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2" windowWidth="20952" windowHeight="9720"/>
  </bookViews>
  <sheets>
    <sheet name="Приложение 2" sheetId="1" r:id="rId1"/>
  </sheets>
  <definedNames>
    <definedName name="Print_Titles" localSheetId="0">'Приложение 2'!#REF!</definedName>
    <definedName name="_xlnm.Print_Titles" localSheetId="0">'Приложение 2'!$9:$12</definedName>
    <definedName name="_xlnm.Print_Area" localSheetId="0">'Приложение 2'!$A$1:$BA$3342</definedName>
  </definedNames>
  <calcPr calcId="145621"/>
</workbook>
</file>

<file path=xl/calcChain.xml><?xml version="1.0" encoding="utf-8"?>
<calcChain xmlns="http://schemas.openxmlformats.org/spreadsheetml/2006/main">
  <c r="AU3341" i="1" l="1"/>
  <c r="V3341" i="1"/>
  <c r="AY3341" i="1" s="1"/>
  <c r="U3341" i="1"/>
  <c r="AX3341" i="1" s="1"/>
  <c r="T3341" i="1"/>
  <c r="E3341" i="1"/>
  <c r="BA3340" i="1"/>
  <c r="AU3340" i="1"/>
  <c r="T3340" i="1"/>
  <c r="AV3340" i="1" s="1"/>
  <c r="E3340" i="1"/>
  <c r="AT3339" i="1"/>
  <c r="AS3339" i="1"/>
  <c r="AR3339" i="1"/>
  <c r="AQ3339" i="1"/>
  <c r="AP3339" i="1"/>
  <c r="AO3339" i="1"/>
  <c r="AN3339" i="1"/>
  <c r="AM3339" i="1"/>
  <c r="AL3339" i="1"/>
  <c r="AK3339" i="1"/>
  <c r="AJ3339" i="1"/>
  <c r="AI3339" i="1"/>
  <c r="AH3339" i="1"/>
  <c r="AG3339" i="1"/>
  <c r="AF3339" i="1"/>
  <c r="R3339" i="1"/>
  <c r="Q3339" i="1"/>
  <c r="P3339" i="1"/>
  <c r="O3339" i="1"/>
  <c r="E3339" i="1"/>
  <c r="AT3338" i="1"/>
  <c r="AS3338" i="1"/>
  <c r="AR3338" i="1"/>
  <c r="AQ3338" i="1"/>
  <c r="AP3338" i="1"/>
  <c r="AO3338" i="1"/>
  <c r="AN3338" i="1"/>
  <c r="AM3338" i="1"/>
  <c r="AL3338" i="1"/>
  <c r="AK3338" i="1"/>
  <c r="AJ3338" i="1"/>
  <c r="AI3338" i="1"/>
  <c r="AH3338" i="1"/>
  <c r="AG3338" i="1"/>
  <c r="AF3338" i="1"/>
  <c r="R3338" i="1"/>
  <c r="T3338" i="1" s="1"/>
  <c r="Q3338" i="1"/>
  <c r="P3338" i="1"/>
  <c r="O3338" i="1"/>
  <c r="E3338" i="1"/>
  <c r="AT3337" i="1"/>
  <c r="AS3337" i="1"/>
  <c r="AR3337" i="1"/>
  <c r="AQ3337" i="1"/>
  <c r="AP3337" i="1"/>
  <c r="AO3337" i="1"/>
  <c r="AN3337" i="1"/>
  <c r="AM3337" i="1"/>
  <c r="AL3337" i="1"/>
  <c r="AK3337" i="1"/>
  <c r="AJ3337" i="1"/>
  <c r="AI3337" i="1"/>
  <c r="AH3337" i="1"/>
  <c r="AG3337" i="1"/>
  <c r="AF3337" i="1"/>
  <c r="R3337" i="1"/>
  <c r="T3337" i="1" s="1"/>
  <c r="Q3337" i="1"/>
  <c r="P3337" i="1"/>
  <c r="O3337" i="1"/>
  <c r="E3337" i="1"/>
  <c r="BA3336" i="1"/>
  <c r="AU3336" i="1"/>
  <c r="T3336" i="1"/>
  <c r="AV3336" i="1" s="1"/>
  <c r="E3336" i="1"/>
  <c r="BA3335" i="1"/>
  <c r="AU3335" i="1"/>
  <c r="V3335" i="1"/>
  <c r="AY3335" i="1" s="1"/>
  <c r="U3335" i="1"/>
  <c r="AX3335" i="1" s="1"/>
  <c r="T3335" i="1"/>
  <c r="E3335" i="1"/>
  <c r="BA3334" i="1"/>
  <c r="AU3334" i="1"/>
  <c r="V3334" i="1"/>
  <c r="AY3334" i="1" s="1"/>
  <c r="U3334" i="1"/>
  <c r="AX3334" i="1" s="1"/>
  <c r="T3334" i="1"/>
  <c r="AW3334" i="1" s="1"/>
  <c r="E3334" i="1"/>
  <c r="AZ3333" i="1"/>
  <c r="AZ3332" i="1" s="1"/>
  <c r="AT3333" i="1"/>
  <c r="AS3333" i="1"/>
  <c r="AR3333" i="1"/>
  <c r="AR3332" i="1" s="1"/>
  <c r="AQ3333" i="1"/>
  <c r="AQ3332" i="1" s="1"/>
  <c r="AP3333" i="1"/>
  <c r="AO3333" i="1"/>
  <c r="AN3333" i="1"/>
  <c r="AN3332" i="1" s="1"/>
  <c r="AM3333" i="1"/>
  <c r="AM3332" i="1" s="1"/>
  <c r="AL3333" i="1"/>
  <c r="AK3333" i="1"/>
  <c r="AJ3333" i="1"/>
  <c r="AJ3332" i="1" s="1"/>
  <c r="AI3333" i="1"/>
  <c r="AI3332" i="1" s="1"/>
  <c r="AH3333" i="1"/>
  <c r="AG3333" i="1"/>
  <c r="AF3333" i="1"/>
  <c r="AF3332" i="1" s="1"/>
  <c r="BA3332" i="1" s="1"/>
  <c r="AE3333" i="1"/>
  <c r="AE3332" i="1" s="1"/>
  <c r="AD3333" i="1"/>
  <c r="AC3333" i="1"/>
  <c r="AB3333" i="1"/>
  <c r="AB3332" i="1" s="1"/>
  <c r="AA3333" i="1"/>
  <c r="AA3332" i="1" s="1"/>
  <c r="Z3333" i="1"/>
  <c r="Y3333" i="1"/>
  <c r="X3333" i="1"/>
  <c r="X3332" i="1" s="1"/>
  <c r="W3333" i="1"/>
  <c r="W3332" i="1" s="1"/>
  <c r="S3333" i="1"/>
  <c r="S3332" i="1" s="1"/>
  <c r="R3333" i="1"/>
  <c r="R3332" i="1" s="1"/>
  <c r="Q3333" i="1"/>
  <c r="Q3332" i="1" s="1"/>
  <c r="P3333" i="1"/>
  <c r="P3332" i="1" s="1"/>
  <c r="O3333" i="1"/>
  <c r="O3332" i="1" s="1"/>
  <c r="N3333" i="1"/>
  <c r="M3333" i="1"/>
  <c r="L3333" i="1"/>
  <c r="K3333" i="1"/>
  <c r="K3332" i="1" s="1"/>
  <c r="J3333" i="1"/>
  <c r="I3333" i="1"/>
  <c r="I3332" i="1" s="1"/>
  <c r="E3333" i="1"/>
  <c r="AT3332" i="1"/>
  <c r="AS3332" i="1"/>
  <c r="AP3332" i="1"/>
  <c r="AO3332" i="1"/>
  <c r="AL3332" i="1"/>
  <c r="AK3332" i="1"/>
  <c r="AH3332" i="1"/>
  <c r="AG3332" i="1"/>
  <c r="AD3332" i="1"/>
  <c r="AC3332" i="1"/>
  <c r="Z3332" i="1"/>
  <c r="Y3332" i="1"/>
  <c r="N3332" i="1"/>
  <c r="M3332" i="1"/>
  <c r="U3332" i="1" s="1"/>
  <c r="J3332" i="1"/>
  <c r="E3332" i="1"/>
  <c r="BA3331" i="1"/>
  <c r="AU3331" i="1"/>
  <c r="V3331" i="1"/>
  <c r="AY3331" i="1" s="1"/>
  <c r="U3331" i="1"/>
  <c r="AX3331" i="1" s="1"/>
  <c r="T3331" i="1"/>
  <c r="E3331" i="1"/>
  <c r="AZ3330" i="1"/>
  <c r="AT3330" i="1"/>
  <c r="AS3330" i="1"/>
  <c r="AR3330" i="1"/>
  <c r="AQ3330" i="1"/>
  <c r="AP3330" i="1"/>
  <c r="AO3330" i="1"/>
  <c r="AN3330" i="1"/>
  <c r="AM3330" i="1"/>
  <c r="AL3330" i="1"/>
  <c r="AK3330" i="1"/>
  <c r="AJ3330" i="1"/>
  <c r="AI3330" i="1"/>
  <c r="AH3330" i="1"/>
  <c r="AG3330" i="1"/>
  <c r="AF3330" i="1"/>
  <c r="AE3330" i="1"/>
  <c r="AD3330" i="1"/>
  <c r="AC3330" i="1"/>
  <c r="AB3330" i="1"/>
  <c r="AA3330" i="1"/>
  <c r="Z3330" i="1"/>
  <c r="Y3330" i="1"/>
  <c r="X3330" i="1"/>
  <c r="W3330" i="1"/>
  <c r="S3330" i="1"/>
  <c r="R3330" i="1"/>
  <c r="Q3330" i="1"/>
  <c r="P3330" i="1"/>
  <c r="O3330" i="1"/>
  <c r="N3330" i="1"/>
  <c r="M3330" i="1"/>
  <c r="L3330" i="1"/>
  <c r="K3330" i="1"/>
  <c r="J3330" i="1"/>
  <c r="I3330" i="1"/>
  <c r="E3330" i="1"/>
  <c r="AU3329" i="1"/>
  <c r="V3329" i="1"/>
  <c r="AY3329" i="1" s="1"/>
  <c r="U3329" i="1"/>
  <c r="AX3329" i="1" s="1"/>
  <c r="T3329" i="1"/>
  <c r="AV3329" i="1" s="1"/>
  <c r="E3329" i="1"/>
  <c r="AZ3328" i="1"/>
  <c r="AT3328" i="1"/>
  <c r="AS3328" i="1"/>
  <c r="AR3328" i="1"/>
  <c r="AQ3328" i="1"/>
  <c r="AP3328" i="1"/>
  <c r="AO3328" i="1"/>
  <c r="AN3328" i="1"/>
  <c r="AM3328" i="1"/>
  <c r="AL3328" i="1"/>
  <c r="AK3328" i="1"/>
  <c r="AJ3328" i="1"/>
  <c r="AI3328" i="1"/>
  <c r="AH3328" i="1"/>
  <c r="AG3328" i="1"/>
  <c r="AF3328" i="1"/>
  <c r="AE3328" i="1"/>
  <c r="AD3328" i="1"/>
  <c r="AC3328" i="1"/>
  <c r="AB3328" i="1"/>
  <c r="AA3328" i="1"/>
  <c r="Z3328" i="1"/>
  <c r="Y3328" i="1"/>
  <c r="X3328" i="1"/>
  <c r="W3328" i="1"/>
  <c r="S3328" i="1"/>
  <c r="R3328" i="1"/>
  <c r="Q3328" i="1"/>
  <c r="P3328" i="1"/>
  <c r="O3328" i="1"/>
  <c r="N3328" i="1"/>
  <c r="M3328" i="1"/>
  <c r="L3328" i="1"/>
  <c r="K3328" i="1"/>
  <c r="V3328" i="1" s="1"/>
  <c r="AY3328" i="1" s="1"/>
  <c r="J3328" i="1"/>
  <c r="I3328" i="1"/>
  <c r="E3328" i="1"/>
  <c r="BA3327" i="1"/>
  <c r="AU3327" i="1"/>
  <c r="V3327" i="1"/>
  <c r="AY3327" i="1" s="1"/>
  <c r="U3327" i="1"/>
  <c r="AX3327" i="1" s="1"/>
  <c r="T3327" i="1"/>
  <c r="E3327" i="1"/>
  <c r="AZ3326" i="1"/>
  <c r="AT3326" i="1"/>
  <c r="AS3326" i="1"/>
  <c r="AS3322" i="1" s="1"/>
  <c r="AS3321" i="1" s="1"/>
  <c r="AS3320" i="1" s="1"/>
  <c r="AS3319" i="1" s="1"/>
  <c r="AS3318" i="1" s="1"/>
  <c r="AS3317" i="1" s="1"/>
  <c r="AR3326" i="1"/>
  <c r="AQ3326" i="1"/>
  <c r="AP3326" i="1"/>
  <c r="AO3326" i="1"/>
  <c r="AN3326" i="1"/>
  <c r="AM3326" i="1"/>
  <c r="AL3326" i="1"/>
  <c r="AK3326" i="1"/>
  <c r="AJ3326" i="1"/>
  <c r="AI3326" i="1"/>
  <c r="AH3326" i="1"/>
  <c r="AG3326" i="1"/>
  <c r="AF3326" i="1"/>
  <c r="AE3326" i="1"/>
  <c r="AD3326" i="1"/>
  <c r="AC3326" i="1"/>
  <c r="AB3326" i="1"/>
  <c r="AA3326" i="1"/>
  <c r="Z3326" i="1"/>
  <c r="Y3326" i="1"/>
  <c r="X3326" i="1"/>
  <c r="W3326" i="1"/>
  <c r="S3326" i="1"/>
  <c r="R3326" i="1"/>
  <c r="Q3326" i="1"/>
  <c r="P3326" i="1"/>
  <c r="O3326" i="1"/>
  <c r="N3326" i="1"/>
  <c r="M3326" i="1"/>
  <c r="L3326" i="1"/>
  <c r="K3326" i="1"/>
  <c r="J3326" i="1"/>
  <c r="I3326" i="1"/>
  <c r="E3326" i="1"/>
  <c r="BA3325" i="1"/>
  <c r="AY3325" i="1"/>
  <c r="AU3325" i="1"/>
  <c r="V3325" i="1"/>
  <c r="U3325" i="1"/>
  <c r="AX3325" i="1" s="1"/>
  <c r="T3325" i="1"/>
  <c r="AW3325" i="1" s="1"/>
  <c r="E3325" i="1"/>
  <c r="BA3324" i="1"/>
  <c r="AU3324" i="1"/>
  <c r="V3324" i="1"/>
  <c r="AY3324" i="1" s="1"/>
  <c r="U3324" i="1"/>
  <c r="AX3324" i="1" s="1"/>
  <c r="R3324" i="1"/>
  <c r="E3324" i="1"/>
  <c r="AZ3323" i="1"/>
  <c r="AT3323" i="1"/>
  <c r="AS3323" i="1"/>
  <c r="AR3323" i="1"/>
  <c r="AQ3323" i="1"/>
  <c r="AP3323" i="1"/>
  <c r="AO3323" i="1"/>
  <c r="AN3323" i="1"/>
  <c r="AN3322" i="1" s="1"/>
  <c r="AN3321" i="1" s="1"/>
  <c r="AN3320" i="1" s="1"/>
  <c r="AN3319" i="1" s="1"/>
  <c r="AN3318" i="1" s="1"/>
  <c r="AN3317" i="1" s="1"/>
  <c r="AM3323" i="1"/>
  <c r="AM3322" i="1" s="1"/>
  <c r="AM3321" i="1" s="1"/>
  <c r="AM3320" i="1" s="1"/>
  <c r="AM3319" i="1" s="1"/>
  <c r="AM3318" i="1" s="1"/>
  <c r="AM3317" i="1" s="1"/>
  <c r="AL3323" i="1"/>
  <c r="AK3323" i="1"/>
  <c r="AJ3323" i="1"/>
  <c r="AI3323" i="1"/>
  <c r="AI3322" i="1" s="1"/>
  <c r="AI3321" i="1" s="1"/>
  <c r="AI3320" i="1" s="1"/>
  <c r="AI3319" i="1" s="1"/>
  <c r="AI3318" i="1" s="1"/>
  <c r="AI3317" i="1" s="1"/>
  <c r="AH3323" i="1"/>
  <c r="AG3323" i="1"/>
  <c r="AF3323" i="1"/>
  <c r="AF3322" i="1" s="1"/>
  <c r="AF3321" i="1" s="1"/>
  <c r="AF3320" i="1" s="1"/>
  <c r="AF3319" i="1" s="1"/>
  <c r="AF3318" i="1" s="1"/>
  <c r="AF3317" i="1" s="1"/>
  <c r="AE3323" i="1"/>
  <c r="AE3322" i="1" s="1"/>
  <c r="AE3321" i="1" s="1"/>
  <c r="AE3320" i="1" s="1"/>
  <c r="AE3319" i="1" s="1"/>
  <c r="AE3318" i="1" s="1"/>
  <c r="AE3317" i="1" s="1"/>
  <c r="AD3323" i="1"/>
  <c r="AC3323" i="1"/>
  <c r="AB3323" i="1"/>
  <c r="AB3322" i="1" s="1"/>
  <c r="AB3321" i="1" s="1"/>
  <c r="AB3320" i="1" s="1"/>
  <c r="AB3319" i="1" s="1"/>
  <c r="AB3318" i="1" s="1"/>
  <c r="AB3317" i="1" s="1"/>
  <c r="AA3323" i="1"/>
  <c r="AA3322" i="1" s="1"/>
  <c r="AA3321" i="1" s="1"/>
  <c r="AA3320" i="1" s="1"/>
  <c r="AA3319" i="1" s="1"/>
  <c r="AA3318" i="1" s="1"/>
  <c r="AA3317" i="1" s="1"/>
  <c r="Z3323" i="1"/>
  <c r="Y3323" i="1"/>
  <c r="X3323" i="1"/>
  <c r="X3322" i="1" s="1"/>
  <c r="X3321" i="1" s="1"/>
  <c r="X3320" i="1" s="1"/>
  <c r="X3319" i="1" s="1"/>
  <c r="X3318" i="1" s="1"/>
  <c r="X3317" i="1" s="1"/>
  <c r="W3323" i="1"/>
  <c r="W3322" i="1" s="1"/>
  <c r="W3321" i="1" s="1"/>
  <c r="W3320" i="1" s="1"/>
  <c r="W3319" i="1" s="1"/>
  <c r="W3318" i="1" s="1"/>
  <c r="W3317" i="1" s="1"/>
  <c r="S3323" i="1"/>
  <c r="S3322" i="1" s="1"/>
  <c r="S3321" i="1" s="1"/>
  <c r="S3320" i="1" s="1"/>
  <c r="S3319" i="1" s="1"/>
  <c r="S3318" i="1" s="1"/>
  <c r="S3317" i="1" s="1"/>
  <c r="Q3323" i="1"/>
  <c r="Q3322" i="1" s="1"/>
  <c r="P3323" i="1"/>
  <c r="O3323" i="1"/>
  <c r="N3323" i="1"/>
  <c r="N3322" i="1" s="1"/>
  <c r="M3323" i="1"/>
  <c r="M3322" i="1" s="1"/>
  <c r="L3323" i="1"/>
  <c r="K3323" i="1"/>
  <c r="V3323" i="1" s="1"/>
  <c r="J3323" i="1"/>
  <c r="J3322" i="1" s="1"/>
  <c r="J3321" i="1" s="1"/>
  <c r="I3323" i="1"/>
  <c r="E3323" i="1"/>
  <c r="AQ3322" i="1"/>
  <c r="AQ3321" i="1" s="1"/>
  <c r="AQ3320" i="1" s="1"/>
  <c r="AQ3319" i="1" s="1"/>
  <c r="AQ3318" i="1" s="1"/>
  <c r="AQ3317" i="1" s="1"/>
  <c r="E3322" i="1"/>
  <c r="N3321" i="1"/>
  <c r="N3320" i="1" s="1"/>
  <c r="N3319" i="1" s="1"/>
  <c r="N3318" i="1" s="1"/>
  <c r="N3317" i="1" s="1"/>
  <c r="E3321" i="1"/>
  <c r="E3320" i="1"/>
  <c r="E3319" i="1"/>
  <c r="E3318" i="1"/>
  <c r="E3317" i="1"/>
  <c r="BA3316" i="1"/>
  <c r="AU3316" i="1"/>
  <c r="AM3316" i="1"/>
  <c r="AI3316" i="1"/>
  <c r="AH3316" i="1"/>
  <c r="V3316" i="1"/>
  <c r="AY3316" i="1" s="1"/>
  <c r="U3316" i="1"/>
  <c r="AX3316" i="1" s="1"/>
  <c r="T3316" i="1"/>
  <c r="AW3316" i="1" s="1"/>
  <c r="E3316" i="1"/>
  <c r="BA3315" i="1"/>
  <c r="AU3315" i="1"/>
  <c r="AM3315" i="1"/>
  <c r="AM3314" i="1" s="1"/>
  <c r="AI3315" i="1"/>
  <c r="AI3314" i="1" s="1"/>
  <c r="AH3315" i="1"/>
  <c r="V3315" i="1"/>
  <c r="AY3315" i="1" s="1"/>
  <c r="U3315" i="1"/>
  <c r="AX3315" i="1" s="1"/>
  <c r="T3315" i="1"/>
  <c r="AW3315" i="1" s="1"/>
  <c r="E3315" i="1"/>
  <c r="AZ3314" i="1"/>
  <c r="AT3314" i="1"/>
  <c r="AS3314" i="1"/>
  <c r="AR3314" i="1"/>
  <c r="AQ3314" i="1"/>
  <c r="AP3314" i="1"/>
  <c r="AO3314" i="1"/>
  <c r="AN3314" i="1"/>
  <c r="AL3314" i="1"/>
  <c r="AK3314" i="1"/>
  <c r="AJ3314" i="1"/>
  <c r="AG3314" i="1"/>
  <c r="AF3314" i="1"/>
  <c r="AE3314" i="1"/>
  <c r="AD3314" i="1"/>
  <c r="AC3314" i="1"/>
  <c r="AB3314" i="1"/>
  <c r="AA3314" i="1"/>
  <c r="Z3314" i="1"/>
  <c r="Y3314" i="1"/>
  <c r="X3314" i="1"/>
  <c r="W3314" i="1"/>
  <c r="S3314" i="1"/>
  <c r="R3314" i="1"/>
  <c r="Q3314" i="1"/>
  <c r="P3314" i="1"/>
  <c r="O3314" i="1"/>
  <c r="N3314" i="1"/>
  <c r="M3314" i="1"/>
  <c r="L3314" i="1"/>
  <c r="K3314" i="1"/>
  <c r="V3314" i="1" s="1"/>
  <c r="AY3314" i="1" s="1"/>
  <c r="J3314" i="1"/>
  <c r="I3314" i="1"/>
  <c r="E3314" i="1"/>
  <c r="BA3313" i="1"/>
  <c r="AU3313" i="1"/>
  <c r="AM3313" i="1"/>
  <c r="AI3313" i="1"/>
  <c r="AI3312" i="1" s="1"/>
  <c r="AH3313" i="1"/>
  <c r="AH3312" i="1" s="1"/>
  <c r="V3313" i="1"/>
  <c r="AY3313" i="1" s="1"/>
  <c r="U3313" i="1"/>
  <c r="AX3313" i="1" s="1"/>
  <c r="T3313" i="1"/>
  <c r="AW3313" i="1" s="1"/>
  <c r="E3313" i="1"/>
  <c r="AZ3312" i="1"/>
  <c r="AZ3311" i="1" s="1"/>
  <c r="AZ3310" i="1" s="1"/>
  <c r="AZ3309" i="1" s="1"/>
  <c r="AT3312" i="1"/>
  <c r="AS3312" i="1"/>
  <c r="AR3312" i="1"/>
  <c r="AQ3312" i="1"/>
  <c r="AP3312" i="1"/>
  <c r="AO3312" i="1"/>
  <c r="AO3311" i="1" s="1"/>
  <c r="AN3312" i="1"/>
  <c r="AM3312" i="1"/>
  <c r="AM3311" i="1" s="1"/>
  <c r="AM3310" i="1" s="1"/>
  <c r="AM3309" i="1" s="1"/>
  <c r="AL3312" i="1"/>
  <c r="BA3312" i="1" s="1"/>
  <c r="AK3312" i="1"/>
  <c r="AJ3312" i="1"/>
  <c r="AG3312" i="1"/>
  <c r="AG3311" i="1" s="1"/>
  <c r="AG3310" i="1" s="1"/>
  <c r="AG3309" i="1" s="1"/>
  <c r="AF3312" i="1"/>
  <c r="AE3312" i="1"/>
  <c r="AD3312" i="1"/>
  <c r="AC3312" i="1"/>
  <c r="AB3312" i="1"/>
  <c r="AB3311" i="1" s="1"/>
  <c r="AB3310" i="1" s="1"/>
  <c r="AB3309" i="1" s="1"/>
  <c r="AA3312" i="1"/>
  <c r="Z3312" i="1"/>
  <c r="Y3312" i="1"/>
  <c r="Y3311" i="1" s="1"/>
  <c r="X3312" i="1"/>
  <c r="W3312" i="1"/>
  <c r="S3312" i="1"/>
  <c r="R3312" i="1"/>
  <c r="Q3312" i="1"/>
  <c r="P3312" i="1"/>
  <c r="O3312" i="1"/>
  <c r="O3311" i="1" s="1"/>
  <c r="O3310" i="1" s="1"/>
  <c r="N3312" i="1"/>
  <c r="M3312" i="1"/>
  <c r="L3312" i="1"/>
  <c r="K3312" i="1"/>
  <c r="V3312" i="1" s="1"/>
  <c r="AY3312" i="1" s="1"/>
  <c r="J3312" i="1"/>
  <c r="I3312" i="1"/>
  <c r="E3312" i="1"/>
  <c r="AS3311" i="1"/>
  <c r="AR3311" i="1"/>
  <c r="AR3310" i="1" s="1"/>
  <c r="AR3309" i="1" s="1"/>
  <c r="AQ3311" i="1"/>
  <c r="AQ3310" i="1" s="1"/>
  <c r="AF3311" i="1"/>
  <c r="AF3310" i="1" s="1"/>
  <c r="AF3309" i="1" s="1"/>
  <c r="AC3311" i="1"/>
  <c r="AC3310" i="1" s="1"/>
  <c r="AC3309" i="1" s="1"/>
  <c r="AA3311" i="1"/>
  <c r="AA3310" i="1" s="1"/>
  <c r="S3311" i="1"/>
  <c r="S3310" i="1" s="1"/>
  <c r="S3309" i="1" s="1"/>
  <c r="Q3311" i="1"/>
  <c r="Q3310" i="1" s="1"/>
  <c r="Q3309" i="1" s="1"/>
  <c r="E3311" i="1"/>
  <c r="AS3310" i="1"/>
  <c r="AS3309" i="1" s="1"/>
  <c r="AO3310" i="1"/>
  <c r="AO3309" i="1" s="1"/>
  <c r="Y3310" i="1"/>
  <c r="Y3309" i="1" s="1"/>
  <c r="E3310" i="1"/>
  <c r="AQ3309" i="1"/>
  <c r="AA3309" i="1"/>
  <c r="O3309" i="1"/>
  <c r="E3309" i="1"/>
  <c r="BA3308" i="1"/>
  <c r="AY3308" i="1"/>
  <c r="AU3308" i="1"/>
  <c r="V3308" i="1"/>
  <c r="U3308" i="1"/>
  <c r="AX3308" i="1" s="1"/>
  <c r="T3308" i="1"/>
  <c r="AW3308" i="1" s="1"/>
  <c r="E3308" i="1"/>
  <c r="AU3307" i="1"/>
  <c r="T3307" i="1"/>
  <c r="E3307" i="1"/>
  <c r="AZ3306" i="1"/>
  <c r="AT3306" i="1"/>
  <c r="AS3306" i="1"/>
  <c r="AR3306" i="1"/>
  <c r="AR3305" i="1" s="1"/>
  <c r="AR3304" i="1" s="1"/>
  <c r="AR3303" i="1" s="1"/>
  <c r="AQ3306" i="1"/>
  <c r="AQ3305" i="1" s="1"/>
  <c r="AQ3304" i="1" s="1"/>
  <c r="AQ3303" i="1" s="1"/>
  <c r="AP3306" i="1"/>
  <c r="AO3306" i="1"/>
  <c r="AO3305" i="1" s="1"/>
  <c r="AO3304" i="1" s="1"/>
  <c r="AO3303" i="1" s="1"/>
  <c r="AN3306" i="1"/>
  <c r="AN3305" i="1" s="1"/>
  <c r="AN3304" i="1" s="1"/>
  <c r="AN3303" i="1" s="1"/>
  <c r="AM3306" i="1"/>
  <c r="AM3305" i="1" s="1"/>
  <c r="AL3306" i="1"/>
  <c r="AL3305" i="1" s="1"/>
  <c r="AK3306" i="1"/>
  <c r="AJ3306" i="1"/>
  <c r="AJ3305" i="1" s="1"/>
  <c r="AJ3304" i="1" s="1"/>
  <c r="AJ3303" i="1" s="1"/>
  <c r="AI3306" i="1"/>
  <c r="AI3305" i="1" s="1"/>
  <c r="AI3304" i="1" s="1"/>
  <c r="AI3303" i="1" s="1"/>
  <c r="AH3306" i="1"/>
  <c r="AG3306" i="1"/>
  <c r="AG3305" i="1" s="1"/>
  <c r="AG3304" i="1" s="1"/>
  <c r="AG3303" i="1" s="1"/>
  <c r="AF3306" i="1"/>
  <c r="AF3305" i="1" s="1"/>
  <c r="AF3304" i="1" s="1"/>
  <c r="AF3303" i="1" s="1"/>
  <c r="AE3306" i="1"/>
  <c r="AE3305" i="1" s="1"/>
  <c r="AE3304" i="1" s="1"/>
  <c r="AE3303" i="1" s="1"/>
  <c r="AD3306" i="1"/>
  <c r="AC3306" i="1"/>
  <c r="AC3305" i="1" s="1"/>
  <c r="AC3304" i="1" s="1"/>
  <c r="AC3303" i="1" s="1"/>
  <c r="AB3306" i="1"/>
  <c r="AB3305" i="1" s="1"/>
  <c r="AB3304" i="1" s="1"/>
  <c r="AB3303" i="1" s="1"/>
  <c r="AA3306" i="1"/>
  <c r="AA3305" i="1" s="1"/>
  <c r="AA3304" i="1" s="1"/>
  <c r="AA3303" i="1" s="1"/>
  <c r="Z3306" i="1"/>
  <c r="Y3306" i="1"/>
  <c r="X3306" i="1"/>
  <c r="X3305" i="1" s="1"/>
  <c r="X3304" i="1" s="1"/>
  <c r="X3303" i="1" s="1"/>
  <c r="W3306" i="1"/>
  <c r="W3305" i="1" s="1"/>
  <c r="W3304" i="1" s="1"/>
  <c r="W3303" i="1" s="1"/>
  <c r="S3306" i="1"/>
  <c r="S3305" i="1" s="1"/>
  <c r="R3306" i="1"/>
  <c r="R3305" i="1" s="1"/>
  <c r="R3304" i="1" s="1"/>
  <c r="R3303" i="1" s="1"/>
  <c r="Q3306" i="1"/>
  <c r="P3306" i="1"/>
  <c r="O3306" i="1"/>
  <c r="O3305" i="1" s="1"/>
  <c r="O3304" i="1" s="1"/>
  <c r="O3303" i="1" s="1"/>
  <c r="N3306" i="1"/>
  <c r="N3305" i="1" s="1"/>
  <c r="N3304" i="1" s="1"/>
  <c r="N3303" i="1" s="1"/>
  <c r="M3306" i="1"/>
  <c r="M3305" i="1" s="1"/>
  <c r="M3304" i="1" s="1"/>
  <c r="M3303" i="1" s="1"/>
  <c r="L3306" i="1"/>
  <c r="L3305" i="1" s="1"/>
  <c r="L3304" i="1" s="1"/>
  <c r="L3303" i="1" s="1"/>
  <c r="K3306" i="1"/>
  <c r="K3305" i="1" s="1"/>
  <c r="J3306" i="1"/>
  <c r="I3306" i="1"/>
  <c r="I3305" i="1" s="1"/>
  <c r="I3304" i="1" s="1"/>
  <c r="E3306" i="1"/>
  <c r="AZ3305" i="1"/>
  <c r="AZ3304" i="1" s="1"/>
  <c r="AZ3303" i="1" s="1"/>
  <c r="AT3305" i="1"/>
  <c r="AT3304" i="1" s="1"/>
  <c r="AT3303" i="1" s="1"/>
  <c r="AS3305" i="1"/>
  <c r="AS3304" i="1" s="1"/>
  <c r="AS3303" i="1" s="1"/>
  <c r="AP3305" i="1"/>
  <c r="AK3305" i="1"/>
  <c r="AK3304" i="1" s="1"/>
  <c r="AH3305" i="1"/>
  <c r="AH3304" i="1" s="1"/>
  <c r="AH3303" i="1" s="1"/>
  <c r="AD3305" i="1"/>
  <c r="AD3304" i="1" s="1"/>
  <c r="AD3303" i="1" s="1"/>
  <c r="Z3305" i="1"/>
  <c r="Z3304" i="1" s="1"/>
  <c r="Z3303" i="1" s="1"/>
  <c r="Y3305" i="1"/>
  <c r="Y3304" i="1" s="1"/>
  <c r="Y3303" i="1" s="1"/>
  <c r="Q3305" i="1"/>
  <c r="Q3304" i="1" s="1"/>
  <c r="Q3303" i="1" s="1"/>
  <c r="P3305" i="1"/>
  <c r="E3305" i="1"/>
  <c r="AM3304" i="1"/>
  <c r="AM3303" i="1" s="1"/>
  <c r="S3304" i="1"/>
  <c r="S3303" i="1" s="1"/>
  <c r="P3304" i="1"/>
  <c r="P3303" i="1" s="1"/>
  <c r="K3304" i="1"/>
  <c r="K3303" i="1" s="1"/>
  <c r="E3304" i="1"/>
  <c r="AK3303" i="1"/>
  <c r="E3303" i="1"/>
  <c r="E3302" i="1"/>
  <c r="BA3301" i="1"/>
  <c r="AU3301" i="1"/>
  <c r="AV3301" i="1" s="1"/>
  <c r="AN3301" i="1"/>
  <c r="AM3301" i="1"/>
  <c r="AM3300" i="1" s="1"/>
  <c r="AK3301" i="1"/>
  <c r="AK3300" i="1" s="1"/>
  <c r="AJ3301" i="1"/>
  <c r="AJ3300" i="1" s="1"/>
  <c r="AI3301" i="1"/>
  <c r="AH3301" i="1"/>
  <c r="V3301" i="1"/>
  <c r="AY3301" i="1" s="1"/>
  <c r="U3301" i="1"/>
  <c r="AX3301" i="1" s="1"/>
  <c r="T3301" i="1"/>
  <c r="AW3301" i="1" s="1"/>
  <c r="E3301" i="1"/>
  <c r="AZ3300" i="1"/>
  <c r="AT3300" i="1"/>
  <c r="AS3300" i="1"/>
  <c r="AR3300" i="1"/>
  <c r="AQ3300" i="1"/>
  <c r="AP3300" i="1"/>
  <c r="AO3300" i="1"/>
  <c r="AN3300" i="1"/>
  <c r="AL3300" i="1"/>
  <c r="AI3300" i="1"/>
  <c r="AH3300" i="1"/>
  <c r="AG3300" i="1"/>
  <c r="AF3300" i="1"/>
  <c r="AE3300" i="1"/>
  <c r="AD3300" i="1"/>
  <c r="AC3300" i="1"/>
  <c r="AB3300" i="1"/>
  <c r="AA3300" i="1"/>
  <c r="Z3300" i="1"/>
  <c r="Y3300" i="1"/>
  <c r="X3300" i="1"/>
  <c r="W3300" i="1"/>
  <c r="S3300" i="1"/>
  <c r="R3300" i="1"/>
  <c r="Q3300" i="1"/>
  <c r="P3300" i="1"/>
  <c r="O3300" i="1"/>
  <c r="N3300" i="1"/>
  <c r="M3300" i="1"/>
  <c r="L3300" i="1"/>
  <c r="K3300" i="1"/>
  <c r="J3300" i="1"/>
  <c r="I3300" i="1"/>
  <c r="E3300" i="1"/>
  <c r="BA3299" i="1"/>
  <c r="AU3299" i="1"/>
  <c r="AN3299" i="1"/>
  <c r="AN3298" i="1" s="1"/>
  <c r="AN3297" i="1" s="1"/>
  <c r="AN3296" i="1" s="1"/>
  <c r="AN3295" i="1" s="1"/>
  <c r="AN3294" i="1" s="1"/>
  <c r="AM3299" i="1"/>
  <c r="AM3298" i="1" s="1"/>
  <c r="AM3297" i="1" s="1"/>
  <c r="AM3296" i="1" s="1"/>
  <c r="AM3295" i="1" s="1"/>
  <c r="AK3299" i="1"/>
  <c r="AJ3299" i="1"/>
  <c r="AI3299" i="1"/>
  <c r="AI3298" i="1" s="1"/>
  <c r="AI3297" i="1" s="1"/>
  <c r="AI3296" i="1" s="1"/>
  <c r="AI3295" i="1" s="1"/>
  <c r="AI3294" i="1" s="1"/>
  <c r="AH3299" i="1"/>
  <c r="V3299" i="1"/>
  <c r="AY3299" i="1" s="1"/>
  <c r="U3299" i="1"/>
  <c r="AX3299" i="1" s="1"/>
  <c r="T3299" i="1"/>
  <c r="E3299" i="1"/>
  <c r="AZ3298" i="1"/>
  <c r="AT3298" i="1"/>
  <c r="AT3297" i="1" s="1"/>
  <c r="AT3296" i="1" s="1"/>
  <c r="AS3298" i="1"/>
  <c r="AR3298" i="1"/>
  <c r="AQ3298" i="1"/>
  <c r="AQ3297" i="1" s="1"/>
  <c r="AP3298" i="1"/>
  <c r="AO3298" i="1"/>
  <c r="AO3297" i="1" s="1"/>
  <c r="AO3296" i="1" s="1"/>
  <c r="AO3295" i="1" s="1"/>
  <c r="AO3294" i="1" s="1"/>
  <c r="AL3298" i="1"/>
  <c r="AK3298" i="1"/>
  <c r="AJ3298" i="1"/>
  <c r="AJ3297" i="1" s="1"/>
  <c r="AJ3296" i="1" s="1"/>
  <c r="AJ3295" i="1" s="1"/>
  <c r="AJ3294" i="1" s="1"/>
  <c r="AH3298" i="1"/>
  <c r="AG3298" i="1"/>
  <c r="AF3298" i="1"/>
  <c r="AF3297" i="1" s="1"/>
  <c r="AE3298" i="1"/>
  <c r="AE3297" i="1" s="1"/>
  <c r="AE3296" i="1" s="1"/>
  <c r="AE3295" i="1" s="1"/>
  <c r="AE3294" i="1" s="1"/>
  <c r="AD3298" i="1"/>
  <c r="AC3298" i="1"/>
  <c r="AB3298" i="1"/>
  <c r="AA3298" i="1"/>
  <c r="AA3297" i="1" s="1"/>
  <c r="AA3296" i="1" s="1"/>
  <c r="AA3295" i="1" s="1"/>
  <c r="AA3294" i="1" s="1"/>
  <c r="Z3298" i="1"/>
  <c r="Y3298" i="1"/>
  <c r="X3298" i="1"/>
  <c r="W3298" i="1"/>
  <c r="W3297" i="1" s="1"/>
  <c r="W3296" i="1" s="1"/>
  <c r="W3295" i="1" s="1"/>
  <c r="W3294" i="1" s="1"/>
  <c r="S3298" i="1"/>
  <c r="S3297" i="1" s="1"/>
  <c r="R3298" i="1"/>
  <c r="Q3298" i="1"/>
  <c r="Q3297" i="1" s="1"/>
  <c r="Q3296" i="1" s="1"/>
  <c r="Q3295" i="1" s="1"/>
  <c r="P3298" i="1"/>
  <c r="P3297" i="1" s="1"/>
  <c r="P3296" i="1" s="1"/>
  <c r="P3295" i="1" s="1"/>
  <c r="P3294" i="1" s="1"/>
  <c r="O3298" i="1"/>
  <c r="O3297" i="1" s="1"/>
  <c r="N3298" i="1"/>
  <c r="M3298" i="1"/>
  <c r="L3298" i="1"/>
  <c r="T3298" i="1" s="1"/>
  <c r="K3298" i="1"/>
  <c r="K3297" i="1" s="1"/>
  <c r="K3296" i="1" s="1"/>
  <c r="K3295" i="1" s="1"/>
  <c r="K3294" i="1" s="1"/>
  <c r="J3298" i="1"/>
  <c r="I3298" i="1"/>
  <c r="E3298" i="1"/>
  <c r="AS3297" i="1"/>
  <c r="AS3296" i="1" s="1"/>
  <c r="AR3297" i="1"/>
  <c r="AR3296" i="1" s="1"/>
  <c r="AR3295" i="1" s="1"/>
  <c r="AR3294" i="1" s="1"/>
  <c r="AG3297" i="1"/>
  <c r="AG3296" i="1" s="1"/>
  <c r="AG3295" i="1" s="1"/>
  <c r="AG3294" i="1" s="1"/>
  <c r="AC3297" i="1"/>
  <c r="AC3296" i="1" s="1"/>
  <c r="AC3295" i="1" s="1"/>
  <c r="AC3294" i="1" s="1"/>
  <c r="AB3297" i="1"/>
  <c r="AB3296" i="1" s="1"/>
  <c r="X3297" i="1"/>
  <c r="M3297" i="1"/>
  <c r="M3296" i="1" s="1"/>
  <c r="J3297" i="1"/>
  <c r="E3297" i="1"/>
  <c r="AQ3296" i="1"/>
  <c r="AQ3295" i="1" s="1"/>
  <c r="AQ3294" i="1" s="1"/>
  <c r="AF3296" i="1"/>
  <c r="AF3295" i="1" s="1"/>
  <c r="AF3294" i="1" s="1"/>
  <c r="X3296" i="1"/>
  <c r="X3295" i="1" s="1"/>
  <c r="X3294" i="1" s="1"/>
  <c r="S3296" i="1"/>
  <c r="S3295" i="1" s="1"/>
  <c r="S3294" i="1" s="1"/>
  <c r="O3296" i="1"/>
  <c r="O3295" i="1" s="1"/>
  <c r="O3294" i="1" s="1"/>
  <c r="E3296" i="1"/>
  <c r="AS3295" i="1"/>
  <c r="AS3294" i="1" s="1"/>
  <c r="AB3295" i="1"/>
  <c r="M3295" i="1"/>
  <c r="M3294" i="1" s="1"/>
  <c r="E3295" i="1"/>
  <c r="AM3294" i="1"/>
  <c r="AB3294" i="1"/>
  <c r="Q3294" i="1"/>
  <c r="E3294" i="1"/>
  <c r="E3293" i="1"/>
  <c r="BA3292" i="1"/>
  <c r="AP3292" i="1"/>
  <c r="AU3292" i="1" s="1"/>
  <c r="T3292" i="1"/>
  <c r="E3292" i="1"/>
  <c r="AT3291" i="1"/>
  <c r="AT3290" i="1" s="1"/>
  <c r="AT3289" i="1" s="1"/>
  <c r="AS3291" i="1"/>
  <c r="AS3290" i="1" s="1"/>
  <c r="AR3291" i="1"/>
  <c r="AR3290" i="1" s="1"/>
  <c r="AR3289" i="1" s="1"/>
  <c r="AQ3291" i="1"/>
  <c r="AQ3290" i="1" s="1"/>
  <c r="AQ3289" i="1" s="1"/>
  <c r="AP3291" i="1"/>
  <c r="AP3290" i="1" s="1"/>
  <c r="AO3291" i="1"/>
  <c r="AN3291" i="1"/>
  <c r="AN3290" i="1" s="1"/>
  <c r="AN3289" i="1" s="1"/>
  <c r="AM3291" i="1"/>
  <c r="AL3291" i="1"/>
  <c r="AL3290" i="1" s="1"/>
  <c r="AK3291" i="1"/>
  <c r="AK3290" i="1" s="1"/>
  <c r="AK3289" i="1" s="1"/>
  <c r="AJ3291" i="1"/>
  <c r="AJ3290" i="1" s="1"/>
  <c r="AJ3289" i="1" s="1"/>
  <c r="AI3291" i="1"/>
  <c r="AI3290" i="1" s="1"/>
  <c r="AI3289" i="1" s="1"/>
  <c r="AH3291" i="1"/>
  <c r="AH3290" i="1" s="1"/>
  <c r="AG3291" i="1"/>
  <c r="AG3290" i="1" s="1"/>
  <c r="AG3289" i="1" s="1"/>
  <c r="AF3291" i="1"/>
  <c r="AF3290" i="1" s="1"/>
  <c r="AF3289" i="1" s="1"/>
  <c r="P3291" i="1"/>
  <c r="P3290" i="1" s="1"/>
  <c r="P3289" i="1" s="1"/>
  <c r="O3291" i="1"/>
  <c r="O3290" i="1" s="1"/>
  <c r="E3291" i="1"/>
  <c r="BA3290" i="1"/>
  <c r="AO3290" i="1"/>
  <c r="AO3289" i="1" s="1"/>
  <c r="AM3290" i="1"/>
  <c r="AM3289" i="1" s="1"/>
  <c r="E3290" i="1"/>
  <c r="AP3289" i="1"/>
  <c r="AL3289" i="1"/>
  <c r="AH3289" i="1"/>
  <c r="E3289" i="1"/>
  <c r="BA3288" i="1"/>
  <c r="AU3288" i="1"/>
  <c r="V3288" i="1"/>
  <c r="AY3288" i="1" s="1"/>
  <c r="U3288" i="1"/>
  <c r="AX3288" i="1" s="1"/>
  <c r="T3288" i="1"/>
  <c r="AW3288" i="1" s="1"/>
  <c r="E3288" i="1"/>
  <c r="BA3287" i="1"/>
  <c r="AU3287" i="1"/>
  <c r="T3287" i="1"/>
  <c r="E3287" i="1"/>
  <c r="BA3286" i="1"/>
  <c r="AU3286" i="1"/>
  <c r="V3286" i="1"/>
  <c r="AY3286" i="1" s="1"/>
  <c r="U3286" i="1"/>
  <c r="AX3286" i="1" s="1"/>
  <c r="T3286" i="1"/>
  <c r="E3286" i="1"/>
  <c r="BA3285" i="1"/>
  <c r="AU3285" i="1"/>
  <c r="V3285" i="1"/>
  <c r="AY3285" i="1" s="1"/>
  <c r="U3285" i="1"/>
  <c r="AX3285" i="1" s="1"/>
  <c r="T3285" i="1"/>
  <c r="E3285" i="1"/>
  <c r="AZ3284" i="1"/>
  <c r="AT3284" i="1"/>
  <c r="AS3284" i="1"/>
  <c r="AR3284" i="1"/>
  <c r="AQ3284" i="1"/>
  <c r="AP3284" i="1"/>
  <c r="AU3284" i="1" s="1"/>
  <c r="AO3284" i="1"/>
  <c r="AN3284" i="1"/>
  <c r="AM3284" i="1"/>
  <c r="AL3284" i="1"/>
  <c r="AK3284" i="1"/>
  <c r="AJ3284" i="1"/>
  <c r="AI3284" i="1"/>
  <c r="AH3284" i="1"/>
  <c r="AG3284" i="1"/>
  <c r="AF3284" i="1"/>
  <c r="AE3284" i="1"/>
  <c r="AD3284" i="1"/>
  <c r="AC3284" i="1"/>
  <c r="AB3284" i="1"/>
  <c r="AA3284" i="1"/>
  <c r="Z3284" i="1"/>
  <c r="Y3284" i="1"/>
  <c r="X3284" i="1"/>
  <c r="W3284" i="1"/>
  <c r="V3284" i="1"/>
  <c r="AY3284" i="1" s="1"/>
  <c r="S3284" i="1"/>
  <c r="R3284" i="1"/>
  <c r="Q3284" i="1"/>
  <c r="P3284" i="1"/>
  <c r="O3284" i="1"/>
  <c r="N3284" i="1"/>
  <c r="M3284" i="1"/>
  <c r="L3284" i="1"/>
  <c r="T3284" i="1" s="1"/>
  <c r="K3284" i="1"/>
  <c r="J3284" i="1"/>
  <c r="I3284" i="1"/>
  <c r="E3284" i="1"/>
  <c r="BA3283" i="1"/>
  <c r="AU3283" i="1"/>
  <c r="T3283" i="1"/>
  <c r="AV3283" i="1" s="1"/>
  <c r="E3283" i="1"/>
  <c r="BA3282" i="1"/>
  <c r="AU3282" i="1"/>
  <c r="T3282" i="1"/>
  <c r="E3282" i="1"/>
  <c r="BA3281" i="1"/>
  <c r="AU3281" i="1"/>
  <c r="V3281" i="1"/>
  <c r="AY3281" i="1" s="1"/>
  <c r="U3281" i="1"/>
  <c r="AX3281" i="1" s="1"/>
  <c r="T3281" i="1"/>
  <c r="AV3281" i="1" s="1"/>
  <c r="E3281" i="1"/>
  <c r="BA3280" i="1"/>
  <c r="AU3280" i="1"/>
  <c r="V3280" i="1"/>
  <c r="AY3280" i="1" s="1"/>
  <c r="U3280" i="1"/>
  <c r="AX3280" i="1" s="1"/>
  <c r="T3280" i="1"/>
  <c r="AW3280" i="1" s="1"/>
  <c r="E3280" i="1"/>
  <c r="AZ3279" i="1"/>
  <c r="AT3279" i="1"/>
  <c r="AS3279" i="1"/>
  <c r="AR3279" i="1"/>
  <c r="AR3278" i="1" s="1"/>
  <c r="AR3277" i="1" s="1"/>
  <c r="AR3276" i="1" s="1"/>
  <c r="AR3275" i="1" s="1"/>
  <c r="AQ3279" i="1"/>
  <c r="AP3279" i="1"/>
  <c r="AO3279" i="1"/>
  <c r="AO3278" i="1" s="1"/>
  <c r="AN3279" i="1"/>
  <c r="AN3278" i="1" s="1"/>
  <c r="AN3277" i="1" s="1"/>
  <c r="AN3276" i="1" s="1"/>
  <c r="AN3275" i="1" s="1"/>
  <c r="AM3279" i="1"/>
  <c r="AL3279" i="1"/>
  <c r="AK3279" i="1"/>
  <c r="AK3278" i="1" s="1"/>
  <c r="AK3277" i="1" s="1"/>
  <c r="AK3276" i="1" s="1"/>
  <c r="AJ3279" i="1"/>
  <c r="AI3279" i="1"/>
  <c r="AH3279" i="1"/>
  <c r="AG3279" i="1"/>
  <c r="AG3278" i="1" s="1"/>
  <c r="AG3277" i="1" s="1"/>
  <c r="AG3276" i="1" s="1"/>
  <c r="AG3275" i="1" s="1"/>
  <c r="AF3279" i="1"/>
  <c r="AE3279" i="1"/>
  <c r="AD3279" i="1"/>
  <c r="AC3279" i="1"/>
  <c r="AC3278" i="1" s="1"/>
  <c r="AC3277" i="1" s="1"/>
  <c r="AC3276" i="1" s="1"/>
  <c r="AC3275" i="1" s="1"/>
  <c r="AB3279" i="1"/>
  <c r="AA3279" i="1"/>
  <c r="Z3279" i="1"/>
  <c r="Y3279" i="1"/>
  <c r="Y3278" i="1" s="1"/>
  <c r="Y3277" i="1" s="1"/>
  <c r="Y3276" i="1" s="1"/>
  <c r="Y3275" i="1" s="1"/>
  <c r="X3279" i="1"/>
  <c r="X3278" i="1" s="1"/>
  <c r="X3277" i="1" s="1"/>
  <c r="X3276" i="1" s="1"/>
  <c r="X3275" i="1" s="1"/>
  <c r="W3279" i="1"/>
  <c r="S3279" i="1"/>
  <c r="S3278" i="1" s="1"/>
  <c r="S3277" i="1" s="1"/>
  <c r="S3276" i="1" s="1"/>
  <c r="S3275" i="1" s="1"/>
  <c r="R3279" i="1"/>
  <c r="R3278" i="1" s="1"/>
  <c r="R3277" i="1" s="1"/>
  <c r="R3276" i="1" s="1"/>
  <c r="R3275" i="1" s="1"/>
  <c r="Q3279" i="1"/>
  <c r="Q3278" i="1" s="1"/>
  <c r="Q3277" i="1" s="1"/>
  <c r="Q3276" i="1" s="1"/>
  <c r="Q3275" i="1" s="1"/>
  <c r="P3279" i="1"/>
  <c r="O3279" i="1"/>
  <c r="O3278" i="1" s="1"/>
  <c r="O3277" i="1" s="1"/>
  <c r="O3276" i="1" s="1"/>
  <c r="N3279" i="1"/>
  <c r="M3279" i="1"/>
  <c r="L3279" i="1"/>
  <c r="K3279" i="1"/>
  <c r="J3279" i="1"/>
  <c r="U3279" i="1" s="1"/>
  <c r="I3279" i="1"/>
  <c r="I3278" i="1" s="1"/>
  <c r="E3279" i="1"/>
  <c r="AZ3278" i="1"/>
  <c r="AZ3277" i="1" s="1"/>
  <c r="AZ3276" i="1" s="1"/>
  <c r="AZ3275" i="1" s="1"/>
  <c r="AS3278" i="1"/>
  <c r="AS3277" i="1" s="1"/>
  <c r="AS3276" i="1" s="1"/>
  <c r="AP3278" i="1"/>
  <c r="AF3278" i="1"/>
  <c r="AF3277" i="1" s="1"/>
  <c r="AF3276" i="1" s="1"/>
  <c r="AF3275" i="1" s="1"/>
  <c r="Z3278" i="1"/>
  <c r="Z3277" i="1" s="1"/>
  <c r="Z3276" i="1" s="1"/>
  <c r="Z3275" i="1" s="1"/>
  <c r="N3278" i="1"/>
  <c r="N3277" i="1" s="1"/>
  <c r="N3276" i="1" s="1"/>
  <c r="N3275" i="1" s="1"/>
  <c r="M3278" i="1"/>
  <c r="M3277" i="1" s="1"/>
  <c r="E3278" i="1"/>
  <c r="AO3277" i="1"/>
  <c r="AO3276" i="1" s="1"/>
  <c r="AO3275" i="1" s="1"/>
  <c r="E3277" i="1"/>
  <c r="M3276" i="1"/>
  <c r="M3275" i="1" s="1"/>
  <c r="E3276" i="1"/>
  <c r="E3275" i="1"/>
  <c r="AU3274" i="1"/>
  <c r="T3274" i="1"/>
  <c r="E3274" i="1"/>
  <c r="AT3273" i="1"/>
  <c r="AT3272" i="1" s="1"/>
  <c r="AT3271" i="1" s="1"/>
  <c r="AS3273" i="1"/>
  <c r="AR3273" i="1"/>
  <c r="AR3272" i="1" s="1"/>
  <c r="AR3271" i="1" s="1"/>
  <c r="AQ3273" i="1"/>
  <c r="AQ3272" i="1" s="1"/>
  <c r="AQ3271" i="1" s="1"/>
  <c r="AP3273" i="1"/>
  <c r="AO3273" i="1"/>
  <c r="AO3272" i="1" s="1"/>
  <c r="AO3271" i="1" s="1"/>
  <c r="AN3273" i="1"/>
  <c r="AN3272" i="1" s="1"/>
  <c r="AN3271" i="1" s="1"/>
  <c r="AM3273" i="1"/>
  <c r="AM3272" i="1" s="1"/>
  <c r="AM3271" i="1" s="1"/>
  <c r="AL3273" i="1"/>
  <c r="AL3272" i="1" s="1"/>
  <c r="AL3271" i="1" s="1"/>
  <c r="AK3273" i="1"/>
  <c r="AJ3273" i="1"/>
  <c r="AI3273" i="1"/>
  <c r="AI3272" i="1" s="1"/>
  <c r="AI3271" i="1" s="1"/>
  <c r="AH3273" i="1"/>
  <c r="AH3272" i="1" s="1"/>
  <c r="AH3271" i="1" s="1"/>
  <c r="AG3273" i="1"/>
  <c r="AG3272" i="1" s="1"/>
  <c r="AG3271" i="1" s="1"/>
  <c r="AF3273" i="1"/>
  <c r="R3273" i="1"/>
  <c r="Q3273" i="1"/>
  <c r="Q3272" i="1" s="1"/>
  <c r="Q3271" i="1" s="1"/>
  <c r="P3273" i="1"/>
  <c r="P3272" i="1" s="1"/>
  <c r="P3271" i="1" s="1"/>
  <c r="O3273" i="1"/>
  <c r="E3273" i="1"/>
  <c r="AS3272" i="1"/>
  <c r="AS3271" i="1" s="1"/>
  <c r="AK3272" i="1"/>
  <c r="AK3271" i="1" s="1"/>
  <c r="AJ3272" i="1"/>
  <c r="AJ3271" i="1" s="1"/>
  <c r="AF3272" i="1"/>
  <c r="AF3271" i="1" s="1"/>
  <c r="O3272" i="1"/>
  <c r="O3271" i="1" s="1"/>
  <c r="E3272" i="1"/>
  <c r="E3271" i="1"/>
  <c r="BA3270" i="1"/>
  <c r="AU3270" i="1"/>
  <c r="AV3270" i="1" s="1"/>
  <c r="T3270" i="1"/>
  <c r="E3270" i="1"/>
  <c r="AT3269" i="1"/>
  <c r="AT3268" i="1" s="1"/>
  <c r="AT3267" i="1" s="1"/>
  <c r="AS3269" i="1"/>
  <c r="AS3268" i="1" s="1"/>
  <c r="AS3267" i="1" s="1"/>
  <c r="AR3269" i="1"/>
  <c r="AQ3269" i="1"/>
  <c r="AQ3268" i="1" s="1"/>
  <c r="AP3269" i="1"/>
  <c r="AP3268" i="1" s="1"/>
  <c r="AP3267" i="1" s="1"/>
  <c r="AO3269" i="1"/>
  <c r="AN3269" i="1"/>
  <c r="AM3269" i="1"/>
  <c r="AM3268" i="1" s="1"/>
  <c r="AM3267" i="1" s="1"/>
  <c r="AL3269" i="1"/>
  <c r="AL3268" i="1" s="1"/>
  <c r="AK3269" i="1"/>
  <c r="AJ3269" i="1"/>
  <c r="AI3269" i="1"/>
  <c r="AI3268" i="1" s="1"/>
  <c r="AI3267" i="1" s="1"/>
  <c r="AH3269" i="1"/>
  <c r="AH3268" i="1" s="1"/>
  <c r="AH3267" i="1" s="1"/>
  <c r="AG3269" i="1"/>
  <c r="AF3269" i="1"/>
  <c r="S3269" i="1"/>
  <c r="S3268" i="1" s="1"/>
  <c r="R3269" i="1"/>
  <c r="T3269" i="1" s="1"/>
  <c r="Q3269" i="1"/>
  <c r="P3269" i="1"/>
  <c r="P3268" i="1" s="1"/>
  <c r="O3269" i="1"/>
  <c r="O3268" i="1" s="1"/>
  <c r="O3267" i="1" s="1"/>
  <c r="E3269" i="1"/>
  <c r="AR3268" i="1"/>
  <c r="AR3267" i="1" s="1"/>
  <c r="AO3268" i="1"/>
  <c r="AO3267" i="1" s="1"/>
  <c r="AN3268" i="1"/>
  <c r="AN3267" i="1" s="1"/>
  <c r="AK3268" i="1"/>
  <c r="AK3267" i="1" s="1"/>
  <c r="AJ3268" i="1"/>
  <c r="AJ3267" i="1" s="1"/>
  <c r="AG3268" i="1"/>
  <c r="AG3267" i="1" s="1"/>
  <c r="AF3268" i="1"/>
  <c r="AF3267" i="1" s="1"/>
  <c r="Q3268" i="1"/>
  <c r="E3268" i="1"/>
  <c r="AQ3267" i="1"/>
  <c r="Q3267" i="1"/>
  <c r="P3267" i="1"/>
  <c r="E3267" i="1"/>
  <c r="BA3266" i="1"/>
  <c r="AU3266" i="1"/>
  <c r="V3266" i="1"/>
  <c r="AY3266" i="1" s="1"/>
  <c r="U3266" i="1"/>
  <c r="AX3266" i="1" s="1"/>
  <c r="T3266" i="1"/>
  <c r="E3266" i="1"/>
  <c r="AZ3265" i="1"/>
  <c r="AT3265" i="1"/>
  <c r="AS3265" i="1"/>
  <c r="AR3265" i="1"/>
  <c r="AQ3265" i="1"/>
  <c r="AP3265" i="1"/>
  <c r="AO3265" i="1"/>
  <c r="AN3265" i="1"/>
  <c r="AM3265" i="1"/>
  <c r="AL3265" i="1"/>
  <c r="AK3265" i="1"/>
  <c r="AJ3265" i="1"/>
  <c r="AI3265" i="1"/>
  <c r="AH3265" i="1"/>
  <c r="AG3265" i="1"/>
  <c r="AF3265" i="1"/>
  <c r="AE3265" i="1"/>
  <c r="AD3265" i="1"/>
  <c r="AC3265" i="1"/>
  <c r="AB3265" i="1"/>
  <c r="AA3265" i="1"/>
  <c r="Z3265" i="1"/>
  <c r="Y3265" i="1"/>
  <c r="X3265" i="1"/>
  <c r="W3265" i="1"/>
  <c r="S3265" i="1"/>
  <c r="R3265" i="1"/>
  <c r="Q3265" i="1"/>
  <c r="P3265" i="1"/>
  <c r="O3265" i="1"/>
  <c r="N3265" i="1"/>
  <c r="M3265" i="1"/>
  <c r="L3265" i="1"/>
  <c r="T3265" i="1" s="1"/>
  <c r="K3265" i="1"/>
  <c r="V3265" i="1" s="1"/>
  <c r="J3265" i="1"/>
  <c r="I3265" i="1"/>
  <c r="E3265" i="1"/>
  <c r="BA3264" i="1"/>
  <c r="AU3264" i="1"/>
  <c r="V3264" i="1"/>
  <c r="AY3264" i="1" s="1"/>
  <c r="U3264" i="1"/>
  <c r="AX3264" i="1" s="1"/>
  <c r="T3264" i="1"/>
  <c r="E3264" i="1"/>
  <c r="BA3263" i="1"/>
  <c r="AU3263" i="1"/>
  <c r="V3263" i="1"/>
  <c r="AY3263" i="1" s="1"/>
  <c r="U3263" i="1"/>
  <c r="AX3263" i="1" s="1"/>
  <c r="T3263" i="1"/>
  <c r="E3263" i="1"/>
  <c r="AZ3262" i="1"/>
  <c r="AZ3261" i="1" s="1"/>
  <c r="AZ3260" i="1" s="1"/>
  <c r="AT3262" i="1"/>
  <c r="AS3262" i="1"/>
  <c r="AR3262" i="1"/>
  <c r="AQ3262" i="1"/>
  <c r="AP3262" i="1"/>
  <c r="AO3262" i="1"/>
  <c r="AO3261" i="1" s="1"/>
  <c r="AO3260" i="1" s="1"/>
  <c r="AN3262" i="1"/>
  <c r="AN3261" i="1" s="1"/>
  <c r="AN3260" i="1" s="1"/>
  <c r="AM3262" i="1"/>
  <c r="AL3262" i="1"/>
  <c r="AK3262" i="1"/>
  <c r="AK3261" i="1" s="1"/>
  <c r="AK3260" i="1" s="1"/>
  <c r="AJ3262" i="1"/>
  <c r="AJ3261" i="1" s="1"/>
  <c r="AJ3260" i="1" s="1"/>
  <c r="AI3262" i="1"/>
  <c r="AH3262" i="1"/>
  <c r="AG3262" i="1"/>
  <c r="AF3262" i="1"/>
  <c r="AF3261" i="1" s="1"/>
  <c r="AF3260" i="1" s="1"/>
  <c r="AE3262" i="1"/>
  <c r="AE3261" i="1" s="1"/>
  <c r="AE3260" i="1" s="1"/>
  <c r="AD3262" i="1"/>
  <c r="AC3262" i="1"/>
  <c r="AC3261" i="1" s="1"/>
  <c r="AC3260" i="1" s="1"/>
  <c r="AB3262" i="1"/>
  <c r="AA3262" i="1"/>
  <c r="Z3262" i="1"/>
  <c r="Z3261" i="1" s="1"/>
  <c r="Z3260" i="1" s="1"/>
  <c r="Y3262" i="1"/>
  <c r="Y3261" i="1" s="1"/>
  <c r="Y3260" i="1" s="1"/>
  <c r="X3262" i="1"/>
  <c r="X3261" i="1" s="1"/>
  <c r="X3260" i="1" s="1"/>
  <c r="W3262" i="1"/>
  <c r="S3262" i="1"/>
  <c r="R3262" i="1"/>
  <c r="R3261" i="1" s="1"/>
  <c r="R3260" i="1" s="1"/>
  <c r="Q3262" i="1"/>
  <c r="Q3261" i="1" s="1"/>
  <c r="Q3260" i="1" s="1"/>
  <c r="P3262" i="1"/>
  <c r="O3262" i="1"/>
  <c r="N3262" i="1"/>
  <c r="V3262" i="1" s="1"/>
  <c r="AY3262" i="1" s="1"/>
  <c r="M3262" i="1"/>
  <c r="M3261" i="1" s="1"/>
  <c r="M3260" i="1" s="1"/>
  <c r="L3262" i="1"/>
  <c r="L3261" i="1" s="1"/>
  <c r="K3262" i="1"/>
  <c r="J3262" i="1"/>
  <c r="I3262" i="1"/>
  <c r="E3262" i="1"/>
  <c r="AS3261" i="1"/>
  <c r="AS3260" i="1" s="1"/>
  <c r="AR3261" i="1"/>
  <c r="AR3260" i="1" s="1"/>
  <c r="AM3261" i="1"/>
  <c r="AM3260" i="1" s="1"/>
  <c r="AG3261" i="1"/>
  <c r="AG3260" i="1" s="1"/>
  <c r="AB3261" i="1"/>
  <c r="AB3260" i="1" s="1"/>
  <c r="W3261" i="1"/>
  <c r="W3260" i="1" s="1"/>
  <c r="S3261" i="1"/>
  <c r="S3260" i="1" s="1"/>
  <c r="O3261" i="1"/>
  <c r="K3261" i="1"/>
  <c r="K3260" i="1" s="1"/>
  <c r="I3261" i="1"/>
  <c r="I3260" i="1" s="1"/>
  <c r="E3261" i="1"/>
  <c r="O3260" i="1"/>
  <c r="E3260" i="1"/>
  <c r="BA3259" i="1"/>
  <c r="AU3259" i="1"/>
  <c r="AN3259" i="1"/>
  <c r="AN3258" i="1" s="1"/>
  <c r="AK3259" i="1"/>
  <c r="AK3258" i="1" s="1"/>
  <c r="AJ3259" i="1"/>
  <c r="T3259" i="1"/>
  <c r="AV3259" i="1" s="1"/>
  <c r="E3259" i="1"/>
  <c r="AT3258" i="1"/>
  <c r="AS3258" i="1"/>
  <c r="AR3258" i="1"/>
  <c r="AQ3258" i="1"/>
  <c r="AP3258" i="1"/>
  <c r="AO3258" i="1"/>
  <c r="AM3258" i="1"/>
  <c r="AL3258" i="1"/>
  <c r="AJ3258" i="1"/>
  <c r="AI3258" i="1"/>
  <c r="AH3258" i="1"/>
  <c r="AG3258" i="1"/>
  <c r="AF3258" i="1"/>
  <c r="S3258" i="1"/>
  <c r="R3258" i="1"/>
  <c r="Q3258" i="1"/>
  <c r="P3258" i="1"/>
  <c r="O3258" i="1"/>
  <c r="E3258" i="1"/>
  <c r="BA3257" i="1"/>
  <c r="AY3257" i="1"/>
  <c r="AX3257" i="1"/>
  <c r="AU3257" i="1"/>
  <c r="Z3257" i="1"/>
  <c r="S3257" i="1"/>
  <c r="T3257" i="1" s="1"/>
  <c r="E3257" i="1"/>
  <c r="BA3256" i="1"/>
  <c r="AP3256" i="1"/>
  <c r="AU3256" i="1" s="1"/>
  <c r="AN3256" i="1"/>
  <c r="AK3256" i="1"/>
  <c r="AK3255" i="1" s="1"/>
  <c r="AK3254" i="1" s="1"/>
  <c r="AK3253" i="1" s="1"/>
  <c r="AJ3256" i="1"/>
  <c r="Z3256" i="1"/>
  <c r="V3256" i="1"/>
  <c r="AY3256" i="1" s="1"/>
  <c r="S3256" i="1"/>
  <c r="R3256" i="1"/>
  <c r="P3256" i="1"/>
  <c r="J3256" i="1"/>
  <c r="U3256" i="1" s="1"/>
  <c r="AX3256" i="1" s="1"/>
  <c r="E3256" i="1"/>
  <c r="AZ3255" i="1"/>
  <c r="AT3255" i="1"/>
  <c r="AS3255" i="1"/>
  <c r="AR3255" i="1"/>
  <c r="AQ3255" i="1"/>
  <c r="AP3255" i="1"/>
  <c r="AO3255" i="1"/>
  <c r="AO3254" i="1" s="1"/>
  <c r="AO3253" i="1" s="1"/>
  <c r="AN3255" i="1"/>
  <c r="AN3254" i="1" s="1"/>
  <c r="AN3253" i="1" s="1"/>
  <c r="AM3255" i="1"/>
  <c r="AL3255" i="1"/>
  <c r="AJ3255" i="1"/>
  <c r="AJ3254" i="1" s="1"/>
  <c r="AJ3253" i="1" s="1"/>
  <c r="AI3255" i="1"/>
  <c r="AH3255" i="1"/>
  <c r="AG3255" i="1"/>
  <c r="AF3255" i="1"/>
  <c r="AF3254" i="1" s="1"/>
  <c r="AF3253" i="1" s="1"/>
  <c r="AE3255" i="1"/>
  <c r="AD3255" i="1"/>
  <c r="AD3254" i="1" s="1"/>
  <c r="AD3253" i="1" s="1"/>
  <c r="AC3255" i="1"/>
  <c r="AB3255" i="1"/>
  <c r="AB3254" i="1" s="1"/>
  <c r="AB3253" i="1" s="1"/>
  <c r="AA3255" i="1"/>
  <c r="Z3255" i="1"/>
  <c r="Z3254" i="1" s="1"/>
  <c r="Y3255" i="1"/>
  <c r="Y3254" i="1" s="1"/>
  <c r="Y3253" i="1" s="1"/>
  <c r="X3255" i="1"/>
  <c r="X3254" i="1" s="1"/>
  <c r="X3253" i="1" s="1"/>
  <c r="W3255" i="1"/>
  <c r="R3255" i="1"/>
  <c r="R3254" i="1" s="1"/>
  <c r="Q3255" i="1"/>
  <c r="P3255" i="1"/>
  <c r="O3255" i="1"/>
  <c r="N3255" i="1"/>
  <c r="N3254" i="1" s="1"/>
  <c r="N3253" i="1" s="1"/>
  <c r="M3255" i="1"/>
  <c r="M3254" i="1" s="1"/>
  <c r="M3253" i="1" s="1"/>
  <c r="L3255" i="1"/>
  <c r="L3254" i="1" s="1"/>
  <c r="L3253" i="1" s="1"/>
  <c r="K3255" i="1"/>
  <c r="J3255" i="1"/>
  <c r="I3255" i="1"/>
  <c r="I3254" i="1" s="1"/>
  <c r="I3253" i="1" s="1"/>
  <c r="E3255" i="1"/>
  <c r="AZ3254" i="1"/>
  <c r="AZ3253" i="1" s="1"/>
  <c r="AS3254" i="1"/>
  <c r="AS3253" i="1" s="1"/>
  <c r="AR3254" i="1"/>
  <c r="AR3253" i="1" s="1"/>
  <c r="AG3254" i="1"/>
  <c r="AG3253" i="1" s="1"/>
  <c r="AE3254" i="1"/>
  <c r="AC3254" i="1"/>
  <c r="AC3253" i="1" s="1"/>
  <c r="AA3254" i="1"/>
  <c r="AA3253" i="1" s="1"/>
  <c r="W3254" i="1"/>
  <c r="W3253" i="1" s="1"/>
  <c r="K3254" i="1"/>
  <c r="K3253" i="1" s="1"/>
  <c r="V3253" i="1" s="1"/>
  <c r="E3254" i="1"/>
  <c r="AE3253" i="1"/>
  <c r="Z3253" i="1"/>
  <c r="R3253" i="1"/>
  <c r="E3253" i="1"/>
  <c r="BA3252" i="1"/>
  <c r="AV3252" i="1"/>
  <c r="AU3252" i="1"/>
  <c r="T3252" i="1"/>
  <c r="E3252" i="1"/>
  <c r="BA3251" i="1"/>
  <c r="AU3251" i="1"/>
  <c r="AN3251" i="1"/>
  <c r="AK3251" i="1"/>
  <c r="AK3250" i="1" s="1"/>
  <c r="AJ3251" i="1"/>
  <c r="AJ3250" i="1" s="1"/>
  <c r="T3251" i="1"/>
  <c r="AV3251" i="1" s="1"/>
  <c r="E3251" i="1"/>
  <c r="AT3250" i="1"/>
  <c r="AS3250" i="1"/>
  <c r="AR3250" i="1"/>
  <c r="AQ3250" i="1"/>
  <c r="AP3250" i="1"/>
  <c r="AO3250" i="1"/>
  <c r="AN3250" i="1"/>
  <c r="AM3250" i="1"/>
  <c r="AL3250" i="1"/>
  <c r="AI3250" i="1"/>
  <c r="AH3250" i="1"/>
  <c r="AG3250" i="1"/>
  <c r="AF3250" i="1"/>
  <c r="O3250" i="1"/>
  <c r="T3250" i="1" s="1"/>
  <c r="E3250" i="1"/>
  <c r="AU3249" i="1"/>
  <c r="AN3249" i="1"/>
  <c r="AN3248" i="1" s="1"/>
  <c r="AK3249" i="1"/>
  <c r="AJ3249" i="1"/>
  <c r="AJ3248" i="1" s="1"/>
  <c r="V3249" i="1"/>
  <c r="AY3249" i="1" s="1"/>
  <c r="U3249" i="1"/>
  <c r="AX3249" i="1" s="1"/>
  <c r="T3249" i="1"/>
  <c r="AW3249" i="1" s="1"/>
  <c r="E3249" i="1"/>
  <c r="AZ3248" i="1"/>
  <c r="AT3248" i="1"/>
  <c r="AS3248" i="1"/>
  <c r="AR3248" i="1"/>
  <c r="AQ3248" i="1"/>
  <c r="AP3248" i="1"/>
  <c r="AO3248" i="1"/>
  <c r="AM3248" i="1"/>
  <c r="AL3248" i="1"/>
  <c r="AK3248" i="1"/>
  <c r="AI3248" i="1"/>
  <c r="AH3248" i="1"/>
  <c r="AG3248" i="1"/>
  <c r="AF3248" i="1"/>
  <c r="AE3248" i="1"/>
  <c r="AD3248" i="1"/>
  <c r="AC3248" i="1"/>
  <c r="AB3248" i="1"/>
  <c r="AA3248" i="1"/>
  <c r="Z3248" i="1"/>
  <c r="Y3248" i="1"/>
  <c r="X3248" i="1"/>
  <c r="W3248" i="1"/>
  <c r="S3248" i="1"/>
  <c r="R3248" i="1"/>
  <c r="Q3248" i="1"/>
  <c r="P3248" i="1"/>
  <c r="O3248" i="1"/>
  <c r="N3248" i="1"/>
  <c r="M3248" i="1"/>
  <c r="L3248" i="1"/>
  <c r="K3248" i="1"/>
  <c r="K3244" i="1" s="1"/>
  <c r="J3248" i="1"/>
  <c r="U3248" i="1" s="1"/>
  <c r="I3248" i="1"/>
  <c r="E3248" i="1"/>
  <c r="BA3247" i="1"/>
  <c r="AY3247" i="1"/>
  <c r="AX3247" i="1"/>
  <c r="AU3247" i="1"/>
  <c r="S3247" i="1"/>
  <c r="T3247" i="1" s="1"/>
  <c r="E3247" i="1"/>
  <c r="BA3246" i="1"/>
  <c r="AY3246" i="1"/>
  <c r="AX3246" i="1"/>
  <c r="AU3246" i="1"/>
  <c r="AN3246" i="1"/>
  <c r="AK3246" i="1"/>
  <c r="AK3245" i="1" s="1"/>
  <c r="AJ3246" i="1"/>
  <c r="AJ3245" i="1" s="1"/>
  <c r="AJ3244" i="1" s="1"/>
  <c r="AJ3243" i="1" s="1"/>
  <c r="T3246" i="1"/>
  <c r="S3246" i="1"/>
  <c r="E3246" i="1"/>
  <c r="AZ3245" i="1"/>
  <c r="AZ3244" i="1" s="1"/>
  <c r="AZ3243" i="1" s="1"/>
  <c r="AT3245" i="1"/>
  <c r="AS3245" i="1"/>
  <c r="AR3245" i="1"/>
  <c r="AR3244" i="1" s="1"/>
  <c r="AR3243" i="1" s="1"/>
  <c r="AQ3245" i="1"/>
  <c r="AP3245" i="1"/>
  <c r="AO3245" i="1"/>
  <c r="AN3245" i="1"/>
  <c r="AM3245" i="1"/>
  <c r="AM3244" i="1" s="1"/>
  <c r="AM3243" i="1" s="1"/>
  <c r="AL3245" i="1"/>
  <c r="AI3245" i="1"/>
  <c r="AI3244" i="1" s="1"/>
  <c r="AI3243" i="1" s="1"/>
  <c r="AH3245" i="1"/>
  <c r="AG3245" i="1"/>
  <c r="AF3245" i="1"/>
  <c r="AE3245" i="1"/>
  <c r="AE3244" i="1" s="1"/>
  <c r="AE3243" i="1" s="1"/>
  <c r="AD3245" i="1"/>
  <c r="AC3245" i="1"/>
  <c r="AB3245" i="1"/>
  <c r="AA3245" i="1"/>
  <c r="AA3244" i="1" s="1"/>
  <c r="AA3243" i="1" s="1"/>
  <c r="Z3245" i="1"/>
  <c r="Z3244" i="1" s="1"/>
  <c r="Z3243" i="1" s="1"/>
  <c r="Y3245" i="1"/>
  <c r="X3245" i="1"/>
  <c r="W3245" i="1"/>
  <c r="W3244" i="1" s="1"/>
  <c r="W3243" i="1" s="1"/>
  <c r="V3245" i="1"/>
  <c r="U3245" i="1"/>
  <c r="S3245" i="1"/>
  <c r="R3245" i="1"/>
  <c r="R3244" i="1" s="1"/>
  <c r="R3243" i="1" s="1"/>
  <c r="Q3245" i="1"/>
  <c r="P3245" i="1"/>
  <c r="O3245" i="1"/>
  <c r="E3245" i="1"/>
  <c r="AQ3244" i="1"/>
  <c r="AQ3243" i="1" s="1"/>
  <c r="AF3244" i="1"/>
  <c r="AF3243" i="1" s="1"/>
  <c r="AD3244" i="1"/>
  <c r="AD3243" i="1" s="1"/>
  <c r="AC3244" i="1"/>
  <c r="AC3243" i="1" s="1"/>
  <c r="Y3244" i="1"/>
  <c r="Y3243" i="1" s="1"/>
  <c r="X3244" i="1"/>
  <c r="X3243" i="1" s="1"/>
  <c r="Q3244" i="1"/>
  <c r="Q3243" i="1" s="1"/>
  <c r="P3244" i="1"/>
  <c r="P3243" i="1" s="1"/>
  <c r="N3244" i="1"/>
  <c r="N3243" i="1" s="1"/>
  <c r="M3244" i="1"/>
  <c r="M3243" i="1" s="1"/>
  <c r="L3244" i="1"/>
  <c r="J3244" i="1"/>
  <c r="I3244" i="1"/>
  <c r="I3243" i="1" s="1"/>
  <c r="E3244" i="1"/>
  <c r="E3243" i="1"/>
  <c r="AU3242" i="1"/>
  <c r="T3242" i="1"/>
  <c r="E3242" i="1"/>
  <c r="AV3241" i="1"/>
  <c r="AU3241" i="1"/>
  <c r="AN3241" i="1"/>
  <c r="AN3240" i="1" s="1"/>
  <c r="AN3239" i="1" s="1"/>
  <c r="AK3241" i="1"/>
  <c r="AK3240" i="1" s="1"/>
  <c r="AK3239" i="1" s="1"/>
  <c r="AJ3241" i="1"/>
  <c r="AJ3240" i="1" s="1"/>
  <c r="AJ3239" i="1" s="1"/>
  <c r="V3241" i="1"/>
  <c r="AY3241" i="1" s="1"/>
  <c r="U3241" i="1"/>
  <c r="AX3241" i="1" s="1"/>
  <c r="T3241" i="1"/>
  <c r="AW3241" i="1" s="1"/>
  <c r="E3241" i="1"/>
  <c r="AZ3240" i="1"/>
  <c r="AT3240" i="1"/>
  <c r="AS3240" i="1"/>
  <c r="AS3239" i="1" s="1"/>
  <c r="AR3240" i="1"/>
  <c r="AR3239" i="1" s="1"/>
  <c r="AQ3240" i="1"/>
  <c r="AP3240" i="1"/>
  <c r="AO3240" i="1"/>
  <c r="AO3239" i="1" s="1"/>
  <c r="AM3240" i="1"/>
  <c r="AM3239" i="1" s="1"/>
  <c r="AL3240" i="1"/>
  <c r="AI3240" i="1"/>
  <c r="AI3239" i="1" s="1"/>
  <c r="AH3240" i="1"/>
  <c r="AH3239" i="1" s="1"/>
  <c r="AG3240" i="1"/>
  <c r="AG3239" i="1" s="1"/>
  <c r="AF3240" i="1"/>
  <c r="AE3240" i="1"/>
  <c r="AE3239" i="1" s="1"/>
  <c r="AE3227" i="1" s="1"/>
  <c r="AD3240" i="1"/>
  <c r="AC3240" i="1"/>
  <c r="AC3239" i="1" s="1"/>
  <c r="AC3227" i="1" s="1"/>
  <c r="AB3240" i="1"/>
  <c r="AA3240" i="1"/>
  <c r="AA3239" i="1" s="1"/>
  <c r="AA3227" i="1" s="1"/>
  <c r="Z3240" i="1"/>
  <c r="Z3239" i="1" s="1"/>
  <c r="Z3227" i="1" s="1"/>
  <c r="Y3240" i="1"/>
  <c r="Y3239" i="1" s="1"/>
  <c r="Y3227" i="1" s="1"/>
  <c r="X3240" i="1"/>
  <c r="W3240" i="1"/>
  <c r="W3239" i="1" s="1"/>
  <c r="W3227" i="1" s="1"/>
  <c r="S3240" i="1"/>
  <c r="S3239" i="1" s="1"/>
  <c r="S3227" i="1" s="1"/>
  <c r="R3240" i="1"/>
  <c r="R3239" i="1" s="1"/>
  <c r="R3227" i="1" s="1"/>
  <c r="Q3240" i="1"/>
  <c r="Q3239" i="1" s="1"/>
  <c r="Q3227" i="1" s="1"/>
  <c r="P3240" i="1"/>
  <c r="O3240" i="1"/>
  <c r="O3239" i="1" s="1"/>
  <c r="N3240" i="1"/>
  <c r="N3239" i="1" s="1"/>
  <c r="M3240" i="1"/>
  <c r="L3240" i="1"/>
  <c r="L3239" i="1" s="1"/>
  <c r="K3240" i="1"/>
  <c r="J3240" i="1"/>
  <c r="J3239" i="1" s="1"/>
  <c r="J3227" i="1" s="1"/>
  <c r="I3240" i="1"/>
  <c r="E3240" i="1"/>
  <c r="AZ3239" i="1"/>
  <c r="AT3239" i="1"/>
  <c r="AP3239" i="1"/>
  <c r="AL3239" i="1"/>
  <c r="AF3239" i="1"/>
  <c r="AD3239" i="1"/>
  <c r="AD3227" i="1" s="1"/>
  <c r="AB3239" i="1"/>
  <c r="X3239" i="1"/>
  <c r="P3239" i="1"/>
  <c r="E3239" i="1"/>
  <c r="BA3238" i="1"/>
  <c r="AU3238" i="1"/>
  <c r="AN3238" i="1"/>
  <c r="AN3237" i="1" s="1"/>
  <c r="AK3238" i="1"/>
  <c r="AJ3238" i="1"/>
  <c r="T3238" i="1"/>
  <c r="AV3238" i="1" s="1"/>
  <c r="E3238" i="1"/>
  <c r="AT3237" i="1"/>
  <c r="AS3237" i="1"/>
  <c r="AR3237" i="1"/>
  <c r="AQ3237" i="1"/>
  <c r="AP3237" i="1"/>
  <c r="AO3237" i="1"/>
  <c r="AM3237" i="1"/>
  <c r="AL3237" i="1"/>
  <c r="AK3237" i="1"/>
  <c r="AJ3237" i="1"/>
  <c r="AI3237" i="1"/>
  <c r="AH3237" i="1"/>
  <c r="AG3237" i="1"/>
  <c r="AF3237" i="1"/>
  <c r="O3237" i="1"/>
  <c r="T3237" i="1" s="1"/>
  <c r="E3237" i="1"/>
  <c r="BA3236" i="1"/>
  <c r="E3236" i="1"/>
  <c r="BA3235" i="1"/>
  <c r="AU3235" i="1"/>
  <c r="AN3235" i="1"/>
  <c r="AK3235" i="1"/>
  <c r="AK3234" i="1" s="1"/>
  <c r="AJ3235" i="1"/>
  <c r="T3235" i="1"/>
  <c r="AV3235" i="1" s="1"/>
  <c r="E3235" i="1"/>
  <c r="AT3234" i="1"/>
  <c r="AS3234" i="1"/>
  <c r="AR3234" i="1"/>
  <c r="AQ3234" i="1"/>
  <c r="AP3234" i="1"/>
  <c r="AO3234" i="1"/>
  <c r="AN3234" i="1"/>
  <c r="AM3234" i="1"/>
  <c r="AL3234" i="1"/>
  <c r="BA3234" i="1" s="1"/>
  <c r="AJ3234" i="1"/>
  <c r="AI3234" i="1"/>
  <c r="AH3234" i="1"/>
  <c r="AG3234" i="1"/>
  <c r="AF3234" i="1"/>
  <c r="O3234" i="1"/>
  <c r="T3234" i="1" s="1"/>
  <c r="E3234" i="1"/>
  <c r="BA3233" i="1"/>
  <c r="AU3233" i="1"/>
  <c r="AM3233" i="1"/>
  <c r="AI3233" i="1"/>
  <c r="AH3233" i="1"/>
  <c r="T3233" i="1"/>
  <c r="AV3233" i="1" s="1"/>
  <c r="E3233" i="1"/>
  <c r="BA3232" i="1"/>
  <c r="AU3232" i="1"/>
  <c r="AN3232" i="1"/>
  <c r="AN3231" i="1" s="1"/>
  <c r="AM3232" i="1"/>
  <c r="AK3232" i="1"/>
  <c r="AJ3232" i="1"/>
  <c r="AI3232" i="1"/>
  <c r="AI3231" i="1" s="1"/>
  <c r="AH3232" i="1"/>
  <c r="T3232" i="1"/>
  <c r="E3232" i="1"/>
  <c r="AT3231" i="1"/>
  <c r="AS3231" i="1"/>
  <c r="AR3231" i="1"/>
  <c r="AQ3231" i="1"/>
  <c r="AP3231" i="1"/>
  <c r="AO3231" i="1"/>
  <c r="AL3231" i="1"/>
  <c r="AK3231" i="1"/>
  <c r="AJ3231" i="1"/>
  <c r="AG3231" i="1"/>
  <c r="AF3231" i="1"/>
  <c r="P3231" i="1"/>
  <c r="O3231" i="1"/>
  <c r="T3231" i="1" s="1"/>
  <c r="E3231" i="1"/>
  <c r="BA3230" i="1"/>
  <c r="AU3230" i="1"/>
  <c r="AN3230" i="1"/>
  <c r="AN3229" i="1" s="1"/>
  <c r="AM3230" i="1"/>
  <c r="AM3229" i="1" s="1"/>
  <c r="AK3230" i="1"/>
  <c r="AJ3230" i="1"/>
  <c r="AJ3229" i="1" s="1"/>
  <c r="AI3230" i="1"/>
  <c r="AI3229" i="1" s="1"/>
  <c r="AH3230" i="1"/>
  <c r="T3230" i="1"/>
  <c r="AV3230" i="1" s="1"/>
  <c r="E3230" i="1"/>
  <c r="AT3229" i="1"/>
  <c r="AT3228" i="1" s="1"/>
  <c r="AT3227" i="1" s="1"/>
  <c r="AS3229" i="1"/>
  <c r="AR3229" i="1"/>
  <c r="AR3228" i="1" s="1"/>
  <c r="AQ3229" i="1"/>
  <c r="AQ3228" i="1" s="1"/>
  <c r="AP3229" i="1"/>
  <c r="AP3228" i="1" s="1"/>
  <c r="AO3229" i="1"/>
  <c r="AL3229" i="1"/>
  <c r="AK3229" i="1"/>
  <c r="AH3229" i="1"/>
  <c r="AG3229" i="1"/>
  <c r="AF3229" i="1"/>
  <c r="AF3228" i="1" s="1"/>
  <c r="AF3227" i="1" s="1"/>
  <c r="AF3226" i="1" s="1"/>
  <c r="AF3225" i="1" s="1"/>
  <c r="AF3224" i="1" s="1"/>
  <c r="O3229" i="1"/>
  <c r="E3229" i="1"/>
  <c r="AS3228" i="1"/>
  <c r="AO3228" i="1"/>
  <c r="AG3228" i="1"/>
  <c r="P3228" i="1"/>
  <c r="E3228" i="1"/>
  <c r="AZ3227" i="1"/>
  <c r="AB3227" i="1"/>
  <c r="X3227" i="1"/>
  <c r="P3227" i="1"/>
  <c r="N3227" i="1"/>
  <c r="L3227" i="1"/>
  <c r="E3227" i="1"/>
  <c r="E3226" i="1"/>
  <c r="E3225" i="1"/>
  <c r="E3224" i="1"/>
  <c r="AY3223" i="1"/>
  <c r="AX3223" i="1"/>
  <c r="AU3223" i="1"/>
  <c r="T3223" i="1"/>
  <c r="AW3223" i="1" s="1"/>
  <c r="E3223" i="1"/>
  <c r="AZ3222" i="1"/>
  <c r="AZ3221" i="1" s="1"/>
  <c r="AZ3220" i="1" s="1"/>
  <c r="AT3222" i="1"/>
  <c r="AT3221" i="1" s="1"/>
  <c r="AT3220" i="1" s="1"/>
  <c r="AS3222" i="1"/>
  <c r="AR3222" i="1"/>
  <c r="AR3221" i="1" s="1"/>
  <c r="AR3220" i="1" s="1"/>
  <c r="AQ3222" i="1"/>
  <c r="AQ3221" i="1" s="1"/>
  <c r="AQ3220" i="1" s="1"/>
  <c r="AP3222" i="1"/>
  <c r="AP3221" i="1" s="1"/>
  <c r="AP3220" i="1" s="1"/>
  <c r="AO3222" i="1"/>
  <c r="AN3222" i="1"/>
  <c r="AN3221" i="1" s="1"/>
  <c r="AN3220" i="1" s="1"/>
  <c r="AM3222" i="1"/>
  <c r="AM3221" i="1" s="1"/>
  <c r="AM3220" i="1" s="1"/>
  <c r="AL3222" i="1"/>
  <c r="AL3221" i="1" s="1"/>
  <c r="AL3220" i="1" s="1"/>
  <c r="AK3222" i="1"/>
  <c r="AJ3222" i="1"/>
  <c r="AJ3221" i="1" s="1"/>
  <c r="AJ3220" i="1" s="1"/>
  <c r="AI3222" i="1"/>
  <c r="AI3221" i="1" s="1"/>
  <c r="AI3220" i="1" s="1"/>
  <c r="AH3222" i="1"/>
  <c r="AH3221" i="1" s="1"/>
  <c r="AH3220" i="1" s="1"/>
  <c r="AG3222" i="1"/>
  <c r="AF3222" i="1"/>
  <c r="AF3221" i="1" s="1"/>
  <c r="AF3220" i="1" s="1"/>
  <c r="AE3222" i="1"/>
  <c r="AE3221" i="1" s="1"/>
  <c r="AE3220" i="1" s="1"/>
  <c r="AD3222" i="1"/>
  <c r="AD3221" i="1" s="1"/>
  <c r="AD3220" i="1" s="1"/>
  <c r="AC3222" i="1"/>
  <c r="AB3222" i="1"/>
  <c r="AB3221" i="1" s="1"/>
  <c r="AB3220" i="1" s="1"/>
  <c r="AA3222" i="1"/>
  <c r="AA3221" i="1" s="1"/>
  <c r="Z3222" i="1"/>
  <c r="Z3221" i="1" s="1"/>
  <c r="Z3220" i="1" s="1"/>
  <c r="Y3222" i="1"/>
  <c r="X3222" i="1"/>
  <c r="X3221" i="1" s="1"/>
  <c r="X3220" i="1" s="1"/>
  <c r="W3222" i="1"/>
  <c r="W3221" i="1" s="1"/>
  <c r="W3220" i="1" s="1"/>
  <c r="S3222" i="1"/>
  <c r="S3221" i="1" s="1"/>
  <c r="R3222" i="1"/>
  <c r="Q3222" i="1"/>
  <c r="Q3221" i="1" s="1"/>
  <c r="Q3220" i="1" s="1"/>
  <c r="P3222" i="1"/>
  <c r="P3221" i="1" s="1"/>
  <c r="P3220" i="1" s="1"/>
  <c r="O3222" i="1"/>
  <c r="O3221" i="1" s="1"/>
  <c r="O3220" i="1" s="1"/>
  <c r="E3222" i="1"/>
  <c r="AS3221" i="1"/>
  <c r="AS3220" i="1" s="1"/>
  <c r="AO3221" i="1"/>
  <c r="AO3220" i="1" s="1"/>
  <c r="AK3221" i="1"/>
  <c r="AK3220" i="1" s="1"/>
  <c r="AK3215" i="1" s="1"/>
  <c r="AK3214" i="1" s="1"/>
  <c r="AG3221" i="1"/>
  <c r="AG3220" i="1" s="1"/>
  <c r="AC3221" i="1"/>
  <c r="AC3220" i="1" s="1"/>
  <c r="Y3221" i="1"/>
  <c r="Y3220" i="1" s="1"/>
  <c r="R3221" i="1"/>
  <c r="R3220" i="1" s="1"/>
  <c r="R3215" i="1" s="1"/>
  <c r="R3214" i="1" s="1"/>
  <c r="E3221" i="1"/>
  <c r="E3220" i="1"/>
  <c r="BA3219" i="1"/>
  <c r="AU3219" i="1"/>
  <c r="AM3219" i="1"/>
  <c r="AM3218" i="1" s="1"/>
  <c r="AI3219" i="1"/>
  <c r="AH3219" i="1"/>
  <c r="AH3218" i="1" s="1"/>
  <c r="AH3217" i="1" s="1"/>
  <c r="AH3216" i="1" s="1"/>
  <c r="AH3215" i="1" s="1"/>
  <c r="V3219" i="1"/>
  <c r="AY3219" i="1" s="1"/>
  <c r="U3219" i="1"/>
  <c r="AX3219" i="1" s="1"/>
  <c r="T3219" i="1"/>
  <c r="AW3219" i="1" s="1"/>
  <c r="E3219" i="1"/>
  <c r="AZ3218" i="1"/>
  <c r="AT3218" i="1"/>
  <c r="AT3217" i="1" s="1"/>
  <c r="AT3216" i="1" s="1"/>
  <c r="AS3218" i="1"/>
  <c r="AS3217" i="1" s="1"/>
  <c r="AS3216" i="1" s="1"/>
  <c r="AR3218" i="1"/>
  <c r="AQ3218" i="1"/>
  <c r="AP3218" i="1"/>
  <c r="AP3217" i="1" s="1"/>
  <c r="AO3218" i="1"/>
  <c r="AO3217" i="1" s="1"/>
  <c r="AN3218" i="1"/>
  <c r="AN3217" i="1" s="1"/>
  <c r="AN3216" i="1" s="1"/>
  <c r="AN3215" i="1" s="1"/>
  <c r="AN3214" i="1" s="1"/>
  <c r="AL3218" i="1"/>
  <c r="AK3218" i="1"/>
  <c r="AJ3218" i="1"/>
  <c r="AJ3217" i="1" s="1"/>
  <c r="AJ3216" i="1" s="1"/>
  <c r="AI3218" i="1"/>
  <c r="AI3217" i="1" s="1"/>
  <c r="AI3216" i="1" s="1"/>
  <c r="AG3218" i="1"/>
  <c r="AF3218" i="1"/>
  <c r="AE3218" i="1"/>
  <c r="AE3217" i="1" s="1"/>
  <c r="AE3216" i="1" s="1"/>
  <c r="AD3218" i="1"/>
  <c r="AD3217" i="1" s="1"/>
  <c r="AD3216" i="1" s="1"/>
  <c r="AD3215" i="1" s="1"/>
  <c r="AD3214" i="1" s="1"/>
  <c r="AC3218" i="1"/>
  <c r="AB3218" i="1"/>
  <c r="AA3218" i="1"/>
  <c r="Z3218" i="1"/>
  <c r="Z3217" i="1" s="1"/>
  <c r="Z3216" i="1" s="1"/>
  <c r="Z3215" i="1" s="1"/>
  <c r="Z3214" i="1" s="1"/>
  <c r="Y3218" i="1"/>
  <c r="X3218" i="1"/>
  <c r="X3217" i="1" s="1"/>
  <c r="W3218" i="1"/>
  <c r="S3218" i="1"/>
  <c r="S3217" i="1" s="1"/>
  <c r="S3216" i="1" s="1"/>
  <c r="R3218" i="1"/>
  <c r="Q3218" i="1"/>
  <c r="Q3217" i="1" s="1"/>
  <c r="Q3216" i="1" s="1"/>
  <c r="P3218" i="1"/>
  <c r="P3217" i="1" s="1"/>
  <c r="P3216" i="1" s="1"/>
  <c r="O3218" i="1"/>
  <c r="O3217" i="1" s="1"/>
  <c r="O3216" i="1" s="1"/>
  <c r="O3215" i="1" s="1"/>
  <c r="N3218" i="1"/>
  <c r="M3218" i="1"/>
  <c r="L3218" i="1"/>
  <c r="L3217" i="1" s="1"/>
  <c r="L3216" i="1" s="1"/>
  <c r="K3218" i="1"/>
  <c r="J3218" i="1"/>
  <c r="I3218" i="1"/>
  <c r="E3218" i="1"/>
  <c r="AZ3217" i="1"/>
  <c r="AZ3216" i="1" s="1"/>
  <c r="AR3217" i="1"/>
  <c r="AR3216" i="1" s="1"/>
  <c r="AQ3217" i="1"/>
  <c r="AQ3216" i="1" s="1"/>
  <c r="AM3217" i="1"/>
  <c r="AM3216" i="1" s="1"/>
  <c r="AK3217" i="1"/>
  <c r="AK3216" i="1" s="1"/>
  <c r="AG3217" i="1"/>
  <c r="AG3216" i="1" s="1"/>
  <c r="AG3215" i="1" s="1"/>
  <c r="AG3214" i="1" s="1"/>
  <c r="AF3217" i="1"/>
  <c r="AC3217" i="1"/>
  <c r="AB3217" i="1"/>
  <c r="AB3216" i="1" s="1"/>
  <c r="AA3217" i="1"/>
  <c r="AA3216" i="1" s="1"/>
  <c r="Y3217" i="1"/>
  <c r="W3217" i="1"/>
  <c r="W3216" i="1" s="1"/>
  <c r="R3217" i="1"/>
  <c r="R3216" i="1" s="1"/>
  <c r="N3217" i="1"/>
  <c r="M3217" i="1"/>
  <c r="J3217" i="1"/>
  <c r="I3217" i="1"/>
  <c r="I3216" i="1" s="1"/>
  <c r="I3215" i="1" s="1"/>
  <c r="I3214" i="1" s="1"/>
  <c r="E3217" i="1"/>
  <c r="AO3216" i="1"/>
  <c r="AO3215" i="1" s="1"/>
  <c r="AO3214" i="1" s="1"/>
  <c r="AF3216" i="1"/>
  <c r="AF3215" i="1" s="1"/>
  <c r="AF3214" i="1" s="1"/>
  <c r="AC3216" i="1"/>
  <c r="Y3216" i="1"/>
  <c r="X3216" i="1"/>
  <c r="X3215" i="1" s="1"/>
  <c r="X3214" i="1" s="1"/>
  <c r="N3216" i="1"/>
  <c r="N3215" i="1" s="1"/>
  <c r="M3216" i="1"/>
  <c r="M3215" i="1" s="1"/>
  <c r="M3214" i="1" s="1"/>
  <c r="J3216" i="1"/>
  <c r="J3215" i="1" s="1"/>
  <c r="E3216" i="1"/>
  <c r="AS3215" i="1"/>
  <c r="AS3214" i="1" s="1"/>
  <c r="AC3215" i="1"/>
  <c r="AC3214" i="1" s="1"/>
  <c r="Y3215" i="1"/>
  <c r="Y3214" i="1" s="1"/>
  <c r="E3215" i="1"/>
  <c r="AH3214" i="1"/>
  <c r="O3214" i="1"/>
  <c r="E3214" i="1"/>
  <c r="E3213" i="1"/>
  <c r="BA3212" i="1"/>
  <c r="AU3212" i="1"/>
  <c r="T3212" i="1"/>
  <c r="E3212" i="1"/>
  <c r="AT3211" i="1"/>
  <c r="AT3210" i="1" s="1"/>
  <c r="AT3209" i="1" s="1"/>
  <c r="AS3211" i="1"/>
  <c r="AR3211" i="1"/>
  <c r="AR3210" i="1" s="1"/>
  <c r="AQ3211" i="1"/>
  <c r="AQ3210" i="1" s="1"/>
  <c r="AQ3209" i="1" s="1"/>
  <c r="AP3211" i="1"/>
  <c r="AP3210" i="1" s="1"/>
  <c r="AP3209" i="1" s="1"/>
  <c r="AO3211" i="1"/>
  <c r="AN3211" i="1"/>
  <c r="AN3210" i="1" s="1"/>
  <c r="AN3209" i="1" s="1"/>
  <c r="AM3211" i="1"/>
  <c r="AM3210" i="1" s="1"/>
  <c r="AM3209" i="1" s="1"/>
  <c r="AL3211" i="1"/>
  <c r="BA3211" i="1" s="1"/>
  <c r="AK3211" i="1"/>
  <c r="AJ3211" i="1"/>
  <c r="AJ3210" i="1" s="1"/>
  <c r="AI3211" i="1"/>
  <c r="AI3210" i="1" s="1"/>
  <c r="AH3211" i="1"/>
  <c r="AH3210" i="1" s="1"/>
  <c r="AH3209" i="1" s="1"/>
  <c r="AG3211" i="1"/>
  <c r="AF3211" i="1"/>
  <c r="AF3210" i="1" s="1"/>
  <c r="R3211" i="1"/>
  <c r="R3210" i="1" s="1"/>
  <c r="R3209" i="1" s="1"/>
  <c r="Q3211" i="1"/>
  <c r="T3211" i="1" s="1"/>
  <c r="P3211" i="1"/>
  <c r="O3211" i="1"/>
  <c r="O3210" i="1" s="1"/>
  <c r="E3211" i="1"/>
  <c r="AS3210" i="1"/>
  <c r="AO3210" i="1"/>
  <c r="AO3209" i="1" s="1"/>
  <c r="AK3210" i="1"/>
  <c r="AK3209" i="1" s="1"/>
  <c r="AG3210" i="1"/>
  <c r="AG3209" i="1" s="1"/>
  <c r="P3210" i="1"/>
  <c r="P3209" i="1" s="1"/>
  <c r="E3210" i="1"/>
  <c r="AR3209" i="1"/>
  <c r="AJ3209" i="1"/>
  <c r="AJ3200" i="1" s="1"/>
  <c r="AI3209" i="1"/>
  <c r="AF3209" i="1"/>
  <c r="O3209" i="1"/>
  <c r="E3209" i="1"/>
  <c r="BA3208" i="1"/>
  <c r="AU3208" i="1"/>
  <c r="V3208" i="1"/>
  <c r="AY3208" i="1" s="1"/>
  <c r="U3208" i="1"/>
  <c r="AX3208" i="1" s="1"/>
  <c r="T3208" i="1"/>
  <c r="E3208" i="1"/>
  <c r="AZ3207" i="1"/>
  <c r="AT3207" i="1"/>
  <c r="AS3207" i="1"/>
  <c r="AR3207" i="1"/>
  <c r="AQ3207" i="1"/>
  <c r="AP3207" i="1"/>
  <c r="AO3207" i="1"/>
  <c r="AN3207" i="1"/>
  <c r="AM3207" i="1"/>
  <c r="AL3207" i="1"/>
  <c r="AK3207" i="1"/>
  <c r="AJ3207" i="1"/>
  <c r="AI3207" i="1"/>
  <c r="AH3207" i="1"/>
  <c r="AG3207" i="1"/>
  <c r="AF3207" i="1"/>
  <c r="AE3207" i="1"/>
  <c r="AD3207" i="1"/>
  <c r="AC3207" i="1"/>
  <c r="AB3207" i="1"/>
  <c r="AA3207" i="1"/>
  <c r="Z3207" i="1"/>
  <c r="Y3207" i="1"/>
  <c r="X3207" i="1"/>
  <c r="W3207" i="1"/>
  <c r="S3207" i="1"/>
  <c r="R3207" i="1"/>
  <c r="Q3207" i="1"/>
  <c r="P3207" i="1"/>
  <c r="O3207" i="1"/>
  <c r="N3207" i="1"/>
  <c r="M3207" i="1"/>
  <c r="L3207" i="1"/>
  <c r="K3207" i="1"/>
  <c r="J3207" i="1"/>
  <c r="I3207" i="1"/>
  <c r="E3207" i="1"/>
  <c r="BA3206" i="1"/>
  <c r="AU3206" i="1"/>
  <c r="V3206" i="1"/>
  <c r="AY3206" i="1" s="1"/>
  <c r="U3206" i="1"/>
  <c r="AX3206" i="1" s="1"/>
  <c r="T3206" i="1"/>
  <c r="E3206" i="1"/>
  <c r="AZ3205" i="1"/>
  <c r="AT3205" i="1"/>
  <c r="AS3205" i="1"/>
  <c r="AR3205" i="1"/>
  <c r="AQ3205" i="1"/>
  <c r="AP3205" i="1"/>
  <c r="AO3205" i="1"/>
  <c r="AN3205" i="1"/>
  <c r="AM3205" i="1"/>
  <c r="AL3205" i="1"/>
  <c r="AK3205" i="1"/>
  <c r="AJ3205" i="1"/>
  <c r="AI3205" i="1"/>
  <c r="AH3205" i="1"/>
  <c r="AG3205" i="1"/>
  <c r="AF3205" i="1"/>
  <c r="AE3205" i="1"/>
  <c r="AD3205" i="1"/>
  <c r="AC3205" i="1"/>
  <c r="AB3205" i="1"/>
  <c r="AA3205" i="1"/>
  <c r="Z3205" i="1"/>
  <c r="Y3205" i="1"/>
  <c r="X3205" i="1"/>
  <c r="W3205" i="1"/>
  <c r="W3202" i="1" s="1"/>
  <c r="W3201" i="1" s="1"/>
  <c r="W3200" i="1" s="1"/>
  <c r="S3205" i="1"/>
  <c r="R3205" i="1"/>
  <c r="Q3205" i="1"/>
  <c r="P3205" i="1"/>
  <c r="O3205" i="1"/>
  <c r="N3205" i="1"/>
  <c r="M3205" i="1"/>
  <c r="L3205" i="1"/>
  <c r="K3205" i="1"/>
  <c r="J3205" i="1"/>
  <c r="I3205" i="1"/>
  <c r="E3205" i="1"/>
  <c r="BA3204" i="1"/>
  <c r="AU3204" i="1"/>
  <c r="V3204" i="1"/>
  <c r="AY3204" i="1" s="1"/>
  <c r="U3204" i="1"/>
  <c r="AX3204" i="1" s="1"/>
  <c r="T3204" i="1"/>
  <c r="E3204" i="1"/>
  <c r="AZ3203" i="1"/>
  <c r="AT3203" i="1"/>
  <c r="AT3202" i="1" s="1"/>
  <c r="AT3201" i="1" s="1"/>
  <c r="AS3203" i="1"/>
  <c r="AR3203" i="1"/>
  <c r="AQ3203" i="1"/>
  <c r="AP3203" i="1"/>
  <c r="AP3202" i="1" s="1"/>
  <c r="AP3201" i="1" s="1"/>
  <c r="AP3200" i="1" s="1"/>
  <c r="AO3203" i="1"/>
  <c r="AN3203" i="1"/>
  <c r="AM3203" i="1"/>
  <c r="AL3203" i="1"/>
  <c r="AK3203" i="1"/>
  <c r="AK3202" i="1" s="1"/>
  <c r="AK3201" i="1" s="1"/>
  <c r="AK3200" i="1" s="1"/>
  <c r="AJ3203" i="1"/>
  <c r="AI3203" i="1"/>
  <c r="AH3203" i="1"/>
  <c r="AH3202" i="1" s="1"/>
  <c r="AH3201" i="1" s="1"/>
  <c r="AG3203" i="1"/>
  <c r="AF3203" i="1"/>
  <c r="AE3203" i="1"/>
  <c r="AD3203" i="1"/>
  <c r="AD3202" i="1" s="1"/>
  <c r="AD3201" i="1" s="1"/>
  <c r="AD3200" i="1" s="1"/>
  <c r="AC3203" i="1"/>
  <c r="AB3203" i="1"/>
  <c r="AA3203" i="1"/>
  <c r="Z3203" i="1"/>
  <c r="Z3202" i="1" s="1"/>
  <c r="Z3201" i="1" s="1"/>
  <c r="Z3200" i="1" s="1"/>
  <c r="Y3203" i="1"/>
  <c r="X3203" i="1"/>
  <c r="W3203" i="1"/>
  <c r="S3203" i="1"/>
  <c r="S3202" i="1" s="1"/>
  <c r="S3201" i="1" s="1"/>
  <c r="S3200" i="1" s="1"/>
  <c r="R3203" i="1"/>
  <c r="R3202" i="1" s="1"/>
  <c r="R3201" i="1" s="1"/>
  <c r="Q3203" i="1"/>
  <c r="P3203" i="1"/>
  <c r="O3203" i="1"/>
  <c r="O3202" i="1" s="1"/>
  <c r="O3201" i="1" s="1"/>
  <c r="O3200" i="1" s="1"/>
  <c r="N3203" i="1"/>
  <c r="M3203" i="1"/>
  <c r="L3203" i="1"/>
  <c r="K3203" i="1"/>
  <c r="J3203" i="1"/>
  <c r="I3203" i="1"/>
  <c r="E3203" i="1"/>
  <c r="AS3202" i="1"/>
  <c r="AS3201" i="1" s="1"/>
  <c r="AR3202" i="1"/>
  <c r="AR3201" i="1" s="1"/>
  <c r="AO3202" i="1"/>
  <c r="AN3202" i="1"/>
  <c r="AN3201" i="1" s="1"/>
  <c r="AM3202" i="1"/>
  <c r="AJ3202" i="1"/>
  <c r="AJ3201" i="1" s="1"/>
  <c r="AG3202" i="1"/>
  <c r="AG3201" i="1" s="1"/>
  <c r="AC3202" i="1"/>
  <c r="AC3201" i="1" s="1"/>
  <c r="AC3200" i="1" s="1"/>
  <c r="AB3202" i="1"/>
  <c r="AB3201" i="1" s="1"/>
  <c r="AB3200" i="1" s="1"/>
  <c r="Y3202" i="1"/>
  <c r="X3202" i="1"/>
  <c r="X3201" i="1" s="1"/>
  <c r="X3200" i="1" s="1"/>
  <c r="Q3202" i="1"/>
  <c r="Q3201" i="1" s="1"/>
  <c r="N3202" i="1"/>
  <c r="N3201" i="1" s="1"/>
  <c r="N3200" i="1" s="1"/>
  <c r="J3202" i="1"/>
  <c r="J3201" i="1" s="1"/>
  <c r="I3202" i="1"/>
  <c r="E3202" i="1"/>
  <c r="AO3201" i="1"/>
  <c r="AM3201" i="1"/>
  <c r="Y3201" i="1"/>
  <c r="E3201" i="1"/>
  <c r="AO3200" i="1"/>
  <c r="Y3200" i="1"/>
  <c r="J3200" i="1"/>
  <c r="E3200" i="1"/>
  <c r="BA3199" i="1"/>
  <c r="AU3199" i="1"/>
  <c r="V3199" i="1"/>
  <c r="AY3199" i="1" s="1"/>
  <c r="U3199" i="1"/>
  <c r="AX3199" i="1" s="1"/>
  <c r="T3199" i="1"/>
  <c r="AW3199" i="1" s="1"/>
  <c r="E3199" i="1"/>
  <c r="BA3198" i="1"/>
  <c r="AU3198" i="1"/>
  <c r="V3198" i="1"/>
  <c r="AY3198" i="1" s="1"/>
  <c r="U3198" i="1"/>
  <c r="AX3198" i="1" s="1"/>
  <c r="T3198" i="1"/>
  <c r="E3198" i="1"/>
  <c r="AZ3197" i="1"/>
  <c r="AT3197" i="1"/>
  <c r="AS3197" i="1"/>
  <c r="AS3196" i="1" s="1"/>
  <c r="AR3197" i="1"/>
  <c r="AR3196" i="1" s="1"/>
  <c r="AQ3197" i="1"/>
  <c r="AP3197" i="1"/>
  <c r="AO3197" i="1"/>
  <c r="AO3196" i="1" s="1"/>
  <c r="AN3197" i="1"/>
  <c r="AN3196" i="1" s="1"/>
  <c r="AM3197" i="1"/>
  <c r="AL3197" i="1"/>
  <c r="AL3196" i="1" s="1"/>
  <c r="AK3197" i="1"/>
  <c r="AK3196" i="1" s="1"/>
  <c r="AJ3197" i="1"/>
  <c r="AJ3196" i="1" s="1"/>
  <c r="AI3197" i="1"/>
  <c r="AH3197" i="1"/>
  <c r="AG3197" i="1"/>
  <c r="AG3196" i="1" s="1"/>
  <c r="AF3197" i="1"/>
  <c r="AF3196" i="1" s="1"/>
  <c r="AE3197" i="1"/>
  <c r="AD3197" i="1"/>
  <c r="AD3196" i="1" s="1"/>
  <c r="AC3197" i="1"/>
  <c r="AB3197" i="1"/>
  <c r="AB3196" i="1" s="1"/>
  <c r="AA3197" i="1"/>
  <c r="Z3197" i="1"/>
  <c r="Z3196" i="1" s="1"/>
  <c r="Y3197" i="1"/>
  <c r="Y3196" i="1" s="1"/>
  <c r="X3197" i="1"/>
  <c r="X3196" i="1" s="1"/>
  <c r="W3197" i="1"/>
  <c r="S3197" i="1"/>
  <c r="R3197" i="1"/>
  <c r="R3196" i="1" s="1"/>
  <c r="Q3197" i="1"/>
  <c r="Q3196" i="1" s="1"/>
  <c r="P3197" i="1"/>
  <c r="O3197" i="1"/>
  <c r="O3196" i="1" s="1"/>
  <c r="N3197" i="1"/>
  <c r="N3196" i="1" s="1"/>
  <c r="M3197" i="1"/>
  <c r="L3197" i="1"/>
  <c r="K3197" i="1"/>
  <c r="J3197" i="1"/>
  <c r="J3196" i="1" s="1"/>
  <c r="I3197" i="1"/>
  <c r="E3197" i="1"/>
  <c r="AZ3196" i="1"/>
  <c r="AT3196" i="1"/>
  <c r="AQ3196" i="1"/>
  <c r="AP3196" i="1"/>
  <c r="AM3196" i="1"/>
  <c r="AI3196" i="1"/>
  <c r="AH3196" i="1"/>
  <c r="AE3196" i="1"/>
  <c r="AE3192" i="1" s="1"/>
  <c r="AE3191" i="1" s="1"/>
  <c r="AC3196" i="1"/>
  <c r="AA3196" i="1"/>
  <c r="W3196" i="1"/>
  <c r="S3196" i="1"/>
  <c r="P3196" i="1"/>
  <c r="L3196" i="1"/>
  <c r="K3196" i="1"/>
  <c r="E3196" i="1"/>
  <c r="BA3195" i="1"/>
  <c r="AX3195" i="1"/>
  <c r="AU3195" i="1"/>
  <c r="V3195" i="1"/>
  <c r="AY3195" i="1" s="1"/>
  <c r="U3195" i="1"/>
  <c r="T3195" i="1"/>
  <c r="AW3195" i="1" s="1"/>
  <c r="S3195" i="1"/>
  <c r="E3195" i="1"/>
  <c r="AZ3194" i="1"/>
  <c r="AZ3193" i="1" s="1"/>
  <c r="AZ3192" i="1" s="1"/>
  <c r="AZ3191" i="1" s="1"/>
  <c r="AT3194" i="1"/>
  <c r="AT3193" i="1" s="1"/>
  <c r="AT3192" i="1" s="1"/>
  <c r="AT3191" i="1" s="1"/>
  <c r="AS3194" i="1"/>
  <c r="AR3194" i="1"/>
  <c r="AR3193" i="1" s="1"/>
  <c r="AQ3194" i="1"/>
  <c r="AQ3193" i="1" s="1"/>
  <c r="AQ3192" i="1" s="1"/>
  <c r="AQ3191" i="1" s="1"/>
  <c r="AP3194" i="1"/>
  <c r="AP3193" i="1" s="1"/>
  <c r="AP3192" i="1" s="1"/>
  <c r="AP3191" i="1" s="1"/>
  <c r="AO3194" i="1"/>
  <c r="AN3194" i="1"/>
  <c r="AN3193" i="1" s="1"/>
  <c r="AM3194" i="1"/>
  <c r="AM3193" i="1" s="1"/>
  <c r="AM3192" i="1" s="1"/>
  <c r="AM3191" i="1" s="1"/>
  <c r="AL3194" i="1"/>
  <c r="BA3194" i="1" s="1"/>
  <c r="AK3194" i="1"/>
  <c r="AJ3194" i="1"/>
  <c r="AJ3193" i="1" s="1"/>
  <c r="AI3194" i="1"/>
  <c r="AI3193" i="1" s="1"/>
  <c r="AH3194" i="1"/>
  <c r="AH3193" i="1" s="1"/>
  <c r="AH3192" i="1" s="1"/>
  <c r="AH3191" i="1" s="1"/>
  <c r="AG3194" i="1"/>
  <c r="AF3194" i="1"/>
  <c r="AF3193" i="1" s="1"/>
  <c r="AD3194" i="1"/>
  <c r="AC3194" i="1"/>
  <c r="AC3193" i="1" s="1"/>
  <c r="AB3194" i="1"/>
  <c r="AA3194" i="1"/>
  <c r="AA3193" i="1" s="1"/>
  <c r="Z3194" i="1"/>
  <c r="Z3193" i="1" s="1"/>
  <c r="Z3192" i="1" s="1"/>
  <c r="Y3194" i="1"/>
  <c r="Y3193" i="1" s="1"/>
  <c r="Y3192" i="1" s="1"/>
  <c r="Y3191" i="1" s="1"/>
  <c r="Y3190" i="1" s="1"/>
  <c r="Y3189" i="1" s="1"/>
  <c r="X3194" i="1"/>
  <c r="W3194" i="1"/>
  <c r="W3193" i="1" s="1"/>
  <c r="S3194" i="1"/>
  <c r="S3193" i="1" s="1"/>
  <c r="S3192" i="1" s="1"/>
  <c r="S3191" i="1" s="1"/>
  <c r="R3194" i="1"/>
  <c r="R3193" i="1" s="1"/>
  <c r="Q3194" i="1"/>
  <c r="Q3193" i="1" s="1"/>
  <c r="P3194" i="1"/>
  <c r="O3194" i="1"/>
  <c r="O3193" i="1" s="1"/>
  <c r="N3194" i="1"/>
  <c r="N3193" i="1" s="1"/>
  <c r="M3194" i="1"/>
  <c r="L3194" i="1"/>
  <c r="K3194" i="1"/>
  <c r="J3194" i="1"/>
  <c r="J3193" i="1" s="1"/>
  <c r="J3192" i="1" s="1"/>
  <c r="J3191" i="1" s="1"/>
  <c r="I3194" i="1"/>
  <c r="E3194" i="1"/>
  <c r="AS3193" i="1"/>
  <c r="AS3192" i="1" s="1"/>
  <c r="AS3191" i="1" s="1"/>
  <c r="AO3193" i="1"/>
  <c r="AK3193" i="1"/>
  <c r="AG3193" i="1"/>
  <c r="AD3193" i="1"/>
  <c r="AD3192" i="1" s="1"/>
  <c r="AD3191" i="1" s="1"/>
  <c r="AB3193" i="1"/>
  <c r="X3193" i="1"/>
  <c r="P3193" i="1"/>
  <c r="P3192" i="1" s="1"/>
  <c r="P3191" i="1" s="1"/>
  <c r="L3193" i="1"/>
  <c r="E3193" i="1"/>
  <c r="AR3192" i="1"/>
  <c r="AR3191" i="1" s="1"/>
  <c r="AN3192" i="1"/>
  <c r="AN3191" i="1" s="1"/>
  <c r="AF3192" i="1"/>
  <c r="AF3191" i="1" s="1"/>
  <c r="X3192" i="1"/>
  <c r="X3191" i="1" s="1"/>
  <c r="X3190" i="1" s="1"/>
  <c r="X3189" i="1" s="1"/>
  <c r="E3192" i="1"/>
  <c r="Z3191" i="1"/>
  <c r="Z3190" i="1" s="1"/>
  <c r="Z3189" i="1" s="1"/>
  <c r="E3191" i="1"/>
  <c r="E3190" i="1"/>
  <c r="E3189" i="1"/>
  <c r="BA3188" i="1"/>
  <c r="AU3188" i="1"/>
  <c r="V3188" i="1"/>
  <c r="AY3188" i="1" s="1"/>
  <c r="U3188" i="1"/>
  <c r="AX3188" i="1" s="1"/>
  <c r="T3188" i="1"/>
  <c r="E3188" i="1"/>
  <c r="BA3187" i="1"/>
  <c r="AU3187" i="1"/>
  <c r="T3187" i="1"/>
  <c r="AV3187" i="1" s="1"/>
  <c r="E3187" i="1"/>
  <c r="BA3186" i="1"/>
  <c r="AU3186" i="1"/>
  <c r="V3186" i="1"/>
  <c r="AY3186" i="1" s="1"/>
  <c r="U3186" i="1"/>
  <c r="AX3186" i="1" s="1"/>
  <c r="T3186" i="1"/>
  <c r="E3186" i="1"/>
  <c r="BA3185" i="1"/>
  <c r="AU3185" i="1"/>
  <c r="V3185" i="1"/>
  <c r="AY3185" i="1" s="1"/>
  <c r="U3185" i="1"/>
  <c r="AX3185" i="1" s="1"/>
  <c r="T3185" i="1"/>
  <c r="AW3185" i="1" s="1"/>
  <c r="E3185" i="1"/>
  <c r="AZ3184" i="1"/>
  <c r="AZ3183" i="1" s="1"/>
  <c r="AT3184" i="1"/>
  <c r="AT3183" i="1" s="1"/>
  <c r="AS3184" i="1"/>
  <c r="AS3183" i="1" s="1"/>
  <c r="AR3184" i="1"/>
  <c r="AR3183" i="1" s="1"/>
  <c r="AQ3184" i="1"/>
  <c r="AP3184" i="1"/>
  <c r="AP3183" i="1" s="1"/>
  <c r="AO3184" i="1"/>
  <c r="AO3183" i="1" s="1"/>
  <c r="AN3184" i="1"/>
  <c r="AM3184" i="1"/>
  <c r="AM3183" i="1" s="1"/>
  <c r="AL3184" i="1"/>
  <c r="AL3183" i="1" s="1"/>
  <c r="AK3184" i="1"/>
  <c r="AK3183" i="1" s="1"/>
  <c r="AJ3184" i="1"/>
  <c r="AJ3183" i="1" s="1"/>
  <c r="AI3184" i="1"/>
  <c r="AH3184" i="1"/>
  <c r="AH3183" i="1" s="1"/>
  <c r="AG3184" i="1"/>
  <c r="AG3183" i="1" s="1"/>
  <c r="AF3184" i="1"/>
  <c r="BA3184" i="1" s="1"/>
  <c r="AE3184" i="1"/>
  <c r="AE3183" i="1" s="1"/>
  <c r="AE3179" i="1" s="1"/>
  <c r="AD3184" i="1"/>
  <c r="AD3183" i="1" s="1"/>
  <c r="AC3184" i="1"/>
  <c r="AC3183" i="1" s="1"/>
  <c r="AB3184" i="1"/>
  <c r="AA3184" i="1"/>
  <c r="Z3184" i="1"/>
  <c r="Z3183" i="1" s="1"/>
  <c r="Y3184" i="1"/>
  <c r="Y3183" i="1" s="1"/>
  <c r="X3184" i="1"/>
  <c r="X3183" i="1" s="1"/>
  <c r="W3184" i="1"/>
  <c r="W3183" i="1" s="1"/>
  <c r="S3184" i="1"/>
  <c r="R3184" i="1"/>
  <c r="R3183" i="1" s="1"/>
  <c r="Q3184" i="1"/>
  <c r="Q3183" i="1" s="1"/>
  <c r="P3184" i="1"/>
  <c r="P3183" i="1" s="1"/>
  <c r="O3184" i="1"/>
  <c r="N3184" i="1"/>
  <c r="N3183" i="1" s="1"/>
  <c r="M3184" i="1"/>
  <c r="L3184" i="1"/>
  <c r="L3183" i="1" s="1"/>
  <c r="K3184" i="1"/>
  <c r="J3184" i="1"/>
  <c r="J3183" i="1" s="1"/>
  <c r="I3184" i="1"/>
  <c r="E3184" i="1"/>
  <c r="AQ3183" i="1"/>
  <c r="AN3183" i="1"/>
  <c r="AI3183" i="1"/>
  <c r="AF3183" i="1"/>
  <c r="AB3183" i="1"/>
  <c r="AA3183" i="1"/>
  <c r="S3183" i="1"/>
  <c r="O3183" i="1"/>
  <c r="K3183" i="1"/>
  <c r="E3183" i="1"/>
  <c r="BA3182" i="1"/>
  <c r="AU3182" i="1"/>
  <c r="V3182" i="1"/>
  <c r="AY3182" i="1" s="1"/>
  <c r="U3182" i="1"/>
  <c r="AX3182" i="1" s="1"/>
  <c r="T3182" i="1"/>
  <c r="E3182" i="1"/>
  <c r="AZ3181" i="1"/>
  <c r="AT3181" i="1"/>
  <c r="AS3181" i="1"/>
  <c r="AR3181" i="1"/>
  <c r="AQ3181" i="1"/>
  <c r="AP3181" i="1"/>
  <c r="AO3181" i="1"/>
  <c r="AO3180" i="1" s="1"/>
  <c r="AN3181" i="1"/>
  <c r="AN3180" i="1" s="1"/>
  <c r="AN3179" i="1" s="1"/>
  <c r="AN3178" i="1" s="1"/>
  <c r="AN3177" i="1" s="1"/>
  <c r="AN3176" i="1" s="1"/>
  <c r="AM3181" i="1"/>
  <c r="AM3180" i="1" s="1"/>
  <c r="AM3179" i="1" s="1"/>
  <c r="AM3178" i="1" s="1"/>
  <c r="AM3177" i="1" s="1"/>
  <c r="AM3176" i="1" s="1"/>
  <c r="AL3181" i="1"/>
  <c r="AL3180" i="1" s="1"/>
  <c r="AK3181" i="1"/>
  <c r="AJ3181" i="1"/>
  <c r="AJ3180" i="1" s="1"/>
  <c r="AJ3179" i="1" s="1"/>
  <c r="AJ3178" i="1" s="1"/>
  <c r="AJ3177" i="1" s="1"/>
  <c r="AJ3176" i="1" s="1"/>
  <c r="AI3181" i="1"/>
  <c r="AI3180" i="1" s="1"/>
  <c r="AI3179" i="1" s="1"/>
  <c r="AH3181" i="1"/>
  <c r="AG3181" i="1"/>
  <c r="AG3180" i="1" s="1"/>
  <c r="AF3181" i="1"/>
  <c r="AD3181" i="1"/>
  <c r="AD3180" i="1" s="1"/>
  <c r="AD3179" i="1" s="1"/>
  <c r="AD3178" i="1" s="1"/>
  <c r="AD3177" i="1" s="1"/>
  <c r="AD3176" i="1" s="1"/>
  <c r="AC3181" i="1"/>
  <c r="AC3180" i="1" s="1"/>
  <c r="AB3181" i="1"/>
  <c r="AA3181" i="1"/>
  <c r="AA3180" i="1" s="1"/>
  <c r="Z3181" i="1"/>
  <c r="Z3180" i="1" s="1"/>
  <c r="Z3179" i="1" s="1"/>
  <c r="Z3178" i="1" s="1"/>
  <c r="Z3177" i="1" s="1"/>
  <c r="Z3176" i="1" s="1"/>
  <c r="Y3181" i="1"/>
  <c r="Y3180" i="1" s="1"/>
  <c r="X3181" i="1"/>
  <c r="X3180" i="1" s="1"/>
  <c r="X3179" i="1" s="1"/>
  <c r="X3178" i="1" s="1"/>
  <c r="X3177" i="1" s="1"/>
  <c r="X3176" i="1" s="1"/>
  <c r="W3181" i="1"/>
  <c r="W3180" i="1" s="1"/>
  <c r="W3179" i="1" s="1"/>
  <c r="W3178" i="1" s="1"/>
  <c r="W3177" i="1" s="1"/>
  <c r="W3176" i="1" s="1"/>
  <c r="S3181" i="1"/>
  <c r="S3180" i="1" s="1"/>
  <c r="R3181" i="1"/>
  <c r="R3180" i="1" s="1"/>
  <c r="Q3181" i="1"/>
  <c r="P3181" i="1"/>
  <c r="P3180" i="1" s="1"/>
  <c r="O3181" i="1"/>
  <c r="O3180" i="1" s="1"/>
  <c r="N3181" i="1"/>
  <c r="M3181" i="1"/>
  <c r="M3180" i="1" s="1"/>
  <c r="L3181" i="1"/>
  <c r="L3180" i="1" s="1"/>
  <c r="L3179" i="1" s="1"/>
  <c r="L3178" i="1" s="1"/>
  <c r="L3177" i="1" s="1"/>
  <c r="L3176" i="1" s="1"/>
  <c r="K3181" i="1"/>
  <c r="J3181" i="1"/>
  <c r="I3181" i="1"/>
  <c r="E3181" i="1"/>
  <c r="AZ3180" i="1"/>
  <c r="AZ3179" i="1" s="1"/>
  <c r="AZ3178" i="1" s="1"/>
  <c r="AZ3177" i="1" s="1"/>
  <c r="AZ3176" i="1" s="1"/>
  <c r="AT3180" i="1"/>
  <c r="AS3180" i="1"/>
  <c r="AR3180" i="1"/>
  <c r="AP3180" i="1"/>
  <c r="AK3180" i="1"/>
  <c r="AH3180" i="1"/>
  <c r="AF3180" i="1"/>
  <c r="AB3180" i="1"/>
  <c r="Q3180" i="1"/>
  <c r="K3180" i="1"/>
  <c r="I3180" i="1"/>
  <c r="E3180" i="1"/>
  <c r="AO3179" i="1"/>
  <c r="AO3178" i="1" s="1"/>
  <c r="AO3177" i="1" s="1"/>
  <c r="AO3176" i="1" s="1"/>
  <c r="Q3179" i="1"/>
  <c r="Q3178" i="1" s="1"/>
  <c r="Q3177" i="1" s="1"/>
  <c r="Q3176" i="1" s="1"/>
  <c r="E3179" i="1"/>
  <c r="AI3178" i="1"/>
  <c r="AI3177" i="1" s="1"/>
  <c r="AI3176" i="1" s="1"/>
  <c r="AE3178" i="1"/>
  <c r="AE3177" i="1" s="1"/>
  <c r="AE3176" i="1" s="1"/>
  <c r="E3178" i="1"/>
  <c r="E3177" i="1"/>
  <c r="E3176" i="1"/>
  <c r="BA3175" i="1"/>
  <c r="AU3175" i="1"/>
  <c r="V3175" i="1"/>
  <c r="AY3175" i="1" s="1"/>
  <c r="U3175" i="1"/>
  <c r="AX3175" i="1" s="1"/>
  <c r="T3175" i="1"/>
  <c r="AW3175" i="1" s="1"/>
  <c r="E3175" i="1"/>
  <c r="BA3174" i="1"/>
  <c r="AU3174" i="1"/>
  <c r="V3174" i="1"/>
  <c r="AY3174" i="1" s="1"/>
  <c r="U3174" i="1"/>
  <c r="AX3174" i="1" s="1"/>
  <c r="T3174" i="1"/>
  <c r="AW3174" i="1" s="1"/>
  <c r="E3174" i="1"/>
  <c r="AZ3173" i="1"/>
  <c r="AT3173" i="1"/>
  <c r="AT3169" i="1" s="1"/>
  <c r="AT3168" i="1" s="1"/>
  <c r="AT3167" i="1" s="1"/>
  <c r="AT3166" i="1" s="1"/>
  <c r="AS3173" i="1"/>
  <c r="AR3173" i="1"/>
  <c r="AQ3173" i="1"/>
  <c r="AP3173" i="1"/>
  <c r="AO3173" i="1"/>
  <c r="AN3173" i="1"/>
  <c r="AM3173" i="1"/>
  <c r="AL3173" i="1"/>
  <c r="AL3169" i="1" s="1"/>
  <c r="AL3168" i="1" s="1"/>
  <c r="AL3167" i="1" s="1"/>
  <c r="AK3173" i="1"/>
  <c r="AJ3173" i="1"/>
  <c r="AI3173" i="1"/>
  <c r="AH3173" i="1"/>
  <c r="AG3173" i="1"/>
  <c r="AF3173" i="1"/>
  <c r="AE3173" i="1"/>
  <c r="AD3173" i="1"/>
  <c r="AC3173" i="1"/>
  <c r="AB3173" i="1"/>
  <c r="AA3173" i="1"/>
  <c r="Z3173" i="1"/>
  <c r="Z3169" i="1" s="1"/>
  <c r="Z3168" i="1" s="1"/>
  <c r="Z3167" i="1" s="1"/>
  <c r="Z3166" i="1" s="1"/>
  <c r="Y3173" i="1"/>
  <c r="X3173" i="1"/>
  <c r="W3173" i="1"/>
  <c r="S3173" i="1"/>
  <c r="R3173" i="1"/>
  <c r="Q3173" i="1"/>
  <c r="P3173" i="1"/>
  <c r="O3173" i="1"/>
  <c r="N3173" i="1"/>
  <c r="M3173" i="1"/>
  <c r="L3173" i="1"/>
  <c r="K3173" i="1"/>
  <c r="J3173" i="1"/>
  <c r="I3173" i="1"/>
  <c r="E3173" i="1"/>
  <c r="BA3172" i="1"/>
  <c r="AU3172" i="1"/>
  <c r="V3172" i="1"/>
  <c r="AY3172" i="1" s="1"/>
  <c r="U3172" i="1"/>
  <c r="AX3172" i="1" s="1"/>
  <c r="T3172" i="1"/>
  <c r="AW3172" i="1" s="1"/>
  <c r="E3172" i="1"/>
  <c r="BA3171" i="1"/>
  <c r="AU3171" i="1"/>
  <c r="V3171" i="1"/>
  <c r="AY3171" i="1" s="1"/>
  <c r="U3171" i="1"/>
  <c r="AX3171" i="1" s="1"/>
  <c r="T3171" i="1"/>
  <c r="AW3171" i="1" s="1"/>
  <c r="E3171" i="1"/>
  <c r="AZ3170" i="1"/>
  <c r="AT3170" i="1"/>
  <c r="AS3170" i="1"/>
  <c r="AR3170" i="1"/>
  <c r="AQ3170" i="1"/>
  <c r="AP3170" i="1"/>
  <c r="AO3170" i="1"/>
  <c r="AN3170" i="1"/>
  <c r="AM3170" i="1"/>
  <c r="AL3170" i="1"/>
  <c r="AK3170" i="1"/>
  <c r="AJ3170" i="1"/>
  <c r="AI3170" i="1"/>
  <c r="AH3170" i="1"/>
  <c r="AG3170" i="1"/>
  <c r="AF3170" i="1"/>
  <c r="AE3170" i="1"/>
  <c r="AD3170" i="1"/>
  <c r="AC3170" i="1"/>
  <c r="AC3169" i="1" s="1"/>
  <c r="AC3168" i="1" s="1"/>
  <c r="AC3167" i="1" s="1"/>
  <c r="AC3166" i="1" s="1"/>
  <c r="AB3170" i="1"/>
  <c r="AA3170" i="1"/>
  <c r="Z3170" i="1"/>
  <c r="Y3170" i="1"/>
  <c r="X3170" i="1"/>
  <c r="W3170" i="1"/>
  <c r="S3170" i="1"/>
  <c r="R3170" i="1"/>
  <c r="Q3170" i="1"/>
  <c r="P3170" i="1"/>
  <c r="O3170" i="1"/>
  <c r="N3170" i="1"/>
  <c r="M3170" i="1"/>
  <c r="L3170" i="1"/>
  <c r="K3170" i="1"/>
  <c r="J3170" i="1"/>
  <c r="I3170" i="1"/>
  <c r="E3170" i="1"/>
  <c r="AK3169" i="1"/>
  <c r="AK3168" i="1" s="1"/>
  <c r="AK3167" i="1" s="1"/>
  <c r="AK3166" i="1" s="1"/>
  <c r="N3169" i="1"/>
  <c r="N3168" i="1" s="1"/>
  <c r="N3167" i="1" s="1"/>
  <c r="N3166" i="1" s="1"/>
  <c r="M3169" i="1"/>
  <c r="M3168" i="1" s="1"/>
  <c r="M3167" i="1" s="1"/>
  <c r="M3166" i="1" s="1"/>
  <c r="E3169" i="1"/>
  <c r="E3168" i="1"/>
  <c r="E3167" i="1"/>
  <c r="E3166" i="1"/>
  <c r="BA3165" i="1"/>
  <c r="AU3165" i="1"/>
  <c r="T3165" i="1"/>
  <c r="AV3165" i="1" s="1"/>
  <c r="E3165" i="1"/>
  <c r="AT3164" i="1"/>
  <c r="AS3164" i="1"/>
  <c r="AR3164" i="1"/>
  <c r="AQ3164" i="1"/>
  <c r="AP3164" i="1"/>
  <c r="AO3164" i="1"/>
  <c r="AN3164" i="1"/>
  <c r="AM3164" i="1"/>
  <c r="AL3164" i="1"/>
  <c r="AK3164" i="1"/>
  <c r="AJ3164" i="1"/>
  <c r="AI3164" i="1"/>
  <c r="AH3164" i="1"/>
  <c r="AG3164" i="1"/>
  <c r="AF3164" i="1"/>
  <c r="R3164" i="1"/>
  <c r="Q3164" i="1"/>
  <c r="P3164" i="1"/>
  <c r="P3163" i="1" s="1"/>
  <c r="P3162" i="1" s="1"/>
  <c r="O3164" i="1"/>
  <c r="O3163" i="1" s="1"/>
  <c r="O3162" i="1" s="1"/>
  <c r="E3164" i="1"/>
  <c r="AT3163" i="1"/>
  <c r="AT3162" i="1" s="1"/>
  <c r="AS3163" i="1"/>
  <c r="AR3163" i="1"/>
  <c r="AQ3163" i="1"/>
  <c r="AQ3162" i="1" s="1"/>
  <c r="AP3163" i="1"/>
  <c r="AO3163" i="1"/>
  <c r="AO3162" i="1" s="1"/>
  <c r="AN3163" i="1"/>
  <c r="AN3162" i="1" s="1"/>
  <c r="AM3163" i="1"/>
  <c r="AL3163" i="1"/>
  <c r="AL3162" i="1" s="1"/>
  <c r="AK3163" i="1"/>
  <c r="AK3162" i="1" s="1"/>
  <c r="AJ3163" i="1"/>
  <c r="AJ3162" i="1" s="1"/>
  <c r="AI3163" i="1"/>
  <c r="AH3163" i="1"/>
  <c r="AH3162" i="1" s="1"/>
  <c r="AG3163" i="1"/>
  <c r="AG3162" i="1" s="1"/>
  <c r="AF3163" i="1"/>
  <c r="AF3162" i="1" s="1"/>
  <c r="AE3163" i="1"/>
  <c r="AE3162" i="1" s="1"/>
  <c r="AD3163" i="1"/>
  <c r="AD3162" i="1" s="1"/>
  <c r="AC3163" i="1"/>
  <c r="AC3162" i="1" s="1"/>
  <c r="AB3163" i="1"/>
  <c r="AB3162" i="1" s="1"/>
  <c r="AA3163" i="1"/>
  <c r="AA3162" i="1" s="1"/>
  <c r="Z3163" i="1"/>
  <c r="Z3162" i="1" s="1"/>
  <c r="Y3163" i="1"/>
  <c r="X3163" i="1"/>
  <c r="X3162" i="1" s="1"/>
  <c r="W3163" i="1"/>
  <c r="W3162" i="1" s="1"/>
  <c r="V3163" i="1"/>
  <c r="V3162" i="1" s="1"/>
  <c r="U3163" i="1"/>
  <c r="U3162" i="1" s="1"/>
  <c r="Q3163" i="1"/>
  <c r="Q3162" i="1" s="1"/>
  <c r="E3163" i="1"/>
  <c r="AS3162" i="1"/>
  <c r="AR3162" i="1"/>
  <c r="AM3162" i="1"/>
  <c r="AI3162" i="1"/>
  <c r="Y3162" i="1"/>
  <c r="E3162" i="1"/>
  <c r="BA3161" i="1"/>
  <c r="AU3161" i="1"/>
  <c r="V3161" i="1"/>
  <c r="AY3161" i="1" s="1"/>
  <c r="U3161" i="1"/>
  <c r="AX3161" i="1" s="1"/>
  <c r="T3161" i="1"/>
  <c r="E3161" i="1"/>
  <c r="AZ3160" i="1"/>
  <c r="AT3160" i="1"/>
  <c r="AS3160" i="1"/>
  <c r="AR3160" i="1"/>
  <c r="AQ3160" i="1"/>
  <c r="AP3160" i="1"/>
  <c r="AO3160" i="1"/>
  <c r="AN3160" i="1"/>
  <c r="AM3160" i="1"/>
  <c r="AL3160" i="1"/>
  <c r="AK3160" i="1"/>
  <c r="AJ3160" i="1"/>
  <c r="AI3160" i="1"/>
  <c r="AH3160" i="1"/>
  <c r="AG3160" i="1"/>
  <c r="AF3160" i="1"/>
  <c r="AD3160" i="1"/>
  <c r="AC3160" i="1"/>
  <c r="AB3160" i="1"/>
  <c r="AA3160" i="1"/>
  <c r="Z3160" i="1"/>
  <c r="Y3160" i="1"/>
  <c r="X3160" i="1"/>
  <c r="W3160" i="1"/>
  <c r="S3160" i="1"/>
  <c r="R3160" i="1"/>
  <c r="Q3160" i="1"/>
  <c r="P3160" i="1"/>
  <c r="O3160" i="1"/>
  <c r="N3160" i="1"/>
  <c r="M3160" i="1"/>
  <c r="L3160" i="1"/>
  <c r="K3160" i="1"/>
  <c r="J3160" i="1"/>
  <c r="I3160" i="1"/>
  <c r="E3160" i="1"/>
  <c r="BA3159" i="1"/>
  <c r="AU3159" i="1"/>
  <c r="V3159" i="1"/>
  <c r="AY3159" i="1" s="1"/>
  <c r="U3159" i="1"/>
  <c r="AX3159" i="1" s="1"/>
  <c r="T3159" i="1"/>
  <c r="E3159" i="1"/>
  <c r="AZ3158" i="1"/>
  <c r="AT3158" i="1"/>
  <c r="AS3158" i="1"/>
  <c r="AR3158" i="1"/>
  <c r="AQ3158" i="1"/>
  <c r="AP3158" i="1"/>
  <c r="AO3158" i="1"/>
  <c r="AN3158" i="1"/>
  <c r="AM3158" i="1"/>
  <c r="AL3158" i="1"/>
  <c r="AK3158" i="1"/>
  <c r="AJ3158" i="1"/>
  <c r="AI3158" i="1"/>
  <c r="AH3158" i="1"/>
  <c r="AG3158" i="1"/>
  <c r="AF3158" i="1"/>
  <c r="AE3158" i="1"/>
  <c r="AD3158" i="1"/>
  <c r="AC3158" i="1"/>
  <c r="AB3158" i="1"/>
  <c r="AA3158" i="1"/>
  <c r="Z3158" i="1"/>
  <c r="Y3158" i="1"/>
  <c r="X3158" i="1"/>
  <c r="W3158" i="1"/>
  <c r="S3158" i="1"/>
  <c r="R3158" i="1"/>
  <c r="Q3158" i="1"/>
  <c r="P3158" i="1"/>
  <c r="O3158" i="1"/>
  <c r="N3158" i="1"/>
  <c r="M3158" i="1"/>
  <c r="L3158" i="1"/>
  <c r="K3158" i="1"/>
  <c r="J3158" i="1"/>
  <c r="I3158" i="1"/>
  <c r="E3158" i="1"/>
  <c r="BA3157" i="1"/>
  <c r="AU3157" i="1"/>
  <c r="V3157" i="1"/>
  <c r="AY3157" i="1" s="1"/>
  <c r="U3157" i="1"/>
  <c r="AX3157" i="1" s="1"/>
  <c r="T3157" i="1"/>
  <c r="E3157" i="1"/>
  <c r="AZ3156" i="1"/>
  <c r="AT3156" i="1"/>
  <c r="AS3156" i="1"/>
  <c r="AR3156" i="1"/>
  <c r="AQ3156" i="1"/>
  <c r="AP3156" i="1"/>
  <c r="AO3156" i="1"/>
  <c r="AN3156" i="1"/>
  <c r="AN3151" i="1" s="1"/>
  <c r="AM3156" i="1"/>
  <c r="AL3156" i="1"/>
  <c r="AK3156" i="1"/>
  <c r="AJ3156" i="1"/>
  <c r="AI3156" i="1"/>
  <c r="AH3156" i="1"/>
  <c r="AG3156" i="1"/>
  <c r="AF3156" i="1"/>
  <c r="BA3156" i="1" s="1"/>
  <c r="AD3156" i="1"/>
  <c r="AC3156" i="1"/>
  <c r="AB3156" i="1"/>
  <c r="AA3156" i="1"/>
  <c r="Z3156" i="1"/>
  <c r="Y3156" i="1"/>
  <c r="X3156" i="1"/>
  <c r="W3156" i="1"/>
  <c r="S3156" i="1"/>
  <c r="R3156" i="1"/>
  <c r="Q3156" i="1"/>
  <c r="P3156" i="1"/>
  <c r="O3156" i="1"/>
  <c r="N3156" i="1"/>
  <c r="M3156" i="1"/>
  <c r="L3156" i="1"/>
  <c r="K3156" i="1"/>
  <c r="V3156" i="1" s="1"/>
  <c r="AY3156" i="1" s="1"/>
  <c r="J3156" i="1"/>
  <c r="I3156" i="1"/>
  <c r="E3156" i="1"/>
  <c r="BA3155" i="1"/>
  <c r="AU3155" i="1"/>
  <c r="V3155" i="1"/>
  <c r="AY3155" i="1" s="1"/>
  <c r="U3155" i="1"/>
  <c r="AX3155" i="1" s="1"/>
  <c r="T3155" i="1"/>
  <c r="AW3155" i="1" s="1"/>
  <c r="E3155" i="1"/>
  <c r="AZ3154" i="1"/>
  <c r="AT3154" i="1"/>
  <c r="AS3154" i="1"/>
  <c r="AR3154" i="1"/>
  <c r="AQ3154" i="1"/>
  <c r="AP3154" i="1"/>
  <c r="AO3154" i="1"/>
  <c r="AN3154" i="1"/>
  <c r="AM3154" i="1"/>
  <c r="AL3154" i="1"/>
  <c r="BA3154" i="1" s="1"/>
  <c r="AK3154" i="1"/>
  <c r="AJ3154" i="1"/>
  <c r="AI3154" i="1"/>
  <c r="AH3154" i="1"/>
  <c r="AG3154" i="1"/>
  <c r="AF3154" i="1"/>
  <c r="AE3154" i="1"/>
  <c r="AD3154" i="1"/>
  <c r="AC3154" i="1"/>
  <c r="AB3154" i="1"/>
  <c r="AA3154" i="1"/>
  <c r="Z3154" i="1"/>
  <c r="Y3154" i="1"/>
  <c r="X3154" i="1"/>
  <c r="W3154" i="1"/>
  <c r="S3154" i="1"/>
  <c r="R3154" i="1"/>
  <c r="Q3154" i="1"/>
  <c r="P3154" i="1"/>
  <c r="O3154" i="1"/>
  <c r="N3154" i="1"/>
  <c r="M3154" i="1"/>
  <c r="L3154" i="1"/>
  <c r="K3154" i="1"/>
  <c r="J3154" i="1"/>
  <c r="U3154" i="1" s="1"/>
  <c r="I3154" i="1"/>
  <c r="E3154" i="1"/>
  <c r="BA3153" i="1"/>
  <c r="AU3153" i="1"/>
  <c r="T3153" i="1"/>
  <c r="AW3153" i="1" s="1"/>
  <c r="K3153" i="1"/>
  <c r="V3153" i="1" s="1"/>
  <c r="AY3153" i="1" s="1"/>
  <c r="J3153" i="1"/>
  <c r="U3153" i="1" s="1"/>
  <c r="AX3153" i="1" s="1"/>
  <c r="I3153" i="1"/>
  <c r="I3152" i="1" s="1"/>
  <c r="E3153" i="1"/>
  <c r="AZ3152" i="1"/>
  <c r="AT3152" i="1"/>
  <c r="AS3152" i="1"/>
  <c r="AR3152" i="1"/>
  <c r="AQ3152" i="1"/>
  <c r="AP3152" i="1"/>
  <c r="AO3152" i="1"/>
  <c r="AN3152" i="1"/>
  <c r="AM3152" i="1"/>
  <c r="AL3152" i="1"/>
  <c r="AK3152" i="1"/>
  <c r="AJ3152" i="1"/>
  <c r="AI3152" i="1"/>
  <c r="AH3152" i="1"/>
  <c r="AG3152" i="1"/>
  <c r="AF3152" i="1"/>
  <c r="AE3152" i="1"/>
  <c r="AE3151" i="1" s="1"/>
  <c r="AD3152" i="1"/>
  <c r="AC3152" i="1"/>
  <c r="AB3152" i="1"/>
  <c r="AA3152" i="1"/>
  <c r="AA3151" i="1" s="1"/>
  <c r="Z3152" i="1"/>
  <c r="Y3152" i="1"/>
  <c r="X3152" i="1"/>
  <c r="W3152" i="1"/>
  <c r="W3151" i="1" s="1"/>
  <c r="S3152" i="1"/>
  <c r="R3152" i="1"/>
  <c r="Q3152" i="1"/>
  <c r="Q3151" i="1" s="1"/>
  <c r="P3152" i="1"/>
  <c r="P3151" i="1" s="1"/>
  <c r="O3152" i="1"/>
  <c r="N3152" i="1"/>
  <c r="M3152" i="1"/>
  <c r="L3152" i="1"/>
  <c r="L3151" i="1" s="1"/>
  <c r="E3152" i="1"/>
  <c r="AS3151" i="1"/>
  <c r="E3151" i="1"/>
  <c r="BA3150" i="1"/>
  <c r="AU3150" i="1"/>
  <c r="V3150" i="1"/>
  <c r="AY3150" i="1" s="1"/>
  <c r="U3150" i="1"/>
  <c r="AX3150" i="1" s="1"/>
  <c r="T3150" i="1"/>
  <c r="E3150" i="1"/>
  <c r="AZ3149" i="1"/>
  <c r="AZ3146" i="1" s="1"/>
  <c r="AT3149" i="1"/>
  <c r="AT3146" i="1" s="1"/>
  <c r="AS3149" i="1"/>
  <c r="AR3149" i="1"/>
  <c r="AQ3149" i="1"/>
  <c r="AP3149" i="1"/>
  <c r="AO3149" i="1"/>
  <c r="AN3149" i="1"/>
  <c r="AM3149" i="1"/>
  <c r="AM3146" i="1" s="1"/>
  <c r="AL3149" i="1"/>
  <c r="AL3146" i="1" s="1"/>
  <c r="AK3149" i="1"/>
  <c r="AJ3149" i="1"/>
  <c r="AI3149" i="1"/>
  <c r="AH3149" i="1"/>
  <c r="AH3146" i="1" s="1"/>
  <c r="AG3149" i="1"/>
  <c r="AF3149" i="1"/>
  <c r="AD3149" i="1"/>
  <c r="AC3149" i="1"/>
  <c r="AB3149" i="1"/>
  <c r="AB3146" i="1" s="1"/>
  <c r="AA3149" i="1"/>
  <c r="AA3146" i="1" s="1"/>
  <c r="Z3149" i="1"/>
  <c r="Z3146" i="1" s="1"/>
  <c r="Y3149" i="1"/>
  <c r="Y3146" i="1" s="1"/>
  <c r="X3149" i="1"/>
  <c r="X3146" i="1" s="1"/>
  <c r="W3149" i="1"/>
  <c r="W3146" i="1" s="1"/>
  <c r="S3149" i="1"/>
  <c r="S3146" i="1" s="1"/>
  <c r="R3149" i="1"/>
  <c r="Q3149" i="1"/>
  <c r="Q3146" i="1" s="1"/>
  <c r="P3149" i="1"/>
  <c r="O3149" i="1"/>
  <c r="N3149" i="1"/>
  <c r="N3146" i="1" s="1"/>
  <c r="M3149" i="1"/>
  <c r="M3146" i="1" s="1"/>
  <c r="L3149" i="1"/>
  <c r="K3149" i="1"/>
  <c r="K3146" i="1" s="1"/>
  <c r="J3149" i="1"/>
  <c r="I3149" i="1"/>
  <c r="E3149" i="1"/>
  <c r="BA3148" i="1"/>
  <c r="AU3148" i="1"/>
  <c r="T3148" i="1"/>
  <c r="E3148" i="1"/>
  <c r="AT3147" i="1"/>
  <c r="AS3147" i="1"/>
  <c r="AR3147" i="1"/>
  <c r="AQ3147" i="1"/>
  <c r="AP3147" i="1"/>
  <c r="AO3147" i="1"/>
  <c r="AN3147" i="1"/>
  <c r="AM3147" i="1"/>
  <c r="AL3147" i="1"/>
  <c r="AK3147" i="1"/>
  <c r="AJ3147" i="1"/>
  <c r="AI3147" i="1"/>
  <c r="AH3147" i="1"/>
  <c r="AG3147" i="1"/>
  <c r="AF3147" i="1"/>
  <c r="R3147" i="1"/>
  <c r="Q3147" i="1"/>
  <c r="P3147" i="1"/>
  <c r="O3147" i="1"/>
  <c r="E3147" i="1"/>
  <c r="AP3146" i="1"/>
  <c r="AD3146" i="1"/>
  <c r="AC3146" i="1"/>
  <c r="J3146" i="1"/>
  <c r="I3146" i="1"/>
  <c r="E3146" i="1"/>
  <c r="AU3145" i="1"/>
  <c r="V3145" i="1"/>
  <c r="AY3145" i="1" s="1"/>
  <c r="U3145" i="1"/>
  <c r="AX3145" i="1" s="1"/>
  <c r="T3145" i="1"/>
  <c r="E3145" i="1"/>
  <c r="AZ3144" i="1"/>
  <c r="AT3144" i="1"/>
  <c r="AS3144" i="1"/>
  <c r="AR3144" i="1"/>
  <c r="AQ3144" i="1"/>
  <c r="AP3144" i="1"/>
  <c r="AO3144" i="1"/>
  <c r="AN3144" i="1"/>
  <c r="AM3144" i="1"/>
  <c r="AL3144" i="1"/>
  <c r="AK3144" i="1"/>
  <c r="AJ3144" i="1"/>
  <c r="AI3144" i="1"/>
  <c r="AH3144" i="1"/>
  <c r="AG3144" i="1"/>
  <c r="AF3144" i="1"/>
  <c r="AE3144" i="1"/>
  <c r="AD3144" i="1"/>
  <c r="AC3144" i="1"/>
  <c r="AB3144" i="1"/>
  <c r="AA3144" i="1"/>
  <c r="Z3144" i="1"/>
  <c r="Y3144" i="1"/>
  <c r="X3144" i="1"/>
  <c r="W3144" i="1"/>
  <c r="S3144" i="1"/>
  <c r="R3144" i="1"/>
  <c r="Q3144" i="1"/>
  <c r="P3144" i="1"/>
  <c r="O3144" i="1"/>
  <c r="N3144" i="1"/>
  <c r="M3144" i="1"/>
  <c r="L3144" i="1"/>
  <c r="K3144" i="1"/>
  <c r="V3144" i="1" s="1"/>
  <c r="AY3144" i="1" s="1"/>
  <c r="J3144" i="1"/>
  <c r="I3144" i="1"/>
  <c r="E3144" i="1"/>
  <c r="BA3143" i="1"/>
  <c r="AU3143" i="1"/>
  <c r="T3143" i="1"/>
  <c r="AV3143" i="1" s="1"/>
  <c r="E3143" i="1"/>
  <c r="AT3142" i="1"/>
  <c r="AS3142" i="1"/>
  <c r="AR3142" i="1"/>
  <c r="AQ3142" i="1"/>
  <c r="AP3142" i="1"/>
  <c r="AO3142" i="1"/>
  <c r="AN3142" i="1"/>
  <c r="AM3142" i="1"/>
  <c r="AL3142" i="1"/>
  <c r="AK3142" i="1"/>
  <c r="AJ3142" i="1"/>
  <c r="AI3142" i="1"/>
  <c r="AH3142" i="1"/>
  <c r="AG3142" i="1"/>
  <c r="AF3142" i="1"/>
  <c r="R3142" i="1"/>
  <c r="Q3142" i="1"/>
  <c r="P3142" i="1"/>
  <c r="O3142" i="1"/>
  <c r="E3142" i="1"/>
  <c r="BA3141" i="1"/>
  <c r="AU3141" i="1"/>
  <c r="V3141" i="1"/>
  <c r="AY3141" i="1" s="1"/>
  <c r="U3141" i="1"/>
  <c r="AX3141" i="1" s="1"/>
  <c r="I3141" i="1"/>
  <c r="T3141" i="1" s="1"/>
  <c r="E3141" i="1"/>
  <c r="AZ3140" i="1"/>
  <c r="AT3140" i="1"/>
  <c r="AS3140" i="1"/>
  <c r="AR3140" i="1"/>
  <c r="AQ3140" i="1"/>
  <c r="AP3140" i="1"/>
  <c r="AO3140" i="1"/>
  <c r="AN3140" i="1"/>
  <c r="AM3140" i="1"/>
  <c r="AL3140" i="1"/>
  <c r="AK3140" i="1"/>
  <c r="AJ3140" i="1"/>
  <c r="AI3140" i="1"/>
  <c r="AH3140" i="1"/>
  <c r="AG3140" i="1"/>
  <c r="AG3133" i="1" s="1"/>
  <c r="AF3140" i="1"/>
  <c r="AD3140" i="1"/>
  <c r="AC3140" i="1"/>
  <c r="AB3140" i="1"/>
  <c r="AA3140" i="1"/>
  <c r="Z3140" i="1"/>
  <c r="Y3140" i="1"/>
  <c r="X3140" i="1"/>
  <c r="W3140" i="1"/>
  <c r="S3140" i="1"/>
  <c r="R3140" i="1"/>
  <c r="Q3140" i="1"/>
  <c r="P3140" i="1"/>
  <c r="O3140" i="1"/>
  <c r="N3140" i="1"/>
  <c r="M3140" i="1"/>
  <c r="L3140" i="1"/>
  <c r="K3140" i="1"/>
  <c r="J3140" i="1"/>
  <c r="I3140" i="1"/>
  <c r="E3140" i="1"/>
  <c r="BA3139" i="1"/>
  <c r="AY3139" i="1"/>
  <c r="AX3139" i="1"/>
  <c r="AU3139" i="1"/>
  <c r="T3139" i="1"/>
  <c r="E3139" i="1"/>
  <c r="AZ3138" i="1"/>
  <c r="AT3138" i="1"/>
  <c r="AS3138" i="1"/>
  <c r="AR3138" i="1"/>
  <c r="AQ3138" i="1"/>
  <c r="AP3138" i="1"/>
  <c r="AO3138" i="1"/>
  <c r="AN3138" i="1"/>
  <c r="AM3138" i="1"/>
  <c r="AL3138" i="1"/>
  <c r="AK3138" i="1"/>
  <c r="AJ3138" i="1"/>
  <c r="AI3138" i="1"/>
  <c r="AH3138" i="1"/>
  <c r="AG3138" i="1"/>
  <c r="AF3138" i="1"/>
  <c r="AD3138" i="1"/>
  <c r="AC3138" i="1"/>
  <c r="AY3138" i="1" s="1"/>
  <c r="AB3138" i="1"/>
  <c r="AA3138" i="1"/>
  <c r="AX3138" i="1" s="1"/>
  <c r="Z3138" i="1"/>
  <c r="Y3138" i="1"/>
  <c r="X3138" i="1"/>
  <c r="W3138" i="1"/>
  <c r="S3138" i="1"/>
  <c r="R3138" i="1"/>
  <c r="Q3138" i="1"/>
  <c r="P3138" i="1"/>
  <c r="O3138" i="1"/>
  <c r="E3138" i="1"/>
  <c r="BA3137" i="1"/>
  <c r="AU3137" i="1"/>
  <c r="Z3137" i="1"/>
  <c r="Z3136" i="1" s="1"/>
  <c r="V3137" i="1"/>
  <c r="AY3137" i="1" s="1"/>
  <c r="U3137" i="1"/>
  <c r="AX3137" i="1" s="1"/>
  <c r="S3137" i="1"/>
  <c r="T3137" i="1" s="1"/>
  <c r="R3137" i="1"/>
  <c r="E3137" i="1"/>
  <c r="AZ3136" i="1"/>
  <c r="AT3136" i="1"/>
  <c r="AT3133" i="1" s="1"/>
  <c r="AS3136" i="1"/>
  <c r="AR3136" i="1"/>
  <c r="AQ3136" i="1"/>
  <c r="AP3136" i="1"/>
  <c r="AP3133" i="1" s="1"/>
  <c r="AO3136" i="1"/>
  <c r="AN3136" i="1"/>
  <c r="AM3136" i="1"/>
  <c r="AL3136" i="1"/>
  <c r="AL3133" i="1" s="1"/>
  <c r="AK3136" i="1"/>
  <c r="AJ3136" i="1"/>
  <c r="AI3136" i="1"/>
  <c r="AH3136" i="1"/>
  <c r="AH3133" i="1" s="1"/>
  <c r="AG3136" i="1"/>
  <c r="AF3136" i="1"/>
  <c r="AD3136" i="1"/>
  <c r="AC3136" i="1"/>
  <c r="AB3136" i="1"/>
  <c r="AA3136" i="1"/>
  <c r="Y3136" i="1"/>
  <c r="X3136" i="1"/>
  <c r="W3136" i="1"/>
  <c r="R3136" i="1"/>
  <c r="Q3136" i="1"/>
  <c r="P3136" i="1"/>
  <c r="O3136" i="1"/>
  <c r="N3136" i="1"/>
  <c r="M3136" i="1"/>
  <c r="U3136" i="1" s="1"/>
  <c r="L3136" i="1"/>
  <c r="K3136" i="1"/>
  <c r="J3136" i="1"/>
  <c r="I3136" i="1"/>
  <c r="E3136" i="1"/>
  <c r="BA3135" i="1"/>
  <c r="AU3135" i="1"/>
  <c r="V3135" i="1"/>
  <c r="AY3135" i="1" s="1"/>
  <c r="U3135" i="1"/>
  <c r="AX3135" i="1" s="1"/>
  <c r="T3135" i="1"/>
  <c r="AW3135" i="1" s="1"/>
  <c r="E3135" i="1"/>
  <c r="AZ3134" i="1"/>
  <c r="AZ3133" i="1" s="1"/>
  <c r="AT3134" i="1"/>
  <c r="AS3134" i="1"/>
  <c r="AR3134" i="1"/>
  <c r="AQ3134" i="1"/>
  <c r="AQ3133" i="1" s="1"/>
  <c r="AP3134" i="1"/>
  <c r="AO3134" i="1"/>
  <c r="AN3134" i="1"/>
  <c r="AM3134" i="1"/>
  <c r="AM3133" i="1" s="1"/>
  <c r="AL3134" i="1"/>
  <c r="AK3134" i="1"/>
  <c r="AJ3134" i="1"/>
  <c r="AI3134" i="1"/>
  <c r="AI3133" i="1" s="1"/>
  <c r="AH3134" i="1"/>
  <c r="AG3134" i="1"/>
  <c r="AF3134" i="1"/>
  <c r="AE3134" i="1"/>
  <c r="AE3133" i="1" s="1"/>
  <c r="AE3132" i="1" s="1"/>
  <c r="AE3125" i="1" s="1"/>
  <c r="AE3124" i="1" s="1"/>
  <c r="AD3134" i="1"/>
  <c r="AC3134" i="1"/>
  <c r="AB3134" i="1"/>
  <c r="AA3134" i="1"/>
  <c r="AA3133" i="1" s="1"/>
  <c r="AA3132" i="1" s="1"/>
  <c r="Z3134" i="1"/>
  <c r="Y3134" i="1"/>
  <c r="X3134" i="1"/>
  <c r="W3134" i="1"/>
  <c r="W3133" i="1" s="1"/>
  <c r="W3132" i="1" s="1"/>
  <c r="S3134" i="1"/>
  <c r="R3134" i="1"/>
  <c r="Q3134" i="1"/>
  <c r="P3134" i="1"/>
  <c r="P3133" i="1" s="1"/>
  <c r="O3134" i="1"/>
  <c r="N3134" i="1"/>
  <c r="M3134" i="1"/>
  <c r="L3134" i="1"/>
  <c r="T3134" i="1" s="1"/>
  <c r="K3134" i="1"/>
  <c r="J3134" i="1"/>
  <c r="I3134" i="1"/>
  <c r="E3134" i="1"/>
  <c r="AK3133" i="1"/>
  <c r="Y3133" i="1"/>
  <c r="J3133" i="1"/>
  <c r="E3133" i="1"/>
  <c r="E3132" i="1"/>
  <c r="BA3131" i="1"/>
  <c r="AU3131" i="1"/>
  <c r="AQ3131" i="1"/>
  <c r="AQ3130" i="1" s="1"/>
  <c r="V3131" i="1"/>
  <c r="AY3131" i="1" s="1"/>
  <c r="U3131" i="1"/>
  <c r="AX3131" i="1" s="1"/>
  <c r="S3131" i="1"/>
  <c r="S3130" i="1" s="1"/>
  <c r="O3131" i="1"/>
  <c r="O3130" i="1" s="1"/>
  <c r="E3131" i="1"/>
  <c r="AZ3130" i="1"/>
  <c r="AT3130" i="1"/>
  <c r="AT3127" i="1" s="1"/>
  <c r="AT3126" i="1" s="1"/>
  <c r="AS3130" i="1"/>
  <c r="AR3130" i="1"/>
  <c r="AP3130" i="1"/>
  <c r="AO3130" i="1"/>
  <c r="AN3130" i="1"/>
  <c r="AM3130" i="1"/>
  <c r="AL3130" i="1"/>
  <c r="AK3130" i="1"/>
  <c r="AJ3130" i="1"/>
  <c r="AI3130" i="1"/>
  <c r="AH3130" i="1"/>
  <c r="AG3130" i="1"/>
  <c r="AF3130" i="1"/>
  <c r="AD3130" i="1"/>
  <c r="AC3130" i="1"/>
  <c r="AB3130" i="1"/>
  <c r="AA3130" i="1"/>
  <c r="Z3130" i="1"/>
  <c r="Y3130" i="1"/>
  <c r="X3130" i="1"/>
  <c r="W3130" i="1"/>
  <c r="R3130" i="1"/>
  <c r="Q3130" i="1"/>
  <c r="P3130" i="1"/>
  <c r="N3130" i="1"/>
  <c r="V3130" i="1" s="1"/>
  <c r="M3130" i="1"/>
  <c r="U3130" i="1" s="1"/>
  <c r="L3130" i="1"/>
  <c r="E3130" i="1"/>
  <c r="AU3129" i="1"/>
  <c r="V3129" i="1"/>
  <c r="AY3129" i="1" s="1"/>
  <c r="U3129" i="1"/>
  <c r="AX3129" i="1" s="1"/>
  <c r="T3129" i="1"/>
  <c r="AV3129" i="1" s="1"/>
  <c r="E3129" i="1"/>
  <c r="AZ3128" i="1"/>
  <c r="AZ3127" i="1" s="1"/>
  <c r="AZ3126" i="1" s="1"/>
  <c r="AT3128" i="1"/>
  <c r="AS3128" i="1"/>
  <c r="AS3127" i="1" s="1"/>
  <c r="AS3126" i="1" s="1"/>
  <c r="AR3128" i="1"/>
  <c r="AQ3128" i="1"/>
  <c r="AP3128" i="1"/>
  <c r="AO3128" i="1"/>
  <c r="AO3127" i="1" s="1"/>
  <c r="AO3126" i="1" s="1"/>
  <c r="AN3128" i="1"/>
  <c r="AM3128" i="1"/>
  <c r="AM3127" i="1" s="1"/>
  <c r="AM3126" i="1" s="1"/>
  <c r="AL3128" i="1"/>
  <c r="AL3127" i="1" s="1"/>
  <c r="AL3126" i="1" s="1"/>
  <c r="AK3128" i="1"/>
  <c r="AK3127" i="1" s="1"/>
  <c r="AK3126" i="1" s="1"/>
  <c r="AJ3128" i="1"/>
  <c r="AI3128" i="1"/>
  <c r="AH3128" i="1"/>
  <c r="AH3127" i="1" s="1"/>
  <c r="AH3126" i="1" s="1"/>
  <c r="AG3128" i="1"/>
  <c r="AG3127" i="1" s="1"/>
  <c r="AG3126" i="1" s="1"/>
  <c r="AF3128" i="1"/>
  <c r="AD3128" i="1"/>
  <c r="AC3128" i="1"/>
  <c r="AB3128" i="1"/>
  <c r="AB3127" i="1" s="1"/>
  <c r="AB3126" i="1" s="1"/>
  <c r="AA3128" i="1"/>
  <c r="Z3128" i="1"/>
  <c r="Z3127" i="1" s="1"/>
  <c r="Z3126" i="1" s="1"/>
  <c r="Y3128" i="1"/>
  <c r="X3128" i="1"/>
  <c r="X3127" i="1" s="1"/>
  <c r="X3126" i="1" s="1"/>
  <c r="W3128" i="1"/>
  <c r="S3128" i="1"/>
  <c r="R3128" i="1"/>
  <c r="R3127" i="1" s="1"/>
  <c r="R3126" i="1" s="1"/>
  <c r="Q3128" i="1"/>
  <c r="P3128" i="1"/>
  <c r="O3128" i="1"/>
  <c r="N3128" i="1"/>
  <c r="V3128" i="1" s="1"/>
  <c r="AY3128" i="1" s="1"/>
  <c r="M3128" i="1"/>
  <c r="U3128" i="1" s="1"/>
  <c r="AX3128" i="1" s="1"/>
  <c r="L3128" i="1"/>
  <c r="E3128" i="1"/>
  <c r="AQ3127" i="1"/>
  <c r="AQ3126" i="1" s="1"/>
  <c r="AI3127" i="1"/>
  <c r="AI3126" i="1" s="1"/>
  <c r="AE3127" i="1"/>
  <c r="AE3126" i="1" s="1"/>
  <c r="AD3127" i="1"/>
  <c r="AD3126" i="1" s="1"/>
  <c r="N3127" i="1"/>
  <c r="N3126" i="1" s="1"/>
  <c r="V3126" i="1" s="1"/>
  <c r="E3127" i="1"/>
  <c r="E3126" i="1"/>
  <c r="E3125" i="1"/>
  <c r="E3124" i="1"/>
  <c r="BA3123" i="1"/>
  <c r="AU3123" i="1"/>
  <c r="V3123" i="1"/>
  <c r="AY3123" i="1" s="1"/>
  <c r="U3123" i="1"/>
  <c r="AX3123" i="1" s="1"/>
  <c r="T3123" i="1"/>
  <c r="AW3123" i="1" s="1"/>
  <c r="E3123" i="1"/>
  <c r="AZ3122" i="1"/>
  <c r="AZ3121" i="1" s="1"/>
  <c r="AZ3120" i="1" s="1"/>
  <c r="AZ3119" i="1" s="1"/>
  <c r="AT3122" i="1"/>
  <c r="AT3121" i="1" s="1"/>
  <c r="AT3120" i="1" s="1"/>
  <c r="AT3119" i="1" s="1"/>
  <c r="AS3122" i="1"/>
  <c r="AR3122" i="1"/>
  <c r="AQ3122" i="1"/>
  <c r="AQ3121" i="1" s="1"/>
  <c r="AQ3120" i="1" s="1"/>
  <c r="AQ3119" i="1" s="1"/>
  <c r="AP3122" i="1"/>
  <c r="AP3121" i="1" s="1"/>
  <c r="AO3122" i="1"/>
  <c r="AO3121" i="1" s="1"/>
  <c r="AO3120" i="1" s="1"/>
  <c r="AO3119" i="1" s="1"/>
  <c r="AN3122" i="1"/>
  <c r="AN3121" i="1" s="1"/>
  <c r="AN3120" i="1" s="1"/>
  <c r="AN3119" i="1" s="1"/>
  <c r="AM3122" i="1"/>
  <c r="AM3121" i="1" s="1"/>
  <c r="AM3120" i="1" s="1"/>
  <c r="AM3119" i="1" s="1"/>
  <c r="AL3122" i="1"/>
  <c r="AL3121" i="1" s="1"/>
  <c r="AK3122" i="1"/>
  <c r="AJ3122" i="1"/>
  <c r="AI3122" i="1"/>
  <c r="AI3121" i="1" s="1"/>
  <c r="AI3120" i="1" s="1"/>
  <c r="AI3119" i="1" s="1"/>
  <c r="AH3122" i="1"/>
  <c r="AH3121" i="1" s="1"/>
  <c r="AH3120" i="1" s="1"/>
  <c r="AH3119" i="1" s="1"/>
  <c r="AG3122" i="1"/>
  <c r="AF3122" i="1"/>
  <c r="AF3121" i="1" s="1"/>
  <c r="AF3120" i="1" s="1"/>
  <c r="AF3119" i="1" s="1"/>
  <c r="AE3122" i="1"/>
  <c r="AE3121" i="1" s="1"/>
  <c r="AE3120" i="1" s="1"/>
  <c r="AE3119" i="1" s="1"/>
  <c r="AD3122" i="1"/>
  <c r="AD3121" i="1" s="1"/>
  <c r="AD3120" i="1" s="1"/>
  <c r="AD3119" i="1" s="1"/>
  <c r="AC3122" i="1"/>
  <c r="AC3121" i="1" s="1"/>
  <c r="AC3120" i="1" s="1"/>
  <c r="AC3119" i="1" s="1"/>
  <c r="AB3122" i="1"/>
  <c r="AA3122" i="1"/>
  <c r="AA3121" i="1" s="1"/>
  <c r="AA3120" i="1" s="1"/>
  <c r="AA3119" i="1" s="1"/>
  <c r="Z3122" i="1"/>
  <c r="Z3121" i="1" s="1"/>
  <c r="Z3120" i="1" s="1"/>
  <c r="Z3119" i="1" s="1"/>
  <c r="Y3122" i="1"/>
  <c r="X3122" i="1"/>
  <c r="X3121" i="1" s="1"/>
  <c r="X3120" i="1" s="1"/>
  <c r="X3119" i="1" s="1"/>
  <c r="W3122" i="1"/>
  <c r="W3121" i="1" s="1"/>
  <c r="W3120" i="1" s="1"/>
  <c r="W3119" i="1" s="1"/>
  <c r="S3122" i="1"/>
  <c r="S3121" i="1" s="1"/>
  <c r="S3120" i="1" s="1"/>
  <c r="S3119" i="1" s="1"/>
  <c r="R3122" i="1"/>
  <c r="R3121" i="1" s="1"/>
  <c r="R3120" i="1" s="1"/>
  <c r="R3119" i="1" s="1"/>
  <c r="Q3122" i="1"/>
  <c r="P3122" i="1"/>
  <c r="P3121" i="1" s="1"/>
  <c r="P3120" i="1" s="1"/>
  <c r="P3119" i="1" s="1"/>
  <c r="O3122" i="1"/>
  <c r="O3121" i="1" s="1"/>
  <c r="O3120" i="1" s="1"/>
  <c r="O3119" i="1" s="1"/>
  <c r="N3122" i="1"/>
  <c r="N3121" i="1" s="1"/>
  <c r="N3120" i="1" s="1"/>
  <c r="N3119" i="1" s="1"/>
  <c r="M3122" i="1"/>
  <c r="L3122" i="1"/>
  <c r="K3122" i="1"/>
  <c r="K3121" i="1" s="1"/>
  <c r="J3122" i="1"/>
  <c r="J3121" i="1" s="1"/>
  <c r="I3122" i="1"/>
  <c r="I3121" i="1" s="1"/>
  <c r="I3120" i="1" s="1"/>
  <c r="E3122" i="1"/>
  <c r="AS3121" i="1"/>
  <c r="AS3120" i="1" s="1"/>
  <c r="AS3119" i="1" s="1"/>
  <c r="AR3121" i="1"/>
  <c r="AR3120" i="1" s="1"/>
  <c r="AR3119" i="1" s="1"/>
  <c r="AK3121" i="1"/>
  <c r="AK3120" i="1" s="1"/>
  <c r="AK3119" i="1" s="1"/>
  <c r="AJ3121" i="1"/>
  <c r="AJ3120" i="1" s="1"/>
  <c r="AJ3119" i="1" s="1"/>
  <c r="AG3121" i="1"/>
  <c r="AG3120" i="1" s="1"/>
  <c r="AG3119" i="1" s="1"/>
  <c r="AB3121" i="1"/>
  <c r="AB3120" i="1" s="1"/>
  <c r="AB3119" i="1" s="1"/>
  <c r="Y3121" i="1"/>
  <c r="Y3120" i="1" s="1"/>
  <c r="Y3119" i="1" s="1"/>
  <c r="Q3121" i="1"/>
  <c r="Q3120" i="1" s="1"/>
  <c r="Q3119" i="1" s="1"/>
  <c r="M3121" i="1"/>
  <c r="M3120" i="1" s="1"/>
  <c r="M3119" i="1" s="1"/>
  <c r="L3121" i="1"/>
  <c r="L3120" i="1" s="1"/>
  <c r="L3119" i="1" s="1"/>
  <c r="E3121" i="1"/>
  <c r="E3120" i="1"/>
  <c r="E3119" i="1"/>
  <c r="BA3118" i="1"/>
  <c r="AU3118" i="1"/>
  <c r="T3118" i="1"/>
  <c r="E3118" i="1"/>
  <c r="AT3117" i="1"/>
  <c r="AS3117" i="1"/>
  <c r="AS3112" i="1" s="1"/>
  <c r="AS3111" i="1" s="1"/>
  <c r="AS3110" i="1" s="1"/>
  <c r="AS3109" i="1" s="1"/>
  <c r="AR3117" i="1"/>
  <c r="AQ3117" i="1"/>
  <c r="AP3117" i="1"/>
  <c r="AO3117" i="1"/>
  <c r="AO3112" i="1" s="1"/>
  <c r="AO3111" i="1" s="1"/>
  <c r="AO3110" i="1" s="1"/>
  <c r="AN3117" i="1"/>
  <c r="AN3112" i="1" s="1"/>
  <c r="AN3111" i="1" s="1"/>
  <c r="AN3110" i="1" s="1"/>
  <c r="AN3109" i="1" s="1"/>
  <c r="AM3117" i="1"/>
  <c r="AL3117" i="1"/>
  <c r="AK3117" i="1"/>
  <c r="AK3112" i="1" s="1"/>
  <c r="AK3111" i="1" s="1"/>
  <c r="AK3110" i="1" s="1"/>
  <c r="AJ3117" i="1"/>
  <c r="AI3117" i="1"/>
  <c r="AH3117" i="1"/>
  <c r="AG3117" i="1"/>
  <c r="AF3117" i="1"/>
  <c r="S3117" i="1"/>
  <c r="R3117" i="1"/>
  <c r="Q3117" i="1"/>
  <c r="P3117" i="1"/>
  <c r="O3117" i="1"/>
  <c r="E3117" i="1"/>
  <c r="BA3116" i="1"/>
  <c r="AU3116" i="1"/>
  <c r="V3116" i="1"/>
  <c r="AY3116" i="1" s="1"/>
  <c r="U3116" i="1"/>
  <c r="AX3116" i="1" s="1"/>
  <c r="P3116" i="1"/>
  <c r="P3113" i="1" s="1"/>
  <c r="P3112" i="1" s="1"/>
  <c r="P3111" i="1" s="1"/>
  <c r="P3110" i="1" s="1"/>
  <c r="E3116" i="1"/>
  <c r="BA3115" i="1"/>
  <c r="AU3115" i="1"/>
  <c r="T3115" i="1"/>
  <c r="E3115" i="1"/>
  <c r="BA3114" i="1"/>
  <c r="AU3114" i="1"/>
  <c r="V3114" i="1"/>
  <c r="AY3114" i="1" s="1"/>
  <c r="U3114" i="1"/>
  <c r="AX3114" i="1" s="1"/>
  <c r="T3114" i="1"/>
  <c r="AW3114" i="1" s="1"/>
  <c r="E3114" i="1"/>
  <c r="AZ3113" i="1"/>
  <c r="AT3113" i="1"/>
  <c r="AT3112" i="1" s="1"/>
  <c r="AT3111" i="1" s="1"/>
  <c r="AT3110" i="1" s="1"/>
  <c r="AS3113" i="1"/>
  <c r="AR3113" i="1"/>
  <c r="AQ3113" i="1"/>
  <c r="AP3113" i="1"/>
  <c r="AP3112" i="1" s="1"/>
  <c r="AO3113" i="1"/>
  <c r="AN3113" i="1"/>
  <c r="AM3113" i="1"/>
  <c r="AL3113" i="1"/>
  <c r="AL3112" i="1" s="1"/>
  <c r="AK3113" i="1"/>
  <c r="AJ3113" i="1"/>
  <c r="AI3113" i="1"/>
  <c r="AH3113" i="1"/>
  <c r="AH3112" i="1" s="1"/>
  <c r="AH3111" i="1" s="1"/>
  <c r="AH3110" i="1" s="1"/>
  <c r="AG3113" i="1"/>
  <c r="AF3113" i="1"/>
  <c r="AE3113" i="1"/>
  <c r="AE3112" i="1" s="1"/>
  <c r="AE3111" i="1" s="1"/>
  <c r="AE3110" i="1" s="1"/>
  <c r="AD3113" i="1"/>
  <c r="AD3112" i="1" s="1"/>
  <c r="AD3111" i="1" s="1"/>
  <c r="AD3110" i="1" s="1"/>
  <c r="AC3113" i="1"/>
  <c r="AB3113" i="1"/>
  <c r="AB3112" i="1" s="1"/>
  <c r="AB3111" i="1" s="1"/>
  <c r="AB3110" i="1" s="1"/>
  <c r="AA3113" i="1"/>
  <c r="AA3112" i="1" s="1"/>
  <c r="AA3111" i="1" s="1"/>
  <c r="AA3110" i="1" s="1"/>
  <c r="Z3113" i="1"/>
  <c r="Z3112" i="1" s="1"/>
  <c r="Z3111" i="1" s="1"/>
  <c r="Z3110" i="1" s="1"/>
  <c r="Y3113" i="1"/>
  <c r="Y3112" i="1" s="1"/>
  <c r="Y3111" i="1" s="1"/>
  <c r="Y3110" i="1" s="1"/>
  <c r="X3113" i="1"/>
  <c r="W3113" i="1"/>
  <c r="W3112" i="1" s="1"/>
  <c r="W3111" i="1" s="1"/>
  <c r="W3110" i="1" s="1"/>
  <c r="S3113" i="1"/>
  <c r="S3112" i="1" s="1"/>
  <c r="S3111" i="1" s="1"/>
  <c r="S3110" i="1" s="1"/>
  <c r="R3113" i="1"/>
  <c r="Q3113" i="1"/>
  <c r="O3113" i="1"/>
  <c r="N3113" i="1"/>
  <c r="N3112" i="1" s="1"/>
  <c r="N3111" i="1" s="1"/>
  <c r="N3110" i="1" s="1"/>
  <c r="N3109" i="1" s="1"/>
  <c r="M3113" i="1"/>
  <c r="L3113" i="1"/>
  <c r="L3112" i="1" s="1"/>
  <c r="L3111" i="1" s="1"/>
  <c r="L3110" i="1" s="1"/>
  <c r="K3113" i="1"/>
  <c r="K3112" i="1" s="1"/>
  <c r="J3113" i="1"/>
  <c r="J3112" i="1" s="1"/>
  <c r="I3113" i="1"/>
  <c r="E3113" i="1"/>
  <c r="AZ3112" i="1"/>
  <c r="AZ3111" i="1" s="1"/>
  <c r="AZ3110" i="1" s="1"/>
  <c r="AG3112" i="1"/>
  <c r="AG3111" i="1" s="1"/>
  <c r="AG3110" i="1" s="1"/>
  <c r="AG3109" i="1" s="1"/>
  <c r="AC3112" i="1"/>
  <c r="AC3111" i="1" s="1"/>
  <c r="AC3110" i="1" s="1"/>
  <c r="X3112" i="1"/>
  <c r="X3111" i="1" s="1"/>
  <c r="X3110" i="1" s="1"/>
  <c r="X3109" i="1" s="1"/>
  <c r="M3112" i="1"/>
  <c r="M3111" i="1" s="1"/>
  <c r="M3110" i="1" s="1"/>
  <c r="I3112" i="1"/>
  <c r="I3111" i="1" s="1"/>
  <c r="E3112" i="1"/>
  <c r="E3111" i="1"/>
  <c r="E3110" i="1"/>
  <c r="E3109" i="1"/>
  <c r="BA3108" i="1"/>
  <c r="AU3108" i="1"/>
  <c r="T3108" i="1"/>
  <c r="E3108" i="1"/>
  <c r="AT3107" i="1"/>
  <c r="AS3107" i="1"/>
  <c r="AS3106" i="1" s="1"/>
  <c r="AS3105" i="1" s="1"/>
  <c r="AR3107" i="1"/>
  <c r="AR3106" i="1" s="1"/>
  <c r="AQ3107" i="1"/>
  <c r="AQ3106" i="1" s="1"/>
  <c r="AQ3105" i="1" s="1"/>
  <c r="AP3107" i="1"/>
  <c r="AO3107" i="1"/>
  <c r="AN3107" i="1"/>
  <c r="AN3106" i="1" s="1"/>
  <c r="AM3107" i="1"/>
  <c r="AM3106" i="1" s="1"/>
  <c r="AM3105" i="1" s="1"/>
  <c r="AL3107" i="1"/>
  <c r="AK3107" i="1"/>
  <c r="AK3106" i="1" s="1"/>
  <c r="AK3105" i="1" s="1"/>
  <c r="AJ3107" i="1"/>
  <c r="AJ3106" i="1" s="1"/>
  <c r="AJ3105" i="1" s="1"/>
  <c r="AI3107" i="1"/>
  <c r="AI3106" i="1" s="1"/>
  <c r="AI3105" i="1" s="1"/>
  <c r="AH3107" i="1"/>
  <c r="AG3107" i="1"/>
  <c r="AG3106" i="1" s="1"/>
  <c r="AG3105" i="1" s="1"/>
  <c r="AF3107" i="1"/>
  <c r="AF3106" i="1" s="1"/>
  <c r="R3107" i="1"/>
  <c r="Q3107" i="1"/>
  <c r="Q3106" i="1" s="1"/>
  <c r="Q3105" i="1" s="1"/>
  <c r="P3107" i="1"/>
  <c r="P3106" i="1" s="1"/>
  <c r="P3105" i="1" s="1"/>
  <c r="O3107" i="1"/>
  <c r="O3106" i="1" s="1"/>
  <c r="O3105" i="1" s="1"/>
  <c r="E3107" i="1"/>
  <c r="AT3106" i="1"/>
  <c r="AT3105" i="1" s="1"/>
  <c r="AP3106" i="1"/>
  <c r="AO3106" i="1"/>
  <c r="AO3105" i="1" s="1"/>
  <c r="AL3106" i="1"/>
  <c r="AL3105" i="1" s="1"/>
  <c r="BA3105" i="1" s="1"/>
  <c r="AH3106" i="1"/>
  <c r="AH3105" i="1" s="1"/>
  <c r="AE3106" i="1"/>
  <c r="AD3106" i="1"/>
  <c r="AD3105" i="1" s="1"/>
  <c r="AC3106" i="1"/>
  <c r="AC3105" i="1" s="1"/>
  <c r="AB3106" i="1"/>
  <c r="AA3106" i="1"/>
  <c r="AA3105" i="1" s="1"/>
  <c r="Z3106" i="1"/>
  <c r="Z3105" i="1" s="1"/>
  <c r="Y3106" i="1"/>
  <c r="Y3105" i="1" s="1"/>
  <c r="X3106" i="1"/>
  <c r="W3106" i="1"/>
  <c r="W3105" i="1" s="1"/>
  <c r="V3106" i="1"/>
  <c r="V3105" i="1" s="1"/>
  <c r="U3106" i="1"/>
  <c r="U3105" i="1" s="1"/>
  <c r="E3106" i="1"/>
  <c r="AR3105" i="1"/>
  <c r="AN3105" i="1"/>
  <c r="AF3105" i="1"/>
  <c r="AE3105" i="1"/>
  <c r="AB3105" i="1"/>
  <c r="X3105" i="1"/>
  <c r="E3105" i="1"/>
  <c r="BA3104" i="1"/>
  <c r="AX3104" i="1"/>
  <c r="AU3104" i="1"/>
  <c r="V3104" i="1"/>
  <c r="AY3104" i="1" s="1"/>
  <c r="U3104" i="1"/>
  <c r="T3104" i="1"/>
  <c r="E3104" i="1"/>
  <c r="AZ3103" i="1"/>
  <c r="AT3103" i="1"/>
  <c r="AS3103" i="1"/>
  <c r="AR3103" i="1"/>
  <c r="AQ3103" i="1"/>
  <c r="AQ3100" i="1" s="1"/>
  <c r="AP3103" i="1"/>
  <c r="AO3103" i="1"/>
  <c r="AN3103" i="1"/>
  <c r="AM3103" i="1"/>
  <c r="AM3100" i="1" s="1"/>
  <c r="AL3103" i="1"/>
  <c r="AK3103" i="1"/>
  <c r="AJ3103" i="1"/>
  <c r="AI3103" i="1"/>
  <c r="AH3103" i="1"/>
  <c r="AG3103" i="1"/>
  <c r="AF3103" i="1"/>
  <c r="AD3103" i="1"/>
  <c r="AC3103" i="1"/>
  <c r="AB3103" i="1"/>
  <c r="AA3103" i="1"/>
  <c r="Z3103" i="1"/>
  <c r="Y3103" i="1"/>
  <c r="X3103" i="1"/>
  <c r="W3103" i="1"/>
  <c r="W3100" i="1" s="1"/>
  <c r="S3103" i="1"/>
  <c r="R3103" i="1"/>
  <c r="Q3103" i="1"/>
  <c r="P3103" i="1"/>
  <c r="O3103" i="1"/>
  <c r="N3103" i="1"/>
  <c r="M3103" i="1"/>
  <c r="U3103" i="1" s="1"/>
  <c r="L3103" i="1"/>
  <c r="K3103" i="1"/>
  <c r="J3103" i="1"/>
  <c r="I3103" i="1"/>
  <c r="E3103" i="1"/>
  <c r="BA3102" i="1"/>
  <c r="AU3102" i="1"/>
  <c r="V3102" i="1"/>
  <c r="AY3102" i="1" s="1"/>
  <c r="U3102" i="1"/>
  <c r="AX3102" i="1" s="1"/>
  <c r="T3102" i="1"/>
  <c r="E3102" i="1"/>
  <c r="AZ3101" i="1"/>
  <c r="AT3101" i="1"/>
  <c r="AS3101" i="1"/>
  <c r="AR3101" i="1"/>
  <c r="AQ3101" i="1"/>
  <c r="AP3101" i="1"/>
  <c r="AO3101" i="1"/>
  <c r="AN3101" i="1"/>
  <c r="AM3101" i="1"/>
  <c r="AL3101" i="1"/>
  <c r="AL3100" i="1" s="1"/>
  <c r="AK3101" i="1"/>
  <c r="AJ3101" i="1"/>
  <c r="AI3101" i="1"/>
  <c r="AH3101" i="1"/>
  <c r="AH3100" i="1" s="1"/>
  <c r="AG3101" i="1"/>
  <c r="AF3101" i="1"/>
  <c r="AE3101" i="1"/>
  <c r="AE3100" i="1" s="1"/>
  <c r="AD3101" i="1"/>
  <c r="AC3101" i="1"/>
  <c r="AC3100" i="1" s="1"/>
  <c r="AB3101" i="1"/>
  <c r="AA3101" i="1"/>
  <c r="Z3101" i="1"/>
  <c r="Y3101" i="1"/>
  <c r="Y3100" i="1" s="1"/>
  <c r="X3101" i="1"/>
  <c r="W3101" i="1"/>
  <c r="S3101" i="1"/>
  <c r="R3101" i="1"/>
  <c r="R3100" i="1" s="1"/>
  <c r="Q3101" i="1"/>
  <c r="P3101" i="1"/>
  <c r="O3101" i="1"/>
  <c r="N3101" i="1"/>
  <c r="M3101" i="1"/>
  <c r="L3101" i="1"/>
  <c r="K3101" i="1"/>
  <c r="J3101" i="1"/>
  <c r="J3100" i="1" s="1"/>
  <c r="I3101" i="1"/>
  <c r="E3101" i="1"/>
  <c r="AT3100" i="1"/>
  <c r="AI3100" i="1"/>
  <c r="AA3100" i="1"/>
  <c r="E3100" i="1"/>
  <c r="BA3099" i="1"/>
  <c r="AU3099" i="1"/>
  <c r="V3099" i="1"/>
  <c r="AY3099" i="1" s="1"/>
  <c r="U3099" i="1"/>
  <c r="AX3099" i="1" s="1"/>
  <c r="T3099" i="1"/>
  <c r="AW3099" i="1" s="1"/>
  <c r="E3099" i="1"/>
  <c r="AZ3098" i="1"/>
  <c r="AT3098" i="1"/>
  <c r="AS3098" i="1"/>
  <c r="AR3098" i="1"/>
  <c r="AQ3098" i="1"/>
  <c r="AP3098" i="1"/>
  <c r="AO3098" i="1"/>
  <c r="AN3098" i="1"/>
  <c r="AM3098" i="1"/>
  <c r="AL3098" i="1"/>
  <c r="AK3098" i="1"/>
  <c r="AJ3098" i="1"/>
  <c r="AI3098" i="1"/>
  <c r="AH3098" i="1"/>
  <c r="AG3098" i="1"/>
  <c r="AF3098" i="1"/>
  <c r="AE3098" i="1"/>
  <c r="AD3098" i="1"/>
  <c r="AC3098" i="1"/>
  <c r="AB3098" i="1"/>
  <c r="AA3098" i="1"/>
  <c r="Z3098" i="1"/>
  <c r="Y3098" i="1"/>
  <c r="X3098" i="1"/>
  <c r="W3098" i="1"/>
  <c r="S3098" i="1"/>
  <c r="R3098" i="1"/>
  <c r="Q3098" i="1"/>
  <c r="P3098" i="1"/>
  <c r="O3098" i="1"/>
  <c r="N3098" i="1"/>
  <c r="V3098" i="1" s="1"/>
  <c r="M3098" i="1"/>
  <c r="L3098" i="1"/>
  <c r="K3098" i="1"/>
  <c r="J3098" i="1"/>
  <c r="U3098" i="1" s="1"/>
  <c r="I3098" i="1"/>
  <c r="E3098" i="1"/>
  <c r="BA3097" i="1"/>
  <c r="AU3097" i="1"/>
  <c r="V3097" i="1"/>
  <c r="AY3097" i="1" s="1"/>
  <c r="U3097" i="1"/>
  <c r="AX3097" i="1" s="1"/>
  <c r="T3097" i="1"/>
  <c r="AW3097" i="1" s="1"/>
  <c r="E3097" i="1"/>
  <c r="AZ3096" i="1"/>
  <c r="AT3096" i="1"/>
  <c r="AS3096" i="1"/>
  <c r="AR3096" i="1"/>
  <c r="AQ3096" i="1"/>
  <c r="AP3096" i="1"/>
  <c r="AO3096" i="1"/>
  <c r="AN3096" i="1"/>
  <c r="AM3096" i="1"/>
  <c r="AL3096" i="1"/>
  <c r="AK3096" i="1"/>
  <c r="AJ3096" i="1"/>
  <c r="AI3096" i="1"/>
  <c r="AH3096" i="1"/>
  <c r="AG3096" i="1"/>
  <c r="AF3096" i="1"/>
  <c r="AE3096" i="1"/>
  <c r="AD3096" i="1"/>
  <c r="AC3096" i="1"/>
  <c r="AB3096" i="1"/>
  <c r="AA3096" i="1"/>
  <c r="Z3096" i="1"/>
  <c r="Y3096" i="1"/>
  <c r="X3096" i="1"/>
  <c r="W3096" i="1"/>
  <c r="S3096" i="1"/>
  <c r="R3096" i="1"/>
  <c r="Q3096" i="1"/>
  <c r="P3096" i="1"/>
  <c r="O3096" i="1"/>
  <c r="N3096" i="1"/>
  <c r="M3096" i="1"/>
  <c r="L3096" i="1"/>
  <c r="K3096" i="1"/>
  <c r="J3096" i="1"/>
  <c r="I3096" i="1"/>
  <c r="E3096" i="1"/>
  <c r="AU3095" i="1"/>
  <c r="V3095" i="1"/>
  <c r="AY3095" i="1" s="1"/>
  <c r="U3095" i="1"/>
  <c r="AX3095" i="1" s="1"/>
  <c r="T3095" i="1"/>
  <c r="E3095" i="1"/>
  <c r="BA3094" i="1"/>
  <c r="AU3094" i="1"/>
  <c r="T3094" i="1"/>
  <c r="E3094" i="1"/>
  <c r="AZ3093" i="1"/>
  <c r="AT3093" i="1"/>
  <c r="AS3093" i="1"/>
  <c r="AR3093" i="1"/>
  <c r="AQ3093" i="1"/>
  <c r="AP3093" i="1"/>
  <c r="AU3093" i="1" s="1"/>
  <c r="AO3093" i="1"/>
  <c r="AN3093" i="1"/>
  <c r="AM3093" i="1"/>
  <c r="AL3093" i="1"/>
  <c r="BA3093" i="1" s="1"/>
  <c r="AK3093" i="1"/>
  <c r="AJ3093" i="1"/>
  <c r="AI3093" i="1"/>
  <c r="AH3093" i="1"/>
  <c r="AG3093" i="1"/>
  <c r="AF3093" i="1"/>
  <c r="AE3093" i="1"/>
  <c r="AD3093" i="1"/>
  <c r="AC3093" i="1"/>
  <c r="AB3093" i="1"/>
  <c r="AA3093" i="1"/>
  <c r="Z3093" i="1"/>
  <c r="Y3093" i="1"/>
  <c r="X3093" i="1"/>
  <c r="W3093" i="1"/>
  <c r="S3093" i="1"/>
  <c r="R3093" i="1"/>
  <c r="Q3093" i="1"/>
  <c r="P3093" i="1"/>
  <c r="O3093" i="1"/>
  <c r="N3093" i="1"/>
  <c r="M3093" i="1"/>
  <c r="L3093" i="1"/>
  <c r="K3093" i="1"/>
  <c r="J3093" i="1"/>
  <c r="I3093" i="1"/>
  <c r="E3093" i="1"/>
  <c r="BA3092" i="1"/>
  <c r="AY3092" i="1"/>
  <c r="AU3092" i="1"/>
  <c r="V3092" i="1"/>
  <c r="U3092" i="1"/>
  <c r="AX3092" i="1" s="1"/>
  <c r="S3092" i="1"/>
  <c r="T3092" i="1" s="1"/>
  <c r="E3092" i="1"/>
  <c r="AZ3091" i="1"/>
  <c r="AT3091" i="1"/>
  <c r="AS3091" i="1"/>
  <c r="AR3091" i="1"/>
  <c r="AR3088" i="1" s="1"/>
  <c r="AQ3091" i="1"/>
  <c r="AP3091" i="1"/>
  <c r="AO3091" i="1"/>
  <c r="AN3091" i="1"/>
  <c r="AM3091" i="1"/>
  <c r="AL3091" i="1"/>
  <c r="AK3091" i="1"/>
  <c r="AJ3091" i="1"/>
  <c r="AI3091" i="1"/>
  <c r="AH3091" i="1"/>
  <c r="AG3091" i="1"/>
  <c r="AF3091" i="1"/>
  <c r="AD3091" i="1"/>
  <c r="AC3091" i="1"/>
  <c r="AB3091" i="1"/>
  <c r="AA3091" i="1"/>
  <c r="AA3088" i="1" s="1"/>
  <c r="Z3091" i="1"/>
  <c r="Y3091" i="1"/>
  <c r="X3091" i="1"/>
  <c r="W3091" i="1"/>
  <c r="R3091" i="1"/>
  <c r="Q3091" i="1"/>
  <c r="P3091" i="1"/>
  <c r="O3091" i="1"/>
  <c r="N3091" i="1"/>
  <c r="M3091" i="1"/>
  <c r="L3091" i="1"/>
  <c r="K3091" i="1"/>
  <c r="J3091" i="1"/>
  <c r="I3091" i="1"/>
  <c r="E3091" i="1"/>
  <c r="BA3090" i="1"/>
  <c r="AU3090" i="1"/>
  <c r="V3090" i="1"/>
  <c r="AY3090" i="1" s="1"/>
  <c r="U3090" i="1"/>
  <c r="AX3090" i="1" s="1"/>
  <c r="T3090" i="1"/>
  <c r="AW3090" i="1" s="1"/>
  <c r="E3090" i="1"/>
  <c r="AZ3089" i="1"/>
  <c r="AT3089" i="1"/>
  <c r="AS3089" i="1"/>
  <c r="AR3089" i="1"/>
  <c r="AQ3089" i="1"/>
  <c r="AP3089" i="1"/>
  <c r="AO3089" i="1"/>
  <c r="AN3089" i="1"/>
  <c r="AM3089" i="1"/>
  <c r="AM3088" i="1" s="1"/>
  <c r="AL3089" i="1"/>
  <c r="AK3089" i="1"/>
  <c r="AJ3089" i="1"/>
  <c r="AI3089" i="1"/>
  <c r="AH3089" i="1"/>
  <c r="AG3089" i="1"/>
  <c r="AF3089" i="1"/>
  <c r="AD3089" i="1"/>
  <c r="AC3089" i="1"/>
  <c r="AB3089" i="1"/>
  <c r="AA3089" i="1"/>
  <c r="Z3089" i="1"/>
  <c r="Y3089" i="1"/>
  <c r="X3089" i="1"/>
  <c r="W3089" i="1"/>
  <c r="S3089" i="1"/>
  <c r="R3089" i="1"/>
  <c r="Q3089" i="1"/>
  <c r="P3089" i="1"/>
  <c r="O3089" i="1"/>
  <c r="O3088" i="1" s="1"/>
  <c r="N3089" i="1"/>
  <c r="M3089" i="1"/>
  <c r="L3089" i="1"/>
  <c r="K3089" i="1"/>
  <c r="J3089" i="1"/>
  <c r="I3089" i="1"/>
  <c r="E3089" i="1"/>
  <c r="AZ3088" i="1"/>
  <c r="AO3088" i="1"/>
  <c r="AG3088" i="1"/>
  <c r="AE3088" i="1"/>
  <c r="E3088" i="1"/>
  <c r="AY3087" i="1"/>
  <c r="AU3087" i="1"/>
  <c r="V3087" i="1"/>
  <c r="U3087" i="1"/>
  <c r="AX3087" i="1" s="1"/>
  <c r="T3087" i="1"/>
  <c r="AW3087" i="1" s="1"/>
  <c r="E3087" i="1"/>
  <c r="AZ3086" i="1"/>
  <c r="AT3086" i="1"/>
  <c r="AS3086" i="1"/>
  <c r="AR3086" i="1"/>
  <c r="AQ3086" i="1"/>
  <c r="AP3086" i="1"/>
  <c r="AO3086" i="1"/>
  <c r="AN3086" i="1"/>
  <c r="AM3086" i="1"/>
  <c r="AL3086" i="1"/>
  <c r="AK3086" i="1"/>
  <c r="AJ3086" i="1"/>
  <c r="AI3086" i="1"/>
  <c r="AH3086" i="1"/>
  <c r="AG3086" i="1"/>
  <c r="AF3086" i="1"/>
  <c r="AE3086" i="1"/>
  <c r="AD3086" i="1"/>
  <c r="AC3086" i="1"/>
  <c r="AB3086" i="1"/>
  <c r="AA3086" i="1"/>
  <c r="Z3086" i="1"/>
  <c r="Y3086" i="1"/>
  <c r="X3086" i="1"/>
  <c r="W3086" i="1"/>
  <c r="S3086" i="1"/>
  <c r="R3086" i="1"/>
  <c r="Q3086" i="1"/>
  <c r="P3086" i="1"/>
  <c r="O3086" i="1"/>
  <c r="N3086" i="1"/>
  <c r="M3086" i="1"/>
  <c r="L3086" i="1"/>
  <c r="K3086" i="1"/>
  <c r="J3086" i="1"/>
  <c r="U3086" i="1" s="1"/>
  <c r="AX3086" i="1" s="1"/>
  <c r="I3086" i="1"/>
  <c r="E3086" i="1"/>
  <c r="BA3085" i="1"/>
  <c r="AY3085" i="1"/>
  <c r="AX3085" i="1"/>
  <c r="AU3085" i="1"/>
  <c r="T3085" i="1"/>
  <c r="E3085" i="1"/>
  <c r="AZ3084" i="1"/>
  <c r="AT3084" i="1"/>
  <c r="AS3084" i="1"/>
  <c r="AR3084" i="1"/>
  <c r="AQ3084" i="1"/>
  <c r="AP3084" i="1"/>
  <c r="AO3084" i="1"/>
  <c r="AN3084" i="1"/>
  <c r="AM3084" i="1"/>
  <c r="AL3084" i="1"/>
  <c r="AK3084" i="1"/>
  <c r="AJ3084" i="1"/>
  <c r="AI3084" i="1"/>
  <c r="AH3084" i="1"/>
  <c r="AG3084" i="1"/>
  <c r="AF3084" i="1"/>
  <c r="BA3084" i="1" s="1"/>
  <c r="AD3084" i="1"/>
  <c r="AY3084" i="1" s="1"/>
  <c r="AC3084" i="1"/>
  <c r="AB3084" i="1"/>
  <c r="AA3084" i="1"/>
  <c r="Z3084" i="1"/>
  <c r="Y3084" i="1"/>
  <c r="X3084" i="1"/>
  <c r="W3084" i="1"/>
  <c r="S3084" i="1"/>
  <c r="R3084" i="1"/>
  <c r="Q3084" i="1"/>
  <c r="P3084" i="1"/>
  <c r="O3084" i="1"/>
  <c r="E3084" i="1"/>
  <c r="BA3083" i="1"/>
  <c r="AY3083" i="1"/>
  <c r="AU3083" i="1"/>
  <c r="V3083" i="1"/>
  <c r="U3083" i="1"/>
  <c r="AX3083" i="1" s="1"/>
  <c r="T3083" i="1"/>
  <c r="AW3083" i="1" s="1"/>
  <c r="E3083" i="1"/>
  <c r="AZ3082" i="1"/>
  <c r="AT3082" i="1"/>
  <c r="AS3082" i="1"/>
  <c r="AR3082" i="1"/>
  <c r="AQ3082" i="1"/>
  <c r="AP3082" i="1"/>
  <c r="AO3082" i="1"/>
  <c r="AN3082" i="1"/>
  <c r="AM3082" i="1"/>
  <c r="AL3082" i="1"/>
  <c r="AK3082" i="1"/>
  <c r="AJ3082" i="1"/>
  <c r="AI3082" i="1"/>
  <c r="AH3082" i="1"/>
  <c r="AG3082" i="1"/>
  <c r="AF3082" i="1"/>
  <c r="AD3082" i="1"/>
  <c r="AC3082" i="1"/>
  <c r="AB3082" i="1"/>
  <c r="AA3082" i="1"/>
  <c r="Z3082" i="1"/>
  <c r="Y3082" i="1"/>
  <c r="X3082" i="1"/>
  <c r="W3082" i="1"/>
  <c r="S3082" i="1"/>
  <c r="R3082" i="1"/>
  <c r="Q3082" i="1"/>
  <c r="P3082" i="1"/>
  <c r="O3082" i="1"/>
  <c r="N3082" i="1"/>
  <c r="V3082" i="1" s="1"/>
  <c r="AY3082" i="1" s="1"/>
  <c r="M3082" i="1"/>
  <c r="L3082" i="1"/>
  <c r="K3082" i="1"/>
  <c r="J3082" i="1"/>
  <c r="I3082" i="1"/>
  <c r="E3082" i="1"/>
  <c r="BA3081" i="1"/>
  <c r="AU3081" i="1"/>
  <c r="V3081" i="1"/>
  <c r="AY3081" i="1" s="1"/>
  <c r="U3081" i="1"/>
  <c r="AX3081" i="1" s="1"/>
  <c r="T3081" i="1"/>
  <c r="E3081" i="1"/>
  <c r="AZ3080" i="1"/>
  <c r="AT3080" i="1"/>
  <c r="AS3080" i="1"/>
  <c r="AR3080" i="1"/>
  <c r="AQ3080" i="1"/>
  <c r="AP3080" i="1"/>
  <c r="AO3080" i="1"/>
  <c r="AN3080" i="1"/>
  <c r="AN3077" i="1" s="1"/>
  <c r="AM3080" i="1"/>
  <c r="AL3080" i="1"/>
  <c r="AK3080" i="1"/>
  <c r="AJ3080" i="1"/>
  <c r="AJ3077" i="1" s="1"/>
  <c r="AI3080" i="1"/>
  <c r="AH3080" i="1"/>
  <c r="AG3080" i="1"/>
  <c r="AF3080" i="1"/>
  <c r="AF3077" i="1" s="1"/>
  <c r="AD3080" i="1"/>
  <c r="AC3080" i="1"/>
  <c r="AB3080" i="1"/>
  <c r="AA3080" i="1"/>
  <c r="AA3077" i="1" s="1"/>
  <c r="Z3080" i="1"/>
  <c r="Y3080" i="1"/>
  <c r="X3080" i="1"/>
  <c r="W3080" i="1"/>
  <c r="S3080" i="1"/>
  <c r="R3080" i="1"/>
  <c r="Q3080" i="1"/>
  <c r="P3080" i="1"/>
  <c r="O3080" i="1"/>
  <c r="N3080" i="1"/>
  <c r="M3080" i="1"/>
  <c r="L3080" i="1"/>
  <c r="K3080" i="1"/>
  <c r="J3080" i="1"/>
  <c r="I3080" i="1"/>
  <c r="E3080" i="1"/>
  <c r="BA3079" i="1"/>
  <c r="AU3079" i="1"/>
  <c r="V3079" i="1"/>
  <c r="AY3079" i="1" s="1"/>
  <c r="U3079" i="1"/>
  <c r="AX3079" i="1" s="1"/>
  <c r="T3079" i="1"/>
  <c r="AV3079" i="1" s="1"/>
  <c r="E3079" i="1"/>
  <c r="AZ3078" i="1"/>
  <c r="AT3078" i="1"/>
  <c r="AT3077" i="1" s="1"/>
  <c r="AS3078" i="1"/>
  <c r="AR3078" i="1"/>
  <c r="AQ3078" i="1"/>
  <c r="AP3078" i="1"/>
  <c r="AU3078" i="1" s="1"/>
  <c r="AO3078" i="1"/>
  <c r="AN3078" i="1"/>
  <c r="AM3078" i="1"/>
  <c r="AL3078" i="1"/>
  <c r="BA3078" i="1" s="1"/>
  <c r="AK3078" i="1"/>
  <c r="AJ3078" i="1"/>
  <c r="AI3078" i="1"/>
  <c r="AH3078" i="1"/>
  <c r="AG3078" i="1"/>
  <c r="AF3078" i="1"/>
  <c r="AE3078" i="1"/>
  <c r="AD3078" i="1"/>
  <c r="AD3077" i="1" s="1"/>
  <c r="AC3078" i="1"/>
  <c r="AB3078" i="1"/>
  <c r="AA3078" i="1"/>
  <c r="Z3078" i="1"/>
  <c r="Z3077" i="1" s="1"/>
  <c r="Y3078" i="1"/>
  <c r="X3078" i="1"/>
  <c r="W3078" i="1"/>
  <c r="S3078" i="1"/>
  <c r="S3077" i="1" s="1"/>
  <c r="R3078" i="1"/>
  <c r="Q3078" i="1"/>
  <c r="P3078" i="1"/>
  <c r="O3078" i="1"/>
  <c r="O3077" i="1" s="1"/>
  <c r="N3078" i="1"/>
  <c r="M3078" i="1"/>
  <c r="L3078" i="1"/>
  <c r="K3078" i="1"/>
  <c r="K3077" i="1" s="1"/>
  <c r="J3078" i="1"/>
  <c r="I3078" i="1"/>
  <c r="E3078" i="1"/>
  <c r="AZ3077" i="1"/>
  <c r="AQ3077" i="1"/>
  <c r="X3077" i="1"/>
  <c r="N3077" i="1"/>
  <c r="E3077" i="1"/>
  <c r="E3076" i="1"/>
  <c r="BA3075" i="1"/>
  <c r="AU3075" i="1"/>
  <c r="T3075" i="1"/>
  <c r="E3075" i="1"/>
  <c r="AT3074" i="1"/>
  <c r="AT3073" i="1" s="1"/>
  <c r="AT3072" i="1" s="1"/>
  <c r="AS3074" i="1"/>
  <c r="AS3073" i="1" s="1"/>
  <c r="AS3072" i="1" s="1"/>
  <c r="AR3074" i="1"/>
  <c r="AR3073" i="1" s="1"/>
  <c r="AR3072" i="1" s="1"/>
  <c r="AQ3074" i="1"/>
  <c r="AP3074" i="1"/>
  <c r="AP3073" i="1" s="1"/>
  <c r="AP3072" i="1" s="1"/>
  <c r="AO3074" i="1"/>
  <c r="AO3073" i="1" s="1"/>
  <c r="AO3072" i="1" s="1"/>
  <c r="AN3074" i="1"/>
  <c r="AN3073" i="1" s="1"/>
  <c r="AN3072" i="1" s="1"/>
  <c r="AM3074" i="1"/>
  <c r="AM3073" i="1" s="1"/>
  <c r="AM3072" i="1" s="1"/>
  <c r="AL3074" i="1"/>
  <c r="AL3073" i="1" s="1"/>
  <c r="AL3072" i="1" s="1"/>
  <c r="AK3074" i="1"/>
  <c r="AK3073" i="1" s="1"/>
  <c r="AK3072" i="1" s="1"/>
  <c r="AJ3074" i="1"/>
  <c r="AJ3073" i="1" s="1"/>
  <c r="AJ3072" i="1" s="1"/>
  <c r="AI3074" i="1"/>
  <c r="AI3073" i="1" s="1"/>
  <c r="AI3072" i="1" s="1"/>
  <c r="AH3074" i="1"/>
  <c r="AH3073" i="1" s="1"/>
  <c r="AH3072" i="1" s="1"/>
  <c r="AG3074" i="1"/>
  <c r="AF3074" i="1"/>
  <c r="AF3073" i="1" s="1"/>
  <c r="P3074" i="1"/>
  <c r="T3074" i="1" s="1"/>
  <c r="O3074" i="1"/>
  <c r="E3074" i="1"/>
  <c r="AG3073" i="1"/>
  <c r="AG3072" i="1" s="1"/>
  <c r="O3073" i="1"/>
  <c r="O3072" i="1" s="1"/>
  <c r="E3073" i="1"/>
  <c r="E3072" i="1"/>
  <c r="E3071" i="1"/>
  <c r="E3070" i="1"/>
  <c r="E3069" i="1"/>
  <c r="BA3068" i="1"/>
  <c r="AU3068" i="1"/>
  <c r="T3068" i="1"/>
  <c r="E3068" i="1"/>
  <c r="AT3067" i="1"/>
  <c r="AT3066" i="1" s="1"/>
  <c r="AT3065" i="1" s="1"/>
  <c r="AT3064" i="1" s="1"/>
  <c r="AT3063" i="1" s="1"/>
  <c r="AT3062" i="1" s="1"/>
  <c r="AS3067" i="1"/>
  <c r="AR3067" i="1"/>
  <c r="AR3066" i="1" s="1"/>
  <c r="AR3065" i="1" s="1"/>
  <c r="AR3064" i="1" s="1"/>
  <c r="AR3063" i="1" s="1"/>
  <c r="AR3062" i="1" s="1"/>
  <c r="AQ3067" i="1"/>
  <c r="AP3067" i="1"/>
  <c r="AO3067" i="1"/>
  <c r="AO3066" i="1" s="1"/>
  <c r="AO3065" i="1" s="1"/>
  <c r="AO3064" i="1" s="1"/>
  <c r="AO3063" i="1" s="1"/>
  <c r="AO3062" i="1" s="1"/>
  <c r="AN3067" i="1"/>
  <c r="AN3066" i="1" s="1"/>
  <c r="AN3065" i="1" s="1"/>
  <c r="AN3064" i="1" s="1"/>
  <c r="AN3063" i="1" s="1"/>
  <c r="AN3062" i="1" s="1"/>
  <c r="AM3067" i="1"/>
  <c r="AL3067" i="1"/>
  <c r="AL3066" i="1" s="1"/>
  <c r="AL3065" i="1" s="1"/>
  <c r="AK3067" i="1"/>
  <c r="AJ3067" i="1"/>
  <c r="AJ3066" i="1" s="1"/>
  <c r="AJ3065" i="1" s="1"/>
  <c r="AJ3064" i="1" s="1"/>
  <c r="AJ3063" i="1" s="1"/>
  <c r="AJ3062" i="1" s="1"/>
  <c r="AI3067" i="1"/>
  <c r="AH3067" i="1"/>
  <c r="AH3066" i="1" s="1"/>
  <c r="AH3065" i="1" s="1"/>
  <c r="AH3064" i="1" s="1"/>
  <c r="AH3063" i="1" s="1"/>
  <c r="AH3062" i="1" s="1"/>
  <c r="AG3067" i="1"/>
  <c r="AG3066" i="1" s="1"/>
  <c r="AG3065" i="1" s="1"/>
  <c r="AG3064" i="1" s="1"/>
  <c r="AG3063" i="1" s="1"/>
  <c r="AG3062" i="1" s="1"/>
  <c r="AF3067" i="1"/>
  <c r="AF3066" i="1" s="1"/>
  <c r="O3067" i="1"/>
  <c r="T3067" i="1" s="1"/>
  <c r="E3067" i="1"/>
  <c r="AS3066" i="1"/>
  <c r="AS3065" i="1" s="1"/>
  <c r="AS3064" i="1" s="1"/>
  <c r="AS3063" i="1" s="1"/>
  <c r="AS3062" i="1" s="1"/>
  <c r="AQ3066" i="1"/>
  <c r="AP3066" i="1"/>
  <c r="AP3065" i="1" s="1"/>
  <c r="AP3064" i="1" s="1"/>
  <c r="AM3066" i="1"/>
  <c r="AM3065" i="1" s="1"/>
  <c r="AM3064" i="1" s="1"/>
  <c r="AM3063" i="1" s="1"/>
  <c r="AM3062" i="1" s="1"/>
  <c r="AK3066" i="1"/>
  <c r="AK3065" i="1" s="1"/>
  <c r="AK3064" i="1" s="1"/>
  <c r="AK3063" i="1" s="1"/>
  <c r="AK3062" i="1" s="1"/>
  <c r="AI3066" i="1"/>
  <c r="O3066" i="1"/>
  <c r="T3066" i="1" s="1"/>
  <c r="E3066" i="1"/>
  <c r="AQ3065" i="1"/>
  <c r="AQ3064" i="1" s="1"/>
  <c r="AQ3063" i="1" s="1"/>
  <c r="AQ3062" i="1" s="1"/>
  <c r="AI3065" i="1"/>
  <c r="AI3064" i="1" s="1"/>
  <c r="AI3063" i="1" s="1"/>
  <c r="AI3062" i="1" s="1"/>
  <c r="E3065" i="1"/>
  <c r="E3064" i="1"/>
  <c r="E3063" i="1"/>
  <c r="E3062" i="1"/>
  <c r="BA3061" i="1"/>
  <c r="AU3061" i="1"/>
  <c r="AM3061" i="1"/>
  <c r="AM3060" i="1" s="1"/>
  <c r="AI3061" i="1"/>
  <c r="AH3061" i="1"/>
  <c r="T3061" i="1"/>
  <c r="AV3061" i="1" s="1"/>
  <c r="E3061" i="1"/>
  <c r="AT3060" i="1"/>
  <c r="AS3060" i="1"/>
  <c r="AR3060" i="1"/>
  <c r="AQ3060" i="1"/>
  <c r="AP3060" i="1"/>
  <c r="AO3060" i="1"/>
  <c r="AN3060" i="1"/>
  <c r="AL3060" i="1"/>
  <c r="BA3060" i="1" s="1"/>
  <c r="AK3060" i="1"/>
  <c r="AJ3060" i="1"/>
  <c r="AI3060" i="1"/>
  <c r="AH3060" i="1"/>
  <c r="AG3060" i="1"/>
  <c r="AF3060" i="1"/>
  <c r="P3060" i="1"/>
  <c r="T3060" i="1" s="1"/>
  <c r="O3060" i="1"/>
  <c r="E3060" i="1"/>
  <c r="AU3059" i="1"/>
  <c r="V3059" i="1"/>
  <c r="AY3059" i="1" s="1"/>
  <c r="U3059" i="1"/>
  <c r="AX3059" i="1" s="1"/>
  <c r="T3059" i="1"/>
  <c r="AW3059" i="1" s="1"/>
  <c r="E3059" i="1"/>
  <c r="AZ3058" i="1"/>
  <c r="AT3058" i="1"/>
  <c r="AS3058" i="1"/>
  <c r="AR3058" i="1"/>
  <c r="AQ3058" i="1"/>
  <c r="AP3058" i="1"/>
  <c r="AO3058" i="1"/>
  <c r="AN3058" i="1"/>
  <c r="AM3058" i="1"/>
  <c r="AL3058" i="1"/>
  <c r="AK3058" i="1"/>
  <c r="AJ3058" i="1"/>
  <c r="AI3058" i="1"/>
  <c r="AH3058" i="1"/>
  <c r="AG3058" i="1"/>
  <c r="AF3058" i="1"/>
  <c r="AD3058" i="1"/>
  <c r="AD3055" i="1" s="1"/>
  <c r="AD3054" i="1" s="1"/>
  <c r="AD3053" i="1" s="1"/>
  <c r="AD3052" i="1" s="1"/>
  <c r="AD3051" i="1" s="1"/>
  <c r="AC3058" i="1"/>
  <c r="AB3058" i="1"/>
  <c r="AA3058" i="1"/>
  <c r="Z3058" i="1"/>
  <c r="Y3058" i="1"/>
  <c r="X3058" i="1"/>
  <c r="W3058" i="1"/>
  <c r="S3058" i="1"/>
  <c r="R3058" i="1"/>
  <c r="Q3058" i="1"/>
  <c r="P3058" i="1"/>
  <c r="O3058" i="1"/>
  <c r="N3058" i="1"/>
  <c r="M3058" i="1"/>
  <c r="L3058" i="1"/>
  <c r="K3058" i="1"/>
  <c r="J3058" i="1"/>
  <c r="I3058" i="1"/>
  <c r="E3058" i="1"/>
  <c r="BA3057" i="1"/>
  <c r="AU3057" i="1"/>
  <c r="V3057" i="1"/>
  <c r="AY3057" i="1" s="1"/>
  <c r="U3057" i="1"/>
  <c r="AX3057" i="1" s="1"/>
  <c r="T3057" i="1"/>
  <c r="E3057" i="1"/>
  <c r="AZ3056" i="1"/>
  <c r="AT3056" i="1"/>
  <c r="AS3056" i="1"/>
  <c r="AS3055" i="1" s="1"/>
  <c r="AS3054" i="1" s="1"/>
  <c r="AS3053" i="1" s="1"/>
  <c r="AS3052" i="1" s="1"/>
  <c r="AS3051" i="1" s="1"/>
  <c r="AR3056" i="1"/>
  <c r="AQ3056" i="1"/>
  <c r="AP3056" i="1"/>
  <c r="AO3056" i="1"/>
  <c r="AO3055" i="1" s="1"/>
  <c r="AO3054" i="1" s="1"/>
  <c r="AO3053" i="1" s="1"/>
  <c r="AO3052" i="1" s="1"/>
  <c r="AO3051" i="1" s="1"/>
  <c r="AN3056" i="1"/>
  <c r="AM3056" i="1"/>
  <c r="AL3056" i="1"/>
  <c r="AK3056" i="1"/>
  <c r="AJ3056" i="1"/>
  <c r="AI3056" i="1"/>
  <c r="AH3056" i="1"/>
  <c r="AG3056" i="1"/>
  <c r="AF3056" i="1"/>
  <c r="AE3056" i="1"/>
  <c r="AE3055" i="1" s="1"/>
  <c r="AE3054" i="1" s="1"/>
  <c r="AE3053" i="1" s="1"/>
  <c r="AE3052" i="1" s="1"/>
  <c r="AE3051" i="1" s="1"/>
  <c r="AD3056" i="1"/>
  <c r="AC3056" i="1"/>
  <c r="AB3056" i="1"/>
  <c r="AB3055" i="1" s="1"/>
  <c r="AB3054" i="1" s="1"/>
  <c r="AB3053" i="1" s="1"/>
  <c r="AB3052" i="1" s="1"/>
  <c r="AB3051" i="1" s="1"/>
  <c r="AA3056" i="1"/>
  <c r="Z3056" i="1"/>
  <c r="Y3056" i="1"/>
  <c r="X3056" i="1"/>
  <c r="X3055" i="1" s="1"/>
  <c r="X3054" i="1" s="1"/>
  <c r="X3053" i="1" s="1"/>
  <c r="X3052" i="1" s="1"/>
  <c r="X3051" i="1" s="1"/>
  <c r="W3056" i="1"/>
  <c r="S3056" i="1"/>
  <c r="R3056" i="1"/>
  <c r="R3055" i="1" s="1"/>
  <c r="R3054" i="1" s="1"/>
  <c r="R3053" i="1" s="1"/>
  <c r="R3052" i="1" s="1"/>
  <c r="R3051" i="1" s="1"/>
  <c r="Q3056" i="1"/>
  <c r="Q3055" i="1" s="1"/>
  <c r="Q3054" i="1" s="1"/>
  <c r="Q3053" i="1" s="1"/>
  <c r="Q3052" i="1" s="1"/>
  <c r="Q3051" i="1" s="1"/>
  <c r="P3056" i="1"/>
  <c r="O3056" i="1"/>
  <c r="N3056" i="1"/>
  <c r="N3055" i="1" s="1"/>
  <c r="N3054" i="1" s="1"/>
  <c r="N3053" i="1" s="1"/>
  <c r="N3052" i="1" s="1"/>
  <c r="N3051" i="1" s="1"/>
  <c r="M3056" i="1"/>
  <c r="L3056" i="1"/>
  <c r="K3056" i="1"/>
  <c r="J3056" i="1"/>
  <c r="J3055" i="1" s="1"/>
  <c r="J3054" i="1" s="1"/>
  <c r="I3056" i="1"/>
  <c r="I3055" i="1" s="1"/>
  <c r="E3056" i="1"/>
  <c r="AK3055" i="1"/>
  <c r="AK3054" i="1" s="1"/>
  <c r="AK3053" i="1" s="1"/>
  <c r="AK3052" i="1" s="1"/>
  <c r="AK3051" i="1" s="1"/>
  <c r="E3055" i="1"/>
  <c r="E3054" i="1"/>
  <c r="E3053" i="1"/>
  <c r="E3052" i="1"/>
  <c r="E3051" i="1"/>
  <c r="E3050" i="1"/>
  <c r="BA3049" i="1"/>
  <c r="AU3049" i="1"/>
  <c r="V3049" i="1"/>
  <c r="AY3049" i="1" s="1"/>
  <c r="U3049" i="1"/>
  <c r="AX3049" i="1" s="1"/>
  <c r="T3049" i="1"/>
  <c r="AW3049" i="1" s="1"/>
  <c r="E3049" i="1"/>
  <c r="AZ3048" i="1"/>
  <c r="AZ3047" i="1" s="1"/>
  <c r="AZ3046" i="1" s="1"/>
  <c r="AZ3045" i="1" s="1"/>
  <c r="AZ3044" i="1" s="1"/>
  <c r="AT3048" i="1"/>
  <c r="AT3047" i="1" s="1"/>
  <c r="AT3046" i="1" s="1"/>
  <c r="AT3045" i="1" s="1"/>
  <c r="AT3044" i="1" s="1"/>
  <c r="AS3048" i="1"/>
  <c r="AR3048" i="1"/>
  <c r="AR3047" i="1" s="1"/>
  <c r="AR3046" i="1" s="1"/>
  <c r="AR3045" i="1" s="1"/>
  <c r="AR3044" i="1" s="1"/>
  <c r="AQ3048" i="1"/>
  <c r="AQ3047" i="1" s="1"/>
  <c r="AP3048" i="1"/>
  <c r="AP3047" i="1" s="1"/>
  <c r="AP3046" i="1" s="1"/>
  <c r="AP3045" i="1" s="1"/>
  <c r="AO3048" i="1"/>
  <c r="AN3048" i="1"/>
  <c r="AN3047" i="1" s="1"/>
  <c r="AN3046" i="1" s="1"/>
  <c r="AN3045" i="1" s="1"/>
  <c r="AN3044" i="1" s="1"/>
  <c r="AM3048" i="1"/>
  <c r="AM3047" i="1" s="1"/>
  <c r="AM3046" i="1" s="1"/>
  <c r="AM3045" i="1" s="1"/>
  <c r="AM3044" i="1" s="1"/>
  <c r="AL3048" i="1"/>
  <c r="AL3047" i="1" s="1"/>
  <c r="AL3046" i="1" s="1"/>
  <c r="AK3048" i="1"/>
  <c r="AK3047" i="1" s="1"/>
  <c r="AK3046" i="1" s="1"/>
  <c r="AK3045" i="1" s="1"/>
  <c r="AK3044" i="1" s="1"/>
  <c r="AJ3048" i="1"/>
  <c r="AJ3047" i="1" s="1"/>
  <c r="AJ3046" i="1" s="1"/>
  <c r="AJ3045" i="1" s="1"/>
  <c r="AJ3044" i="1" s="1"/>
  <c r="AI3048" i="1"/>
  <c r="AI3047" i="1" s="1"/>
  <c r="AH3048" i="1"/>
  <c r="AH3047" i="1" s="1"/>
  <c r="AH3046" i="1" s="1"/>
  <c r="AH3045" i="1" s="1"/>
  <c r="AH3044" i="1" s="1"/>
  <c r="AG3048" i="1"/>
  <c r="AF3048" i="1"/>
  <c r="AF3047" i="1" s="1"/>
  <c r="AF3046" i="1" s="1"/>
  <c r="AF3045" i="1" s="1"/>
  <c r="AF3044" i="1" s="1"/>
  <c r="AE3048" i="1"/>
  <c r="AE3047" i="1" s="1"/>
  <c r="AD3048" i="1"/>
  <c r="AD3047" i="1" s="1"/>
  <c r="AD3046" i="1" s="1"/>
  <c r="AD3045" i="1" s="1"/>
  <c r="AD3044" i="1" s="1"/>
  <c r="AC3048" i="1"/>
  <c r="AC3047" i="1" s="1"/>
  <c r="AC3046" i="1" s="1"/>
  <c r="AC3045" i="1" s="1"/>
  <c r="AC3044" i="1" s="1"/>
  <c r="AB3048" i="1"/>
  <c r="AB3047" i="1" s="1"/>
  <c r="AB3046" i="1" s="1"/>
  <c r="AB3045" i="1" s="1"/>
  <c r="AB3044" i="1" s="1"/>
  <c r="AA3048" i="1"/>
  <c r="AA3047" i="1" s="1"/>
  <c r="Z3048" i="1"/>
  <c r="Z3047" i="1" s="1"/>
  <c r="Z3046" i="1" s="1"/>
  <c r="Z3045" i="1" s="1"/>
  <c r="Z3044" i="1" s="1"/>
  <c r="Y3048" i="1"/>
  <c r="X3048" i="1"/>
  <c r="X3047" i="1" s="1"/>
  <c r="X3046" i="1" s="1"/>
  <c r="X3045" i="1" s="1"/>
  <c r="X3044" i="1" s="1"/>
  <c r="W3048" i="1"/>
  <c r="W3047" i="1" s="1"/>
  <c r="W3046" i="1" s="1"/>
  <c r="W3045" i="1" s="1"/>
  <c r="S3048" i="1"/>
  <c r="S3047" i="1" s="1"/>
  <c r="S3046" i="1" s="1"/>
  <c r="S3045" i="1" s="1"/>
  <c r="S3044" i="1" s="1"/>
  <c r="R3048" i="1"/>
  <c r="R3047" i="1" s="1"/>
  <c r="R3046" i="1" s="1"/>
  <c r="R3045" i="1" s="1"/>
  <c r="R3044" i="1" s="1"/>
  <c r="Q3048" i="1"/>
  <c r="P3048" i="1"/>
  <c r="P3047" i="1" s="1"/>
  <c r="P3046" i="1" s="1"/>
  <c r="P3045" i="1" s="1"/>
  <c r="P3044" i="1" s="1"/>
  <c r="O3048" i="1"/>
  <c r="O3047" i="1" s="1"/>
  <c r="O3046" i="1" s="1"/>
  <c r="O3045" i="1" s="1"/>
  <c r="O3044" i="1" s="1"/>
  <c r="N3048" i="1"/>
  <c r="M3048" i="1"/>
  <c r="U3048" i="1" s="1"/>
  <c r="AX3048" i="1" s="1"/>
  <c r="L3048" i="1"/>
  <c r="L3047" i="1" s="1"/>
  <c r="L3046" i="1" s="1"/>
  <c r="L3045" i="1" s="1"/>
  <c r="K3048" i="1"/>
  <c r="J3048" i="1"/>
  <c r="J3047" i="1" s="1"/>
  <c r="J3046" i="1" s="1"/>
  <c r="I3048" i="1"/>
  <c r="I3047" i="1" s="1"/>
  <c r="E3048" i="1"/>
  <c r="AS3047" i="1"/>
  <c r="AS3046" i="1" s="1"/>
  <c r="AS3045" i="1" s="1"/>
  <c r="AS3044" i="1" s="1"/>
  <c r="AO3047" i="1"/>
  <c r="AO3046" i="1" s="1"/>
  <c r="AO3045" i="1" s="1"/>
  <c r="AO3044" i="1" s="1"/>
  <c r="AG3047" i="1"/>
  <c r="AG3046" i="1" s="1"/>
  <c r="AG3045" i="1" s="1"/>
  <c r="AG3044" i="1" s="1"/>
  <c r="Y3047" i="1"/>
  <c r="Y3046" i="1" s="1"/>
  <c r="Y3045" i="1" s="1"/>
  <c r="Y3044" i="1" s="1"/>
  <c r="Q3047" i="1"/>
  <c r="Q3046" i="1" s="1"/>
  <c r="Q3045" i="1" s="1"/>
  <c r="Q3044" i="1" s="1"/>
  <c r="N3047" i="1"/>
  <c r="N3046" i="1" s="1"/>
  <c r="N3045" i="1" s="1"/>
  <c r="N3044" i="1" s="1"/>
  <c r="E3047" i="1"/>
  <c r="AQ3046" i="1"/>
  <c r="AQ3045" i="1" s="1"/>
  <c r="AQ3044" i="1" s="1"/>
  <c r="AI3046" i="1"/>
  <c r="AI3045" i="1" s="1"/>
  <c r="AI3044" i="1" s="1"/>
  <c r="AE3046" i="1"/>
  <c r="AE3045" i="1" s="1"/>
  <c r="AE3044" i="1" s="1"/>
  <c r="AA3046" i="1"/>
  <c r="AA3045" i="1" s="1"/>
  <c r="AA3044" i="1" s="1"/>
  <c r="E3046" i="1"/>
  <c r="E3045" i="1"/>
  <c r="W3044" i="1"/>
  <c r="L3044" i="1"/>
  <c r="E3044" i="1"/>
  <c r="BA3043" i="1"/>
  <c r="AU3043" i="1"/>
  <c r="V3043" i="1"/>
  <c r="AY3043" i="1" s="1"/>
  <c r="U3043" i="1"/>
  <c r="AX3043" i="1" s="1"/>
  <c r="T3043" i="1"/>
  <c r="E3043" i="1"/>
  <c r="AZ3042" i="1"/>
  <c r="AT3042" i="1"/>
  <c r="AT3041" i="1" s="1"/>
  <c r="AT3040" i="1" s="1"/>
  <c r="AT3039" i="1" s="1"/>
  <c r="AT3038" i="1" s="1"/>
  <c r="AS3042" i="1"/>
  <c r="AR3042" i="1"/>
  <c r="AR3041" i="1" s="1"/>
  <c r="AR3040" i="1" s="1"/>
  <c r="AR3039" i="1" s="1"/>
  <c r="AR3038" i="1" s="1"/>
  <c r="AQ3042" i="1"/>
  <c r="AQ3041" i="1" s="1"/>
  <c r="AQ3040" i="1" s="1"/>
  <c r="AQ3039" i="1" s="1"/>
  <c r="AQ3038" i="1" s="1"/>
  <c r="AP3042" i="1"/>
  <c r="AP3041" i="1" s="1"/>
  <c r="AO3042" i="1"/>
  <c r="AN3042" i="1"/>
  <c r="AM3042" i="1"/>
  <c r="AM3041" i="1" s="1"/>
  <c r="AM3040" i="1" s="1"/>
  <c r="AL3042" i="1"/>
  <c r="AL3041" i="1" s="1"/>
  <c r="AL3040" i="1" s="1"/>
  <c r="AK3042" i="1"/>
  <c r="AJ3042" i="1"/>
  <c r="AJ3041" i="1" s="1"/>
  <c r="AJ3040" i="1" s="1"/>
  <c r="AI3042" i="1"/>
  <c r="AI3041" i="1" s="1"/>
  <c r="AI3040" i="1" s="1"/>
  <c r="AI3039" i="1" s="1"/>
  <c r="AI3038" i="1" s="1"/>
  <c r="AH3042" i="1"/>
  <c r="AH3041" i="1" s="1"/>
  <c r="AH3040" i="1" s="1"/>
  <c r="AG3042" i="1"/>
  <c r="AF3042" i="1"/>
  <c r="AD3042" i="1"/>
  <c r="AD3041" i="1" s="1"/>
  <c r="AD3040" i="1" s="1"/>
  <c r="AD3039" i="1" s="1"/>
  <c r="AD3038" i="1" s="1"/>
  <c r="AC3042" i="1"/>
  <c r="AC3041" i="1" s="1"/>
  <c r="AB3042" i="1"/>
  <c r="AA3042" i="1"/>
  <c r="AA3041" i="1" s="1"/>
  <c r="AA3040" i="1" s="1"/>
  <c r="AA3039" i="1" s="1"/>
  <c r="AA3038" i="1" s="1"/>
  <c r="Z3042" i="1"/>
  <c r="Z3041" i="1" s="1"/>
  <c r="Z3040" i="1" s="1"/>
  <c r="Z3039" i="1" s="1"/>
  <c r="Z3038" i="1" s="1"/>
  <c r="Y3042" i="1"/>
  <c r="Y3041" i="1" s="1"/>
  <c r="Y3040" i="1" s="1"/>
  <c r="Y3039" i="1" s="1"/>
  <c r="Y3038" i="1" s="1"/>
  <c r="X3042" i="1"/>
  <c r="W3042" i="1"/>
  <c r="W3041" i="1" s="1"/>
  <c r="W3040" i="1" s="1"/>
  <c r="W3039" i="1" s="1"/>
  <c r="W3038" i="1" s="1"/>
  <c r="S3042" i="1"/>
  <c r="S3041" i="1" s="1"/>
  <c r="S3040" i="1" s="1"/>
  <c r="S3039" i="1" s="1"/>
  <c r="S3038" i="1" s="1"/>
  <c r="R3042" i="1"/>
  <c r="R3041" i="1" s="1"/>
  <c r="R3040" i="1" s="1"/>
  <c r="R3039" i="1" s="1"/>
  <c r="R3038" i="1" s="1"/>
  <c r="Q3042" i="1"/>
  <c r="P3042" i="1"/>
  <c r="P3041" i="1" s="1"/>
  <c r="P3040" i="1" s="1"/>
  <c r="P3039" i="1" s="1"/>
  <c r="P3038" i="1" s="1"/>
  <c r="O3042" i="1"/>
  <c r="O3041" i="1" s="1"/>
  <c r="O3040" i="1" s="1"/>
  <c r="O3039" i="1" s="1"/>
  <c r="O3038" i="1" s="1"/>
  <c r="N3042" i="1"/>
  <c r="N3041" i="1" s="1"/>
  <c r="N3040" i="1" s="1"/>
  <c r="N3039" i="1" s="1"/>
  <c r="N3038" i="1" s="1"/>
  <c r="M3042" i="1"/>
  <c r="L3042" i="1"/>
  <c r="L3041" i="1" s="1"/>
  <c r="L3040" i="1" s="1"/>
  <c r="L3039" i="1" s="1"/>
  <c r="L3038" i="1" s="1"/>
  <c r="K3042" i="1"/>
  <c r="J3042" i="1"/>
  <c r="I3042" i="1"/>
  <c r="E3042" i="1"/>
  <c r="AZ3041" i="1"/>
  <c r="AZ3040" i="1" s="1"/>
  <c r="AZ3039" i="1" s="1"/>
  <c r="AZ3038" i="1" s="1"/>
  <c r="AS3041" i="1"/>
  <c r="AS3040" i="1" s="1"/>
  <c r="AS3039" i="1" s="1"/>
  <c r="AS3038" i="1" s="1"/>
  <c r="AO3041" i="1"/>
  <c r="AO3040" i="1" s="1"/>
  <c r="AO3039" i="1" s="1"/>
  <c r="AO3038" i="1" s="1"/>
  <c r="AN3041" i="1"/>
  <c r="AN3040" i="1" s="1"/>
  <c r="AN3039" i="1" s="1"/>
  <c r="AN3038" i="1" s="1"/>
  <c r="AK3041" i="1"/>
  <c r="AK3040" i="1" s="1"/>
  <c r="AK3039" i="1" s="1"/>
  <c r="AK3038" i="1" s="1"/>
  <c r="AG3041" i="1"/>
  <c r="AG3040" i="1" s="1"/>
  <c r="AG3039" i="1" s="1"/>
  <c r="AG3038" i="1" s="1"/>
  <c r="AF3041" i="1"/>
  <c r="AF3040" i="1" s="1"/>
  <c r="AF3039" i="1" s="1"/>
  <c r="AF3038" i="1" s="1"/>
  <c r="AB3041" i="1"/>
  <c r="AB3040" i="1" s="1"/>
  <c r="AB3039" i="1" s="1"/>
  <c r="AB3038" i="1" s="1"/>
  <c r="X3041" i="1"/>
  <c r="X3040" i="1" s="1"/>
  <c r="X3039" i="1" s="1"/>
  <c r="X3038" i="1" s="1"/>
  <c r="Q3041" i="1"/>
  <c r="Q3040" i="1" s="1"/>
  <c r="Q3039" i="1" s="1"/>
  <c r="Q3038" i="1" s="1"/>
  <c r="M3041" i="1"/>
  <c r="I3041" i="1"/>
  <c r="I3040" i="1" s="1"/>
  <c r="E3041" i="1"/>
  <c r="AP3040" i="1"/>
  <c r="AP3039" i="1" s="1"/>
  <c r="AP3038" i="1" s="1"/>
  <c r="AC3040" i="1"/>
  <c r="AC3039" i="1" s="1"/>
  <c r="AC3038" i="1" s="1"/>
  <c r="M3040" i="1"/>
  <c r="M3039" i="1" s="1"/>
  <c r="M3038" i="1" s="1"/>
  <c r="E3040" i="1"/>
  <c r="AM3039" i="1"/>
  <c r="AM3038" i="1" s="1"/>
  <c r="AJ3039" i="1"/>
  <c r="AJ3038" i="1" s="1"/>
  <c r="AH3039" i="1"/>
  <c r="AH3038" i="1" s="1"/>
  <c r="E3039" i="1"/>
  <c r="E3038" i="1"/>
  <c r="BA3037" i="1"/>
  <c r="AU3037" i="1"/>
  <c r="V3037" i="1"/>
  <c r="AY3037" i="1" s="1"/>
  <c r="U3037" i="1"/>
  <c r="AX3037" i="1" s="1"/>
  <c r="T3037" i="1"/>
  <c r="E3037" i="1"/>
  <c r="AZ3036" i="1"/>
  <c r="AZ3035" i="1" s="1"/>
  <c r="AZ3034" i="1" s="1"/>
  <c r="AT3036" i="1"/>
  <c r="AT3035" i="1" s="1"/>
  <c r="AT3034" i="1" s="1"/>
  <c r="AT3033" i="1" s="1"/>
  <c r="AT3032" i="1" s="1"/>
  <c r="AT3031" i="1" s="1"/>
  <c r="AS3036" i="1"/>
  <c r="AR3036" i="1"/>
  <c r="AR3035" i="1" s="1"/>
  <c r="AR3034" i="1" s="1"/>
  <c r="AR3033" i="1" s="1"/>
  <c r="AR3032" i="1" s="1"/>
  <c r="AR3031" i="1" s="1"/>
  <c r="AQ3036" i="1"/>
  <c r="AQ3035" i="1" s="1"/>
  <c r="AQ3034" i="1" s="1"/>
  <c r="AQ3033" i="1" s="1"/>
  <c r="AQ3032" i="1" s="1"/>
  <c r="AQ3031" i="1" s="1"/>
  <c r="AP3036" i="1"/>
  <c r="AP3035" i="1" s="1"/>
  <c r="AO3036" i="1"/>
  <c r="AN3036" i="1"/>
  <c r="AN3035" i="1" s="1"/>
  <c r="AN3034" i="1" s="1"/>
  <c r="AN3033" i="1" s="1"/>
  <c r="AN3032" i="1" s="1"/>
  <c r="AN3031" i="1" s="1"/>
  <c r="AM3036" i="1"/>
  <c r="AM3035" i="1" s="1"/>
  <c r="AL3036" i="1"/>
  <c r="AK3036" i="1"/>
  <c r="AJ3036" i="1"/>
  <c r="AJ3035" i="1" s="1"/>
  <c r="AJ3034" i="1" s="1"/>
  <c r="AJ3033" i="1" s="1"/>
  <c r="AJ3032" i="1" s="1"/>
  <c r="AJ3031" i="1" s="1"/>
  <c r="AI3036" i="1"/>
  <c r="AI3035" i="1" s="1"/>
  <c r="AI3034" i="1" s="1"/>
  <c r="AI3033" i="1" s="1"/>
  <c r="AI3032" i="1" s="1"/>
  <c r="AI3031" i="1" s="1"/>
  <c r="AH3036" i="1"/>
  <c r="AH3035" i="1" s="1"/>
  <c r="AH3034" i="1" s="1"/>
  <c r="AH3033" i="1" s="1"/>
  <c r="AH3032" i="1" s="1"/>
  <c r="AH3031" i="1" s="1"/>
  <c r="AG3036" i="1"/>
  <c r="AF3036" i="1"/>
  <c r="AF3035" i="1" s="1"/>
  <c r="AF3034" i="1" s="1"/>
  <c r="AF3033" i="1" s="1"/>
  <c r="AF3032" i="1" s="1"/>
  <c r="AF3031" i="1" s="1"/>
  <c r="AE3036" i="1"/>
  <c r="AE3035" i="1" s="1"/>
  <c r="AD3036" i="1"/>
  <c r="AD3035" i="1" s="1"/>
  <c r="AD3034" i="1" s="1"/>
  <c r="AD3033" i="1" s="1"/>
  <c r="AD3032" i="1" s="1"/>
  <c r="AD3031" i="1" s="1"/>
  <c r="AC3036" i="1"/>
  <c r="AB3036" i="1"/>
  <c r="AA3036" i="1"/>
  <c r="AA3035" i="1" s="1"/>
  <c r="AA3034" i="1" s="1"/>
  <c r="AA3033" i="1" s="1"/>
  <c r="AA3032" i="1" s="1"/>
  <c r="AA3031" i="1" s="1"/>
  <c r="Z3036" i="1"/>
  <c r="Z3035" i="1" s="1"/>
  <c r="Z3034" i="1" s="1"/>
  <c r="Z3033" i="1" s="1"/>
  <c r="Z3032" i="1" s="1"/>
  <c r="Z3031" i="1" s="1"/>
  <c r="Y3036" i="1"/>
  <c r="X3036" i="1"/>
  <c r="X3035" i="1" s="1"/>
  <c r="X3034" i="1" s="1"/>
  <c r="X3033" i="1" s="1"/>
  <c r="X3032" i="1" s="1"/>
  <c r="X3031" i="1" s="1"/>
  <c r="W3036" i="1"/>
  <c r="W3035" i="1" s="1"/>
  <c r="W3034" i="1" s="1"/>
  <c r="W3033" i="1" s="1"/>
  <c r="S3036" i="1"/>
  <c r="S3035" i="1" s="1"/>
  <c r="S3034" i="1" s="1"/>
  <c r="S3033" i="1" s="1"/>
  <c r="S3032" i="1" s="1"/>
  <c r="S3031" i="1" s="1"/>
  <c r="R3036" i="1"/>
  <c r="R3035" i="1" s="1"/>
  <c r="R3034" i="1" s="1"/>
  <c r="R3033" i="1" s="1"/>
  <c r="R3032" i="1" s="1"/>
  <c r="R3031" i="1" s="1"/>
  <c r="Q3036" i="1"/>
  <c r="Q3035" i="1" s="1"/>
  <c r="Q3034" i="1" s="1"/>
  <c r="P3036" i="1"/>
  <c r="O3036" i="1"/>
  <c r="O3035" i="1" s="1"/>
  <c r="O3034" i="1" s="1"/>
  <c r="O3033" i="1" s="1"/>
  <c r="O3032" i="1" s="1"/>
  <c r="O3031" i="1" s="1"/>
  <c r="N3036" i="1"/>
  <c r="M3036" i="1"/>
  <c r="M3035" i="1" s="1"/>
  <c r="M3034" i="1" s="1"/>
  <c r="M3033" i="1" s="1"/>
  <c r="M3032" i="1" s="1"/>
  <c r="M3031" i="1" s="1"/>
  <c r="L3036" i="1"/>
  <c r="L3035" i="1" s="1"/>
  <c r="L3034" i="1" s="1"/>
  <c r="K3036" i="1"/>
  <c r="K3035" i="1" s="1"/>
  <c r="K3034" i="1" s="1"/>
  <c r="K3033" i="1" s="1"/>
  <c r="K3032" i="1" s="1"/>
  <c r="J3036" i="1"/>
  <c r="I3036" i="1"/>
  <c r="I3035" i="1" s="1"/>
  <c r="I3034" i="1" s="1"/>
  <c r="I3033" i="1" s="1"/>
  <c r="I3032" i="1" s="1"/>
  <c r="I3031" i="1" s="1"/>
  <c r="E3036" i="1"/>
  <c r="AS3035" i="1"/>
  <c r="AS3034" i="1" s="1"/>
  <c r="AS3033" i="1" s="1"/>
  <c r="AS3032" i="1" s="1"/>
  <c r="AS3031" i="1" s="1"/>
  <c r="AO3035" i="1"/>
  <c r="AO3034" i="1" s="1"/>
  <c r="AO3033" i="1" s="1"/>
  <c r="AO3032" i="1" s="1"/>
  <c r="AO3031" i="1" s="1"/>
  <c r="AK3035" i="1"/>
  <c r="AK3034" i="1" s="1"/>
  <c r="AK3033" i="1" s="1"/>
  <c r="AK3032" i="1" s="1"/>
  <c r="AK3031" i="1" s="1"/>
  <c r="AG3035" i="1"/>
  <c r="AG3034" i="1" s="1"/>
  <c r="AG3033" i="1" s="1"/>
  <c r="AG3032" i="1" s="1"/>
  <c r="AG3031" i="1" s="1"/>
  <c r="AC3035" i="1"/>
  <c r="AC3034" i="1" s="1"/>
  <c r="AC3033" i="1" s="1"/>
  <c r="AC3032" i="1" s="1"/>
  <c r="AC3031" i="1" s="1"/>
  <c r="Y3035" i="1"/>
  <c r="Y3034" i="1" s="1"/>
  <c r="Y3033" i="1" s="1"/>
  <c r="Y3032" i="1" s="1"/>
  <c r="Y3031" i="1" s="1"/>
  <c r="P3035" i="1"/>
  <c r="P3034" i="1" s="1"/>
  <c r="P3033" i="1" s="1"/>
  <c r="P3032" i="1" s="1"/>
  <c r="P3031" i="1" s="1"/>
  <c r="N3035" i="1"/>
  <c r="N3034" i="1" s="1"/>
  <c r="N3033" i="1" s="1"/>
  <c r="N3032" i="1" s="1"/>
  <c r="N3031" i="1" s="1"/>
  <c r="E3035" i="1"/>
  <c r="AM3034" i="1"/>
  <c r="AM3033" i="1" s="1"/>
  <c r="AE3034" i="1"/>
  <c r="AE3033" i="1" s="1"/>
  <c r="AE3032" i="1" s="1"/>
  <c r="AE3031" i="1" s="1"/>
  <c r="E3034" i="1"/>
  <c r="AZ3033" i="1"/>
  <c r="AZ3032" i="1" s="1"/>
  <c r="AZ3031" i="1" s="1"/>
  <c r="Q3033" i="1"/>
  <c r="Q3032" i="1" s="1"/>
  <c r="Q3031" i="1" s="1"/>
  <c r="E3033" i="1"/>
  <c r="AM3032" i="1"/>
  <c r="AM3031" i="1" s="1"/>
  <c r="W3032" i="1"/>
  <c r="W3031" i="1" s="1"/>
  <c r="E3032" i="1"/>
  <c r="E3031" i="1"/>
  <c r="BA3030" i="1"/>
  <c r="AU3030" i="1"/>
  <c r="V3030" i="1"/>
  <c r="AY3030" i="1" s="1"/>
  <c r="U3030" i="1"/>
  <c r="AX3030" i="1" s="1"/>
  <c r="T3030" i="1"/>
  <c r="AW3030" i="1" s="1"/>
  <c r="E3030" i="1"/>
  <c r="AZ3029" i="1"/>
  <c r="AZ3028" i="1" s="1"/>
  <c r="AZ3027" i="1" s="1"/>
  <c r="AZ3026" i="1" s="1"/>
  <c r="AT3029" i="1"/>
  <c r="AS3029" i="1"/>
  <c r="AR3029" i="1"/>
  <c r="AR3028" i="1" s="1"/>
  <c r="AR3027" i="1" s="1"/>
  <c r="AR3026" i="1" s="1"/>
  <c r="AQ3029" i="1"/>
  <c r="AQ3028" i="1" s="1"/>
  <c r="AQ3027" i="1" s="1"/>
  <c r="AQ3026" i="1" s="1"/>
  <c r="AP3029" i="1"/>
  <c r="AP3028" i="1" s="1"/>
  <c r="AP3027" i="1" s="1"/>
  <c r="AO3029" i="1"/>
  <c r="AO3028" i="1" s="1"/>
  <c r="AO3027" i="1" s="1"/>
  <c r="AO3026" i="1" s="1"/>
  <c r="AN3029" i="1"/>
  <c r="AN3028" i="1" s="1"/>
  <c r="AN3027" i="1" s="1"/>
  <c r="AN3026" i="1" s="1"/>
  <c r="AM3029" i="1"/>
  <c r="AL3029" i="1"/>
  <c r="AK3029" i="1"/>
  <c r="AK3028" i="1" s="1"/>
  <c r="AK3027" i="1" s="1"/>
  <c r="AK3026" i="1" s="1"/>
  <c r="AJ3029" i="1"/>
  <c r="AJ3028" i="1" s="1"/>
  <c r="AJ3027" i="1" s="1"/>
  <c r="AJ3026" i="1" s="1"/>
  <c r="AI3029" i="1"/>
  <c r="AI3028" i="1" s="1"/>
  <c r="AI3027" i="1" s="1"/>
  <c r="AI3026" i="1" s="1"/>
  <c r="AH3029" i="1"/>
  <c r="AH3028" i="1" s="1"/>
  <c r="AH3027" i="1" s="1"/>
  <c r="AH3026" i="1" s="1"/>
  <c r="AG3029" i="1"/>
  <c r="AG3028" i="1" s="1"/>
  <c r="AG3027" i="1" s="1"/>
  <c r="AG3026" i="1" s="1"/>
  <c r="AF3029" i="1"/>
  <c r="AF3028" i="1" s="1"/>
  <c r="AE3029" i="1"/>
  <c r="AE3028" i="1" s="1"/>
  <c r="AE3027" i="1" s="1"/>
  <c r="AE3026" i="1" s="1"/>
  <c r="AD3029" i="1"/>
  <c r="AC3029" i="1"/>
  <c r="AC3028" i="1" s="1"/>
  <c r="AC3027" i="1" s="1"/>
  <c r="AC3026" i="1" s="1"/>
  <c r="AB3029" i="1"/>
  <c r="AB3028" i="1" s="1"/>
  <c r="AB3027" i="1" s="1"/>
  <c r="AB3026" i="1" s="1"/>
  <c r="AA3029" i="1"/>
  <c r="AA3028" i="1" s="1"/>
  <c r="AA3027" i="1" s="1"/>
  <c r="AA3026" i="1" s="1"/>
  <c r="Z3029" i="1"/>
  <c r="Y3029" i="1"/>
  <c r="Y3028" i="1" s="1"/>
  <c r="Y3027" i="1" s="1"/>
  <c r="Y3026" i="1" s="1"/>
  <c r="X3029" i="1"/>
  <c r="X3028" i="1" s="1"/>
  <c r="X3027" i="1" s="1"/>
  <c r="X3026" i="1" s="1"/>
  <c r="W3029" i="1"/>
  <c r="S3029" i="1"/>
  <c r="S3028" i="1" s="1"/>
  <c r="S3027" i="1" s="1"/>
  <c r="S3026" i="1" s="1"/>
  <c r="R3029" i="1"/>
  <c r="Q3029" i="1"/>
  <c r="Q3028" i="1" s="1"/>
  <c r="Q3027" i="1" s="1"/>
  <c r="Q3026" i="1" s="1"/>
  <c r="P3029" i="1"/>
  <c r="P3028" i="1" s="1"/>
  <c r="P3027" i="1" s="1"/>
  <c r="P3026" i="1" s="1"/>
  <c r="O3029" i="1"/>
  <c r="N3029" i="1"/>
  <c r="M3029" i="1"/>
  <c r="M3028" i="1" s="1"/>
  <c r="L3029" i="1"/>
  <c r="L3028" i="1" s="1"/>
  <c r="L3027" i="1" s="1"/>
  <c r="L3026" i="1" s="1"/>
  <c r="K3029" i="1"/>
  <c r="K3028" i="1" s="1"/>
  <c r="J3029" i="1"/>
  <c r="I3029" i="1"/>
  <c r="E3029" i="1"/>
  <c r="AT3028" i="1"/>
  <c r="AT3027" i="1" s="1"/>
  <c r="AT3026" i="1" s="1"/>
  <c r="AM3028" i="1"/>
  <c r="AM3027" i="1" s="1"/>
  <c r="AM3026" i="1" s="1"/>
  <c r="AL3028" i="1"/>
  <c r="AL3027" i="1" s="1"/>
  <c r="AD3028" i="1"/>
  <c r="AD3027" i="1" s="1"/>
  <c r="AD3026" i="1" s="1"/>
  <c r="Z3028" i="1"/>
  <c r="Z3027" i="1" s="1"/>
  <c r="Z3026" i="1" s="1"/>
  <c r="W3028" i="1"/>
  <c r="W3027" i="1" s="1"/>
  <c r="W3026" i="1" s="1"/>
  <c r="R3028" i="1"/>
  <c r="R3027" i="1" s="1"/>
  <c r="R3026" i="1" s="1"/>
  <c r="O3028" i="1"/>
  <c r="O3027" i="1" s="1"/>
  <c r="O3026" i="1" s="1"/>
  <c r="N3028" i="1"/>
  <c r="N3027" i="1" s="1"/>
  <c r="N3026" i="1" s="1"/>
  <c r="J3028" i="1"/>
  <c r="J3027" i="1" s="1"/>
  <c r="E3028" i="1"/>
  <c r="E3027" i="1"/>
  <c r="E3026" i="1"/>
  <c r="BA3025" i="1"/>
  <c r="AU3025" i="1"/>
  <c r="V3025" i="1"/>
  <c r="AY3025" i="1" s="1"/>
  <c r="U3025" i="1"/>
  <c r="AX3025" i="1" s="1"/>
  <c r="T3025" i="1"/>
  <c r="AW3025" i="1" s="1"/>
  <c r="E3025" i="1"/>
  <c r="AZ3024" i="1"/>
  <c r="AZ3023" i="1" s="1"/>
  <c r="AZ3022" i="1" s="1"/>
  <c r="AZ3021" i="1" s="1"/>
  <c r="AZ3020" i="1" s="1"/>
  <c r="AT3024" i="1"/>
  <c r="AT3023" i="1" s="1"/>
  <c r="AT3022" i="1" s="1"/>
  <c r="AT3021" i="1" s="1"/>
  <c r="AT3020" i="1" s="1"/>
  <c r="AS3024" i="1"/>
  <c r="AR3024" i="1"/>
  <c r="AR3023" i="1" s="1"/>
  <c r="AR3022" i="1" s="1"/>
  <c r="AR3021" i="1" s="1"/>
  <c r="AR3020" i="1" s="1"/>
  <c r="AQ3024" i="1"/>
  <c r="AQ3023" i="1" s="1"/>
  <c r="AQ3022" i="1" s="1"/>
  <c r="AQ3021" i="1" s="1"/>
  <c r="AQ3020" i="1" s="1"/>
  <c r="AP3024" i="1"/>
  <c r="AP3023" i="1" s="1"/>
  <c r="AO3024" i="1"/>
  <c r="AN3024" i="1"/>
  <c r="AN3023" i="1" s="1"/>
  <c r="AN3022" i="1" s="1"/>
  <c r="AN3021" i="1" s="1"/>
  <c r="AN3020" i="1" s="1"/>
  <c r="AM3024" i="1"/>
  <c r="AM3023" i="1" s="1"/>
  <c r="AM3022" i="1" s="1"/>
  <c r="AM3021" i="1" s="1"/>
  <c r="AM3020" i="1" s="1"/>
  <c r="AL3024" i="1"/>
  <c r="AK3024" i="1"/>
  <c r="AJ3024" i="1"/>
  <c r="AI3024" i="1"/>
  <c r="AI3023" i="1" s="1"/>
  <c r="AI3022" i="1" s="1"/>
  <c r="AI3021" i="1" s="1"/>
  <c r="AI3020" i="1" s="1"/>
  <c r="AH3024" i="1"/>
  <c r="AH3023" i="1" s="1"/>
  <c r="AH3022" i="1" s="1"/>
  <c r="AH3021" i="1" s="1"/>
  <c r="AH3020" i="1" s="1"/>
  <c r="AG3024" i="1"/>
  <c r="AF3024" i="1"/>
  <c r="AF3023" i="1" s="1"/>
  <c r="AF3022" i="1" s="1"/>
  <c r="AF3021" i="1" s="1"/>
  <c r="AF3020" i="1" s="1"/>
  <c r="AE3024" i="1"/>
  <c r="AE3023" i="1" s="1"/>
  <c r="AE3022" i="1" s="1"/>
  <c r="AE3021" i="1" s="1"/>
  <c r="AE3020" i="1" s="1"/>
  <c r="AD3024" i="1"/>
  <c r="AD3023" i="1" s="1"/>
  <c r="AD3022" i="1" s="1"/>
  <c r="AD3021" i="1" s="1"/>
  <c r="AD3020" i="1" s="1"/>
  <c r="AC3024" i="1"/>
  <c r="AB3024" i="1"/>
  <c r="AA3024" i="1"/>
  <c r="AA3023" i="1" s="1"/>
  <c r="AA3022" i="1" s="1"/>
  <c r="AA3021" i="1" s="1"/>
  <c r="AA3020" i="1" s="1"/>
  <c r="Z3024" i="1"/>
  <c r="Z3023" i="1" s="1"/>
  <c r="Z3022" i="1" s="1"/>
  <c r="Z3021" i="1" s="1"/>
  <c r="Z3020" i="1" s="1"/>
  <c r="Y3024" i="1"/>
  <c r="X3024" i="1"/>
  <c r="X3023" i="1" s="1"/>
  <c r="X3022" i="1" s="1"/>
  <c r="X3021" i="1" s="1"/>
  <c r="X3020" i="1" s="1"/>
  <c r="W3024" i="1"/>
  <c r="W3023" i="1" s="1"/>
  <c r="W3022" i="1" s="1"/>
  <c r="W3021" i="1" s="1"/>
  <c r="W3020" i="1" s="1"/>
  <c r="S3024" i="1"/>
  <c r="S3023" i="1" s="1"/>
  <c r="S3022" i="1" s="1"/>
  <c r="S3021" i="1" s="1"/>
  <c r="S3020" i="1" s="1"/>
  <c r="R3024" i="1"/>
  <c r="R3023" i="1" s="1"/>
  <c r="R3022" i="1" s="1"/>
  <c r="R3021" i="1" s="1"/>
  <c r="R3020" i="1" s="1"/>
  <c r="Q3024" i="1"/>
  <c r="Q3023" i="1" s="1"/>
  <c r="Q3022" i="1" s="1"/>
  <c r="Q3021" i="1" s="1"/>
  <c r="Q3020" i="1" s="1"/>
  <c r="P3024" i="1"/>
  <c r="P3023" i="1" s="1"/>
  <c r="P3022" i="1" s="1"/>
  <c r="P3021" i="1" s="1"/>
  <c r="P3020" i="1" s="1"/>
  <c r="O3024" i="1"/>
  <c r="O3023" i="1" s="1"/>
  <c r="O3022" i="1" s="1"/>
  <c r="O3021" i="1" s="1"/>
  <c r="O3020" i="1" s="1"/>
  <c r="N3024" i="1"/>
  <c r="N3023" i="1" s="1"/>
  <c r="N3022" i="1" s="1"/>
  <c r="N3021" i="1" s="1"/>
  <c r="N3020" i="1" s="1"/>
  <c r="M3024" i="1"/>
  <c r="L3024" i="1"/>
  <c r="K3024" i="1"/>
  <c r="J3024" i="1"/>
  <c r="J3023" i="1" s="1"/>
  <c r="I3024" i="1"/>
  <c r="I3023" i="1" s="1"/>
  <c r="E3024" i="1"/>
  <c r="AS3023" i="1"/>
  <c r="AS3022" i="1" s="1"/>
  <c r="AS3021" i="1" s="1"/>
  <c r="AS3020" i="1" s="1"/>
  <c r="AO3023" i="1"/>
  <c r="AO3022" i="1" s="1"/>
  <c r="AO3021" i="1" s="1"/>
  <c r="AO3020" i="1" s="1"/>
  <c r="AK3023" i="1"/>
  <c r="AK3022" i="1" s="1"/>
  <c r="AK3021" i="1" s="1"/>
  <c r="AK3020" i="1" s="1"/>
  <c r="AJ3023" i="1"/>
  <c r="AJ3022" i="1" s="1"/>
  <c r="AJ3021" i="1" s="1"/>
  <c r="AJ3020" i="1" s="1"/>
  <c r="AG3023" i="1"/>
  <c r="AG3022" i="1" s="1"/>
  <c r="AG3021" i="1" s="1"/>
  <c r="AG3020" i="1" s="1"/>
  <c r="AC3023" i="1"/>
  <c r="AC3022" i="1" s="1"/>
  <c r="AC3021" i="1" s="1"/>
  <c r="AC3020" i="1" s="1"/>
  <c r="AB3023" i="1"/>
  <c r="AB3022" i="1" s="1"/>
  <c r="AB3021" i="1" s="1"/>
  <c r="AB3020" i="1" s="1"/>
  <c r="Y3023" i="1"/>
  <c r="Y3022" i="1" s="1"/>
  <c r="Y3021" i="1" s="1"/>
  <c r="Y3020" i="1" s="1"/>
  <c r="M3023" i="1"/>
  <c r="M3022" i="1" s="1"/>
  <c r="M3021" i="1" s="1"/>
  <c r="M3020" i="1" s="1"/>
  <c r="L3023" i="1"/>
  <c r="L3022" i="1" s="1"/>
  <c r="L3021" i="1" s="1"/>
  <c r="L3020" i="1" s="1"/>
  <c r="E3023" i="1"/>
  <c r="E3022" i="1"/>
  <c r="E3021" i="1"/>
  <c r="E3020" i="1"/>
  <c r="E3019" i="1"/>
  <c r="BA3018" i="1"/>
  <c r="AU3018" i="1"/>
  <c r="T3018" i="1"/>
  <c r="E3018" i="1"/>
  <c r="BA3017" i="1"/>
  <c r="AU3017" i="1"/>
  <c r="T3017" i="1"/>
  <c r="AV3017" i="1" s="1"/>
  <c r="E3017" i="1"/>
  <c r="AT3016" i="1"/>
  <c r="AS3016" i="1"/>
  <c r="AS3015" i="1" s="1"/>
  <c r="AS3014" i="1" s="1"/>
  <c r="AR3016" i="1"/>
  <c r="AR3015" i="1" s="1"/>
  <c r="AR3014" i="1" s="1"/>
  <c r="AQ3016" i="1"/>
  <c r="AQ3015" i="1" s="1"/>
  <c r="AQ3014" i="1" s="1"/>
  <c r="AP3016" i="1"/>
  <c r="AP3015" i="1" s="1"/>
  <c r="AP3014" i="1" s="1"/>
  <c r="AO3016" i="1"/>
  <c r="AO3015" i="1" s="1"/>
  <c r="AO3014" i="1" s="1"/>
  <c r="AN3016" i="1"/>
  <c r="AN3015" i="1" s="1"/>
  <c r="AN3014" i="1" s="1"/>
  <c r="AM3016" i="1"/>
  <c r="AM3015" i="1" s="1"/>
  <c r="AM3014" i="1" s="1"/>
  <c r="AL3016" i="1"/>
  <c r="AK3016" i="1"/>
  <c r="AK3015" i="1" s="1"/>
  <c r="AK3014" i="1" s="1"/>
  <c r="AJ3016" i="1"/>
  <c r="AJ3015" i="1" s="1"/>
  <c r="AJ3014" i="1" s="1"/>
  <c r="AI3016" i="1"/>
  <c r="AI3015" i="1" s="1"/>
  <c r="AI3014" i="1" s="1"/>
  <c r="AH3016" i="1"/>
  <c r="AH3015" i="1" s="1"/>
  <c r="AH3014" i="1" s="1"/>
  <c r="AG3016" i="1"/>
  <c r="AG3015" i="1" s="1"/>
  <c r="AG3014" i="1" s="1"/>
  <c r="AF3016" i="1"/>
  <c r="AF3015" i="1" s="1"/>
  <c r="AF3014" i="1" s="1"/>
  <c r="O3016" i="1"/>
  <c r="T3016" i="1" s="1"/>
  <c r="E3016" i="1"/>
  <c r="AT3015" i="1"/>
  <c r="AT3014" i="1" s="1"/>
  <c r="AL3015" i="1"/>
  <c r="O3015" i="1"/>
  <c r="O3014" i="1" s="1"/>
  <c r="T3014" i="1" s="1"/>
  <c r="E3015" i="1"/>
  <c r="E3014" i="1"/>
  <c r="BA3013" i="1"/>
  <c r="AY3013" i="1"/>
  <c r="AU3013" i="1"/>
  <c r="V3013" i="1"/>
  <c r="U3013" i="1"/>
  <c r="AX3013" i="1" s="1"/>
  <c r="T3013" i="1"/>
  <c r="AV3013" i="1" s="1"/>
  <c r="E3013" i="1"/>
  <c r="AZ3012" i="1"/>
  <c r="AT3012" i="1"/>
  <c r="AS3012" i="1"/>
  <c r="AR3012" i="1"/>
  <c r="AQ3012" i="1"/>
  <c r="AP3012" i="1"/>
  <c r="AO3012" i="1"/>
  <c r="AN3012" i="1"/>
  <c r="AM3012" i="1"/>
  <c r="AL3012" i="1"/>
  <c r="AK3012" i="1"/>
  <c r="AJ3012" i="1"/>
  <c r="AI3012" i="1"/>
  <c r="AH3012" i="1"/>
  <c r="AG3012" i="1"/>
  <c r="AF3012" i="1"/>
  <c r="AE3012" i="1"/>
  <c r="AD3012" i="1"/>
  <c r="AC3012" i="1"/>
  <c r="AB3012" i="1"/>
  <c r="AA3012" i="1"/>
  <c r="Z3012" i="1"/>
  <c r="Y3012" i="1"/>
  <c r="X3012" i="1"/>
  <c r="W3012" i="1"/>
  <c r="S3012" i="1"/>
  <c r="R3012" i="1"/>
  <c r="Q3012" i="1"/>
  <c r="P3012" i="1"/>
  <c r="O3012" i="1"/>
  <c r="N3012" i="1"/>
  <c r="M3012" i="1"/>
  <c r="L3012" i="1"/>
  <c r="K3012" i="1"/>
  <c r="J3012" i="1"/>
  <c r="U3012" i="1" s="1"/>
  <c r="AX3012" i="1" s="1"/>
  <c r="I3012" i="1"/>
  <c r="E3012" i="1"/>
  <c r="BA3011" i="1"/>
  <c r="AU3011" i="1"/>
  <c r="V3011" i="1"/>
  <c r="AY3011" i="1" s="1"/>
  <c r="U3011" i="1"/>
  <c r="AX3011" i="1" s="1"/>
  <c r="T3011" i="1"/>
  <c r="E3011" i="1"/>
  <c r="AZ3010" i="1"/>
  <c r="AT3010" i="1"/>
  <c r="AS3010" i="1"/>
  <c r="AR3010" i="1"/>
  <c r="AQ3010" i="1"/>
  <c r="AP3010" i="1"/>
  <c r="AO3010" i="1"/>
  <c r="AN3010" i="1"/>
  <c r="AM3010" i="1"/>
  <c r="AL3010" i="1"/>
  <c r="AK3010" i="1"/>
  <c r="AJ3010" i="1"/>
  <c r="AI3010" i="1"/>
  <c r="AH3010" i="1"/>
  <c r="AG3010" i="1"/>
  <c r="AF3010" i="1"/>
  <c r="AE3010" i="1"/>
  <c r="AD3010" i="1"/>
  <c r="AC3010" i="1"/>
  <c r="AB3010" i="1"/>
  <c r="AA3010" i="1"/>
  <c r="Z3010" i="1"/>
  <c r="Y3010" i="1"/>
  <c r="X3010" i="1"/>
  <c r="W3010" i="1"/>
  <c r="S3010" i="1"/>
  <c r="R3010" i="1"/>
  <c r="Q3010" i="1"/>
  <c r="P3010" i="1"/>
  <c r="O3010" i="1"/>
  <c r="N3010" i="1"/>
  <c r="M3010" i="1"/>
  <c r="L3010" i="1"/>
  <c r="K3010" i="1"/>
  <c r="J3010" i="1"/>
  <c r="I3010" i="1"/>
  <c r="E3010" i="1"/>
  <c r="BA3009" i="1"/>
  <c r="AM3009" i="1"/>
  <c r="AM3008" i="1" s="1"/>
  <c r="AH3009" i="1"/>
  <c r="AH3008" i="1" s="1"/>
  <c r="E3009" i="1"/>
  <c r="AN3008" i="1"/>
  <c r="AL3008" i="1"/>
  <c r="AK3008" i="1"/>
  <c r="AJ3008" i="1"/>
  <c r="AI3008" i="1"/>
  <c r="AG3008" i="1"/>
  <c r="AF3008" i="1"/>
  <c r="T3008" i="1"/>
  <c r="E3008" i="1"/>
  <c r="BA3007" i="1"/>
  <c r="AV3007" i="1"/>
  <c r="AU3007" i="1"/>
  <c r="AM3007" i="1"/>
  <c r="AM3006" i="1" s="1"/>
  <c r="AI3007" i="1"/>
  <c r="AH3007" i="1"/>
  <c r="AH3006" i="1" s="1"/>
  <c r="T3007" i="1"/>
  <c r="E3007" i="1"/>
  <c r="AT3006" i="1"/>
  <c r="AS3006" i="1"/>
  <c r="AR3006" i="1"/>
  <c r="AQ3006" i="1"/>
  <c r="AP3006" i="1"/>
  <c r="AO3006" i="1"/>
  <c r="AN3006" i="1"/>
  <c r="AL3006" i="1"/>
  <c r="AK3006" i="1"/>
  <c r="AJ3006" i="1"/>
  <c r="AI3006" i="1"/>
  <c r="AG3006" i="1"/>
  <c r="AF3006" i="1"/>
  <c r="P3006" i="1"/>
  <c r="T3006" i="1" s="1"/>
  <c r="O3006" i="1"/>
  <c r="E3006" i="1"/>
  <c r="BA3005" i="1"/>
  <c r="AV3005" i="1"/>
  <c r="AU3005" i="1"/>
  <c r="AM3005" i="1"/>
  <c r="AM3004" i="1" s="1"/>
  <c r="AI3005" i="1"/>
  <c r="AI3004" i="1" s="1"/>
  <c r="AH3005" i="1"/>
  <c r="AH3004" i="1" s="1"/>
  <c r="T3005" i="1"/>
  <c r="E3005" i="1"/>
  <c r="AT3004" i="1"/>
  <c r="AS3004" i="1"/>
  <c r="AR3004" i="1"/>
  <c r="AQ3004" i="1"/>
  <c r="AP3004" i="1"/>
  <c r="AO3004" i="1"/>
  <c r="AN3004" i="1"/>
  <c r="AL3004" i="1"/>
  <c r="AK3004" i="1"/>
  <c r="AJ3004" i="1"/>
  <c r="AG3004" i="1"/>
  <c r="AF3004" i="1"/>
  <c r="P3004" i="1"/>
  <c r="O3004" i="1"/>
  <c r="E3004" i="1"/>
  <c r="BA3003" i="1"/>
  <c r="AU3003" i="1"/>
  <c r="V3003" i="1"/>
  <c r="AY3003" i="1" s="1"/>
  <c r="U3003" i="1"/>
  <c r="AX3003" i="1" s="1"/>
  <c r="T3003" i="1"/>
  <c r="E3003" i="1"/>
  <c r="AZ3002" i="1"/>
  <c r="AT3002" i="1"/>
  <c r="AS3002" i="1"/>
  <c r="AR3002" i="1"/>
  <c r="AQ3002" i="1"/>
  <c r="AP3002" i="1"/>
  <c r="AO3002" i="1"/>
  <c r="AN3002" i="1"/>
  <c r="AM3002" i="1"/>
  <c r="AL3002" i="1"/>
  <c r="BA3002" i="1" s="1"/>
  <c r="AK3002" i="1"/>
  <c r="AJ3002" i="1"/>
  <c r="AI3002" i="1"/>
  <c r="AH3002" i="1"/>
  <c r="AG3002" i="1"/>
  <c r="AF3002" i="1"/>
  <c r="AE3002" i="1"/>
  <c r="AD3002" i="1"/>
  <c r="AC3002" i="1"/>
  <c r="AB3002" i="1"/>
  <c r="AA3002" i="1"/>
  <c r="Z3002" i="1"/>
  <c r="Y3002" i="1"/>
  <c r="X3002" i="1"/>
  <c r="W3002" i="1"/>
  <c r="S3002" i="1"/>
  <c r="R3002" i="1"/>
  <c r="Q3002" i="1"/>
  <c r="P3002" i="1"/>
  <c r="O3002" i="1"/>
  <c r="N3002" i="1"/>
  <c r="M3002" i="1"/>
  <c r="L3002" i="1"/>
  <c r="K3002" i="1"/>
  <c r="J3002" i="1"/>
  <c r="I3002" i="1"/>
  <c r="E3002" i="1"/>
  <c r="BA3001" i="1"/>
  <c r="AU3001" i="1"/>
  <c r="V3001" i="1"/>
  <c r="AY3001" i="1" s="1"/>
  <c r="U3001" i="1"/>
  <c r="AX3001" i="1" s="1"/>
  <c r="T3001" i="1"/>
  <c r="E3001" i="1"/>
  <c r="AZ3000" i="1"/>
  <c r="AT3000" i="1"/>
  <c r="AS3000" i="1"/>
  <c r="AR3000" i="1"/>
  <c r="AQ3000" i="1"/>
  <c r="AP3000" i="1"/>
  <c r="AO3000" i="1"/>
  <c r="AN3000" i="1"/>
  <c r="AM3000" i="1"/>
  <c r="AL3000" i="1"/>
  <c r="BA3000" i="1" s="1"/>
  <c r="AK3000" i="1"/>
  <c r="AJ3000" i="1"/>
  <c r="AI3000" i="1"/>
  <c r="AH3000" i="1"/>
  <c r="AG3000" i="1"/>
  <c r="AF3000" i="1"/>
  <c r="AE3000" i="1"/>
  <c r="AD3000" i="1"/>
  <c r="AC3000" i="1"/>
  <c r="AB3000" i="1"/>
  <c r="AA3000" i="1"/>
  <c r="Z3000" i="1"/>
  <c r="Y3000" i="1"/>
  <c r="X3000" i="1"/>
  <c r="W3000" i="1"/>
  <c r="S3000" i="1"/>
  <c r="R3000" i="1"/>
  <c r="Q3000" i="1"/>
  <c r="P3000" i="1"/>
  <c r="O3000" i="1"/>
  <c r="N3000" i="1"/>
  <c r="M3000" i="1"/>
  <c r="L3000" i="1"/>
  <c r="K3000" i="1"/>
  <c r="J3000" i="1"/>
  <c r="I3000" i="1"/>
  <c r="E3000" i="1"/>
  <c r="BA2999" i="1"/>
  <c r="AU2999" i="1"/>
  <c r="AQ2999" i="1"/>
  <c r="V2999" i="1"/>
  <c r="AY2999" i="1" s="1"/>
  <c r="U2999" i="1"/>
  <c r="AX2999" i="1" s="1"/>
  <c r="T2999" i="1"/>
  <c r="AW2999" i="1" s="1"/>
  <c r="O2999" i="1"/>
  <c r="E2999" i="1"/>
  <c r="AZ2998" i="1"/>
  <c r="AT2998" i="1"/>
  <c r="AS2998" i="1"/>
  <c r="AR2998" i="1"/>
  <c r="AQ2998" i="1"/>
  <c r="AP2998" i="1"/>
  <c r="AO2998" i="1"/>
  <c r="AN2998" i="1"/>
  <c r="AM2998" i="1"/>
  <c r="AL2998" i="1"/>
  <c r="BA2998" i="1" s="1"/>
  <c r="AK2998" i="1"/>
  <c r="AJ2998" i="1"/>
  <c r="AI2998" i="1"/>
  <c r="AH2998" i="1"/>
  <c r="AG2998" i="1"/>
  <c r="AF2998" i="1"/>
  <c r="AE2998" i="1"/>
  <c r="AD2998" i="1"/>
  <c r="AC2998" i="1"/>
  <c r="AB2998" i="1"/>
  <c r="AA2998" i="1"/>
  <c r="Z2998" i="1"/>
  <c r="Y2998" i="1"/>
  <c r="X2998" i="1"/>
  <c r="W2998" i="1"/>
  <c r="S2998" i="1"/>
  <c r="R2998" i="1"/>
  <c r="Q2998" i="1"/>
  <c r="P2998" i="1"/>
  <c r="O2998" i="1"/>
  <c r="N2998" i="1"/>
  <c r="M2998" i="1"/>
  <c r="L2998" i="1"/>
  <c r="K2998" i="1"/>
  <c r="J2998" i="1"/>
  <c r="I2998" i="1"/>
  <c r="E2998" i="1"/>
  <c r="BA2997" i="1"/>
  <c r="AU2997" i="1"/>
  <c r="V2997" i="1"/>
  <c r="AY2997" i="1" s="1"/>
  <c r="U2997" i="1"/>
  <c r="AX2997" i="1" s="1"/>
  <c r="T2997" i="1"/>
  <c r="E2997" i="1"/>
  <c r="AZ2996" i="1"/>
  <c r="AT2996" i="1"/>
  <c r="AS2996" i="1"/>
  <c r="AR2996" i="1"/>
  <c r="AQ2996" i="1"/>
  <c r="AP2996" i="1"/>
  <c r="AO2996" i="1"/>
  <c r="AN2996" i="1"/>
  <c r="AM2996" i="1"/>
  <c r="AL2996" i="1"/>
  <c r="BA2996" i="1" s="1"/>
  <c r="AK2996" i="1"/>
  <c r="AJ2996" i="1"/>
  <c r="AI2996" i="1"/>
  <c r="AH2996" i="1"/>
  <c r="AG2996" i="1"/>
  <c r="AF2996" i="1"/>
  <c r="AE2996" i="1"/>
  <c r="AD2996" i="1"/>
  <c r="AC2996" i="1"/>
  <c r="AB2996" i="1"/>
  <c r="AA2996" i="1"/>
  <c r="Z2996" i="1"/>
  <c r="Y2996" i="1"/>
  <c r="X2996" i="1"/>
  <c r="W2996" i="1"/>
  <c r="S2996" i="1"/>
  <c r="R2996" i="1"/>
  <c r="Q2996" i="1"/>
  <c r="P2996" i="1"/>
  <c r="O2996" i="1"/>
  <c r="N2996" i="1"/>
  <c r="N2989" i="1" s="1"/>
  <c r="M2996" i="1"/>
  <c r="L2996" i="1"/>
  <c r="K2996" i="1"/>
  <c r="J2996" i="1"/>
  <c r="I2996" i="1"/>
  <c r="E2996" i="1"/>
  <c r="BA2995" i="1"/>
  <c r="AU2995" i="1"/>
  <c r="V2995" i="1"/>
  <c r="AY2995" i="1" s="1"/>
  <c r="U2995" i="1"/>
  <c r="AX2995" i="1" s="1"/>
  <c r="T2995" i="1"/>
  <c r="E2995" i="1"/>
  <c r="AZ2994" i="1"/>
  <c r="AT2994" i="1"/>
  <c r="AS2994" i="1"/>
  <c r="AS2989" i="1" s="1"/>
  <c r="AR2994" i="1"/>
  <c r="AQ2994" i="1"/>
  <c r="AP2994" i="1"/>
  <c r="AO2994" i="1"/>
  <c r="AN2994" i="1"/>
  <c r="AM2994" i="1"/>
  <c r="AL2994" i="1"/>
  <c r="AK2994" i="1"/>
  <c r="AJ2994" i="1"/>
  <c r="AI2994" i="1"/>
  <c r="AH2994" i="1"/>
  <c r="AG2994" i="1"/>
  <c r="AF2994" i="1"/>
  <c r="AD2994" i="1"/>
  <c r="AC2994" i="1"/>
  <c r="AB2994" i="1"/>
  <c r="AA2994" i="1"/>
  <c r="Z2994" i="1"/>
  <c r="Y2994" i="1"/>
  <c r="X2994" i="1"/>
  <c r="W2994" i="1"/>
  <c r="S2994" i="1"/>
  <c r="R2994" i="1"/>
  <c r="Q2994" i="1"/>
  <c r="P2994" i="1"/>
  <c r="O2994" i="1"/>
  <c r="N2994" i="1"/>
  <c r="M2994" i="1"/>
  <c r="L2994" i="1"/>
  <c r="K2994" i="1"/>
  <c r="J2994" i="1"/>
  <c r="I2994" i="1"/>
  <c r="E2994" i="1"/>
  <c r="BA2993" i="1"/>
  <c r="AU2993" i="1"/>
  <c r="V2993" i="1"/>
  <c r="AY2993" i="1" s="1"/>
  <c r="K2993" i="1"/>
  <c r="J2993" i="1"/>
  <c r="U2993" i="1" s="1"/>
  <c r="AX2993" i="1" s="1"/>
  <c r="I2993" i="1"/>
  <c r="I2992" i="1" s="1"/>
  <c r="E2993" i="1"/>
  <c r="AZ2992" i="1"/>
  <c r="AT2992" i="1"/>
  <c r="AS2992" i="1"/>
  <c r="AR2992" i="1"/>
  <c r="AQ2992" i="1"/>
  <c r="AP2992" i="1"/>
  <c r="AO2992" i="1"/>
  <c r="AN2992" i="1"/>
  <c r="AM2992" i="1"/>
  <c r="AL2992" i="1"/>
  <c r="AK2992" i="1"/>
  <c r="AJ2992" i="1"/>
  <c r="AI2992" i="1"/>
  <c r="AH2992" i="1"/>
  <c r="AG2992" i="1"/>
  <c r="AF2992" i="1"/>
  <c r="AD2992" i="1"/>
  <c r="AC2992" i="1"/>
  <c r="AB2992" i="1"/>
  <c r="AA2992" i="1"/>
  <c r="Z2992" i="1"/>
  <c r="Y2992" i="1"/>
  <c r="X2992" i="1"/>
  <c r="W2992" i="1"/>
  <c r="S2992" i="1"/>
  <c r="R2992" i="1"/>
  <c r="Q2992" i="1"/>
  <c r="P2992" i="1"/>
  <c r="O2992" i="1"/>
  <c r="N2992" i="1"/>
  <c r="M2992" i="1"/>
  <c r="L2992" i="1"/>
  <c r="K2992" i="1"/>
  <c r="E2992" i="1"/>
  <c r="BA2991" i="1"/>
  <c r="AU2991" i="1"/>
  <c r="T2991" i="1"/>
  <c r="AW2991" i="1" s="1"/>
  <c r="K2991" i="1"/>
  <c r="K2990" i="1" s="1"/>
  <c r="J2991" i="1"/>
  <c r="U2991" i="1" s="1"/>
  <c r="AX2991" i="1" s="1"/>
  <c r="I2991" i="1"/>
  <c r="I2990" i="1" s="1"/>
  <c r="E2991" i="1"/>
  <c r="AZ2990" i="1"/>
  <c r="AZ2989" i="1" s="1"/>
  <c r="AT2990" i="1"/>
  <c r="AS2990" i="1"/>
  <c r="AR2990" i="1"/>
  <c r="AQ2990" i="1"/>
  <c r="AQ2989" i="1" s="1"/>
  <c r="AP2990" i="1"/>
  <c r="AO2990" i="1"/>
  <c r="AN2990" i="1"/>
  <c r="AM2990" i="1"/>
  <c r="AM2989" i="1" s="1"/>
  <c r="AL2990" i="1"/>
  <c r="AK2990" i="1"/>
  <c r="AJ2990" i="1"/>
  <c r="AI2990" i="1"/>
  <c r="AH2990" i="1"/>
  <c r="AG2990" i="1"/>
  <c r="AF2990" i="1"/>
  <c r="AE2990" i="1"/>
  <c r="AE2989" i="1" s="1"/>
  <c r="AD2990" i="1"/>
  <c r="AC2990" i="1"/>
  <c r="AB2990" i="1"/>
  <c r="AB2989" i="1" s="1"/>
  <c r="AA2990" i="1"/>
  <c r="AA2989" i="1" s="1"/>
  <c r="Z2990" i="1"/>
  <c r="Y2990" i="1"/>
  <c r="X2990" i="1"/>
  <c r="X2989" i="1" s="1"/>
  <c r="W2990" i="1"/>
  <c r="W2989" i="1" s="1"/>
  <c r="S2990" i="1"/>
  <c r="R2990" i="1"/>
  <c r="Q2990" i="1"/>
  <c r="P2990" i="1"/>
  <c r="P2989" i="1" s="1"/>
  <c r="O2990" i="1"/>
  <c r="N2990" i="1"/>
  <c r="M2990" i="1"/>
  <c r="L2990" i="1"/>
  <c r="L2989" i="1" s="1"/>
  <c r="E2990" i="1"/>
  <c r="AP2989" i="1"/>
  <c r="Z2989" i="1"/>
  <c r="E2989" i="1"/>
  <c r="AU2988" i="1"/>
  <c r="V2988" i="1"/>
  <c r="AY2988" i="1" s="1"/>
  <c r="U2988" i="1"/>
  <c r="AX2988" i="1" s="1"/>
  <c r="T2988" i="1"/>
  <c r="AW2988" i="1" s="1"/>
  <c r="E2988" i="1"/>
  <c r="AZ2987" i="1"/>
  <c r="AT2987" i="1"/>
  <c r="AT2985" i="1" s="1"/>
  <c r="AS2987" i="1"/>
  <c r="AR2987" i="1"/>
  <c r="AR2985" i="1" s="1"/>
  <c r="AQ2987" i="1"/>
  <c r="AQ2985" i="1" s="1"/>
  <c r="AP2987" i="1"/>
  <c r="AP2985" i="1" s="1"/>
  <c r="AO2987" i="1"/>
  <c r="AN2987" i="1"/>
  <c r="AM2987" i="1"/>
  <c r="AM2985" i="1" s="1"/>
  <c r="AL2987" i="1"/>
  <c r="AL2985" i="1" s="1"/>
  <c r="AK2987" i="1"/>
  <c r="AJ2987" i="1"/>
  <c r="AJ2985" i="1" s="1"/>
  <c r="AI2987" i="1"/>
  <c r="AI2985" i="1" s="1"/>
  <c r="AH2987" i="1"/>
  <c r="AH2985" i="1" s="1"/>
  <c r="AG2987" i="1"/>
  <c r="AF2987" i="1"/>
  <c r="AE2987" i="1"/>
  <c r="AD2987" i="1"/>
  <c r="AC2987" i="1"/>
  <c r="AB2987" i="1"/>
  <c r="AA2987" i="1"/>
  <c r="Z2987" i="1"/>
  <c r="Y2987" i="1"/>
  <c r="X2987" i="1"/>
  <c r="W2987" i="1"/>
  <c r="S2987" i="1"/>
  <c r="S2985" i="1" s="1"/>
  <c r="R2987" i="1"/>
  <c r="R2985" i="1" s="1"/>
  <c r="Q2987" i="1"/>
  <c r="Q2985" i="1" s="1"/>
  <c r="P2987" i="1"/>
  <c r="O2987" i="1"/>
  <c r="O2985" i="1" s="1"/>
  <c r="N2987" i="1"/>
  <c r="M2987" i="1"/>
  <c r="L2987" i="1"/>
  <c r="K2987" i="1"/>
  <c r="J2987" i="1"/>
  <c r="I2987" i="1"/>
  <c r="E2987" i="1"/>
  <c r="AU2986" i="1"/>
  <c r="T2986" i="1"/>
  <c r="E2986" i="1"/>
  <c r="AS2985" i="1"/>
  <c r="AO2985" i="1"/>
  <c r="AN2985" i="1"/>
  <c r="AK2985" i="1"/>
  <c r="AG2985" i="1"/>
  <c r="AF2985" i="1"/>
  <c r="P2985" i="1"/>
  <c r="K2985" i="1"/>
  <c r="J2985" i="1"/>
  <c r="I2985" i="1"/>
  <c r="E2985" i="1"/>
  <c r="BA2984" i="1"/>
  <c r="AX2984" i="1"/>
  <c r="AU2984" i="1"/>
  <c r="AC2984" i="1"/>
  <c r="AA2984" i="1"/>
  <c r="AA2983" i="1" s="1"/>
  <c r="Z2984" i="1"/>
  <c r="Z2983" i="1" s="1"/>
  <c r="S2984" i="1"/>
  <c r="E2984" i="1"/>
  <c r="AZ2983" i="1"/>
  <c r="AT2983" i="1"/>
  <c r="AS2983" i="1"/>
  <c r="AR2983" i="1"/>
  <c r="AQ2983" i="1"/>
  <c r="AP2983" i="1"/>
  <c r="AO2983" i="1"/>
  <c r="AN2983" i="1"/>
  <c r="AM2983" i="1"/>
  <c r="AL2983" i="1"/>
  <c r="BA2983" i="1" s="1"/>
  <c r="AK2983" i="1"/>
  <c r="AJ2983" i="1"/>
  <c r="AI2983" i="1"/>
  <c r="AH2983" i="1"/>
  <c r="AG2983" i="1"/>
  <c r="AF2983" i="1"/>
  <c r="AD2983" i="1"/>
  <c r="AB2983" i="1"/>
  <c r="Y2983" i="1"/>
  <c r="X2983" i="1"/>
  <c r="W2983" i="1"/>
  <c r="R2983" i="1"/>
  <c r="Q2983" i="1"/>
  <c r="P2983" i="1"/>
  <c r="O2983" i="1"/>
  <c r="E2983" i="1"/>
  <c r="BA2982" i="1"/>
  <c r="AU2982" i="1"/>
  <c r="V2982" i="1"/>
  <c r="AY2982" i="1" s="1"/>
  <c r="U2982" i="1"/>
  <c r="AX2982" i="1" s="1"/>
  <c r="T2982" i="1"/>
  <c r="AW2982" i="1" s="1"/>
  <c r="E2982" i="1"/>
  <c r="AZ2981" i="1"/>
  <c r="AT2981" i="1"/>
  <c r="AS2981" i="1"/>
  <c r="AR2981" i="1"/>
  <c r="AQ2981" i="1"/>
  <c r="AP2981" i="1"/>
  <c r="AO2981" i="1"/>
  <c r="AN2981" i="1"/>
  <c r="AM2981" i="1"/>
  <c r="AL2981" i="1"/>
  <c r="AK2981" i="1"/>
  <c r="AJ2981" i="1"/>
  <c r="AI2981" i="1"/>
  <c r="AH2981" i="1"/>
  <c r="AG2981" i="1"/>
  <c r="AF2981" i="1"/>
  <c r="AD2981" i="1"/>
  <c r="AC2981" i="1"/>
  <c r="AB2981" i="1"/>
  <c r="AA2981" i="1"/>
  <c r="Z2981" i="1"/>
  <c r="Y2981" i="1"/>
  <c r="X2981" i="1"/>
  <c r="W2981" i="1"/>
  <c r="S2981" i="1"/>
  <c r="R2981" i="1"/>
  <c r="Q2981" i="1"/>
  <c r="P2981" i="1"/>
  <c r="O2981" i="1"/>
  <c r="N2981" i="1"/>
  <c r="M2981" i="1"/>
  <c r="L2981" i="1"/>
  <c r="K2981" i="1"/>
  <c r="V2981" i="1" s="1"/>
  <c r="AY2981" i="1" s="1"/>
  <c r="J2981" i="1"/>
  <c r="U2981" i="1" s="1"/>
  <c r="I2981" i="1"/>
  <c r="E2981" i="1"/>
  <c r="BA2980" i="1"/>
  <c r="AU2980" i="1"/>
  <c r="V2980" i="1"/>
  <c r="AY2980" i="1" s="1"/>
  <c r="U2980" i="1"/>
  <c r="AX2980" i="1" s="1"/>
  <c r="T2980" i="1"/>
  <c r="AW2980" i="1" s="1"/>
  <c r="E2980" i="1"/>
  <c r="AZ2979" i="1"/>
  <c r="AT2979" i="1"/>
  <c r="AS2979" i="1"/>
  <c r="AR2979" i="1"/>
  <c r="AQ2979" i="1"/>
  <c r="AP2979" i="1"/>
  <c r="AO2979" i="1"/>
  <c r="AN2979" i="1"/>
  <c r="AM2979" i="1"/>
  <c r="AL2979" i="1"/>
  <c r="BA2979" i="1" s="1"/>
  <c r="AK2979" i="1"/>
  <c r="AJ2979" i="1"/>
  <c r="AI2979" i="1"/>
  <c r="AH2979" i="1"/>
  <c r="AG2979" i="1"/>
  <c r="AF2979" i="1"/>
  <c r="AE2979" i="1"/>
  <c r="AD2979" i="1"/>
  <c r="AC2979" i="1"/>
  <c r="AB2979" i="1"/>
  <c r="AA2979" i="1"/>
  <c r="Z2979" i="1"/>
  <c r="Y2979" i="1"/>
  <c r="X2979" i="1"/>
  <c r="W2979" i="1"/>
  <c r="S2979" i="1"/>
  <c r="R2979" i="1"/>
  <c r="Q2979" i="1"/>
  <c r="P2979" i="1"/>
  <c r="O2979" i="1"/>
  <c r="O2978" i="1" s="1"/>
  <c r="N2979" i="1"/>
  <c r="M2979" i="1"/>
  <c r="M2978" i="1" s="1"/>
  <c r="L2979" i="1"/>
  <c r="K2979" i="1"/>
  <c r="V2979" i="1" s="1"/>
  <c r="J2979" i="1"/>
  <c r="J2978" i="1" s="1"/>
  <c r="I2979" i="1"/>
  <c r="E2979" i="1"/>
  <c r="AE2978" i="1"/>
  <c r="E2978" i="1"/>
  <c r="BA2977" i="1"/>
  <c r="AU2977" i="1"/>
  <c r="V2977" i="1"/>
  <c r="AY2977" i="1" s="1"/>
  <c r="U2977" i="1"/>
  <c r="AX2977" i="1" s="1"/>
  <c r="T2977" i="1"/>
  <c r="AW2977" i="1" s="1"/>
  <c r="E2977" i="1"/>
  <c r="AZ2976" i="1"/>
  <c r="AT2976" i="1"/>
  <c r="AS2976" i="1"/>
  <c r="AR2976" i="1"/>
  <c r="AQ2976" i="1"/>
  <c r="AP2976" i="1"/>
  <c r="AO2976" i="1"/>
  <c r="AN2976" i="1"/>
  <c r="AM2976" i="1"/>
  <c r="AL2976" i="1"/>
  <c r="BA2976" i="1" s="1"/>
  <c r="AK2976" i="1"/>
  <c r="AJ2976" i="1"/>
  <c r="AI2976" i="1"/>
  <c r="AH2976" i="1"/>
  <c r="AG2976" i="1"/>
  <c r="AF2976" i="1"/>
  <c r="AD2976" i="1"/>
  <c r="AC2976" i="1"/>
  <c r="AB2976" i="1"/>
  <c r="AA2976" i="1"/>
  <c r="Z2976" i="1"/>
  <c r="Y2976" i="1"/>
  <c r="X2976" i="1"/>
  <c r="W2976" i="1"/>
  <c r="S2976" i="1"/>
  <c r="R2976" i="1"/>
  <c r="Q2976" i="1"/>
  <c r="P2976" i="1"/>
  <c r="O2976" i="1"/>
  <c r="N2976" i="1"/>
  <c r="M2976" i="1"/>
  <c r="L2976" i="1"/>
  <c r="K2976" i="1"/>
  <c r="J2976" i="1"/>
  <c r="I2976" i="1"/>
  <c r="E2976" i="1"/>
  <c r="BA2975" i="1"/>
  <c r="AU2975" i="1"/>
  <c r="V2975" i="1"/>
  <c r="AY2975" i="1" s="1"/>
  <c r="U2975" i="1"/>
  <c r="AX2975" i="1" s="1"/>
  <c r="T2975" i="1"/>
  <c r="E2975" i="1"/>
  <c r="BA2974" i="1"/>
  <c r="AU2974" i="1"/>
  <c r="Z2974" i="1"/>
  <c r="Z2973" i="1" s="1"/>
  <c r="V2974" i="1"/>
  <c r="AY2974" i="1" s="1"/>
  <c r="U2974" i="1"/>
  <c r="AX2974" i="1" s="1"/>
  <c r="S2974" i="1"/>
  <c r="E2974" i="1"/>
  <c r="AZ2973" i="1"/>
  <c r="AT2973" i="1"/>
  <c r="AS2973" i="1"/>
  <c r="AR2973" i="1"/>
  <c r="AR2968" i="1" s="1"/>
  <c r="AQ2973" i="1"/>
  <c r="AP2973" i="1"/>
  <c r="AO2973" i="1"/>
  <c r="AN2973" i="1"/>
  <c r="AM2973" i="1"/>
  <c r="AL2973" i="1"/>
  <c r="AK2973" i="1"/>
  <c r="AJ2973" i="1"/>
  <c r="AJ2968" i="1" s="1"/>
  <c r="AI2973" i="1"/>
  <c r="AH2973" i="1"/>
  <c r="AG2973" i="1"/>
  <c r="AF2973" i="1"/>
  <c r="AE2973" i="1"/>
  <c r="AD2973" i="1"/>
  <c r="AC2973" i="1"/>
  <c r="AB2973" i="1"/>
  <c r="AA2973" i="1"/>
  <c r="Y2973" i="1"/>
  <c r="X2973" i="1"/>
  <c r="W2973" i="1"/>
  <c r="R2973" i="1"/>
  <c r="R2968" i="1" s="1"/>
  <c r="Q2973" i="1"/>
  <c r="P2973" i="1"/>
  <c r="O2973" i="1"/>
  <c r="N2973" i="1"/>
  <c r="V2973" i="1" s="1"/>
  <c r="AY2973" i="1" s="1"/>
  <c r="M2973" i="1"/>
  <c r="L2973" i="1"/>
  <c r="K2973" i="1"/>
  <c r="J2973" i="1"/>
  <c r="U2973" i="1" s="1"/>
  <c r="AX2973" i="1" s="1"/>
  <c r="I2973" i="1"/>
  <c r="E2973" i="1"/>
  <c r="BA2972" i="1"/>
  <c r="AY2972" i="1"/>
  <c r="AU2972" i="1"/>
  <c r="V2972" i="1"/>
  <c r="U2972" i="1"/>
  <c r="AX2972" i="1" s="1"/>
  <c r="T2972" i="1"/>
  <c r="AW2972" i="1" s="1"/>
  <c r="E2972" i="1"/>
  <c r="BA2971" i="1"/>
  <c r="AU2971" i="1"/>
  <c r="V2971" i="1"/>
  <c r="AY2971" i="1" s="1"/>
  <c r="U2971" i="1"/>
  <c r="AX2971" i="1" s="1"/>
  <c r="T2971" i="1"/>
  <c r="AW2971" i="1" s="1"/>
  <c r="E2971" i="1"/>
  <c r="BA2970" i="1"/>
  <c r="AY2970" i="1"/>
  <c r="AU2970" i="1"/>
  <c r="V2970" i="1"/>
  <c r="U2970" i="1"/>
  <c r="AX2970" i="1" s="1"/>
  <c r="T2970" i="1"/>
  <c r="AW2970" i="1" s="1"/>
  <c r="E2970" i="1"/>
  <c r="AZ2969" i="1"/>
  <c r="AT2969" i="1"/>
  <c r="AT2968" i="1" s="1"/>
  <c r="AS2969" i="1"/>
  <c r="AR2969" i="1"/>
  <c r="AQ2969" i="1"/>
  <c r="AP2969" i="1"/>
  <c r="AO2969" i="1"/>
  <c r="AN2969" i="1"/>
  <c r="AM2969" i="1"/>
  <c r="AL2969" i="1"/>
  <c r="AL2968" i="1" s="1"/>
  <c r="AK2969" i="1"/>
  <c r="AJ2969" i="1"/>
  <c r="AI2969" i="1"/>
  <c r="AH2969" i="1"/>
  <c r="AH2968" i="1" s="1"/>
  <c r="AG2969" i="1"/>
  <c r="AF2969" i="1"/>
  <c r="AE2969" i="1"/>
  <c r="AE2968" i="1" s="1"/>
  <c r="AD2969" i="1"/>
  <c r="AD2968" i="1" s="1"/>
  <c r="AC2969" i="1"/>
  <c r="AB2969" i="1"/>
  <c r="AA2969" i="1"/>
  <c r="Z2969" i="1"/>
  <c r="Z2968" i="1" s="1"/>
  <c r="Y2969" i="1"/>
  <c r="X2969" i="1"/>
  <c r="W2969" i="1"/>
  <c r="V2969" i="1"/>
  <c r="AY2969" i="1" s="1"/>
  <c r="S2969" i="1"/>
  <c r="R2969" i="1"/>
  <c r="Q2969" i="1"/>
  <c r="P2969" i="1"/>
  <c r="P2968" i="1" s="1"/>
  <c r="O2969" i="1"/>
  <c r="O2968" i="1" s="1"/>
  <c r="N2969" i="1"/>
  <c r="M2969" i="1"/>
  <c r="L2969" i="1"/>
  <c r="T2969" i="1" s="1"/>
  <c r="K2969" i="1"/>
  <c r="K2968" i="1" s="1"/>
  <c r="J2969" i="1"/>
  <c r="I2969" i="1"/>
  <c r="E2969" i="1"/>
  <c r="AZ2968" i="1"/>
  <c r="W2968" i="1"/>
  <c r="N2968" i="1"/>
  <c r="E2968" i="1"/>
  <c r="E2967" i="1"/>
  <c r="BA2966" i="1"/>
  <c r="AU2966" i="1"/>
  <c r="V2966" i="1"/>
  <c r="AY2966" i="1" s="1"/>
  <c r="U2966" i="1"/>
  <c r="AX2966" i="1" s="1"/>
  <c r="T2966" i="1"/>
  <c r="E2966" i="1"/>
  <c r="AZ2965" i="1"/>
  <c r="AZ2964" i="1" s="1"/>
  <c r="AZ2963" i="1" s="1"/>
  <c r="AZ2962" i="1" s="1"/>
  <c r="AT2965" i="1"/>
  <c r="AS2965" i="1"/>
  <c r="AS2964" i="1" s="1"/>
  <c r="AS2963" i="1" s="1"/>
  <c r="AS2962" i="1" s="1"/>
  <c r="AR2965" i="1"/>
  <c r="AR2964" i="1" s="1"/>
  <c r="AR2963" i="1" s="1"/>
  <c r="AR2962" i="1" s="1"/>
  <c r="AQ2965" i="1"/>
  <c r="AQ2964" i="1" s="1"/>
  <c r="AQ2963" i="1" s="1"/>
  <c r="AQ2962" i="1" s="1"/>
  <c r="AP2965" i="1"/>
  <c r="AO2965" i="1"/>
  <c r="AO2964" i="1" s="1"/>
  <c r="AO2963" i="1" s="1"/>
  <c r="AO2962" i="1" s="1"/>
  <c r="AN2965" i="1"/>
  <c r="AM2965" i="1"/>
  <c r="AM2964" i="1" s="1"/>
  <c r="AM2963" i="1" s="1"/>
  <c r="AM2962" i="1" s="1"/>
  <c r="AL2965" i="1"/>
  <c r="AL2964" i="1" s="1"/>
  <c r="AL2963" i="1" s="1"/>
  <c r="AL2962" i="1" s="1"/>
  <c r="AK2965" i="1"/>
  <c r="AK2964" i="1" s="1"/>
  <c r="AK2963" i="1" s="1"/>
  <c r="AK2962" i="1" s="1"/>
  <c r="AJ2965" i="1"/>
  <c r="AJ2964" i="1" s="1"/>
  <c r="AJ2963" i="1" s="1"/>
  <c r="AJ2962" i="1" s="1"/>
  <c r="AI2965" i="1"/>
  <c r="AI2964" i="1" s="1"/>
  <c r="AI2963" i="1" s="1"/>
  <c r="AI2962" i="1" s="1"/>
  <c r="AH2965" i="1"/>
  <c r="AH2964" i="1" s="1"/>
  <c r="AH2963" i="1" s="1"/>
  <c r="AH2962" i="1" s="1"/>
  <c r="AG2965" i="1"/>
  <c r="AG2964" i="1" s="1"/>
  <c r="AG2963" i="1" s="1"/>
  <c r="AG2962" i="1" s="1"/>
  <c r="AF2965" i="1"/>
  <c r="AF2964" i="1" s="1"/>
  <c r="AF2963" i="1" s="1"/>
  <c r="AE2965" i="1"/>
  <c r="AD2965" i="1"/>
  <c r="AC2965" i="1"/>
  <c r="AC2964" i="1" s="1"/>
  <c r="AC2963" i="1" s="1"/>
  <c r="AC2962" i="1" s="1"/>
  <c r="AB2965" i="1"/>
  <c r="AB2964" i="1" s="1"/>
  <c r="AB2963" i="1" s="1"/>
  <c r="AB2962" i="1" s="1"/>
  <c r="AA2965" i="1"/>
  <c r="AA2964" i="1" s="1"/>
  <c r="AA2963" i="1" s="1"/>
  <c r="AA2962" i="1" s="1"/>
  <c r="Z2965" i="1"/>
  <c r="Z2964" i="1" s="1"/>
  <c r="Z2963" i="1" s="1"/>
  <c r="Z2962" i="1" s="1"/>
  <c r="Y2965" i="1"/>
  <c r="Y2964" i="1" s="1"/>
  <c r="Y2963" i="1" s="1"/>
  <c r="Y2962" i="1" s="1"/>
  <c r="X2965" i="1"/>
  <c r="X2964" i="1" s="1"/>
  <c r="X2963" i="1" s="1"/>
  <c r="X2962" i="1" s="1"/>
  <c r="W2965" i="1"/>
  <c r="W2964" i="1" s="1"/>
  <c r="W2963" i="1" s="1"/>
  <c r="W2962" i="1" s="1"/>
  <c r="S2965" i="1"/>
  <c r="S2964" i="1" s="1"/>
  <c r="S2963" i="1" s="1"/>
  <c r="S2962" i="1" s="1"/>
  <c r="R2965" i="1"/>
  <c r="Q2965" i="1"/>
  <c r="Q2964" i="1" s="1"/>
  <c r="Q2963" i="1" s="1"/>
  <c r="Q2962" i="1" s="1"/>
  <c r="P2965" i="1"/>
  <c r="P2964" i="1" s="1"/>
  <c r="P2963" i="1" s="1"/>
  <c r="P2962" i="1" s="1"/>
  <c r="O2965" i="1"/>
  <c r="O2964" i="1" s="1"/>
  <c r="O2963" i="1" s="1"/>
  <c r="O2962" i="1" s="1"/>
  <c r="N2965" i="1"/>
  <c r="N2964" i="1" s="1"/>
  <c r="N2963" i="1" s="1"/>
  <c r="M2965" i="1"/>
  <c r="M2964" i="1" s="1"/>
  <c r="M2963" i="1" s="1"/>
  <c r="M2962" i="1" s="1"/>
  <c r="L2965" i="1"/>
  <c r="K2965" i="1"/>
  <c r="J2965" i="1"/>
  <c r="I2965" i="1"/>
  <c r="I2964" i="1" s="1"/>
  <c r="I2963" i="1" s="1"/>
  <c r="E2965" i="1"/>
  <c r="AT2964" i="1"/>
  <c r="AT2963" i="1" s="1"/>
  <c r="AT2962" i="1" s="1"/>
  <c r="AP2964" i="1"/>
  <c r="AP2963" i="1" s="1"/>
  <c r="AP2962" i="1" s="1"/>
  <c r="AN2964" i="1"/>
  <c r="AN2963" i="1" s="1"/>
  <c r="AN2962" i="1" s="1"/>
  <c r="AE2964" i="1"/>
  <c r="AE2963" i="1" s="1"/>
  <c r="AE2962" i="1" s="1"/>
  <c r="AD2964" i="1"/>
  <c r="AD2963" i="1" s="1"/>
  <c r="AD2962" i="1" s="1"/>
  <c r="R2964" i="1"/>
  <c r="R2963" i="1" s="1"/>
  <c r="R2962" i="1" s="1"/>
  <c r="L2964" i="1"/>
  <c r="L2963" i="1" s="1"/>
  <c r="L2962" i="1" s="1"/>
  <c r="K2964" i="1"/>
  <c r="K2963" i="1" s="1"/>
  <c r="J2964" i="1"/>
  <c r="J2963" i="1" s="1"/>
  <c r="U2963" i="1" s="1"/>
  <c r="E2964" i="1"/>
  <c r="E2963" i="1"/>
  <c r="K2962" i="1"/>
  <c r="E2962" i="1"/>
  <c r="BA2961" i="1"/>
  <c r="AU2961" i="1"/>
  <c r="V2961" i="1"/>
  <c r="AY2961" i="1" s="1"/>
  <c r="U2961" i="1"/>
  <c r="AX2961" i="1" s="1"/>
  <c r="T2961" i="1"/>
  <c r="E2961" i="1"/>
  <c r="AZ2960" i="1"/>
  <c r="AT2960" i="1"/>
  <c r="AS2960" i="1"/>
  <c r="AR2960" i="1"/>
  <c r="AQ2960" i="1"/>
  <c r="AP2960" i="1"/>
  <c r="AO2960" i="1"/>
  <c r="AN2960" i="1"/>
  <c r="AM2960" i="1"/>
  <c r="AL2960" i="1"/>
  <c r="BA2960" i="1" s="1"/>
  <c r="AK2960" i="1"/>
  <c r="AJ2960" i="1"/>
  <c r="AI2960" i="1"/>
  <c r="AH2960" i="1"/>
  <c r="AG2960" i="1"/>
  <c r="AF2960" i="1"/>
  <c r="AE2960" i="1"/>
  <c r="AE2955" i="1" s="1"/>
  <c r="AE2954" i="1" s="1"/>
  <c r="AD2960" i="1"/>
  <c r="AC2960" i="1"/>
  <c r="AB2960" i="1"/>
  <c r="AA2960" i="1"/>
  <c r="AA2955" i="1" s="1"/>
  <c r="AA2954" i="1" s="1"/>
  <c r="Z2960" i="1"/>
  <c r="Y2960" i="1"/>
  <c r="X2960" i="1"/>
  <c r="W2960" i="1"/>
  <c r="W2955" i="1" s="1"/>
  <c r="W2954" i="1" s="1"/>
  <c r="S2960" i="1"/>
  <c r="R2960" i="1"/>
  <c r="Q2960" i="1"/>
  <c r="P2960" i="1"/>
  <c r="O2960" i="1"/>
  <c r="N2960" i="1"/>
  <c r="M2960" i="1"/>
  <c r="L2960" i="1"/>
  <c r="T2960" i="1" s="1"/>
  <c r="K2960" i="1"/>
  <c r="J2960" i="1"/>
  <c r="I2960" i="1"/>
  <c r="E2960" i="1"/>
  <c r="BA2959" i="1"/>
  <c r="AU2959" i="1"/>
  <c r="T2959" i="1"/>
  <c r="AV2959" i="1" s="1"/>
  <c r="E2959" i="1"/>
  <c r="AT2958" i="1"/>
  <c r="AS2958" i="1"/>
  <c r="AR2958" i="1"/>
  <c r="AQ2958" i="1"/>
  <c r="AP2958" i="1"/>
  <c r="AO2958" i="1"/>
  <c r="AN2958" i="1"/>
  <c r="AM2958" i="1"/>
  <c r="AL2958" i="1"/>
  <c r="BA2958" i="1" s="1"/>
  <c r="AK2958" i="1"/>
  <c r="AJ2958" i="1"/>
  <c r="AI2958" i="1"/>
  <c r="AH2958" i="1"/>
  <c r="AG2958" i="1"/>
  <c r="AF2958" i="1"/>
  <c r="R2958" i="1"/>
  <c r="Q2958" i="1"/>
  <c r="P2958" i="1"/>
  <c r="O2958" i="1"/>
  <c r="E2958" i="1"/>
  <c r="BA2957" i="1"/>
  <c r="AU2957" i="1"/>
  <c r="V2957" i="1"/>
  <c r="AY2957" i="1" s="1"/>
  <c r="U2957" i="1"/>
  <c r="AX2957" i="1" s="1"/>
  <c r="T2957" i="1"/>
  <c r="E2957" i="1"/>
  <c r="AZ2956" i="1"/>
  <c r="AT2956" i="1"/>
  <c r="AS2956" i="1"/>
  <c r="AR2956" i="1"/>
  <c r="AQ2956" i="1"/>
  <c r="AP2956" i="1"/>
  <c r="AO2956" i="1"/>
  <c r="AN2956" i="1"/>
  <c r="AM2956" i="1"/>
  <c r="AL2956" i="1"/>
  <c r="BA2956" i="1" s="1"/>
  <c r="AK2956" i="1"/>
  <c r="AJ2956" i="1"/>
  <c r="AI2956" i="1"/>
  <c r="AH2956" i="1"/>
  <c r="AG2956" i="1"/>
  <c r="AF2956" i="1"/>
  <c r="AD2956" i="1"/>
  <c r="AC2956" i="1"/>
  <c r="AC2955" i="1" s="1"/>
  <c r="AC2954" i="1" s="1"/>
  <c r="AB2956" i="1"/>
  <c r="AA2956" i="1"/>
  <c r="Z2956" i="1"/>
  <c r="Y2956" i="1"/>
  <c r="Y2955" i="1" s="1"/>
  <c r="Y2954" i="1" s="1"/>
  <c r="X2956" i="1"/>
  <c r="W2956" i="1"/>
  <c r="S2956" i="1"/>
  <c r="S2955" i="1" s="1"/>
  <c r="S2954" i="1" s="1"/>
  <c r="R2956" i="1"/>
  <c r="Q2956" i="1"/>
  <c r="P2956" i="1"/>
  <c r="P2955" i="1" s="1"/>
  <c r="P2954" i="1" s="1"/>
  <c r="O2956" i="1"/>
  <c r="O2955" i="1" s="1"/>
  <c r="O2954" i="1" s="1"/>
  <c r="N2956" i="1"/>
  <c r="M2956" i="1"/>
  <c r="L2956" i="1"/>
  <c r="K2956" i="1"/>
  <c r="J2956" i="1"/>
  <c r="U2956" i="1" s="1"/>
  <c r="AX2956" i="1" s="1"/>
  <c r="I2956" i="1"/>
  <c r="E2956" i="1"/>
  <c r="AR2955" i="1"/>
  <c r="AR2954" i="1" s="1"/>
  <c r="AN2955" i="1"/>
  <c r="AN2954" i="1" s="1"/>
  <c r="X2955" i="1"/>
  <c r="X2954" i="1" s="1"/>
  <c r="K2955" i="1"/>
  <c r="K2954" i="1" s="1"/>
  <c r="I2955" i="1"/>
  <c r="E2955" i="1"/>
  <c r="I2954" i="1"/>
  <c r="E2954" i="1"/>
  <c r="BA2953" i="1"/>
  <c r="AY2953" i="1"/>
  <c r="AU2953" i="1"/>
  <c r="V2953" i="1"/>
  <c r="U2953" i="1"/>
  <c r="AX2953" i="1" s="1"/>
  <c r="T2953" i="1"/>
  <c r="AV2953" i="1" s="1"/>
  <c r="E2953" i="1"/>
  <c r="AZ2952" i="1"/>
  <c r="AT2952" i="1"/>
  <c r="AS2952" i="1"/>
  <c r="AR2952" i="1"/>
  <c r="AQ2952" i="1"/>
  <c r="AP2952" i="1"/>
  <c r="AO2952" i="1"/>
  <c r="AN2952" i="1"/>
  <c r="AM2952" i="1"/>
  <c r="AL2952" i="1"/>
  <c r="AK2952" i="1"/>
  <c r="AJ2952" i="1"/>
  <c r="AI2952" i="1"/>
  <c r="AH2952" i="1"/>
  <c r="AG2952" i="1"/>
  <c r="AF2952" i="1"/>
  <c r="AE2952" i="1"/>
  <c r="AD2952" i="1"/>
  <c r="AC2952" i="1"/>
  <c r="AB2952" i="1"/>
  <c r="AA2952" i="1"/>
  <c r="Z2952" i="1"/>
  <c r="Y2952" i="1"/>
  <c r="X2952" i="1"/>
  <c r="W2952" i="1"/>
  <c r="S2952" i="1"/>
  <c r="R2952" i="1"/>
  <c r="Q2952" i="1"/>
  <c r="P2952" i="1"/>
  <c r="O2952" i="1"/>
  <c r="N2952" i="1"/>
  <c r="V2952" i="1" s="1"/>
  <c r="AY2952" i="1" s="1"/>
  <c r="M2952" i="1"/>
  <c r="L2952" i="1"/>
  <c r="K2952" i="1"/>
  <c r="J2952" i="1"/>
  <c r="U2952" i="1" s="1"/>
  <c r="AX2952" i="1" s="1"/>
  <c r="I2952" i="1"/>
  <c r="E2952" i="1"/>
  <c r="BA2951" i="1"/>
  <c r="AY2951" i="1"/>
  <c r="AU2951" i="1"/>
  <c r="AQ2951" i="1"/>
  <c r="V2951" i="1"/>
  <c r="U2951" i="1"/>
  <c r="AX2951" i="1" s="1"/>
  <c r="T2951" i="1"/>
  <c r="AW2951" i="1" s="1"/>
  <c r="O2951" i="1"/>
  <c r="E2951" i="1"/>
  <c r="AZ2950" i="1"/>
  <c r="AZ2947" i="1" s="1"/>
  <c r="AZ2946" i="1" s="1"/>
  <c r="AT2950" i="1"/>
  <c r="AS2950" i="1"/>
  <c r="AR2950" i="1"/>
  <c r="AQ2950" i="1"/>
  <c r="AQ2947" i="1" s="1"/>
  <c r="AQ2946" i="1" s="1"/>
  <c r="AP2950" i="1"/>
  <c r="AO2950" i="1"/>
  <c r="AN2950" i="1"/>
  <c r="AM2950" i="1"/>
  <c r="AL2950" i="1"/>
  <c r="BA2950" i="1" s="1"/>
  <c r="AK2950" i="1"/>
  <c r="AJ2950" i="1"/>
  <c r="AI2950" i="1"/>
  <c r="AI2947" i="1" s="1"/>
  <c r="AI2946" i="1" s="1"/>
  <c r="AH2950" i="1"/>
  <c r="AG2950" i="1"/>
  <c r="AF2950" i="1"/>
  <c r="AE2950" i="1"/>
  <c r="AD2950" i="1"/>
  <c r="AC2950" i="1"/>
  <c r="AB2950" i="1"/>
  <c r="AA2950" i="1"/>
  <c r="AA2947" i="1" s="1"/>
  <c r="AA2946" i="1" s="1"/>
  <c r="AA2945" i="1" s="1"/>
  <c r="Z2950" i="1"/>
  <c r="Y2950" i="1"/>
  <c r="X2950" i="1"/>
  <c r="W2950" i="1"/>
  <c r="S2950" i="1"/>
  <c r="R2950" i="1"/>
  <c r="Q2950" i="1"/>
  <c r="P2950" i="1"/>
  <c r="P2947" i="1" s="1"/>
  <c r="P2946" i="1" s="1"/>
  <c r="O2950" i="1"/>
  <c r="N2950" i="1"/>
  <c r="M2950" i="1"/>
  <c r="L2950" i="1"/>
  <c r="T2950" i="1" s="1"/>
  <c r="K2950" i="1"/>
  <c r="J2950" i="1"/>
  <c r="I2950" i="1"/>
  <c r="E2950" i="1"/>
  <c r="AU2949" i="1"/>
  <c r="V2949" i="1"/>
  <c r="AY2949" i="1" s="1"/>
  <c r="U2949" i="1"/>
  <c r="AX2949" i="1" s="1"/>
  <c r="T2949" i="1"/>
  <c r="AV2949" i="1" s="1"/>
  <c r="E2949" i="1"/>
  <c r="AZ2948" i="1"/>
  <c r="AT2948" i="1"/>
  <c r="AS2948" i="1"/>
  <c r="AR2948" i="1"/>
  <c r="AQ2948" i="1"/>
  <c r="AP2948" i="1"/>
  <c r="AO2948" i="1"/>
  <c r="AN2948" i="1"/>
  <c r="AM2948" i="1"/>
  <c r="AL2948" i="1"/>
  <c r="AK2948" i="1"/>
  <c r="AK2947" i="1" s="1"/>
  <c r="AK2946" i="1" s="1"/>
  <c r="AJ2948" i="1"/>
  <c r="AJ2947" i="1" s="1"/>
  <c r="AJ2946" i="1" s="1"/>
  <c r="AI2948" i="1"/>
  <c r="AH2948" i="1"/>
  <c r="AG2948" i="1"/>
  <c r="AG2947" i="1" s="1"/>
  <c r="AG2946" i="1" s="1"/>
  <c r="AF2948" i="1"/>
  <c r="AF2947" i="1" s="1"/>
  <c r="AF2946" i="1" s="1"/>
  <c r="AE2948" i="1"/>
  <c r="AD2948" i="1"/>
  <c r="AC2948" i="1"/>
  <c r="AB2948" i="1"/>
  <c r="AA2948" i="1"/>
  <c r="Z2948" i="1"/>
  <c r="Y2948" i="1"/>
  <c r="Y2947" i="1" s="1"/>
  <c r="Y2946" i="1" s="1"/>
  <c r="Y2945" i="1" s="1"/>
  <c r="X2948" i="1"/>
  <c r="X2947" i="1" s="1"/>
  <c r="X2946" i="1" s="1"/>
  <c r="X2945" i="1" s="1"/>
  <c r="W2948" i="1"/>
  <c r="S2948" i="1"/>
  <c r="R2948" i="1"/>
  <c r="Q2948" i="1"/>
  <c r="Q2947" i="1" s="1"/>
  <c r="Q2946" i="1" s="1"/>
  <c r="P2948" i="1"/>
  <c r="O2948" i="1"/>
  <c r="N2948" i="1"/>
  <c r="M2948" i="1"/>
  <c r="L2948" i="1"/>
  <c r="K2948" i="1"/>
  <c r="J2948" i="1"/>
  <c r="U2948" i="1" s="1"/>
  <c r="AX2948" i="1" s="1"/>
  <c r="I2948" i="1"/>
  <c r="E2948" i="1"/>
  <c r="AO2947" i="1"/>
  <c r="AO2946" i="1" s="1"/>
  <c r="AN2947" i="1"/>
  <c r="AN2946" i="1" s="1"/>
  <c r="AN2945" i="1" s="1"/>
  <c r="AE2947" i="1"/>
  <c r="AE2946" i="1" s="1"/>
  <c r="M2947" i="1"/>
  <c r="M2946" i="1" s="1"/>
  <c r="E2947" i="1"/>
  <c r="E2946" i="1"/>
  <c r="E2945" i="1"/>
  <c r="E2944" i="1"/>
  <c r="AX2943" i="1"/>
  <c r="AU2943" i="1"/>
  <c r="V2943" i="1"/>
  <c r="AY2943" i="1" s="1"/>
  <c r="U2943" i="1"/>
  <c r="T2943" i="1"/>
  <c r="AW2943" i="1" s="1"/>
  <c r="E2943" i="1"/>
  <c r="AZ2942" i="1"/>
  <c r="AZ2941" i="1" s="1"/>
  <c r="AZ2940" i="1" s="1"/>
  <c r="AZ2939" i="1" s="1"/>
  <c r="AT2942" i="1"/>
  <c r="AS2942" i="1"/>
  <c r="AR2942" i="1"/>
  <c r="AR2941" i="1" s="1"/>
  <c r="AR2940" i="1" s="1"/>
  <c r="AR2939" i="1" s="1"/>
  <c r="AQ2942" i="1"/>
  <c r="AP2942" i="1"/>
  <c r="AO2942" i="1"/>
  <c r="AO2941" i="1" s="1"/>
  <c r="AO2940" i="1" s="1"/>
  <c r="AO2939" i="1" s="1"/>
  <c r="AN2942" i="1"/>
  <c r="AN2941" i="1" s="1"/>
  <c r="AN2940" i="1" s="1"/>
  <c r="AN2939" i="1" s="1"/>
  <c r="AM2942" i="1"/>
  <c r="AM2941" i="1" s="1"/>
  <c r="AM2940" i="1" s="1"/>
  <c r="AM2939" i="1" s="1"/>
  <c r="AL2942" i="1"/>
  <c r="AK2942" i="1"/>
  <c r="AJ2942" i="1"/>
  <c r="AJ2941" i="1" s="1"/>
  <c r="AJ2940" i="1" s="1"/>
  <c r="AJ2939" i="1" s="1"/>
  <c r="AI2942" i="1"/>
  <c r="AI2941" i="1" s="1"/>
  <c r="AI2940" i="1" s="1"/>
  <c r="AI2939" i="1" s="1"/>
  <c r="AH2942" i="1"/>
  <c r="AG2942" i="1"/>
  <c r="AF2942" i="1"/>
  <c r="AF2941" i="1" s="1"/>
  <c r="AF2940" i="1" s="1"/>
  <c r="AF2939" i="1" s="1"/>
  <c r="AE2942" i="1"/>
  <c r="AE2941" i="1" s="1"/>
  <c r="AE2940" i="1" s="1"/>
  <c r="AE2939" i="1" s="1"/>
  <c r="AD2942" i="1"/>
  <c r="AC2942" i="1"/>
  <c r="AB2942" i="1"/>
  <c r="AB2941" i="1" s="1"/>
  <c r="AB2940" i="1" s="1"/>
  <c r="AB2939" i="1" s="1"/>
  <c r="AA2942" i="1"/>
  <c r="Z2942" i="1"/>
  <c r="Y2942" i="1"/>
  <c r="Y2941" i="1" s="1"/>
  <c r="Y2940" i="1" s="1"/>
  <c r="Y2939" i="1" s="1"/>
  <c r="X2942" i="1"/>
  <c r="X2941" i="1" s="1"/>
  <c r="X2940" i="1" s="1"/>
  <c r="X2939" i="1" s="1"/>
  <c r="W2942" i="1"/>
  <c r="W2941" i="1" s="1"/>
  <c r="W2940" i="1" s="1"/>
  <c r="W2939" i="1" s="1"/>
  <c r="S2942" i="1"/>
  <c r="R2942" i="1"/>
  <c r="Q2942" i="1"/>
  <c r="Q2941" i="1" s="1"/>
  <c r="Q2940" i="1" s="1"/>
  <c r="Q2939" i="1" s="1"/>
  <c r="P2942" i="1"/>
  <c r="P2941" i="1" s="1"/>
  <c r="P2940" i="1" s="1"/>
  <c r="P2939" i="1" s="1"/>
  <c r="O2942" i="1"/>
  <c r="N2942" i="1"/>
  <c r="V2942" i="1" s="1"/>
  <c r="M2942" i="1"/>
  <c r="M2941" i="1" s="1"/>
  <c r="U2941" i="1" s="1"/>
  <c r="L2942" i="1"/>
  <c r="K2942" i="1"/>
  <c r="J2942" i="1"/>
  <c r="I2942" i="1"/>
  <c r="I2941" i="1" s="1"/>
  <c r="E2942" i="1"/>
  <c r="AT2941" i="1"/>
  <c r="AS2941" i="1"/>
  <c r="AS2940" i="1" s="1"/>
  <c r="AS2939" i="1" s="1"/>
  <c r="AQ2941" i="1"/>
  <c r="AQ2940" i="1" s="1"/>
  <c r="AQ2939" i="1" s="1"/>
  <c r="AP2941" i="1"/>
  <c r="AL2941" i="1"/>
  <c r="AL2940" i="1" s="1"/>
  <c r="AL2939" i="1" s="1"/>
  <c r="AK2941" i="1"/>
  <c r="AK2940" i="1" s="1"/>
  <c r="AK2939" i="1" s="1"/>
  <c r="AH2941" i="1"/>
  <c r="AH2940" i="1" s="1"/>
  <c r="AH2939" i="1" s="1"/>
  <c r="AG2941" i="1"/>
  <c r="AG2940" i="1" s="1"/>
  <c r="AG2939" i="1" s="1"/>
  <c r="AD2941" i="1"/>
  <c r="AC2941" i="1"/>
  <c r="AC2940" i="1" s="1"/>
  <c r="AC2939" i="1" s="1"/>
  <c r="AA2941" i="1"/>
  <c r="AA2940" i="1" s="1"/>
  <c r="AA2939" i="1" s="1"/>
  <c r="Z2941" i="1"/>
  <c r="S2941" i="1"/>
  <c r="S2940" i="1" s="1"/>
  <c r="S2939" i="1" s="1"/>
  <c r="R2941" i="1"/>
  <c r="R2940" i="1" s="1"/>
  <c r="R2939" i="1" s="1"/>
  <c r="O2941" i="1"/>
  <c r="K2941" i="1"/>
  <c r="K2940" i="1" s="1"/>
  <c r="K2939" i="1" s="1"/>
  <c r="J2941" i="1"/>
  <c r="J2940" i="1" s="1"/>
  <c r="E2941" i="1"/>
  <c r="AT2940" i="1"/>
  <c r="AT2939" i="1" s="1"/>
  <c r="AP2940" i="1"/>
  <c r="AP2939" i="1" s="1"/>
  <c r="AD2940" i="1"/>
  <c r="AD2939" i="1" s="1"/>
  <c r="Z2940" i="1"/>
  <c r="Z2939" i="1" s="1"/>
  <c r="O2940" i="1"/>
  <c r="O2939" i="1" s="1"/>
  <c r="E2940" i="1"/>
  <c r="E2939" i="1"/>
  <c r="BA2938" i="1"/>
  <c r="AU2938" i="1"/>
  <c r="V2938" i="1"/>
  <c r="AY2938" i="1" s="1"/>
  <c r="U2938" i="1"/>
  <c r="AX2938" i="1" s="1"/>
  <c r="T2938" i="1"/>
  <c r="E2938" i="1"/>
  <c r="BA2937" i="1"/>
  <c r="AU2937" i="1"/>
  <c r="Z2937" i="1"/>
  <c r="Z2935" i="1" s="1"/>
  <c r="Z2934" i="1" s="1"/>
  <c r="Z2933" i="1" s="1"/>
  <c r="Z2928" i="1" s="1"/>
  <c r="V2937" i="1"/>
  <c r="AY2937" i="1" s="1"/>
  <c r="U2937" i="1"/>
  <c r="AX2937" i="1" s="1"/>
  <c r="S2937" i="1"/>
  <c r="S2935" i="1" s="1"/>
  <c r="S2934" i="1" s="1"/>
  <c r="S2933" i="1" s="1"/>
  <c r="S2928" i="1" s="1"/>
  <c r="E2937" i="1"/>
  <c r="BA2936" i="1"/>
  <c r="AX2936" i="1"/>
  <c r="AU2936" i="1"/>
  <c r="V2936" i="1"/>
  <c r="AY2936" i="1" s="1"/>
  <c r="U2936" i="1"/>
  <c r="T2936" i="1"/>
  <c r="AW2936" i="1" s="1"/>
  <c r="E2936" i="1"/>
  <c r="AZ2935" i="1"/>
  <c r="AT2935" i="1"/>
  <c r="AT2934" i="1" s="1"/>
  <c r="AT2933" i="1" s="1"/>
  <c r="AS2935" i="1"/>
  <c r="AR2935" i="1"/>
  <c r="AR2934" i="1" s="1"/>
  <c r="AR2933" i="1" s="1"/>
  <c r="AQ2935" i="1"/>
  <c r="AP2935" i="1"/>
  <c r="AO2935" i="1"/>
  <c r="AO2934" i="1" s="1"/>
  <c r="AO2933" i="1" s="1"/>
  <c r="AO2928" i="1" s="1"/>
  <c r="AN2935" i="1"/>
  <c r="AN2934" i="1" s="1"/>
  <c r="AN2933" i="1" s="1"/>
  <c r="AM2935" i="1"/>
  <c r="AL2935" i="1"/>
  <c r="AK2935" i="1"/>
  <c r="AK2934" i="1" s="1"/>
  <c r="AK2933" i="1" s="1"/>
  <c r="AJ2935" i="1"/>
  <c r="AJ2934" i="1" s="1"/>
  <c r="AJ2933" i="1" s="1"/>
  <c r="AI2935" i="1"/>
  <c r="AH2935" i="1"/>
  <c r="AG2935" i="1"/>
  <c r="AG2934" i="1" s="1"/>
  <c r="AG2933" i="1" s="1"/>
  <c r="AF2935" i="1"/>
  <c r="BA2935" i="1" s="1"/>
  <c r="AE2935" i="1"/>
  <c r="AD2935" i="1"/>
  <c r="AD2934" i="1" s="1"/>
  <c r="AD2933" i="1" s="1"/>
  <c r="AD2928" i="1" s="1"/>
  <c r="AC2935" i="1"/>
  <c r="AC2934" i="1" s="1"/>
  <c r="AC2933" i="1" s="1"/>
  <c r="AC2928" i="1" s="1"/>
  <c r="AB2935" i="1"/>
  <c r="AB2934" i="1" s="1"/>
  <c r="AB2933" i="1" s="1"/>
  <c r="AB2928" i="1" s="1"/>
  <c r="AA2935" i="1"/>
  <c r="Y2935" i="1"/>
  <c r="Y2934" i="1" s="1"/>
  <c r="Y2933" i="1" s="1"/>
  <c r="Y2928" i="1" s="1"/>
  <c r="X2935" i="1"/>
  <c r="X2934" i="1" s="1"/>
  <c r="X2933" i="1" s="1"/>
  <c r="X2928" i="1" s="1"/>
  <c r="W2935" i="1"/>
  <c r="W2934" i="1" s="1"/>
  <c r="W2933" i="1" s="1"/>
  <c r="W2928" i="1" s="1"/>
  <c r="R2935" i="1"/>
  <c r="Q2935" i="1"/>
  <c r="Q2934" i="1" s="1"/>
  <c r="Q2933" i="1" s="1"/>
  <c r="Q2928" i="1" s="1"/>
  <c r="P2935" i="1"/>
  <c r="O2935" i="1"/>
  <c r="O2934" i="1" s="1"/>
  <c r="O2933" i="1" s="1"/>
  <c r="N2935" i="1"/>
  <c r="M2935" i="1"/>
  <c r="U2935" i="1" s="1"/>
  <c r="L2935" i="1"/>
  <c r="L2934" i="1" s="1"/>
  <c r="L2933" i="1" s="1"/>
  <c r="L2928" i="1" s="1"/>
  <c r="K2935" i="1"/>
  <c r="V2935" i="1" s="1"/>
  <c r="J2935" i="1"/>
  <c r="I2935" i="1"/>
  <c r="E2935" i="1"/>
  <c r="AZ2934" i="1"/>
  <c r="AZ2933" i="1" s="1"/>
  <c r="AZ2928" i="1" s="1"/>
  <c r="AQ2934" i="1"/>
  <c r="AQ2933" i="1" s="1"/>
  <c r="AP2934" i="1"/>
  <c r="AP2933" i="1" s="1"/>
  <c r="AM2934" i="1"/>
  <c r="AM2933" i="1" s="1"/>
  <c r="AL2934" i="1"/>
  <c r="AL2933" i="1" s="1"/>
  <c r="AI2934" i="1"/>
  <c r="AI2933" i="1" s="1"/>
  <c r="AH2934" i="1"/>
  <c r="AE2934" i="1"/>
  <c r="AE2933" i="1" s="1"/>
  <c r="AE2928" i="1" s="1"/>
  <c r="AA2934" i="1"/>
  <c r="AA2933" i="1" s="1"/>
  <c r="AA2928" i="1" s="1"/>
  <c r="R2934" i="1"/>
  <c r="R2933" i="1" s="1"/>
  <c r="R2928" i="1" s="1"/>
  <c r="P2934" i="1"/>
  <c r="P2933" i="1" s="1"/>
  <c r="N2934" i="1"/>
  <c r="J2934" i="1"/>
  <c r="J2933" i="1" s="1"/>
  <c r="J2928" i="1" s="1"/>
  <c r="E2934" i="1"/>
  <c r="AH2933" i="1"/>
  <c r="N2933" i="1"/>
  <c r="N2928" i="1" s="1"/>
  <c r="E2933" i="1"/>
  <c r="BA2932" i="1"/>
  <c r="AU2932" i="1"/>
  <c r="T2932" i="1"/>
  <c r="AV2932" i="1" s="1"/>
  <c r="E2932" i="1"/>
  <c r="AT2931" i="1"/>
  <c r="AS2931" i="1"/>
  <c r="AS2930" i="1" s="1"/>
  <c r="AS2929" i="1" s="1"/>
  <c r="AR2931" i="1"/>
  <c r="AQ2931" i="1"/>
  <c r="AQ2930" i="1" s="1"/>
  <c r="AQ2929" i="1" s="1"/>
  <c r="AP2931" i="1"/>
  <c r="AO2931" i="1"/>
  <c r="AN2931" i="1"/>
  <c r="AN2930" i="1" s="1"/>
  <c r="AN2929" i="1" s="1"/>
  <c r="AM2931" i="1"/>
  <c r="AM2930" i="1" s="1"/>
  <c r="AM2929" i="1" s="1"/>
  <c r="AL2931" i="1"/>
  <c r="AK2931" i="1"/>
  <c r="AJ2931" i="1"/>
  <c r="AJ2930" i="1" s="1"/>
  <c r="AJ2929" i="1" s="1"/>
  <c r="AI2931" i="1"/>
  <c r="AI2930" i="1" s="1"/>
  <c r="AI2929" i="1" s="1"/>
  <c r="AH2931" i="1"/>
  <c r="AG2931" i="1"/>
  <c r="AF2931" i="1"/>
  <c r="AF2930" i="1" s="1"/>
  <c r="AF2929" i="1" s="1"/>
  <c r="T2931" i="1"/>
  <c r="P2931" i="1"/>
  <c r="O2931" i="1"/>
  <c r="O2930" i="1" s="1"/>
  <c r="O2929" i="1" s="1"/>
  <c r="E2931" i="1"/>
  <c r="AT2930" i="1"/>
  <c r="AT2929" i="1" s="1"/>
  <c r="AP2930" i="1"/>
  <c r="AP2929" i="1" s="1"/>
  <c r="AO2930" i="1"/>
  <c r="AO2929" i="1" s="1"/>
  <c r="AL2930" i="1"/>
  <c r="AK2930" i="1"/>
  <c r="AK2929" i="1" s="1"/>
  <c r="AH2930" i="1"/>
  <c r="AH2929" i="1" s="1"/>
  <c r="AG2930" i="1"/>
  <c r="AG2929" i="1" s="1"/>
  <c r="P2930" i="1"/>
  <c r="P2929" i="1" s="1"/>
  <c r="E2930" i="1"/>
  <c r="E2929" i="1"/>
  <c r="E2928" i="1"/>
  <c r="BA2927" i="1"/>
  <c r="AY2927" i="1"/>
  <c r="AU2927" i="1"/>
  <c r="V2927" i="1"/>
  <c r="U2927" i="1"/>
  <c r="AX2927" i="1" s="1"/>
  <c r="T2927" i="1"/>
  <c r="AW2927" i="1" s="1"/>
  <c r="E2927" i="1"/>
  <c r="AZ2926" i="1"/>
  <c r="AT2926" i="1"/>
  <c r="AT2925" i="1" s="1"/>
  <c r="AT2924" i="1" s="1"/>
  <c r="AT2923" i="1" s="1"/>
  <c r="AS2926" i="1"/>
  <c r="AR2926" i="1"/>
  <c r="AQ2926" i="1"/>
  <c r="AQ2925" i="1" s="1"/>
  <c r="AQ2924" i="1" s="1"/>
  <c r="AQ2923" i="1" s="1"/>
  <c r="AP2926" i="1"/>
  <c r="AP2925" i="1" s="1"/>
  <c r="AO2926" i="1"/>
  <c r="AO2925" i="1" s="1"/>
  <c r="AO2924" i="1" s="1"/>
  <c r="AO2923" i="1" s="1"/>
  <c r="AN2926" i="1"/>
  <c r="AM2926" i="1"/>
  <c r="AL2926" i="1"/>
  <c r="BA2926" i="1" s="1"/>
  <c r="AK2926" i="1"/>
  <c r="AK2925" i="1" s="1"/>
  <c r="AK2924" i="1" s="1"/>
  <c r="AK2923" i="1" s="1"/>
  <c r="AJ2926" i="1"/>
  <c r="AI2926" i="1"/>
  <c r="AH2926" i="1"/>
  <c r="AH2925" i="1" s="1"/>
  <c r="AH2924" i="1" s="1"/>
  <c r="AH2923" i="1" s="1"/>
  <c r="AG2926" i="1"/>
  <c r="AG2925" i="1" s="1"/>
  <c r="AF2926" i="1"/>
  <c r="AD2926" i="1"/>
  <c r="AC2926" i="1"/>
  <c r="AC2925" i="1" s="1"/>
  <c r="AC2924" i="1" s="1"/>
  <c r="AC2923" i="1" s="1"/>
  <c r="AB2926" i="1"/>
  <c r="AA2926" i="1"/>
  <c r="Z2926" i="1"/>
  <c r="Z2925" i="1" s="1"/>
  <c r="Z2924" i="1" s="1"/>
  <c r="Z2923" i="1" s="1"/>
  <c r="Y2926" i="1"/>
  <c r="Y2925" i="1" s="1"/>
  <c r="Y2924" i="1" s="1"/>
  <c r="Y2923" i="1" s="1"/>
  <c r="X2926" i="1"/>
  <c r="X2925" i="1" s="1"/>
  <c r="X2924" i="1" s="1"/>
  <c r="X2923" i="1" s="1"/>
  <c r="W2926" i="1"/>
  <c r="S2926" i="1"/>
  <c r="R2926" i="1"/>
  <c r="R2925" i="1" s="1"/>
  <c r="R2924" i="1" s="1"/>
  <c r="R2923" i="1" s="1"/>
  <c r="Q2926" i="1"/>
  <c r="Q2925" i="1" s="1"/>
  <c r="Q2924" i="1" s="1"/>
  <c r="Q2923" i="1" s="1"/>
  <c r="P2926" i="1"/>
  <c r="O2926" i="1"/>
  <c r="O2925" i="1" s="1"/>
  <c r="O2924" i="1" s="1"/>
  <c r="O2923" i="1" s="1"/>
  <c r="N2926" i="1"/>
  <c r="N2925" i="1" s="1"/>
  <c r="V2925" i="1" s="1"/>
  <c r="M2926" i="1"/>
  <c r="L2926" i="1"/>
  <c r="K2926" i="1"/>
  <c r="J2926" i="1"/>
  <c r="J2925" i="1" s="1"/>
  <c r="I2926" i="1"/>
  <c r="E2926" i="1"/>
  <c r="AZ2925" i="1"/>
  <c r="AZ2924" i="1" s="1"/>
  <c r="AZ2923" i="1" s="1"/>
  <c r="AS2925" i="1"/>
  <c r="AS2924" i="1" s="1"/>
  <c r="AS2923" i="1" s="1"/>
  <c r="AR2925" i="1"/>
  <c r="AR2924" i="1" s="1"/>
  <c r="AR2923" i="1" s="1"/>
  <c r="AN2925" i="1"/>
  <c r="AN2924" i="1" s="1"/>
  <c r="AN2923" i="1" s="1"/>
  <c r="AM2925" i="1"/>
  <c r="AM2924" i="1" s="1"/>
  <c r="AM2923" i="1" s="1"/>
  <c r="AJ2925" i="1"/>
  <c r="AJ2924" i="1" s="1"/>
  <c r="AJ2923" i="1" s="1"/>
  <c r="AI2925" i="1"/>
  <c r="AI2924" i="1" s="1"/>
  <c r="AI2923" i="1" s="1"/>
  <c r="AF2925" i="1"/>
  <c r="AF2924" i="1" s="1"/>
  <c r="AF2923" i="1" s="1"/>
  <c r="AD2925" i="1"/>
  <c r="AD2924" i="1" s="1"/>
  <c r="AD2923" i="1" s="1"/>
  <c r="AB2925" i="1"/>
  <c r="AB2924" i="1" s="1"/>
  <c r="AB2923" i="1" s="1"/>
  <c r="AA2925" i="1"/>
  <c r="W2925" i="1"/>
  <c r="W2924" i="1" s="1"/>
  <c r="W2923" i="1" s="1"/>
  <c r="S2925" i="1"/>
  <c r="S2924" i="1" s="1"/>
  <c r="S2923" i="1" s="1"/>
  <c r="P2925" i="1"/>
  <c r="L2925" i="1"/>
  <c r="K2925" i="1"/>
  <c r="K2924" i="1" s="1"/>
  <c r="E2925" i="1"/>
  <c r="AG2924" i="1"/>
  <c r="AG2923" i="1" s="1"/>
  <c r="AA2924" i="1"/>
  <c r="AA2923" i="1" s="1"/>
  <c r="P2924" i="1"/>
  <c r="P2923" i="1" s="1"/>
  <c r="L2924" i="1"/>
  <c r="E2924" i="1"/>
  <c r="L2923" i="1"/>
  <c r="E2923" i="1"/>
  <c r="E2922" i="1"/>
  <c r="E2921" i="1"/>
  <c r="BA2920" i="1"/>
  <c r="K2920" i="1"/>
  <c r="J2920" i="1"/>
  <c r="I2920" i="1"/>
  <c r="E2920" i="1"/>
  <c r="BA2919" i="1"/>
  <c r="AU2919" i="1"/>
  <c r="T2919" i="1"/>
  <c r="AV2919" i="1" s="1"/>
  <c r="E2919" i="1"/>
  <c r="AT2918" i="1"/>
  <c r="AT2917" i="1" s="1"/>
  <c r="AT2916" i="1" s="1"/>
  <c r="AS2918" i="1"/>
  <c r="AR2918" i="1"/>
  <c r="AR2917" i="1" s="1"/>
  <c r="AR2916" i="1" s="1"/>
  <c r="AQ2918" i="1"/>
  <c r="AQ2917" i="1" s="1"/>
  <c r="AQ2916" i="1" s="1"/>
  <c r="AP2918" i="1"/>
  <c r="AP2917" i="1" s="1"/>
  <c r="AP2916" i="1" s="1"/>
  <c r="AO2918" i="1"/>
  <c r="AN2918" i="1"/>
  <c r="AN2917" i="1" s="1"/>
  <c r="AN2916" i="1" s="1"/>
  <c r="AM2918" i="1"/>
  <c r="AM2917" i="1" s="1"/>
  <c r="AM2916" i="1" s="1"/>
  <c r="AL2918" i="1"/>
  <c r="AK2918" i="1"/>
  <c r="AJ2918" i="1"/>
  <c r="AJ2917" i="1" s="1"/>
  <c r="AJ2916" i="1" s="1"/>
  <c r="AI2918" i="1"/>
  <c r="AI2917" i="1" s="1"/>
  <c r="AI2916" i="1" s="1"/>
  <c r="AH2918" i="1"/>
  <c r="AG2918" i="1"/>
  <c r="AG2917" i="1" s="1"/>
  <c r="AG2916" i="1" s="1"/>
  <c r="AF2918" i="1"/>
  <c r="AF2917" i="1" s="1"/>
  <c r="AF2916" i="1" s="1"/>
  <c r="P2918" i="1"/>
  <c r="T2918" i="1" s="1"/>
  <c r="O2918" i="1"/>
  <c r="O2917" i="1" s="1"/>
  <c r="O2916" i="1" s="1"/>
  <c r="E2918" i="1"/>
  <c r="AS2917" i="1"/>
  <c r="AS2916" i="1" s="1"/>
  <c r="AO2917" i="1"/>
  <c r="AO2916" i="1" s="1"/>
  <c r="AL2917" i="1"/>
  <c r="AK2917" i="1"/>
  <c r="AK2916" i="1" s="1"/>
  <c r="AH2917" i="1"/>
  <c r="AH2916" i="1" s="1"/>
  <c r="E2917" i="1"/>
  <c r="E2916" i="1"/>
  <c r="BA2915" i="1"/>
  <c r="AY2915" i="1"/>
  <c r="AU2915" i="1"/>
  <c r="V2915" i="1"/>
  <c r="U2915" i="1"/>
  <c r="AX2915" i="1" s="1"/>
  <c r="T2915" i="1"/>
  <c r="AV2915" i="1" s="1"/>
  <c r="E2915" i="1"/>
  <c r="BA2914" i="1"/>
  <c r="AU2914" i="1"/>
  <c r="V2914" i="1"/>
  <c r="AY2914" i="1" s="1"/>
  <c r="U2914" i="1"/>
  <c r="AX2914" i="1" s="1"/>
  <c r="T2914" i="1"/>
  <c r="AW2914" i="1" s="1"/>
  <c r="E2914" i="1"/>
  <c r="BA2913" i="1"/>
  <c r="AU2913" i="1"/>
  <c r="V2913" i="1"/>
  <c r="AY2913" i="1" s="1"/>
  <c r="U2913" i="1"/>
  <c r="AX2913" i="1" s="1"/>
  <c r="T2913" i="1"/>
  <c r="E2913" i="1"/>
  <c r="AZ2912" i="1"/>
  <c r="AZ2911" i="1" s="1"/>
  <c r="AZ2910" i="1" s="1"/>
  <c r="AT2912" i="1"/>
  <c r="AS2912" i="1"/>
  <c r="AR2912" i="1"/>
  <c r="AR2911" i="1" s="1"/>
  <c r="AR2910" i="1" s="1"/>
  <c r="AQ2912" i="1"/>
  <c r="AQ2911" i="1" s="1"/>
  <c r="AQ2910" i="1" s="1"/>
  <c r="AP2912" i="1"/>
  <c r="AP2911" i="1" s="1"/>
  <c r="AP2910" i="1" s="1"/>
  <c r="AO2912" i="1"/>
  <c r="AO2911" i="1" s="1"/>
  <c r="AO2910" i="1" s="1"/>
  <c r="AN2912" i="1"/>
  <c r="AN2911" i="1" s="1"/>
  <c r="AN2910" i="1" s="1"/>
  <c r="AM2912" i="1"/>
  <c r="AM2911" i="1" s="1"/>
  <c r="AM2910" i="1" s="1"/>
  <c r="AL2912" i="1"/>
  <c r="BA2912" i="1" s="1"/>
  <c r="AK2912" i="1"/>
  <c r="AJ2912" i="1"/>
  <c r="AJ2911" i="1" s="1"/>
  <c r="AJ2910" i="1" s="1"/>
  <c r="AI2912" i="1"/>
  <c r="AI2911" i="1" s="1"/>
  <c r="AI2910" i="1" s="1"/>
  <c r="AH2912" i="1"/>
  <c r="AH2911" i="1" s="1"/>
  <c r="AH2910" i="1" s="1"/>
  <c r="AG2912" i="1"/>
  <c r="AG2911" i="1" s="1"/>
  <c r="AG2910" i="1" s="1"/>
  <c r="AF2912" i="1"/>
  <c r="AF2911" i="1" s="1"/>
  <c r="AF2910" i="1" s="1"/>
  <c r="AE2912" i="1"/>
  <c r="AE2911" i="1" s="1"/>
  <c r="AD2912" i="1"/>
  <c r="AD2911" i="1" s="1"/>
  <c r="AD2910" i="1" s="1"/>
  <c r="AC2912" i="1"/>
  <c r="AB2912" i="1"/>
  <c r="AB2911" i="1" s="1"/>
  <c r="AB2910" i="1" s="1"/>
  <c r="AA2912" i="1"/>
  <c r="AA2911" i="1" s="1"/>
  <c r="AA2910" i="1" s="1"/>
  <c r="Z2912" i="1"/>
  <c r="Z2911" i="1" s="1"/>
  <c r="Z2910" i="1" s="1"/>
  <c r="Y2912" i="1"/>
  <c r="Y2911" i="1" s="1"/>
  <c r="Y2910" i="1" s="1"/>
  <c r="X2912" i="1"/>
  <c r="X2911" i="1" s="1"/>
  <c r="X2910" i="1" s="1"/>
  <c r="W2912" i="1"/>
  <c r="W2911" i="1" s="1"/>
  <c r="W2910" i="1" s="1"/>
  <c r="S2912" i="1"/>
  <c r="S2911" i="1" s="1"/>
  <c r="S2910" i="1" s="1"/>
  <c r="R2912" i="1"/>
  <c r="R2911" i="1" s="1"/>
  <c r="R2910" i="1" s="1"/>
  <c r="Q2912" i="1"/>
  <c r="P2912" i="1"/>
  <c r="P2911" i="1" s="1"/>
  <c r="P2910" i="1" s="1"/>
  <c r="O2912" i="1"/>
  <c r="O2911" i="1" s="1"/>
  <c r="O2910" i="1" s="1"/>
  <c r="N2912" i="1"/>
  <c r="N2911" i="1" s="1"/>
  <c r="M2912" i="1"/>
  <c r="L2912" i="1"/>
  <c r="K2912" i="1"/>
  <c r="J2912" i="1"/>
  <c r="I2912" i="1"/>
  <c r="E2912" i="1"/>
  <c r="AT2911" i="1"/>
  <c r="AT2910" i="1" s="1"/>
  <c r="AS2911" i="1"/>
  <c r="AS2910" i="1" s="1"/>
  <c r="AK2911" i="1"/>
  <c r="AK2910" i="1" s="1"/>
  <c r="AC2911" i="1"/>
  <c r="AC2910" i="1" s="1"/>
  <c r="Q2911" i="1"/>
  <c r="Q2910" i="1" s="1"/>
  <c r="M2911" i="1"/>
  <c r="J2911" i="1"/>
  <c r="I2911" i="1"/>
  <c r="I2910" i="1" s="1"/>
  <c r="E2911" i="1"/>
  <c r="AE2910" i="1"/>
  <c r="M2910" i="1"/>
  <c r="E2910" i="1"/>
  <c r="BA2909" i="1"/>
  <c r="AU2909" i="1"/>
  <c r="T2909" i="1"/>
  <c r="E2909" i="1"/>
  <c r="BA2908" i="1"/>
  <c r="AU2908" i="1"/>
  <c r="V2908" i="1"/>
  <c r="AY2908" i="1" s="1"/>
  <c r="U2908" i="1"/>
  <c r="AX2908" i="1" s="1"/>
  <c r="T2908" i="1"/>
  <c r="E2908" i="1"/>
  <c r="BA2907" i="1"/>
  <c r="AY2907" i="1"/>
  <c r="AU2907" i="1"/>
  <c r="V2907" i="1"/>
  <c r="U2907" i="1"/>
  <c r="AX2907" i="1" s="1"/>
  <c r="T2907" i="1"/>
  <c r="AV2907" i="1" s="1"/>
  <c r="E2907" i="1"/>
  <c r="AZ2906" i="1"/>
  <c r="AT2906" i="1"/>
  <c r="AT2905" i="1" s="1"/>
  <c r="AS2906" i="1"/>
  <c r="AR2906" i="1"/>
  <c r="AQ2906" i="1"/>
  <c r="AP2906" i="1"/>
  <c r="AP2905" i="1" s="1"/>
  <c r="AO2906" i="1"/>
  <c r="AO2905" i="1" s="1"/>
  <c r="AN2906" i="1"/>
  <c r="AM2906" i="1"/>
  <c r="AM2905" i="1" s="1"/>
  <c r="AL2906" i="1"/>
  <c r="BA2906" i="1" s="1"/>
  <c r="AK2906" i="1"/>
  <c r="AJ2906" i="1"/>
  <c r="AI2906" i="1"/>
  <c r="AI2905" i="1" s="1"/>
  <c r="AH2906" i="1"/>
  <c r="AH2905" i="1" s="1"/>
  <c r="AG2906" i="1"/>
  <c r="AG2905" i="1" s="1"/>
  <c r="AF2906" i="1"/>
  <c r="AE2906" i="1"/>
  <c r="AE2905" i="1" s="1"/>
  <c r="AD2906" i="1"/>
  <c r="AD2905" i="1" s="1"/>
  <c r="AC2906" i="1"/>
  <c r="AC2905" i="1" s="1"/>
  <c r="AB2906" i="1"/>
  <c r="AA2906" i="1"/>
  <c r="AA2905" i="1" s="1"/>
  <c r="Z2906" i="1"/>
  <c r="Z2905" i="1" s="1"/>
  <c r="Y2906" i="1"/>
  <c r="Y2905" i="1" s="1"/>
  <c r="X2906" i="1"/>
  <c r="W2906" i="1"/>
  <c r="W2905" i="1" s="1"/>
  <c r="S2906" i="1"/>
  <c r="S2905" i="1" s="1"/>
  <c r="R2906" i="1"/>
  <c r="R2905" i="1" s="1"/>
  <c r="Q2906" i="1"/>
  <c r="P2906" i="1"/>
  <c r="P2905" i="1" s="1"/>
  <c r="O2906" i="1"/>
  <c r="O2905" i="1" s="1"/>
  <c r="N2906" i="1"/>
  <c r="N2905" i="1" s="1"/>
  <c r="M2906" i="1"/>
  <c r="L2906" i="1"/>
  <c r="K2906" i="1"/>
  <c r="J2906" i="1"/>
  <c r="U2906" i="1" s="1"/>
  <c r="AX2906" i="1" s="1"/>
  <c r="I2906" i="1"/>
  <c r="E2906" i="1"/>
  <c r="AZ2905" i="1"/>
  <c r="AS2905" i="1"/>
  <c r="AR2905" i="1"/>
  <c r="AN2905" i="1"/>
  <c r="AL2905" i="1"/>
  <c r="AK2905" i="1"/>
  <c r="AJ2905" i="1"/>
  <c r="AF2905" i="1"/>
  <c r="AB2905" i="1"/>
  <c r="X2905" i="1"/>
  <c r="Q2905" i="1"/>
  <c r="M2905" i="1"/>
  <c r="L2905" i="1"/>
  <c r="I2905" i="1"/>
  <c r="E2905" i="1"/>
  <c r="BA2904" i="1"/>
  <c r="AU2904" i="1"/>
  <c r="V2904" i="1"/>
  <c r="AY2904" i="1" s="1"/>
  <c r="K2904" i="1"/>
  <c r="J2904" i="1"/>
  <c r="U2904" i="1" s="1"/>
  <c r="AX2904" i="1" s="1"/>
  <c r="I2904" i="1"/>
  <c r="T2904" i="1" s="1"/>
  <c r="E2904" i="1"/>
  <c r="AZ2903" i="1"/>
  <c r="AT2903" i="1"/>
  <c r="AS2903" i="1"/>
  <c r="AS2900" i="1" s="1"/>
  <c r="AR2903" i="1"/>
  <c r="AQ2903" i="1"/>
  <c r="AP2903" i="1"/>
  <c r="AO2903" i="1"/>
  <c r="AO2900" i="1" s="1"/>
  <c r="AN2903" i="1"/>
  <c r="AN2900" i="1" s="1"/>
  <c r="AN2899" i="1" s="1"/>
  <c r="AN2898" i="1" s="1"/>
  <c r="AN2897" i="1" s="1"/>
  <c r="AM2903" i="1"/>
  <c r="AL2903" i="1"/>
  <c r="AK2903" i="1"/>
  <c r="AK2900" i="1" s="1"/>
  <c r="AJ2903" i="1"/>
  <c r="AJ2900" i="1" s="1"/>
  <c r="AJ2899" i="1" s="1"/>
  <c r="AJ2898" i="1" s="1"/>
  <c r="AJ2897" i="1" s="1"/>
  <c r="AI2903" i="1"/>
  <c r="AH2903" i="1"/>
  <c r="AG2903" i="1"/>
  <c r="AF2903" i="1"/>
  <c r="AF2900" i="1" s="1"/>
  <c r="AF2899" i="1" s="1"/>
  <c r="AF2898" i="1" s="1"/>
  <c r="AF2897" i="1" s="1"/>
  <c r="AE2903" i="1"/>
  <c r="AD2903" i="1"/>
  <c r="AC2903" i="1"/>
  <c r="AC2900" i="1" s="1"/>
  <c r="AB2903" i="1"/>
  <c r="AB2900" i="1" s="1"/>
  <c r="AA2903" i="1"/>
  <c r="Z2903" i="1"/>
  <c r="Y2903" i="1"/>
  <c r="Y2900" i="1" s="1"/>
  <c r="X2903" i="1"/>
  <c r="X2900" i="1" s="1"/>
  <c r="X2899" i="1" s="1"/>
  <c r="X2898" i="1" s="1"/>
  <c r="X2897" i="1" s="1"/>
  <c r="W2903" i="1"/>
  <c r="S2903" i="1"/>
  <c r="R2903" i="1"/>
  <c r="Q2903" i="1"/>
  <c r="P2903" i="1"/>
  <c r="O2903" i="1"/>
  <c r="N2903" i="1"/>
  <c r="M2903" i="1"/>
  <c r="M2900" i="1" s="1"/>
  <c r="L2903" i="1"/>
  <c r="K2903" i="1"/>
  <c r="I2903" i="1"/>
  <c r="I2900" i="1" s="1"/>
  <c r="E2903" i="1"/>
  <c r="BA2902" i="1"/>
  <c r="AU2902" i="1"/>
  <c r="V2902" i="1"/>
  <c r="AY2902" i="1" s="1"/>
  <c r="U2902" i="1"/>
  <c r="AX2902" i="1" s="1"/>
  <c r="T2902" i="1"/>
  <c r="E2902" i="1"/>
  <c r="AZ2901" i="1"/>
  <c r="AT2901" i="1"/>
  <c r="AS2901" i="1"/>
  <c r="AR2901" i="1"/>
  <c r="AQ2901" i="1"/>
  <c r="AP2901" i="1"/>
  <c r="AO2901" i="1"/>
  <c r="AN2901" i="1"/>
  <c r="AM2901" i="1"/>
  <c r="AL2901" i="1"/>
  <c r="BA2901" i="1" s="1"/>
  <c r="AK2901" i="1"/>
  <c r="AJ2901" i="1"/>
  <c r="AI2901" i="1"/>
  <c r="AH2901" i="1"/>
  <c r="AH2900" i="1" s="1"/>
  <c r="AG2901" i="1"/>
  <c r="AF2901" i="1"/>
  <c r="AE2901" i="1"/>
  <c r="AD2901" i="1"/>
  <c r="AD2900" i="1" s="1"/>
  <c r="AD2899" i="1" s="1"/>
  <c r="AD2898" i="1" s="1"/>
  <c r="AC2901" i="1"/>
  <c r="AB2901" i="1"/>
  <c r="AA2901" i="1"/>
  <c r="Z2901" i="1"/>
  <c r="Z2900" i="1" s="1"/>
  <c r="Y2901" i="1"/>
  <c r="X2901" i="1"/>
  <c r="W2901" i="1"/>
  <c r="S2901" i="1"/>
  <c r="R2901" i="1"/>
  <c r="Q2901" i="1"/>
  <c r="P2901" i="1"/>
  <c r="O2901" i="1"/>
  <c r="O2900" i="1" s="1"/>
  <c r="N2901" i="1"/>
  <c r="M2901" i="1"/>
  <c r="L2901" i="1"/>
  <c r="K2901" i="1"/>
  <c r="K2900" i="1" s="1"/>
  <c r="J2901" i="1"/>
  <c r="I2901" i="1"/>
  <c r="E2901" i="1"/>
  <c r="AT2900" i="1"/>
  <c r="AT2899" i="1" s="1"/>
  <c r="AT2898" i="1" s="1"/>
  <c r="AI2900" i="1"/>
  <c r="R2900" i="1"/>
  <c r="Q2900" i="1"/>
  <c r="E2900" i="1"/>
  <c r="E2899" i="1"/>
  <c r="E2898" i="1"/>
  <c r="E2897" i="1"/>
  <c r="BA2896" i="1"/>
  <c r="AU2896" i="1"/>
  <c r="AM2896" i="1"/>
  <c r="AM2895" i="1" s="1"/>
  <c r="AM2894" i="1" s="1"/>
  <c r="AM2893" i="1" s="1"/>
  <c r="AI2896" i="1"/>
  <c r="AI2895" i="1" s="1"/>
  <c r="AI2894" i="1" s="1"/>
  <c r="AI2893" i="1" s="1"/>
  <c r="AH2896" i="1"/>
  <c r="AH2895" i="1" s="1"/>
  <c r="AH2894" i="1" s="1"/>
  <c r="AH2893" i="1" s="1"/>
  <c r="T2896" i="1"/>
  <c r="AV2896" i="1" s="1"/>
  <c r="E2896" i="1"/>
  <c r="AT2895" i="1"/>
  <c r="AT2894" i="1" s="1"/>
  <c r="AT2893" i="1" s="1"/>
  <c r="AS2895" i="1"/>
  <c r="AS2894" i="1" s="1"/>
  <c r="AS2893" i="1" s="1"/>
  <c r="AR2895" i="1"/>
  <c r="AR2894" i="1" s="1"/>
  <c r="AR2893" i="1" s="1"/>
  <c r="AQ2895" i="1"/>
  <c r="AQ2894" i="1" s="1"/>
  <c r="AQ2893" i="1" s="1"/>
  <c r="AP2895" i="1"/>
  <c r="AP2894" i="1" s="1"/>
  <c r="AO2895" i="1"/>
  <c r="AO2894" i="1" s="1"/>
  <c r="AO2893" i="1" s="1"/>
  <c r="AN2895" i="1"/>
  <c r="AN2894" i="1" s="1"/>
  <c r="AN2893" i="1" s="1"/>
  <c r="AL2895" i="1"/>
  <c r="AK2895" i="1"/>
  <c r="AJ2895" i="1"/>
  <c r="AJ2894" i="1" s="1"/>
  <c r="AJ2893" i="1" s="1"/>
  <c r="AG2895" i="1"/>
  <c r="AG2894" i="1" s="1"/>
  <c r="AG2893" i="1" s="1"/>
  <c r="AF2895" i="1"/>
  <c r="AF2894" i="1" s="1"/>
  <c r="AF2893" i="1" s="1"/>
  <c r="O2895" i="1"/>
  <c r="O2894" i="1" s="1"/>
  <c r="E2895" i="1"/>
  <c r="AK2894" i="1"/>
  <c r="AK2893" i="1" s="1"/>
  <c r="E2894" i="1"/>
  <c r="E2893" i="1"/>
  <c r="BA2892" i="1"/>
  <c r="AU2892" i="1"/>
  <c r="V2892" i="1"/>
  <c r="AY2892" i="1" s="1"/>
  <c r="U2892" i="1"/>
  <c r="AX2892" i="1" s="1"/>
  <c r="T2892" i="1"/>
  <c r="E2892" i="1"/>
  <c r="AZ2891" i="1"/>
  <c r="AT2891" i="1"/>
  <c r="AS2891" i="1"/>
  <c r="AR2891" i="1"/>
  <c r="AQ2891" i="1"/>
  <c r="AP2891" i="1"/>
  <c r="AO2891" i="1"/>
  <c r="AN2891" i="1"/>
  <c r="AM2891" i="1"/>
  <c r="AL2891" i="1"/>
  <c r="BA2891" i="1" s="1"/>
  <c r="AK2891" i="1"/>
  <c r="AJ2891" i="1"/>
  <c r="AI2891" i="1"/>
  <c r="AH2891" i="1"/>
  <c r="AG2891" i="1"/>
  <c r="AF2891" i="1"/>
  <c r="AE2891" i="1"/>
  <c r="AD2891" i="1"/>
  <c r="AC2891" i="1"/>
  <c r="AB2891" i="1"/>
  <c r="AA2891" i="1"/>
  <c r="Z2891" i="1"/>
  <c r="Y2891" i="1"/>
  <c r="X2891" i="1"/>
  <c r="W2891" i="1"/>
  <c r="S2891" i="1"/>
  <c r="R2891" i="1"/>
  <c r="Q2891" i="1"/>
  <c r="P2891" i="1"/>
  <c r="O2891" i="1"/>
  <c r="N2891" i="1"/>
  <c r="M2891" i="1"/>
  <c r="L2891" i="1"/>
  <c r="K2891" i="1"/>
  <c r="J2891" i="1"/>
  <c r="I2891" i="1"/>
  <c r="E2891" i="1"/>
  <c r="BA2890" i="1"/>
  <c r="AU2890" i="1"/>
  <c r="V2890" i="1"/>
  <c r="AY2890" i="1" s="1"/>
  <c r="U2890" i="1"/>
  <c r="AX2890" i="1" s="1"/>
  <c r="T2890" i="1"/>
  <c r="E2890" i="1"/>
  <c r="AZ2889" i="1"/>
  <c r="AT2889" i="1"/>
  <c r="AS2889" i="1"/>
  <c r="AR2889" i="1"/>
  <c r="AQ2889" i="1"/>
  <c r="AP2889" i="1"/>
  <c r="AO2889" i="1"/>
  <c r="AN2889" i="1"/>
  <c r="AM2889" i="1"/>
  <c r="AL2889" i="1"/>
  <c r="BA2889" i="1" s="1"/>
  <c r="AK2889" i="1"/>
  <c r="AJ2889" i="1"/>
  <c r="AI2889" i="1"/>
  <c r="AH2889" i="1"/>
  <c r="AG2889" i="1"/>
  <c r="AF2889" i="1"/>
  <c r="AE2889" i="1"/>
  <c r="AD2889" i="1"/>
  <c r="AC2889" i="1"/>
  <c r="AB2889" i="1"/>
  <c r="AA2889" i="1"/>
  <c r="Z2889" i="1"/>
  <c r="Y2889" i="1"/>
  <c r="X2889" i="1"/>
  <c r="W2889" i="1"/>
  <c r="S2889" i="1"/>
  <c r="R2889" i="1"/>
  <c r="Q2889" i="1"/>
  <c r="P2889" i="1"/>
  <c r="O2889" i="1"/>
  <c r="N2889" i="1"/>
  <c r="M2889" i="1"/>
  <c r="L2889" i="1"/>
  <c r="K2889" i="1"/>
  <c r="V2889" i="1" s="1"/>
  <c r="AY2889" i="1" s="1"/>
  <c r="J2889" i="1"/>
  <c r="I2889" i="1"/>
  <c r="E2889" i="1"/>
  <c r="BA2888" i="1"/>
  <c r="AU2888" i="1"/>
  <c r="V2888" i="1"/>
  <c r="AY2888" i="1" s="1"/>
  <c r="U2888" i="1"/>
  <c r="AX2888" i="1" s="1"/>
  <c r="T2888" i="1"/>
  <c r="AV2888" i="1" s="1"/>
  <c r="E2888" i="1"/>
  <c r="BA2887" i="1"/>
  <c r="AU2887" i="1"/>
  <c r="V2887" i="1"/>
  <c r="AY2887" i="1" s="1"/>
  <c r="U2887" i="1"/>
  <c r="AX2887" i="1" s="1"/>
  <c r="T2887" i="1"/>
  <c r="AW2887" i="1" s="1"/>
  <c r="E2887" i="1"/>
  <c r="AZ2886" i="1"/>
  <c r="AT2886" i="1"/>
  <c r="AS2886" i="1"/>
  <c r="AR2886" i="1"/>
  <c r="AQ2886" i="1"/>
  <c r="AP2886" i="1"/>
  <c r="AO2886" i="1"/>
  <c r="AN2886" i="1"/>
  <c r="AM2886" i="1"/>
  <c r="AL2886" i="1"/>
  <c r="AK2886" i="1"/>
  <c r="AJ2886" i="1"/>
  <c r="AI2886" i="1"/>
  <c r="AH2886" i="1"/>
  <c r="AG2886" i="1"/>
  <c r="AF2886" i="1"/>
  <c r="AE2886" i="1"/>
  <c r="AD2886" i="1"/>
  <c r="AC2886" i="1"/>
  <c r="AB2886" i="1"/>
  <c r="AA2886" i="1"/>
  <c r="Z2886" i="1"/>
  <c r="Y2886" i="1"/>
  <c r="X2886" i="1"/>
  <c r="W2886" i="1"/>
  <c r="S2886" i="1"/>
  <c r="R2886" i="1"/>
  <c r="Q2886" i="1"/>
  <c r="P2886" i="1"/>
  <c r="O2886" i="1"/>
  <c r="N2886" i="1"/>
  <c r="M2886" i="1"/>
  <c r="L2886" i="1"/>
  <c r="K2886" i="1"/>
  <c r="V2886" i="1" s="1"/>
  <c r="AY2886" i="1" s="1"/>
  <c r="J2886" i="1"/>
  <c r="I2886" i="1"/>
  <c r="E2886" i="1"/>
  <c r="AU2885" i="1"/>
  <c r="V2885" i="1"/>
  <c r="AY2885" i="1" s="1"/>
  <c r="U2885" i="1"/>
  <c r="AX2885" i="1" s="1"/>
  <c r="T2885" i="1"/>
  <c r="AV2885" i="1" s="1"/>
  <c r="E2885" i="1"/>
  <c r="AZ2884" i="1"/>
  <c r="AT2884" i="1"/>
  <c r="AS2884" i="1"/>
  <c r="AR2884" i="1"/>
  <c r="AQ2884" i="1"/>
  <c r="AP2884" i="1"/>
  <c r="AO2884" i="1"/>
  <c r="AN2884" i="1"/>
  <c r="AM2884" i="1"/>
  <c r="AL2884" i="1"/>
  <c r="AK2884" i="1"/>
  <c r="AJ2884" i="1"/>
  <c r="AI2884" i="1"/>
  <c r="AH2884" i="1"/>
  <c r="AG2884" i="1"/>
  <c r="AF2884" i="1"/>
  <c r="AE2884" i="1"/>
  <c r="AD2884" i="1"/>
  <c r="AC2884" i="1"/>
  <c r="AB2884" i="1"/>
  <c r="AA2884" i="1"/>
  <c r="Z2884" i="1"/>
  <c r="Y2884" i="1"/>
  <c r="X2884" i="1"/>
  <c r="W2884" i="1"/>
  <c r="S2884" i="1"/>
  <c r="R2884" i="1"/>
  <c r="Q2884" i="1"/>
  <c r="P2884" i="1"/>
  <c r="O2884" i="1"/>
  <c r="N2884" i="1"/>
  <c r="M2884" i="1"/>
  <c r="L2884" i="1"/>
  <c r="K2884" i="1"/>
  <c r="J2884" i="1"/>
  <c r="I2884" i="1"/>
  <c r="E2884" i="1"/>
  <c r="BA2883" i="1"/>
  <c r="AU2883" i="1"/>
  <c r="V2883" i="1"/>
  <c r="AY2883" i="1" s="1"/>
  <c r="U2883" i="1"/>
  <c r="AX2883" i="1" s="1"/>
  <c r="T2883" i="1"/>
  <c r="E2883" i="1"/>
  <c r="BA2882" i="1"/>
  <c r="AU2882" i="1"/>
  <c r="T2882" i="1"/>
  <c r="AW2882" i="1" s="1"/>
  <c r="K2882" i="1"/>
  <c r="V2882" i="1" s="1"/>
  <c r="AY2882" i="1" s="1"/>
  <c r="J2882" i="1"/>
  <c r="U2882" i="1" s="1"/>
  <c r="AX2882" i="1" s="1"/>
  <c r="I2882" i="1"/>
  <c r="E2882" i="1"/>
  <c r="BA2881" i="1"/>
  <c r="AU2881" i="1"/>
  <c r="AC2881" i="1"/>
  <c r="AA2881" i="1"/>
  <c r="AA2880" i="1" s="1"/>
  <c r="W2881" i="1"/>
  <c r="W2880" i="1" s="1"/>
  <c r="K2881" i="1"/>
  <c r="V2881" i="1" s="1"/>
  <c r="AY2881" i="1" s="1"/>
  <c r="J2881" i="1"/>
  <c r="U2881" i="1" s="1"/>
  <c r="AX2881" i="1" s="1"/>
  <c r="I2881" i="1"/>
  <c r="T2881" i="1" s="1"/>
  <c r="AW2881" i="1" s="1"/>
  <c r="E2881" i="1"/>
  <c r="AZ2880" i="1"/>
  <c r="AT2880" i="1"/>
  <c r="AS2880" i="1"/>
  <c r="AR2880" i="1"/>
  <c r="AQ2880" i="1"/>
  <c r="AP2880" i="1"/>
  <c r="AO2880" i="1"/>
  <c r="AN2880" i="1"/>
  <c r="AM2880" i="1"/>
  <c r="AL2880" i="1"/>
  <c r="BA2880" i="1" s="1"/>
  <c r="AK2880" i="1"/>
  <c r="AJ2880" i="1"/>
  <c r="AI2880" i="1"/>
  <c r="AH2880" i="1"/>
  <c r="AG2880" i="1"/>
  <c r="AF2880" i="1"/>
  <c r="AE2880" i="1"/>
  <c r="AD2880" i="1"/>
  <c r="AC2880" i="1"/>
  <c r="AB2880" i="1"/>
  <c r="Z2880" i="1"/>
  <c r="Y2880" i="1"/>
  <c r="X2880" i="1"/>
  <c r="S2880" i="1"/>
  <c r="R2880" i="1"/>
  <c r="Q2880" i="1"/>
  <c r="P2880" i="1"/>
  <c r="O2880" i="1"/>
  <c r="N2880" i="1"/>
  <c r="N2879" i="1" s="1"/>
  <c r="N2878" i="1" s="1"/>
  <c r="N2877" i="1" s="1"/>
  <c r="N2876" i="1" s="1"/>
  <c r="M2880" i="1"/>
  <c r="L2880" i="1"/>
  <c r="I2880" i="1"/>
  <c r="E2880" i="1"/>
  <c r="E2879" i="1"/>
  <c r="E2878" i="1"/>
  <c r="E2877" i="1"/>
  <c r="E2876" i="1"/>
  <c r="BA2875" i="1"/>
  <c r="AU2875" i="1"/>
  <c r="V2875" i="1"/>
  <c r="AY2875" i="1" s="1"/>
  <c r="U2875" i="1"/>
  <c r="AX2875" i="1" s="1"/>
  <c r="T2875" i="1"/>
  <c r="E2875" i="1"/>
  <c r="AZ2874" i="1"/>
  <c r="AT2874" i="1"/>
  <c r="AT2868" i="1" s="1"/>
  <c r="AT2867" i="1" s="1"/>
  <c r="AT2866" i="1" s="1"/>
  <c r="AT2865" i="1" s="1"/>
  <c r="AS2874" i="1"/>
  <c r="AR2874" i="1"/>
  <c r="AQ2874" i="1"/>
  <c r="AP2874" i="1"/>
  <c r="AO2874" i="1"/>
  <c r="AN2874" i="1"/>
  <c r="AM2874" i="1"/>
  <c r="AL2874" i="1"/>
  <c r="AL2868" i="1" s="1"/>
  <c r="AL2867" i="1" s="1"/>
  <c r="AL2866" i="1" s="1"/>
  <c r="AL2865" i="1" s="1"/>
  <c r="AK2874" i="1"/>
  <c r="AJ2874" i="1"/>
  <c r="AI2874" i="1"/>
  <c r="AH2874" i="1"/>
  <c r="AG2874" i="1"/>
  <c r="AF2874" i="1"/>
  <c r="AE2874" i="1"/>
  <c r="AD2874" i="1"/>
  <c r="AC2874" i="1"/>
  <c r="AB2874" i="1"/>
  <c r="AA2874" i="1"/>
  <c r="Z2874" i="1"/>
  <c r="Z2868" i="1" s="1"/>
  <c r="Z2867" i="1" s="1"/>
  <c r="Z2866" i="1" s="1"/>
  <c r="Z2865" i="1" s="1"/>
  <c r="Y2874" i="1"/>
  <c r="X2874" i="1"/>
  <c r="W2874" i="1"/>
  <c r="S2874" i="1"/>
  <c r="R2874" i="1"/>
  <c r="Q2874" i="1"/>
  <c r="P2874" i="1"/>
  <c r="O2874" i="1"/>
  <c r="N2874" i="1"/>
  <c r="M2874" i="1"/>
  <c r="L2874" i="1"/>
  <c r="K2874" i="1"/>
  <c r="J2874" i="1"/>
  <c r="I2874" i="1"/>
  <c r="E2874" i="1"/>
  <c r="BA2873" i="1"/>
  <c r="AY2873" i="1"/>
  <c r="AU2873" i="1"/>
  <c r="V2873" i="1"/>
  <c r="U2873" i="1"/>
  <c r="AX2873" i="1" s="1"/>
  <c r="T2873" i="1"/>
  <c r="E2873" i="1"/>
  <c r="BA2872" i="1"/>
  <c r="AU2872" i="1"/>
  <c r="T2872" i="1"/>
  <c r="E2872" i="1"/>
  <c r="BA2871" i="1"/>
  <c r="AX2871" i="1"/>
  <c r="AU2871" i="1"/>
  <c r="V2871" i="1"/>
  <c r="AY2871" i="1" s="1"/>
  <c r="U2871" i="1"/>
  <c r="T2871" i="1"/>
  <c r="E2871" i="1"/>
  <c r="BA2870" i="1"/>
  <c r="AU2870" i="1"/>
  <c r="V2870" i="1"/>
  <c r="AY2870" i="1" s="1"/>
  <c r="U2870" i="1"/>
  <c r="AX2870" i="1" s="1"/>
  <c r="T2870" i="1"/>
  <c r="AW2870" i="1" s="1"/>
  <c r="E2870" i="1"/>
  <c r="AZ2869" i="1"/>
  <c r="AT2869" i="1"/>
  <c r="AS2869" i="1"/>
  <c r="AR2869" i="1"/>
  <c r="AQ2869" i="1"/>
  <c r="AQ2868" i="1" s="1"/>
  <c r="AQ2867" i="1" s="1"/>
  <c r="AQ2866" i="1" s="1"/>
  <c r="AQ2865" i="1" s="1"/>
  <c r="AP2869" i="1"/>
  <c r="AO2869" i="1"/>
  <c r="AN2869" i="1"/>
  <c r="AM2869" i="1"/>
  <c r="AL2869" i="1"/>
  <c r="AK2869" i="1"/>
  <c r="AJ2869" i="1"/>
  <c r="AI2869" i="1"/>
  <c r="AH2869" i="1"/>
  <c r="AG2869" i="1"/>
  <c r="AF2869" i="1"/>
  <c r="BA2869" i="1" s="1"/>
  <c r="AE2869" i="1"/>
  <c r="AD2869" i="1"/>
  <c r="AC2869" i="1"/>
  <c r="AB2869" i="1"/>
  <c r="AA2869" i="1"/>
  <c r="Z2869" i="1"/>
  <c r="Y2869" i="1"/>
  <c r="X2869" i="1"/>
  <c r="W2869" i="1"/>
  <c r="S2869" i="1"/>
  <c r="R2869" i="1"/>
  <c r="Q2869" i="1"/>
  <c r="P2869" i="1"/>
  <c r="O2869" i="1"/>
  <c r="N2869" i="1"/>
  <c r="M2869" i="1"/>
  <c r="U2869" i="1" s="1"/>
  <c r="L2869" i="1"/>
  <c r="K2869" i="1"/>
  <c r="J2869" i="1"/>
  <c r="I2869" i="1"/>
  <c r="E2869" i="1"/>
  <c r="AP2868" i="1"/>
  <c r="AP2867" i="1" s="1"/>
  <c r="AP2866" i="1" s="1"/>
  <c r="AP2865" i="1" s="1"/>
  <c r="AH2868" i="1"/>
  <c r="AH2867" i="1" s="1"/>
  <c r="AH2866" i="1" s="1"/>
  <c r="AH2865" i="1" s="1"/>
  <c r="S2868" i="1"/>
  <c r="S2867" i="1" s="1"/>
  <c r="S2866" i="1" s="1"/>
  <c r="S2865" i="1" s="1"/>
  <c r="R2868" i="1"/>
  <c r="R2867" i="1" s="1"/>
  <c r="R2866" i="1" s="1"/>
  <c r="R2865" i="1" s="1"/>
  <c r="K2868" i="1"/>
  <c r="J2868" i="1"/>
  <c r="J2867" i="1" s="1"/>
  <c r="J2866" i="1" s="1"/>
  <c r="J2865" i="1" s="1"/>
  <c r="E2868" i="1"/>
  <c r="E2867" i="1"/>
  <c r="E2866" i="1"/>
  <c r="E2865" i="1"/>
  <c r="E2864" i="1"/>
  <c r="BA2863" i="1"/>
  <c r="AU2863" i="1"/>
  <c r="AM2863" i="1"/>
  <c r="AM2862" i="1" s="1"/>
  <c r="AM2861" i="1" s="1"/>
  <c r="AM2860" i="1" s="1"/>
  <c r="AM2859" i="1" s="1"/>
  <c r="AM2858" i="1" s="1"/>
  <c r="AI2863" i="1"/>
  <c r="AI2862" i="1" s="1"/>
  <c r="AI2861" i="1" s="1"/>
  <c r="AI2860" i="1" s="1"/>
  <c r="AI2859" i="1" s="1"/>
  <c r="AI2858" i="1" s="1"/>
  <c r="AH2863" i="1"/>
  <c r="AH2862" i="1" s="1"/>
  <c r="AH2861" i="1" s="1"/>
  <c r="AH2860" i="1" s="1"/>
  <c r="AH2859" i="1" s="1"/>
  <c r="AH2858" i="1" s="1"/>
  <c r="V2863" i="1"/>
  <c r="AY2863" i="1" s="1"/>
  <c r="U2863" i="1"/>
  <c r="AX2863" i="1" s="1"/>
  <c r="T2863" i="1"/>
  <c r="E2863" i="1"/>
  <c r="AZ2862" i="1"/>
  <c r="AT2862" i="1"/>
  <c r="AT2861" i="1" s="1"/>
  <c r="AT2860" i="1" s="1"/>
  <c r="AT2859" i="1" s="1"/>
  <c r="AT2858" i="1" s="1"/>
  <c r="AS2862" i="1"/>
  <c r="AS2861" i="1" s="1"/>
  <c r="AS2860" i="1" s="1"/>
  <c r="AS2859" i="1" s="1"/>
  <c r="AS2858" i="1" s="1"/>
  <c r="AR2862" i="1"/>
  <c r="AR2861" i="1" s="1"/>
  <c r="AR2860" i="1" s="1"/>
  <c r="AR2859" i="1" s="1"/>
  <c r="AR2858" i="1" s="1"/>
  <c r="AQ2862" i="1"/>
  <c r="AQ2861" i="1" s="1"/>
  <c r="AQ2860" i="1" s="1"/>
  <c r="AQ2859" i="1" s="1"/>
  <c r="AQ2858" i="1" s="1"/>
  <c r="AP2862" i="1"/>
  <c r="AO2862" i="1"/>
  <c r="AO2861" i="1" s="1"/>
  <c r="AO2860" i="1" s="1"/>
  <c r="AO2859" i="1" s="1"/>
  <c r="AO2858" i="1" s="1"/>
  <c r="AN2862" i="1"/>
  <c r="AL2862" i="1"/>
  <c r="AK2862" i="1"/>
  <c r="AK2861" i="1" s="1"/>
  <c r="AJ2862" i="1"/>
  <c r="AJ2861" i="1" s="1"/>
  <c r="AJ2860" i="1" s="1"/>
  <c r="AJ2859" i="1" s="1"/>
  <c r="AJ2858" i="1" s="1"/>
  <c r="AG2862" i="1"/>
  <c r="AG2861" i="1" s="1"/>
  <c r="AG2860" i="1" s="1"/>
  <c r="AG2859" i="1" s="1"/>
  <c r="AG2858" i="1" s="1"/>
  <c r="AF2862" i="1"/>
  <c r="AF2861" i="1" s="1"/>
  <c r="AF2860" i="1" s="1"/>
  <c r="AF2859" i="1" s="1"/>
  <c r="AF2858" i="1" s="1"/>
  <c r="AE2862" i="1"/>
  <c r="AD2862" i="1"/>
  <c r="AD2861" i="1" s="1"/>
  <c r="AD2860" i="1" s="1"/>
  <c r="AD2859" i="1" s="1"/>
  <c r="AD2858" i="1" s="1"/>
  <c r="AC2862" i="1"/>
  <c r="AB2862" i="1"/>
  <c r="AB2861" i="1" s="1"/>
  <c r="AB2860" i="1" s="1"/>
  <c r="AB2859" i="1" s="1"/>
  <c r="AB2858" i="1" s="1"/>
  <c r="AA2862" i="1"/>
  <c r="Z2862" i="1"/>
  <c r="Z2861" i="1" s="1"/>
  <c r="Z2860" i="1" s="1"/>
  <c r="Z2859" i="1" s="1"/>
  <c r="Z2858" i="1" s="1"/>
  <c r="Y2862" i="1"/>
  <c r="Y2861" i="1" s="1"/>
  <c r="Y2860" i="1" s="1"/>
  <c r="Y2859" i="1" s="1"/>
  <c r="Y2858" i="1" s="1"/>
  <c r="X2862" i="1"/>
  <c r="W2862" i="1"/>
  <c r="S2862" i="1"/>
  <c r="S2861" i="1" s="1"/>
  <c r="S2860" i="1" s="1"/>
  <c r="S2859" i="1" s="1"/>
  <c r="S2858" i="1" s="1"/>
  <c r="R2862" i="1"/>
  <c r="R2861" i="1" s="1"/>
  <c r="R2860" i="1" s="1"/>
  <c r="R2859" i="1" s="1"/>
  <c r="Q2862" i="1"/>
  <c r="Q2861" i="1" s="1"/>
  <c r="Q2860" i="1" s="1"/>
  <c r="Q2859" i="1" s="1"/>
  <c r="Q2858" i="1" s="1"/>
  <c r="P2862" i="1"/>
  <c r="O2862" i="1"/>
  <c r="O2861" i="1" s="1"/>
  <c r="O2860" i="1" s="1"/>
  <c r="O2859" i="1" s="1"/>
  <c r="O2858" i="1" s="1"/>
  <c r="N2862" i="1"/>
  <c r="N2861" i="1" s="1"/>
  <c r="M2862" i="1"/>
  <c r="M2861" i="1" s="1"/>
  <c r="M2860" i="1" s="1"/>
  <c r="M2859" i="1" s="1"/>
  <c r="M2858" i="1" s="1"/>
  <c r="L2862" i="1"/>
  <c r="K2862" i="1"/>
  <c r="K2861" i="1" s="1"/>
  <c r="K2860" i="1" s="1"/>
  <c r="K2859" i="1" s="1"/>
  <c r="K2858" i="1" s="1"/>
  <c r="J2862" i="1"/>
  <c r="I2862" i="1"/>
  <c r="I2861" i="1" s="1"/>
  <c r="E2862" i="1"/>
  <c r="AZ2861" i="1"/>
  <c r="AZ2860" i="1" s="1"/>
  <c r="AZ2859" i="1" s="1"/>
  <c r="AZ2858" i="1" s="1"/>
  <c r="AN2861" i="1"/>
  <c r="AN2860" i="1" s="1"/>
  <c r="AE2861" i="1"/>
  <c r="AE2860" i="1" s="1"/>
  <c r="AE2859" i="1" s="1"/>
  <c r="AE2858" i="1" s="1"/>
  <c r="AC2861" i="1"/>
  <c r="AC2860" i="1" s="1"/>
  <c r="AC2859" i="1" s="1"/>
  <c r="AC2858" i="1" s="1"/>
  <c r="AA2861" i="1"/>
  <c r="X2861" i="1"/>
  <c r="X2860" i="1" s="1"/>
  <c r="X2859" i="1" s="1"/>
  <c r="X2858" i="1" s="1"/>
  <c r="W2861" i="1"/>
  <c r="W2860" i="1" s="1"/>
  <c r="W2859" i="1" s="1"/>
  <c r="W2858" i="1" s="1"/>
  <c r="P2861" i="1"/>
  <c r="P2860" i="1" s="1"/>
  <c r="P2859" i="1" s="1"/>
  <c r="P2858" i="1" s="1"/>
  <c r="L2861" i="1"/>
  <c r="L2860" i="1" s="1"/>
  <c r="L2859" i="1" s="1"/>
  <c r="L2858" i="1" s="1"/>
  <c r="E2861" i="1"/>
  <c r="AK2860" i="1"/>
  <c r="AK2859" i="1" s="1"/>
  <c r="AK2858" i="1" s="1"/>
  <c r="AA2860" i="1"/>
  <c r="I2860" i="1"/>
  <c r="I2859" i="1" s="1"/>
  <c r="I2858" i="1" s="1"/>
  <c r="E2860" i="1"/>
  <c r="AN2859" i="1"/>
  <c r="AN2858" i="1" s="1"/>
  <c r="AA2859" i="1"/>
  <c r="AA2858" i="1" s="1"/>
  <c r="E2859" i="1"/>
  <c r="E2858" i="1"/>
  <c r="E2857" i="1"/>
  <c r="BA2856" i="1"/>
  <c r="AU2856" i="1"/>
  <c r="T2856" i="1"/>
  <c r="E2856" i="1"/>
  <c r="AT2855" i="1"/>
  <c r="AS2855" i="1"/>
  <c r="AR2855" i="1"/>
  <c r="AQ2855" i="1"/>
  <c r="AP2855" i="1"/>
  <c r="AP2854" i="1" s="1"/>
  <c r="AP2853" i="1" s="1"/>
  <c r="AO2855" i="1"/>
  <c r="AN2855" i="1"/>
  <c r="AN2854" i="1" s="1"/>
  <c r="AN2853" i="1" s="1"/>
  <c r="AM2855" i="1"/>
  <c r="AM2854" i="1" s="1"/>
  <c r="AM2853" i="1" s="1"/>
  <c r="AL2855" i="1"/>
  <c r="AL2854" i="1" s="1"/>
  <c r="AL2853" i="1" s="1"/>
  <c r="AK2855" i="1"/>
  <c r="AK2854" i="1" s="1"/>
  <c r="AK2853" i="1" s="1"/>
  <c r="AJ2855" i="1"/>
  <c r="AJ2854" i="1" s="1"/>
  <c r="AJ2853" i="1" s="1"/>
  <c r="AI2855" i="1"/>
  <c r="AI2854" i="1" s="1"/>
  <c r="AI2853" i="1" s="1"/>
  <c r="AH2855" i="1"/>
  <c r="AH2854" i="1" s="1"/>
  <c r="AH2853" i="1" s="1"/>
  <c r="AG2855" i="1"/>
  <c r="AG2854" i="1" s="1"/>
  <c r="AG2853" i="1" s="1"/>
  <c r="AF2855" i="1"/>
  <c r="R2855" i="1"/>
  <c r="R2854" i="1" s="1"/>
  <c r="R2853" i="1" s="1"/>
  <c r="Q2855" i="1"/>
  <c r="Q2854" i="1" s="1"/>
  <c r="Q2853" i="1" s="1"/>
  <c r="P2855" i="1"/>
  <c r="P2854" i="1" s="1"/>
  <c r="O2855" i="1"/>
  <c r="E2855" i="1"/>
  <c r="AT2854" i="1"/>
  <c r="AT2853" i="1" s="1"/>
  <c r="AS2854" i="1"/>
  <c r="AS2853" i="1" s="1"/>
  <c r="AR2854" i="1"/>
  <c r="AR2853" i="1" s="1"/>
  <c r="AO2854" i="1"/>
  <c r="AO2853" i="1" s="1"/>
  <c r="AF2854" i="1"/>
  <c r="AF2853" i="1" s="1"/>
  <c r="BA2853" i="1" s="1"/>
  <c r="E2854" i="1"/>
  <c r="P2853" i="1"/>
  <c r="E2853" i="1"/>
  <c r="BA2852" i="1"/>
  <c r="AU2852" i="1"/>
  <c r="V2852" i="1"/>
  <c r="AY2852" i="1" s="1"/>
  <c r="U2852" i="1"/>
  <c r="AX2852" i="1" s="1"/>
  <c r="T2852" i="1"/>
  <c r="AW2852" i="1" s="1"/>
  <c r="E2852" i="1"/>
  <c r="BA2851" i="1"/>
  <c r="AU2851" i="1"/>
  <c r="V2851" i="1"/>
  <c r="AY2851" i="1" s="1"/>
  <c r="U2851" i="1"/>
  <c r="AX2851" i="1" s="1"/>
  <c r="T2851" i="1"/>
  <c r="AW2851" i="1" s="1"/>
  <c r="E2851" i="1"/>
  <c r="AZ2850" i="1"/>
  <c r="AZ2849" i="1" s="1"/>
  <c r="AT2850" i="1"/>
  <c r="AS2850" i="1"/>
  <c r="AS2849" i="1" s="1"/>
  <c r="AR2850" i="1"/>
  <c r="AR2849" i="1" s="1"/>
  <c r="AQ2850" i="1"/>
  <c r="AQ2849" i="1" s="1"/>
  <c r="AP2850" i="1"/>
  <c r="AP2849" i="1" s="1"/>
  <c r="AO2850" i="1"/>
  <c r="AO2849" i="1" s="1"/>
  <c r="AN2850" i="1"/>
  <c r="AN2849" i="1" s="1"/>
  <c r="AM2850" i="1"/>
  <c r="AM2849" i="1" s="1"/>
  <c r="AL2850" i="1"/>
  <c r="AK2850" i="1"/>
  <c r="AK2849" i="1" s="1"/>
  <c r="AJ2850" i="1"/>
  <c r="AJ2849" i="1" s="1"/>
  <c r="AI2850" i="1"/>
  <c r="AI2849" i="1" s="1"/>
  <c r="AH2850" i="1"/>
  <c r="AH2849" i="1" s="1"/>
  <c r="AG2850" i="1"/>
  <c r="AG2849" i="1" s="1"/>
  <c r="AF2850" i="1"/>
  <c r="AE2850" i="1"/>
  <c r="AE2849" i="1" s="1"/>
  <c r="AD2850" i="1"/>
  <c r="AC2850" i="1"/>
  <c r="AC2849" i="1" s="1"/>
  <c r="AB2850" i="1"/>
  <c r="AB2849" i="1" s="1"/>
  <c r="AA2850" i="1"/>
  <c r="AA2849" i="1" s="1"/>
  <c r="Z2850" i="1"/>
  <c r="Y2850" i="1"/>
  <c r="Y2849" i="1" s="1"/>
  <c r="X2850" i="1"/>
  <c r="X2849" i="1" s="1"/>
  <c r="W2850" i="1"/>
  <c r="W2849" i="1" s="1"/>
  <c r="S2850" i="1"/>
  <c r="S2849" i="1" s="1"/>
  <c r="R2850" i="1"/>
  <c r="R2849" i="1" s="1"/>
  <c r="Q2850" i="1"/>
  <c r="P2850" i="1"/>
  <c r="P2849" i="1" s="1"/>
  <c r="O2850" i="1"/>
  <c r="O2849" i="1" s="1"/>
  <c r="N2850" i="1"/>
  <c r="N2849" i="1" s="1"/>
  <c r="M2850" i="1"/>
  <c r="M2849" i="1" s="1"/>
  <c r="L2850" i="1"/>
  <c r="L2849" i="1" s="1"/>
  <c r="K2850" i="1"/>
  <c r="J2850" i="1"/>
  <c r="I2850" i="1"/>
  <c r="E2850" i="1"/>
  <c r="AT2849" i="1"/>
  <c r="AL2849" i="1"/>
  <c r="BA2849" i="1" s="1"/>
  <c r="AF2849" i="1"/>
  <c r="AD2849" i="1"/>
  <c r="Z2849" i="1"/>
  <c r="Q2849" i="1"/>
  <c r="I2849" i="1"/>
  <c r="E2849" i="1"/>
  <c r="BA2848" i="1"/>
  <c r="AU2848" i="1"/>
  <c r="AM2848" i="1"/>
  <c r="AM2846" i="1" s="1"/>
  <c r="AI2848" i="1"/>
  <c r="AH2848" i="1"/>
  <c r="V2848" i="1"/>
  <c r="AY2848" i="1" s="1"/>
  <c r="U2848" i="1"/>
  <c r="AX2848" i="1" s="1"/>
  <c r="T2848" i="1"/>
  <c r="AW2848" i="1" s="1"/>
  <c r="E2848" i="1"/>
  <c r="BA2847" i="1"/>
  <c r="AU2847" i="1"/>
  <c r="AM2847" i="1"/>
  <c r="AI2847" i="1"/>
  <c r="AI2846" i="1" s="1"/>
  <c r="AI2845" i="1" s="1"/>
  <c r="AH2847" i="1"/>
  <c r="AH2846" i="1" s="1"/>
  <c r="AH2845" i="1" s="1"/>
  <c r="V2847" i="1"/>
  <c r="AY2847" i="1" s="1"/>
  <c r="U2847" i="1"/>
  <c r="AX2847" i="1" s="1"/>
  <c r="T2847" i="1"/>
  <c r="AW2847" i="1" s="1"/>
  <c r="E2847" i="1"/>
  <c r="AZ2846" i="1"/>
  <c r="AZ2845" i="1" s="1"/>
  <c r="AT2846" i="1"/>
  <c r="AS2846" i="1"/>
  <c r="AS2845" i="1" s="1"/>
  <c r="AR2846" i="1"/>
  <c r="AQ2846" i="1"/>
  <c r="AQ2845" i="1" s="1"/>
  <c r="AP2846" i="1"/>
  <c r="AO2846" i="1"/>
  <c r="AO2845" i="1" s="1"/>
  <c r="AN2846" i="1"/>
  <c r="AL2846" i="1"/>
  <c r="AL2845" i="1" s="1"/>
  <c r="AK2846" i="1"/>
  <c r="AK2845" i="1" s="1"/>
  <c r="AJ2846" i="1"/>
  <c r="AJ2845" i="1" s="1"/>
  <c r="AG2846" i="1"/>
  <c r="AG2845" i="1" s="1"/>
  <c r="AF2846" i="1"/>
  <c r="AE2846" i="1"/>
  <c r="AE2845" i="1" s="1"/>
  <c r="AD2846" i="1"/>
  <c r="AD2845" i="1" s="1"/>
  <c r="AC2846" i="1"/>
  <c r="AC2845" i="1" s="1"/>
  <c r="AB2846" i="1"/>
  <c r="AB2845" i="1" s="1"/>
  <c r="AA2846" i="1"/>
  <c r="Z2846" i="1"/>
  <c r="Z2845" i="1" s="1"/>
  <c r="Y2846" i="1"/>
  <c r="Y2845" i="1" s="1"/>
  <c r="X2846" i="1"/>
  <c r="W2846" i="1"/>
  <c r="S2846" i="1"/>
  <c r="S2845" i="1" s="1"/>
  <c r="R2846" i="1"/>
  <c r="R2845" i="1" s="1"/>
  <c r="Q2846" i="1"/>
  <c r="Q2845" i="1" s="1"/>
  <c r="P2846" i="1"/>
  <c r="O2846" i="1"/>
  <c r="O2845" i="1" s="1"/>
  <c r="N2846" i="1"/>
  <c r="N2845" i="1" s="1"/>
  <c r="M2846" i="1"/>
  <c r="M2845" i="1" s="1"/>
  <c r="L2846" i="1"/>
  <c r="L2845" i="1" s="1"/>
  <c r="K2846" i="1"/>
  <c r="J2846" i="1"/>
  <c r="U2846" i="1" s="1"/>
  <c r="AX2846" i="1" s="1"/>
  <c r="I2846" i="1"/>
  <c r="E2846" i="1"/>
  <c r="AT2845" i="1"/>
  <c r="AR2845" i="1"/>
  <c r="AP2845" i="1"/>
  <c r="AN2845" i="1"/>
  <c r="AM2845" i="1"/>
  <c r="AF2845" i="1"/>
  <c r="AA2845" i="1"/>
  <c r="X2845" i="1"/>
  <c r="W2845" i="1"/>
  <c r="P2845" i="1"/>
  <c r="K2845" i="1"/>
  <c r="J2845" i="1"/>
  <c r="U2845" i="1" s="1"/>
  <c r="E2845" i="1"/>
  <c r="BA2844" i="1"/>
  <c r="AU2844" i="1"/>
  <c r="V2844" i="1"/>
  <c r="AY2844" i="1" s="1"/>
  <c r="U2844" i="1"/>
  <c r="AX2844" i="1" s="1"/>
  <c r="T2844" i="1"/>
  <c r="AW2844" i="1" s="1"/>
  <c r="E2844" i="1"/>
  <c r="AZ2843" i="1"/>
  <c r="AT2843" i="1"/>
  <c r="AS2843" i="1"/>
  <c r="AR2843" i="1"/>
  <c r="AQ2843" i="1"/>
  <c r="AP2843" i="1"/>
  <c r="AO2843" i="1"/>
  <c r="AN2843" i="1"/>
  <c r="AM2843" i="1"/>
  <c r="AL2843" i="1"/>
  <c r="AK2843" i="1"/>
  <c r="AJ2843" i="1"/>
  <c r="AI2843" i="1"/>
  <c r="AH2843" i="1"/>
  <c r="AG2843" i="1"/>
  <c r="AF2843" i="1"/>
  <c r="AE2843" i="1"/>
  <c r="AD2843" i="1"/>
  <c r="AC2843" i="1"/>
  <c r="AB2843" i="1"/>
  <c r="AA2843" i="1"/>
  <c r="Z2843" i="1"/>
  <c r="Y2843" i="1"/>
  <c r="X2843" i="1"/>
  <c r="W2843" i="1"/>
  <c r="S2843" i="1"/>
  <c r="R2843" i="1"/>
  <c r="Q2843" i="1"/>
  <c r="P2843" i="1"/>
  <c r="O2843" i="1"/>
  <c r="N2843" i="1"/>
  <c r="M2843" i="1"/>
  <c r="L2843" i="1"/>
  <c r="K2843" i="1"/>
  <c r="V2843" i="1" s="1"/>
  <c r="J2843" i="1"/>
  <c r="I2843" i="1"/>
  <c r="E2843" i="1"/>
  <c r="BA2842" i="1"/>
  <c r="AU2842" i="1"/>
  <c r="V2842" i="1"/>
  <c r="AY2842" i="1" s="1"/>
  <c r="U2842" i="1"/>
  <c r="AX2842" i="1" s="1"/>
  <c r="T2842" i="1"/>
  <c r="AW2842" i="1" s="1"/>
  <c r="E2842" i="1"/>
  <c r="BA2841" i="1"/>
  <c r="AU2841" i="1"/>
  <c r="V2841" i="1"/>
  <c r="AY2841" i="1" s="1"/>
  <c r="U2841" i="1"/>
  <c r="AX2841" i="1" s="1"/>
  <c r="T2841" i="1"/>
  <c r="E2841" i="1"/>
  <c r="AZ2840" i="1"/>
  <c r="AT2840" i="1"/>
  <c r="AS2840" i="1"/>
  <c r="AR2840" i="1"/>
  <c r="AQ2840" i="1"/>
  <c r="AP2840" i="1"/>
  <c r="AP2837" i="1" s="1"/>
  <c r="AO2840" i="1"/>
  <c r="AN2840" i="1"/>
  <c r="AM2840" i="1"/>
  <c r="AL2840" i="1"/>
  <c r="AK2840" i="1"/>
  <c r="AJ2840" i="1"/>
  <c r="AI2840" i="1"/>
  <c r="AH2840" i="1"/>
  <c r="AG2840" i="1"/>
  <c r="AF2840" i="1"/>
  <c r="BA2840" i="1" s="1"/>
  <c r="AE2840" i="1"/>
  <c r="AD2840" i="1"/>
  <c r="AC2840" i="1"/>
  <c r="AB2840" i="1"/>
  <c r="AA2840" i="1"/>
  <c r="Z2840" i="1"/>
  <c r="Y2840" i="1"/>
  <c r="X2840" i="1"/>
  <c r="W2840" i="1"/>
  <c r="S2840" i="1"/>
  <c r="R2840" i="1"/>
  <c r="Q2840" i="1"/>
  <c r="P2840" i="1"/>
  <c r="O2840" i="1"/>
  <c r="N2840" i="1"/>
  <c r="M2840" i="1"/>
  <c r="L2840" i="1"/>
  <c r="K2840" i="1"/>
  <c r="J2840" i="1"/>
  <c r="I2840" i="1"/>
  <c r="E2840" i="1"/>
  <c r="BA2839" i="1"/>
  <c r="AU2839" i="1"/>
  <c r="V2839" i="1"/>
  <c r="AY2839" i="1" s="1"/>
  <c r="U2839" i="1"/>
  <c r="AX2839" i="1" s="1"/>
  <c r="T2839" i="1"/>
  <c r="E2839" i="1"/>
  <c r="AZ2838" i="1"/>
  <c r="AT2838" i="1"/>
  <c r="AS2838" i="1"/>
  <c r="AR2838" i="1"/>
  <c r="AQ2838" i="1"/>
  <c r="AP2838" i="1"/>
  <c r="AO2838" i="1"/>
  <c r="AN2838" i="1"/>
  <c r="AM2838" i="1"/>
  <c r="AL2838" i="1"/>
  <c r="AK2838" i="1"/>
  <c r="AJ2838" i="1"/>
  <c r="AI2838" i="1"/>
  <c r="AH2838" i="1"/>
  <c r="AG2838" i="1"/>
  <c r="AF2838" i="1"/>
  <c r="AD2838" i="1"/>
  <c r="AD2837" i="1" s="1"/>
  <c r="AC2838" i="1"/>
  <c r="AB2838" i="1"/>
  <c r="AA2838" i="1"/>
  <c r="Z2838" i="1"/>
  <c r="Z2837" i="1" s="1"/>
  <c r="Y2838" i="1"/>
  <c r="X2838" i="1"/>
  <c r="W2838" i="1"/>
  <c r="S2838" i="1"/>
  <c r="S2837" i="1" s="1"/>
  <c r="R2838" i="1"/>
  <c r="Q2838" i="1"/>
  <c r="P2838" i="1"/>
  <c r="O2838" i="1"/>
  <c r="O2837" i="1" s="1"/>
  <c r="N2838" i="1"/>
  <c r="M2838" i="1"/>
  <c r="L2838" i="1"/>
  <c r="K2838" i="1"/>
  <c r="V2838" i="1" s="1"/>
  <c r="AY2838" i="1" s="1"/>
  <c r="J2838" i="1"/>
  <c r="I2838" i="1"/>
  <c r="E2838" i="1"/>
  <c r="AT2837" i="1"/>
  <c r="R2837" i="1"/>
  <c r="E2837" i="1"/>
  <c r="BA2836" i="1"/>
  <c r="AU2836" i="1"/>
  <c r="V2836" i="1"/>
  <c r="AY2836" i="1" s="1"/>
  <c r="U2836" i="1"/>
  <c r="AX2836" i="1" s="1"/>
  <c r="T2836" i="1"/>
  <c r="E2836" i="1"/>
  <c r="AZ2835" i="1"/>
  <c r="AT2835" i="1"/>
  <c r="AS2835" i="1"/>
  <c r="AR2835" i="1"/>
  <c r="AQ2835" i="1"/>
  <c r="AP2835" i="1"/>
  <c r="AO2835" i="1"/>
  <c r="AN2835" i="1"/>
  <c r="AM2835" i="1"/>
  <c r="AL2835" i="1"/>
  <c r="AK2835" i="1"/>
  <c r="AJ2835" i="1"/>
  <c r="AI2835" i="1"/>
  <c r="AH2835" i="1"/>
  <c r="AG2835" i="1"/>
  <c r="AF2835" i="1"/>
  <c r="AE2835" i="1"/>
  <c r="AD2835" i="1"/>
  <c r="AC2835" i="1"/>
  <c r="AB2835" i="1"/>
  <c r="AA2835" i="1"/>
  <c r="Z2835" i="1"/>
  <c r="Y2835" i="1"/>
  <c r="X2835" i="1"/>
  <c r="W2835" i="1"/>
  <c r="S2835" i="1"/>
  <c r="R2835" i="1"/>
  <c r="Q2835" i="1"/>
  <c r="P2835" i="1"/>
  <c r="O2835" i="1"/>
  <c r="N2835" i="1"/>
  <c r="M2835" i="1"/>
  <c r="L2835" i="1"/>
  <c r="K2835" i="1"/>
  <c r="J2835" i="1"/>
  <c r="I2835" i="1"/>
  <c r="T2835" i="1" s="1"/>
  <c r="E2835" i="1"/>
  <c r="BA2834" i="1"/>
  <c r="AX2834" i="1"/>
  <c r="AU2834" i="1"/>
  <c r="V2834" i="1"/>
  <c r="AY2834" i="1" s="1"/>
  <c r="U2834" i="1"/>
  <c r="T2834" i="1"/>
  <c r="E2834" i="1"/>
  <c r="AZ2833" i="1"/>
  <c r="AT2833" i="1"/>
  <c r="AS2833" i="1"/>
  <c r="AR2833" i="1"/>
  <c r="AQ2833" i="1"/>
  <c r="AP2833" i="1"/>
  <c r="AO2833" i="1"/>
  <c r="AN2833" i="1"/>
  <c r="AM2833" i="1"/>
  <c r="AL2833" i="1"/>
  <c r="AK2833" i="1"/>
  <c r="AJ2833" i="1"/>
  <c r="AI2833" i="1"/>
  <c r="AH2833" i="1"/>
  <c r="AG2833" i="1"/>
  <c r="AF2833" i="1"/>
  <c r="AD2833" i="1"/>
  <c r="AC2833" i="1"/>
  <c r="AB2833" i="1"/>
  <c r="AA2833" i="1"/>
  <c r="Z2833" i="1"/>
  <c r="Y2833" i="1"/>
  <c r="X2833" i="1"/>
  <c r="W2833" i="1"/>
  <c r="S2833" i="1"/>
  <c r="R2833" i="1"/>
  <c r="Q2833" i="1"/>
  <c r="P2833" i="1"/>
  <c r="O2833" i="1"/>
  <c r="N2833" i="1"/>
  <c r="M2833" i="1"/>
  <c r="L2833" i="1"/>
  <c r="K2833" i="1"/>
  <c r="V2833" i="1" s="1"/>
  <c r="AY2833" i="1" s="1"/>
  <c r="J2833" i="1"/>
  <c r="I2833" i="1"/>
  <c r="E2833" i="1"/>
  <c r="BA2832" i="1"/>
  <c r="AU2832" i="1"/>
  <c r="V2832" i="1"/>
  <c r="AY2832" i="1" s="1"/>
  <c r="U2832" i="1"/>
  <c r="AX2832" i="1" s="1"/>
  <c r="T2832" i="1"/>
  <c r="E2832" i="1"/>
  <c r="AZ2831" i="1"/>
  <c r="AT2831" i="1"/>
  <c r="AT2830" i="1" s="1"/>
  <c r="AS2831" i="1"/>
  <c r="AS2830" i="1" s="1"/>
  <c r="AR2831" i="1"/>
  <c r="AQ2831" i="1"/>
  <c r="AP2831" i="1"/>
  <c r="AO2831" i="1"/>
  <c r="AO2830" i="1" s="1"/>
  <c r="AN2831" i="1"/>
  <c r="AM2831" i="1"/>
  <c r="AL2831" i="1"/>
  <c r="AK2831" i="1"/>
  <c r="AK2830" i="1" s="1"/>
  <c r="AJ2831" i="1"/>
  <c r="AI2831" i="1"/>
  <c r="AH2831" i="1"/>
  <c r="AG2831" i="1"/>
  <c r="AG2830" i="1" s="1"/>
  <c r="AF2831" i="1"/>
  <c r="AD2831" i="1"/>
  <c r="AC2831" i="1"/>
  <c r="AB2831" i="1"/>
  <c r="AA2831" i="1"/>
  <c r="Z2831" i="1"/>
  <c r="Y2831" i="1"/>
  <c r="X2831" i="1"/>
  <c r="W2831" i="1"/>
  <c r="S2831" i="1"/>
  <c r="R2831" i="1"/>
  <c r="Q2831" i="1"/>
  <c r="P2831" i="1"/>
  <c r="O2831" i="1"/>
  <c r="N2831" i="1"/>
  <c r="N2830" i="1" s="1"/>
  <c r="M2831" i="1"/>
  <c r="L2831" i="1"/>
  <c r="K2831" i="1"/>
  <c r="J2831" i="1"/>
  <c r="I2831" i="1"/>
  <c r="E2831" i="1"/>
  <c r="AH2830" i="1"/>
  <c r="AE2830" i="1"/>
  <c r="R2830" i="1"/>
  <c r="E2830" i="1"/>
  <c r="E2829" i="1"/>
  <c r="E2828" i="1"/>
  <c r="E2827" i="1"/>
  <c r="BA2826" i="1"/>
  <c r="AU2826" i="1"/>
  <c r="V2826" i="1"/>
  <c r="AY2826" i="1" s="1"/>
  <c r="U2826" i="1"/>
  <c r="AX2826" i="1" s="1"/>
  <c r="T2826" i="1"/>
  <c r="AV2826" i="1" s="1"/>
  <c r="E2826" i="1"/>
  <c r="AZ2825" i="1"/>
  <c r="AZ2822" i="1" s="1"/>
  <c r="AZ2821" i="1" s="1"/>
  <c r="AZ2820" i="1" s="1"/>
  <c r="AZ2819" i="1" s="1"/>
  <c r="AT2825" i="1"/>
  <c r="AS2825" i="1"/>
  <c r="AR2825" i="1"/>
  <c r="AQ2825" i="1"/>
  <c r="AP2825" i="1"/>
  <c r="AO2825" i="1"/>
  <c r="AO2822" i="1" s="1"/>
  <c r="AO2821" i="1" s="1"/>
  <c r="AO2820" i="1" s="1"/>
  <c r="AO2819" i="1" s="1"/>
  <c r="AN2825" i="1"/>
  <c r="AM2825" i="1"/>
  <c r="AL2825" i="1"/>
  <c r="AK2825" i="1"/>
  <c r="AJ2825" i="1"/>
  <c r="AI2825" i="1"/>
  <c r="AH2825" i="1"/>
  <c r="AG2825" i="1"/>
  <c r="AG2822" i="1" s="1"/>
  <c r="AG2821" i="1" s="1"/>
  <c r="AG2820" i="1" s="1"/>
  <c r="AG2819" i="1" s="1"/>
  <c r="AF2825" i="1"/>
  <c r="AE2825" i="1"/>
  <c r="AE2822" i="1" s="1"/>
  <c r="AE2821" i="1" s="1"/>
  <c r="AE2820" i="1" s="1"/>
  <c r="AE2819" i="1" s="1"/>
  <c r="AD2825" i="1"/>
  <c r="AD2822" i="1" s="1"/>
  <c r="AD2821" i="1" s="1"/>
  <c r="AD2820" i="1" s="1"/>
  <c r="AD2819" i="1" s="1"/>
  <c r="AC2825" i="1"/>
  <c r="AC2822" i="1" s="1"/>
  <c r="AC2821" i="1" s="1"/>
  <c r="AC2820" i="1" s="1"/>
  <c r="AC2819" i="1" s="1"/>
  <c r="AB2825" i="1"/>
  <c r="AB2822" i="1" s="1"/>
  <c r="AB2821" i="1" s="1"/>
  <c r="AB2820" i="1" s="1"/>
  <c r="AB2819" i="1" s="1"/>
  <c r="AA2825" i="1"/>
  <c r="AA2822" i="1" s="1"/>
  <c r="AA2821" i="1" s="1"/>
  <c r="AA2820" i="1" s="1"/>
  <c r="AA2819" i="1" s="1"/>
  <c r="Z2825" i="1"/>
  <c r="Y2825" i="1"/>
  <c r="Y2822" i="1" s="1"/>
  <c r="Y2821" i="1" s="1"/>
  <c r="Y2820" i="1" s="1"/>
  <c r="Y2819" i="1" s="1"/>
  <c r="X2825" i="1"/>
  <c r="X2822" i="1" s="1"/>
  <c r="X2821" i="1" s="1"/>
  <c r="X2820" i="1" s="1"/>
  <c r="X2819" i="1" s="1"/>
  <c r="W2825" i="1"/>
  <c r="W2822" i="1" s="1"/>
  <c r="W2821" i="1" s="1"/>
  <c r="W2820" i="1" s="1"/>
  <c r="W2819" i="1" s="1"/>
  <c r="S2825" i="1"/>
  <c r="S2822" i="1" s="1"/>
  <c r="S2821" i="1" s="1"/>
  <c r="S2820" i="1" s="1"/>
  <c r="S2819" i="1" s="1"/>
  <c r="R2825" i="1"/>
  <c r="Q2825" i="1"/>
  <c r="P2825" i="1"/>
  <c r="P2822" i="1" s="1"/>
  <c r="P2821" i="1" s="1"/>
  <c r="P2820" i="1" s="1"/>
  <c r="P2819" i="1" s="1"/>
  <c r="O2825" i="1"/>
  <c r="N2825" i="1"/>
  <c r="N2822" i="1" s="1"/>
  <c r="N2821" i="1" s="1"/>
  <c r="N2820" i="1" s="1"/>
  <c r="N2819" i="1" s="1"/>
  <c r="M2825" i="1"/>
  <c r="L2825" i="1"/>
  <c r="T2825" i="1" s="1"/>
  <c r="K2825" i="1"/>
  <c r="J2825" i="1"/>
  <c r="I2825" i="1"/>
  <c r="E2825" i="1"/>
  <c r="BA2824" i="1"/>
  <c r="AV2824" i="1"/>
  <c r="AU2824" i="1"/>
  <c r="AM2824" i="1"/>
  <c r="AM2823" i="1" s="1"/>
  <c r="AI2824" i="1"/>
  <c r="AI2823" i="1" s="1"/>
  <c r="AH2824" i="1"/>
  <c r="AH2823" i="1" s="1"/>
  <c r="T2824" i="1"/>
  <c r="E2824" i="1"/>
  <c r="AT2823" i="1"/>
  <c r="AS2823" i="1"/>
  <c r="AR2823" i="1"/>
  <c r="AQ2823" i="1"/>
  <c r="AP2823" i="1"/>
  <c r="AO2823" i="1"/>
  <c r="AN2823" i="1"/>
  <c r="AL2823" i="1"/>
  <c r="AK2823" i="1"/>
  <c r="AJ2823" i="1"/>
  <c r="AG2823" i="1"/>
  <c r="AF2823" i="1"/>
  <c r="R2823" i="1"/>
  <c r="Q2823" i="1"/>
  <c r="P2823" i="1"/>
  <c r="O2823" i="1"/>
  <c r="E2823" i="1"/>
  <c r="AS2822" i="1"/>
  <c r="AS2821" i="1" s="1"/>
  <c r="AS2820" i="1" s="1"/>
  <c r="AS2819" i="1" s="1"/>
  <c r="AK2822" i="1"/>
  <c r="AK2821" i="1" s="1"/>
  <c r="AK2820" i="1" s="1"/>
  <c r="AK2819" i="1" s="1"/>
  <c r="Z2822" i="1"/>
  <c r="Z2821" i="1" s="1"/>
  <c r="Z2820" i="1" s="1"/>
  <c r="Z2819" i="1" s="1"/>
  <c r="Q2822" i="1"/>
  <c r="Q2821" i="1" s="1"/>
  <c r="Q2820" i="1" s="1"/>
  <c r="Q2819" i="1" s="1"/>
  <c r="M2822" i="1"/>
  <c r="M2821" i="1" s="1"/>
  <c r="M2820" i="1" s="1"/>
  <c r="M2819" i="1" s="1"/>
  <c r="I2822" i="1"/>
  <c r="E2822" i="1"/>
  <c r="E2821" i="1"/>
  <c r="E2820" i="1"/>
  <c r="E2819" i="1"/>
  <c r="BA2818" i="1"/>
  <c r="AU2818" i="1"/>
  <c r="AM2818" i="1"/>
  <c r="AM2817" i="1" s="1"/>
  <c r="AI2818" i="1"/>
  <c r="AI2817" i="1" s="1"/>
  <c r="AH2818" i="1"/>
  <c r="AH2817" i="1" s="1"/>
  <c r="V2818" i="1"/>
  <c r="AY2818" i="1" s="1"/>
  <c r="U2818" i="1"/>
  <c r="AX2818" i="1" s="1"/>
  <c r="T2818" i="1"/>
  <c r="AW2818" i="1" s="1"/>
  <c r="E2818" i="1"/>
  <c r="AZ2817" i="1"/>
  <c r="AT2817" i="1"/>
  <c r="AS2817" i="1"/>
  <c r="AR2817" i="1"/>
  <c r="AQ2817" i="1"/>
  <c r="AP2817" i="1"/>
  <c r="AO2817" i="1"/>
  <c r="AN2817" i="1"/>
  <c r="AL2817" i="1"/>
  <c r="AK2817" i="1"/>
  <c r="AJ2817" i="1"/>
  <c r="AG2817" i="1"/>
  <c r="AF2817" i="1"/>
  <c r="AE2817" i="1"/>
  <c r="AD2817" i="1"/>
  <c r="AC2817" i="1"/>
  <c r="AB2817" i="1"/>
  <c r="AA2817" i="1"/>
  <c r="Z2817" i="1"/>
  <c r="Y2817" i="1"/>
  <c r="X2817" i="1"/>
  <c r="W2817" i="1"/>
  <c r="S2817" i="1"/>
  <c r="R2817" i="1"/>
  <c r="R2814" i="1" s="1"/>
  <c r="R2813" i="1" s="1"/>
  <c r="R2812" i="1" s="1"/>
  <c r="Q2817" i="1"/>
  <c r="Q2814" i="1" s="1"/>
  <c r="Q2813" i="1" s="1"/>
  <c r="Q2812" i="1" s="1"/>
  <c r="P2817" i="1"/>
  <c r="O2817" i="1"/>
  <c r="N2817" i="1"/>
  <c r="M2817" i="1"/>
  <c r="L2817" i="1"/>
  <c r="K2817" i="1"/>
  <c r="J2817" i="1"/>
  <c r="I2817" i="1"/>
  <c r="E2817" i="1"/>
  <c r="AU2816" i="1"/>
  <c r="AM2816" i="1"/>
  <c r="AM2815" i="1" s="1"/>
  <c r="AI2816" i="1"/>
  <c r="AI2815" i="1" s="1"/>
  <c r="AH2816" i="1"/>
  <c r="V2816" i="1"/>
  <c r="AY2816" i="1" s="1"/>
  <c r="U2816" i="1"/>
  <c r="AX2816" i="1" s="1"/>
  <c r="T2816" i="1"/>
  <c r="AW2816" i="1" s="1"/>
  <c r="E2816" i="1"/>
  <c r="AZ2815" i="1"/>
  <c r="AT2815" i="1"/>
  <c r="AT2814" i="1" s="1"/>
  <c r="AT2813" i="1" s="1"/>
  <c r="AT2812" i="1" s="1"/>
  <c r="AS2815" i="1"/>
  <c r="AS2814" i="1" s="1"/>
  <c r="AS2813" i="1" s="1"/>
  <c r="AS2812" i="1" s="1"/>
  <c r="AR2815" i="1"/>
  <c r="AQ2815" i="1"/>
  <c r="AP2815" i="1"/>
  <c r="AO2815" i="1"/>
  <c r="AO2814" i="1" s="1"/>
  <c r="AO2813" i="1" s="1"/>
  <c r="AO2812" i="1" s="1"/>
  <c r="AN2815" i="1"/>
  <c r="AL2815" i="1"/>
  <c r="AK2815" i="1"/>
  <c r="AJ2815" i="1"/>
  <c r="AH2815" i="1"/>
  <c r="AG2815" i="1"/>
  <c r="AF2815" i="1"/>
  <c r="AE2815" i="1"/>
  <c r="AD2815" i="1"/>
  <c r="AD2814" i="1" s="1"/>
  <c r="AD2813" i="1" s="1"/>
  <c r="AD2812" i="1" s="1"/>
  <c r="AC2815" i="1"/>
  <c r="AB2815" i="1"/>
  <c r="AA2815" i="1"/>
  <c r="Z2815" i="1"/>
  <c r="Z2814" i="1" s="1"/>
  <c r="Z2813" i="1" s="1"/>
  <c r="Z2812" i="1" s="1"/>
  <c r="Y2815" i="1"/>
  <c r="X2815" i="1"/>
  <c r="W2815" i="1"/>
  <c r="S2815" i="1"/>
  <c r="S2814" i="1" s="1"/>
  <c r="S2813" i="1" s="1"/>
  <c r="S2812" i="1" s="1"/>
  <c r="R2815" i="1"/>
  <c r="Q2815" i="1"/>
  <c r="P2815" i="1"/>
  <c r="O2815" i="1"/>
  <c r="O2814" i="1" s="1"/>
  <c r="O2813" i="1" s="1"/>
  <c r="O2812" i="1" s="1"/>
  <c r="N2815" i="1"/>
  <c r="M2815" i="1"/>
  <c r="L2815" i="1"/>
  <c r="K2815" i="1"/>
  <c r="J2815" i="1"/>
  <c r="I2815" i="1"/>
  <c r="E2815" i="1"/>
  <c r="AP2814" i="1"/>
  <c r="AP2813" i="1" s="1"/>
  <c r="AK2814" i="1"/>
  <c r="AK2813" i="1" s="1"/>
  <c r="AK2812" i="1" s="1"/>
  <c r="AH2814" i="1"/>
  <c r="AH2813" i="1" s="1"/>
  <c r="AH2812" i="1" s="1"/>
  <c r="J2814" i="1"/>
  <c r="E2814" i="1"/>
  <c r="E2813" i="1"/>
  <c r="E2812" i="1"/>
  <c r="BA2811" i="1"/>
  <c r="AU2811" i="1"/>
  <c r="V2811" i="1"/>
  <c r="AY2811" i="1" s="1"/>
  <c r="U2811" i="1"/>
  <c r="AX2811" i="1" s="1"/>
  <c r="T2811" i="1"/>
  <c r="E2811" i="1"/>
  <c r="AZ2810" i="1"/>
  <c r="AT2810" i="1"/>
  <c r="AS2810" i="1"/>
  <c r="AR2810" i="1"/>
  <c r="AQ2810" i="1"/>
  <c r="AP2810" i="1"/>
  <c r="AO2810" i="1"/>
  <c r="AN2810" i="1"/>
  <c r="AM2810" i="1"/>
  <c r="AL2810" i="1"/>
  <c r="AK2810" i="1"/>
  <c r="AJ2810" i="1"/>
  <c r="AI2810" i="1"/>
  <c r="AH2810" i="1"/>
  <c r="AG2810" i="1"/>
  <c r="AF2810" i="1"/>
  <c r="AE2810" i="1"/>
  <c r="AD2810" i="1"/>
  <c r="AC2810" i="1"/>
  <c r="AB2810" i="1"/>
  <c r="AA2810" i="1"/>
  <c r="Z2810" i="1"/>
  <c r="Y2810" i="1"/>
  <c r="X2810" i="1"/>
  <c r="W2810" i="1"/>
  <c r="S2810" i="1"/>
  <c r="R2810" i="1"/>
  <c r="Q2810" i="1"/>
  <c r="P2810" i="1"/>
  <c r="O2810" i="1"/>
  <c r="N2810" i="1"/>
  <c r="M2810" i="1"/>
  <c r="L2810" i="1"/>
  <c r="K2810" i="1"/>
  <c r="J2810" i="1"/>
  <c r="I2810" i="1"/>
  <c r="E2810" i="1"/>
  <c r="BA2809" i="1"/>
  <c r="AU2809" i="1"/>
  <c r="V2809" i="1"/>
  <c r="AY2809" i="1" s="1"/>
  <c r="U2809" i="1"/>
  <c r="AX2809" i="1" s="1"/>
  <c r="T2809" i="1"/>
  <c r="AV2809" i="1" s="1"/>
  <c r="E2809" i="1"/>
  <c r="AZ2808" i="1"/>
  <c r="AT2808" i="1"/>
  <c r="AS2808" i="1"/>
  <c r="AR2808" i="1"/>
  <c r="AQ2808" i="1"/>
  <c r="AP2808" i="1"/>
  <c r="AO2808" i="1"/>
  <c r="AN2808" i="1"/>
  <c r="AM2808" i="1"/>
  <c r="AL2808" i="1"/>
  <c r="BA2808" i="1" s="1"/>
  <c r="AK2808" i="1"/>
  <c r="AJ2808" i="1"/>
  <c r="AI2808" i="1"/>
  <c r="AH2808" i="1"/>
  <c r="AG2808" i="1"/>
  <c r="AF2808" i="1"/>
  <c r="AD2808" i="1"/>
  <c r="AC2808" i="1"/>
  <c r="AB2808" i="1"/>
  <c r="AA2808" i="1"/>
  <c r="Z2808" i="1"/>
  <c r="Y2808" i="1"/>
  <c r="X2808" i="1"/>
  <c r="W2808" i="1"/>
  <c r="S2808" i="1"/>
  <c r="R2808" i="1"/>
  <c r="Q2808" i="1"/>
  <c r="P2808" i="1"/>
  <c r="O2808" i="1"/>
  <c r="N2808" i="1"/>
  <c r="M2808" i="1"/>
  <c r="U2808" i="1" s="1"/>
  <c r="AX2808" i="1" s="1"/>
  <c r="L2808" i="1"/>
  <c r="K2808" i="1"/>
  <c r="J2808" i="1"/>
  <c r="I2808" i="1"/>
  <c r="E2808" i="1"/>
  <c r="BA2807" i="1"/>
  <c r="AU2807" i="1"/>
  <c r="V2807" i="1"/>
  <c r="AY2807" i="1" s="1"/>
  <c r="U2807" i="1"/>
  <c r="AX2807" i="1" s="1"/>
  <c r="T2807" i="1"/>
  <c r="AV2807" i="1" s="1"/>
  <c r="E2807" i="1"/>
  <c r="AZ2806" i="1"/>
  <c r="AT2806" i="1"/>
  <c r="AS2806" i="1"/>
  <c r="AR2806" i="1"/>
  <c r="AQ2806" i="1"/>
  <c r="AP2806" i="1"/>
  <c r="AO2806" i="1"/>
  <c r="AN2806" i="1"/>
  <c r="AM2806" i="1"/>
  <c r="AL2806" i="1"/>
  <c r="AK2806" i="1"/>
  <c r="AJ2806" i="1"/>
  <c r="AI2806" i="1"/>
  <c r="AH2806" i="1"/>
  <c r="AG2806" i="1"/>
  <c r="AF2806" i="1"/>
  <c r="AE2806" i="1"/>
  <c r="AE2801" i="1" s="1"/>
  <c r="AD2806" i="1"/>
  <c r="AC2806" i="1"/>
  <c r="AB2806" i="1"/>
  <c r="AA2806" i="1"/>
  <c r="Z2806" i="1"/>
  <c r="Y2806" i="1"/>
  <c r="Y2801" i="1" s="1"/>
  <c r="Y2800" i="1" s="1"/>
  <c r="Y2799" i="1" s="1"/>
  <c r="X2806" i="1"/>
  <c r="W2806" i="1"/>
  <c r="S2806" i="1"/>
  <c r="R2806" i="1"/>
  <c r="Q2806" i="1"/>
  <c r="P2806" i="1"/>
  <c r="O2806" i="1"/>
  <c r="N2806" i="1"/>
  <c r="M2806" i="1"/>
  <c r="L2806" i="1"/>
  <c r="K2806" i="1"/>
  <c r="J2806" i="1"/>
  <c r="I2806" i="1"/>
  <c r="E2806" i="1"/>
  <c r="BA2805" i="1"/>
  <c r="AU2805" i="1"/>
  <c r="V2805" i="1"/>
  <c r="AY2805" i="1" s="1"/>
  <c r="U2805" i="1"/>
  <c r="AX2805" i="1" s="1"/>
  <c r="T2805" i="1"/>
  <c r="E2805" i="1"/>
  <c r="AZ2804" i="1"/>
  <c r="AT2804" i="1"/>
  <c r="AS2804" i="1"/>
  <c r="AR2804" i="1"/>
  <c r="AQ2804" i="1"/>
  <c r="AP2804" i="1"/>
  <c r="AO2804" i="1"/>
  <c r="AN2804" i="1"/>
  <c r="AM2804" i="1"/>
  <c r="AL2804" i="1"/>
  <c r="AK2804" i="1"/>
  <c r="AJ2804" i="1"/>
  <c r="AI2804" i="1"/>
  <c r="AH2804" i="1"/>
  <c r="AG2804" i="1"/>
  <c r="AF2804" i="1"/>
  <c r="BA2804" i="1" s="1"/>
  <c r="AD2804" i="1"/>
  <c r="AC2804" i="1"/>
  <c r="AC2801" i="1" s="1"/>
  <c r="AC2800" i="1" s="1"/>
  <c r="AC2799" i="1" s="1"/>
  <c r="AB2804" i="1"/>
  <c r="AA2804" i="1"/>
  <c r="Z2804" i="1"/>
  <c r="Y2804" i="1"/>
  <c r="X2804" i="1"/>
  <c r="W2804" i="1"/>
  <c r="S2804" i="1"/>
  <c r="R2804" i="1"/>
  <c r="Q2804" i="1"/>
  <c r="P2804" i="1"/>
  <c r="O2804" i="1"/>
  <c r="N2804" i="1"/>
  <c r="M2804" i="1"/>
  <c r="L2804" i="1"/>
  <c r="T2804" i="1" s="1"/>
  <c r="K2804" i="1"/>
  <c r="J2804" i="1"/>
  <c r="U2804" i="1" s="1"/>
  <c r="I2804" i="1"/>
  <c r="E2804" i="1"/>
  <c r="BA2803" i="1"/>
  <c r="AU2803" i="1"/>
  <c r="V2803" i="1"/>
  <c r="AY2803" i="1" s="1"/>
  <c r="U2803" i="1"/>
  <c r="AX2803" i="1" s="1"/>
  <c r="T2803" i="1"/>
  <c r="E2803" i="1"/>
  <c r="AZ2802" i="1"/>
  <c r="AT2802" i="1"/>
  <c r="AS2802" i="1"/>
  <c r="AR2802" i="1"/>
  <c r="AQ2802" i="1"/>
  <c r="AP2802" i="1"/>
  <c r="AO2802" i="1"/>
  <c r="AN2802" i="1"/>
  <c r="AM2802" i="1"/>
  <c r="AL2802" i="1"/>
  <c r="AK2802" i="1"/>
  <c r="AJ2802" i="1"/>
  <c r="AI2802" i="1"/>
  <c r="AH2802" i="1"/>
  <c r="AG2802" i="1"/>
  <c r="AF2802" i="1"/>
  <c r="AD2802" i="1"/>
  <c r="AC2802" i="1"/>
  <c r="AB2802" i="1"/>
  <c r="AA2802" i="1"/>
  <c r="Z2802" i="1"/>
  <c r="Y2802" i="1"/>
  <c r="X2802" i="1"/>
  <c r="W2802" i="1"/>
  <c r="S2802" i="1"/>
  <c r="R2802" i="1"/>
  <c r="Q2802" i="1"/>
  <c r="P2802" i="1"/>
  <c r="O2802" i="1"/>
  <c r="N2802" i="1"/>
  <c r="M2802" i="1"/>
  <c r="L2802" i="1"/>
  <c r="K2802" i="1"/>
  <c r="J2802" i="1"/>
  <c r="I2802" i="1"/>
  <c r="E2802" i="1"/>
  <c r="AO2801" i="1"/>
  <c r="AO2800" i="1" s="1"/>
  <c r="AO2799" i="1" s="1"/>
  <c r="E2801" i="1"/>
  <c r="AE2800" i="1"/>
  <c r="AE2799" i="1" s="1"/>
  <c r="E2800" i="1"/>
  <c r="E2799" i="1"/>
  <c r="E2798" i="1"/>
  <c r="BA2797" i="1"/>
  <c r="AU2797" i="1"/>
  <c r="V2797" i="1"/>
  <c r="AY2797" i="1" s="1"/>
  <c r="U2797" i="1"/>
  <c r="AX2797" i="1" s="1"/>
  <c r="T2797" i="1"/>
  <c r="E2797" i="1"/>
  <c r="BA2796" i="1"/>
  <c r="AU2796" i="1"/>
  <c r="V2796" i="1"/>
  <c r="AY2796" i="1" s="1"/>
  <c r="U2796" i="1"/>
  <c r="AX2796" i="1" s="1"/>
  <c r="T2796" i="1"/>
  <c r="E2796" i="1"/>
  <c r="AZ2795" i="1"/>
  <c r="AZ2794" i="1" s="1"/>
  <c r="AZ2793" i="1" s="1"/>
  <c r="AZ2792" i="1" s="1"/>
  <c r="AT2795" i="1"/>
  <c r="AS2795" i="1"/>
  <c r="AR2795" i="1"/>
  <c r="AR2794" i="1" s="1"/>
  <c r="AR2793" i="1" s="1"/>
  <c r="AR2792" i="1" s="1"/>
  <c r="AQ2795" i="1"/>
  <c r="AQ2794" i="1" s="1"/>
  <c r="AQ2793" i="1" s="1"/>
  <c r="AQ2792" i="1" s="1"/>
  <c r="AP2795" i="1"/>
  <c r="AP2794" i="1" s="1"/>
  <c r="AP2793" i="1" s="1"/>
  <c r="AO2795" i="1"/>
  <c r="AO2794" i="1" s="1"/>
  <c r="AO2793" i="1" s="1"/>
  <c r="AO2792" i="1" s="1"/>
  <c r="AN2795" i="1"/>
  <c r="AN2794" i="1" s="1"/>
  <c r="AN2793" i="1" s="1"/>
  <c r="AN2792" i="1" s="1"/>
  <c r="AM2795" i="1"/>
  <c r="AL2795" i="1"/>
  <c r="AK2795" i="1"/>
  <c r="AK2794" i="1" s="1"/>
  <c r="AK2793" i="1" s="1"/>
  <c r="AK2792" i="1" s="1"/>
  <c r="AJ2795" i="1"/>
  <c r="AJ2794" i="1" s="1"/>
  <c r="AJ2793" i="1" s="1"/>
  <c r="AJ2792" i="1" s="1"/>
  <c r="AI2795" i="1"/>
  <c r="AH2795" i="1"/>
  <c r="AH2794" i="1" s="1"/>
  <c r="AH2793" i="1" s="1"/>
  <c r="AH2792" i="1" s="1"/>
  <c r="AG2795" i="1"/>
  <c r="AG2794" i="1" s="1"/>
  <c r="AG2793" i="1" s="1"/>
  <c r="AG2792" i="1" s="1"/>
  <c r="AF2795" i="1"/>
  <c r="AF2794" i="1" s="1"/>
  <c r="AF2793" i="1" s="1"/>
  <c r="AF2792" i="1" s="1"/>
  <c r="AE2795" i="1"/>
  <c r="AE2794" i="1" s="1"/>
  <c r="AE2793" i="1" s="1"/>
  <c r="AE2792" i="1" s="1"/>
  <c r="AD2795" i="1"/>
  <c r="AC2795" i="1"/>
  <c r="AC2794" i="1" s="1"/>
  <c r="AC2793" i="1" s="1"/>
  <c r="AC2792" i="1" s="1"/>
  <c r="AB2795" i="1"/>
  <c r="AB2794" i="1" s="1"/>
  <c r="AB2793" i="1" s="1"/>
  <c r="AB2792" i="1" s="1"/>
  <c r="AA2795" i="1"/>
  <c r="Z2795" i="1"/>
  <c r="Z2794" i="1" s="1"/>
  <c r="Z2793" i="1" s="1"/>
  <c r="Z2792" i="1" s="1"/>
  <c r="Y2795" i="1"/>
  <c r="Y2794" i="1" s="1"/>
  <c r="Y2793" i="1" s="1"/>
  <c r="Y2792" i="1" s="1"/>
  <c r="X2795" i="1"/>
  <c r="X2794" i="1" s="1"/>
  <c r="X2793" i="1" s="1"/>
  <c r="X2792" i="1" s="1"/>
  <c r="W2795" i="1"/>
  <c r="S2795" i="1"/>
  <c r="S2794" i="1" s="1"/>
  <c r="S2793" i="1" s="1"/>
  <c r="S2792" i="1" s="1"/>
  <c r="R2795" i="1"/>
  <c r="Q2795" i="1"/>
  <c r="Q2794" i="1" s="1"/>
  <c r="Q2793" i="1" s="1"/>
  <c r="Q2792" i="1" s="1"/>
  <c r="P2795" i="1"/>
  <c r="P2794" i="1" s="1"/>
  <c r="P2793" i="1" s="1"/>
  <c r="P2792" i="1" s="1"/>
  <c r="O2795" i="1"/>
  <c r="O2794" i="1" s="1"/>
  <c r="O2793" i="1" s="1"/>
  <c r="O2792" i="1" s="1"/>
  <c r="N2795" i="1"/>
  <c r="N2794" i="1" s="1"/>
  <c r="N2793" i="1" s="1"/>
  <c r="N2792" i="1" s="1"/>
  <c r="M2795" i="1"/>
  <c r="L2795" i="1"/>
  <c r="L2794" i="1" s="1"/>
  <c r="L2793" i="1" s="1"/>
  <c r="L2792" i="1" s="1"/>
  <c r="K2795" i="1"/>
  <c r="V2795" i="1" s="1"/>
  <c r="AY2795" i="1" s="1"/>
  <c r="J2795" i="1"/>
  <c r="I2795" i="1"/>
  <c r="E2795" i="1"/>
  <c r="AT2794" i="1"/>
  <c r="AT2793" i="1" s="1"/>
  <c r="AT2792" i="1" s="1"/>
  <c r="AM2794" i="1"/>
  <c r="AM2793" i="1" s="1"/>
  <c r="AM2792" i="1" s="1"/>
  <c r="AL2794" i="1"/>
  <c r="AI2794" i="1"/>
  <c r="AI2793" i="1" s="1"/>
  <c r="AI2792" i="1" s="1"/>
  <c r="AD2794" i="1"/>
  <c r="AD2793" i="1" s="1"/>
  <c r="AD2792" i="1" s="1"/>
  <c r="AA2794" i="1"/>
  <c r="AA2793" i="1" s="1"/>
  <c r="AA2792" i="1" s="1"/>
  <c r="W2794" i="1"/>
  <c r="W2793" i="1" s="1"/>
  <c r="W2792" i="1" s="1"/>
  <c r="R2794" i="1"/>
  <c r="R2793" i="1" s="1"/>
  <c r="R2792" i="1" s="1"/>
  <c r="K2794" i="1"/>
  <c r="V2794" i="1" s="1"/>
  <c r="AY2794" i="1" s="1"/>
  <c r="J2794" i="1"/>
  <c r="E2794" i="1"/>
  <c r="E2793" i="1"/>
  <c r="E2792" i="1"/>
  <c r="E2791" i="1"/>
  <c r="BA2790" i="1"/>
  <c r="AU2790" i="1"/>
  <c r="V2790" i="1"/>
  <c r="AY2790" i="1" s="1"/>
  <c r="U2790" i="1"/>
  <c r="AX2790" i="1" s="1"/>
  <c r="T2790" i="1"/>
  <c r="E2790" i="1"/>
  <c r="BA2789" i="1"/>
  <c r="AU2789" i="1"/>
  <c r="V2789" i="1"/>
  <c r="AY2789" i="1" s="1"/>
  <c r="U2789" i="1"/>
  <c r="AX2789" i="1" s="1"/>
  <c r="T2789" i="1"/>
  <c r="E2789" i="1"/>
  <c r="AZ2788" i="1"/>
  <c r="AT2788" i="1"/>
  <c r="AS2788" i="1"/>
  <c r="AR2788" i="1"/>
  <c r="AQ2788" i="1"/>
  <c r="AP2788" i="1"/>
  <c r="AO2788" i="1"/>
  <c r="AN2788" i="1"/>
  <c r="AM2788" i="1"/>
  <c r="AL2788" i="1"/>
  <c r="AK2788" i="1"/>
  <c r="AJ2788" i="1"/>
  <c r="AI2788" i="1"/>
  <c r="AH2788" i="1"/>
  <c r="AG2788" i="1"/>
  <c r="AF2788" i="1"/>
  <c r="AE2788" i="1"/>
  <c r="AD2788" i="1"/>
  <c r="AC2788" i="1"/>
  <c r="AB2788" i="1"/>
  <c r="AA2788" i="1"/>
  <c r="Z2788" i="1"/>
  <c r="Y2788" i="1"/>
  <c r="X2788" i="1"/>
  <c r="W2788" i="1"/>
  <c r="S2788" i="1"/>
  <c r="R2788" i="1"/>
  <c r="Q2788" i="1"/>
  <c r="P2788" i="1"/>
  <c r="O2788" i="1"/>
  <c r="N2788" i="1"/>
  <c r="M2788" i="1"/>
  <c r="L2788" i="1"/>
  <c r="K2788" i="1"/>
  <c r="J2788" i="1"/>
  <c r="I2788" i="1"/>
  <c r="E2788" i="1"/>
  <c r="BA2787" i="1"/>
  <c r="AX2787" i="1"/>
  <c r="AU2787" i="1"/>
  <c r="V2787" i="1"/>
  <c r="AY2787" i="1" s="1"/>
  <c r="U2787" i="1"/>
  <c r="T2787" i="1"/>
  <c r="AV2787" i="1" s="1"/>
  <c r="E2787" i="1"/>
  <c r="AU2786" i="1"/>
  <c r="V2786" i="1"/>
  <c r="AY2786" i="1" s="1"/>
  <c r="U2786" i="1"/>
  <c r="AX2786" i="1" s="1"/>
  <c r="T2786" i="1"/>
  <c r="E2786" i="1"/>
  <c r="AZ2785" i="1"/>
  <c r="AT2785" i="1"/>
  <c r="AT2778" i="1" s="1"/>
  <c r="AT2777" i="1" s="1"/>
  <c r="AT2776" i="1" s="1"/>
  <c r="AT2775" i="1" s="1"/>
  <c r="AT2774" i="1" s="1"/>
  <c r="AS2785" i="1"/>
  <c r="AR2785" i="1"/>
  <c r="AU2785" i="1" s="1"/>
  <c r="AQ2785" i="1"/>
  <c r="AP2785" i="1"/>
  <c r="AO2785" i="1"/>
  <c r="AN2785" i="1"/>
  <c r="AM2785" i="1"/>
  <c r="AL2785" i="1"/>
  <c r="AK2785" i="1"/>
  <c r="AJ2785" i="1"/>
  <c r="AI2785" i="1"/>
  <c r="AH2785" i="1"/>
  <c r="AG2785" i="1"/>
  <c r="AF2785" i="1"/>
  <c r="AE2785" i="1"/>
  <c r="AD2785" i="1"/>
  <c r="AC2785" i="1"/>
  <c r="AB2785" i="1"/>
  <c r="AA2785" i="1"/>
  <c r="Z2785" i="1"/>
  <c r="Y2785" i="1"/>
  <c r="X2785" i="1"/>
  <c r="W2785" i="1"/>
  <c r="S2785" i="1"/>
  <c r="R2785" i="1"/>
  <c r="Q2785" i="1"/>
  <c r="P2785" i="1"/>
  <c r="O2785" i="1"/>
  <c r="N2785" i="1"/>
  <c r="M2785" i="1"/>
  <c r="L2785" i="1"/>
  <c r="K2785" i="1"/>
  <c r="V2785" i="1" s="1"/>
  <c r="J2785" i="1"/>
  <c r="I2785" i="1"/>
  <c r="E2785" i="1"/>
  <c r="BA2784" i="1"/>
  <c r="AU2784" i="1"/>
  <c r="AM2784" i="1"/>
  <c r="AI2784" i="1"/>
  <c r="AH2784" i="1"/>
  <c r="V2784" i="1"/>
  <c r="AY2784" i="1" s="1"/>
  <c r="U2784" i="1"/>
  <c r="AX2784" i="1" s="1"/>
  <c r="T2784" i="1"/>
  <c r="AW2784" i="1" s="1"/>
  <c r="E2784" i="1"/>
  <c r="BA2783" i="1"/>
  <c r="AU2783" i="1"/>
  <c r="AM2783" i="1"/>
  <c r="AI2783" i="1"/>
  <c r="AH2783" i="1"/>
  <c r="V2783" i="1"/>
  <c r="AY2783" i="1" s="1"/>
  <c r="U2783" i="1"/>
  <c r="AX2783" i="1" s="1"/>
  <c r="T2783" i="1"/>
  <c r="AW2783" i="1" s="1"/>
  <c r="E2783" i="1"/>
  <c r="BA2782" i="1"/>
  <c r="AU2782" i="1"/>
  <c r="AM2782" i="1"/>
  <c r="AI2782" i="1"/>
  <c r="AH2782" i="1"/>
  <c r="V2782" i="1"/>
  <c r="AY2782" i="1" s="1"/>
  <c r="U2782" i="1"/>
  <c r="AX2782" i="1" s="1"/>
  <c r="T2782" i="1"/>
  <c r="AW2782" i="1" s="1"/>
  <c r="E2782" i="1"/>
  <c r="AZ2781" i="1"/>
  <c r="AT2781" i="1"/>
  <c r="AS2781" i="1"/>
  <c r="AU2781" i="1" s="1"/>
  <c r="AR2781" i="1"/>
  <c r="AQ2781" i="1"/>
  <c r="AP2781" i="1"/>
  <c r="AO2781" i="1"/>
  <c r="AN2781" i="1"/>
  <c r="AL2781" i="1"/>
  <c r="BA2781" i="1" s="1"/>
  <c r="AK2781" i="1"/>
  <c r="AJ2781" i="1"/>
  <c r="AG2781" i="1"/>
  <c r="AF2781" i="1"/>
  <c r="AE2781" i="1"/>
  <c r="AD2781" i="1"/>
  <c r="AC2781" i="1"/>
  <c r="AB2781" i="1"/>
  <c r="AA2781" i="1"/>
  <c r="Z2781" i="1"/>
  <c r="Z2778" i="1" s="1"/>
  <c r="Z2777" i="1" s="1"/>
  <c r="Z2776" i="1" s="1"/>
  <c r="Z2775" i="1" s="1"/>
  <c r="Z2774" i="1" s="1"/>
  <c r="Y2781" i="1"/>
  <c r="X2781" i="1"/>
  <c r="W2781" i="1"/>
  <c r="S2781" i="1"/>
  <c r="R2781" i="1"/>
  <c r="Q2781" i="1"/>
  <c r="P2781" i="1"/>
  <c r="O2781" i="1"/>
  <c r="N2781" i="1"/>
  <c r="M2781" i="1"/>
  <c r="L2781" i="1"/>
  <c r="K2781" i="1"/>
  <c r="V2781" i="1" s="1"/>
  <c r="AY2781" i="1" s="1"/>
  <c r="J2781" i="1"/>
  <c r="I2781" i="1"/>
  <c r="E2781" i="1"/>
  <c r="BA2780" i="1"/>
  <c r="AU2780" i="1"/>
  <c r="V2780" i="1"/>
  <c r="AY2780" i="1" s="1"/>
  <c r="U2780" i="1"/>
  <c r="AX2780" i="1" s="1"/>
  <c r="T2780" i="1"/>
  <c r="AV2780" i="1" s="1"/>
  <c r="E2780" i="1"/>
  <c r="AZ2779" i="1"/>
  <c r="AZ2778" i="1" s="1"/>
  <c r="AZ2777" i="1" s="1"/>
  <c r="AZ2776" i="1" s="1"/>
  <c r="AZ2775" i="1" s="1"/>
  <c r="AZ2774" i="1" s="1"/>
  <c r="AT2779" i="1"/>
  <c r="AS2779" i="1"/>
  <c r="AR2779" i="1"/>
  <c r="AQ2779" i="1"/>
  <c r="AQ2778" i="1" s="1"/>
  <c r="AQ2777" i="1" s="1"/>
  <c r="AQ2776" i="1" s="1"/>
  <c r="AQ2775" i="1" s="1"/>
  <c r="AQ2774" i="1" s="1"/>
  <c r="AP2779" i="1"/>
  <c r="AO2779" i="1"/>
  <c r="AN2779" i="1"/>
  <c r="AM2779" i="1"/>
  <c r="AL2779" i="1"/>
  <c r="AL2778" i="1" s="1"/>
  <c r="AK2779" i="1"/>
  <c r="AK2778" i="1" s="1"/>
  <c r="AK2777" i="1" s="1"/>
  <c r="AK2776" i="1" s="1"/>
  <c r="AK2775" i="1" s="1"/>
  <c r="AK2774" i="1" s="1"/>
  <c r="AJ2779" i="1"/>
  <c r="AI2779" i="1"/>
  <c r="AH2779" i="1"/>
  <c r="AG2779" i="1"/>
  <c r="AF2779" i="1"/>
  <c r="AE2779" i="1"/>
  <c r="AE2778" i="1" s="1"/>
  <c r="AE2777" i="1" s="1"/>
  <c r="AE2776" i="1" s="1"/>
  <c r="AE2775" i="1" s="1"/>
  <c r="AE2774" i="1" s="1"/>
  <c r="AD2779" i="1"/>
  <c r="AC2779" i="1"/>
  <c r="AB2779" i="1"/>
  <c r="AA2779" i="1"/>
  <c r="Z2779" i="1"/>
  <c r="Y2779" i="1"/>
  <c r="X2779" i="1"/>
  <c r="W2779" i="1"/>
  <c r="W2778" i="1" s="1"/>
  <c r="W2777" i="1" s="1"/>
  <c r="W2776" i="1" s="1"/>
  <c r="W2775" i="1" s="1"/>
  <c r="W2774" i="1" s="1"/>
  <c r="S2779" i="1"/>
  <c r="R2779" i="1"/>
  <c r="Q2779" i="1"/>
  <c r="P2779" i="1"/>
  <c r="P2778" i="1" s="1"/>
  <c r="P2777" i="1" s="1"/>
  <c r="P2776" i="1" s="1"/>
  <c r="P2775" i="1" s="1"/>
  <c r="P2774" i="1" s="1"/>
  <c r="O2779" i="1"/>
  <c r="O2778" i="1" s="1"/>
  <c r="O2777" i="1" s="1"/>
  <c r="O2776" i="1" s="1"/>
  <c r="O2775" i="1" s="1"/>
  <c r="O2774" i="1" s="1"/>
  <c r="N2779" i="1"/>
  <c r="M2779" i="1"/>
  <c r="L2779" i="1"/>
  <c r="L2778" i="1" s="1"/>
  <c r="L2777" i="1" s="1"/>
  <c r="L2776" i="1" s="1"/>
  <c r="L2775" i="1" s="1"/>
  <c r="L2774" i="1" s="1"/>
  <c r="K2779" i="1"/>
  <c r="J2779" i="1"/>
  <c r="I2779" i="1"/>
  <c r="E2779" i="1"/>
  <c r="AP2778" i="1"/>
  <c r="AP2777" i="1" s="1"/>
  <c r="AA2778" i="1"/>
  <c r="AA2777" i="1" s="1"/>
  <c r="AA2776" i="1" s="1"/>
  <c r="AA2775" i="1" s="1"/>
  <c r="AA2774" i="1" s="1"/>
  <c r="R2778" i="1"/>
  <c r="R2777" i="1" s="1"/>
  <c r="R2776" i="1" s="1"/>
  <c r="R2775" i="1" s="1"/>
  <c r="R2774" i="1" s="1"/>
  <c r="J2778" i="1"/>
  <c r="E2778" i="1"/>
  <c r="E2777" i="1"/>
  <c r="E2776" i="1"/>
  <c r="E2775" i="1"/>
  <c r="E2774" i="1"/>
  <c r="E2773" i="1"/>
  <c r="BA2772" i="1"/>
  <c r="AU2772" i="1"/>
  <c r="T2772" i="1"/>
  <c r="E2772" i="1"/>
  <c r="AT2771" i="1"/>
  <c r="AS2771" i="1"/>
  <c r="AR2771" i="1"/>
  <c r="AQ2771" i="1"/>
  <c r="AP2771" i="1"/>
  <c r="AO2771" i="1"/>
  <c r="AN2771" i="1"/>
  <c r="AM2771" i="1"/>
  <c r="AL2771" i="1"/>
  <c r="AK2771" i="1"/>
  <c r="AJ2771" i="1"/>
  <c r="AI2771" i="1"/>
  <c r="AH2771" i="1"/>
  <c r="AG2771" i="1"/>
  <c r="AF2771" i="1"/>
  <c r="R2771" i="1"/>
  <c r="Q2771" i="1"/>
  <c r="P2771" i="1"/>
  <c r="T2771" i="1" s="1"/>
  <c r="O2771" i="1"/>
  <c r="E2771" i="1"/>
  <c r="AT2770" i="1"/>
  <c r="AS2770" i="1"/>
  <c r="AR2770" i="1"/>
  <c r="AQ2770" i="1"/>
  <c r="AP2770" i="1"/>
  <c r="AO2770" i="1"/>
  <c r="AN2770" i="1"/>
  <c r="AM2770" i="1"/>
  <c r="AL2770" i="1"/>
  <c r="AK2770" i="1"/>
  <c r="AJ2770" i="1"/>
  <c r="AI2770" i="1"/>
  <c r="AH2770" i="1"/>
  <c r="AG2770" i="1"/>
  <c r="AF2770" i="1"/>
  <c r="R2770" i="1"/>
  <c r="Q2770" i="1"/>
  <c r="P2770" i="1"/>
  <c r="T2770" i="1" s="1"/>
  <c r="O2770" i="1"/>
  <c r="E2770" i="1"/>
  <c r="AT2769" i="1"/>
  <c r="AS2769" i="1"/>
  <c r="AR2769" i="1"/>
  <c r="AQ2769" i="1"/>
  <c r="AP2769" i="1"/>
  <c r="AO2769" i="1"/>
  <c r="AN2769" i="1"/>
  <c r="AM2769" i="1"/>
  <c r="AL2769" i="1"/>
  <c r="AK2769" i="1"/>
  <c r="AJ2769" i="1"/>
  <c r="AI2769" i="1"/>
  <c r="AH2769" i="1"/>
  <c r="AG2769" i="1"/>
  <c r="AF2769" i="1"/>
  <c r="R2769" i="1"/>
  <c r="Q2769" i="1"/>
  <c r="P2769" i="1"/>
  <c r="T2769" i="1" s="1"/>
  <c r="O2769" i="1"/>
  <c r="E2769" i="1"/>
  <c r="BA2768" i="1"/>
  <c r="AV2768" i="1"/>
  <c r="AU2768" i="1"/>
  <c r="T2768" i="1"/>
  <c r="E2768" i="1"/>
  <c r="BA2767" i="1"/>
  <c r="AU2767" i="1"/>
  <c r="AV2767" i="1" s="1"/>
  <c r="T2767" i="1"/>
  <c r="E2767" i="1"/>
  <c r="BA2766" i="1"/>
  <c r="AU2766" i="1"/>
  <c r="V2766" i="1"/>
  <c r="AY2766" i="1" s="1"/>
  <c r="U2766" i="1"/>
  <c r="AX2766" i="1" s="1"/>
  <c r="T2766" i="1"/>
  <c r="E2766" i="1"/>
  <c r="BA2765" i="1"/>
  <c r="AU2765" i="1"/>
  <c r="V2765" i="1"/>
  <c r="AY2765" i="1" s="1"/>
  <c r="U2765" i="1"/>
  <c r="AX2765" i="1" s="1"/>
  <c r="T2765" i="1"/>
  <c r="E2765" i="1"/>
  <c r="AZ2764" i="1"/>
  <c r="AZ2763" i="1" s="1"/>
  <c r="AT2764" i="1"/>
  <c r="AT2763" i="1" s="1"/>
  <c r="AS2764" i="1"/>
  <c r="AS2763" i="1" s="1"/>
  <c r="AR2764" i="1"/>
  <c r="AR2763" i="1" s="1"/>
  <c r="AQ2764" i="1"/>
  <c r="AQ2763" i="1" s="1"/>
  <c r="AP2764" i="1"/>
  <c r="AP2763" i="1" s="1"/>
  <c r="AO2764" i="1"/>
  <c r="AO2763" i="1" s="1"/>
  <c r="AN2764" i="1"/>
  <c r="AN2763" i="1" s="1"/>
  <c r="AM2764" i="1"/>
  <c r="AM2763" i="1" s="1"/>
  <c r="AL2764" i="1"/>
  <c r="AK2764" i="1"/>
  <c r="AK2763" i="1" s="1"/>
  <c r="AJ2764" i="1"/>
  <c r="AI2764" i="1"/>
  <c r="AH2764" i="1"/>
  <c r="AH2763" i="1" s="1"/>
  <c r="AG2764" i="1"/>
  <c r="AG2763" i="1" s="1"/>
  <c r="AF2764" i="1"/>
  <c r="AF2763" i="1" s="1"/>
  <c r="AE2764" i="1"/>
  <c r="AE2763" i="1" s="1"/>
  <c r="AD2764" i="1"/>
  <c r="AD2763" i="1" s="1"/>
  <c r="AC2764" i="1"/>
  <c r="AC2763" i="1" s="1"/>
  <c r="AB2764" i="1"/>
  <c r="AB2763" i="1" s="1"/>
  <c r="AA2764" i="1"/>
  <c r="AA2763" i="1" s="1"/>
  <c r="Z2764" i="1"/>
  <c r="Z2763" i="1" s="1"/>
  <c r="Y2764" i="1"/>
  <c r="Y2763" i="1" s="1"/>
  <c r="X2764" i="1"/>
  <c r="X2763" i="1" s="1"/>
  <c r="W2764" i="1"/>
  <c r="W2763" i="1" s="1"/>
  <c r="S2764" i="1"/>
  <c r="R2764" i="1"/>
  <c r="R2763" i="1" s="1"/>
  <c r="Q2764" i="1"/>
  <c r="Q2763" i="1" s="1"/>
  <c r="P2764" i="1"/>
  <c r="O2764" i="1"/>
  <c r="N2764" i="1"/>
  <c r="M2764" i="1"/>
  <c r="M2763" i="1" s="1"/>
  <c r="L2764" i="1"/>
  <c r="L2763" i="1" s="1"/>
  <c r="K2764" i="1"/>
  <c r="K2763" i="1" s="1"/>
  <c r="J2764" i="1"/>
  <c r="I2764" i="1"/>
  <c r="E2764" i="1"/>
  <c r="AJ2763" i="1"/>
  <c r="AI2763" i="1"/>
  <c r="S2763" i="1"/>
  <c r="P2763" i="1"/>
  <c r="O2763" i="1"/>
  <c r="E2763" i="1"/>
  <c r="BA2762" i="1"/>
  <c r="AU2762" i="1"/>
  <c r="V2762" i="1"/>
  <c r="AY2762" i="1" s="1"/>
  <c r="U2762" i="1"/>
  <c r="AX2762" i="1" s="1"/>
  <c r="T2762" i="1"/>
  <c r="E2762" i="1"/>
  <c r="AZ2761" i="1"/>
  <c r="AT2761" i="1"/>
  <c r="AS2761" i="1"/>
  <c r="AR2761" i="1"/>
  <c r="AQ2761" i="1"/>
  <c r="AP2761" i="1"/>
  <c r="AP2757" i="1" s="1"/>
  <c r="AO2761" i="1"/>
  <c r="AN2761" i="1"/>
  <c r="AM2761" i="1"/>
  <c r="AL2761" i="1"/>
  <c r="AK2761" i="1"/>
  <c r="AJ2761" i="1"/>
  <c r="AI2761" i="1"/>
  <c r="AH2761" i="1"/>
  <c r="AG2761" i="1"/>
  <c r="AF2761" i="1"/>
  <c r="AE2761" i="1"/>
  <c r="AE2757" i="1" s="1"/>
  <c r="AD2761" i="1"/>
  <c r="AC2761" i="1"/>
  <c r="AC2757" i="1" s="1"/>
  <c r="AB2761" i="1"/>
  <c r="AA2761" i="1"/>
  <c r="Z2761" i="1"/>
  <c r="Y2761" i="1"/>
  <c r="X2761" i="1"/>
  <c r="W2761" i="1"/>
  <c r="S2761" i="1"/>
  <c r="R2761" i="1"/>
  <c r="Q2761" i="1"/>
  <c r="P2761" i="1"/>
  <c r="O2761" i="1"/>
  <c r="N2761" i="1"/>
  <c r="M2761" i="1"/>
  <c r="L2761" i="1"/>
  <c r="K2761" i="1"/>
  <c r="J2761" i="1"/>
  <c r="J2757" i="1" s="1"/>
  <c r="I2761" i="1"/>
  <c r="E2761" i="1"/>
  <c r="BA2760" i="1"/>
  <c r="AU2760" i="1"/>
  <c r="T2760" i="1"/>
  <c r="E2760" i="1"/>
  <c r="BA2759" i="1"/>
  <c r="AU2759" i="1"/>
  <c r="V2759" i="1"/>
  <c r="AY2759" i="1" s="1"/>
  <c r="U2759" i="1"/>
  <c r="AX2759" i="1" s="1"/>
  <c r="T2759" i="1"/>
  <c r="AV2759" i="1" s="1"/>
  <c r="E2759" i="1"/>
  <c r="AZ2758" i="1"/>
  <c r="AZ2757" i="1" s="1"/>
  <c r="AT2758" i="1"/>
  <c r="AS2758" i="1"/>
  <c r="AR2758" i="1"/>
  <c r="AQ2758" i="1"/>
  <c r="AP2758" i="1"/>
  <c r="AO2758" i="1"/>
  <c r="AN2758" i="1"/>
  <c r="AM2758" i="1"/>
  <c r="AL2758" i="1"/>
  <c r="AK2758" i="1"/>
  <c r="AJ2758" i="1"/>
  <c r="AI2758" i="1"/>
  <c r="AH2758" i="1"/>
  <c r="AG2758" i="1"/>
  <c r="AF2758" i="1"/>
  <c r="AD2758" i="1"/>
  <c r="AC2758" i="1"/>
  <c r="AB2758" i="1"/>
  <c r="AA2758" i="1"/>
  <c r="Z2758" i="1"/>
  <c r="Y2758" i="1"/>
  <c r="X2758" i="1"/>
  <c r="W2758" i="1"/>
  <c r="S2758" i="1"/>
  <c r="R2758" i="1"/>
  <c r="Q2758" i="1"/>
  <c r="Q2757" i="1" s="1"/>
  <c r="P2758" i="1"/>
  <c r="O2758" i="1"/>
  <c r="N2758" i="1"/>
  <c r="M2758" i="1"/>
  <c r="M2757" i="1" s="1"/>
  <c r="L2758" i="1"/>
  <c r="K2758" i="1"/>
  <c r="V2758" i="1" s="1"/>
  <c r="AY2758" i="1" s="1"/>
  <c r="J2758" i="1"/>
  <c r="I2758" i="1"/>
  <c r="E2758" i="1"/>
  <c r="AT2757" i="1"/>
  <c r="AD2757" i="1"/>
  <c r="R2757" i="1"/>
  <c r="I2757" i="1"/>
  <c r="E2757" i="1"/>
  <c r="BA2756" i="1"/>
  <c r="AU2756" i="1"/>
  <c r="V2756" i="1"/>
  <c r="AY2756" i="1" s="1"/>
  <c r="U2756" i="1"/>
  <c r="AX2756" i="1" s="1"/>
  <c r="T2756" i="1"/>
  <c r="AV2756" i="1" s="1"/>
  <c r="E2756" i="1"/>
  <c r="AZ2755" i="1"/>
  <c r="AT2755" i="1"/>
  <c r="AS2755" i="1"/>
  <c r="AR2755" i="1"/>
  <c r="AQ2755" i="1"/>
  <c r="AP2755" i="1"/>
  <c r="AO2755" i="1"/>
  <c r="AN2755" i="1"/>
  <c r="AM2755" i="1"/>
  <c r="AL2755" i="1"/>
  <c r="BA2755" i="1" s="1"/>
  <c r="AK2755" i="1"/>
  <c r="AJ2755" i="1"/>
  <c r="AI2755" i="1"/>
  <c r="AH2755" i="1"/>
  <c r="AG2755" i="1"/>
  <c r="AF2755" i="1"/>
  <c r="AE2755" i="1"/>
  <c r="AD2755" i="1"/>
  <c r="AC2755" i="1"/>
  <c r="AB2755" i="1"/>
  <c r="AA2755" i="1"/>
  <c r="Z2755" i="1"/>
  <c r="Y2755" i="1"/>
  <c r="X2755" i="1"/>
  <c r="W2755" i="1"/>
  <c r="S2755" i="1"/>
  <c r="R2755" i="1"/>
  <c r="Q2755" i="1"/>
  <c r="P2755" i="1"/>
  <c r="O2755" i="1"/>
  <c r="N2755" i="1"/>
  <c r="M2755" i="1"/>
  <c r="L2755" i="1"/>
  <c r="K2755" i="1"/>
  <c r="J2755" i="1"/>
  <c r="U2755" i="1" s="1"/>
  <c r="I2755" i="1"/>
  <c r="E2755" i="1"/>
  <c r="BA2754" i="1"/>
  <c r="AU2754" i="1"/>
  <c r="T2754" i="1"/>
  <c r="E2754" i="1"/>
  <c r="BA2753" i="1"/>
  <c r="AU2753" i="1"/>
  <c r="Z2753" i="1"/>
  <c r="Z2752" i="1" s="1"/>
  <c r="V2753" i="1"/>
  <c r="AY2753" i="1" s="1"/>
  <c r="U2753" i="1"/>
  <c r="AX2753" i="1" s="1"/>
  <c r="S2753" i="1"/>
  <c r="S2752" i="1" s="1"/>
  <c r="E2753" i="1"/>
  <c r="AZ2752" i="1"/>
  <c r="AT2752" i="1"/>
  <c r="AS2752" i="1"/>
  <c r="AS2746" i="1" s="1"/>
  <c r="AR2752" i="1"/>
  <c r="AQ2752" i="1"/>
  <c r="AP2752" i="1"/>
  <c r="AO2752" i="1"/>
  <c r="AO2746" i="1" s="1"/>
  <c r="AN2752" i="1"/>
  <c r="AM2752" i="1"/>
  <c r="AL2752" i="1"/>
  <c r="AK2752" i="1"/>
  <c r="AJ2752" i="1"/>
  <c r="AI2752" i="1"/>
  <c r="AH2752" i="1"/>
  <c r="AG2752" i="1"/>
  <c r="AG2746" i="1" s="1"/>
  <c r="AF2752" i="1"/>
  <c r="BA2752" i="1" s="1"/>
  <c r="AD2752" i="1"/>
  <c r="AC2752" i="1"/>
  <c r="AB2752" i="1"/>
  <c r="AA2752" i="1"/>
  <c r="Y2752" i="1"/>
  <c r="X2752" i="1"/>
  <c r="W2752" i="1"/>
  <c r="R2752" i="1"/>
  <c r="Q2752" i="1"/>
  <c r="P2752" i="1"/>
  <c r="O2752" i="1"/>
  <c r="N2752" i="1"/>
  <c r="M2752" i="1"/>
  <c r="L2752" i="1"/>
  <c r="K2752" i="1"/>
  <c r="V2752" i="1" s="1"/>
  <c r="AY2752" i="1" s="1"/>
  <c r="J2752" i="1"/>
  <c r="I2752" i="1"/>
  <c r="I2746" i="1" s="1"/>
  <c r="E2752" i="1"/>
  <c r="BA2751" i="1"/>
  <c r="AU2751" i="1"/>
  <c r="V2751" i="1"/>
  <c r="AY2751" i="1" s="1"/>
  <c r="U2751" i="1"/>
  <c r="AX2751" i="1" s="1"/>
  <c r="T2751" i="1"/>
  <c r="E2751" i="1"/>
  <c r="BA2750" i="1"/>
  <c r="AU2750" i="1"/>
  <c r="T2750" i="1"/>
  <c r="AV2750" i="1" s="1"/>
  <c r="E2750" i="1"/>
  <c r="BA2749" i="1"/>
  <c r="AU2749" i="1"/>
  <c r="Z2749" i="1"/>
  <c r="V2749" i="1"/>
  <c r="AY2749" i="1" s="1"/>
  <c r="U2749" i="1"/>
  <c r="AX2749" i="1" s="1"/>
  <c r="T2749" i="1"/>
  <c r="AW2749" i="1" s="1"/>
  <c r="S2749" i="1"/>
  <c r="E2749" i="1"/>
  <c r="BA2748" i="1"/>
  <c r="AU2748" i="1"/>
  <c r="V2748" i="1"/>
  <c r="AY2748" i="1" s="1"/>
  <c r="U2748" i="1"/>
  <c r="AX2748" i="1" s="1"/>
  <c r="T2748" i="1"/>
  <c r="E2748" i="1"/>
  <c r="AZ2747" i="1"/>
  <c r="AT2747" i="1"/>
  <c r="AT2746" i="1" s="1"/>
  <c r="AT2745" i="1" s="1"/>
  <c r="AT2744" i="1" s="1"/>
  <c r="AT2743" i="1" s="1"/>
  <c r="AT2742" i="1" s="1"/>
  <c r="AS2747" i="1"/>
  <c r="AR2747" i="1"/>
  <c r="AQ2747" i="1"/>
  <c r="AP2747" i="1"/>
  <c r="AP2746" i="1" s="1"/>
  <c r="AO2747" i="1"/>
  <c r="AN2747" i="1"/>
  <c r="AN2746" i="1" s="1"/>
  <c r="AM2747" i="1"/>
  <c r="AL2747" i="1"/>
  <c r="BA2747" i="1" s="1"/>
  <c r="AK2747" i="1"/>
  <c r="AJ2747" i="1"/>
  <c r="AI2747" i="1"/>
  <c r="AH2747" i="1"/>
  <c r="AH2746" i="1" s="1"/>
  <c r="AG2747" i="1"/>
  <c r="AF2747" i="1"/>
  <c r="AE2747" i="1"/>
  <c r="AD2747" i="1"/>
  <c r="AD2746" i="1" s="1"/>
  <c r="AD2745" i="1" s="1"/>
  <c r="AD2744" i="1" s="1"/>
  <c r="AD2743" i="1" s="1"/>
  <c r="AD2742" i="1" s="1"/>
  <c r="AC2747" i="1"/>
  <c r="AC2746" i="1" s="1"/>
  <c r="AB2747" i="1"/>
  <c r="AA2747" i="1"/>
  <c r="Z2747" i="1"/>
  <c r="Y2747" i="1"/>
  <c r="X2747" i="1"/>
  <c r="W2747" i="1"/>
  <c r="S2747" i="1"/>
  <c r="R2747" i="1"/>
  <c r="Q2747" i="1"/>
  <c r="P2747" i="1"/>
  <c r="O2747" i="1"/>
  <c r="O2746" i="1" s="1"/>
  <c r="N2747" i="1"/>
  <c r="M2747" i="1"/>
  <c r="M2746" i="1" s="1"/>
  <c r="L2747" i="1"/>
  <c r="K2747" i="1"/>
  <c r="V2747" i="1" s="1"/>
  <c r="J2747" i="1"/>
  <c r="I2747" i="1"/>
  <c r="E2747" i="1"/>
  <c r="AZ2746" i="1"/>
  <c r="AK2746" i="1"/>
  <c r="AF2746" i="1"/>
  <c r="Q2746" i="1"/>
  <c r="E2746" i="1"/>
  <c r="E2745" i="1"/>
  <c r="E2744" i="1"/>
  <c r="E2743" i="1"/>
  <c r="E2742" i="1"/>
  <c r="BA2741" i="1"/>
  <c r="AU2741" i="1"/>
  <c r="V2741" i="1"/>
  <c r="AY2741" i="1" s="1"/>
  <c r="U2741" i="1"/>
  <c r="AX2741" i="1" s="1"/>
  <c r="T2741" i="1"/>
  <c r="AV2741" i="1" s="1"/>
  <c r="E2741" i="1"/>
  <c r="AZ2740" i="1"/>
  <c r="AZ2739" i="1" s="1"/>
  <c r="AZ2738" i="1" s="1"/>
  <c r="AZ2737" i="1" s="1"/>
  <c r="AZ2736" i="1" s="1"/>
  <c r="AZ2735" i="1" s="1"/>
  <c r="AT2740" i="1"/>
  <c r="AS2740" i="1"/>
  <c r="AS2739" i="1" s="1"/>
  <c r="AS2738" i="1" s="1"/>
  <c r="AS2737" i="1" s="1"/>
  <c r="AS2736" i="1" s="1"/>
  <c r="AS2735" i="1" s="1"/>
  <c r="AR2740" i="1"/>
  <c r="AR2739" i="1" s="1"/>
  <c r="AR2738" i="1" s="1"/>
  <c r="AR2737" i="1" s="1"/>
  <c r="AR2736" i="1" s="1"/>
  <c r="AR2735" i="1" s="1"/>
  <c r="AQ2740" i="1"/>
  <c r="AP2740" i="1"/>
  <c r="AO2740" i="1"/>
  <c r="AO2739" i="1" s="1"/>
  <c r="AN2740" i="1"/>
  <c r="AN2739" i="1" s="1"/>
  <c r="AN2738" i="1" s="1"/>
  <c r="AN2737" i="1" s="1"/>
  <c r="AN2736" i="1" s="1"/>
  <c r="AN2735" i="1" s="1"/>
  <c r="AM2740" i="1"/>
  <c r="AM2739" i="1" s="1"/>
  <c r="AM2738" i="1" s="1"/>
  <c r="AM2737" i="1" s="1"/>
  <c r="AM2736" i="1" s="1"/>
  <c r="AM2735" i="1" s="1"/>
  <c r="AL2740" i="1"/>
  <c r="AK2740" i="1"/>
  <c r="AK2739" i="1" s="1"/>
  <c r="AK2738" i="1" s="1"/>
  <c r="AK2737" i="1" s="1"/>
  <c r="AK2736" i="1" s="1"/>
  <c r="AK2735" i="1" s="1"/>
  <c r="AJ2740" i="1"/>
  <c r="AJ2739" i="1" s="1"/>
  <c r="AJ2738" i="1" s="1"/>
  <c r="AJ2737" i="1" s="1"/>
  <c r="AJ2736" i="1" s="1"/>
  <c r="AJ2735" i="1" s="1"/>
  <c r="AI2740" i="1"/>
  <c r="AI2739" i="1" s="1"/>
  <c r="AI2738" i="1" s="1"/>
  <c r="AI2737" i="1" s="1"/>
  <c r="AI2736" i="1" s="1"/>
  <c r="AI2735" i="1" s="1"/>
  <c r="AH2740" i="1"/>
  <c r="AG2740" i="1"/>
  <c r="AG2739" i="1" s="1"/>
  <c r="AG2738" i="1" s="1"/>
  <c r="AG2737" i="1" s="1"/>
  <c r="AG2736" i="1" s="1"/>
  <c r="AG2735" i="1" s="1"/>
  <c r="AF2740" i="1"/>
  <c r="AF2739" i="1" s="1"/>
  <c r="AF2738" i="1" s="1"/>
  <c r="AF2737" i="1" s="1"/>
  <c r="AF2736" i="1" s="1"/>
  <c r="AF2735" i="1" s="1"/>
  <c r="AE2740" i="1"/>
  <c r="AE2739" i="1" s="1"/>
  <c r="AE2738" i="1" s="1"/>
  <c r="AE2737" i="1" s="1"/>
  <c r="AE2736" i="1" s="1"/>
  <c r="AE2735" i="1" s="1"/>
  <c r="AD2740" i="1"/>
  <c r="AC2740" i="1"/>
  <c r="AC2739" i="1" s="1"/>
  <c r="AC2738" i="1" s="1"/>
  <c r="AC2737" i="1" s="1"/>
  <c r="AC2736" i="1" s="1"/>
  <c r="AC2735" i="1" s="1"/>
  <c r="AB2740" i="1"/>
  <c r="AB2739" i="1" s="1"/>
  <c r="AB2738" i="1" s="1"/>
  <c r="AB2737" i="1" s="1"/>
  <c r="AB2736" i="1" s="1"/>
  <c r="AB2735" i="1" s="1"/>
  <c r="AA2740" i="1"/>
  <c r="Z2740" i="1"/>
  <c r="Y2740" i="1"/>
  <c r="Y2739" i="1" s="1"/>
  <c r="Y2738" i="1" s="1"/>
  <c r="Y2737" i="1" s="1"/>
  <c r="Y2736" i="1" s="1"/>
  <c r="Y2735" i="1" s="1"/>
  <c r="X2740" i="1"/>
  <c r="X2739" i="1" s="1"/>
  <c r="X2738" i="1" s="1"/>
  <c r="X2737" i="1" s="1"/>
  <c r="X2736" i="1" s="1"/>
  <c r="X2735" i="1" s="1"/>
  <c r="W2740" i="1"/>
  <c r="W2739" i="1" s="1"/>
  <c r="W2738" i="1" s="1"/>
  <c r="W2737" i="1" s="1"/>
  <c r="W2736" i="1" s="1"/>
  <c r="W2735" i="1" s="1"/>
  <c r="S2740" i="1"/>
  <c r="R2740" i="1"/>
  <c r="R2739" i="1" s="1"/>
  <c r="R2738" i="1" s="1"/>
  <c r="R2737" i="1" s="1"/>
  <c r="R2736" i="1" s="1"/>
  <c r="R2735" i="1" s="1"/>
  <c r="Q2740" i="1"/>
  <c r="Q2739" i="1" s="1"/>
  <c r="Q2738" i="1" s="1"/>
  <c r="Q2737" i="1" s="1"/>
  <c r="Q2736" i="1" s="1"/>
  <c r="Q2735" i="1" s="1"/>
  <c r="P2740" i="1"/>
  <c r="P2739" i="1" s="1"/>
  <c r="P2738" i="1" s="1"/>
  <c r="P2737" i="1" s="1"/>
  <c r="P2736" i="1" s="1"/>
  <c r="P2735" i="1" s="1"/>
  <c r="O2740" i="1"/>
  <c r="N2740" i="1"/>
  <c r="N2739" i="1" s="1"/>
  <c r="N2738" i="1" s="1"/>
  <c r="N2737" i="1" s="1"/>
  <c r="N2736" i="1" s="1"/>
  <c r="N2735" i="1" s="1"/>
  <c r="M2740" i="1"/>
  <c r="M2739" i="1" s="1"/>
  <c r="M2738" i="1" s="1"/>
  <c r="M2737" i="1" s="1"/>
  <c r="M2736" i="1" s="1"/>
  <c r="M2735" i="1" s="1"/>
  <c r="L2740" i="1"/>
  <c r="L2739" i="1" s="1"/>
  <c r="L2738" i="1" s="1"/>
  <c r="L2737" i="1" s="1"/>
  <c r="L2736" i="1" s="1"/>
  <c r="L2735" i="1" s="1"/>
  <c r="K2740" i="1"/>
  <c r="J2740" i="1"/>
  <c r="J2739" i="1" s="1"/>
  <c r="U2739" i="1" s="1"/>
  <c r="I2740" i="1"/>
  <c r="E2740" i="1"/>
  <c r="AT2739" i="1"/>
  <c r="AT2738" i="1" s="1"/>
  <c r="AT2737" i="1" s="1"/>
  <c r="AT2736" i="1" s="1"/>
  <c r="AT2735" i="1" s="1"/>
  <c r="AQ2739" i="1"/>
  <c r="AQ2738" i="1" s="1"/>
  <c r="AP2739" i="1"/>
  <c r="AP2738" i="1" s="1"/>
  <c r="AL2739" i="1"/>
  <c r="AH2739" i="1"/>
  <c r="AH2738" i="1" s="1"/>
  <c r="AH2737" i="1" s="1"/>
  <c r="AH2736" i="1" s="1"/>
  <c r="AH2735" i="1" s="1"/>
  <c r="AD2739" i="1"/>
  <c r="AD2738" i="1" s="1"/>
  <c r="AD2737" i="1" s="1"/>
  <c r="AD2736" i="1" s="1"/>
  <c r="AD2735" i="1" s="1"/>
  <c r="AA2739" i="1"/>
  <c r="AA2738" i="1" s="1"/>
  <c r="AA2737" i="1" s="1"/>
  <c r="AA2736" i="1" s="1"/>
  <c r="AA2735" i="1" s="1"/>
  <c r="Z2739" i="1"/>
  <c r="Z2738" i="1" s="1"/>
  <c r="Z2737" i="1" s="1"/>
  <c r="Z2736" i="1" s="1"/>
  <c r="Z2735" i="1" s="1"/>
  <c r="S2739" i="1"/>
  <c r="S2738" i="1" s="1"/>
  <c r="S2737" i="1" s="1"/>
  <c r="S2736" i="1" s="1"/>
  <c r="S2735" i="1" s="1"/>
  <c r="O2739" i="1"/>
  <c r="O2738" i="1" s="1"/>
  <c r="O2737" i="1" s="1"/>
  <c r="O2736" i="1" s="1"/>
  <c r="O2735" i="1" s="1"/>
  <c r="K2739" i="1"/>
  <c r="E2739" i="1"/>
  <c r="AO2738" i="1"/>
  <c r="AO2737" i="1" s="1"/>
  <c r="AO2736" i="1" s="1"/>
  <c r="AO2735" i="1" s="1"/>
  <c r="E2738" i="1"/>
  <c r="AQ2737" i="1"/>
  <c r="AQ2736" i="1" s="1"/>
  <c r="AQ2735" i="1" s="1"/>
  <c r="E2737" i="1"/>
  <c r="E2736" i="1"/>
  <c r="E2735" i="1"/>
  <c r="BA2734" i="1"/>
  <c r="AV2734" i="1"/>
  <c r="AU2734" i="1"/>
  <c r="T2734" i="1"/>
  <c r="E2734" i="1"/>
  <c r="AT2733" i="1"/>
  <c r="AS2733" i="1"/>
  <c r="AR2733" i="1"/>
  <c r="AQ2733" i="1"/>
  <c r="AP2733" i="1"/>
  <c r="AO2733" i="1"/>
  <c r="AN2733" i="1"/>
  <c r="AM2733" i="1"/>
  <c r="AL2733" i="1"/>
  <c r="BA2733" i="1" s="1"/>
  <c r="AK2733" i="1"/>
  <c r="AJ2733" i="1"/>
  <c r="AI2733" i="1"/>
  <c r="AH2733" i="1"/>
  <c r="AG2733" i="1"/>
  <c r="AF2733" i="1"/>
  <c r="R2733" i="1"/>
  <c r="Q2733" i="1"/>
  <c r="P2733" i="1"/>
  <c r="O2733" i="1"/>
  <c r="E2733" i="1"/>
  <c r="AT2732" i="1"/>
  <c r="AS2732" i="1"/>
  <c r="AR2732" i="1"/>
  <c r="AQ2732" i="1"/>
  <c r="AP2732" i="1"/>
  <c r="AO2732" i="1"/>
  <c r="AN2732" i="1"/>
  <c r="AM2732" i="1"/>
  <c r="AL2732" i="1"/>
  <c r="BA2732" i="1" s="1"/>
  <c r="AK2732" i="1"/>
  <c r="AJ2732" i="1"/>
  <c r="AI2732" i="1"/>
  <c r="AH2732" i="1"/>
  <c r="AG2732" i="1"/>
  <c r="AF2732" i="1"/>
  <c r="R2732" i="1"/>
  <c r="Q2732" i="1"/>
  <c r="P2732" i="1"/>
  <c r="O2732" i="1"/>
  <c r="E2732" i="1"/>
  <c r="AT2731" i="1"/>
  <c r="AS2731" i="1"/>
  <c r="AR2731" i="1"/>
  <c r="AQ2731" i="1"/>
  <c r="AP2731" i="1"/>
  <c r="AO2731" i="1"/>
  <c r="AN2731" i="1"/>
  <c r="AM2731" i="1"/>
  <c r="AL2731" i="1"/>
  <c r="BA2731" i="1" s="1"/>
  <c r="AK2731" i="1"/>
  <c r="AJ2731" i="1"/>
  <c r="AI2731" i="1"/>
  <c r="AH2731" i="1"/>
  <c r="AG2731" i="1"/>
  <c r="AF2731" i="1"/>
  <c r="R2731" i="1"/>
  <c r="Q2731" i="1"/>
  <c r="P2731" i="1"/>
  <c r="O2731" i="1"/>
  <c r="E2731" i="1"/>
  <c r="BA2730" i="1"/>
  <c r="AU2730" i="1"/>
  <c r="V2730" i="1"/>
  <c r="AY2730" i="1" s="1"/>
  <c r="U2730" i="1"/>
  <c r="AX2730" i="1" s="1"/>
  <c r="T2730" i="1"/>
  <c r="AV2730" i="1" s="1"/>
  <c r="E2730" i="1"/>
  <c r="AZ2729" i="1"/>
  <c r="AZ2728" i="1" s="1"/>
  <c r="AT2729" i="1"/>
  <c r="AS2729" i="1"/>
  <c r="AR2729" i="1"/>
  <c r="AQ2729" i="1"/>
  <c r="AQ2728" i="1" s="1"/>
  <c r="AQ2727" i="1" s="1"/>
  <c r="AQ2726" i="1" s="1"/>
  <c r="AQ2725" i="1" s="1"/>
  <c r="AP2729" i="1"/>
  <c r="AP2728" i="1" s="1"/>
  <c r="AO2729" i="1"/>
  <c r="AO2728" i="1" s="1"/>
  <c r="AO2727" i="1" s="1"/>
  <c r="AO2726" i="1" s="1"/>
  <c r="AO2725" i="1" s="1"/>
  <c r="AN2729" i="1"/>
  <c r="AN2728" i="1" s="1"/>
  <c r="AN2727" i="1" s="1"/>
  <c r="AM2729" i="1"/>
  <c r="AM2728" i="1" s="1"/>
  <c r="AM2727" i="1" s="1"/>
  <c r="AL2729" i="1"/>
  <c r="AK2729" i="1"/>
  <c r="AK2728" i="1" s="1"/>
  <c r="AK2727" i="1" s="1"/>
  <c r="AK2726" i="1" s="1"/>
  <c r="AK2725" i="1" s="1"/>
  <c r="AJ2729" i="1"/>
  <c r="AJ2728" i="1" s="1"/>
  <c r="AJ2727" i="1" s="1"/>
  <c r="AJ2726" i="1" s="1"/>
  <c r="AJ2725" i="1" s="1"/>
  <c r="AI2729" i="1"/>
  <c r="AI2728" i="1" s="1"/>
  <c r="AI2727" i="1" s="1"/>
  <c r="AH2729" i="1"/>
  <c r="AH2728" i="1" s="1"/>
  <c r="AH2727" i="1" s="1"/>
  <c r="AG2729" i="1"/>
  <c r="AF2729" i="1"/>
  <c r="AE2729" i="1"/>
  <c r="AE2728" i="1" s="1"/>
  <c r="AE2727" i="1" s="1"/>
  <c r="AE2726" i="1" s="1"/>
  <c r="AE2725" i="1" s="1"/>
  <c r="AD2729" i="1"/>
  <c r="AC2729" i="1"/>
  <c r="AC2728" i="1" s="1"/>
  <c r="AC2727" i="1" s="1"/>
  <c r="AC2726" i="1" s="1"/>
  <c r="AC2725" i="1" s="1"/>
  <c r="AB2729" i="1"/>
  <c r="AB2728" i="1" s="1"/>
  <c r="AA2729" i="1"/>
  <c r="AA2728" i="1" s="1"/>
  <c r="AA2727" i="1" s="1"/>
  <c r="AA2726" i="1" s="1"/>
  <c r="AA2725" i="1" s="1"/>
  <c r="Z2729" i="1"/>
  <c r="Z2728" i="1" s="1"/>
  <c r="Z2727" i="1" s="1"/>
  <c r="Z2726" i="1" s="1"/>
  <c r="Z2725" i="1" s="1"/>
  <c r="Y2729" i="1"/>
  <c r="Y2728" i="1" s="1"/>
  <c r="Y2727" i="1" s="1"/>
  <c r="Y2726" i="1" s="1"/>
  <c r="Y2725" i="1" s="1"/>
  <c r="X2729" i="1"/>
  <c r="X2728" i="1" s="1"/>
  <c r="X2727" i="1" s="1"/>
  <c r="X2726" i="1" s="1"/>
  <c r="X2725" i="1" s="1"/>
  <c r="W2729" i="1"/>
  <c r="W2728" i="1" s="1"/>
  <c r="W2727" i="1" s="1"/>
  <c r="W2726" i="1" s="1"/>
  <c r="W2725" i="1" s="1"/>
  <c r="S2729" i="1"/>
  <c r="S2728" i="1" s="1"/>
  <c r="S2727" i="1" s="1"/>
  <c r="S2726" i="1" s="1"/>
  <c r="S2725" i="1" s="1"/>
  <c r="R2729" i="1"/>
  <c r="Q2729" i="1"/>
  <c r="P2729" i="1"/>
  <c r="P2728" i="1" s="1"/>
  <c r="P2727" i="1" s="1"/>
  <c r="P2726" i="1" s="1"/>
  <c r="P2725" i="1" s="1"/>
  <c r="O2729" i="1"/>
  <c r="O2728" i="1" s="1"/>
  <c r="O2727" i="1" s="1"/>
  <c r="N2729" i="1"/>
  <c r="N2728" i="1" s="1"/>
  <c r="N2727" i="1" s="1"/>
  <c r="N2726" i="1" s="1"/>
  <c r="N2725" i="1" s="1"/>
  <c r="M2729" i="1"/>
  <c r="L2729" i="1"/>
  <c r="L2728" i="1" s="1"/>
  <c r="L2727" i="1" s="1"/>
  <c r="L2726" i="1" s="1"/>
  <c r="L2725" i="1" s="1"/>
  <c r="K2729" i="1"/>
  <c r="J2729" i="1"/>
  <c r="J2728" i="1" s="1"/>
  <c r="I2729" i="1"/>
  <c r="E2729" i="1"/>
  <c r="AT2728" i="1"/>
  <c r="AT2727" i="1" s="1"/>
  <c r="AS2728" i="1"/>
  <c r="AS2727" i="1" s="1"/>
  <c r="AS2726" i="1" s="1"/>
  <c r="AS2725" i="1" s="1"/>
  <c r="AL2728" i="1"/>
  <c r="AG2728" i="1"/>
  <c r="AG2727" i="1" s="1"/>
  <c r="AG2726" i="1" s="1"/>
  <c r="AG2725" i="1" s="1"/>
  <c r="AD2728" i="1"/>
  <c r="AD2727" i="1" s="1"/>
  <c r="AD2726" i="1" s="1"/>
  <c r="AD2725" i="1" s="1"/>
  <c r="AD2724" i="1" s="1"/>
  <c r="R2728" i="1"/>
  <c r="R2727" i="1" s="1"/>
  <c r="Q2728" i="1"/>
  <c r="Q2727" i="1" s="1"/>
  <c r="M2728" i="1"/>
  <c r="M2727" i="1" s="1"/>
  <c r="M2726" i="1" s="1"/>
  <c r="M2725" i="1" s="1"/>
  <c r="I2728" i="1"/>
  <c r="E2728" i="1"/>
  <c r="AZ2727" i="1"/>
  <c r="AZ2726" i="1" s="1"/>
  <c r="AZ2725" i="1" s="1"/>
  <c r="AB2727" i="1"/>
  <c r="AB2726" i="1" s="1"/>
  <c r="AB2725" i="1" s="1"/>
  <c r="E2727" i="1"/>
  <c r="E2726" i="1"/>
  <c r="E2725" i="1"/>
  <c r="E2724" i="1"/>
  <c r="BA2723" i="1"/>
  <c r="AU2723" i="1"/>
  <c r="AM2723" i="1"/>
  <c r="AM2722" i="1" s="1"/>
  <c r="AM2721" i="1" s="1"/>
  <c r="AM2720" i="1" s="1"/>
  <c r="AM2719" i="1" s="1"/>
  <c r="AM2718" i="1" s="1"/>
  <c r="AI2723" i="1"/>
  <c r="AI2722" i="1" s="1"/>
  <c r="AI2721" i="1" s="1"/>
  <c r="AI2720" i="1" s="1"/>
  <c r="AI2719" i="1" s="1"/>
  <c r="AI2718" i="1" s="1"/>
  <c r="AH2723" i="1"/>
  <c r="AH2722" i="1" s="1"/>
  <c r="AH2721" i="1" s="1"/>
  <c r="AH2720" i="1" s="1"/>
  <c r="AH2719" i="1" s="1"/>
  <c r="AH2718" i="1" s="1"/>
  <c r="V2723" i="1"/>
  <c r="AY2723" i="1" s="1"/>
  <c r="U2723" i="1"/>
  <c r="AX2723" i="1" s="1"/>
  <c r="T2723" i="1"/>
  <c r="AW2723" i="1" s="1"/>
  <c r="E2723" i="1"/>
  <c r="AZ2722" i="1"/>
  <c r="AZ2721" i="1" s="1"/>
  <c r="AZ2720" i="1" s="1"/>
  <c r="AZ2719" i="1" s="1"/>
  <c r="AZ2718" i="1" s="1"/>
  <c r="AT2722" i="1"/>
  <c r="AT2721" i="1" s="1"/>
  <c r="AT2720" i="1" s="1"/>
  <c r="AT2719" i="1" s="1"/>
  <c r="AT2718" i="1" s="1"/>
  <c r="AS2722" i="1"/>
  <c r="AS2721" i="1" s="1"/>
  <c r="AS2720" i="1" s="1"/>
  <c r="AS2719" i="1" s="1"/>
  <c r="AS2718" i="1" s="1"/>
  <c r="AR2722" i="1"/>
  <c r="AR2721" i="1" s="1"/>
  <c r="AR2720" i="1" s="1"/>
  <c r="AR2719" i="1" s="1"/>
  <c r="AR2718" i="1" s="1"/>
  <c r="AQ2722" i="1"/>
  <c r="AP2722" i="1"/>
  <c r="AO2722" i="1"/>
  <c r="AO2721" i="1" s="1"/>
  <c r="AO2720" i="1" s="1"/>
  <c r="AO2719" i="1" s="1"/>
  <c r="AO2718" i="1" s="1"/>
  <c r="AN2722" i="1"/>
  <c r="AN2721" i="1" s="1"/>
  <c r="AN2720" i="1" s="1"/>
  <c r="AN2719" i="1" s="1"/>
  <c r="AL2722" i="1"/>
  <c r="AL2721" i="1" s="1"/>
  <c r="AK2722" i="1"/>
  <c r="AK2721" i="1" s="1"/>
  <c r="AK2720" i="1" s="1"/>
  <c r="AK2719" i="1" s="1"/>
  <c r="AK2718" i="1" s="1"/>
  <c r="AJ2722" i="1"/>
  <c r="AJ2721" i="1" s="1"/>
  <c r="AJ2720" i="1" s="1"/>
  <c r="AJ2719" i="1" s="1"/>
  <c r="AJ2718" i="1" s="1"/>
  <c r="AG2722" i="1"/>
  <c r="AG2721" i="1" s="1"/>
  <c r="AG2720" i="1" s="1"/>
  <c r="AG2719" i="1" s="1"/>
  <c r="AG2718" i="1" s="1"/>
  <c r="AF2722" i="1"/>
  <c r="AE2722" i="1"/>
  <c r="AE2721" i="1" s="1"/>
  <c r="AE2720" i="1" s="1"/>
  <c r="AE2719" i="1" s="1"/>
  <c r="AE2718" i="1" s="1"/>
  <c r="AD2722" i="1"/>
  <c r="AC2722" i="1"/>
  <c r="AC2721" i="1" s="1"/>
  <c r="AC2720" i="1" s="1"/>
  <c r="AC2719" i="1" s="1"/>
  <c r="AC2718" i="1" s="1"/>
  <c r="AB2722" i="1"/>
  <c r="AB2721" i="1" s="1"/>
  <c r="AB2720" i="1" s="1"/>
  <c r="AB2719" i="1" s="1"/>
  <c r="AB2718" i="1" s="1"/>
  <c r="AA2722" i="1"/>
  <c r="AA2721" i="1" s="1"/>
  <c r="AA2720" i="1" s="1"/>
  <c r="AA2719" i="1" s="1"/>
  <c r="AA2718" i="1" s="1"/>
  <c r="Z2722" i="1"/>
  <c r="Y2722" i="1"/>
  <c r="Y2721" i="1" s="1"/>
  <c r="X2722" i="1"/>
  <c r="X2721" i="1" s="1"/>
  <c r="X2720" i="1" s="1"/>
  <c r="X2719" i="1" s="1"/>
  <c r="X2718" i="1" s="1"/>
  <c r="W2722" i="1"/>
  <c r="W2721" i="1" s="1"/>
  <c r="W2720" i="1" s="1"/>
  <c r="W2719" i="1" s="1"/>
  <c r="W2718" i="1" s="1"/>
  <c r="S2722" i="1"/>
  <c r="R2722" i="1"/>
  <c r="R2721" i="1" s="1"/>
  <c r="R2720" i="1" s="1"/>
  <c r="R2719" i="1" s="1"/>
  <c r="R2718" i="1" s="1"/>
  <c r="Q2722" i="1"/>
  <c r="Q2721" i="1" s="1"/>
  <c r="Q2720" i="1" s="1"/>
  <c r="Q2719" i="1" s="1"/>
  <c r="Q2718" i="1" s="1"/>
  <c r="P2722" i="1"/>
  <c r="P2721" i="1" s="1"/>
  <c r="P2720" i="1" s="1"/>
  <c r="P2719" i="1" s="1"/>
  <c r="O2722" i="1"/>
  <c r="N2722" i="1"/>
  <c r="N2721" i="1" s="1"/>
  <c r="N2720" i="1" s="1"/>
  <c r="N2719" i="1" s="1"/>
  <c r="N2718" i="1" s="1"/>
  <c r="M2722" i="1"/>
  <c r="M2721" i="1" s="1"/>
  <c r="M2720" i="1" s="1"/>
  <c r="M2719" i="1" s="1"/>
  <c r="M2718" i="1" s="1"/>
  <c r="L2722" i="1"/>
  <c r="L2721" i="1" s="1"/>
  <c r="L2720" i="1" s="1"/>
  <c r="L2719" i="1" s="1"/>
  <c r="K2722" i="1"/>
  <c r="J2722" i="1"/>
  <c r="I2722" i="1"/>
  <c r="E2722" i="1"/>
  <c r="AQ2721" i="1"/>
  <c r="AQ2720" i="1" s="1"/>
  <c r="AQ2719" i="1" s="1"/>
  <c r="AQ2718" i="1" s="1"/>
  <c r="AP2721" i="1"/>
  <c r="AP2720" i="1" s="1"/>
  <c r="AD2721" i="1"/>
  <c r="AD2720" i="1" s="1"/>
  <c r="AD2719" i="1" s="1"/>
  <c r="AD2718" i="1" s="1"/>
  <c r="Z2721" i="1"/>
  <c r="Z2720" i="1" s="1"/>
  <c r="Z2719" i="1" s="1"/>
  <c r="Z2718" i="1" s="1"/>
  <c r="S2721" i="1"/>
  <c r="S2720" i="1" s="1"/>
  <c r="S2719" i="1" s="1"/>
  <c r="S2718" i="1" s="1"/>
  <c r="O2721" i="1"/>
  <c r="O2720" i="1" s="1"/>
  <c r="O2719" i="1" s="1"/>
  <c r="O2718" i="1" s="1"/>
  <c r="K2721" i="1"/>
  <c r="E2721" i="1"/>
  <c r="Y2720" i="1"/>
  <c r="Y2719" i="1" s="1"/>
  <c r="Y2718" i="1" s="1"/>
  <c r="E2720" i="1"/>
  <c r="E2719" i="1"/>
  <c r="AN2718" i="1"/>
  <c r="P2718" i="1"/>
  <c r="L2718" i="1"/>
  <c r="E2718" i="1"/>
  <c r="BA2717" i="1"/>
  <c r="AU2717" i="1"/>
  <c r="V2717" i="1"/>
  <c r="AY2717" i="1" s="1"/>
  <c r="U2717" i="1"/>
  <c r="AX2717" i="1" s="1"/>
  <c r="T2717" i="1"/>
  <c r="E2717" i="1"/>
  <c r="BA2716" i="1"/>
  <c r="AU2716" i="1"/>
  <c r="V2716" i="1"/>
  <c r="AY2716" i="1" s="1"/>
  <c r="U2716" i="1"/>
  <c r="AX2716" i="1" s="1"/>
  <c r="T2716" i="1"/>
  <c r="AW2716" i="1" s="1"/>
  <c r="E2716" i="1"/>
  <c r="AZ2715" i="1"/>
  <c r="AZ2714" i="1" s="1"/>
  <c r="AT2715" i="1"/>
  <c r="AT2714" i="1" s="1"/>
  <c r="AT2713" i="1" s="1"/>
  <c r="AS2715" i="1"/>
  <c r="AS2714" i="1" s="1"/>
  <c r="AS2713" i="1" s="1"/>
  <c r="AR2715" i="1"/>
  <c r="AQ2715" i="1"/>
  <c r="AQ2714" i="1" s="1"/>
  <c r="AP2715" i="1"/>
  <c r="AP2714" i="1" s="1"/>
  <c r="AU2714" i="1" s="1"/>
  <c r="AO2715" i="1"/>
  <c r="AN2715" i="1"/>
  <c r="AN2714" i="1" s="1"/>
  <c r="AN2713" i="1" s="1"/>
  <c r="AM2715" i="1"/>
  <c r="AM2714" i="1" s="1"/>
  <c r="AM2713" i="1" s="1"/>
  <c r="AL2715" i="1"/>
  <c r="AK2715" i="1"/>
  <c r="AK2714" i="1" s="1"/>
  <c r="AJ2715" i="1"/>
  <c r="AI2715" i="1"/>
  <c r="AI2714" i="1" s="1"/>
  <c r="AI2713" i="1" s="1"/>
  <c r="AH2715" i="1"/>
  <c r="AH2714" i="1" s="1"/>
  <c r="AH2713" i="1" s="1"/>
  <c r="AH2705" i="1" s="1"/>
  <c r="AH2704" i="1" s="1"/>
  <c r="AH2703" i="1" s="1"/>
  <c r="AG2715" i="1"/>
  <c r="AF2715" i="1"/>
  <c r="AE2715" i="1"/>
  <c r="AE2714" i="1" s="1"/>
  <c r="AE2713" i="1" s="1"/>
  <c r="AD2715" i="1"/>
  <c r="AD2714" i="1" s="1"/>
  <c r="AD2713" i="1" s="1"/>
  <c r="AC2715" i="1"/>
  <c r="AC2714" i="1" s="1"/>
  <c r="AC2713" i="1" s="1"/>
  <c r="AB2715" i="1"/>
  <c r="AB2714" i="1" s="1"/>
  <c r="AB2713" i="1" s="1"/>
  <c r="AB2705" i="1" s="1"/>
  <c r="AB2704" i="1" s="1"/>
  <c r="AB2703" i="1" s="1"/>
  <c r="AA2715" i="1"/>
  <c r="AA2714" i="1" s="1"/>
  <c r="Z2715" i="1"/>
  <c r="Y2715" i="1"/>
  <c r="X2715" i="1"/>
  <c r="W2715" i="1"/>
  <c r="W2714" i="1" s="1"/>
  <c r="W2713" i="1" s="1"/>
  <c r="V2715" i="1"/>
  <c r="AY2715" i="1" s="1"/>
  <c r="S2715" i="1"/>
  <c r="S2714" i="1" s="1"/>
  <c r="R2715" i="1"/>
  <c r="R2714" i="1" s="1"/>
  <c r="R2713" i="1" s="1"/>
  <c r="Q2715" i="1"/>
  <c r="P2715" i="1"/>
  <c r="P2714" i="1" s="1"/>
  <c r="P2713" i="1" s="1"/>
  <c r="O2715" i="1"/>
  <c r="O2714" i="1" s="1"/>
  <c r="O2713" i="1" s="1"/>
  <c r="N2715" i="1"/>
  <c r="M2715" i="1"/>
  <c r="M2714" i="1" s="1"/>
  <c r="M2713" i="1" s="1"/>
  <c r="L2715" i="1"/>
  <c r="L2714" i="1" s="1"/>
  <c r="L2713" i="1" s="1"/>
  <c r="K2715" i="1"/>
  <c r="K2714" i="1" s="1"/>
  <c r="J2715" i="1"/>
  <c r="I2715" i="1"/>
  <c r="I2714" i="1" s="1"/>
  <c r="I2713" i="1" s="1"/>
  <c r="E2715" i="1"/>
  <c r="AR2714" i="1"/>
  <c r="AR2713" i="1" s="1"/>
  <c r="AO2714" i="1"/>
  <c r="AJ2714" i="1"/>
  <c r="AJ2713" i="1" s="1"/>
  <c r="AG2714" i="1"/>
  <c r="AG2713" i="1" s="1"/>
  <c r="AF2714" i="1"/>
  <c r="Z2714" i="1"/>
  <c r="Z2713" i="1" s="1"/>
  <c r="Z2705" i="1" s="1"/>
  <c r="Z2704" i="1" s="1"/>
  <c r="Z2703" i="1" s="1"/>
  <c r="Y2714" i="1"/>
  <c r="Y2713" i="1" s="1"/>
  <c r="X2714" i="1"/>
  <c r="Q2714" i="1"/>
  <c r="Q2713" i="1" s="1"/>
  <c r="N2714" i="1"/>
  <c r="N2713" i="1" s="1"/>
  <c r="J2714" i="1"/>
  <c r="E2714" i="1"/>
  <c r="AZ2713" i="1"/>
  <c r="AQ2713" i="1"/>
  <c r="AO2713" i="1"/>
  <c r="AK2713" i="1"/>
  <c r="AF2713" i="1"/>
  <c r="AA2713" i="1"/>
  <c r="X2713" i="1"/>
  <c r="S2713" i="1"/>
  <c r="E2713" i="1"/>
  <c r="BA2712" i="1"/>
  <c r="AU2712" i="1"/>
  <c r="V2712" i="1"/>
  <c r="AY2712" i="1" s="1"/>
  <c r="U2712" i="1"/>
  <c r="AX2712" i="1" s="1"/>
  <c r="T2712" i="1"/>
  <c r="E2712" i="1"/>
  <c r="BA2711" i="1"/>
  <c r="AU2711" i="1"/>
  <c r="T2711" i="1"/>
  <c r="AV2711" i="1" s="1"/>
  <c r="E2711" i="1"/>
  <c r="BA2710" i="1"/>
  <c r="AU2710" i="1"/>
  <c r="V2710" i="1"/>
  <c r="AY2710" i="1" s="1"/>
  <c r="U2710" i="1"/>
  <c r="AX2710" i="1" s="1"/>
  <c r="T2710" i="1"/>
  <c r="AW2710" i="1" s="1"/>
  <c r="E2710" i="1"/>
  <c r="BA2709" i="1"/>
  <c r="AU2709" i="1"/>
  <c r="V2709" i="1"/>
  <c r="AY2709" i="1" s="1"/>
  <c r="U2709" i="1"/>
  <c r="AX2709" i="1" s="1"/>
  <c r="T2709" i="1"/>
  <c r="E2709" i="1"/>
  <c r="AZ2708" i="1"/>
  <c r="AZ2707" i="1" s="1"/>
  <c r="AZ2706" i="1" s="1"/>
  <c r="AZ2705" i="1" s="1"/>
  <c r="AZ2704" i="1" s="1"/>
  <c r="AT2708" i="1"/>
  <c r="AS2708" i="1"/>
  <c r="AS2707" i="1" s="1"/>
  <c r="AR2708" i="1"/>
  <c r="AQ2708" i="1"/>
  <c r="AP2708" i="1"/>
  <c r="AO2708" i="1"/>
  <c r="AO2707" i="1" s="1"/>
  <c r="AO2706" i="1" s="1"/>
  <c r="AO2705" i="1" s="1"/>
  <c r="AO2704" i="1" s="1"/>
  <c r="AO2703" i="1" s="1"/>
  <c r="AN2708" i="1"/>
  <c r="AN2707" i="1" s="1"/>
  <c r="AN2706" i="1" s="1"/>
  <c r="AN2705" i="1" s="1"/>
  <c r="AN2704" i="1" s="1"/>
  <c r="AN2703" i="1" s="1"/>
  <c r="AM2708" i="1"/>
  <c r="AL2708" i="1"/>
  <c r="AK2708" i="1"/>
  <c r="AK2707" i="1" s="1"/>
  <c r="AK2706" i="1" s="1"/>
  <c r="AK2705" i="1" s="1"/>
  <c r="AK2704" i="1" s="1"/>
  <c r="AJ2708" i="1"/>
  <c r="AJ2707" i="1" s="1"/>
  <c r="AJ2706" i="1" s="1"/>
  <c r="AI2708" i="1"/>
  <c r="AH2708" i="1"/>
  <c r="AG2708" i="1"/>
  <c r="AG2707" i="1" s="1"/>
  <c r="AG2706" i="1" s="1"/>
  <c r="AG2705" i="1" s="1"/>
  <c r="AG2704" i="1" s="1"/>
  <c r="AF2708" i="1"/>
  <c r="AF2707" i="1" s="1"/>
  <c r="AF2706" i="1" s="1"/>
  <c r="AE2708" i="1"/>
  <c r="AE2707" i="1" s="1"/>
  <c r="AE2706" i="1" s="1"/>
  <c r="AD2708" i="1"/>
  <c r="AC2708" i="1"/>
  <c r="AC2707" i="1" s="1"/>
  <c r="AC2706" i="1" s="1"/>
  <c r="AC2705" i="1" s="1"/>
  <c r="AC2704" i="1" s="1"/>
  <c r="AB2708" i="1"/>
  <c r="AA2708" i="1"/>
  <c r="Z2708" i="1"/>
  <c r="Y2708" i="1"/>
  <c r="Y2707" i="1" s="1"/>
  <c r="Y2706" i="1" s="1"/>
  <c r="X2708" i="1"/>
  <c r="W2708" i="1"/>
  <c r="S2708" i="1"/>
  <c r="R2708" i="1"/>
  <c r="R2707" i="1" s="1"/>
  <c r="R2706" i="1" s="1"/>
  <c r="R2705" i="1" s="1"/>
  <c r="R2704" i="1" s="1"/>
  <c r="Q2708" i="1"/>
  <c r="Q2707" i="1" s="1"/>
  <c r="Q2706" i="1" s="1"/>
  <c r="P2708" i="1"/>
  <c r="P2707" i="1" s="1"/>
  <c r="P2706" i="1" s="1"/>
  <c r="O2708" i="1"/>
  <c r="N2708" i="1"/>
  <c r="M2708" i="1"/>
  <c r="L2708" i="1"/>
  <c r="L2707" i="1" s="1"/>
  <c r="K2708" i="1"/>
  <c r="J2708" i="1"/>
  <c r="J2707" i="1" s="1"/>
  <c r="J2706" i="1" s="1"/>
  <c r="I2708" i="1"/>
  <c r="E2708" i="1"/>
  <c r="AT2707" i="1"/>
  <c r="AT2706" i="1" s="1"/>
  <c r="AR2707" i="1"/>
  <c r="AR2706" i="1" s="1"/>
  <c r="AR2705" i="1" s="1"/>
  <c r="AR2704" i="1" s="1"/>
  <c r="AR2703" i="1" s="1"/>
  <c r="AQ2707" i="1"/>
  <c r="AQ2706" i="1" s="1"/>
  <c r="AP2707" i="1"/>
  <c r="AM2707" i="1"/>
  <c r="AM2706" i="1" s="1"/>
  <c r="AM2705" i="1" s="1"/>
  <c r="AM2704" i="1" s="1"/>
  <c r="AL2707" i="1"/>
  <c r="AI2707" i="1"/>
  <c r="AI2706" i="1" s="1"/>
  <c r="AI2705" i="1" s="1"/>
  <c r="AI2704" i="1" s="1"/>
  <c r="AH2707" i="1"/>
  <c r="AH2706" i="1" s="1"/>
  <c r="AD2707" i="1"/>
  <c r="AD2706" i="1" s="1"/>
  <c r="AB2707" i="1"/>
  <c r="AB2706" i="1" s="1"/>
  <c r="AA2707" i="1"/>
  <c r="AA2706" i="1" s="1"/>
  <c r="Z2707" i="1"/>
  <c r="X2707" i="1"/>
  <c r="X2706" i="1" s="1"/>
  <c r="W2707" i="1"/>
  <c r="W2706" i="1" s="1"/>
  <c r="S2707" i="1"/>
  <c r="S2706" i="1" s="1"/>
  <c r="O2707" i="1"/>
  <c r="O2706" i="1" s="1"/>
  <c r="O2705" i="1" s="1"/>
  <c r="O2704" i="1" s="1"/>
  <c r="O2703" i="1" s="1"/>
  <c r="K2707" i="1"/>
  <c r="E2707" i="1"/>
  <c r="AP2706" i="1"/>
  <c r="AL2706" i="1"/>
  <c r="Z2706" i="1"/>
  <c r="L2706" i="1"/>
  <c r="E2706" i="1"/>
  <c r="E2705" i="1"/>
  <c r="E2704" i="1"/>
  <c r="E2703" i="1"/>
  <c r="BA2702" i="1"/>
  <c r="AU2702" i="1"/>
  <c r="T2702" i="1"/>
  <c r="E2702" i="1"/>
  <c r="AT2701" i="1"/>
  <c r="AS2701" i="1"/>
  <c r="AR2701" i="1"/>
  <c r="AQ2701" i="1"/>
  <c r="AP2701" i="1"/>
  <c r="AO2701" i="1"/>
  <c r="AN2701" i="1"/>
  <c r="AM2701" i="1"/>
  <c r="AL2701" i="1"/>
  <c r="AK2701" i="1"/>
  <c r="AJ2701" i="1"/>
  <c r="AI2701" i="1"/>
  <c r="AH2701" i="1"/>
  <c r="AG2701" i="1"/>
  <c r="AF2701" i="1"/>
  <c r="R2701" i="1"/>
  <c r="Q2701" i="1"/>
  <c r="P2701" i="1"/>
  <c r="O2701" i="1"/>
  <c r="E2701" i="1"/>
  <c r="AT2700" i="1"/>
  <c r="AS2700" i="1"/>
  <c r="AR2700" i="1"/>
  <c r="AQ2700" i="1"/>
  <c r="AP2700" i="1"/>
  <c r="AO2700" i="1"/>
  <c r="AN2700" i="1"/>
  <c r="AM2700" i="1"/>
  <c r="AL2700" i="1"/>
  <c r="AK2700" i="1"/>
  <c r="AJ2700" i="1"/>
  <c r="AI2700" i="1"/>
  <c r="AH2700" i="1"/>
  <c r="AG2700" i="1"/>
  <c r="AF2700" i="1"/>
  <c r="R2700" i="1"/>
  <c r="Q2700" i="1"/>
  <c r="P2700" i="1"/>
  <c r="O2700" i="1"/>
  <c r="E2700" i="1"/>
  <c r="AT2699" i="1"/>
  <c r="AS2699" i="1"/>
  <c r="AR2699" i="1"/>
  <c r="AQ2699" i="1"/>
  <c r="AP2699" i="1"/>
  <c r="AO2699" i="1"/>
  <c r="AN2699" i="1"/>
  <c r="AM2699" i="1"/>
  <c r="AL2699" i="1"/>
  <c r="AK2699" i="1"/>
  <c r="AJ2699" i="1"/>
  <c r="AI2699" i="1"/>
  <c r="AH2699" i="1"/>
  <c r="AG2699" i="1"/>
  <c r="AF2699" i="1"/>
  <c r="R2699" i="1"/>
  <c r="Q2699" i="1"/>
  <c r="P2699" i="1"/>
  <c r="O2699" i="1"/>
  <c r="E2699" i="1"/>
  <c r="BA2698" i="1"/>
  <c r="AU2698" i="1"/>
  <c r="AM2698" i="1"/>
  <c r="AM2697" i="1" s="1"/>
  <c r="AM2696" i="1" s="1"/>
  <c r="AM2695" i="1" s="1"/>
  <c r="AM2694" i="1" s="1"/>
  <c r="AM2693" i="1" s="1"/>
  <c r="AM2692" i="1" s="1"/>
  <c r="AI2698" i="1"/>
  <c r="AH2698" i="1"/>
  <c r="AH2697" i="1" s="1"/>
  <c r="T2698" i="1"/>
  <c r="AV2698" i="1" s="1"/>
  <c r="E2698" i="1"/>
  <c r="AT2697" i="1"/>
  <c r="AS2697" i="1"/>
  <c r="AS2696" i="1" s="1"/>
  <c r="AS2695" i="1" s="1"/>
  <c r="AS2694" i="1" s="1"/>
  <c r="AS2693" i="1" s="1"/>
  <c r="AS2692" i="1" s="1"/>
  <c r="AR2697" i="1"/>
  <c r="AR2696" i="1" s="1"/>
  <c r="AR2695" i="1" s="1"/>
  <c r="AR2694" i="1" s="1"/>
  <c r="AR2693" i="1" s="1"/>
  <c r="AR2692" i="1" s="1"/>
  <c r="AQ2697" i="1"/>
  <c r="AQ2696" i="1" s="1"/>
  <c r="AQ2695" i="1" s="1"/>
  <c r="AQ2694" i="1" s="1"/>
  <c r="AQ2693" i="1" s="1"/>
  <c r="AQ2692" i="1" s="1"/>
  <c r="AP2697" i="1"/>
  <c r="AO2697" i="1"/>
  <c r="AO2696" i="1" s="1"/>
  <c r="AO2695" i="1" s="1"/>
  <c r="AO2694" i="1" s="1"/>
  <c r="AO2693" i="1" s="1"/>
  <c r="AO2692" i="1" s="1"/>
  <c r="AN2697" i="1"/>
  <c r="AN2696" i="1" s="1"/>
  <c r="AN2695" i="1" s="1"/>
  <c r="AN2694" i="1" s="1"/>
  <c r="AN2693" i="1" s="1"/>
  <c r="AN2692" i="1" s="1"/>
  <c r="AL2697" i="1"/>
  <c r="AK2697" i="1"/>
  <c r="AJ2697" i="1"/>
  <c r="AJ2696" i="1" s="1"/>
  <c r="AJ2695" i="1" s="1"/>
  <c r="AJ2694" i="1" s="1"/>
  <c r="AJ2693" i="1" s="1"/>
  <c r="AJ2692" i="1" s="1"/>
  <c r="AI2697" i="1"/>
  <c r="AI2696" i="1" s="1"/>
  <c r="AG2697" i="1"/>
  <c r="AF2697" i="1"/>
  <c r="AF2696" i="1" s="1"/>
  <c r="AF2695" i="1" s="1"/>
  <c r="AF2694" i="1" s="1"/>
  <c r="AF2693" i="1" s="1"/>
  <c r="AF2692" i="1" s="1"/>
  <c r="R2697" i="1"/>
  <c r="Q2697" i="1"/>
  <c r="Q2696" i="1" s="1"/>
  <c r="Q2695" i="1" s="1"/>
  <c r="Q2694" i="1" s="1"/>
  <c r="P2697" i="1"/>
  <c r="O2697" i="1"/>
  <c r="E2697" i="1"/>
  <c r="AT2696" i="1"/>
  <c r="AT2695" i="1" s="1"/>
  <c r="AT2694" i="1" s="1"/>
  <c r="AP2696" i="1"/>
  <c r="AK2696" i="1"/>
  <c r="AK2695" i="1" s="1"/>
  <c r="AK2694" i="1" s="1"/>
  <c r="AK2693" i="1" s="1"/>
  <c r="AK2692" i="1" s="1"/>
  <c r="AH2696" i="1"/>
  <c r="AH2695" i="1" s="1"/>
  <c r="AH2694" i="1" s="1"/>
  <c r="AH2693" i="1" s="1"/>
  <c r="AH2692" i="1" s="1"/>
  <c r="AG2696" i="1"/>
  <c r="P2696" i="1"/>
  <c r="P2695" i="1" s="1"/>
  <c r="P2694" i="1" s="1"/>
  <c r="O2696" i="1"/>
  <c r="O2695" i="1" s="1"/>
  <c r="O2694" i="1" s="1"/>
  <c r="O2693" i="1" s="1"/>
  <c r="O2692" i="1" s="1"/>
  <c r="E2696" i="1"/>
  <c r="AI2695" i="1"/>
  <c r="AI2694" i="1" s="1"/>
  <c r="AI2693" i="1" s="1"/>
  <c r="AI2692" i="1" s="1"/>
  <c r="AG2695" i="1"/>
  <c r="AG2694" i="1" s="1"/>
  <c r="AG2693" i="1" s="1"/>
  <c r="AG2692" i="1" s="1"/>
  <c r="E2695" i="1"/>
  <c r="AE2694" i="1"/>
  <c r="AD2694" i="1"/>
  <c r="AC2694" i="1"/>
  <c r="AB2694" i="1"/>
  <c r="AA2694" i="1"/>
  <c r="Z2694" i="1"/>
  <c r="Y2694" i="1"/>
  <c r="X2694" i="1"/>
  <c r="W2694" i="1"/>
  <c r="V2694" i="1"/>
  <c r="U2694" i="1"/>
  <c r="E2694" i="1"/>
  <c r="E2693" i="1"/>
  <c r="E2692" i="1"/>
  <c r="BA2691" i="1"/>
  <c r="AU2691" i="1"/>
  <c r="V2691" i="1"/>
  <c r="AY2691" i="1" s="1"/>
  <c r="U2691" i="1"/>
  <c r="AX2691" i="1" s="1"/>
  <c r="T2691" i="1"/>
  <c r="AW2691" i="1" s="1"/>
  <c r="E2691" i="1"/>
  <c r="AZ2690" i="1"/>
  <c r="AT2690" i="1"/>
  <c r="AS2690" i="1"/>
  <c r="AR2690" i="1"/>
  <c r="AQ2690" i="1"/>
  <c r="AP2690" i="1"/>
  <c r="AO2690" i="1"/>
  <c r="AN2690" i="1"/>
  <c r="AM2690" i="1"/>
  <c r="AL2690" i="1"/>
  <c r="AK2690" i="1"/>
  <c r="AJ2690" i="1"/>
  <c r="AI2690" i="1"/>
  <c r="AH2690" i="1"/>
  <c r="AG2690" i="1"/>
  <c r="AF2690" i="1"/>
  <c r="AE2690" i="1"/>
  <c r="AE2687" i="1" s="1"/>
  <c r="AE2686" i="1" s="1"/>
  <c r="AE2685" i="1" s="1"/>
  <c r="AE2684" i="1" s="1"/>
  <c r="AD2690" i="1"/>
  <c r="AC2690" i="1"/>
  <c r="AB2690" i="1"/>
  <c r="AA2690" i="1"/>
  <c r="Z2690" i="1"/>
  <c r="Y2690" i="1"/>
  <c r="X2690" i="1"/>
  <c r="W2690" i="1"/>
  <c r="S2690" i="1"/>
  <c r="R2690" i="1"/>
  <c r="Q2690" i="1"/>
  <c r="Q2687" i="1" s="1"/>
  <c r="Q2686" i="1" s="1"/>
  <c r="Q2685" i="1" s="1"/>
  <c r="Q2684" i="1" s="1"/>
  <c r="P2690" i="1"/>
  <c r="O2690" i="1"/>
  <c r="N2690" i="1"/>
  <c r="M2690" i="1"/>
  <c r="L2690" i="1"/>
  <c r="K2690" i="1"/>
  <c r="J2690" i="1"/>
  <c r="I2690" i="1"/>
  <c r="E2690" i="1"/>
  <c r="BA2689" i="1"/>
  <c r="AQ2689" i="1"/>
  <c r="AU2689" i="1" s="1"/>
  <c r="Z2689" i="1"/>
  <c r="V2689" i="1"/>
  <c r="AY2689" i="1" s="1"/>
  <c r="U2689" i="1"/>
  <c r="AX2689" i="1" s="1"/>
  <c r="S2689" i="1"/>
  <c r="O2689" i="1"/>
  <c r="L2689" i="1"/>
  <c r="L2688" i="1" s="1"/>
  <c r="E2689" i="1"/>
  <c r="AZ2688" i="1"/>
  <c r="AT2688" i="1"/>
  <c r="AS2688" i="1"/>
  <c r="AR2688" i="1"/>
  <c r="AQ2688" i="1"/>
  <c r="AP2688" i="1"/>
  <c r="AO2688" i="1"/>
  <c r="AN2688" i="1"/>
  <c r="AM2688" i="1"/>
  <c r="AL2688" i="1"/>
  <c r="AK2688" i="1"/>
  <c r="AJ2688" i="1"/>
  <c r="AI2688" i="1"/>
  <c r="AH2688" i="1"/>
  <c r="AH2687" i="1" s="1"/>
  <c r="AH2686" i="1" s="1"/>
  <c r="AH2685" i="1" s="1"/>
  <c r="AH2684" i="1" s="1"/>
  <c r="AG2688" i="1"/>
  <c r="AG2687" i="1" s="1"/>
  <c r="AG2686" i="1" s="1"/>
  <c r="AG2685" i="1" s="1"/>
  <c r="AG2684" i="1" s="1"/>
  <c r="AF2688" i="1"/>
  <c r="AD2688" i="1"/>
  <c r="AC2688" i="1"/>
  <c r="AB2688" i="1"/>
  <c r="AA2688" i="1"/>
  <c r="Z2688" i="1"/>
  <c r="Z2687" i="1" s="1"/>
  <c r="Z2686" i="1" s="1"/>
  <c r="Z2685" i="1" s="1"/>
  <c r="Z2684" i="1" s="1"/>
  <c r="Y2688" i="1"/>
  <c r="X2688" i="1"/>
  <c r="W2688" i="1"/>
  <c r="S2688" i="1"/>
  <c r="R2688" i="1"/>
  <c r="Q2688" i="1"/>
  <c r="P2688" i="1"/>
  <c r="O2688" i="1"/>
  <c r="N2688" i="1"/>
  <c r="N2687" i="1" s="1"/>
  <c r="N2686" i="1" s="1"/>
  <c r="N2685" i="1" s="1"/>
  <c r="N2684" i="1" s="1"/>
  <c r="M2688" i="1"/>
  <c r="K2688" i="1"/>
  <c r="J2688" i="1"/>
  <c r="I2688" i="1"/>
  <c r="I2687" i="1" s="1"/>
  <c r="E2688" i="1"/>
  <c r="AS2687" i="1"/>
  <c r="AS2686" i="1" s="1"/>
  <c r="AK2687" i="1"/>
  <c r="AK2686" i="1" s="1"/>
  <c r="AK2685" i="1" s="1"/>
  <c r="AK2684" i="1" s="1"/>
  <c r="E2687" i="1"/>
  <c r="E2686" i="1"/>
  <c r="E2685" i="1"/>
  <c r="E2684" i="1"/>
  <c r="BA2683" i="1"/>
  <c r="AU2683" i="1"/>
  <c r="T2683" i="1"/>
  <c r="E2683" i="1"/>
  <c r="AT2682" i="1"/>
  <c r="AT2681" i="1" s="1"/>
  <c r="AT2680" i="1" s="1"/>
  <c r="AS2682" i="1"/>
  <c r="AS2681" i="1" s="1"/>
  <c r="AS2680" i="1" s="1"/>
  <c r="AR2682" i="1"/>
  <c r="AR2681" i="1" s="1"/>
  <c r="AR2680" i="1" s="1"/>
  <c r="AQ2682" i="1"/>
  <c r="AQ2681" i="1" s="1"/>
  <c r="AQ2680" i="1" s="1"/>
  <c r="AP2682" i="1"/>
  <c r="AO2682" i="1"/>
  <c r="AO2681" i="1" s="1"/>
  <c r="AO2680" i="1" s="1"/>
  <c r="AN2682" i="1"/>
  <c r="AN2681" i="1" s="1"/>
  <c r="AN2680" i="1" s="1"/>
  <c r="AM2682" i="1"/>
  <c r="AM2681" i="1" s="1"/>
  <c r="AM2680" i="1" s="1"/>
  <c r="AL2682" i="1"/>
  <c r="AK2682" i="1"/>
  <c r="AJ2682" i="1"/>
  <c r="AJ2681" i="1" s="1"/>
  <c r="AJ2680" i="1" s="1"/>
  <c r="AI2682" i="1"/>
  <c r="AI2681" i="1" s="1"/>
  <c r="AI2680" i="1" s="1"/>
  <c r="AH2682" i="1"/>
  <c r="AH2681" i="1" s="1"/>
  <c r="AH2680" i="1" s="1"/>
  <c r="AG2682" i="1"/>
  <c r="AF2682" i="1"/>
  <c r="AF2681" i="1" s="1"/>
  <c r="AF2680" i="1" s="1"/>
  <c r="P2682" i="1"/>
  <c r="O2682" i="1"/>
  <c r="O2681" i="1" s="1"/>
  <c r="O2680" i="1" s="1"/>
  <c r="E2682" i="1"/>
  <c r="AK2681" i="1"/>
  <c r="AK2680" i="1" s="1"/>
  <c r="AG2681" i="1"/>
  <c r="AG2680" i="1" s="1"/>
  <c r="E2681" i="1"/>
  <c r="E2680" i="1"/>
  <c r="BA2679" i="1"/>
  <c r="AU2679" i="1"/>
  <c r="AM2679" i="1"/>
  <c r="AM2678" i="1" s="1"/>
  <c r="AM2677" i="1" s="1"/>
  <c r="AM2676" i="1" s="1"/>
  <c r="AI2679" i="1"/>
  <c r="AI2678" i="1" s="1"/>
  <c r="AI2677" i="1" s="1"/>
  <c r="AI2676" i="1" s="1"/>
  <c r="AH2679" i="1"/>
  <c r="AH2678" i="1" s="1"/>
  <c r="AH2677" i="1" s="1"/>
  <c r="AH2676" i="1" s="1"/>
  <c r="V2679" i="1"/>
  <c r="AY2679" i="1" s="1"/>
  <c r="U2679" i="1"/>
  <c r="AX2679" i="1" s="1"/>
  <c r="T2679" i="1"/>
  <c r="AW2679" i="1" s="1"/>
  <c r="E2679" i="1"/>
  <c r="AZ2678" i="1"/>
  <c r="AT2678" i="1"/>
  <c r="AT2677" i="1" s="1"/>
  <c r="AT2676" i="1" s="1"/>
  <c r="AS2678" i="1"/>
  <c r="AS2677" i="1" s="1"/>
  <c r="AS2676" i="1" s="1"/>
  <c r="AR2678" i="1"/>
  <c r="AQ2678" i="1"/>
  <c r="AP2678" i="1"/>
  <c r="AP2677" i="1" s="1"/>
  <c r="AO2678" i="1"/>
  <c r="AO2677" i="1" s="1"/>
  <c r="AO2676" i="1" s="1"/>
  <c r="AN2678" i="1"/>
  <c r="AN2677" i="1" s="1"/>
  <c r="AN2676" i="1" s="1"/>
  <c r="AL2678" i="1"/>
  <c r="AL2677" i="1" s="1"/>
  <c r="AK2678" i="1"/>
  <c r="AK2677" i="1" s="1"/>
  <c r="AK2676" i="1" s="1"/>
  <c r="AJ2678" i="1"/>
  <c r="AJ2677" i="1" s="1"/>
  <c r="AJ2676" i="1" s="1"/>
  <c r="AG2678" i="1"/>
  <c r="AG2677" i="1" s="1"/>
  <c r="AG2676" i="1" s="1"/>
  <c r="AF2678" i="1"/>
  <c r="BA2678" i="1" s="1"/>
  <c r="AE2678" i="1"/>
  <c r="AE2677" i="1" s="1"/>
  <c r="AE2676" i="1" s="1"/>
  <c r="AD2678" i="1"/>
  <c r="AD2677" i="1" s="1"/>
  <c r="AD2676" i="1" s="1"/>
  <c r="AC2678" i="1"/>
  <c r="AC2677" i="1" s="1"/>
  <c r="AC2676" i="1" s="1"/>
  <c r="AB2678" i="1"/>
  <c r="AB2677" i="1" s="1"/>
  <c r="AB2676" i="1" s="1"/>
  <c r="AA2678" i="1"/>
  <c r="Z2678" i="1"/>
  <c r="Z2677" i="1" s="1"/>
  <c r="Z2676" i="1" s="1"/>
  <c r="Y2678" i="1"/>
  <c r="Y2677" i="1" s="1"/>
  <c r="Y2676" i="1" s="1"/>
  <c r="X2678" i="1"/>
  <c r="X2677" i="1" s="1"/>
  <c r="X2676" i="1" s="1"/>
  <c r="W2678" i="1"/>
  <c r="W2677" i="1" s="1"/>
  <c r="W2676" i="1" s="1"/>
  <c r="S2678" i="1"/>
  <c r="S2677" i="1" s="1"/>
  <c r="S2676" i="1" s="1"/>
  <c r="R2678" i="1"/>
  <c r="R2677" i="1" s="1"/>
  <c r="R2676" i="1" s="1"/>
  <c r="Q2678" i="1"/>
  <c r="Q2677" i="1" s="1"/>
  <c r="Q2676" i="1" s="1"/>
  <c r="P2678" i="1"/>
  <c r="O2678" i="1"/>
  <c r="O2677" i="1" s="1"/>
  <c r="O2676" i="1" s="1"/>
  <c r="N2678" i="1"/>
  <c r="M2678" i="1"/>
  <c r="L2678" i="1"/>
  <c r="L2677" i="1" s="1"/>
  <c r="L2676" i="1" s="1"/>
  <c r="K2678" i="1"/>
  <c r="K2677" i="1" s="1"/>
  <c r="J2678" i="1"/>
  <c r="J2677" i="1" s="1"/>
  <c r="I2678" i="1"/>
  <c r="E2678" i="1"/>
  <c r="AZ2677" i="1"/>
  <c r="AZ2676" i="1" s="1"/>
  <c r="AR2677" i="1"/>
  <c r="AR2676" i="1" s="1"/>
  <c r="AQ2677" i="1"/>
  <c r="AQ2676" i="1" s="1"/>
  <c r="AF2677" i="1"/>
  <c r="AF2676" i="1" s="1"/>
  <c r="AA2677" i="1"/>
  <c r="AA2676" i="1" s="1"/>
  <c r="P2677" i="1"/>
  <c r="P2676" i="1" s="1"/>
  <c r="E2677" i="1"/>
  <c r="E2676" i="1"/>
  <c r="BA2675" i="1"/>
  <c r="AU2675" i="1"/>
  <c r="V2675" i="1"/>
  <c r="AY2675" i="1" s="1"/>
  <c r="U2675" i="1"/>
  <c r="AX2675" i="1" s="1"/>
  <c r="T2675" i="1"/>
  <c r="AV2675" i="1" s="1"/>
  <c r="E2675" i="1"/>
  <c r="BA2674" i="1"/>
  <c r="E2674" i="1"/>
  <c r="BA2673" i="1"/>
  <c r="AU2673" i="1"/>
  <c r="V2673" i="1"/>
  <c r="AY2673" i="1" s="1"/>
  <c r="U2673" i="1"/>
  <c r="AX2673" i="1" s="1"/>
  <c r="P2673" i="1"/>
  <c r="T2673" i="1" s="1"/>
  <c r="E2673" i="1"/>
  <c r="BA2672" i="1"/>
  <c r="AU2672" i="1"/>
  <c r="V2672" i="1"/>
  <c r="AY2672" i="1" s="1"/>
  <c r="U2672" i="1"/>
  <c r="AX2672" i="1" s="1"/>
  <c r="T2672" i="1"/>
  <c r="AV2672" i="1" s="1"/>
  <c r="E2672" i="1"/>
  <c r="AZ2671" i="1"/>
  <c r="AT2671" i="1"/>
  <c r="AS2671" i="1"/>
  <c r="AR2671" i="1"/>
  <c r="AQ2671" i="1"/>
  <c r="AP2671" i="1"/>
  <c r="AO2671" i="1"/>
  <c r="AN2671" i="1"/>
  <c r="AM2671" i="1"/>
  <c r="AL2671" i="1"/>
  <c r="AK2671" i="1"/>
  <c r="AJ2671" i="1"/>
  <c r="AI2671" i="1"/>
  <c r="AH2671" i="1"/>
  <c r="AG2671" i="1"/>
  <c r="AF2671" i="1"/>
  <c r="AE2671" i="1"/>
  <c r="AD2671" i="1"/>
  <c r="AC2671" i="1"/>
  <c r="AB2671" i="1"/>
  <c r="AA2671" i="1"/>
  <c r="Z2671" i="1"/>
  <c r="Y2671" i="1"/>
  <c r="X2671" i="1"/>
  <c r="W2671" i="1"/>
  <c r="S2671" i="1"/>
  <c r="R2671" i="1"/>
  <c r="R2667" i="1" s="1"/>
  <c r="Q2671" i="1"/>
  <c r="P2671" i="1"/>
  <c r="O2671" i="1"/>
  <c r="N2671" i="1"/>
  <c r="M2671" i="1"/>
  <c r="L2671" i="1"/>
  <c r="K2671" i="1"/>
  <c r="J2671" i="1"/>
  <c r="I2671" i="1"/>
  <c r="E2671" i="1"/>
  <c r="BA2670" i="1"/>
  <c r="AU2670" i="1"/>
  <c r="V2670" i="1"/>
  <c r="AY2670" i="1" s="1"/>
  <c r="U2670" i="1"/>
  <c r="AX2670" i="1" s="1"/>
  <c r="T2670" i="1"/>
  <c r="AV2670" i="1" s="1"/>
  <c r="P2670" i="1"/>
  <c r="P2668" i="1" s="1"/>
  <c r="E2670" i="1"/>
  <c r="BA2669" i="1"/>
  <c r="AY2669" i="1"/>
  <c r="AU2669" i="1"/>
  <c r="V2669" i="1"/>
  <c r="U2669" i="1"/>
  <c r="AX2669" i="1" s="1"/>
  <c r="T2669" i="1"/>
  <c r="AW2669" i="1" s="1"/>
  <c r="E2669" i="1"/>
  <c r="AZ2668" i="1"/>
  <c r="AT2668" i="1"/>
  <c r="AS2668" i="1"/>
  <c r="AR2668" i="1"/>
  <c r="AQ2668" i="1"/>
  <c r="AP2668" i="1"/>
  <c r="AO2668" i="1"/>
  <c r="AN2668" i="1"/>
  <c r="AM2668" i="1"/>
  <c r="AL2668" i="1"/>
  <c r="BA2668" i="1" s="1"/>
  <c r="AK2668" i="1"/>
  <c r="AJ2668" i="1"/>
  <c r="AI2668" i="1"/>
  <c r="AH2668" i="1"/>
  <c r="AG2668" i="1"/>
  <c r="AG2667" i="1" s="1"/>
  <c r="AF2668" i="1"/>
  <c r="AE2668" i="1"/>
  <c r="AD2668" i="1"/>
  <c r="AC2668" i="1"/>
  <c r="AB2668" i="1"/>
  <c r="AA2668" i="1"/>
  <c r="Z2668" i="1"/>
  <c r="Y2668" i="1"/>
  <c r="X2668" i="1"/>
  <c r="W2668" i="1"/>
  <c r="S2668" i="1"/>
  <c r="R2668" i="1"/>
  <c r="Q2668" i="1"/>
  <c r="O2668" i="1"/>
  <c r="N2668" i="1"/>
  <c r="M2668" i="1"/>
  <c r="L2668" i="1"/>
  <c r="K2668" i="1"/>
  <c r="J2668" i="1"/>
  <c r="U2668" i="1" s="1"/>
  <c r="AX2668" i="1" s="1"/>
  <c r="I2668" i="1"/>
  <c r="E2668" i="1"/>
  <c r="AT2667" i="1"/>
  <c r="AS2667" i="1"/>
  <c r="Q2667" i="1"/>
  <c r="M2667" i="1"/>
  <c r="I2667" i="1"/>
  <c r="E2667" i="1"/>
  <c r="BA2666" i="1"/>
  <c r="AU2666" i="1"/>
  <c r="T2666" i="1"/>
  <c r="E2666" i="1"/>
  <c r="AT2665" i="1"/>
  <c r="AS2665" i="1"/>
  <c r="AR2665" i="1"/>
  <c r="AQ2665" i="1"/>
  <c r="AP2665" i="1"/>
  <c r="AO2665" i="1"/>
  <c r="AN2665" i="1"/>
  <c r="AM2665" i="1"/>
  <c r="AL2665" i="1"/>
  <c r="AK2665" i="1"/>
  <c r="AJ2665" i="1"/>
  <c r="AI2665" i="1"/>
  <c r="AH2665" i="1"/>
  <c r="AG2665" i="1"/>
  <c r="AF2665" i="1"/>
  <c r="R2665" i="1"/>
  <c r="Q2665" i="1"/>
  <c r="P2665" i="1"/>
  <c r="O2665" i="1"/>
  <c r="E2665" i="1"/>
  <c r="AY2664" i="1"/>
  <c r="AX2664" i="1"/>
  <c r="AU2664" i="1"/>
  <c r="T2664" i="1"/>
  <c r="AW2664" i="1" s="1"/>
  <c r="E2664" i="1"/>
  <c r="AZ2663" i="1"/>
  <c r="AT2663" i="1"/>
  <c r="AS2663" i="1"/>
  <c r="AR2663" i="1"/>
  <c r="AQ2663" i="1"/>
  <c r="AP2663" i="1"/>
  <c r="AO2663" i="1"/>
  <c r="AN2663" i="1"/>
  <c r="AM2663" i="1"/>
  <c r="AL2663" i="1"/>
  <c r="AK2663" i="1"/>
  <c r="AJ2663" i="1"/>
  <c r="AI2663" i="1"/>
  <c r="AH2663" i="1"/>
  <c r="AG2663" i="1"/>
  <c r="AF2663" i="1"/>
  <c r="AE2663" i="1"/>
  <c r="AD2663" i="1"/>
  <c r="AC2663" i="1"/>
  <c r="AB2663" i="1"/>
  <c r="AA2663" i="1"/>
  <c r="Z2663" i="1"/>
  <c r="Y2663" i="1"/>
  <c r="X2663" i="1"/>
  <c r="W2663" i="1"/>
  <c r="V2663" i="1"/>
  <c r="U2663" i="1"/>
  <c r="S2663" i="1"/>
  <c r="R2663" i="1"/>
  <c r="Q2663" i="1"/>
  <c r="P2663" i="1"/>
  <c r="O2663" i="1"/>
  <c r="E2663" i="1"/>
  <c r="BA2662" i="1"/>
  <c r="AU2662" i="1"/>
  <c r="V2662" i="1"/>
  <c r="AY2662" i="1" s="1"/>
  <c r="U2662" i="1"/>
  <c r="AX2662" i="1" s="1"/>
  <c r="T2662" i="1"/>
  <c r="E2662" i="1"/>
  <c r="AZ2661" i="1"/>
  <c r="AT2661" i="1"/>
  <c r="AS2661" i="1"/>
  <c r="AR2661" i="1"/>
  <c r="AQ2661" i="1"/>
  <c r="AP2661" i="1"/>
  <c r="AO2661" i="1"/>
  <c r="AN2661" i="1"/>
  <c r="AM2661" i="1"/>
  <c r="AL2661" i="1"/>
  <c r="AK2661" i="1"/>
  <c r="AJ2661" i="1"/>
  <c r="AI2661" i="1"/>
  <c r="AH2661" i="1"/>
  <c r="AG2661" i="1"/>
  <c r="AF2661" i="1"/>
  <c r="AE2661" i="1"/>
  <c r="AD2661" i="1"/>
  <c r="AC2661" i="1"/>
  <c r="AB2661" i="1"/>
  <c r="AA2661" i="1"/>
  <c r="Z2661" i="1"/>
  <c r="Y2661" i="1"/>
  <c r="X2661" i="1"/>
  <c r="W2661" i="1"/>
  <c r="S2661" i="1"/>
  <c r="R2661" i="1"/>
  <c r="Q2661" i="1"/>
  <c r="P2661" i="1"/>
  <c r="O2661" i="1"/>
  <c r="N2661" i="1"/>
  <c r="M2661" i="1"/>
  <c r="L2661" i="1"/>
  <c r="T2661" i="1" s="1"/>
  <c r="K2661" i="1"/>
  <c r="J2661" i="1"/>
  <c r="I2661" i="1"/>
  <c r="E2661" i="1"/>
  <c r="AU2660" i="1"/>
  <c r="V2660" i="1"/>
  <c r="AY2660" i="1" s="1"/>
  <c r="U2660" i="1"/>
  <c r="AX2660" i="1" s="1"/>
  <c r="T2660" i="1"/>
  <c r="AW2660" i="1" s="1"/>
  <c r="E2660" i="1"/>
  <c r="AZ2659" i="1"/>
  <c r="AT2659" i="1"/>
  <c r="AS2659" i="1"/>
  <c r="AR2659" i="1"/>
  <c r="AQ2659" i="1"/>
  <c r="AP2659" i="1"/>
  <c r="AO2659" i="1"/>
  <c r="AN2659" i="1"/>
  <c r="AM2659" i="1"/>
  <c r="AL2659" i="1"/>
  <c r="AK2659" i="1"/>
  <c r="AJ2659" i="1"/>
  <c r="AI2659" i="1"/>
  <c r="AH2659" i="1"/>
  <c r="AG2659" i="1"/>
  <c r="AF2659" i="1"/>
  <c r="AE2659" i="1"/>
  <c r="AD2659" i="1"/>
  <c r="AC2659" i="1"/>
  <c r="AB2659" i="1"/>
  <c r="AA2659" i="1"/>
  <c r="Z2659" i="1"/>
  <c r="Y2659" i="1"/>
  <c r="X2659" i="1"/>
  <c r="W2659" i="1"/>
  <c r="S2659" i="1"/>
  <c r="R2659" i="1"/>
  <c r="Q2659" i="1"/>
  <c r="P2659" i="1"/>
  <c r="O2659" i="1"/>
  <c r="N2659" i="1"/>
  <c r="V2659" i="1" s="1"/>
  <c r="M2659" i="1"/>
  <c r="U2659" i="1" s="1"/>
  <c r="L2659" i="1"/>
  <c r="E2659" i="1"/>
  <c r="AX2658" i="1"/>
  <c r="AU2658" i="1"/>
  <c r="V2658" i="1"/>
  <c r="AY2658" i="1" s="1"/>
  <c r="U2658" i="1"/>
  <c r="T2658" i="1"/>
  <c r="AV2658" i="1" s="1"/>
  <c r="E2658" i="1"/>
  <c r="BA2657" i="1"/>
  <c r="AU2657" i="1"/>
  <c r="V2657" i="1"/>
  <c r="AY2657" i="1" s="1"/>
  <c r="U2657" i="1"/>
  <c r="AX2657" i="1" s="1"/>
  <c r="T2657" i="1"/>
  <c r="E2657" i="1"/>
  <c r="BA2656" i="1"/>
  <c r="AU2656" i="1"/>
  <c r="V2656" i="1"/>
  <c r="AY2656" i="1" s="1"/>
  <c r="U2656" i="1"/>
  <c r="AX2656" i="1" s="1"/>
  <c r="T2656" i="1"/>
  <c r="E2656" i="1"/>
  <c r="AZ2655" i="1"/>
  <c r="AT2655" i="1"/>
  <c r="AS2655" i="1"/>
  <c r="AR2655" i="1"/>
  <c r="AQ2655" i="1"/>
  <c r="AP2655" i="1"/>
  <c r="AU2655" i="1" s="1"/>
  <c r="AO2655" i="1"/>
  <c r="AN2655" i="1"/>
  <c r="AM2655" i="1"/>
  <c r="AL2655" i="1"/>
  <c r="AK2655" i="1"/>
  <c r="AJ2655" i="1"/>
  <c r="AI2655" i="1"/>
  <c r="AH2655" i="1"/>
  <c r="AG2655" i="1"/>
  <c r="AF2655" i="1"/>
  <c r="AE2655" i="1"/>
  <c r="AD2655" i="1"/>
  <c r="AC2655" i="1"/>
  <c r="AB2655" i="1"/>
  <c r="AA2655" i="1"/>
  <c r="Z2655" i="1"/>
  <c r="Y2655" i="1"/>
  <c r="X2655" i="1"/>
  <c r="W2655" i="1"/>
  <c r="S2655" i="1"/>
  <c r="R2655" i="1"/>
  <c r="Q2655" i="1"/>
  <c r="P2655" i="1"/>
  <c r="O2655" i="1"/>
  <c r="N2655" i="1"/>
  <c r="M2655" i="1"/>
  <c r="L2655" i="1"/>
  <c r="K2655" i="1"/>
  <c r="J2655" i="1"/>
  <c r="I2655" i="1"/>
  <c r="E2655" i="1"/>
  <c r="BA2654" i="1"/>
  <c r="AU2654" i="1"/>
  <c r="AE2654" i="1"/>
  <c r="AE2653" i="1" s="1"/>
  <c r="AE2650" i="1" s="1"/>
  <c r="AB2654" i="1"/>
  <c r="V2654" i="1"/>
  <c r="AY2654" i="1" s="1"/>
  <c r="U2654" i="1"/>
  <c r="AX2654" i="1" s="1"/>
  <c r="S2654" i="1"/>
  <c r="R2654" i="1"/>
  <c r="R2653" i="1" s="1"/>
  <c r="P2654" i="1"/>
  <c r="P2653" i="1" s="1"/>
  <c r="I2654" i="1"/>
  <c r="E2654" i="1"/>
  <c r="AZ2653" i="1"/>
  <c r="AT2653" i="1"/>
  <c r="AS2653" i="1"/>
  <c r="AR2653" i="1"/>
  <c r="AQ2653" i="1"/>
  <c r="AP2653" i="1"/>
  <c r="AO2653" i="1"/>
  <c r="AN2653" i="1"/>
  <c r="AM2653" i="1"/>
  <c r="AL2653" i="1"/>
  <c r="AK2653" i="1"/>
  <c r="AJ2653" i="1"/>
  <c r="AI2653" i="1"/>
  <c r="AH2653" i="1"/>
  <c r="AG2653" i="1"/>
  <c r="AG2650" i="1" s="1"/>
  <c r="AG2649" i="1" s="1"/>
  <c r="AF2653" i="1"/>
  <c r="AD2653" i="1"/>
  <c r="AC2653" i="1"/>
  <c r="AB2653" i="1"/>
  <c r="AA2653" i="1"/>
  <c r="Z2653" i="1"/>
  <c r="Y2653" i="1"/>
  <c r="X2653" i="1"/>
  <c r="W2653" i="1"/>
  <c r="S2653" i="1"/>
  <c r="Q2653" i="1"/>
  <c r="O2653" i="1"/>
  <c r="N2653" i="1"/>
  <c r="M2653" i="1"/>
  <c r="L2653" i="1"/>
  <c r="K2653" i="1"/>
  <c r="J2653" i="1"/>
  <c r="I2653" i="1"/>
  <c r="I2650" i="1" s="1"/>
  <c r="E2653" i="1"/>
  <c r="BA2652" i="1"/>
  <c r="AU2652" i="1"/>
  <c r="V2652" i="1"/>
  <c r="AY2652" i="1" s="1"/>
  <c r="U2652" i="1"/>
  <c r="AX2652" i="1" s="1"/>
  <c r="T2652" i="1"/>
  <c r="E2652" i="1"/>
  <c r="AZ2651" i="1"/>
  <c r="AT2651" i="1"/>
  <c r="AS2651" i="1"/>
  <c r="AR2651" i="1"/>
  <c r="AR2650" i="1" s="1"/>
  <c r="AQ2651" i="1"/>
  <c r="AP2651" i="1"/>
  <c r="AO2651" i="1"/>
  <c r="AN2651" i="1"/>
  <c r="AN2650" i="1" s="1"/>
  <c r="AM2651" i="1"/>
  <c r="AL2651" i="1"/>
  <c r="AK2651" i="1"/>
  <c r="AJ2651" i="1"/>
  <c r="AJ2650" i="1" s="1"/>
  <c r="AI2651" i="1"/>
  <c r="AH2651" i="1"/>
  <c r="AG2651" i="1"/>
  <c r="AF2651" i="1"/>
  <c r="BA2651" i="1" s="1"/>
  <c r="AD2651" i="1"/>
  <c r="AC2651" i="1"/>
  <c r="AC2650" i="1" s="1"/>
  <c r="AB2651" i="1"/>
  <c r="AA2651" i="1"/>
  <c r="AA2650" i="1" s="1"/>
  <c r="Z2651" i="1"/>
  <c r="Y2651" i="1"/>
  <c r="X2651" i="1"/>
  <c r="W2651" i="1"/>
  <c r="W2650" i="1" s="1"/>
  <c r="S2651" i="1"/>
  <c r="R2651" i="1"/>
  <c r="Q2651" i="1"/>
  <c r="P2651" i="1"/>
  <c r="O2651" i="1"/>
  <c r="N2651" i="1"/>
  <c r="M2651" i="1"/>
  <c r="L2651" i="1"/>
  <c r="K2651" i="1"/>
  <c r="J2651" i="1"/>
  <c r="U2651" i="1" s="1"/>
  <c r="I2651" i="1"/>
  <c r="E2651" i="1"/>
  <c r="AO2650" i="1"/>
  <c r="E2650" i="1"/>
  <c r="E2649" i="1"/>
  <c r="BA2648" i="1"/>
  <c r="AY2648" i="1"/>
  <c r="AU2648" i="1"/>
  <c r="V2648" i="1"/>
  <c r="U2648" i="1"/>
  <c r="AX2648" i="1" s="1"/>
  <c r="T2648" i="1"/>
  <c r="AW2648" i="1" s="1"/>
  <c r="I2648" i="1"/>
  <c r="E2648" i="1"/>
  <c r="AZ2647" i="1"/>
  <c r="AZ2646" i="1" s="1"/>
  <c r="AZ2645" i="1" s="1"/>
  <c r="AT2647" i="1"/>
  <c r="AS2647" i="1"/>
  <c r="AR2647" i="1"/>
  <c r="AR2646" i="1" s="1"/>
  <c r="AR2645" i="1" s="1"/>
  <c r="AQ2647" i="1"/>
  <c r="AQ2646" i="1" s="1"/>
  <c r="AP2647" i="1"/>
  <c r="AP2646" i="1" s="1"/>
  <c r="AO2647" i="1"/>
  <c r="AO2646" i="1" s="1"/>
  <c r="AO2645" i="1" s="1"/>
  <c r="AN2647" i="1"/>
  <c r="AN2646" i="1" s="1"/>
  <c r="AN2645" i="1" s="1"/>
  <c r="AM2647" i="1"/>
  <c r="AM2646" i="1" s="1"/>
  <c r="AM2645" i="1" s="1"/>
  <c r="AL2647" i="1"/>
  <c r="AL2646" i="1" s="1"/>
  <c r="AK2647" i="1"/>
  <c r="AJ2647" i="1"/>
  <c r="AJ2646" i="1" s="1"/>
  <c r="AJ2645" i="1" s="1"/>
  <c r="AI2647" i="1"/>
  <c r="AI2646" i="1" s="1"/>
  <c r="AI2645" i="1" s="1"/>
  <c r="AH2647" i="1"/>
  <c r="AH2646" i="1" s="1"/>
  <c r="AH2645" i="1" s="1"/>
  <c r="AG2647" i="1"/>
  <c r="AG2646" i="1" s="1"/>
  <c r="AG2645" i="1" s="1"/>
  <c r="AF2647" i="1"/>
  <c r="AE2647" i="1"/>
  <c r="AD2647" i="1"/>
  <c r="AD2646" i="1" s="1"/>
  <c r="AD2645" i="1" s="1"/>
  <c r="AC2647" i="1"/>
  <c r="AC2646" i="1" s="1"/>
  <c r="AC2645" i="1" s="1"/>
  <c r="AB2647" i="1"/>
  <c r="AB2646" i="1" s="1"/>
  <c r="AB2645" i="1" s="1"/>
  <c r="AA2647" i="1"/>
  <c r="AA2646" i="1" s="1"/>
  <c r="Z2647" i="1"/>
  <c r="Z2646" i="1" s="1"/>
  <c r="Z2645" i="1" s="1"/>
  <c r="Y2647" i="1"/>
  <c r="Y2646" i="1" s="1"/>
  <c r="Y2645" i="1" s="1"/>
  <c r="X2647" i="1"/>
  <c r="X2646" i="1" s="1"/>
  <c r="X2645" i="1" s="1"/>
  <c r="W2647" i="1"/>
  <c r="W2646" i="1" s="1"/>
  <c r="W2645" i="1" s="1"/>
  <c r="S2647" i="1"/>
  <c r="S2646" i="1" s="1"/>
  <c r="S2645" i="1" s="1"/>
  <c r="R2647" i="1"/>
  <c r="R2646" i="1" s="1"/>
  <c r="R2645" i="1" s="1"/>
  <c r="Q2647" i="1"/>
  <c r="P2647" i="1"/>
  <c r="P2646" i="1" s="1"/>
  <c r="P2645" i="1" s="1"/>
  <c r="O2647" i="1"/>
  <c r="N2647" i="1"/>
  <c r="N2646" i="1" s="1"/>
  <c r="M2647" i="1"/>
  <c r="L2647" i="1"/>
  <c r="K2647" i="1"/>
  <c r="K2646" i="1" s="1"/>
  <c r="K2645" i="1" s="1"/>
  <c r="J2647" i="1"/>
  <c r="J2646" i="1" s="1"/>
  <c r="I2647" i="1"/>
  <c r="E2647" i="1"/>
  <c r="AT2646" i="1"/>
  <c r="AT2645" i="1" s="1"/>
  <c r="AS2646" i="1"/>
  <c r="AS2645" i="1" s="1"/>
  <c r="AK2646" i="1"/>
  <c r="AK2645" i="1" s="1"/>
  <c r="AE2646" i="1"/>
  <c r="AE2645" i="1" s="1"/>
  <c r="Q2646" i="1"/>
  <c r="O2646" i="1"/>
  <c r="O2645" i="1" s="1"/>
  <c r="M2646" i="1"/>
  <c r="I2646" i="1"/>
  <c r="E2646" i="1"/>
  <c r="AQ2645" i="1"/>
  <c r="AA2645" i="1"/>
  <c r="Q2645" i="1"/>
  <c r="M2645" i="1"/>
  <c r="I2645" i="1"/>
  <c r="E2645" i="1"/>
  <c r="BA2644" i="1"/>
  <c r="AU2644" i="1"/>
  <c r="T2644" i="1"/>
  <c r="E2644" i="1"/>
  <c r="AT2643" i="1"/>
  <c r="AT2642" i="1" s="1"/>
  <c r="AS2643" i="1"/>
  <c r="AR2643" i="1"/>
  <c r="AR2642" i="1" s="1"/>
  <c r="AQ2643" i="1"/>
  <c r="AQ2642" i="1" s="1"/>
  <c r="AP2643" i="1"/>
  <c r="AO2643" i="1"/>
  <c r="AN2643" i="1"/>
  <c r="AN2642" i="1" s="1"/>
  <c r="AM2643" i="1"/>
  <c r="AM2642" i="1" s="1"/>
  <c r="AL2643" i="1"/>
  <c r="AK2643" i="1"/>
  <c r="AJ2643" i="1"/>
  <c r="AJ2642" i="1" s="1"/>
  <c r="AI2643" i="1"/>
  <c r="AI2642" i="1" s="1"/>
  <c r="AH2643" i="1"/>
  <c r="AH2642" i="1" s="1"/>
  <c r="AG2643" i="1"/>
  <c r="AF2643" i="1"/>
  <c r="AF2642" i="1" s="1"/>
  <c r="AE2643" i="1"/>
  <c r="AE2642" i="1" s="1"/>
  <c r="AD2643" i="1"/>
  <c r="AD2642" i="1" s="1"/>
  <c r="AC2643" i="1"/>
  <c r="AB2643" i="1"/>
  <c r="AB2642" i="1" s="1"/>
  <c r="AA2643" i="1"/>
  <c r="AA2642" i="1" s="1"/>
  <c r="Z2643" i="1"/>
  <c r="Z2642" i="1" s="1"/>
  <c r="Y2643" i="1"/>
  <c r="X2643" i="1"/>
  <c r="X2642" i="1" s="1"/>
  <c r="W2643" i="1"/>
  <c r="W2642" i="1" s="1"/>
  <c r="V2643" i="1"/>
  <c r="V2642" i="1" s="1"/>
  <c r="U2643" i="1"/>
  <c r="R2643" i="1"/>
  <c r="Q2643" i="1"/>
  <c r="P2643" i="1"/>
  <c r="P2642" i="1" s="1"/>
  <c r="O2643" i="1"/>
  <c r="O2642" i="1" s="1"/>
  <c r="E2643" i="1"/>
  <c r="AS2642" i="1"/>
  <c r="AP2642" i="1"/>
  <c r="AO2642" i="1"/>
  <c r="AK2642" i="1"/>
  <c r="AG2642" i="1"/>
  <c r="AC2642" i="1"/>
  <c r="Y2642" i="1"/>
  <c r="U2642" i="1"/>
  <c r="Q2642" i="1"/>
  <c r="E2642" i="1"/>
  <c r="AU2641" i="1"/>
  <c r="V2641" i="1"/>
  <c r="AY2641" i="1" s="1"/>
  <c r="U2641" i="1"/>
  <c r="AX2641" i="1" s="1"/>
  <c r="T2641" i="1"/>
  <c r="E2641" i="1"/>
  <c r="AZ2640" i="1"/>
  <c r="AZ2639" i="1" s="1"/>
  <c r="AZ2638" i="1" s="1"/>
  <c r="AT2640" i="1"/>
  <c r="AS2640" i="1"/>
  <c r="AS2639" i="1" s="1"/>
  <c r="AR2640" i="1"/>
  <c r="AR2639" i="1" s="1"/>
  <c r="AR2638" i="1" s="1"/>
  <c r="AQ2640" i="1"/>
  <c r="AP2640" i="1"/>
  <c r="AU2640" i="1" s="1"/>
  <c r="AO2640" i="1"/>
  <c r="AO2639" i="1" s="1"/>
  <c r="AO2638" i="1" s="1"/>
  <c r="AN2640" i="1"/>
  <c r="AN2639" i="1" s="1"/>
  <c r="AN2638" i="1" s="1"/>
  <c r="AM2640" i="1"/>
  <c r="AM2639" i="1" s="1"/>
  <c r="AL2640" i="1"/>
  <c r="AL2639" i="1" s="1"/>
  <c r="AK2640" i="1"/>
  <c r="AK2639" i="1" s="1"/>
  <c r="AJ2640" i="1"/>
  <c r="AJ2639" i="1" s="1"/>
  <c r="AJ2638" i="1" s="1"/>
  <c r="AI2640" i="1"/>
  <c r="AH2640" i="1"/>
  <c r="AH2639" i="1" s="1"/>
  <c r="AH2638" i="1" s="1"/>
  <c r="AG2640" i="1"/>
  <c r="AG2639" i="1" s="1"/>
  <c r="AF2640" i="1"/>
  <c r="AF2639" i="1" s="1"/>
  <c r="AF2638" i="1" s="1"/>
  <c r="AE2640" i="1"/>
  <c r="AD2640" i="1"/>
  <c r="AD2639" i="1" s="1"/>
  <c r="AD2638" i="1" s="1"/>
  <c r="AC2640" i="1"/>
  <c r="AC2639" i="1" s="1"/>
  <c r="AC2638" i="1" s="1"/>
  <c r="AB2640" i="1"/>
  <c r="AB2639" i="1" s="1"/>
  <c r="AB2638" i="1" s="1"/>
  <c r="AA2640" i="1"/>
  <c r="Z2640" i="1"/>
  <c r="Z2639" i="1" s="1"/>
  <c r="Z2638" i="1" s="1"/>
  <c r="Y2640" i="1"/>
  <c r="Y2639" i="1" s="1"/>
  <c r="Y2638" i="1" s="1"/>
  <c r="X2640" i="1"/>
  <c r="X2639" i="1" s="1"/>
  <c r="X2638" i="1" s="1"/>
  <c r="W2640" i="1"/>
  <c r="S2640" i="1"/>
  <c r="S2639" i="1" s="1"/>
  <c r="S2638" i="1" s="1"/>
  <c r="R2640" i="1"/>
  <c r="R2639" i="1" s="1"/>
  <c r="Q2640" i="1"/>
  <c r="Q2639" i="1" s="1"/>
  <c r="P2640" i="1"/>
  <c r="P2639" i="1" s="1"/>
  <c r="O2640" i="1"/>
  <c r="O2639" i="1" s="1"/>
  <c r="N2640" i="1"/>
  <c r="M2640" i="1"/>
  <c r="L2640" i="1"/>
  <c r="L2639" i="1" s="1"/>
  <c r="L2638" i="1" s="1"/>
  <c r="K2640" i="1"/>
  <c r="K2639" i="1" s="1"/>
  <c r="K2638" i="1" s="1"/>
  <c r="J2640" i="1"/>
  <c r="J2639" i="1" s="1"/>
  <c r="I2640" i="1"/>
  <c r="E2640" i="1"/>
  <c r="AT2639" i="1"/>
  <c r="AT2638" i="1" s="1"/>
  <c r="AQ2639" i="1"/>
  <c r="AI2639" i="1"/>
  <c r="AE2639" i="1"/>
  <c r="AA2639" i="1"/>
  <c r="AA2638" i="1" s="1"/>
  <c r="W2639" i="1"/>
  <c r="W2638" i="1" s="1"/>
  <c r="E2639" i="1"/>
  <c r="AE2638" i="1"/>
  <c r="E2638" i="1"/>
  <c r="E2637" i="1"/>
  <c r="E2636" i="1"/>
  <c r="E2635" i="1"/>
  <c r="BA2634" i="1"/>
  <c r="AU2634" i="1"/>
  <c r="AV2634" i="1" s="1"/>
  <c r="AM2634" i="1"/>
  <c r="AI2634" i="1"/>
  <c r="AH2634" i="1"/>
  <c r="AH2632" i="1" s="1"/>
  <c r="V2634" i="1"/>
  <c r="AY2634" i="1" s="1"/>
  <c r="U2634" i="1"/>
  <c r="AX2634" i="1" s="1"/>
  <c r="T2634" i="1"/>
  <c r="AW2634" i="1" s="1"/>
  <c r="E2634" i="1"/>
  <c r="BA2633" i="1"/>
  <c r="AU2633" i="1"/>
  <c r="AM2633" i="1"/>
  <c r="AI2633" i="1"/>
  <c r="AI2632" i="1" s="1"/>
  <c r="AH2633" i="1"/>
  <c r="V2633" i="1"/>
  <c r="AY2633" i="1" s="1"/>
  <c r="U2633" i="1"/>
  <c r="AX2633" i="1" s="1"/>
  <c r="T2633" i="1"/>
  <c r="AW2633" i="1" s="1"/>
  <c r="E2633" i="1"/>
  <c r="AZ2632" i="1"/>
  <c r="AT2632" i="1"/>
  <c r="AS2632" i="1"/>
  <c r="AR2632" i="1"/>
  <c r="AQ2632" i="1"/>
  <c r="AP2632" i="1"/>
  <c r="AO2632" i="1"/>
  <c r="AN2632" i="1"/>
  <c r="AL2632" i="1"/>
  <c r="AK2632" i="1"/>
  <c r="AJ2632" i="1"/>
  <c r="AG2632" i="1"/>
  <c r="AF2632" i="1"/>
  <c r="AE2632" i="1"/>
  <c r="AD2632" i="1"/>
  <c r="AC2632" i="1"/>
  <c r="AB2632" i="1"/>
  <c r="AA2632" i="1"/>
  <c r="Z2632" i="1"/>
  <c r="Y2632" i="1"/>
  <c r="X2632" i="1"/>
  <c r="X2627" i="1" s="1"/>
  <c r="X2626" i="1" s="1"/>
  <c r="X2625" i="1" s="1"/>
  <c r="X2624" i="1" s="1"/>
  <c r="W2632" i="1"/>
  <c r="S2632" i="1"/>
  <c r="R2632" i="1"/>
  <c r="Q2632" i="1"/>
  <c r="P2632" i="1"/>
  <c r="O2632" i="1"/>
  <c r="N2632" i="1"/>
  <c r="M2632" i="1"/>
  <c r="L2632" i="1"/>
  <c r="K2632" i="1"/>
  <c r="J2632" i="1"/>
  <c r="I2632" i="1"/>
  <c r="E2632" i="1"/>
  <c r="BA2631" i="1"/>
  <c r="AU2631" i="1"/>
  <c r="AM2631" i="1"/>
  <c r="AM2630" i="1" s="1"/>
  <c r="AI2631" i="1"/>
  <c r="AI2630" i="1" s="1"/>
  <c r="AH2631" i="1"/>
  <c r="AH2630" i="1" s="1"/>
  <c r="V2631" i="1"/>
  <c r="AY2631" i="1" s="1"/>
  <c r="U2631" i="1"/>
  <c r="AX2631" i="1" s="1"/>
  <c r="T2631" i="1"/>
  <c r="AW2631" i="1" s="1"/>
  <c r="E2631" i="1"/>
  <c r="AZ2630" i="1"/>
  <c r="AT2630" i="1"/>
  <c r="AS2630" i="1"/>
  <c r="AS2627" i="1" s="1"/>
  <c r="AS2626" i="1" s="1"/>
  <c r="AS2625" i="1" s="1"/>
  <c r="AS2624" i="1" s="1"/>
  <c r="AR2630" i="1"/>
  <c r="AQ2630" i="1"/>
  <c r="AP2630" i="1"/>
  <c r="AO2630" i="1"/>
  <c r="AO2627" i="1" s="1"/>
  <c r="AO2626" i="1" s="1"/>
  <c r="AO2625" i="1" s="1"/>
  <c r="AO2624" i="1" s="1"/>
  <c r="AN2630" i="1"/>
  <c r="AL2630" i="1"/>
  <c r="AK2630" i="1"/>
  <c r="AK2627" i="1" s="1"/>
  <c r="AK2626" i="1" s="1"/>
  <c r="AK2625" i="1" s="1"/>
  <c r="AK2624" i="1" s="1"/>
  <c r="AJ2630" i="1"/>
  <c r="AG2630" i="1"/>
  <c r="AF2630" i="1"/>
  <c r="AE2630" i="1"/>
  <c r="AD2630" i="1"/>
  <c r="AC2630" i="1"/>
  <c r="AC2627" i="1" s="1"/>
  <c r="AC2626" i="1" s="1"/>
  <c r="AC2625" i="1" s="1"/>
  <c r="AC2624" i="1" s="1"/>
  <c r="AB2630" i="1"/>
  <c r="AA2630" i="1"/>
  <c r="Z2630" i="1"/>
  <c r="Y2630" i="1"/>
  <c r="X2630" i="1"/>
  <c r="W2630" i="1"/>
  <c r="S2630" i="1"/>
  <c r="R2630" i="1"/>
  <c r="Q2630" i="1"/>
  <c r="P2630" i="1"/>
  <c r="O2630" i="1"/>
  <c r="N2630" i="1"/>
  <c r="M2630" i="1"/>
  <c r="U2630" i="1" s="1"/>
  <c r="AX2630" i="1" s="1"/>
  <c r="L2630" i="1"/>
  <c r="L2627" i="1" s="1"/>
  <c r="L2626" i="1" s="1"/>
  <c r="L2625" i="1" s="1"/>
  <c r="L2624" i="1" s="1"/>
  <c r="K2630" i="1"/>
  <c r="J2630" i="1"/>
  <c r="I2630" i="1"/>
  <c r="T2630" i="1" s="1"/>
  <c r="E2630" i="1"/>
  <c r="BA2629" i="1"/>
  <c r="AU2629" i="1"/>
  <c r="T2629" i="1"/>
  <c r="E2629" i="1"/>
  <c r="AT2628" i="1"/>
  <c r="AS2628" i="1"/>
  <c r="AR2628" i="1"/>
  <c r="AR2627" i="1" s="1"/>
  <c r="AR2626" i="1" s="1"/>
  <c r="AR2625" i="1" s="1"/>
  <c r="AR2624" i="1" s="1"/>
  <c r="AQ2628" i="1"/>
  <c r="AP2628" i="1"/>
  <c r="AO2628" i="1"/>
  <c r="AN2628" i="1"/>
  <c r="AN2627" i="1" s="1"/>
  <c r="AN2626" i="1" s="1"/>
  <c r="AN2625" i="1" s="1"/>
  <c r="AN2624" i="1" s="1"/>
  <c r="AM2628" i="1"/>
  <c r="AL2628" i="1"/>
  <c r="AK2628" i="1"/>
  <c r="AJ2628" i="1"/>
  <c r="AJ2627" i="1" s="1"/>
  <c r="AJ2626" i="1" s="1"/>
  <c r="AJ2625" i="1" s="1"/>
  <c r="AJ2624" i="1" s="1"/>
  <c r="AI2628" i="1"/>
  <c r="AH2628" i="1"/>
  <c r="AG2628" i="1"/>
  <c r="AF2628" i="1"/>
  <c r="BA2628" i="1" s="1"/>
  <c r="O2628" i="1"/>
  <c r="T2628" i="1" s="1"/>
  <c r="E2628" i="1"/>
  <c r="AZ2627" i="1"/>
  <c r="AZ2626" i="1" s="1"/>
  <c r="AZ2625" i="1" s="1"/>
  <c r="AZ2624" i="1" s="1"/>
  <c r="AG2627" i="1"/>
  <c r="AG2626" i="1" s="1"/>
  <c r="AG2625" i="1" s="1"/>
  <c r="AG2624" i="1" s="1"/>
  <c r="Y2627" i="1"/>
  <c r="Y2626" i="1" s="1"/>
  <c r="Y2625" i="1" s="1"/>
  <c r="Y2624" i="1" s="1"/>
  <c r="P2627" i="1"/>
  <c r="E2627" i="1"/>
  <c r="P2626" i="1"/>
  <c r="P2625" i="1" s="1"/>
  <c r="P2624" i="1" s="1"/>
  <c r="E2626" i="1"/>
  <c r="E2625" i="1"/>
  <c r="E2624" i="1"/>
  <c r="BA2623" i="1"/>
  <c r="AU2623" i="1"/>
  <c r="AM2623" i="1"/>
  <c r="AM2622" i="1" s="1"/>
  <c r="AM2621" i="1" s="1"/>
  <c r="AM2620" i="1" s="1"/>
  <c r="AM2619" i="1" s="1"/>
  <c r="AM2618" i="1" s="1"/>
  <c r="AI2623" i="1"/>
  <c r="AI2622" i="1" s="1"/>
  <c r="AI2621" i="1" s="1"/>
  <c r="AI2620" i="1" s="1"/>
  <c r="AI2619" i="1" s="1"/>
  <c r="AI2618" i="1" s="1"/>
  <c r="AH2623" i="1"/>
  <c r="AH2622" i="1" s="1"/>
  <c r="AH2621" i="1" s="1"/>
  <c r="AH2620" i="1" s="1"/>
  <c r="AH2619" i="1" s="1"/>
  <c r="AH2618" i="1" s="1"/>
  <c r="T2623" i="1"/>
  <c r="AV2623" i="1" s="1"/>
  <c r="E2623" i="1"/>
  <c r="AT2622" i="1"/>
  <c r="AT2621" i="1" s="1"/>
  <c r="AT2620" i="1" s="1"/>
  <c r="AT2619" i="1" s="1"/>
  <c r="AT2618" i="1" s="1"/>
  <c r="AS2622" i="1"/>
  <c r="AS2621" i="1" s="1"/>
  <c r="AR2622" i="1"/>
  <c r="AR2621" i="1" s="1"/>
  <c r="AR2620" i="1" s="1"/>
  <c r="AR2619" i="1" s="1"/>
  <c r="AR2618" i="1" s="1"/>
  <c r="AQ2622" i="1"/>
  <c r="AP2622" i="1"/>
  <c r="AP2621" i="1" s="1"/>
  <c r="AP2620" i="1" s="1"/>
  <c r="AP2619" i="1" s="1"/>
  <c r="AP2618" i="1" s="1"/>
  <c r="AO2622" i="1"/>
  <c r="AO2621" i="1" s="1"/>
  <c r="AO2620" i="1" s="1"/>
  <c r="AO2619" i="1" s="1"/>
  <c r="AO2618" i="1" s="1"/>
  <c r="AN2622" i="1"/>
  <c r="AN2621" i="1" s="1"/>
  <c r="AN2620" i="1" s="1"/>
  <c r="AN2619" i="1" s="1"/>
  <c r="AN2618" i="1" s="1"/>
  <c r="AL2622" i="1"/>
  <c r="AK2622" i="1"/>
  <c r="AK2621" i="1" s="1"/>
  <c r="AK2620" i="1" s="1"/>
  <c r="AK2619" i="1" s="1"/>
  <c r="AK2618" i="1" s="1"/>
  <c r="AJ2622" i="1"/>
  <c r="AJ2621" i="1" s="1"/>
  <c r="AJ2620" i="1" s="1"/>
  <c r="AJ2619" i="1" s="1"/>
  <c r="AJ2618" i="1" s="1"/>
  <c r="AG2622" i="1"/>
  <c r="AG2621" i="1" s="1"/>
  <c r="AG2620" i="1" s="1"/>
  <c r="AG2619" i="1" s="1"/>
  <c r="AG2618" i="1" s="1"/>
  <c r="AF2622" i="1"/>
  <c r="P2622" i="1"/>
  <c r="O2622" i="1"/>
  <c r="O2621" i="1" s="1"/>
  <c r="E2622" i="1"/>
  <c r="AQ2621" i="1"/>
  <c r="AQ2620" i="1" s="1"/>
  <c r="AQ2619" i="1" s="1"/>
  <c r="AQ2618" i="1" s="1"/>
  <c r="AF2621" i="1"/>
  <c r="AF2620" i="1" s="1"/>
  <c r="AF2619" i="1" s="1"/>
  <c r="AF2618" i="1" s="1"/>
  <c r="P2621" i="1"/>
  <c r="P2620" i="1" s="1"/>
  <c r="P2619" i="1" s="1"/>
  <c r="P2618" i="1" s="1"/>
  <c r="E2621" i="1"/>
  <c r="E2620" i="1"/>
  <c r="E2619" i="1"/>
  <c r="E2618" i="1"/>
  <c r="E2617" i="1"/>
  <c r="BA2616" i="1"/>
  <c r="AU2616" i="1"/>
  <c r="V2616" i="1"/>
  <c r="AY2616" i="1" s="1"/>
  <c r="U2616" i="1"/>
  <c r="AX2616" i="1" s="1"/>
  <c r="T2616" i="1"/>
  <c r="AW2616" i="1" s="1"/>
  <c r="E2616" i="1"/>
  <c r="AZ2615" i="1"/>
  <c r="AZ2614" i="1" s="1"/>
  <c r="AZ2613" i="1" s="1"/>
  <c r="AZ2612" i="1" s="1"/>
  <c r="AZ2611" i="1" s="1"/>
  <c r="AT2615" i="1"/>
  <c r="AT2614" i="1" s="1"/>
  <c r="AT2613" i="1" s="1"/>
  <c r="AS2615" i="1"/>
  <c r="AS2614" i="1" s="1"/>
  <c r="AS2613" i="1" s="1"/>
  <c r="AR2615" i="1"/>
  <c r="AR2614" i="1" s="1"/>
  <c r="AR2613" i="1" s="1"/>
  <c r="AR2612" i="1" s="1"/>
  <c r="AR2611" i="1" s="1"/>
  <c r="AR2610" i="1" s="1"/>
  <c r="AQ2615" i="1"/>
  <c r="AP2615" i="1"/>
  <c r="AP2614" i="1" s="1"/>
  <c r="AP2613" i="1" s="1"/>
  <c r="AP2612" i="1" s="1"/>
  <c r="AP2611" i="1" s="1"/>
  <c r="AP2610" i="1" s="1"/>
  <c r="AO2615" i="1"/>
  <c r="AN2615" i="1"/>
  <c r="AN2614" i="1" s="1"/>
  <c r="AN2613" i="1" s="1"/>
  <c r="AN2612" i="1" s="1"/>
  <c r="AN2611" i="1" s="1"/>
  <c r="AN2610" i="1" s="1"/>
  <c r="AM2615" i="1"/>
  <c r="AM2614" i="1" s="1"/>
  <c r="AM2613" i="1" s="1"/>
  <c r="AM2612" i="1" s="1"/>
  <c r="AM2611" i="1" s="1"/>
  <c r="AM2610" i="1" s="1"/>
  <c r="AL2615" i="1"/>
  <c r="AK2615" i="1"/>
  <c r="AJ2615" i="1"/>
  <c r="AI2615" i="1"/>
  <c r="AI2614" i="1" s="1"/>
  <c r="AI2613" i="1" s="1"/>
  <c r="AI2612" i="1" s="1"/>
  <c r="AI2611" i="1" s="1"/>
  <c r="AI2610" i="1" s="1"/>
  <c r="AH2615" i="1"/>
  <c r="AH2614" i="1" s="1"/>
  <c r="AH2613" i="1" s="1"/>
  <c r="AH2612" i="1" s="1"/>
  <c r="AH2611" i="1" s="1"/>
  <c r="AH2610" i="1" s="1"/>
  <c r="AG2615" i="1"/>
  <c r="AF2615" i="1"/>
  <c r="AF2614" i="1" s="1"/>
  <c r="AF2613" i="1" s="1"/>
  <c r="AF2612" i="1" s="1"/>
  <c r="AF2611" i="1" s="1"/>
  <c r="AF2610" i="1" s="1"/>
  <c r="AE2615" i="1"/>
  <c r="AE2614" i="1" s="1"/>
  <c r="AE2613" i="1" s="1"/>
  <c r="AE2612" i="1" s="1"/>
  <c r="AE2611" i="1" s="1"/>
  <c r="AE2610" i="1" s="1"/>
  <c r="AD2615" i="1"/>
  <c r="AC2615" i="1"/>
  <c r="AC2614" i="1" s="1"/>
  <c r="AC2613" i="1" s="1"/>
  <c r="AC2612" i="1" s="1"/>
  <c r="AC2611" i="1" s="1"/>
  <c r="AC2610" i="1" s="1"/>
  <c r="AB2615" i="1"/>
  <c r="AB2614" i="1" s="1"/>
  <c r="AB2613" i="1" s="1"/>
  <c r="AB2612" i="1" s="1"/>
  <c r="AB2611" i="1" s="1"/>
  <c r="AB2610" i="1" s="1"/>
  <c r="AA2615" i="1"/>
  <c r="AA2614" i="1" s="1"/>
  <c r="AA2613" i="1" s="1"/>
  <c r="AA2612" i="1" s="1"/>
  <c r="AA2611" i="1" s="1"/>
  <c r="AA2610" i="1" s="1"/>
  <c r="Z2615" i="1"/>
  <c r="Z2614" i="1" s="1"/>
  <c r="Z2613" i="1" s="1"/>
  <c r="Y2615" i="1"/>
  <c r="X2615" i="1"/>
  <c r="X2614" i="1" s="1"/>
  <c r="X2613" i="1" s="1"/>
  <c r="X2612" i="1" s="1"/>
  <c r="X2611" i="1" s="1"/>
  <c r="X2610" i="1" s="1"/>
  <c r="W2615" i="1"/>
  <c r="W2614" i="1" s="1"/>
  <c r="W2613" i="1" s="1"/>
  <c r="W2612" i="1" s="1"/>
  <c r="W2611" i="1" s="1"/>
  <c r="W2610" i="1" s="1"/>
  <c r="S2615" i="1"/>
  <c r="S2614" i="1" s="1"/>
  <c r="S2613" i="1" s="1"/>
  <c r="S2612" i="1" s="1"/>
  <c r="S2611" i="1" s="1"/>
  <c r="S2610" i="1" s="1"/>
  <c r="R2615" i="1"/>
  <c r="Q2615" i="1"/>
  <c r="Q2614" i="1" s="1"/>
  <c r="Q2613" i="1" s="1"/>
  <c r="Q2612" i="1" s="1"/>
  <c r="Q2611" i="1" s="1"/>
  <c r="Q2610" i="1" s="1"/>
  <c r="P2615" i="1"/>
  <c r="P2614" i="1" s="1"/>
  <c r="P2613" i="1" s="1"/>
  <c r="P2612" i="1" s="1"/>
  <c r="P2611" i="1" s="1"/>
  <c r="P2610" i="1" s="1"/>
  <c r="O2615" i="1"/>
  <c r="O2614" i="1" s="1"/>
  <c r="O2613" i="1" s="1"/>
  <c r="O2612" i="1" s="1"/>
  <c r="O2611" i="1" s="1"/>
  <c r="O2610" i="1" s="1"/>
  <c r="N2615" i="1"/>
  <c r="N2614" i="1" s="1"/>
  <c r="N2613" i="1" s="1"/>
  <c r="N2612" i="1" s="1"/>
  <c r="N2611" i="1" s="1"/>
  <c r="N2610" i="1" s="1"/>
  <c r="M2615" i="1"/>
  <c r="M2614" i="1" s="1"/>
  <c r="L2615" i="1"/>
  <c r="L2614" i="1" s="1"/>
  <c r="L2613" i="1" s="1"/>
  <c r="L2612" i="1" s="1"/>
  <c r="L2611" i="1" s="1"/>
  <c r="L2610" i="1" s="1"/>
  <c r="K2615" i="1"/>
  <c r="V2615" i="1" s="1"/>
  <c r="J2615" i="1"/>
  <c r="I2615" i="1"/>
  <c r="I2614" i="1" s="1"/>
  <c r="E2615" i="1"/>
  <c r="AO2614" i="1"/>
  <c r="AO2613" i="1" s="1"/>
  <c r="AO2612" i="1" s="1"/>
  <c r="AO2611" i="1" s="1"/>
  <c r="AO2610" i="1" s="1"/>
  <c r="AL2614" i="1"/>
  <c r="BA2614" i="1" s="1"/>
  <c r="AK2614" i="1"/>
  <c r="AK2613" i="1" s="1"/>
  <c r="AK2612" i="1" s="1"/>
  <c r="AK2611" i="1" s="1"/>
  <c r="AK2610" i="1" s="1"/>
  <c r="AJ2614" i="1"/>
  <c r="AJ2613" i="1" s="1"/>
  <c r="AJ2612" i="1" s="1"/>
  <c r="AJ2611" i="1" s="1"/>
  <c r="AJ2610" i="1" s="1"/>
  <c r="AG2614" i="1"/>
  <c r="AG2613" i="1" s="1"/>
  <c r="AG2612" i="1" s="1"/>
  <c r="AG2611" i="1" s="1"/>
  <c r="AG2610" i="1" s="1"/>
  <c r="AD2614" i="1"/>
  <c r="Y2614" i="1"/>
  <c r="Y2613" i="1" s="1"/>
  <c r="Y2612" i="1" s="1"/>
  <c r="Y2611" i="1" s="1"/>
  <c r="Y2610" i="1" s="1"/>
  <c r="R2614" i="1"/>
  <c r="R2613" i="1" s="1"/>
  <c r="R2612" i="1" s="1"/>
  <c r="R2611" i="1" s="1"/>
  <c r="R2610" i="1" s="1"/>
  <c r="J2614" i="1"/>
  <c r="E2614" i="1"/>
  <c r="AL2613" i="1"/>
  <c r="AL2612" i="1" s="1"/>
  <c r="AD2613" i="1"/>
  <c r="AD2612" i="1" s="1"/>
  <c r="AD2611" i="1" s="1"/>
  <c r="AD2610" i="1" s="1"/>
  <c r="J2613" i="1"/>
  <c r="J2612" i="1" s="1"/>
  <c r="J2611" i="1" s="1"/>
  <c r="J2610" i="1" s="1"/>
  <c r="E2613" i="1"/>
  <c r="AT2612" i="1"/>
  <c r="AT2611" i="1" s="1"/>
  <c r="AT2610" i="1" s="1"/>
  <c r="Z2612" i="1"/>
  <c r="Z2611" i="1" s="1"/>
  <c r="Z2610" i="1" s="1"/>
  <c r="E2612" i="1"/>
  <c r="E2611" i="1"/>
  <c r="AZ2610" i="1"/>
  <c r="E2610" i="1"/>
  <c r="BA2609" i="1"/>
  <c r="AU2609" i="1"/>
  <c r="T2609" i="1"/>
  <c r="E2609" i="1"/>
  <c r="BA2608" i="1"/>
  <c r="AY2608" i="1"/>
  <c r="AU2608" i="1"/>
  <c r="V2608" i="1"/>
  <c r="U2608" i="1"/>
  <c r="AX2608" i="1" s="1"/>
  <c r="T2608" i="1"/>
  <c r="E2608" i="1"/>
  <c r="AZ2607" i="1"/>
  <c r="AT2607" i="1"/>
  <c r="AT2606" i="1" s="1"/>
  <c r="AT2605" i="1" s="1"/>
  <c r="AS2607" i="1"/>
  <c r="AR2607" i="1"/>
  <c r="AQ2607" i="1"/>
  <c r="AP2607" i="1"/>
  <c r="AO2607" i="1"/>
  <c r="AO2606" i="1" s="1"/>
  <c r="AO2605" i="1" s="1"/>
  <c r="AN2607" i="1"/>
  <c r="AN2606" i="1" s="1"/>
  <c r="AN2605" i="1" s="1"/>
  <c r="AM2607" i="1"/>
  <c r="AL2607" i="1"/>
  <c r="AK2607" i="1"/>
  <c r="AK2606" i="1" s="1"/>
  <c r="AK2605" i="1" s="1"/>
  <c r="AJ2607" i="1"/>
  <c r="AJ2606" i="1" s="1"/>
  <c r="AJ2605" i="1" s="1"/>
  <c r="AI2607" i="1"/>
  <c r="AH2607" i="1"/>
  <c r="AH2606" i="1" s="1"/>
  <c r="AH2605" i="1" s="1"/>
  <c r="AG2607" i="1"/>
  <c r="AG2606" i="1" s="1"/>
  <c r="AG2605" i="1" s="1"/>
  <c r="AF2607" i="1"/>
  <c r="AF2606" i="1" s="1"/>
  <c r="AF2605" i="1" s="1"/>
  <c r="AE2607" i="1"/>
  <c r="AD2607" i="1"/>
  <c r="AD2606" i="1" s="1"/>
  <c r="AD2605" i="1" s="1"/>
  <c r="AC2607" i="1"/>
  <c r="AC2606" i="1" s="1"/>
  <c r="AC2605" i="1" s="1"/>
  <c r="AB2607" i="1"/>
  <c r="AB2606" i="1" s="1"/>
  <c r="AB2605" i="1" s="1"/>
  <c r="AA2607" i="1"/>
  <c r="Z2607" i="1"/>
  <c r="Z2606" i="1" s="1"/>
  <c r="Z2605" i="1" s="1"/>
  <c r="Y2607" i="1"/>
  <c r="Y2606" i="1" s="1"/>
  <c r="Y2605" i="1" s="1"/>
  <c r="X2607" i="1"/>
  <c r="X2606" i="1" s="1"/>
  <c r="X2605" i="1" s="1"/>
  <c r="W2607" i="1"/>
  <c r="S2607" i="1"/>
  <c r="S2606" i="1" s="1"/>
  <c r="S2605" i="1" s="1"/>
  <c r="R2607" i="1"/>
  <c r="R2606" i="1" s="1"/>
  <c r="R2605" i="1" s="1"/>
  <c r="Q2607" i="1"/>
  <c r="Q2606" i="1" s="1"/>
  <c r="Q2605" i="1" s="1"/>
  <c r="P2607" i="1"/>
  <c r="O2607" i="1"/>
  <c r="O2606" i="1" s="1"/>
  <c r="O2605" i="1" s="1"/>
  <c r="N2607" i="1"/>
  <c r="V2607" i="1" s="1"/>
  <c r="AY2607" i="1" s="1"/>
  <c r="M2607" i="1"/>
  <c r="M2606" i="1" s="1"/>
  <c r="M2605" i="1" s="1"/>
  <c r="L2607" i="1"/>
  <c r="K2607" i="1"/>
  <c r="K2606" i="1" s="1"/>
  <c r="K2605" i="1" s="1"/>
  <c r="J2607" i="1"/>
  <c r="I2607" i="1"/>
  <c r="I2606" i="1" s="1"/>
  <c r="E2607" i="1"/>
  <c r="AZ2606" i="1"/>
  <c r="AZ2605" i="1" s="1"/>
  <c r="AS2606" i="1"/>
  <c r="AS2605" i="1" s="1"/>
  <c r="AR2606" i="1"/>
  <c r="AR2605" i="1" s="1"/>
  <c r="AQ2606" i="1"/>
  <c r="AQ2605" i="1" s="1"/>
  <c r="AM2606" i="1"/>
  <c r="AM2605" i="1" s="1"/>
  <c r="AI2606" i="1"/>
  <c r="AI2605" i="1" s="1"/>
  <c r="AE2606" i="1"/>
  <c r="AE2605" i="1" s="1"/>
  <c r="AA2606" i="1"/>
  <c r="AA2605" i="1" s="1"/>
  <c r="W2606" i="1"/>
  <c r="W2605" i="1" s="1"/>
  <c r="P2606" i="1"/>
  <c r="P2605" i="1" s="1"/>
  <c r="L2606" i="1"/>
  <c r="L2605" i="1" s="1"/>
  <c r="E2606" i="1"/>
  <c r="E2605" i="1"/>
  <c r="BA2604" i="1"/>
  <c r="AU2604" i="1"/>
  <c r="V2604" i="1"/>
  <c r="AY2604" i="1" s="1"/>
  <c r="U2604" i="1"/>
  <c r="AX2604" i="1" s="1"/>
  <c r="T2604" i="1"/>
  <c r="AV2604" i="1" s="1"/>
  <c r="E2604" i="1"/>
  <c r="BA2603" i="1"/>
  <c r="AU2603" i="1"/>
  <c r="T2603" i="1"/>
  <c r="E2603" i="1"/>
  <c r="BA2602" i="1"/>
  <c r="AU2602" i="1"/>
  <c r="V2602" i="1"/>
  <c r="AY2602" i="1" s="1"/>
  <c r="U2602" i="1"/>
  <c r="AX2602" i="1" s="1"/>
  <c r="T2602" i="1"/>
  <c r="E2602" i="1"/>
  <c r="BA2601" i="1"/>
  <c r="AU2601" i="1"/>
  <c r="V2601" i="1"/>
  <c r="AY2601" i="1" s="1"/>
  <c r="U2601" i="1"/>
  <c r="AX2601" i="1" s="1"/>
  <c r="T2601" i="1"/>
  <c r="AW2601" i="1" s="1"/>
  <c r="E2601" i="1"/>
  <c r="AZ2600" i="1"/>
  <c r="AT2600" i="1"/>
  <c r="AS2600" i="1"/>
  <c r="AR2600" i="1"/>
  <c r="AQ2600" i="1"/>
  <c r="AP2600" i="1"/>
  <c r="AO2600" i="1"/>
  <c r="AN2600" i="1"/>
  <c r="AM2600" i="1"/>
  <c r="AL2600" i="1"/>
  <c r="AK2600" i="1"/>
  <c r="AJ2600" i="1"/>
  <c r="AI2600" i="1"/>
  <c r="AH2600" i="1"/>
  <c r="AG2600" i="1"/>
  <c r="AF2600" i="1"/>
  <c r="AE2600" i="1"/>
  <c r="AD2600" i="1"/>
  <c r="AC2600" i="1"/>
  <c r="AB2600" i="1"/>
  <c r="AA2600" i="1"/>
  <c r="Z2600" i="1"/>
  <c r="Y2600" i="1"/>
  <c r="X2600" i="1"/>
  <c r="W2600" i="1"/>
  <c r="S2600" i="1"/>
  <c r="R2600" i="1"/>
  <c r="Q2600" i="1"/>
  <c r="P2600" i="1"/>
  <c r="O2600" i="1"/>
  <c r="N2600" i="1"/>
  <c r="M2600" i="1"/>
  <c r="L2600" i="1"/>
  <c r="L2595" i="1" s="1"/>
  <c r="L2594" i="1" s="1"/>
  <c r="L2593" i="1" s="1"/>
  <c r="K2600" i="1"/>
  <c r="V2600" i="1" s="1"/>
  <c r="J2600" i="1"/>
  <c r="I2600" i="1"/>
  <c r="E2600" i="1"/>
  <c r="BA2599" i="1"/>
  <c r="AU2599" i="1"/>
  <c r="T2599" i="1"/>
  <c r="E2599" i="1"/>
  <c r="BA2598" i="1"/>
  <c r="AU2598" i="1"/>
  <c r="V2598" i="1"/>
  <c r="AY2598" i="1" s="1"/>
  <c r="U2598" i="1"/>
  <c r="AX2598" i="1" s="1"/>
  <c r="T2598" i="1"/>
  <c r="AV2598" i="1" s="1"/>
  <c r="E2598" i="1"/>
  <c r="BA2597" i="1"/>
  <c r="AX2597" i="1"/>
  <c r="AU2597" i="1"/>
  <c r="V2597" i="1"/>
  <c r="AY2597" i="1" s="1"/>
  <c r="U2597" i="1"/>
  <c r="T2597" i="1"/>
  <c r="AV2597" i="1" s="1"/>
  <c r="E2597" i="1"/>
  <c r="AZ2596" i="1"/>
  <c r="AT2596" i="1"/>
  <c r="AS2596" i="1"/>
  <c r="AS2595" i="1" s="1"/>
  <c r="AS2594" i="1" s="1"/>
  <c r="AS2593" i="1" s="1"/>
  <c r="AR2596" i="1"/>
  <c r="AQ2596" i="1"/>
  <c r="AP2596" i="1"/>
  <c r="AO2596" i="1"/>
  <c r="AO2595" i="1" s="1"/>
  <c r="AO2594" i="1" s="1"/>
  <c r="AO2593" i="1" s="1"/>
  <c r="AN2596" i="1"/>
  <c r="AM2596" i="1"/>
  <c r="AL2596" i="1"/>
  <c r="AK2596" i="1"/>
  <c r="AJ2596" i="1"/>
  <c r="AI2596" i="1"/>
  <c r="AH2596" i="1"/>
  <c r="AG2596" i="1"/>
  <c r="AG2595" i="1" s="1"/>
  <c r="AG2594" i="1" s="1"/>
  <c r="AG2593" i="1" s="1"/>
  <c r="AF2596" i="1"/>
  <c r="AE2596" i="1"/>
  <c r="AD2596" i="1"/>
  <c r="AC2596" i="1"/>
  <c r="AC2595" i="1" s="1"/>
  <c r="AC2594" i="1" s="1"/>
  <c r="AC2593" i="1" s="1"/>
  <c r="AB2596" i="1"/>
  <c r="AA2596" i="1"/>
  <c r="Z2596" i="1"/>
  <c r="Y2596" i="1"/>
  <c r="Y2595" i="1" s="1"/>
  <c r="Y2594" i="1" s="1"/>
  <c r="Y2593" i="1" s="1"/>
  <c r="X2596" i="1"/>
  <c r="W2596" i="1"/>
  <c r="S2596" i="1"/>
  <c r="R2596" i="1"/>
  <c r="Q2596" i="1"/>
  <c r="P2596" i="1"/>
  <c r="O2596" i="1"/>
  <c r="N2596" i="1"/>
  <c r="V2596" i="1" s="1"/>
  <c r="AY2596" i="1" s="1"/>
  <c r="M2596" i="1"/>
  <c r="L2596" i="1"/>
  <c r="K2596" i="1"/>
  <c r="J2596" i="1"/>
  <c r="U2596" i="1" s="1"/>
  <c r="AX2596" i="1" s="1"/>
  <c r="I2596" i="1"/>
  <c r="E2596" i="1"/>
  <c r="AK2595" i="1"/>
  <c r="AK2594" i="1" s="1"/>
  <c r="AK2593" i="1" s="1"/>
  <c r="AK2592" i="1" s="1"/>
  <c r="X2595" i="1"/>
  <c r="X2594" i="1" s="1"/>
  <c r="X2593" i="1" s="1"/>
  <c r="X2592" i="1" s="1"/>
  <c r="E2595" i="1"/>
  <c r="E2594" i="1"/>
  <c r="E2593" i="1"/>
  <c r="E2592" i="1"/>
  <c r="BA2591" i="1"/>
  <c r="AU2591" i="1"/>
  <c r="T2591" i="1"/>
  <c r="E2591" i="1"/>
  <c r="AT2590" i="1"/>
  <c r="AS2590" i="1"/>
  <c r="AS2589" i="1" s="1"/>
  <c r="AS2588" i="1" s="1"/>
  <c r="AR2590" i="1"/>
  <c r="AQ2590" i="1"/>
  <c r="AQ2589" i="1" s="1"/>
  <c r="AQ2588" i="1" s="1"/>
  <c r="AP2590" i="1"/>
  <c r="AP2589" i="1" s="1"/>
  <c r="AO2590" i="1"/>
  <c r="AO2589" i="1" s="1"/>
  <c r="AO2588" i="1" s="1"/>
  <c r="AN2590" i="1"/>
  <c r="AN2589" i="1" s="1"/>
  <c r="AN2588" i="1" s="1"/>
  <c r="AM2590" i="1"/>
  <c r="AL2590" i="1"/>
  <c r="BA2590" i="1" s="1"/>
  <c r="AK2590" i="1"/>
  <c r="AK2589" i="1" s="1"/>
  <c r="AK2588" i="1" s="1"/>
  <c r="AJ2590" i="1"/>
  <c r="AJ2589" i="1" s="1"/>
  <c r="AJ2588" i="1" s="1"/>
  <c r="AI2590" i="1"/>
  <c r="AH2590" i="1"/>
  <c r="AH2589" i="1" s="1"/>
  <c r="AH2588" i="1" s="1"/>
  <c r="AG2590" i="1"/>
  <c r="AG2589" i="1" s="1"/>
  <c r="AG2588" i="1" s="1"/>
  <c r="AF2590" i="1"/>
  <c r="AF2589" i="1" s="1"/>
  <c r="AF2588" i="1" s="1"/>
  <c r="R2590" i="1"/>
  <c r="Q2590" i="1"/>
  <c r="Q2589" i="1" s="1"/>
  <c r="Q2588" i="1" s="1"/>
  <c r="P2590" i="1"/>
  <c r="P2589" i="1" s="1"/>
  <c r="P2588" i="1" s="1"/>
  <c r="O2590" i="1"/>
  <c r="O2589" i="1" s="1"/>
  <c r="O2588" i="1" s="1"/>
  <c r="E2590" i="1"/>
  <c r="AT2589" i="1"/>
  <c r="AT2588" i="1" s="1"/>
  <c r="AR2589" i="1"/>
  <c r="AR2588" i="1" s="1"/>
  <c r="AM2589" i="1"/>
  <c r="AM2588" i="1" s="1"/>
  <c r="AI2589" i="1"/>
  <c r="AI2588" i="1" s="1"/>
  <c r="AE2589" i="1"/>
  <c r="AD2589" i="1"/>
  <c r="AD2588" i="1" s="1"/>
  <c r="AC2589" i="1"/>
  <c r="AC2588" i="1" s="1"/>
  <c r="AB2589" i="1"/>
  <c r="AA2589" i="1"/>
  <c r="AA2588" i="1" s="1"/>
  <c r="Z2589" i="1"/>
  <c r="Z2588" i="1" s="1"/>
  <c r="Y2589" i="1"/>
  <c r="Y2588" i="1" s="1"/>
  <c r="X2589" i="1"/>
  <c r="W2589" i="1"/>
  <c r="V2589" i="1"/>
  <c r="V2588" i="1" s="1"/>
  <c r="U2589" i="1"/>
  <c r="U2588" i="1" s="1"/>
  <c r="E2589" i="1"/>
  <c r="AE2588" i="1"/>
  <c r="AB2588" i="1"/>
  <c r="X2588" i="1"/>
  <c r="W2588" i="1"/>
  <c r="E2588" i="1"/>
  <c r="BA2587" i="1"/>
  <c r="AY2587" i="1"/>
  <c r="AX2587" i="1"/>
  <c r="AU2587" i="1"/>
  <c r="T2587" i="1"/>
  <c r="E2587" i="1"/>
  <c r="AZ2586" i="1"/>
  <c r="AT2586" i="1"/>
  <c r="AS2586" i="1"/>
  <c r="AR2586" i="1"/>
  <c r="AQ2586" i="1"/>
  <c r="AP2586" i="1"/>
  <c r="AO2586" i="1"/>
  <c r="AN2586" i="1"/>
  <c r="AM2586" i="1"/>
  <c r="AL2586" i="1"/>
  <c r="BA2586" i="1" s="1"/>
  <c r="AK2586" i="1"/>
  <c r="AJ2586" i="1"/>
  <c r="AI2586" i="1"/>
  <c r="AH2586" i="1"/>
  <c r="AG2586" i="1"/>
  <c r="AF2586" i="1"/>
  <c r="AD2586" i="1"/>
  <c r="AC2586" i="1"/>
  <c r="AB2586" i="1"/>
  <c r="AA2586" i="1"/>
  <c r="Z2586" i="1"/>
  <c r="Y2586" i="1"/>
  <c r="X2586" i="1"/>
  <c r="W2586" i="1"/>
  <c r="S2586" i="1"/>
  <c r="R2586" i="1"/>
  <c r="Q2586" i="1"/>
  <c r="P2586" i="1"/>
  <c r="O2586" i="1"/>
  <c r="E2586" i="1"/>
  <c r="BA2585" i="1"/>
  <c r="AX2585" i="1"/>
  <c r="AU2585" i="1"/>
  <c r="V2585" i="1"/>
  <c r="AY2585" i="1" s="1"/>
  <c r="U2585" i="1"/>
  <c r="T2585" i="1"/>
  <c r="E2585" i="1"/>
  <c r="AZ2584" i="1"/>
  <c r="AT2584" i="1"/>
  <c r="AS2584" i="1"/>
  <c r="AR2584" i="1"/>
  <c r="AR2573" i="1" s="1"/>
  <c r="AQ2584" i="1"/>
  <c r="AP2584" i="1"/>
  <c r="AO2584" i="1"/>
  <c r="AN2584" i="1"/>
  <c r="AM2584" i="1"/>
  <c r="AL2584" i="1"/>
  <c r="AK2584" i="1"/>
  <c r="AJ2584" i="1"/>
  <c r="AI2584" i="1"/>
  <c r="AH2584" i="1"/>
  <c r="AG2584" i="1"/>
  <c r="AF2584" i="1"/>
  <c r="AE2584" i="1"/>
  <c r="AD2584" i="1"/>
  <c r="AC2584" i="1"/>
  <c r="AB2584" i="1"/>
  <c r="AA2584" i="1"/>
  <c r="Z2584" i="1"/>
  <c r="Y2584" i="1"/>
  <c r="X2584" i="1"/>
  <c r="W2584" i="1"/>
  <c r="S2584" i="1"/>
  <c r="R2584" i="1"/>
  <c r="Q2584" i="1"/>
  <c r="P2584" i="1"/>
  <c r="O2584" i="1"/>
  <c r="N2584" i="1"/>
  <c r="M2584" i="1"/>
  <c r="L2584" i="1"/>
  <c r="K2584" i="1"/>
  <c r="J2584" i="1"/>
  <c r="I2584" i="1"/>
  <c r="E2584" i="1"/>
  <c r="BA2583" i="1"/>
  <c r="AU2583" i="1"/>
  <c r="Z2583" i="1"/>
  <c r="Z2582" i="1" s="1"/>
  <c r="V2583" i="1"/>
  <c r="AY2583" i="1" s="1"/>
  <c r="U2583" i="1"/>
  <c r="AX2583" i="1" s="1"/>
  <c r="S2583" i="1"/>
  <c r="E2583" i="1"/>
  <c r="AZ2582" i="1"/>
  <c r="AT2582" i="1"/>
  <c r="AS2582" i="1"/>
  <c r="AR2582" i="1"/>
  <c r="AQ2582" i="1"/>
  <c r="AP2582" i="1"/>
  <c r="AO2582" i="1"/>
  <c r="AN2582" i="1"/>
  <c r="AM2582" i="1"/>
  <c r="AL2582" i="1"/>
  <c r="AK2582" i="1"/>
  <c r="AJ2582" i="1"/>
  <c r="AI2582" i="1"/>
  <c r="AH2582" i="1"/>
  <c r="AG2582" i="1"/>
  <c r="AF2582" i="1"/>
  <c r="BA2582" i="1" s="1"/>
  <c r="AD2582" i="1"/>
  <c r="AC2582" i="1"/>
  <c r="AB2582" i="1"/>
  <c r="AA2582" i="1"/>
  <c r="Y2582" i="1"/>
  <c r="X2582" i="1"/>
  <c r="W2582" i="1"/>
  <c r="R2582" i="1"/>
  <c r="Q2582" i="1"/>
  <c r="P2582" i="1"/>
  <c r="O2582" i="1"/>
  <c r="N2582" i="1"/>
  <c r="M2582" i="1"/>
  <c r="L2582" i="1"/>
  <c r="K2582" i="1"/>
  <c r="J2582" i="1"/>
  <c r="I2582" i="1"/>
  <c r="E2582" i="1"/>
  <c r="BA2581" i="1"/>
  <c r="AU2581" i="1"/>
  <c r="V2581" i="1"/>
  <c r="AY2581" i="1" s="1"/>
  <c r="U2581" i="1"/>
  <c r="AX2581" i="1" s="1"/>
  <c r="T2581" i="1"/>
  <c r="AW2581" i="1" s="1"/>
  <c r="E2581" i="1"/>
  <c r="AZ2580" i="1"/>
  <c r="AT2580" i="1"/>
  <c r="AS2580" i="1"/>
  <c r="AR2580" i="1"/>
  <c r="AQ2580" i="1"/>
  <c r="AP2580" i="1"/>
  <c r="AO2580" i="1"/>
  <c r="AN2580" i="1"/>
  <c r="AM2580" i="1"/>
  <c r="AL2580" i="1"/>
  <c r="AK2580" i="1"/>
  <c r="AJ2580" i="1"/>
  <c r="AI2580" i="1"/>
  <c r="AH2580" i="1"/>
  <c r="AG2580" i="1"/>
  <c r="AF2580" i="1"/>
  <c r="AD2580" i="1"/>
  <c r="AC2580" i="1"/>
  <c r="AB2580" i="1"/>
  <c r="AA2580" i="1"/>
  <c r="Z2580" i="1"/>
  <c r="Y2580" i="1"/>
  <c r="X2580" i="1"/>
  <c r="W2580" i="1"/>
  <c r="S2580" i="1"/>
  <c r="R2580" i="1"/>
  <c r="Q2580" i="1"/>
  <c r="P2580" i="1"/>
  <c r="O2580" i="1"/>
  <c r="N2580" i="1"/>
  <c r="M2580" i="1"/>
  <c r="L2580" i="1"/>
  <c r="K2580" i="1"/>
  <c r="J2580" i="1"/>
  <c r="U2580" i="1" s="1"/>
  <c r="AX2580" i="1" s="1"/>
  <c r="I2580" i="1"/>
  <c r="E2580" i="1"/>
  <c r="BA2579" i="1"/>
  <c r="AX2579" i="1"/>
  <c r="AU2579" i="1"/>
  <c r="V2579" i="1"/>
  <c r="AY2579" i="1" s="1"/>
  <c r="U2579" i="1"/>
  <c r="T2579" i="1"/>
  <c r="AW2579" i="1" s="1"/>
  <c r="E2579" i="1"/>
  <c r="AZ2578" i="1"/>
  <c r="AT2578" i="1"/>
  <c r="AS2578" i="1"/>
  <c r="AR2578" i="1"/>
  <c r="AQ2578" i="1"/>
  <c r="AP2578" i="1"/>
  <c r="AO2578" i="1"/>
  <c r="AN2578" i="1"/>
  <c r="AM2578" i="1"/>
  <c r="AL2578" i="1"/>
  <c r="AK2578" i="1"/>
  <c r="AJ2578" i="1"/>
  <c r="AI2578" i="1"/>
  <c r="AH2578" i="1"/>
  <c r="AG2578" i="1"/>
  <c r="AF2578" i="1"/>
  <c r="AD2578" i="1"/>
  <c r="AC2578" i="1"/>
  <c r="AB2578" i="1"/>
  <c r="AA2578" i="1"/>
  <c r="Z2578" i="1"/>
  <c r="Y2578" i="1"/>
  <c r="X2578" i="1"/>
  <c r="W2578" i="1"/>
  <c r="S2578" i="1"/>
  <c r="R2578" i="1"/>
  <c r="Q2578" i="1"/>
  <c r="P2578" i="1"/>
  <c r="O2578" i="1"/>
  <c r="N2578" i="1"/>
  <c r="V2578" i="1" s="1"/>
  <c r="AY2578" i="1" s="1"/>
  <c r="M2578" i="1"/>
  <c r="L2578" i="1"/>
  <c r="K2578" i="1"/>
  <c r="J2578" i="1"/>
  <c r="I2578" i="1"/>
  <c r="E2578" i="1"/>
  <c r="BA2577" i="1"/>
  <c r="AU2577" i="1"/>
  <c r="V2577" i="1"/>
  <c r="AY2577" i="1" s="1"/>
  <c r="U2577" i="1"/>
  <c r="AX2577" i="1" s="1"/>
  <c r="T2577" i="1"/>
  <c r="AW2577" i="1" s="1"/>
  <c r="E2577" i="1"/>
  <c r="AZ2576" i="1"/>
  <c r="AT2576" i="1"/>
  <c r="AS2576" i="1"/>
  <c r="AR2576" i="1"/>
  <c r="AQ2576" i="1"/>
  <c r="AP2576" i="1"/>
  <c r="AO2576" i="1"/>
  <c r="AN2576" i="1"/>
  <c r="AM2576" i="1"/>
  <c r="AL2576" i="1"/>
  <c r="AK2576" i="1"/>
  <c r="AJ2576" i="1"/>
  <c r="AI2576" i="1"/>
  <c r="AH2576" i="1"/>
  <c r="AG2576" i="1"/>
  <c r="AF2576" i="1"/>
  <c r="AE2576" i="1"/>
  <c r="AD2576" i="1"/>
  <c r="AC2576" i="1"/>
  <c r="AB2576" i="1"/>
  <c r="AA2576" i="1"/>
  <c r="Z2576" i="1"/>
  <c r="Y2576" i="1"/>
  <c r="X2576" i="1"/>
  <c r="W2576" i="1"/>
  <c r="S2576" i="1"/>
  <c r="R2576" i="1"/>
  <c r="Q2576" i="1"/>
  <c r="P2576" i="1"/>
  <c r="O2576" i="1"/>
  <c r="N2576" i="1"/>
  <c r="M2576" i="1"/>
  <c r="L2576" i="1"/>
  <c r="K2576" i="1"/>
  <c r="J2576" i="1"/>
  <c r="I2576" i="1"/>
  <c r="E2576" i="1"/>
  <c r="BA2575" i="1"/>
  <c r="AU2575" i="1"/>
  <c r="V2575" i="1"/>
  <c r="AY2575" i="1" s="1"/>
  <c r="U2575" i="1"/>
  <c r="AX2575" i="1" s="1"/>
  <c r="T2575" i="1"/>
  <c r="AV2575" i="1" s="1"/>
  <c r="E2575" i="1"/>
  <c r="AZ2574" i="1"/>
  <c r="AT2574" i="1"/>
  <c r="AS2574" i="1"/>
  <c r="AR2574" i="1"/>
  <c r="AQ2574" i="1"/>
  <c r="AP2574" i="1"/>
  <c r="AO2574" i="1"/>
  <c r="AN2574" i="1"/>
  <c r="AM2574" i="1"/>
  <c r="AL2574" i="1"/>
  <c r="AK2574" i="1"/>
  <c r="AJ2574" i="1"/>
  <c r="AI2574" i="1"/>
  <c r="AH2574" i="1"/>
  <c r="AH2573" i="1" s="1"/>
  <c r="AG2574" i="1"/>
  <c r="AF2574" i="1"/>
  <c r="AE2574" i="1"/>
  <c r="AD2574" i="1"/>
  <c r="AC2574" i="1"/>
  <c r="AB2574" i="1"/>
  <c r="AA2574" i="1"/>
  <c r="Z2574" i="1"/>
  <c r="Y2574" i="1"/>
  <c r="X2574" i="1"/>
  <c r="W2574" i="1"/>
  <c r="S2574" i="1"/>
  <c r="R2574" i="1"/>
  <c r="Q2574" i="1"/>
  <c r="P2574" i="1"/>
  <c r="O2574" i="1"/>
  <c r="N2574" i="1"/>
  <c r="M2574" i="1"/>
  <c r="L2574" i="1"/>
  <c r="K2574" i="1"/>
  <c r="J2574" i="1"/>
  <c r="I2574" i="1"/>
  <c r="E2574" i="1"/>
  <c r="L2573" i="1"/>
  <c r="E2573" i="1"/>
  <c r="BA2572" i="1"/>
  <c r="AU2572" i="1"/>
  <c r="V2572" i="1"/>
  <c r="AY2572" i="1" s="1"/>
  <c r="U2572" i="1"/>
  <c r="AX2572" i="1" s="1"/>
  <c r="T2572" i="1"/>
  <c r="E2572" i="1"/>
  <c r="AZ2571" i="1"/>
  <c r="AT2571" i="1"/>
  <c r="AS2571" i="1"/>
  <c r="AR2571" i="1"/>
  <c r="AQ2571" i="1"/>
  <c r="AP2571" i="1"/>
  <c r="AO2571" i="1"/>
  <c r="AN2571" i="1"/>
  <c r="AM2571" i="1"/>
  <c r="AL2571" i="1"/>
  <c r="AK2571" i="1"/>
  <c r="AJ2571" i="1"/>
  <c r="AI2571" i="1"/>
  <c r="AH2571" i="1"/>
  <c r="AG2571" i="1"/>
  <c r="AF2571" i="1"/>
  <c r="AD2571" i="1"/>
  <c r="AC2571" i="1"/>
  <c r="AB2571" i="1"/>
  <c r="AA2571" i="1"/>
  <c r="Z2571" i="1"/>
  <c r="Y2571" i="1"/>
  <c r="X2571" i="1"/>
  <c r="W2571" i="1"/>
  <c r="S2571" i="1"/>
  <c r="R2571" i="1"/>
  <c r="Q2571" i="1"/>
  <c r="P2571" i="1"/>
  <c r="O2571" i="1"/>
  <c r="N2571" i="1"/>
  <c r="M2571" i="1"/>
  <c r="L2571" i="1"/>
  <c r="K2571" i="1"/>
  <c r="J2571" i="1"/>
  <c r="U2571" i="1" s="1"/>
  <c r="AX2571" i="1" s="1"/>
  <c r="I2571" i="1"/>
  <c r="E2571" i="1"/>
  <c r="BA2570" i="1"/>
  <c r="AY2570" i="1"/>
  <c r="AU2570" i="1"/>
  <c r="V2570" i="1"/>
  <c r="U2570" i="1"/>
  <c r="AX2570" i="1" s="1"/>
  <c r="T2570" i="1"/>
  <c r="AV2570" i="1" s="1"/>
  <c r="S2570" i="1"/>
  <c r="E2570" i="1"/>
  <c r="AZ2569" i="1"/>
  <c r="AT2569" i="1"/>
  <c r="AS2569" i="1"/>
  <c r="AR2569" i="1"/>
  <c r="AQ2569" i="1"/>
  <c r="AP2569" i="1"/>
  <c r="AO2569" i="1"/>
  <c r="AN2569" i="1"/>
  <c r="AM2569" i="1"/>
  <c r="AL2569" i="1"/>
  <c r="AK2569" i="1"/>
  <c r="AJ2569" i="1"/>
  <c r="AI2569" i="1"/>
  <c r="AH2569" i="1"/>
  <c r="AG2569" i="1"/>
  <c r="AF2569" i="1"/>
  <c r="AD2569" i="1"/>
  <c r="AC2569" i="1"/>
  <c r="AB2569" i="1"/>
  <c r="AA2569" i="1"/>
  <c r="Z2569" i="1"/>
  <c r="Y2569" i="1"/>
  <c r="X2569" i="1"/>
  <c r="W2569" i="1"/>
  <c r="S2569" i="1"/>
  <c r="R2569" i="1"/>
  <c r="Q2569" i="1"/>
  <c r="P2569" i="1"/>
  <c r="O2569" i="1"/>
  <c r="N2569" i="1"/>
  <c r="M2569" i="1"/>
  <c r="L2569" i="1"/>
  <c r="K2569" i="1"/>
  <c r="J2569" i="1"/>
  <c r="U2569" i="1" s="1"/>
  <c r="AX2569" i="1" s="1"/>
  <c r="I2569" i="1"/>
  <c r="E2569" i="1"/>
  <c r="BA2568" i="1"/>
  <c r="AU2568" i="1"/>
  <c r="T2568" i="1"/>
  <c r="E2568" i="1"/>
  <c r="BA2567" i="1"/>
  <c r="AU2567" i="1"/>
  <c r="V2567" i="1"/>
  <c r="AY2567" i="1" s="1"/>
  <c r="U2567" i="1"/>
  <c r="AX2567" i="1" s="1"/>
  <c r="T2567" i="1"/>
  <c r="AV2567" i="1" s="1"/>
  <c r="E2567" i="1"/>
  <c r="AZ2566" i="1"/>
  <c r="AT2566" i="1"/>
  <c r="AS2566" i="1"/>
  <c r="AR2566" i="1"/>
  <c r="AQ2566" i="1"/>
  <c r="AP2566" i="1"/>
  <c r="AO2566" i="1"/>
  <c r="AO2558" i="1" s="1"/>
  <c r="AN2566" i="1"/>
  <c r="AM2566" i="1"/>
  <c r="AL2566" i="1"/>
  <c r="AK2566" i="1"/>
  <c r="AK2558" i="1" s="1"/>
  <c r="AJ2566" i="1"/>
  <c r="AI2566" i="1"/>
  <c r="AH2566" i="1"/>
  <c r="AG2566" i="1"/>
  <c r="AG2558" i="1" s="1"/>
  <c r="AF2566" i="1"/>
  <c r="AD2566" i="1"/>
  <c r="AC2566" i="1"/>
  <c r="AB2566" i="1"/>
  <c r="AA2566" i="1"/>
  <c r="Z2566" i="1"/>
  <c r="Y2566" i="1"/>
  <c r="X2566" i="1"/>
  <c r="W2566" i="1"/>
  <c r="S2566" i="1"/>
  <c r="R2566" i="1"/>
  <c r="Q2566" i="1"/>
  <c r="P2566" i="1"/>
  <c r="O2566" i="1"/>
  <c r="N2566" i="1"/>
  <c r="M2566" i="1"/>
  <c r="L2566" i="1"/>
  <c r="K2566" i="1"/>
  <c r="J2566" i="1"/>
  <c r="I2566" i="1"/>
  <c r="E2566" i="1"/>
  <c r="BA2565" i="1"/>
  <c r="AU2565" i="1"/>
  <c r="V2565" i="1"/>
  <c r="AY2565" i="1" s="1"/>
  <c r="U2565" i="1"/>
  <c r="AX2565" i="1" s="1"/>
  <c r="T2565" i="1"/>
  <c r="E2565" i="1"/>
  <c r="AZ2564" i="1"/>
  <c r="AT2564" i="1"/>
  <c r="AS2564" i="1"/>
  <c r="AR2564" i="1"/>
  <c r="AQ2564" i="1"/>
  <c r="AP2564" i="1"/>
  <c r="AO2564" i="1"/>
  <c r="AN2564" i="1"/>
  <c r="AM2564" i="1"/>
  <c r="AL2564" i="1"/>
  <c r="AK2564" i="1"/>
  <c r="AJ2564" i="1"/>
  <c r="AI2564" i="1"/>
  <c r="AH2564" i="1"/>
  <c r="AG2564" i="1"/>
  <c r="AF2564" i="1"/>
  <c r="AE2564" i="1"/>
  <c r="AD2564" i="1"/>
  <c r="AC2564" i="1"/>
  <c r="AB2564" i="1"/>
  <c r="AA2564" i="1"/>
  <c r="Z2564" i="1"/>
  <c r="Y2564" i="1"/>
  <c r="X2564" i="1"/>
  <c r="W2564" i="1"/>
  <c r="S2564" i="1"/>
  <c r="R2564" i="1"/>
  <c r="Q2564" i="1"/>
  <c r="P2564" i="1"/>
  <c r="O2564" i="1"/>
  <c r="N2564" i="1"/>
  <c r="M2564" i="1"/>
  <c r="L2564" i="1"/>
  <c r="K2564" i="1"/>
  <c r="J2564" i="1"/>
  <c r="I2564" i="1"/>
  <c r="E2564" i="1"/>
  <c r="BA2563" i="1"/>
  <c r="AU2563" i="1"/>
  <c r="V2563" i="1"/>
  <c r="AY2563" i="1" s="1"/>
  <c r="U2563" i="1"/>
  <c r="AX2563" i="1" s="1"/>
  <c r="T2563" i="1"/>
  <c r="E2563" i="1"/>
  <c r="AZ2562" i="1"/>
  <c r="AT2562" i="1"/>
  <c r="AS2562" i="1"/>
  <c r="AR2562" i="1"/>
  <c r="AQ2562" i="1"/>
  <c r="AP2562" i="1"/>
  <c r="AO2562" i="1"/>
  <c r="AN2562" i="1"/>
  <c r="AM2562" i="1"/>
  <c r="AL2562" i="1"/>
  <c r="AK2562" i="1"/>
  <c r="AJ2562" i="1"/>
  <c r="AI2562" i="1"/>
  <c r="AH2562" i="1"/>
  <c r="AG2562" i="1"/>
  <c r="AF2562" i="1"/>
  <c r="AE2562" i="1"/>
  <c r="AD2562" i="1"/>
  <c r="AC2562" i="1"/>
  <c r="AB2562" i="1"/>
  <c r="AA2562" i="1"/>
  <c r="Z2562" i="1"/>
  <c r="Y2562" i="1"/>
  <c r="X2562" i="1"/>
  <c r="W2562" i="1"/>
  <c r="S2562" i="1"/>
  <c r="R2562" i="1"/>
  <c r="Q2562" i="1"/>
  <c r="P2562" i="1"/>
  <c r="O2562" i="1"/>
  <c r="N2562" i="1"/>
  <c r="M2562" i="1"/>
  <c r="L2562" i="1"/>
  <c r="K2562" i="1"/>
  <c r="J2562" i="1"/>
  <c r="I2562" i="1"/>
  <c r="E2562" i="1"/>
  <c r="BA2561" i="1"/>
  <c r="AU2561" i="1"/>
  <c r="V2561" i="1"/>
  <c r="AY2561" i="1" s="1"/>
  <c r="U2561" i="1"/>
  <c r="AX2561" i="1" s="1"/>
  <c r="T2561" i="1"/>
  <c r="E2561" i="1"/>
  <c r="BA2560" i="1"/>
  <c r="AU2560" i="1"/>
  <c r="V2560" i="1"/>
  <c r="AY2560" i="1" s="1"/>
  <c r="U2560" i="1"/>
  <c r="AX2560" i="1" s="1"/>
  <c r="S2560" i="1"/>
  <c r="T2560" i="1" s="1"/>
  <c r="Q2560" i="1"/>
  <c r="Q2559" i="1" s="1"/>
  <c r="E2560" i="1"/>
  <c r="AZ2559" i="1"/>
  <c r="AT2559" i="1"/>
  <c r="AS2559" i="1"/>
  <c r="AR2559" i="1"/>
  <c r="AQ2559" i="1"/>
  <c r="AP2559" i="1"/>
  <c r="AO2559" i="1"/>
  <c r="AN2559" i="1"/>
  <c r="AM2559" i="1"/>
  <c r="AL2559" i="1"/>
  <c r="AK2559" i="1"/>
  <c r="AJ2559" i="1"/>
  <c r="AI2559" i="1"/>
  <c r="AH2559" i="1"/>
  <c r="AG2559" i="1"/>
  <c r="AF2559" i="1"/>
  <c r="AE2559" i="1"/>
  <c r="AD2559" i="1"/>
  <c r="AC2559" i="1"/>
  <c r="AB2559" i="1"/>
  <c r="AA2559" i="1"/>
  <c r="Z2559" i="1"/>
  <c r="Y2559" i="1"/>
  <c r="X2559" i="1"/>
  <c r="W2559" i="1"/>
  <c r="S2559" i="1"/>
  <c r="R2559" i="1"/>
  <c r="P2559" i="1"/>
  <c r="O2559" i="1"/>
  <c r="N2559" i="1"/>
  <c r="M2559" i="1"/>
  <c r="L2559" i="1"/>
  <c r="L2558" i="1" s="1"/>
  <c r="K2559" i="1"/>
  <c r="J2559" i="1"/>
  <c r="U2559" i="1" s="1"/>
  <c r="I2559" i="1"/>
  <c r="E2559" i="1"/>
  <c r="E2558" i="1"/>
  <c r="E2557" i="1"/>
  <c r="BA2556" i="1"/>
  <c r="AU2556" i="1"/>
  <c r="T2556" i="1"/>
  <c r="AV2556" i="1" s="1"/>
  <c r="E2556" i="1"/>
  <c r="AT2555" i="1"/>
  <c r="AS2555" i="1"/>
  <c r="AR2555" i="1"/>
  <c r="AQ2555" i="1"/>
  <c r="AP2555" i="1"/>
  <c r="AO2555" i="1"/>
  <c r="AN2555" i="1"/>
  <c r="AM2555" i="1"/>
  <c r="AL2555" i="1"/>
  <c r="AK2555" i="1"/>
  <c r="AJ2555" i="1"/>
  <c r="AI2555" i="1"/>
  <c r="AH2555" i="1"/>
  <c r="AG2555" i="1"/>
  <c r="AF2555" i="1"/>
  <c r="R2555" i="1"/>
  <c r="Q2555" i="1"/>
  <c r="P2555" i="1"/>
  <c r="O2555" i="1"/>
  <c r="E2555" i="1"/>
  <c r="AT2554" i="1"/>
  <c r="AS2554" i="1"/>
  <c r="AR2554" i="1"/>
  <c r="AQ2554" i="1"/>
  <c r="AP2554" i="1"/>
  <c r="AO2554" i="1"/>
  <c r="AN2554" i="1"/>
  <c r="AM2554" i="1"/>
  <c r="AL2554" i="1"/>
  <c r="AK2554" i="1"/>
  <c r="AJ2554" i="1"/>
  <c r="AI2554" i="1"/>
  <c r="AH2554" i="1"/>
  <c r="AG2554" i="1"/>
  <c r="AF2554" i="1"/>
  <c r="R2554" i="1"/>
  <c r="Q2554" i="1"/>
  <c r="P2554" i="1"/>
  <c r="O2554" i="1"/>
  <c r="E2554" i="1"/>
  <c r="AU2553" i="1"/>
  <c r="AN2553" i="1"/>
  <c r="AN2551" i="1" s="1"/>
  <c r="AN2550" i="1" s="1"/>
  <c r="AK2553" i="1"/>
  <c r="AK2551" i="1" s="1"/>
  <c r="AK2550" i="1" s="1"/>
  <c r="AJ2553" i="1"/>
  <c r="AJ2551" i="1" s="1"/>
  <c r="AJ2550" i="1" s="1"/>
  <c r="V2553" i="1"/>
  <c r="AY2553" i="1" s="1"/>
  <c r="U2553" i="1"/>
  <c r="AX2553" i="1" s="1"/>
  <c r="T2553" i="1"/>
  <c r="AW2553" i="1" s="1"/>
  <c r="E2553" i="1"/>
  <c r="AU2552" i="1"/>
  <c r="V2552" i="1"/>
  <c r="AY2552" i="1" s="1"/>
  <c r="U2552" i="1"/>
  <c r="AX2552" i="1" s="1"/>
  <c r="T2552" i="1"/>
  <c r="E2552" i="1"/>
  <c r="AZ2551" i="1"/>
  <c r="AT2551" i="1"/>
  <c r="AT2550" i="1" s="1"/>
  <c r="AS2551" i="1"/>
  <c r="AS2550" i="1" s="1"/>
  <c r="AR2551" i="1"/>
  <c r="AR2550" i="1" s="1"/>
  <c r="AQ2551" i="1"/>
  <c r="AP2551" i="1"/>
  <c r="AP2550" i="1" s="1"/>
  <c r="AO2551" i="1"/>
  <c r="AO2550" i="1" s="1"/>
  <c r="AM2551" i="1"/>
  <c r="AM2550" i="1" s="1"/>
  <c r="AL2551" i="1"/>
  <c r="AL2550" i="1" s="1"/>
  <c r="AI2551" i="1"/>
  <c r="AI2550" i="1" s="1"/>
  <c r="AH2551" i="1"/>
  <c r="AH2550" i="1" s="1"/>
  <c r="AG2551" i="1"/>
  <c r="AG2550" i="1" s="1"/>
  <c r="AF2551" i="1"/>
  <c r="AF2550" i="1" s="1"/>
  <c r="AE2551" i="1"/>
  <c r="AD2551" i="1"/>
  <c r="AD2550" i="1" s="1"/>
  <c r="AC2551" i="1"/>
  <c r="AC2550" i="1" s="1"/>
  <c r="AB2551" i="1"/>
  <c r="AA2551" i="1"/>
  <c r="AA2550" i="1" s="1"/>
  <c r="Z2551" i="1"/>
  <c r="Z2550" i="1" s="1"/>
  <c r="Y2551" i="1"/>
  <c r="Y2550" i="1" s="1"/>
  <c r="X2551" i="1"/>
  <c r="W2551" i="1"/>
  <c r="S2551" i="1"/>
  <c r="R2551" i="1"/>
  <c r="R2550" i="1" s="1"/>
  <c r="Q2551" i="1"/>
  <c r="Q2550" i="1" s="1"/>
  <c r="P2551" i="1"/>
  <c r="P2550" i="1" s="1"/>
  <c r="O2551" i="1"/>
  <c r="O2550" i="1" s="1"/>
  <c r="N2551" i="1"/>
  <c r="M2551" i="1"/>
  <c r="M2550" i="1" s="1"/>
  <c r="L2551" i="1"/>
  <c r="K2551" i="1"/>
  <c r="K2550" i="1" s="1"/>
  <c r="J2551" i="1"/>
  <c r="I2551" i="1"/>
  <c r="E2551" i="1"/>
  <c r="AZ2550" i="1"/>
  <c r="AQ2550" i="1"/>
  <c r="AE2550" i="1"/>
  <c r="AE2546" i="1" s="1"/>
  <c r="AB2550" i="1"/>
  <c r="X2550" i="1"/>
  <c r="W2550" i="1"/>
  <c r="S2550" i="1"/>
  <c r="L2550" i="1"/>
  <c r="E2550" i="1"/>
  <c r="BA2549" i="1"/>
  <c r="AY2549" i="1"/>
  <c r="AU2549" i="1"/>
  <c r="V2549" i="1"/>
  <c r="U2549" i="1"/>
  <c r="AX2549" i="1" s="1"/>
  <c r="T2549" i="1"/>
  <c r="E2549" i="1"/>
  <c r="AZ2548" i="1"/>
  <c r="AT2548" i="1"/>
  <c r="AT2547" i="1" s="1"/>
  <c r="AT2546" i="1" s="1"/>
  <c r="AS2548" i="1"/>
  <c r="AR2548" i="1"/>
  <c r="AR2547" i="1" s="1"/>
  <c r="AQ2548" i="1"/>
  <c r="AP2548" i="1"/>
  <c r="AP2547" i="1" s="1"/>
  <c r="AO2548" i="1"/>
  <c r="AN2548" i="1"/>
  <c r="AN2547" i="1" s="1"/>
  <c r="AM2548" i="1"/>
  <c r="AM2547" i="1" s="1"/>
  <c r="AL2548" i="1"/>
  <c r="BA2548" i="1" s="1"/>
  <c r="AK2548" i="1"/>
  <c r="AK2547" i="1" s="1"/>
  <c r="AJ2548" i="1"/>
  <c r="AJ2547" i="1" s="1"/>
  <c r="AI2548" i="1"/>
  <c r="AI2547" i="1" s="1"/>
  <c r="AH2548" i="1"/>
  <c r="AH2547" i="1" s="1"/>
  <c r="AH2546" i="1" s="1"/>
  <c r="AG2548" i="1"/>
  <c r="AF2548" i="1"/>
  <c r="AF2547" i="1" s="1"/>
  <c r="AD2548" i="1"/>
  <c r="AD2547" i="1" s="1"/>
  <c r="AC2548" i="1"/>
  <c r="AC2547" i="1" s="1"/>
  <c r="AC2546" i="1" s="1"/>
  <c r="AB2548" i="1"/>
  <c r="AA2548" i="1"/>
  <c r="AA2547" i="1" s="1"/>
  <c r="AA2546" i="1" s="1"/>
  <c r="Z2548" i="1"/>
  <c r="Z2547" i="1" s="1"/>
  <c r="Y2548" i="1"/>
  <c r="Y2547" i="1" s="1"/>
  <c r="Y2546" i="1" s="1"/>
  <c r="X2548" i="1"/>
  <c r="X2547" i="1" s="1"/>
  <c r="X2546" i="1" s="1"/>
  <c r="W2548" i="1"/>
  <c r="W2547" i="1" s="1"/>
  <c r="W2546" i="1" s="1"/>
  <c r="S2548" i="1"/>
  <c r="R2548" i="1"/>
  <c r="R2547" i="1" s="1"/>
  <c r="R2546" i="1" s="1"/>
  <c r="Q2548" i="1"/>
  <c r="Q2547" i="1" s="1"/>
  <c r="P2548" i="1"/>
  <c r="O2548" i="1"/>
  <c r="N2548" i="1"/>
  <c r="V2548" i="1" s="1"/>
  <c r="AY2548" i="1" s="1"/>
  <c r="M2548" i="1"/>
  <c r="M2547" i="1" s="1"/>
  <c r="L2548" i="1"/>
  <c r="L2547" i="1" s="1"/>
  <c r="L2546" i="1" s="1"/>
  <c r="K2548" i="1"/>
  <c r="J2548" i="1"/>
  <c r="U2548" i="1" s="1"/>
  <c r="AX2548" i="1" s="1"/>
  <c r="I2548" i="1"/>
  <c r="E2548" i="1"/>
  <c r="AZ2547" i="1"/>
  <c r="AS2547" i="1"/>
  <c r="AO2547" i="1"/>
  <c r="AG2547" i="1"/>
  <c r="AB2547" i="1"/>
  <c r="S2547" i="1"/>
  <c r="P2547" i="1"/>
  <c r="P2546" i="1" s="1"/>
  <c r="O2547" i="1"/>
  <c r="K2547" i="1"/>
  <c r="E2547" i="1"/>
  <c r="E2546" i="1"/>
  <c r="BA2545" i="1"/>
  <c r="AU2545" i="1"/>
  <c r="AN2545" i="1"/>
  <c r="AN2543" i="1" s="1"/>
  <c r="AM2545" i="1"/>
  <c r="AK2545" i="1"/>
  <c r="AK2543" i="1" s="1"/>
  <c r="AJ2545" i="1"/>
  <c r="AJ2543" i="1" s="1"/>
  <c r="AH2545" i="1"/>
  <c r="T2545" i="1"/>
  <c r="E2545" i="1"/>
  <c r="BA2544" i="1"/>
  <c r="AU2544" i="1"/>
  <c r="T2544" i="1"/>
  <c r="AV2544" i="1" s="1"/>
  <c r="E2544" i="1"/>
  <c r="AT2543" i="1"/>
  <c r="AS2543" i="1"/>
  <c r="AR2543" i="1"/>
  <c r="AQ2543" i="1"/>
  <c r="AP2543" i="1"/>
  <c r="AO2543" i="1"/>
  <c r="AM2543" i="1"/>
  <c r="AL2543" i="1"/>
  <c r="AI2543" i="1"/>
  <c r="AH2543" i="1"/>
  <c r="AG2543" i="1"/>
  <c r="AF2543" i="1"/>
  <c r="R2543" i="1"/>
  <c r="Q2543" i="1"/>
  <c r="P2543" i="1"/>
  <c r="O2543" i="1"/>
  <c r="E2543" i="1"/>
  <c r="BA2542" i="1"/>
  <c r="AU2542" i="1"/>
  <c r="AM2542" i="1"/>
  <c r="AM2541" i="1" s="1"/>
  <c r="AI2542" i="1"/>
  <c r="AI2541" i="1" s="1"/>
  <c r="AH2542" i="1"/>
  <c r="AH2541" i="1" s="1"/>
  <c r="T2542" i="1"/>
  <c r="AV2542" i="1" s="1"/>
  <c r="E2542" i="1"/>
  <c r="AT2541" i="1"/>
  <c r="AS2541" i="1"/>
  <c r="AR2541" i="1"/>
  <c r="AQ2541" i="1"/>
  <c r="AP2541" i="1"/>
  <c r="AO2541" i="1"/>
  <c r="AN2541" i="1"/>
  <c r="AL2541" i="1"/>
  <c r="AK2541" i="1"/>
  <c r="AJ2541" i="1"/>
  <c r="AG2541" i="1"/>
  <c r="AF2541" i="1"/>
  <c r="R2541" i="1"/>
  <c r="Q2541" i="1"/>
  <c r="P2541" i="1"/>
  <c r="O2541" i="1"/>
  <c r="E2541" i="1"/>
  <c r="AU2540" i="1"/>
  <c r="AN2540" i="1"/>
  <c r="AN2538" i="1" s="1"/>
  <c r="AK2540" i="1"/>
  <c r="AK2538" i="1" s="1"/>
  <c r="AJ2540" i="1"/>
  <c r="T2540" i="1"/>
  <c r="AV2540" i="1" s="1"/>
  <c r="E2540" i="1"/>
  <c r="BA2539" i="1"/>
  <c r="AU2539" i="1"/>
  <c r="Z2539" i="1"/>
  <c r="V2539" i="1"/>
  <c r="AY2539" i="1" s="1"/>
  <c r="U2539" i="1"/>
  <c r="AX2539" i="1" s="1"/>
  <c r="T2539" i="1"/>
  <c r="AW2539" i="1" s="1"/>
  <c r="S2539" i="1"/>
  <c r="E2539" i="1"/>
  <c r="AZ2538" i="1"/>
  <c r="AT2538" i="1"/>
  <c r="AS2538" i="1"/>
  <c r="AR2538" i="1"/>
  <c r="AQ2538" i="1"/>
  <c r="AP2538" i="1"/>
  <c r="AO2538" i="1"/>
  <c r="AM2538" i="1"/>
  <c r="AL2538" i="1"/>
  <c r="BA2538" i="1" s="1"/>
  <c r="AJ2538" i="1"/>
  <c r="AI2538" i="1"/>
  <c r="AH2538" i="1"/>
  <c r="AG2538" i="1"/>
  <c r="AF2538" i="1"/>
  <c r="AD2538" i="1"/>
  <c r="AC2538" i="1"/>
  <c r="AB2538" i="1"/>
  <c r="AA2538" i="1"/>
  <c r="Z2538" i="1"/>
  <c r="Y2538" i="1"/>
  <c r="X2538" i="1"/>
  <c r="W2538" i="1"/>
  <c r="S2538" i="1"/>
  <c r="R2538" i="1"/>
  <c r="Q2538" i="1"/>
  <c r="P2538" i="1"/>
  <c r="O2538" i="1"/>
  <c r="N2538" i="1"/>
  <c r="M2538" i="1"/>
  <c r="L2538" i="1"/>
  <c r="K2538" i="1"/>
  <c r="J2538" i="1"/>
  <c r="I2538" i="1"/>
  <c r="E2538" i="1"/>
  <c r="BA2537" i="1"/>
  <c r="AU2537" i="1"/>
  <c r="V2537" i="1"/>
  <c r="AY2537" i="1" s="1"/>
  <c r="U2537" i="1"/>
  <c r="AX2537" i="1" s="1"/>
  <c r="T2537" i="1"/>
  <c r="E2537" i="1"/>
  <c r="AZ2536" i="1"/>
  <c r="AT2536" i="1"/>
  <c r="AS2536" i="1"/>
  <c r="AR2536" i="1"/>
  <c r="AQ2536" i="1"/>
  <c r="AP2536" i="1"/>
  <c r="AO2536" i="1"/>
  <c r="AN2536" i="1"/>
  <c r="AM2536" i="1"/>
  <c r="AL2536" i="1"/>
  <c r="AK2536" i="1"/>
  <c r="AJ2536" i="1"/>
  <c r="AI2536" i="1"/>
  <c r="AH2536" i="1"/>
  <c r="AG2536" i="1"/>
  <c r="AF2536" i="1"/>
  <c r="BA2536" i="1" s="1"/>
  <c r="AE2536" i="1"/>
  <c r="AD2536" i="1"/>
  <c r="AC2536" i="1"/>
  <c r="AB2536" i="1"/>
  <c r="AA2536" i="1"/>
  <c r="Z2536" i="1"/>
  <c r="Y2536" i="1"/>
  <c r="X2536" i="1"/>
  <c r="X2531" i="1" s="1"/>
  <c r="X2530" i="1" s="1"/>
  <c r="W2536" i="1"/>
  <c r="S2536" i="1"/>
  <c r="R2536" i="1"/>
  <c r="Q2536" i="1"/>
  <c r="P2536" i="1"/>
  <c r="O2536" i="1"/>
  <c r="N2536" i="1"/>
  <c r="M2536" i="1"/>
  <c r="L2536" i="1"/>
  <c r="K2536" i="1"/>
  <c r="J2536" i="1"/>
  <c r="I2536" i="1"/>
  <c r="E2536" i="1"/>
  <c r="BA2535" i="1"/>
  <c r="AU2535" i="1"/>
  <c r="V2535" i="1"/>
  <c r="AY2535" i="1" s="1"/>
  <c r="U2535" i="1"/>
  <c r="AX2535" i="1" s="1"/>
  <c r="T2535" i="1"/>
  <c r="AV2535" i="1" s="1"/>
  <c r="E2535" i="1"/>
  <c r="AZ2534" i="1"/>
  <c r="AT2534" i="1"/>
  <c r="AS2534" i="1"/>
  <c r="AR2534" i="1"/>
  <c r="AQ2534" i="1"/>
  <c r="AP2534" i="1"/>
  <c r="AO2534" i="1"/>
  <c r="AN2534" i="1"/>
  <c r="AM2534" i="1"/>
  <c r="AL2534" i="1"/>
  <c r="AK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X2534" i="1"/>
  <c r="W2534" i="1"/>
  <c r="S2534" i="1"/>
  <c r="R2534" i="1"/>
  <c r="Q2534" i="1"/>
  <c r="P2534" i="1"/>
  <c r="O2534" i="1"/>
  <c r="N2534" i="1"/>
  <c r="M2534" i="1"/>
  <c r="L2534" i="1"/>
  <c r="K2534" i="1"/>
  <c r="J2534" i="1"/>
  <c r="I2534" i="1"/>
  <c r="E2534" i="1"/>
  <c r="AU2533" i="1"/>
  <c r="V2533" i="1"/>
  <c r="AY2533" i="1" s="1"/>
  <c r="U2533" i="1"/>
  <c r="AX2533" i="1" s="1"/>
  <c r="T2533" i="1"/>
  <c r="E2533" i="1"/>
  <c r="AZ2532" i="1"/>
  <c r="AT2532" i="1"/>
  <c r="AS2532" i="1"/>
  <c r="AR2532" i="1"/>
  <c r="AQ2532" i="1"/>
  <c r="AP2532" i="1"/>
  <c r="AO2532" i="1"/>
  <c r="AN2532" i="1"/>
  <c r="AM2532" i="1"/>
  <c r="AL2532" i="1"/>
  <c r="AK2532" i="1"/>
  <c r="AJ2532" i="1"/>
  <c r="AI2532" i="1"/>
  <c r="AH2532" i="1"/>
  <c r="AG2532" i="1"/>
  <c r="AF2532" i="1"/>
  <c r="AE2532" i="1"/>
  <c r="AD2532" i="1"/>
  <c r="AC2532" i="1"/>
  <c r="AB2532" i="1"/>
  <c r="AA2532" i="1"/>
  <c r="Z2532" i="1"/>
  <c r="Y2532" i="1"/>
  <c r="X2532" i="1"/>
  <c r="W2532" i="1"/>
  <c r="S2532" i="1"/>
  <c r="R2532" i="1"/>
  <c r="Q2532" i="1"/>
  <c r="P2532" i="1"/>
  <c r="O2532" i="1"/>
  <c r="N2532" i="1"/>
  <c r="V2532" i="1" s="1"/>
  <c r="M2532" i="1"/>
  <c r="L2532" i="1"/>
  <c r="K2532" i="1"/>
  <c r="J2532" i="1"/>
  <c r="I2532" i="1"/>
  <c r="E2532" i="1"/>
  <c r="AC2531" i="1"/>
  <c r="AC2530" i="1" s="1"/>
  <c r="I2531" i="1"/>
  <c r="I2530" i="1" s="1"/>
  <c r="E2531" i="1"/>
  <c r="E2530" i="1"/>
  <c r="AU2529" i="1"/>
  <c r="V2529" i="1"/>
  <c r="AY2529" i="1" s="1"/>
  <c r="U2529" i="1"/>
  <c r="AX2529" i="1" s="1"/>
  <c r="T2529" i="1"/>
  <c r="AV2529" i="1" s="1"/>
  <c r="E2529" i="1"/>
  <c r="AZ2528" i="1"/>
  <c r="AZ2527" i="1" s="1"/>
  <c r="AZ2523" i="1" s="1"/>
  <c r="AT2528" i="1"/>
  <c r="AT2527" i="1" s="1"/>
  <c r="AT2523" i="1" s="1"/>
  <c r="AS2528" i="1"/>
  <c r="AR2528" i="1"/>
  <c r="AR2527" i="1" s="1"/>
  <c r="AQ2528" i="1"/>
  <c r="AQ2527" i="1" s="1"/>
  <c r="AP2528" i="1"/>
  <c r="AP2527" i="1" s="1"/>
  <c r="AP2523" i="1" s="1"/>
  <c r="AO2528" i="1"/>
  <c r="AO2527" i="1" s="1"/>
  <c r="AN2528" i="1"/>
  <c r="AN2527" i="1" s="1"/>
  <c r="AM2528" i="1"/>
  <c r="AM2527" i="1" s="1"/>
  <c r="AL2528" i="1"/>
  <c r="AK2528" i="1"/>
  <c r="AK2527" i="1" s="1"/>
  <c r="AJ2528" i="1"/>
  <c r="AJ2527" i="1" s="1"/>
  <c r="AI2528" i="1"/>
  <c r="AI2527" i="1" s="1"/>
  <c r="AH2528" i="1"/>
  <c r="AG2528" i="1"/>
  <c r="AG2527" i="1" s="1"/>
  <c r="AF2528" i="1"/>
  <c r="AF2527" i="1" s="1"/>
  <c r="AE2528" i="1"/>
  <c r="AE2527" i="1" s="1"/>
  <c r="AE2523" i="1" s="1"/>
  <c r="AD2528" i="1"/>
  <c r="AD2527" i="1" s="1"/>
  <c r="AD2523" i="1" s="1"/>
  <c r="AC2528" i="1"/>
  <c r="AC2527" i="1" s="1"/>
  <c r="AC2523" i="1" s="1"/>
  <c r="AB2528" i="1"/>
  <c r="AB2527" i="1" s="1"/>
  <c r="AB2523" i="1" s="1"/>
  <c r="AA2528" i="1"/>
  <c r="AA2527" i="1" s="1"/>
  <c r="AA2523" i="1" s="1"/>
  <c r="Z2528" i="1"/>
  <c r="Z2527" i="1" s="1"/>
  <c r="Z2523" i="1" s="1"/>
  <c r="Y2528" i="1"/>
  <c r="Y2527" i="1" s="1"/>
  <c r="Y2523" i="1" s="1"/>
  <c r="X2528" i="1"/>
  <c r="X2527" i="1" s="1"/>
  <c r="X2523" i="1" s="1"/>
  <c r="W2528" i="1"/>
  <c r="W2527" i="1" s="1"/>
  <c r="W2523" i="1" s="1"/>
  <c r="S2528" i="1"/>
  <c r="S2527" i="1" s="1"/>
  <c r="S2523" i="1" s="1"/>
  <c r="R2528" i="1"/>
  <c r="R2527" i="1" s="1"/>
  <c r="Q2528" i="1"/>
  <c r="Q2527" i="1" s="1"/>
  <c r="P2528" i="1"/>
  <c r="P2527" i="1" s="1"/>
  <c r="O2528" i="1"/>
  <c r="N2528" i="1"/>
  <c r="V2528" i="1" s="1"/>
  <c r="M2528" i="1"/>
  <c r="M2527" i="1" s="1"/>
  <c r="L2528" i="1"/>
  <c r="T2528" i="1" s="1"/>
  <c r="E2528" i="1"/>
  <c r="AL2527" i="1"/>
  <c r="AL2523" i="1" s="1"/>
  <c r="AH2527" i="1"/>
  <c r="AH2523" i="1" s="1"/>
  <c r="O2527" i="1"/>
  <c r="E2527" i="1"/>
  <c r="BA2526" i="1"/>
  <c r="AU2526" i="1"/>
  <c r="T2526" i="1"/>
  <c r="E2526" i="1"/>
  <c r="AT2525" i="1"/>
  <c r="AS2525" i="1"/>
  <c r="AR2525" i="1"/>
  <c r="AQ2525" i="1"/>
  <c r="AP2525" i="1"/>
  <c r="AO2525" i="1"/>
  <c r="AN2525" i="1"/>
  <c r="AM2525" i="1"/>
  <c r="AL2525" i="1"/>
  <c r="AK2525" i="1"/>
  <c r="AJ2525" i="1"/>
  <c r="AI2525" i="1"/>
  <c r="AH2525" i="1"/>
  <c r="AG2525" i="1"/>
  <c r="AF2525" i="1"/>
  <c r="R2525" i="1"/>
  <c r="Q2525" i="1"/>
  <c r="P2525" i="1"/>
  <c r="O2525" i="1"/>
  <c r="E2525" i="1"/>
  <c r="AT2524" i="1"/>
  <c r="AS2524" i="1"/>
  <c r="AR2524" i="1"/>
  <c r="AQ2524" i="1"/>
  <c r="AP2524" i="1"/>
  <c r="AO2524" i="1"/>
  <c r="AN2524" i="1"/>
  <c r="AM2524" i="1"/>
  <c r="AL2524" i="1"/>
  <c r="AK2524" i="1"/>
  <c r="AJ2524" i="1"/>
  <c r="AI2524" i="1"/>
  <c r="AH2524" i="1"/>
  <c r="AG2524" i="1"/>
  <c r="AF2524" i="1"/>
  <c r="R2524" i="1"/>
  <c r="Q2524" i="1"/>
  <c r="P2524" i="1"/>
  <c r="O2524" i="1"/>
  <c r="E2524" i="1"/>
  <c r="R2523" i="1"/>
  <c r="E2523" i="1"/>
  <c r="E2522" i="1"/>
  <c r="BA2521" i="1"/>
  <c r="AU2521" i="1"/>
  <c r="AV2521" i="1" s="1"/>
  <c r="T2521" i="1"/>
  <c r="E2521" i="1"/>
  <c r="AT2520" i="1"/>
  <c r="AS2520" i="1"/>
  <c r="AR2520" i="1"/>
  <c r="AQ2520" i="1"/>
  <c r="AP2520" i="1"/>
  <c r="AO2520" i="1"/>
  <c r="AN2520" i="1"/>
  <c r="AM2520" i="1"/>
  <c r="AM2515" i="1" s="1"/>
  <c r="AM2514" i="1" s="1"/>
  <c r="AM2513" i="1" s="1"/>
  <c r="AL2520" i="1"/>
  <c r="AK2520" i="1"/>
  <c r="AJ2520" i="1"/>
  <c r="AI2520" i="1"/>
  <c r="AH2520" i="1"/>
  <c r="AG2520" i="1"/>
  <c r="AF2520" i="1"/>
  <c r="R2520" i="1"/>
  <c r="Q2520" i="1"/>
  <c r="P2520" i="1"/>
  <c r="O2520" i="1"/>
  <c r="E2520" i="1"/>
  <c r="BA2519" i="1"/>
  <c r="AU2519" i="1"/>
  <c r="T2519" i="1"/>
  <c r="E2519" i="1"/>
  <c r="AT2518" i="1"/>
  <c r="AS2518" i="1"/>
  <c r="AR2518" i="1"/>
  <c r="AQ2518" i="1"/>
  <c r="AP2518" i="1"/>
  <c r="AO2518" i="1"/>
  <c r="AN2518" i="1"/>
  <c r="AM2518" i="1"/>
  <c r="AL2518" i="1"/>
  <c r="AK2518" i="1"/>
  <c r="AJ2518" i="1"/>
  <c r="AI2518" i="1"/>
  <c r="AH2518" i="1"/>
  <c r="AG2518" i="1"/>
  <c r="AF2518" i="1"/>
  <c r="O2518" i="1"/>
  <c r="E2518" i="1"/>
  <c r="AU2517" i="1"/>
  <c r="T2517" i="1"/>
  <c r="E2517" i="1"/>
  <c r="AT2516" i="1"/>
  <c r="AS2516" i="1"/>
  <c r="AR2516" i="1"/>
  <c r="AQ2516" i="1"/>
  <c r="AP2516" i="1"/>
  <c r="AO2516" i="1"/>
  <c r="AN2516" i="1"/>
  <c r="AM2516" i="1"/>
  <c r="AL2516" i="1"/>
  <c r="AK2516" i="1"/>
  <c r="AJ2516" i="1"/>
  <c r="AI2516" i="1"/>
  <c r="AH2516" i="1"/>
  <c r="AG2516" i="1"/>
  <c r="AF2516" i="1"/>
  <c r="R2516" i="1"/>
  <c r="Q2516" i="1"/>
  <c r="P2516" i="1"/>
  <c r="O2516" i="1"/>
  <c r="E2516" i="1"/>
  <c r="AL2515" i="1"/>
  <c r="AI2515" i="1"/>
  <c r="AI2514" i="1" s="1"/>
  <c r="E2515" i="1"/>
  <c r="E2514" i="1"/>
  <c r="AI2513" i="1"/>
  <c r="E2513" i="1"/>
  <c r="E2512" i="1"/>
  <c r="E2511" i="1"/>
  <c r="BA2510" i="1"/>
  <c r="AU2510" i="1"/>
  <c r="T2510" i="1"/>
  <c r="E2510" i="1"/>
  <c r="AT2509" i="1"/>
  <c r="AT2508" i="1" s="1"/>
  <c r="AS2509" i="1"/>
  <c r="AR2509" i="1"/>
  <c r="AQ2509" i="1"/>
  <c r="AQ2508" i="1" s="1"/>
  <c r="AP2509" i="1"/>
  <c r="AP2508" i="1" s="1"/>
  <c r="AO2509" i="1"/>
  <c r="AO2508" i="1" s="1"/>
  <c r="AN2509" i="1"/>
  <c r="AN2508" i="1" s="1"/>
  <c r="AM2509" i="1"/>
  <c r="AM2508" i="1" s="1"/>
  <c r="AL2509" i="1"/>
  <c r="AK2509" i="1"/>
  <c r="AK2508" i="1" s="1"/>
  <c r="AJ2509" i="1"/>
  <c r="AJ2508" i="1" s="1"/>
  <c r="AI2509" i="1"/>
  <c r="AI2508" i="1" s="1"/>
  <c r="AH2509" i="1"/>
  <c r="AH2508" i="1" s="1"/>
  <c r="AG2509" i="1"/>
  <c r="AG2508" i="1" s="1"/>
  <c r="AF2509" i="1"/>
  <c r="AF2508" i="1" s="1"/>
  <c r="S2509" i="1"/>
  <c r="S2508" i="1" s="1"/>
  <c r="R2509" i="1"/>
  <c r="R2508" i="1" s="1"/>
  <c r="Q2509" i="1"/>
  <c r="P2509" i="1"/>
  <c r="P2508" i="1" s="1"/>
  <c r="O2509" i="1"/>
  <c r="O2508" i="1" s="1"/>
  <c r="E2509" i="1"/>
  <c r="AS2508" i="1"/>
  <c r="AR2508" i="1"/>
  <c r="Q2508" i="1"/>
  <c r="E2508" i="1"/>
  <c r="BA2507" i="1"/>
  <c r="AY2507" i="1"/>
  <c r="AX2507" i="1"/>
  <c r="AU2507" i="1"/>
  <c r="T2507" i="1"/>
  <c r="E2507" i="1"/>
  <c r="AZ2506" i="1"/>
  <c r="AZ2503" i="1" s="1"/>
  <c r="AT2506" i="1"/>
  <c r="AT2504" i="1" s="1"/>
  <c r="AS2506" i="1"/>
  <c r="AR2506" i="1"/>
  <c r="AR2504" i="1" s="1"/>
  <c r="AQ2506" i="1"/>
  <c r="AQ2504" i="1" s="1"/>
  <c r="AQ2503" i="1" s="1"/>
  <c r="AP2506" i="1"/>
  <c r="AO2506" i="1"/>
  <c r="AO2504" i="1" s="1"/>
  <c r="AN2506" i="1"/>
  <c r="AN2504" i="1" s="1"/>
  <c r="AM2506" i="1"/>
  <c r="AM2504" i="1" s="1"/>
  <c r="AM2503" i="1" s="1"/>
  <c r="AL2506" i="1"/>
  <c r="BA2506" i="1" s="1"/>
  <c r="AK2506" i="1"/>
  <c r="AK2504" i="1" s="1"/>
  <c r="AJ2506" i="1"/>
  <c r="AJ2504" i="1" s="1"/>
  <c r="AI2506" i="1"/>
  <c r="AI2504" i="1" s="1"/>
  <c r="AI2503" i="1" s="1"/>
  <c r="AH2506" i="1"/>
  <c r="AH2504" i="1" s="1"/>
  <c r="AG2506" i="1"/>
  <c r="AG2504" i="1" s="1"/>
  <c r="AF2506" i="1"/>
  <c r="AF2504" i="1" s="1"/>
  <c r="AD2506" i="1"/>
  <c r="AD2503" i="1" s="1"/>
  <c r="AC2506" i="1"/>
  <c r="AC2503" i="1" s="1"/>
  <c r="AB2506" i="1"/>
  <c r="AB2503" i="1" s="1"/>
  <c r="AA2506" i="1"/>
  <c r="Z2506" i="1"/>
  <c r="Z2503" i="1" s="1"/>
  <c r="Y2506" i="1"/>
  <c r="X2506" i="1"/>
  <c r="X2503" i="1" s="1"/>
  <c r="W2506" i="1"/>
  <c r="W2503" i="1" s="1"/>
  <c r="S2506" i="1"/>
  <c r="S2504" i="1" s="1"/>
  <c r="R2506" i="1"/>
  <c r="Q2506" i="1"/>
  <c r="Q2504" i="1" s="1"/>
  <c r="P2506" i="1"/>
  <c r="O2506" i="1"/>
  <c r="O2504" i="1" s="1"/>
  <c r="E2506" i="1"/>
  <c r="AU2505" i="1"/>
  <c r="T2505" i="1"/>
  <c r="E2505" i="1"/>
  <c r="AP2504" i="1"/>
  <c r="P2504" i="1"/>
  <c r="P2503" i="1" s="1"/>
  <c r="E2504" i="1"/>
  <c r="Y2503" i="1"/>
  <c r="E2503" i="1"/>
  <c r="BA2502" i="1"/>
  <c r="AY2502" i="1"/>
  <c r="AU2502" i="1"/>
  <c r="V2502" i="1"/>
  <c r="U2502" i="1"/>
  <c r="AX2502" i="1" s="1"/>
  <c r="T2502" i="1"/>
  <c r="AW2502" i="1" s="1"/>
  <c r="E2502" i="1"/>
  <c r="AZ2501" i="1"/>
  <c r="AT2501" i="1"/>
  <c r="AT2500" i="1" s="1"/>
  <c r="AT2499" i="1" s="1"/>
  <c r="AT2498" i="1" s="1"/>
  <c r="AS2501" i="1"/>
  <c r="AS2500" i="1" s="1"/>
  <c r="AS2499" i="1" s="1"/>
  <c r="AS2498" i="1" s="1"/>
  <c r="AR2501" i="1"/>
  <c r="AQ2501" i="1"/>
  <c r="AP2501" i="1"/>
  <c r="AO2501" i="1"/>
  <c r="AO2500" i="1" s="1"/>
  <c r="AO2499" i="1" s="1"/>
  <c r="AO2498" i="1" s="1"/>
  <c r="AN2501" i="1"/>
  <c r="AN2500" i="1" s="1"/>
  <c r="AN2499" i="1" s="1"/>
  <c r="AM2501" i="1"/>
  <c r="AL2501" i="1"/>
  <c r="AK2501" i="1"/>
  <c r="AK2500" i="1" s="1"/>
  <c r="AK2499" i="1" s="1"/>
  <c r="AK2498" i="1" s="1"/>
  <c r="AJ2501" i="1"/>
  <c r="AI2501" i="1"/>
  <c r="AH2501" i="1"/>
  <c r="AH2500" i="1" s="1"/>
  <c r="AH2499" i="1" s="1"/>
  <c r="AH2498" i="1" s="1"/>
  <c r="AG2501" i="1"/>
  <c r="AG2500" i="1" s="1"/>
  <c r="AG2499" i="1" s="1"/>
  <c r="AG2498" i="1" s="1"/>
  <c r="AF2501" i="1"/>
  <c r="AF2500" i="1" s="1"/>
  <c r="AF2499" i="1" s="1"/>
  <c r="AF2498" i="1" s="1"/>
  <c r="AE2501" i="1"/>
  <c r="AD2501" i="1"/>
  <c r="AD2500" i="1" s="1"/>
  <c r="AD2499" i="1" s="1"/>
  <c r="AD2498" i="1" s="1"/>
  <c r="AC2501" i="1"/>
  <c r="AC2500" i="1" s="1"/>
  <c r="AC2499" i="1" s="1"/>
  <c r="AC2498" i="1" s="1"/>
  <c r="AB2501" i="1"/>
  <c r="AB2500" i="1" s="1"/>
  <c r="AB2499" i="1" s="1"/>
  <c r="AB2498" i="1" s="1"/>
  <c r="AA2501" i="1"/>
  <c r="Z2501" i="1"/>
  <c r="Z2500" i="1" s="1"/>
  <c r="Z2499" i="1" s="1"/>
  <c r="Z2498" i="1" s="1"/>
  <c r="Y2501" i="1"/>
  <c r="Y2500" i="1" s="1"/>
  <c r="Y2499" i="1" s="1"/>
  <c r="Y2498" i="1" s="1"/>
  <c r="X2501" i="1"/>
  <c r="X2500" i="1" s="1"/>
  <c r="X2499" i="1" s="1"/>
  <c r="X2498" i="1" s="1"/>
  <c r="W2501" i="1"/>
  <c r="S2501" i="1"/>
  <c r="S2500" i="1" s="1"/>
  <c r="S2499" i="1" s="1"/>
  <c r="S2498" i="1" s="1"/>
  <c r="R2501" i="1"/>
  <c r="R2500" i="1" s="1"/>
  <c r="Q2501" i="1"/>
  <c r="Q2500" i="1" s="1"/>
  <c r="Q2499" i="1" s="1"/>
  <c r="Q2498" i="1" s="1"/>
  <c r="P2501" i="1"/>
  <c r="O2501" i="1"/>
  <c r="O2500" i="1" s="1"/>
  <c r="O2499" i="1" s="1"/>
  <c r="O2498" i="1" s="1"/>
  <c r="N2501" i="1"/>
  <c r="N2500" i="1" s="1"/>
  <c r="N2499" i="1" s="1"/>
  <c r="N2498" i="1" s="1"/>
  <c r="M2501" i="1"/>
  <c r="M2500" i="1" s="1"/>
  <c r="M2499" i="1" s="1"/>
  <c r="M2498" i="1" s="1"/>
  <c r="L2501" i="1"/>
  <c r="K2501" i="1"/>
  <c r="K2500" i="1" s="1"/>
  <c r="J2501" i="1"/>
  <c r="I2501" i="1"/>
  <c r="E2501" i="1"/>
  <c r="AZ2500" i="1"/>
  <c r="AZ2499" i="1" s="1"/>
  <c r="AZ2498" i="1" s="1"/>
  <c r="AR2500" i="1"/>
  <c r="AR2499" i="1" s="1"/>
  <c r="AR2498" i="1" s="1"/>
  <c r="AQ2500" i="1"/>
  <c r="AQ2499" i="1" s="1"/>
  <c r="AQ2498" i="1" s="1"/>
  <c r="AM2500" i="1"/>
  <c r="AM2499" i="1" s="1"/>
  <c r="AM2498" i="1" s="1"/>
  <c r="AJ2500" i="1"/>
  <c r="AJ2499" i="1" s="1"/>
  <c r="AJ2498" i="1" s="1"/>
  <c r="AI2500" i="1"/>
  <c r="AI2499" i="1" s="1"/>
  <c r="AI2498" i="1" s="1"/>
  <c r="AE2500" i="1"/>
  <c r="AE2499" i="1" s="1"/>
  <c r="AE2498" i="1" s="1"/>
  <c r="AA2500" i="1"/>
  <c r="AA2499" i="1" s="1"/>
  <c r="AA2498" i="1" s="1"/>
  <c r="W2500" i="1"/>
  <c r="W2499" i="1" s="1"/>
  <c r="W2498" i="1" s="1"/>
  <c r="P2500" i="1"/>
  <c r="P2499" i="1" s="1"/>
  <c r="P2498" i="1" s="1"/>
  <c r="L2500" i="1"/>
  <c r="L2499" i="1" s="1"/>
  <c r="E2500" i="1"/>
  <c r="R2499" i="1"/>
  <c r="R2498" i="1" s="1"/>
  <c r="E2499" i="1"/>
  <c r="AN2498" i="1"/>
  <c r="L2498" i="1"/>
  <c r="E2498" i="1"/>
  <c r="BA2497" i="1"/>
  <c r="AU2497" i="1"/>
  <c r="T2497" i="1"/>
  <c r="AV2497" i="1" s="1"/>
  <c r="E2497" i="1"/>
  <c r="AT2496" i="1"/>
  <c r="AS2496" i="1"/>
  <c r="AR2496" i="1"/>
  <c r="AQ2496" i="1"/>
  <c r="AP2496" i="1"/>
  <c r="AO2496" i="1"/>
  <c r="AN2496" i="1"/>
  <c r="AM2496" i="1"/>
  <c r="AL2496" i="1"/>
  <c r="AK2496" i="1"/>
  <c r="AJ2496" i="1"/>
  <c r="AI2496" i="1"/>
  <c r="AH2496" i="1"/>
  <c r="AG2496" i="1"/>
  <c r="AF2496" i="1"/>
  <c r="R2496" i="1"/>
  <c r="Q2496" i="1"/>
  <c r="P2496" i="1"/>
  <c r="O2496" i="1"/>
  <c r="T2496" i="1" s="1"/>
  <c r="E2496" i="1"/>
  <c r="BA2495" i="1"/>
  <c r="AU2495" i="1"/>
  <c r="V2495" i="1"/>
  <c r="AY2495" i="1" s="1"/>
  <c r="U2495" i="1"/>
  <c r="AX2495" i="1" s="1"/>
  <c r="T2495" i="1"/>
  <c r="E2495" i="1"/>
  <c r="AZ2494" i="1"/>
  <c r="AZ2493" i="1" s="1"/>
  <c r="AT2494" i="1"/>
  <c r="AS2494" i="1"/>
  <c r="AR2494" i="1"/>
  <c r="AQ2494" i="1"/>
  <c r="AP2494" i="1"/>
  <c r="AP2493" i="1" s="1"/>
  <c r="AO2494" i="1"/>
  <c r="AN2494" i="1"/>
  <c r="AM2494" i="1"/>
  <c r="AM2493" i="1" s="1"/>
  <c r="AL2494" i="1"/>
  <c r="AL2493" i="1" s="1"/>
  <c r="AK2494" i="1"/>
  <c r="AJ2494" i="1"/>
  <c r="AI2494" i="1"/>
  <c r="AH2494" i="1"/>
  <c r="AH2493" i="1" s="1"/>
  <c r="AG2494" i="1"/>
  <c r="AF2494" i="1"/>
  <c r="AE2494" i="1"/>
  <c r="AE2493" i="1" s="1"/>
  <c r="AD2494" i="1"/>
  <c r="AC2494" i="1"/>
  <c r="AC2493" i="1" s="1"/>
  <c r="AB2494" i="1"/>
  <c r="AB2493" i="1" s="1"/>
  <c r="AA2494" i="1"/>
  <c r="AA2493" i="1" s="1"/>
  <c r="Z2494" i="1"/>
  <c r="Z2493" i="1" s="1"/>
  <c r="Y2494" i="1"/>
  <c r="Y2493" i="1" s="1"/>
  <c r="X2494" i="1"/>
  <c r="X2493" i="1" s="1"/>
  <c r="W2494" i="1"/>
  <c r="W2493" i="1" s="1"/>
  <c r="S2494" i="1"/>
  <c r="R2494" i="1"/>
  <c r="Q2494" i="1"/>
  <c r="Q2493" i="1" s="1"/>
  <c r="P2494" i="1"/>
  <c r="P2493" i="1" s="1"/>
  <c r="O2494" i="1"/>
  <c r="N2494" i="1"/>
  <c r="N2493" i="1" s="1"/>
  <c r="M2494" i="1"/>
  <c r="M2493" i="1" s="1"/>
  <c r="L2494" i="1"/>
  <c r="L2493" i="1" s="1"/>
  <c r="K2494" i="1"/>
  <c r="K2493" i="1" s="1"/>
  <c r="V2493" i="1" s="1"/>
  <c r="J2494" i="1"/>
  <c r="J2493" i="1" s="1"/>
  <c r="I2494" i="1"/>
  <c r="E2494" i="1"/>
  <c r="AT2493" i="1"/>
  <c r="AD2493" i="1"/>
  <c r="S2493" i="1"/>
  <c r="E2493" i="1"/>
  <c r="BA2492" i="1"/>
  <c r="AY2492" i="1"/>
  <c r="AU2492" i="1"/>
  <c r="V2492" i="1"/>
  <c r="U2492" i="1"/>
  <c r="AX2492" i="1" s="1"/>
  <c r="I2492" i="1"/>
  <c r="E2492" i="1"/>
  <c r="AZ2491" i="1"/>
  <c r="AT2491" i="1"/>
  <c r="AS2491" i="1"/>
  <c r="AR2491" i="1"/>
  <c r="AQ2491" i="1"/>
  <c r="AP2491" i="1"/>
  <c r="AO2491" i="1"/>
  <c r="AN2491" i="1"/>
  <c r="AM2491" i="1"/>
  <c r="AL2491" i="1"/>
  <c r="AK2491" i="1"/>
  <c r="AJ2491" i="1"/>
  <c r="AI2491" i="1"/>
  <c r="AH2491" i="1"/>
  <c r="AG2491" i="1"/>
  <c r="AF2491" i="1"/>
  <c r="AD2491" i="1"/>
  <c r="AC2491" i="1"/>
  <c r="AB2491" i="1"/>
  <c r="AA2491" i="1"/>
  <c r="Z2491" i="1"/>
  <c r="Y2491" i="1"/>
  <c r="X2491" i="1"/>
  <c r="W2491" i="1"/>
  <c r="S2491" i="1"/>
  <c r="R2491" i="1"/>
  <c r="Q2491" i="1"/>
  <c r="P2491" i="1"/>
  <c r="O2491" i="1"/>
  <c r="N2491" i="1"/>
  <c r="M2491" i="1"/>
  <c r="L2491" i="1"/>
  <c r="K2491" i="1"/>
  <c r="J2491" i="1"/>
  <c r="E2491" i="1"/>
  <c r="BA2490" i="1"/>
  <c r="AU2490" i="1"/>
  <c r="Q2490" i="1"/>
  <c r="E2490" i="1"/>
  <c r="AT2489" i="1"/>
  <c r="AS2489" i="1"/>
  <c r="AR2489" i="1"/>
  <c r="AQ2489" i="1"/>
  <c r="AU2489" i="1" s="1"/>
  <c r="AP2489" i="1"/>
  <c r="AO2489" i="1"/>
  <c r="AN2489" i="1"/>
  <c r="AM2489" i="1"/>
  <c r="AL2489" i="1"/>
  <c r="AK2489" i="1"/>
  <c r="AJ2489" i="1"/>
  <c r="AI2489" i="1"/>
  <c r="AH2489" i="1"/>
  <c r="AG2489" i="1"/>
  <c r="AF2489" i="1"/>
  <c r="P2489" i="1"/>
  <c r="O2489" i="1"/>
  <c r="E2489" i="1"/>
  <c r="BA2488" i="1"/>
  <c r="AU2488" i="1"/>
  <c r="V2488" i="1"/>
  <c r="AY2488" i="1" s="1"/>
  <c r="U2488" i="1"/>
  <c r="AX2488" i="1" s="1"/>
  <c r="I2488" i="1"/>
  <c r="E2488" i="1"/>
  <c r="AZ2487" i="1"/>
  <c r="AT2487" i="1"/>
  <c r="AS2487" i="1"/>
  <c r="AR2487" i="1"/>
  <c r="AQ2487" i="1"/>
  <c r="AP2487" i="1"/>
  <c r="AO2487" i="1"/>
  <c r="AN2487" i="1"/>
  <c r="AM2487" i="1"/>
  <c r="AL2487" i="1"/>
  <c r="AK2487" i="1"/>
  <c r="AJ2487" i="1"/>
  <c r="AI2487" i="1"/>
  <c r="AH2487" i="1"/>
  <c r="AG2487" i="1"/>
  <c r="AF2487" i="1"/>
  <c r="AE2487" i="1"/>
  <c r="AD2487" i="1"/>
  <c r="AC2487" i="1"/>
  <c r="AB2487" i="1"/>
  <c r="AA2487" i="1"/>
  <c r="Z2487" i="1"/>
  <c r="Y2487" i="1"/>
  <c r="X2487" i="1"/>
  <c r="W2487" i="1"/>
  <c r="S2487" i="1"/>
  <c r="R2487" i="1"/>
  <c r="Q2487" i="1"/>
  <c r="P2487" i="1"/>
  <c r="O2487" i="1"/>
  <c r="N2487" i="1"/>
  <c r="M2487" i="1"/>
  <c r="L2487" i="1"/>
  <c r="K2487" i="1"/>
  <c r="J2487" i="1"/>
  <c r="U2487" i="1" s="1"/>
  <c r="E2487" i="1"/>
  <c r="BA2486" i="1"/>
  <c r="AU2486" i="1"/>
  <c r="V2486" i="1"/>
  <c r="AY2486" i="1" s="1"/>
  <c r="U2486" i="1"/>
  <c r="AX2486" i="1" s="1"/>
  <c r="T2486" i="1"/>
  <c r="E2486" i="1"/>
  <c r="AZ2485" i="1"/>
  <c r="AT2485" i="1"/>
  <c r="AS2485" i="1"/>
  <c r="AR2485" i="1"/>
  <c r="AQ2485" i="1"/>
  <c r="AP2485" i="1"/>
  <c r="AO2485" i="1"/>
  <c r="AN2485" i="1"/>
  <c r="AM2485" i="1"/>
  <c r="AL2485" i="1"/>
  <c r="AK2485" i="1"/>
  <c r="AJ2485" i="1"/>
  <c r="AI2485" i="1"/>
  <c r="AH2485" i="1"/>
  <c r="AG2485" i="1"/>
  <c r="AF2485" i="1"/>
  <c r="BA2485" i="1" s="1"/>
  <c r="AD2485" i="1"/>
  <c r="AC2485" i="1"/>
  <c r="AB2485" i="1"/>
  <c r="AA2485" i="1"/>
  <c r="Z2485" i="1"/>
  <c r="Y2485" i="1"/>
  <c r="X2485" i="1"/>
  <c r="W2485" i="1"/>
  <c r="S2485" i="1"/>
  <c r="R2485" i="1"/>
  <c r="Q2485" i="1"/>
  <c r="P2485" i="1"/>
  <c r="O2485" i="1"/>
  <c r="N2485" i="1"/>
  <c r="M2485" i="1"/>
  <c r="L2485" i="1"/>
  <c r="T2485" i="1" s="1"/>
  <c r="K2485" i="1"/>
  <c r="V2485" i="1" s="1"/>
  <c r="AY2485" i="1" s="1"/>
  <c r="J2485" i="1"/>
  <c r="I2485" i="1"/>
  <c r="E2485" i="1"/>
  <c r="BA2484" i="1"/>
  <c r="AU2484" i="1"/>
  <c r="V2484" i="1"/>
  <c r="AY2484" i="1" s="1"/>
  <c r="U2484" i="1"/>
  <c r="AX2484" i="1" s="1"/>
  <c r="T2484" i="1"/>
  <c r="AV2484" i="1" s="1"/>
  <c r="E2484" i="1"/>
  <c r="AZ2483" i="1"/>
  <c r="AT2483" i="1"/>
  <c r="AS2483" i="1"/>
  <c r="AR2483" i="1"/>
  <c r="AQ2483" i="1"/>
  <c r="AP2483" i="1"/>
  <c r="AP2482" i="1" s="1"/>
  <c r="AO2483" i="1"/>
  <c r="AN2483" i="1"/>
  <c r="AM2483" i="1"/>
  <c r="AL2483" i="1"/>
  <c r="AK2483" i="1"/>
  <c r="AJ2483" i="1"/>
  <c r="AI2483" i="1"/>
  <c r="AH2483" i="1"/>
  <c r="AH2482" i="1" s="1"/>
  <c r="AG2483" i="1"/>
  <c r="AF2483" i="1"/>
  <c r="AE2483" i="1"/>
  <c r="AE2482" i="1" s="1"/>
  <c r="AD2483" i="1"/>
  <c r="AD2482" i="1" s="1"/>
  <c r="AC2483" i="1"/>
  <c r="AB2483" i="1"/>
  <c r="AA2483" i="1"/>
  <c r="Z2483" i="1"/>
  <c r="Z2482" i="1" s="1"/>
  <c r="Y2483" i="1"/>
  <c r="X2483" i="1"/>
  <c r="W2483" i="1"/>
  <c r="S2483" i="1"/>
  <c r="R2483" i="1"/>
  <c r="Q2483" i="1"/>
  <c r="P2483" i="1"/>
  <c r="O2483" i="1"/>
  <c r="N2483" i="1"/>
  <c r="M2483" i="1"/>
  <c r="L2483" i="1"/>
  <c r="K2483" i="1"/>
  <c r="V2483" i="1" s="1"/>
  <c r="J2483" i="1"/>
  <c r="U2483" i="1" s="1"/>
  <c r="I2483" i="1"/>
  <c r="E2483" i="1"/>
  <c r="AT2482" i="1"/>
  <c r="E2482" i="1"/>
  <c r="BA2481" i="1"/>
  <c r="AY2481" i="1"/>
  <c r="AX2481" i="1"/>
  <c r="AU2481" i="1"/>
  <c r="V2481" i="1"/>
  <c r="U2481" i="1"/>
  <c r="T2481" i="1"/>
  <c r="AW2481" i="1" s="1"/>
  <c r="E2481" i="1"/>
  <c r="BA2480" i="1"/>
  <c r="AU2480" i="1"/>
  <c r="V2480" i="1"/>
  <c r="AY2480" i="1" s="1"/>
  <c r="U2480" i="1"/>
  <c r="AX2480" i="1" s="1"/>
  <c r="T2480" i="1"/>
  <c r="E2480" i="1"/>
  <c r="BA2479" i="1"/>
  <c r="AX2479" i="1"/>
  <c r="AU2479" i="1"/>
  <c r="V2479" i="1"/>
  <c r="AY2479" i="1" s="1"/>
  <c r="U2479" i="1"/>
  <c r="T2479" i="1"/>
  <c r="AW2479" i="1" s="1"/>
  <c r="E2479" i="1"/>
  <c r="AZ2478" i="1"/>
  <c r="AT2478" i="1"/>
  <c r="AS2478" i="1"/>
  <c r="AR2478" i="1"/>
  <c r="AQ2478" i="1"/>
  <c r="AP2478" i="1"/>
  <c r="AO2478" i="1"/>
  <c r="AN2478" i="1"/>
  <c r="AM2478" i="1"/>
  <c r="AL2478" i="1"/>
  <c r="AK2478" i="1"/>
  <c r="AJ2478" i="1"/>
  <c r="AI2478" i="1"/>
  <c r="AH2478" i="1"/>
  <c r="AG2478" i="1"/>
  <c r="AF2478" i="1"/>
  <c r="AE2478" i="1"/>
  <c r="AD2478" i="1"/>
  <c r="AC2478" i="1"/>
  <c r="AB2478" i="1"/>
  <c r="AA2478" i="1"/>
  <c r="Z2478" i="1"/>
  <c r="Y2478" i="1"/>
  <c r="X2478" i="1"/>
  <c r="W2478" i="1"/>
  <c r="S2478" i="1"/>
  <c r="R2478" i="1"/>
  <c r="Q2478" i="1"/>
  <c r="P2478" i="1"/>
  <c r="O2478" i="1"/>
  <c r="N2478" i="1"/>
  <c r="V2478" i="1" s="1"/>
  <c r="M2478" i="1"/>
  <c r="L2478" i="1"/>
  <c r="K2478" i="1"/>
  <c r="J2478" i="1"/>
  <c r="U2478" i="1" s="1"/>
  <c r="I2478" i="1"/>
  <c r="E2478" i="1"/>
  <c r="BA2477" i="1"/>
  <c r="AY2477" i="1"/>
  <c r="AU2477" i="1"/>
  <c r="V2477" i="1"/>
  <c r="U2477" i="1"/>
  <c r="AX2477" i="1" s="1"/>
  <c r="P2477" i="1"/>
  <c r="E2477" i="1"/>
  <c r="AZ2476" i="1"/>
  <c r="AT2476" i="1"/>
  <c r="AS2476" i="1"/>
  <c r="AR2476" i="1"/>
  <c r="AQ2476" i="1"/>
  <c r="AP2476" i="1"/>
  <c r="AO2476" i="1"/>
  <c r="AN2476" i="1"/>
  <c r="AM2476" i="1"/>
  <c r="AL2476" i="1"/>
  <c r="AK2476" i="1"/>
  <c r="AJ2476" i="1"/>
  <c r="AI2476" i="1"/>
  <c r="AH2476" i="1"/>
  <c r="AG2476" i="1"/>
  <c r="AF2476" i="1"/>
  <c r="AD2476" i="1"/>
  <c r="AC2476" i="1"/>
  <c r="AB2476" i="1"/>
  <c r="AA2476" i="1"/>
  <c r="Z2476" i="1"/>
  <c r="Y2476" i="1"/>
  <c r="X2476" i="1"/>
  <c r="W2476" i="1"/>
  <c r="S2476" i="1"/>
  <c r="R2476" i="1"/>
  <c r="Q2476" i="1"/>
  <c r="O2476" i="1"/>
  <c r="N2476" i="1"/>
  <c r="M2476" i="1"/>
  <c r="L2476" i="1"/>
  <c r="K2476" i="1"/>
  <c r="J2476" i="1"/>
  <c r="I2476" i="1"/>
  <c r="E2476" i="1"/>
  <c r="BA2475" i="1"/>
  <c r="AX2475" i="1"/>
  <c r="AU2475" i="1"/>
  <c r="V2475" i="1"/>
  <c r="AY2475" i="1" s="1"/>
  <c r="U2475" i="1"/>
  <c r="T2475" i="1"/>
  <c r="AW2475" i="1" s="1"/>
  <c r="E2475" i="1"/>
  <c r="AZ2474" i="1"/>
  <c r="AT2474" i="1"/>
  <c r="AS2474" i="1"/>
  <c r="AR2474" i="1"/>
  <c r="AQ2474" i="1"/>
  <c r="AP2474" i="1"/>
  <c r="AO2474" i="1"/>
  <c r="AN2474" i="1"/>
  <c r="AM2474" i="1"/>
  <c r="AL2474" i="1"/>
  <c r="AK2474" i="1"/>
  <c r="AJ2474" i="1"/>
  <c r="AI2474" i="1"/>
  <c r="AH2474" i="1"/>
  <c r="AG2474" i="1"/>
  <c r="AF2474" i="1"/>
  <c r="AE2474" i="1"/>
  <c r="AE2464" i="1" s="1"/>
  <c r="AD2474" i="1"/>
  <c r="AC2474" i="1"/>
  <c r="AB2474" i="1"/>
  <c r="AA2474" i="1"/>
  <c r="Z2474" i="1"/>
  <c r="Y2474" i="1"/>
  <c r="X2474" i="1"/>
  <c r="W2474" i="1"/>
  <c r="S2474" i="1"/>
  <c r="R2474" i="1"/>
  <c r="Q2474" i="1"/>
  <c r="P2474" i="1"/>
  <c r="O2474" i="1"/>
  <c r="N2474" i="1"/>
  <c r="M2474" i="1"/>
  <c r="L2474" i="1"/>
  <c r="K2474" i="1"/>
  <c r="J2474" i="1"/>
  <c r="I2474" i="1"/>
  <c r="E2474" i="1"/>
  <c r="BA2473" i="1"/>
  <c r="AU2473" i="1"/>
  <c r="V2473" i="1"/>
  <c r="AY2473" i="1" s="1"/>
  <c r="U2473" i="1"/>
  <c r="AX2473" i="1" s="1"/>
  <c r="T2473" i="1"/>
  <c r="AW2473" i="1" s="1"/>
  <c r="E2473" i="1"/>
  <c r="BA2472" i="1"/>
  <c r="AW2472" i="1"/>
  <c r="AU2472" i="1"/>
  <c r="Z2472" i="1"/>
  <c r="Z2471" i="1" s="1"/>
  <c r="V2472" i="1"/>
  <c r="AY2472" i="1" s="1"/>
  <c r="U2472" i="1"/>
  <c r="AX2472" i="1" s="1"/>
  <c r="S2472" i="1"/>
  <c r="T2472" i="1" s="1"/>
  <c r="AV2472" i="1" s="1"/>
  <c r="E2472" i="1"/>
  <c r="AZ2471" i="1"/>
  <c r="AT2471" i="1"/>
  <c r="AS2471" i="1"/>
  <c r="AR2471" i="1"/>
  <c r="AQ2471" i="1"/>
  <c r="AP2471" i="1"/>
  <c r="AO2471" i="1"/>
  <c r="AN2471" i="1"/>
  <c r="AM2471" i="1"/>
  <c r="AL2471" i="1"/>
  <c r="AK2471" i="1"/>
  <c r="AJ2471" i="1"/>
  <c r="AI2471" i="1"/>
  <c r="AH2471" i="1"/>
  <c r="AG2471" i="1"/>
  <c r="AF2471" i="1"/>
  <c r="AE2471" i="1"/>
  <c r="AD2471" i="1"/>
  <c r="AC2471" i="1"/>
  <c r="AB2471" i="1"/>
  <c r="AA2471" i="1"/>
  <c r="Y2471" i="1"/>
  <c r="X2471" i="1"/>
  <c r="W2471" i="1"/>
  <c r="R2471" i="1"/>
  <c r="Q2471" i="1"/>
  <c r="P2471" i="1"/>
  <c r="O2471" i="1"/>
  <c r="N2471" i="1"/>
  <c r="M2471" i="1"/>
  <c r="L2471" i="1"/>
  <c r="K2471" i="1"/>
  <c r="J2471" i="1"/>
  <c r="I2471" i="1"/>
  <c r="E2471" i="1"/>
  <c r="BA2470" i="1"/>
  <c r="AU2470" i="1"/>
  <c r="Z2470" i="1"/>
  <c r="Z2469" i="1" s="1"/>
  <c r="V2470" i="1"/>
  <c r="AY2470" i="1" s="1"/>
  <c r="U2470" i="1"/>
  <c r="AX2470" i="1" s="1"/>
  <c r="S2470" i="1"/>
  <c r="E2470" i="1"/>
  <c r="AZ2469" i="1"/>
  <c r="AT2469" i="1"/>
  <c r="AS2469" i="1"/>
  <c r="AR2469" i="1"/>
  <c r="AQ2469" i="1"/>
  <c r="AP2469" i="1"/>
  <c r="AO2469" i="1"/>
  <c r="AN2469" i="1"/>
  <c r="AM2469" i="1"/>
  <c r="AL2469" i="1"/>
  <c r="AK2469" i="1"/>
  <c r="AJ2469" i="1"/>
  <c r="AI2469" i="1"/>
  <c r="AH2469" i="1"/>
  <c r="AG2469" i="1"/>
  <c r="AF2469" i="1"/>
  <c r="AD2469" i="1"/>
  <c r="AC2469" i="1"/>
  <c r="AB2469" i="1"/>
  <c r="AA2469" i="1"/>
  <c r="Y2469" i="1"/>
  <c r="X2469" i="1"/>
  <c r="W2469" i="1"/>
  <c r="R2469" i="1"/>
  <c r="Q2469" i="1"/>
  <c r="P2469" i="1"/>
  <c r="O2469" i="1"/>
  <c r="N2469" i="1"/>
  <c r="M2469" i="1"/>
  <c r="L2469" i="1"/>
  <c r="K2469" i="1"/>
  <c r="J2469" i="1"/>
  <c r="I2469" i="1"/>
  <c r="E2469" i="1"/>
  <c r="BA2468" i="1"/>
  <c r="AU2468" i="1"/>
  <c r="Z2468" i="1"/>
  <c r="Z2467" i="1" s="1"/>
  <c r="V2468" i="1"/>
  <c r="AY2468" i="1" s="1"/>
  <c r="U2468" i="1"/>
  <c r="AX2468" i="1" s="1"/>
  <c r="S2468" i="1"/>
  <c r="Q2468" i="1"/>
  <c r="P2468" i="1"/>
  <c r="E2468" i="1"/>
  <c r="AZ2467" i="1"/>
  <c r="AT2467" i="1"/>
  <c r="AS2467" i="1"/>
  <c r="AR2467" i="1"/>
  <c r="AQ2467" i="1"/>
  <c r="AP2467" i="1"/>
  <c r="AO2467" i="1"/>
  <c r="AN2467" i="1"/>
  <c r="AM2467" i="1"/>
  <c r="AL2467" i="1"/>
  <c r="AK2467" i="1"/>
  <c r="AJ2467" i="1"/>
  <c r="AI2467" i="1"/>
  <c r="AH2467" i="1"/>
  <c r="AG2467" i="1"/>
  <c r="AF2467" i="1"/>
  <c r="AD2467" i="1"/>
  <c r="AC2467" i="1"/>
  <c r="AB2467" i="1"/>
  <c r="AA2467" i="1"/>
  <c r="Y2467" i="1"/>
  <c r="X2467" i="1"/>
  <c r="W2467" i="1"/>
  <c r="S2467" i="1"/>
  <c r="R2467" i="1"/>
  <c r="Q2467" i="1"/>
  <c r="O2467" i="1"/>
  <c r="N2467" i="1"/>
  <c r="M2467" i="1"/>
  <c r="L2467" i="1"/>
  <c r="K2467" i="1"/>
  <c r="J2467" i="1"/>
  <c r="I2467" i="1"/>
  <c r="E2467" i="1"/>
  <c r="BA2466" i="1"/>
  <c r="AU2466" i="1"/>
  <c r="V2466" i="1"/>
  <c r="AY2466" i="1" s="1"/>
  <c r="U2466" i="1"/>
  <c r="AX2466" i="1" s="1"/>
  <c r="T2466" i="1"/>
  <c r="E2466" i="1"/>
  <c r="AZ2465" i="1"/>
  <c r="AT2465" i="1"/>
  <c r="AS2465" i="1"/>
  <c r="AR2465" i="1"/>
  <c r="AQ2465" i="1"/>
  <c r="AP2465" i="1"/>
  <c r="AO2465" i="1"/>
  <c r="AN2465" i="1"/>
  <c r="AM2465" i="1"/>
  <c r="AM2464" i="1" s="1"/>
  <c r="AL2465" i="1"/>
  <c r="AK2465" i="1"/>
  <c r="AJ2465" i="1"/>
  <c r="AI2465" i="1"/>
  <c r="AH2465" i="1"/>
  <c r="AG2465" i="1"/>
  <c r="AF2465" i="1"/>
  <c r="AD2465" i="1"/>
  <c r="AC2465" i="1"/>
  <c r="AB2465" i="1"/>
  <c r="AA2465" i="1"/>
  <c r="Z2465" i="1"/>
  <c r="Y2465" i="1"/>
  <c r="X2465" i="1"/>
  <c r="W2465" i="1"/>
  <c r="S2465" i="1"/>
  <c r="R2465" i="1"/>
  <c r="Q2465" i="1"/>
  <c r="P2465" i="1"/>
  <c r="O2465" i="1"/>
  <c r="N2465" i="1"/>
  <c r="M2465" i="1"/>
  <c r="L2465" i="1"/>
  <c r="K2465" i="1"/>
  <c r="J2465" i="1"/>
  <c r="U2465" i="1" s="1"/>
  <c r="AX2465" i="1" s="1"/>
  <c r="I2465" i="1"/>
  <c r="E2465" i="1"/>
  <c r="AI2464" i="1"/>
  <c r="E2464" i="1"/>
  <c r="E2463" i="1"/>
  <c r="BA2462" i="1"/>
  <c r="AU2462" i="1"/>
  <c r="V2462" i="1"/>
  <c r="AY2462" i="1" s="1"/>
  <c r="U2462" i="1"/>
  <c r="AX2462" i="1" s="1"/>
  <c r="T2462" i="1"/>
  <c r="AV2462" i="1" s="1"/>
  <c r="E2462" i="1"/>
  <c r="AZ2461" i="1"/>
  <c r="AZ2460" i="1" s="1"/>
  <c r="AT2461" i="1"/>
  <c r="AT2460" i="1" s="1"/>
  <c r="AS2461" i="1"/>
  <c r="AS2460" i="1" s="1"/>
  <c r="AR2461" i="1"/>
  <c r="AR2460" i="1" s="1"/>
  <c r="AQ2461" i="1"/>
  <c r="AQ2460" i="1" s="1"/>
  <c r="AP2461" i="1"/>
  <c r="AO2461" i="1"/>
  <c r="AO2460" i="1" s="1"/>
  <c r="AN2461" i="1"/>
  <c r="AN2460" i="1" s="1"/>
  <c r="AM2461" i="1"/>
  <c r="AL2461" i="1"/>
  <c r="AK2461" i="1"/>
  <c r="AK2460" i="1" s="1"/>
  <c r="AJ2461" i="1"/>
  <c r="AJ2460" i="1" s="1"/>
  <c r="AI2461" i="1"/>
  <c r="AH2461" i="1"/>
  <c r="AH2460" i="1" s="1"/>
  <c r="AG2461" i="1"/>
  <c r="AG2460" i="1" s="1"/>
  <c r="AF2461" i="1"/>
  <c r="AF2460" i="1" s="1"/>
  <c r="AD2461" i="1"/>
  <c r="AD2460" i="1" s="1"/>
  <c r="AC2461" i="1"/>
  <c r="AC2460" i="1" s="1"/>
  <c r="AB2461" i="1"/>
  <c r="AB2460" i="1" s="1"/>
  <c r="AA2461" i="1"/>
  <c r="AA2460" i="1" s="1"/>
  <c r="Z2461" i="1"/>
  <c r="Y2461" i="1"/>
  <c r="Y2460" i="1" s="1"/>
  <c r="X2461" i="1"/>
  <c r="X2460" i="1" s="1"/>
  <c r="W2461" i="1"/>
  <c r="W2460" i="1" s="1"/>
  <c r="S2461" i="1"/>
  <c r="S2460" i="1" s="1"/>
  <c r="R2461" i="1"/>
  <c r="Q2461" i="1"/>
  <c r="Q2460" i="1" s="1"/>
  <c r="P2461" i="1"/>
  <c r="P2460" i="1" s="1"/>
  <c r="O2461" i="1"/>
  <c r="O2460" i="1" s="1"/>
  <c r="N2461" i="1"/>
  <c r="N2460" i="1" s="1"/>
  <c r="M2461" i="1"/>
  <c r="M2460" i="1" s="1"/>
  <c r="L2461" i="1"/>
  <c r="L2460" i="1" s="1"/>
  <c r="K2461" i="1"/>
  <c r="J2461" i="1"/>
  <c r="I2461" i="1"/>
  <c r="I2460" i="1" s="1"/>
  <c r="E2461" i="1"/>
  <c r="AM2460" i="1"/>
  <c r="AL2460" i="1"/>
  <c r="AI2460" i="1"/>
  <c r="Z2460" i="1"/>
  <c r="R2460" i="1"/>
  <c r="J2460" i="1"/>
  <c r="E2460" i="1"/>
  <c r="BA2459" i="1"/>
  <c r="AU2459" i="1"/>
  <c r="T2459" i="1"/>
  <c r="E2459" i="1"/>
  <c r="BA2458" i="1"/>
  <c r="AV2458" i="1"/>
  <c r="AU2458" i="1"/>
  <c r="AN2458" i="1"/>
  <c r="AN2457" i="1" s="1"/>
  <c r="AK2458" i="1"/>
  <c r="AJ2458" i="1"/>
  <c r="AJ2457" i="1" s="1"/>
  <c r="T2458" i="1"/>
  <c r="E2458" i="1"/>
  <c r="AT2457" i="1"/>
  <c r="AS2457" i="1"/>
  <c r="AR2457" i="1"/>
  <c r="AQ2457" i="1"/>
  <c r="AP2457" i="1"/>
  <c r="AO2457" i="1"/>
  <c r="AM2457" i="1"/>
  <c r="AL2457" i="1"/>
  <c r="AK2457" i="1"/>
  <c r="AI2457" i="1"/>
  <c r="AH2457" i="1"/>
  <c r="AG2457" i="1"/>
  <c r="AF2457" i="1"/>
  <c r="T2457" i="1"/>
  <c r="P2457" i="1"/>
  <c r="O2457" i="1"/>
  <c r="E2457" i="1"/>
  <c r="BA2456" i="1"/>
  <c r="AU2456" i="1"/>
  <c r="T2456" i="1"/>
  <c r="E2456" i="1"/>
  <c r="AT2455" i="1"/>
  <c r="AS2455" i="1"/>
  <c r="AR2455" i="1"/>
  <c r="AQ2455" i="1"/>
  <c r="AP2455" i="1"/>
  <c r="AO2455" i="1"/>
  <c r="AN2455" i="1"/>
  <c r="AM2455" i="1"/>
  <c r="AL2455" i="1"/>
  <c r="BA2455" i="1" s="1"/>
  <c r="AK2455" i="1"/>
  <c r="AJ2455" i="1"/>
  <c r="AI2455" i="1"/>
  <c r="AH2455" i="1"/>
  <c r="AG2455" i="1"/>
  <c r="AF2455" i="1"/>
  <c r="S2455" i="1"/>
  <c r="R2455" i="1"/>
  <c r="Q2455" i="1"/>
  <c r="P2455" i="1"/>
  <c r="O2455" i="1"/>
  <c r="E2455" i="1"/>
  <c r="AY2454" i="1"/>
  <c r="AX2454" i="1"/>
  <c r="AU2454" i="1"/>
  <c r="AN2454" i="1"/>
  <c r="AN2452" i="1" s="1"/>
  <c r="AK2454" i="1"/>
  <c r="AK2452" i="1" s="1"/>
  <c r="AJ2454" i="1"/>
  <c r="AJ2452" i="1" s="1"/>
  <c r="T2454" i="1"/>
  <c r="E2454" i="1"/>
  <c r="BA2453" i="1"/>
  <c r="AU2453" i="1"/>
  <c r="T2453" i="1"/>
  <c r="E2453" i="1"/>
  <c r="AZ2452" i="1"/>
  <c r="AT2452" i="1"/>
  <c r="AS2452" i="1"/>
  <c r="AR2452" i="1"/>
  <c r="AQ2452" i="1"/>
  <c r="AP2452" i="1"/>
  <c r="AO2452" i="1"/>
  <c r="AM2452" i="1"/>
  <c r="AL2452" i="1"/>
  <c r="AI2452" i="1"/>
  <c r="AH2452" i="1"/>
  <c r="AG2452" i="1"/>
  <c r="AF2452" i="1"/>
  <c r="AE2452" i="1"/>
  <c r="AD2452" i="1"/>
  <c r="AC2452" i="1"/>
  <c r="AB2452" i="1"/>
  <c r="AA2452" i="1"/>
  <c r="AX2452" i="1" s="1"/>
  <c r="Z2452" i="1"/>
  <c r="Y2452" i="1"/>
  <c r="X2452" i="1"/>
  <c r="W2452" i="1"/>
  <c r="V2452" i="1"/>
  <c r="U2452" i="1"/>
  <c r="S2452" i="1"/>
  <c r="R2452" i="1"/>
  <c r="Q2452" i="1"/>
  <c r="P2452" i="1"/>
  <c r="O2452" i="1"/>
  <c r="E2452" i="1"/>
  <c r="BA2451" i="1"/>
  <c r="AY2451" i="1"/>
  <c r="AX2451" i="1"/>
  <c r="AU2451" i="1"/>
  <c r="Z2451" i="1"/>
  <c r="Z2449" i="1" s="1"/>
  <c r="T2451" i="1"/>
  <c r="S2451" i="1"/>
  <c r="E2451" i="1"/>
  <c r="AY2450" i="1"/>
  <c r="AX2450" i="1"/>
  <c r="AU2450" i="1"/>
  <c r="Z2450" i="1"/>
  <c r="S2450" i="1"/>
  <c r="E2450" i="1"/>
  <c r="AZ2449" i="1"/>
  <c r="AT2449" i="1"/>
  <c r="AS2449" i="1"/>
  <c r="AR2449" i="1"/>
  <c r="AQ2449" i="1"/>
  <c r="AP2449" i="1"/>
  <c r="AO2449" i="1"/>
  <c r="AN2449" i="1"/>
  <c r="AM2449" i="1"/>
  <c r="AL2449" i="1"/>
  <c r="AK2449" i="1"/>
  <c r="AJ2449" i="1"/>
  <c r="AI2449" i="1"/>
  <c r="AH2449" i="1"/>
  <c r="AG2449" i="1"/>
  <c r="AF2449" i="1"/>
  <c r="AE2449" i="1"/>
  <c r="AD2449" i="1"/>
  <c r="AC2449" i="1"/>
  <c r="AB2449" i="1"/>
  <c r="AA2449" i="1"/>
  <c r="Y2449" i="1"/>
  <c r="X2449" i="1"/>
  <c r="W2449" i="1"/>
  <c r="V2449" i="1"/>
  <c r="U2449" i="1"/>
  <c r="R2449" i="1"/>
  <c r="Q2449" i="1"/>
  <c r="P2449" i="1"/>
  <c r="O2449" i="1"/>
  <c r="E2449" i="1"/>
  <c r="BA2448" i="1"/>
  <c r="AY2448" i="1"/>
  <c r="AX2448" i="1"/>
  <c r="AU2448" i="1"/>
  <c r="AN2448" i="1"/>
  <c r="AN2447" i="1" s="1"/>
  <c r="AK2448" i="1"/>
  <c r="AJ2448" i="1"/>
  <c r="AJ2447" i="1" s="1"/>
  <c r="T2448" i="1"/>
  <c r="E2448" i="1"/>
  <c r="AZ2447" i="1"/>
  <c r="AT2447" i="1"/>
  <c r="AS2447" i="1"/>
  <c r="AR2447" i="1"/>
  <c r="AQ2447" i="1"/>
  <c r="AP2447" i="1"/>
  <c r="AO2447" i="1"/>
  <c r="AM2447" i="1"/>
  <c r="AL2447" i="1"/>
  <c r="BA2447" i="1" s="1"/>
  <c r="AK2447" i="1"/>
  <c r="AI2447" i="1"/>
  <c r="AH2447" i="1"/>
  <c r="AG2447" i="1"/>
  <c r="AF2447" i="1"/>
  <c r="AD2447" i="1"/>
  <c r="AC2447" i="1"/>
  <c r="AB2447" i="1"/>
  <c r="AA2447" i="1"/>
  <c r="Z2447" i="1"/>
  <c r="Y2447" i="1"/>
  <c r="X2447" i="1"/>
  <c r="W2447" i="1"/>
  <c r="S2447" i="1"/>
  <c r="R2447" i="1"/>
  <c r="Q2447" i="1"/>
  <c r="P2447" i="1"/>
  <c r="O2447" i="1"/>
  <c r="E2447" i="1"/>
  <c r="BA2446" i="1"/>
  <c r="AY2446" i="1"/>
  <c r="AX2446" i="1"/>
  <c r="AU2446" i="1"/>
  <c r="AN2446" i="1"/>
  <c r="AK2446" i="1"/>
  <c r="AK2444" i="1" s="1"/>
  <c r="AJ2446" i="1"/>
  <c r="Z2446" i="1"/>
  <c r="Z2444" i="1" s="1"/>
  <c r="S2446" i="1"/>
  <c r="Q2446" i="1"/>
  <c r="E2446" i="1"/>
  <c r="BA2445" i="1"/>
  <c r="AV2445" i="1"/>
  <c r="AU2445" i="1"/>
  <c r="T2445" i="1"/>
  <c r="E2445" i="1"/>
  <c r="AZ2444" i="1"/>
  <c r="AT2444" i="1"/>
  <c r="AS2444" i="1"/>
  <c r="AR2444" i="1"/>
  <c r="AQ2444" i="1"/>
  <c r="AP2444" i="1"/>
  <c r="AO2444" i="1"/>
  <c r="AN2444" i="1"/>
  <c r="AM2444" i="1"/>
  <c r="AL2444" i="1"/>
  <c r="AJ2444" i="1"/>
  <c r="AI2444" i="1"/>
  <c r="AH2444" i="1"/>
  <c r="AG2444" i="1"/>
  <c r="AF2444" i="1"/>
  <c r="BA2444" i="1" s="1"/>
  <c r="AD2444" i="1"/>
  <c r="AC2444" i="1"/>
  <c r="AB2444" i="1"/>
  <c r="AA2444" i="1"/>
  <c r="AX2444" i="1" s="1"/>
  <c r="Y2444" i="1"/>
  <c r="X2444" i="1"/>
  <c r="W2444" i="1"/>
  <c r="R2444" i="1"/>
  <c r="Q2444" i="1"/>
  <c r="P2444" i="1"/>
  <c r="O2444" i="1"/>
  <c r="E2444" i="1"/>
  <c r="BA2443" i="1"/>
  <c r="AU2443" i="1"/>
  <c r="T2443" i="1"/>
  <c r="AV2443" i="1" s="1"/>
  <c r="E2443" i="1"/>
  <c r="BA2442" i="1"/>
  <c r="AY2442" i="1"/>
  <c r="AX2442" i="1"/>
  <c r="AU2442" i="1"/>
  <c r="AN2442" i="1"/>
  <c r="AN2440" i="1" s="1"/>
  <c r="AK2442" i="1"/>
  <c r="AK2440" i="1" s="1"/>
  <c r="AJ2442" i="1"/>
  <c r="AJ2440" i="1" s="1"/>
  <c r="Z2442" i="1"/>
  <c r="S2442" i="1"/>
  <c r="S2440" i="1" s="1"/>
  <c r="E2442" i="1"/>
  <c r="BA2441" i="1"/>
  <c r="AU2441" i="1"/>
  <c r="T2441" i="1"/>
  <c r="AV2441" i="1" s="1"/>
  <c r="E2441" i="1"/>
  <c r="AZ2440" i="1"/>
  <c r="AT2440" i="1"/>
  <c r="AS2440" i="1"/>
  <c r="AR2440" i="1"/>
  <c r="AQ2440" i="1"/>
  <c r="AP2440" i="1"/>
  <c r="AO2440" i="1"/>
  <c r="AM2440" i="1"/>
  <c r="AL2440" i="1"/>
  <c r="AI2440" i="1"/>
  <c r="AH2440" i="1"/>
  <c r="AG2440" i="1"/>
  <c r="AF2440" i="1"/>
  <c r="AD2440" i="1"/>
  <c r="AC2440" i="1"/>
  <c r="AB2440" i="1"/>
  <c r="AA2440" i="1"/>
  <c r="Z2440" i="1"/>
  <c r="Y2440" i="1"/>
  <c r="X2440" i="1"/>
  <c r="W2440" i="1"/>
  <c r="R2440" i="1"/>
  <c r="Q2440" i="1"/>
  <c r="P2440" i="1"/>
  <c r="O2440" i="1"/>
  <c r="E2440" i="1"/>
  <c r="BA2439" i="1"/>
  <c r="AU2439" i="1"/>
  <c r="AN2439" i="1"/>
  <c r="AN2438" i="1" s="1"/>
  <c r="AK2439" i="1"/>
  <c r="AK2438" i="1" s="1"/>
  <c r="AJ2439" i="1"/>
  <c r="AJ2438" i="1" s="1"/>
  <c r="V2439" i="1"/>
  <c r="AY2439" i="1" s="1"/>
  <c r="U2439" i="1"/>
  <c r="AX2439" i="1" s="1"/>
  <c r="T2439" i="1"/>
  <c r="E2439" i="1"/>
  <c r="AZ2438" i="1"/>
  <c r="AT2438" i="1"/>
  <c r="AS2438" i="1"/>
  <c r="AR2438" i="1"/>
  <c r="AQ2438" i="1"/>
  <c r="AP2438" i="1"/>
  <c r="AO2438" i="1"/>
  <c r="AM2438" i="1"/>
  <c r="AL2438" i="1"/>
  <c r="AI2438" i="1"/>
  <c r="AH2438" i="1"/>
  <c r="AG2438" i="1"/>
  <c r="AF2438" i="1"/>
  <c r="AD2438" i="1"/>
  <c r="AC2438" i="1"/>
  <c r="AB2438" i="1"/>
  <c r="AA2438" i="1"/>
  <c r="Z2438" i="1"/>
  <c r="Y2438" i="1"/>
  <c r="X2438" i="1"/>
  <c r="W2438" i="1"/>
  <c r="S2438" i="1"/>
  <c r="R2438" i="1"/>
  <c r="Q2438" i="1"/>
  <c r="P2438" i="1"/>
  <c r="O2438" i="1"/>
  <c r="N2438" i="1"/>
  <c r="M2438" i="1"/>
  <c r="L2438" i="1"/>
  <c r="K2438" i="1"/>
  <c r="J2438" i="1"/>
  <c r="I2438" i="1"/>
  <c r="E2438" i="1"/>
  <c r="BA2437" i="1"/>
  <c r="AU2437" i="1"/>
  <c r="AN2437" i="1"/>
  <c r="AN2436" i="1" s="1"/>
  <c r="AK2437" i="1"/>
  <c r="AK2436" i="1" s="1"/>
  <c r="AJ2437" i="1"/>
  <c r="V2437" i="1"/>
  <c r="AY2437" i="1" s="1"/>
  <c r="U2437" i="1"/>
  <c r="AX2437" i="1" s="1"/>
  <c r="T2437" i="1"/>
  <c r="AW2437" i="1" s="1"/>
  <c r="E2437" i="1"/>
  <c r="AZ2436" i="1"/>
  <c r="AT2436" i="1"/>
  <c r="AS2436" i="1"/>
  <c r="AR2436" i="1"/>
  <c r="AQ2436" i="1"/>
  <c r="AP2436" i="1"/>
  <c r="AO2436" i="1"/>
  <c r="AM2436" i="1"/>
  <c r="AL2436" i="1"/>
  <c r="AJ2436" i="1"/>
  <c r="AI2436" i="1"/>
  <c r="AH2436" i="1"/>
  <c r="AG2436" i="1"/>
  <c r="AF2436" i="1"/>
  <c r="AD2436" i="1"/>
  <c r="AC2436" i="1"/>
  <c r="AB2436" i="1"/>
  <c r="AA2436" i="1"/>
  <c r="Z2436" i="1"/>
  <c r="Y2436" i="1"/>
  <c r="X2436" i="1"/>
  <c r="W2436" i="1"/>
  <c r="S2436" i="1"/>
  <c r="R2436" i="1"/>
  <c r="Q2436" i="1"/>
  <c r="P2436" i="1"/>
  <c r="O2436" i="1"/>
  <c r="N2436" i="1"/>
  <c r="M2436" i="1"/>
  <c r="L2436" i="1"/>
  <c r="K2436" i="1"/>
  <c r="J2436" i="1"/>
  <c r="I2436" i="1"/>
  <c r="E2436" i="1"/>
  <c r="BA2435" i="1"/>
  <c r="AU2435" i="1"/>
  <c r="AN2435" i="1"/>
  <c r="AN2434" i="1" s="1"/>
  <c r="AK2435" i="1"/>
  <c r="AK2434" i="1" s="1"/>
  <c r="AJ2435" i="1"/>
  <c r="AJ2434" i="1" s="1"/>
  <c r="V2435" i="1"/>
  <c r="AY2435" i="1" s="1"/>
  <c r="U2435" i="1"/>
  <c r="AX2435" i="1" s="1"/>
  <c r="T2435" i="1"/>
  <c r="E2435" i="1"/>
  <c r="AZ2434" i="1"/>
  <c r="AT2434" i="1"/>
  <c r="AS2434" i="1"/>
  <c r="AR2434" i="1"/>
  <c r="AQ2434" i="1"/>
  <c r="AP2434" i="1"/>
  <c r="AO2434" i="1"/>
  <c r="AM2434" i="1"/>
  <c r="AL2434" i="1"/>
  <c r="AI2434" i="1"/>
  <c r="AH2434" i="1"/>
  <c r="AG2434" i="1"/>
  <c r="AF2434" i="1"/>
  <c r="AE2434" i="1"/>
  <c r="AD2434" i="1"/>
  <c r="AC2434" i="1"/>
  <c r="AB2434" i="1"/>
  <c r="AA2434" i="1"/>
  <c r="Z2434" i="1"/>
  <c r="Y2434" i="1"/>
  <c r="X2434" i="1"/>
  <c r="W2434" i="1"/>
  <c r="S2434" i="1"/>
  <c r="R2434" i="1"/>
  <c r="Q2434" i="1"/>
  <c r="P2434" i="1"/>
  <c r="O2434" i="1"/>
  <c r="N2434" i="1"/>
  <c r="M2434" i="1"/>
  <c r="L2434" i="1"/>
  <c r="K2434" i="1"/>
  <c r="J2434" i="1"/>
  <c r="I2434" i="1"/>
  <c r="E2434" i="1"/>
  <c r="AU2433" i="1"/>
  <c r="AN2433" i="1"/>
  <c r="AK2433" i="1"/>
  <c r="AJ2433" i="1"/>
  <c r="V2433" i="1"/>
  <c r="AY2433" i="1" s="1"/>
  <c r="U2433" i="1"/>
  <c r="AX2433" i="1" s="1"/>
  <c r="T2433" i="1"/>
  <c r="AW2433" i="1" s="1"/>
  <c r="E2433" i="1"/>
  <c r="AZ2432" i="1"/>
  <c r="AT2432" i="1"/>
  <c r="AS2432" i="1"/>
  <c r="AR2432" i="1"/>
  <c r="AQ2432" i="1"/>
  <c r="AP2432" i="1"/>
  <c r="AO2432" i="1"/>
  <c r="AN2432" i="1"/>
  <c r="AM2432" i="1"/>
  <c r="AL2432" i="1"/>
  <c r="AK2432" i="1"/>
  <c r="AJ2432" i="1"/>
  <c r="AI2432" i="1"/>
  <c r="AH2432" i="1"/>
  <c r="AG2432" i="1"/>
  <c r="AF2432" i="1"/>
  <c r="AE2432" i="1"/>
  <c r="AD2432" i="1"/>
  <c r="AC2432" i="1"/>
  <c r="AB2432" i="1"/>
  <c r="AA2432" i="1"/>
  <c r="Z2432" i="1"/>
  <c r="Y2432" i="1"/>
  <c r="X2432" i="1"/>
  <c r="W2432" i="1"/>
  <c r="S2432" i="1"/>
  <c r="R2432" i="1"/>
  <c r="Q2432" i="1"/>
  <c r="P2432" i="1"/>
  <c r="O2432" i="1"/>
  <c r="N2432" i="1"/>
  <c r="M2432" i="1"/>
  <c r="L2432" i="1"/>
  <c r="K2432" i="1"/>
  <c r="J2432" i="1"/>
  <c r="I2432" i="1"/>
  <c r="E2432" i="1"/>
  <c r="AU2431" i="1"/>
  <c r="AN2431" i="1"/>
  <c r="AN2430" i="1" s="1"/>
  <c r="AK2431" i="1"/>
  <c r="AJ2431" i="1"/>
  <c r="AJ2430" i="1" s="1"/>
  <c r="V2431" i="1"/>
  <c r="AY2431" i="1" s="1"/>
  <c r="U2431" i="1"/>
  <c r="AX2431" i="1" s="1"/>
  <c r="T2431" i="1"/>
  <c r="AW2431" i="1" s="1"/>
  <c r="E2431" i="1"/>
  <c r="AZ2430" i="1"/>
  <c r="AT2430" i="1"/>
  <c r="AS2430" i="1"/>
  <c r="AR2430" i="1"/>
  <c r="AQ2430" i="1"/>
  <c r="AP2430" i="1"/>
  <c r="AO2430" i="1"/>
  <c r="AM2430" i="1"/>
  <c r="AL2430" i="1"/>
  <c r="AK2430" i="1"/>
  <c r="AI2430" i="1"/>
  <c r="AH2430" i="1"/>
  <c r="AG2430" i="1"/>
  <c r="AF2430" i="1"/>
  <c r="AE2430" i="1"/>
  <c r="AD2430" i="1"/>
  <c r="AC2430" i="1"/>
  <c r="AB2430" i="1"/>
  <c r="AA2430" i="1"/>
  <c r="Z2430" i="1"/>
  <c r="Y2430" i="1"/>
  <c r="X2430" i="1"/>
  <c r="W2430" i="1"/>
  <c r="S2430" i="1"/>
  <c r="R2430" i="1"/>
  <c r="Q2430" i="1"/>
  <c r="P2430" i="1"/>
  <c r="O2430" i="1"/>
  <c r="N2430" i="1"/>
  <c r="M2430" i="1"/>
  <c r="U2430" i="1" s="1"/>
  <c r="AX2430" i="1" s="1"/>
  <c r="L2430" i="1"/>
  <c r="K2430" i="1"/>
  <c r="J2430" i="1"/>
  <c r="I2430" i="1"/>
  <c r="T2430" i="1" s="1"/>
  <c r="E2430" i="1"/>
  <c r="AU2429" i="1"/>
  <c r="AN2429" i="1"/>
  <c r="AN2428" i="1" s="1"/>
  <c r="AK2429" i="1"/>
  <c r="AK2428" i="1" s="1"/>
  <c r="AJ2429" i="1"/>
  <c r="AJ2428" i="1" s="1"/>
  <c r="V2429" i="1"/>
  <c r="AY2429" i="1" s="1"/>
  <c r="U2429" i="1"/>
  <c r="AX2429" i="1" s="1"/>
  <c r="T2429" i="1"/>
  <c r="AV2429" i="1" s="1"/>
  <c r="E2429" i="1"/>
  <c r="AZ2428" i="1"/>
  <c r="AT2428" i="1"/>
  <c r="AS2428" i="1"/>
  <c r="AR2428" i="1"/>
  <c r="AQ2428" i="1"/>
  <c r="AP2428" i="1"/>
  <c r="AO2428" i="1"/>
  <c r="AM2428" i="1"/>
  <c r="AL2428" i="1"/>
  <c r="AI2428" i="1"/>
  <c r="AH2428" i="1"/>
  <c r="AG2428" i="1"/>
  <c r="AF2428" i="1"/>
  <c r="AE2428" i="1"/>
  <c r="AD2428" i="1"/>
  <c r="AC2428" i="1"/>
  <c r="AB2428" i="1"/>
  <c r="AA2428" i="1"/>
  <c r="Z2428" i="1"/>
  <c r="Y2428" i="1"/>
  <c r="X2428" i="1"/>
  <c r="W2428" i="1"/>
  <c r="S2428" i="1"/>
  <c r="R2428" i="1"/>
  <c r="Q2428" i="1"/>
  <c r="P2428" i="1"/>
  <c r="O2428" i="1"/>
  <c r="N2428" i="1"/>
  <c r="M2428" i="1"/>
  <c r="L2428" i="1"/>
  <c r="K2428" i="1"/>
  <c r="J2428" i="1"/>
  <c r="I2428" i="1"/>
  <c r="E2428" i="1"/>
  <c r="E2427" i="1"/>
  <c r="E2426" i="1"/>
  <c r="BA2425" i="1"/>
  <c r="AU2425" i="1"/>
  <c r="AN2425" i="1"/>
  <c r="AN2423" i="1" s="1"/>
  <c r="AN2422" i="1" s="1"/>
  <c r="AN2421" i="1" s="1"/>
  <c r="AK2425" i="1"/>
  <c r="AJ2425" i="1"/>
  <c r="AJ2423" i="1" s="1"/>
  <c r="AJ2422" i="1" s="1"/>
  <c r="AJ2421" i="1" s="1"/>
  <c r="Z2425" i="1"/>
  <c r="Z2423" i="1" s="1"/>
  <c r="Z2422" i="1" s="1"/>
  <c r="Z2421" i="1" s="1"/>
  <c r="V2425" i="1"/>
  <c r="AY2425" i="1" s="1"/>
  <c r="U2425" i="1"/>
  <c r="AX2425" i="1" s="1"/>
  <c r="S2425" i="1"/>
  <c r="E2425" i="1"/>
  <c r="BA2424" i="1"/>
  <c r="AU2424" i="1"/>
  <c r="V2424" i="1"/>
  <c r="AY2424" i="1" s="1"/>
  <c r="U2424" i="1"/>
  <c r="AX2424" i="1" s="1"/>
  <c r="T2424" i="1"/>
  <c r="E2424" i="1"/>
  <c r="AZ2423" i="1"/>
  <c r="AZ2422" i="1" s="1"/>
  <c r="AZ2421" i="1" s="1"/>
  <c r="AT2423" i="1"/>
  <c r="AT2422" i="1" s="1"/>
  <c r="AT2421" i="1" s="1"/>
  <c r="AS2423" i="1"/>
  <c r="AR2423" i="1"/>
  <c r="AR2422" i="1" s="1"/>
  <c r="AR2421" i="1" s="1"/>
  <c r="AQ2423" i="1"/>
  <c r="AP2423" i="1"/>
  <c r="AP2422" i="1" s="1"/>
  <c r="AP2421" i="1" s="1"/>
  <c r="AO2423" i="1"/>
  <c r="AO2422" i="1" s="1"/>
  <c r="AO2421" i="1" s="1"/>
  <c r="AM2423" i="1"/>
  <c r="AL2423" i="1"/>
  <c r="AL2422" i="1" s="1"/>
  <c r="BA2422" i="1" s="1"/>
  <c r="AK2423" i="1"/>
  <c r="AK2422" i="1" s="1"/>
  <c r="AK2421" i="1" s="1"/>
  <c r="AI2423" i="1"/>
  <c r="AH2423" i="1"/>
  <c r="AG2423" i="1"/>
  <c r="AG2422" i="1" s="1"/>
  <c r="AG2421" i="1" s="1"/>
  <c r="AF2423" i="1"/>
  <c r="AF2422" i="1" s="1"/>
  <c r="AF2421" i="1" s="1"/>
  <c r="AE2423" i="1"/>
  <c r="AD2423" i="1"/>
  <c r="AD2422" i="1" s="1"/>
  <c r="AD2421" i="1" s="1"/>
  <c r="AC2423" i="1"/>
  <c r="AC2422" i="1" s="1"/>
  <c r="AC2421" i="1" s="1"/>
  <c r="AB2423" i="1"/>
  <c r="AB2422" i="1" s="1"/>
  <c r="AB2421" i="1" s="1"/>
  <c r="AA2423" i="1"/>
  <c r="Y2423" i="1"/>
  <c r="Y2422" i="1" s="1"/>
  <c r="Y2421" i="1" s="1"/>
  <c r="X2423" i="1"/>
  <c r="X2422" i="1" s="1"/>
  <c r="X2421" i="1" s="1"/>
  <c r="W2423" i="1"/>
  <c r="W2422" i="1" s="1"/>
  <c r="W2421" i="1" s="1"/>
  <c r="R2423" i="1"/>
  <c r="Q2423" i="1"/>
  <c r="Q2422" i="1" s="1"/>
  <c r="Q2421" i="1" s="1"/>
  <c r="P2423" i="1"/>
  <c r="P2422" i="1" s="1"/>
  <c r="P2421" i="1" s="1"/>
  <c r="O2423" i="1"/>
  <c r="N2423" i="1"/>
  <c r="N2422" i="1" s="1"/>
  <c r="N2421" i="1" s="1"/>
  <c r="M2423" i="1"/>
  <c r="L2423" i="1"/>
  <c r="L2422" i="1" s="1"/>
  <c r="L2421" i="1" s="1"/>
  <c r="K2423" i="1"/>
  <c r="J2423" i="1"/>
  <c r="I2423" i="1"/>
  <c r="E2423" i="1"/>
  <c r="AQ2422" i="1"/>
  <c r="AQ2421" i="1" s="1"/>
  <c r="AM2422" i="1"/>
  <c r="AM2421" i="1" s="1"/>
  <c r="AI2422" i="1"/>
  <c r="AI2421" i="1" s="1"/>
  <c r="AH2422" i="1"/>
  <c r="AH2421" i="1" s="1"/>
  <c r="AE2422" i="1"/>
  <c r="AE2421" i="1" s="1"/>
  <c r="AA2422" i="1"/>
  <c r="AA2421" i="1" s="1"/>
  <c r="R2422" i="1"/>
  <c r="R2421" i="1" s="1"/>
  <c r="O2422" i="1"/>
  <c r="O2421" i="1" s="1"/>
  <c r="J2422" i="1"/>
  <c r="E2422" i="1"/>
  <c r="E2421" i="1"/>
  <c r="BA2420" i="1"/>
  <c r="AU2420" i="1"/>
  <c r="AM2420" i="1"/>
  <c r="AI2420" i="1"/>
  <c r="AH2420" i="1"/>
  <c r="AH2419" i="1" s="1"/>
  <c r="T2420" i="1"/>
  <c r="AV2420" i="1" s="1"/>
  <c r="E2420" i="1"/>
  <c r="AT2419" i="1"/>
  <c r="AS2419" i="1"/>
  <c r="AR2419" i="1"/>
  <c r="AR2416" i="1" s="1"/>
  <c r="AQ2419" i="1"/>
  <c r="AP2419" i="1"/>
  <c r="AO2419" i="1"/>
  <c r="AN2419" i="1"/>
  <c r="AM2419" i="1"/>
  <c r="AL2419" i="1"/>
  <c r="AK2419" i="1"/>
  <c r="AJ2419" i="1"/>
  <c r="AI2419" i="1"/>
  <c r="AG2419" i="1"/>
  <c r="AF2419" i="1"/>
  <c r="R2419" i="1"/>
  <c r="Q2419" i="1"/>
  <c r="P2419" i="1"/>
  <c r="O2419" i="1"/>
  <c r="E2419" i="1"/>
  <c r="BA2418" i="1"/>
  <c r="AU2418" i="1"/>
  <c r="T2418" i="1"/>
  <c r="E2418" i="1"/>
  <c r="AT2417" i="1"/>
  <c r="AS2417" i="1"/>
  <c r="AR2417" i="1"/>
  <c r="AQ2417" i="1"/>
  <c r="AP2417" i="1"/>
  <c r="AO2417" i="1"/>
  <c r="AN2417" i="1"/>
  <c r="AM2417" i="1"/>
  <c r="AL2417" i="1"/>
  <c r="BA2417" i="1" s="1"/>
  <c r="AK2417" i="1"/>
  <c r="AJ2417" i="1"/>
  <c r="AJ2416" i="1" s="1"/>
  <c r="AI2417" i="1"/>
  <c r="AH2417" i="1"/>
  <c r="AG2417" i="1"/>
  <c r="AG2416" i="1" s="1"/>
  <c r="AF2417" i="1"/>
  <c r="AF2416" i="1" s="1"/>
  <c r="R2417" i="1"/>
  <c r="Q2417" i="1"/>
  <c r="Q2416" i="1" s="1"/>
  <c r="P2417" i="1"/>
  <c r="O2417" i="1"/>
  <c r="E2417" i="1"/>
  <c r="P2416" i="1"/>
  <c r="E2416" i="1"/>
  <c r="AU2415" i="1"/>
  <c r="V2415" i="1"/>
  <c r="AY2415" i="1" s="1"/>
  <c r="U2415" i="1"/>
  <c r="AX2415" i="1" s="1"/>
  <c r="T2415" i="1"/>
  <c r="E2415" i="1"/>
  <c r="AZ2414" i="1"/>
  <c r="AT2414" i="1"/>
  <c r="AS2414" i="1"/>
  <c r="AR2414" i="1"/>
  <c r="AQ2414" i="1"/>
  <c r="AP2414" i="1"/>
  <c r="AP2411" i="1" s="1"/>
  <c r="AO2414" i="1"/>
  <c r="AN2414" i="1"/>
  <c r="AM2414" i="1"/>
  <c r="AL2414" i="1"/>
  <c r="AK2414" i="1"/>
  <c r="AJ2414" i="1"/>
  <c r="AI2414" i="1"/>
  <c r="AH2414" i="1"/>
  <c r="AG2414" i="1"/>
  <c r="AF2414" i="1"/>
  <c r="AE2414" i="1"/>
  <c r="AD2414" i="1"/>
  <c r="AC2414" i="1"/>
  <c r="AB2414" i="1"/>
  <c r="AA2414" i="1"/>
  <c r="Z2414" i="1"/>
  <c r="Z2411" i="1" s="1"/>
  <c r="Z2410" i="1" s="1"/>
  <c r="Y2414" i="1"/>
  <c r="X2414" i="1"/>
  <c r="W2414" i="1"/>
  <c r="S2414" i="1"/>
  <c r="R2414" i="1"/>
  <c r="Q2414" i="1"/>
  <c r="P2414" i="1"/>
  <c r="O2414" i="1"/>
  <c r="O2411" i="1" s="1"/>
  <c r="N2414" i="1"/>
  <c r="M2414" i="1"/>
  <c r="L2414" i="1"/>
  <c r="K2414" i="1"/>
  <c r="K2411" i="1" s="1"/>
  <c r="K2410" i="1" s="1"/>
  <c r="J2414" i="1"/>
  <c r="I2414" i="1"/>
  <c r="E2414" i="1"/>
  <c r="AX2413" i="1"/>
  <c r="AU2413" i="1"/>
  <c r="V2413" i="1"/>
  <c r="AY2413" i="1" s="1"/>
  <c r="U2413" i="1"/>
  <c r="T2413" i="1"/>
  <c r="AW2413" i="1" s="1"/>
  <c r="E2413" i="1"/>
  <c r="AZ2412" i="1"/>
  <c r="AT2412" i="1"/>
  <c r="AS2412" i="1"/>
  <c r="AS2411" i="1" s="1"/>
  <c r="AR2412" i="1"/>
  <c r="AQ2412" i="1"/>
  <c r="AP2412" i="1"/>
  <c r="AO2412" i="1"/>
  <c r="AO2411" i="1" s="1"/>
  <c r="AN2412" i="1"/>
  <c r="AM2412" i="1"/>
  <c r="AL2412" i="1"/>
  <c r="AK2412" i="1"/>
  <c r="AK2411" i="1" s="1"/>
  <c r="AJ2412" i="1"/>
  <c r="AI2412" i="1"/>
  <c r="AH2412" i="1"/>
  <c r="AG2412" i="1"/>
  <c r="AG2411" i="1" s="1"/>
  <c r="AF2412" i="1"/>
  <c r="AE2412" i="1"/>
  <c r="AD2412" i="1"/>
  <c r="AC2412" i="1"/>
  <c r="AC2411" i="1" s="1"/>
  <c r="AC2410" i="1" s="1"/>
  <c r="AB2412" i="1"/>
  <c r="AA2412" i="1"/>
  <c r="Z2412" i="1"/>
  <c r="Y2412" i="1"/>
  <c r="Y2411" i="1" s="1"/>
  <c r="Y2410" i="1" s="1"/>
  <c r="X2412" i="1"/>
  <c r="W2412" i="1"/>
  <c r="S2412" i="1"/>
  <c r="R2412" i="1"/>
  <c r="R2411" i="1" s="1"/>
  <c r="Q2412" i="1"/>
  <c r="Q2411" i="1" s="1"/>
  <c r="P2412" i="1"/>
  <c r="O2412" i="1"/>
  <c r="N2412" i="1"/>
  <c r="M2412" i="1"/>
  <c r="M2411" i="1" s="1"/>
  <c r="M2410" i="1" s="1"/>
  <c r="L2412" i="1"/>
  <c r="K2412" i="1"/>
  <c r="J2412" i="1"/>
  <c r="I2412" i="1"/>
  <c r="E2412" i="1"/>
  <c r="AM2411" i="1"/>
  <c r="AI2411" i="1"/>
  <c r="AE2411" i="1"/>
  <c r="AE2410" i="1" s="1"/>
  <c r="AA2411" i="1"/>
  <c r="AA2410" i="1" s="1"/>
  <c r="E2411" i="1"/>
  <c r="E2410" i="1"/>
  <c r="E2409" i="1"/>
  <c r="BA2408" i="1"/>
  <c r="AU2408" i="1"/>
  <c r="T2408" i="1"/>
  <c r="AV2408" i="1" s="1"/>
  <c r="E2408" i="1"/>
  <c r="AT2407" i="1"/>
  <c r="AS2407" i="1"/>
  <c r="AR2407" i="1"/>
  <c r="AQ2407" i="1"/>
  <c r="AP2407" i="1"/>
  <c r="AO2407" i="1"/>
  <c r="AN2407" i="1"/>
  <c r="AM2407" i="1"/>
  <c r="AL2407" i="1"/>
  <c r="AK2407" i="1"/>
  <c r="AJ2407" i="1"/>
  <c r="AI2407" i="1"/>
  <c r="AH2407" i="1"/>
  <c r="AG2407" i="1"/>
  <c r="AF2407" i="1"/>
  <c r="O2407" i="1"/>
  <c r="E2407" i="1"/>
  <c r="AU2406" i="1"/>
  <c r="T2406" i="1"/>
  <c r="AV2406" i="1" s="1"/>
  <c r="E2406" i="1"/>
  <c r="AT2405" i="1"/>
  <c r="AS2405" i="1"/>
  <c r="AS2404" i="1" s="1"/>
  <c r="AS2403" i="1" s="1"/>
  <c r="AS2402" i="1" s="1"/>
  <c r="AR2405" i="1"/>
  <c r="AR2404" i="1" s="1"/>
  <c r="AR2403" i="1" s="1"/>
  <c r="AR2402" i="1" s="1"/>
  <c r="AQ2405" i="1"/>
  <c r="AQ2404" i="1" s="1"/>
  <c r="AQ2403" i="1" s="1"/>
  <c r="AQ2402" i="1" s="1"/>
  <c r="AP2405" i="1"/>
  <c r="AP2404" i="1" s="1"/>
  <c r="AP2403" i="1" s="1"/>
  <c r="AO2405" i="1"/>
  <c r="AO2404" i="1" s="1"/>
  <c r="AO2403" i="1" s="1"/>
  <c r="AO2402" i="1" s="1"/>
  <c r="AN2405" i="1"/>
  <c r="AN2404" i="1" s="1"/>
  <c r="AN2403" i="1" s="1"/>
  <c r="AN2402" i="1" s="1"/>
  <c r="AM2405" i="1"/>
  <c r="AM2404" i="1" s="1"/>
  <c r="AM2403" i="1" s="1"/>
  <c r="AM2402" i="1" s="1"/>
  <c r="AL2405" i="1"/>
  <c r="AK2405" i="1"/>
  <c r="AK2404" i="1" s="1"/>
  <c r="AK2403" i="1" s="1"/>
  <c r="AK2402" i="1" s="1"/>
  <c r="AJ2405" i="1"/>
  <c r="AJ2404" i="1" s="1"/>
  <c r="AJ2403" i="1" s="1"/>
  <c r="AJ2402" i="1" s="1"/>
  <c r="AI2405" i="1"/>
  <c r="AI2404" i="1" s="1"/>
  <c r="AI2403" i="1" s="1"/>
  <c r="AI2402" i="1" s="1"/>
  <c r="AH2405" i="1"/>
  <c r="AH2404" i="1" s="1"/>
  <c r="AH2403" i="1" s="1"/>
  <c r="AH2402" i="1" s="1"/>
  <c r="AG2405" i="1"/>
  <c r="AG2404" i="1" s="1"/>
  <c r="AG2403" i="1" s="1"/>
  <c r="AG2402" i="1" s="1"/>
  <c r="AF2405" i="1"/>
  <c r="AF2404" i="1" s="1"/>
  <c r="AF2403" i="1" s="1"/>
  <c r="AF2402" i="1" s="1"/>
  <c r="R2405" i="1"/>
  <c r="R2404" i="1" s="1"/>
  <c r="Q2405" i="1"/>
  <c r="P2405" i="1"/>
  <c r="O2405" i="1"/>
  <c r="E2405" i="1"/>
  <c r="AT2404" i="1"/>
  <c r="AT2403" i="1" s="1"/>
  <c r="AT2402" i="1" s="1"/>
  <c r="AL2404" i="1"/>
  <c r="Q2404" i="1"/>
  <c r="Q2403" i="1" s="1"/>
  <c r="Q2402" i="1" s="1"/>
  <c r="P2404" i="1"/>
  <c r="E2404" i="1"/>
  <c r="R2403" i="1"/>
  <c r="R2402" i="1" s="1"/>
  <c r="P2403" i="1"/>
  <c r="E2403" i="1"/>
  <c r="P2402" i="1"/>
  <c r="E2402" i="1"/>
  <c r="E2401" i="1"/>
  <c r="AU2400" i="1"/>
  <c r="V2400" i="1"/>
  <c r="AY2400" i="1" s="1"/>
  <c r="U2400" i="1"/>
  <c r="AX2400" i="1" s="1"/>
  <c r="T2400" i="1"/>
  <c r="E2400" i="1"/>
  <c r="AZ2399" i="1"/>
  <c r="AT2399" i="1"/>
  <c r="AS2399" i="1"/>
  <c r="AR2399" i="1"/>
  <c r="AQ2399" i="1"/>
  <c r="AP2399" i="1"/>
  <c r="AO2399" i="1"/>
  <c r="AN2399" i="1"/>
  <c r="AM2399" i="1"/>
  <c r="AL2399" i="1"/>
  <c r="AK2399" i="1"/>
  <c r="AJ2399" i="1"/>
  <c r="AI2399" i="1"/>
  <c r="AH2399" i="1"/>
  <c r="AG2399" i="1"/>
  <c r="AF2399" i="1"/>
  <c r="AE2399" i="1"/>
  <c r="AD2399" i="1"/>
  <c r="AC2399" i="1"/>
  <c r="AB2399" i="1"/>
  <c r="AA2399" i="1"/>
  <c r="Z2399" i="1"/>
  <c r="Y2399" i="1"/>
  <c r="X2399" i="1"/>
  <c r="W2399" i="1"/>
  <c r="S2399" i="1"/>
  <c r="R2399" i="1"/>
  <c r="Q2399" i="1"/>
  <c r="P2399" i="1"/>
  <c r="O2399" i="1"/>
  <c r="N2399" i="1"/>
  <c r="V2399" i="1" s="1"/>
  <c r="M2399" i="1"/>
  <c r="U2399" i="1" s="1"/>
  <c r="L2399" i="1"/>
  <c r="E2399" i="1"/>
  <c r="BA2398" i="1"/>
  <c r="AU2398" i="1"/>
  <c r="V2398" i="1"/>
  <c r="AY2398" i="1" s="1"/>
  <c r="U2398" i="1"/>
  <c r="AX2398" i="1" s="1"/>
  <c r="T2398" i="1"/>
  <c r="E2398" i="1"/>
  <c r="AZ2397" i="1"/>
  <c r="AZ2396" i="1" s="1"/>
  <c r="AZ2395" i="1" s="1"/>
  <c r="AZ2388" i="1" s="1"/>
  <c r="AZ2387" i="1" s="1"/>
  <c r="AT2397" i="1"/>
  <c r="AT2396" i="1" s="1"/>
  <c r="AT2395" i="1" s="1"/>
  <c r="AS2397" i="1"/>
  <c r="AR2397" i="1"/>
  <c r="AQ2397" i="1"/>
  <c r="AP2397" i="1"/>
  <c r="AO2397" i="1"/>
  <c r="AN2397" i="1"/>
  <c r="AM2397" i="1"/>
  <c r="AM2396" i="1" s="1"/>
  <c r="AM2395" i="1" s="1"/>
  <c r="AL2397" i="1"/>
  <c r="AK2397" i="1"/>
  <c r="AJ2397" i="1"/>
  <c r="AI2397" i="1"/>
  <c r="AH2397" i="1"/>
  <c r="AH2396" i="1" s="1"/>
  <c r="AH2395" i="1" s="1"/>
  <c r="AG2397" i="1"/>
  <c r="AF2397" i="1"/>
  <c r="BA2397" i="1" s="1"/>
  <c r="AE2397" i="1"/>
  <c r="AE2396" i="1" s="1"/>
  <c r="AE2395" i="1" s="1"/>
  <c r="AE2388" i="1" s="1"/>
  <c r="AE2387" i="1" s="1"/>
  <c r="AD2397" i="1"/>
  <c r="AC2397" i="1"/>
  <c r="AB2397" i="1"/>
  <c r="AA2397" i="1"/>
  <c r="Z2397" i="1"/>
  <c r="Y2397" i="1"/>
  <c r="X2397" i="1"/>
  <c r="W2397" i="1"/>
  <c r="W2396" i="1" s="1"/>
  <c r="W2395" i="1" s="1"/>
  <c r="W2388" i="1" s="1"/>
  <c r="W2387" i="1" s="1"/>
  <c r="S2397" i="1"/>
  <c r="R2397" i="1"/>
  <c r="Q2397" i="1"/>
  <c r="Q2396" i="1" s="1"/>
  <c r="Q2395" i="1" s="1"/>
  <c r="P2397" i="1"/>
  <c r="P2396" i="1" s="1"/>
  <c r="O2397" i="1"/>
  <c r="N2397" i="1"/>
  <c r="N2396" i="1" s="1"/>
  <c r="N2395" i="1" s="1"/>
  <c r="N2388" i="1" s="1"/>
  <c r="N2387" i="1" s="1"/>
  <c r="M2397" i="1"/>
  <c r="M2396" i="1" s="1"/>
  <c r="M2395" i="1" s="1"/>
  <c r="M2388" i="1" s="1"/>
  <c r="M2387" i="1" s="1"/>
  <c r="L2397" i="1"/>
  <c r="L2396" i="1" s="1"/>
  <c r="L2395" i="1" s="1"/>
  <c r="L2388" i="1" s="1"/>
  <c r="L2387" i="1" s="1"/>
  <c r="K2397" i="1"/>
  <c r="J2397" i="1"/>
  <c r="I2397" i="1"/>
  <c r="E2397" i="1"/>
  <c r="AP2396" i="1"/>
  <c r="AP2395" i="1" s="1"/>
  <c r="AD2396" i="1"/>
  <c r="AD2395" i="1" s="1"/>
  <c r="AD2388" i="1" s="1"/>
  <c r="AD2387" i="1" s="1"/>
  <c r="O2396" i="1"/>
  <c r="O2395" i="1" s="1"/>
  <c r="K2396" i="1"/>
  <c r="K2395" i="1" s="1"/>
  <c r="J2396" i="1"/>
  <c r="E2396" i="1"/>
  <c r="P2395" i="1"/>
  <c r="E2395" i="1"/>
  <c r="BA2394" i="1"/>
  <c r="AU2394" i="1"/>
  <c r="AM2394" i="1"/>
  <c r="AI2394" i="1"/>
  <c r="AI2393" i="1" s="1"/>
  <c r="AH2394" i="1"/>
  <c r="T2394" i="1"/>
  <c r="AV2394" i="1" s="1"/>
  <c r="E2394" i="1"/>
  <c r="AT2393" i="1"/>
  <c r="AS2393" i="1"/>
  <c r="AR2393" i="1"/>
  <c r="AR2390" i="1" s="1"/>
  <c r="AR2389" i="1" s="1"/>
  <c r="AQ2393" i="1"/>
  <c r="AP2393" i="1"/>
  <c r="AO2393" i="1"/>
  <c r="AN2393" i="1"/>
  <c r="AN2390" i="1" s="1"/>
  <c r="AN2389" i="1" s="1"/>
  <c r="AM2393" i="1"/>
  <c r="AL2393" i="1"/>
  <c r="BA2393" i="1" s="1"/>
  <c r="AK2393" i="1"/>
  <c r="AJ2393" i="1"/>
  <c r="AH2393" i="1"/>
  <c r="AG2393" i="1"/>
  <c r="AF2393" i="1"/>
  <c r="R2393" i="1"/>
  <c r="Q2393" i="1"/>
  <c r="P2393" i="1"/>
  <c r="O2393" i="1"/>
  <c r="E2393" i="1"/>
  <c r="BA2392" i="1"/>
  <c r="AU2392" i="1"/>
  <c r="AM2392" i="1"/>
  <c r="AM2391" i="1" s="1"/>
  <c r="AI2392" i="1"/>
  <c r="AI2391" i="1" s="1"/>
  <c r="AH2392" i="1"/>
  <c r="AH2391" i="1" s="1"/>
  <c r="AH2390" i="1" s="1"/>
  <c r="AH2389" i="1" s="1"/>
  <c r="T2392" i="1"/>
  <c r="AV2392" i="1" s="1"/>
  <c r="E2392" i="1"/>
  <c r="AT2391" i="1"/>
  <c r="AT2390" i="1" s="1"/>
  <c r="AT2389" i="1" s="1"/>
  <c r="AS2391" i="1"/>
  <c r="AS2390" i="1" s="1"/>
  <c r="AS2389" i="1" s="1"/>
  <c r="AR2391" i="1"/>
  <c r="AQ2391" i="1"/>
  <c r="AP2391" i="1"/>
  <c r="AP2390" i="1" s="1"/>
  <c r="AO2391" i="1"/>
  <c r="AO2390" i="1" s="1"/>
  <c r="AO2389" i="1" s="1"/>
  <c r="AN2391" i="1"/>
  <c r="AL2391" i="1"/>
  <c r="AK2391" i="1"/>
  <c r="AK2390" i="1" s="1"/>
  <c r="AK2389" i="1" s="1"/>
  <c r="AJ2391" i="1"/>
  <c r="AG2391" i="1"/>
  <c r="AF2391" i="1"/>
  <c r="AF2390" i="1" s="1"/>
  <c r="AF2389" i="1" s="1"/>
  <c r="R2391" i="1"/>
  <c r="R2390" i="1" s="1"/>
  <c r="Q2391" i="1"/>
  <c r="P2391" i="1"/>
  <c r="O2391" i="1"/>
  <c r="E2391" i="1"/>
  <c r="AG2390" i="1"/>
  <c r="AG2389" i="1" s="1"/>
  <c r="P2390" i="1"/>
  <c r="P2389" i="1" s="1"/>
  <c r="E2390" i="1"/>
  <c r="E2389" i="1"/>
  <c r="K2388" i="1"/>
  <c r="K2387" i="1" s="1"/>
  <c r="E2388" i="1"/>
  <c r="E2387" i="1"/>
  <c r="E2386" i="1"/>
  <c r="BA2385" i="1"/>
  <c r="AU2385" i="1"/>
  <c r="AM2385" i="1"/>
  <c r="AI2385" i="1"/>
  <c r="AH2385" i="1"/>
  <c r="V2385" i="1"/>
  <c r="AY2385" i="1" s="1"/>
  <c r="U2385" i="1"/>
  <c r="AX2385" i="1" s="1"/>
  <c r="T2385" i="1"/>
  <c r="AW2385" i="1" s="1"/>
  <c r="E2385" i="1"/>
  <c r="BA2384" i="1"/>
  <c r="AU2384" i="1"/>
  <c r="AM2384" i="1"/>
  <c r="AM2383" i="1" s="1"/>
  <c r="AI2384" i="1"/>
  <c r="AH2384" i="1"/>
  <c r="V2384" i="1"/>
  <c r="AY2384" i="1" s="1"/>
  <c r="U2384" i="1"/>
  <c r="AX2384" i="1" s="1"/>
  <c r="T2384" i="1"/>
  <c r="AW2384" i="1" s="1"/>
  <c r="E2384" i="1"/>
  <c r="AZ2383" i="1"/>
  <c r="AT2383" i="1"/>
  <c r="AS2383" i="1"/>
  <c r="AR2383" i="1"/>
  <c r="AQ2383" i="1"/>
  <c r="AP2383" i="1"/>
  <c r="AO2383" i="1"/>
  <c r="AN2383" i="1"/>
  <c r="AL2383" i="1"/>
  <c r="AK2383" i="1"/>
  <c r="AJ2383" i="1"/>
  <c r="AG2383" i="1"/>
  <c r="AF2383" i="1"/>
  <c r="AE2383" i="1"/>
  <c r="AE2378" i="1" s="1"/>
  <c r="AE2377" i="1" s="1"/>
  <c r="AE2376" i="1" s="1"/>
  <c r="AE2375" i="1" s="1"/>
  <c r="AD2383" i="1"/>
  <c r="AC2383" i="1"/>
  <c r="AB2383" i="1"/>
  <c r="AA2383" i="1"/>
  <c r="Z2383" i="1"/>
  <c r="Y2383" i="1"/>
  <c r="X2383" i="1"/>
  <c r="W2383" i="1"/>
  <c r="S2383" i="1"/>
  <c r="R2383" i="1"/>
  <c r="Q2383" i="1"/>
  <c r="P2383" i="1"/>
  <c r="O2383" i="1"/>
  <c r="N2383" i="1"/>
  <c r="M2383" i="1"/>
  <c r="L2383" i="1"/>
  <c r="L2378" i="1" s="1"/>
  <c r="L2377" i="1" s="1"/>
  <c r="L2376" i="1" s="1"/>
  <c r="L2375" i="1" s="1"/>
  <c r="K2383" i="1"/>
  <c r="V2383" i="1" s="1"/>
  <c r="J2383" i="1"/>
  <c r="I2383" i="1"/>
  <c r="E2383" i="1"/>
  <c r="BA2382" i="1"/>
  <c r="AU2382" i="1"/>
  <c r="AM2382" i="1"/>
  <c r="AM2381" i="1" s="1"/>
  <c r="AI2382" i="1"/>
  <c r="AI2381" i="1" s="1"/>
  <c r="AH2382" i="1"/>
  <c r="AH2381" i="1" s="1"/>
  <c r="V2382" i="1"/>
  <c r="AY2382" i="1" s="1"/>
  <c r="U2382" i="1"/>
  <c r="AX2382" i="1" s="1"/>
  <c r="T2382" i="1"/>
  <c r="AW2382" i="1" s="1"/>
  <c r="E2382" i="1"/>
  <c r="AZ2381" i="1"/>
  <c r="AT2381" i="1"/>
  <c r="AS2381" i="1"/>
  <c r="AR2381" i="1"/>
  <c r="AQ2381" i="1"/>
  <c r="AP2381" i="1"/>
  <c r="AO2381" i="1"/>
  <c r="AN2381" i="1"/>
  <c r="AL2381" i="1"/>
  <c r="AK2381" i="1"/>
  <c r="AJ2381" i="1"/>
  <c r="AG2381" i="1"/>
  <c r="AF2381" i="1"/>
  <c r="AE2381" i="1"/>
  <c r="AD2381" i="1"/>
  <c r="AC2381" i="1"/>
  <c r="AC2378" i="1" s="1"/>
  <c r="AC2377" i="1" s="1"/>
  <c r="AC2376" i="1" s="1"/>
  <c r="AC2375" i="1" s="1"/>
  <c r="AB2381" i="1"/>
  <c r="AB2378" i="1" s="1"/>
  <c r="AB2377" i="1" s="1"/>
  <c r="AB2376" i="1" s="1"/>
  <c r="AB2375" i="1" s="1"/>
  <c r="AA2381" i="1"/>
  <c r="Z2381" i="1"/>
  <c r="Y2381" i="1"/>
  <c r="Y2378" i="1" s="1"/>
  <c r="Y2377" i="1" s="1"/>
  <c r="Y2376" i="1" s="1"/>
  <c r="Y2375" i="1" s="1"/>
  <c r="X2381" i="1"/>
  <c r="W2381" i="1"/>
  <c r="S2381" i="1"/>
  <c r="R2381" i="1"/>
  <c r="Q2381" i="1"/>
  <c r="P2381" i="1"/>
  <c r="O2381" i="1"/>
  <c r="N2381" i="1"/>
  <c r="M2381" i="1"/>
  <c r="L2381" i="1"/>
  <c r="K2381" i="1"/>
  <c r="V2381" i="1" s="1"/>
  <c r="J2381" i="1"/>
  <c r="U2381" i="1" s="1"/>
  <c r="AX2381" i="1" s="1"/>
  <c r="I2381" i="1"/>
  <c r="E2381" i="1"/>
  <c r="BA2380" i="1"/>
  <c r="AU2380" i="1"/>
  <c r="T2380" i="1"/>
  <c r="E2380" i="1"/>
  <c r="AT2379" i="1"/>
  <c r="AS2379" i="1"/>
  <c r="AR2379" i="1"/>
  <c r="AQ2379" i="1"/>
  <c r="AP2379" i="1"/>
  <c r="AO2379" i="1"/>
  <c r="AN2379" i="1"/>
  <c r="AM2379" i="1"/>
  <c r="AL2379" i="1"/>
  <c r="AK2379" i="1"/>
  <c r="AJ2379" i="1"/>
  <c r="AI2379" i="1"/>
  <c r="AH2379" i="1"/>
  <c r="AG2379" i="1"/>
  <c r="AF2379" i="1"/>
  <c r="Q2379" i="1"/>
  <c r="P2379" i="1"/>
  <c r="O2379" i="1"/>
  <c r="E2379" i="1"/>
  <c r="AZ2378" i="1"/>
  <c r="AZ2377" i="1" s="1"/>
  <c r="AZ2376" i="1" s="1"/>
  <c r="AZ2375" i="1" s="1"/>
  <c r="AQ2378" i="1"/>
  <c r="AQ2377" i="1" s="1"/>
  <c r="AQ2376" i="1" s="1"/>
  <c r="AQ2375" i="1" s="1"/>
  <c r="AN2378" i="1"/>
  <c r="AN2377" i="1" s="1"/>
  <c r="AN2376" i="1" s="1"/>
  <c r="X2378" i="1"/>
  <c r="X2377" i="1" s="1"/>
  <c r="X2376" i="1" s="1"/>
  <c r="X2375" i="1" s="1"/>
  <c r="W2378" i="1"/>
  <c r="W2377" i="1" s="1"/>
  <c r="W2376" i="1" s="1"/>
  <c r="W2375" i="1" s="1"/>
  <c r="E2378" i="1"/>
  <c r="E2377" i="1"/>
  <c r="E2376" i="1"/>
  <c r="AN2375" i="1"/>
  <c r="E2375" i="1"/>
  <c r="E2374" i="1"/>
  <c r="AU2373" i="1"/>
  <c r="T2373" i="1"/>
  <c r="E2373" i="1"/>
  <c r="AT2372" i="1"/>
  <c r="AT2371" i="1" s="1"/>
  <c r="AT2370" i="1" s="1"/>
  <c r="AS2372" i="1"/>
  <c r="AS2371" i="1" s="1"/>
  <c r="AS2370" i="1" s="1"/>
  <c r="AR2372" i="1"/>
  <c r="AQ2372" i="1"/>
  <c r="AQ2371" i="1" s="1"/>
  <c r="AQ2370" i="1" s="1"/>
  <c r="AP2372" i="1"/>
  <c r="AO2372" i="1"/>
  <c r="AO2371" i="1" s="1"/>
  <c r="AO2370" i="1" s="1"/>
  <c r="AN2372" i="1"/>
  <c r="AN2371" i="1" s="1"/>
  <c r="AN2370" i="1" s="1"/>
  <c r="AM2372" i="1"/>
  <c r="AM2371" i="1" s="1"/>
  <c r="AL2372" i="1"/>
  <c r="AK2372" i="1"/>
  <c r="AK2371" i="1" s="1"/>
  <c r="AK2370" i="1" s="1"/>
  <c r="AJ2372" i="1"/>
  <c r="AI2372" i="1"/>
  <c r="AI2371" i="1" s="1"/>
  <c r="AI2370" i="1" s="1"/>
  <c r="AH2372" i="1"/>
  <c r="AH2371" i="1" s="1"/>
  <c r="AH2370" i="1" s="1"/>
  <c r="AG2372" i="1"/>
  <c r="AG2371" i="1" s="1"/>
  <c r="AG2370" i="1" s="1"/>
  <c r="AF2372" i="1"/>
  <c r="O2372" i="1"/>
  <c r="T2372" i="1" s="1"/>
  <c r="E2372" i="1"/>
  <c r="AR2371" i="1"/>
  <c r="AR2370" i="1" s="1"/>
  <c r="AP2371" i="1"/>
  <c r="AL2371" i="1"/>
  <c r="AJ2371" i="1"/>
  <c r="AJ2370" i="1" s="1"/>
  <c r="AF2371" i="1"/>
  <c r="AF2370" i="1" s="1"/>
  <c r="E2371" i="1"/>
  <c r="AP2370" i="1"/>
  <c r="AM2370" i="1"/>
  <c r="AL2370" i="1"/>
  <c r="E2370" i="1"/>
  <c r="BA2369" i="1"/>
  <c r="AY2369" i="1"/>
  <c r="AX2369" i="1"/>
  <c r="AU2369" i="1"/>
  <c r="AN2369" i="1"/>
  <c r="AN2368" i="1" s="1"/>
  <c r="AK2369" i="1"/>
  <c r="AK2368" i="1" s="1"/>
  <c r="AJ2369" i="1"/>
  <c r="AJ2368" i="1" s="1"/>
  <c r="T2369" i="1"/>
  <c r="E2369" i="1"/>
  <c r="AZ2368" i="1"/>
  <c r="AT2368" i="1"/>
  <c r="AS2368" i="1"/>
  <c r="AR2368" i="1"/>
  <c r="AQ2368" i="1"/>
  <c r="AP2368" i="1"/>
  <c r="AO2368" i="1"/>
  <c r="AM2368" i="1"/>
  <c r="AL2368" i="1"/>
  <c r="AI2368" i="1"/>
  <c r="AH2368" i="1"/>
  <c r="AG2368" i="1"/>
  <c r="AF2368" i="1"/>
  <c r="AD2368" i="1"/>
  <c r="AC2368" i="1"/>
  <c r="AB2368" i="1"/>
  <c r="AA2368" i="1"/>
  <c r="AX2368" i="1" s="1"/>
  <c r="Z2368" i="1"/>
  <c r="Y2368" i="1"/>
  <c r="X2368" i="1"/>
  <c r="W2368" i="1"/>
  <c r="S2368" i="1"/>
  <c r="R2368" i="1"/>
  <c r="Q2368" i="1"/>
  <c r="P2368" i="1"/>
  <c r="O2368" i="1"/>
  <c r="E2368" i="1"/>
  <c r="AU2367" i="1"/>
  <c r="AN2367" i="1"/>
  <c r="AN2366" i="1" s="1"/>
  <c r="AK2367" i="1"/>
  <c r="AK2366" i="1" s="1"/>
  <c r="AJ2367" i="1"/>
  <c r="AJ2366" i="1" s="1"/>
  <c r="V2367" i="1"/>
  <c r="AY2367" i="1" s="1"/>
  <c r="U2367" i="1"/>
  <c r="AX2367" i="1" s="1"/>
  <c r="T2367" i="1"/>
  <c r="AW2367" i="1" s="1"/>
  <c r="E2367" i="1"/>
  <c r="AZ2366" i="1"/>
  <c r="AT2366" i="1"/>
  <c r="AS2366" i="1"/>
  <c r="AR2366" i="1"/>
  <c r="AQ2366" i="1"/>
  <c r="AP2366" i="1"/>
  <c r="AO2366" i="1"/>
  <c r="AO2359" i="1" s="1"/>
  <c r="AO2358" i="1" s="1"/>
  <c r="AO2357" i="1" s="1"/>
  <c r="AO2356" i="1" s="1"/>
  <c r="AO2355" i="1" s="1"/>
  <c r="AM2366" i="1"/>
  <c r="AL2366" i="1"/>
  <c r="AI2366" i="1"/>
  <c r="AH2366" i="1"/>
  <c r="AG2366" i="1"/>
  <c r="AF2366" i="1"/>
  <c r="AD2366" i="1"/>
  <c r="AC2366" i="1"/>
  <c r="AC2359" i="1" s="1"/>
  <c r="AC2358" i="1" s="1"/>
  <c r="AC2357" i="1" s="1"/>
  <c r="AC2356" i="1" s="1"/>
  <c r="AC2355" i="1" s="1"/>
  <c r="AB2366" i="1"/>
  <c r="AB2359" i="1" s="1"/>
  <c r="AB2358" i="1" s="1"/>
  <c r="AB2357" i="1" s="1"/>
  <c r="AB2356" i="1" s="1"/>
  <c r="AB2355" i="1" s="1"/>
  <c r="AA2366" i="1"/>
  <c r="Z2366" i="1"/>
  <c r="Y2366" i="1"/>
  <c r="Y2359" i="1" s="1"/>
  <c r="Y2358" i="1" s="1"/>
  <c r="Y2357" i="1" s="1"/>
  <c r="Y2356" i="1" s="1"/>
  <c r="Y2355" i="1" s="1"/>
  <c r="X2366" i="1"/>
  <c r="W2366" i="1"/>
  <c r="S2366" i="1"/>
  <c r="R2366" i="1"/>
  <c r="Q2366" i="1"/>
  <c r="P2366" i="1"/>
  <c r="O2366" i="1"/>
  <c r="N2366" i="1"/>
  <c r="M2366" i="1"/>
  <c r="M2359" i="1" s="1"/>
  <c r="M2358" i="1" s="1"/>
  <c r="M2357" i="1" s="1"/>
  <c r="M2356" i="1" s="1"/>
  <c r="M2355" i="1" s="1"/>
  <c r="L2366" i="1"/>
  <c r="K2366" i="1"/>
  <c r="J2366" i="1"/>
  <c r="I2366" i="1"/>
  <c r="E2366" i="1"/>
  <c r="AU2365" i="1"/>
  <c r="AN2365" i="1"/>
  <c r="AN2364" i="1" s="1"/>
  <c r="AK2365" i="1"/>
  <c r="AK2364" i="1" s="1"/>
  <c r="AJ2365" i="1"/>
  <c r="AJ2364" i="1" s="1"/>
  <c r="V2365" i="1"/>
  <c r="AY2365" i="1" s="1"/>
  <c r="U2365" i="1"/>
  <c r="AX2365" i="1" s="1"/>
  <c r="T2365" i="1"/>
  <c r="AW2365" i="1" s="1"/>
  <c r="E2365" i="1"/>
  <c r="AZ2364" i="1"/>
  <c r="AT2364" i="1"/>
  <c r="AS2364" i="1"/>
  <c r="AR2364" i="1"/>
  <c r="AQ2364" i="1"/>
  <c r="AU2364" i="1" s="1"/>
  <c r="AP2364" i="1"/>
  <c r="AO2364" i="1"/>
  <c r="AM2364" i="1"/>
  <c r="AL2364" i="1"/>
  <c r="AI2364" i="1"/>
  <c r="AH2364" i="1"/>
  <c r="AG2364" i="1"/>
  <c r="AF2364" i="1"/>
  <c r="AD2364" i="1"/>
  <c r="AC2364" i="1"/>
  <c r="AB2364" i="1"/>
  <c r="AA2364" i="1"/>
  <c r="Z2364" i="1"/>
  <c r="Y2364" i="1"/>
  <c r="X2364" i="1"/>
  <c r="W2364" i="1"/>
  <c r="S2364" i="1"/>
  <c r="R2364" i="1"/>
  <c r="Q2364" i="1"/>
  <c r="P2364" i="1"/>
  <c r="O2364" i="1"/>
  <c r="N2364" i="1"/>
  <c r="M2364" i="1"/>
  <c r="L2364" i="1"/>
  <c r="L2359" i="1" s="1"/>
  <c r="L2358" i="1" s="1"/>
  <c r="L2357" i="1" s="1"/>
  <c r="L2356" i="1" s="1"/>
  <c r="L2355" i="1" s="1"/>
  <c r="K2364" i="1"/>
  <c r="V2364" i="1" s="1"/>
  <c r="AY2364" i="1" s="1"/>
  <c r="J2364" i="1"/>
  <c r="U2364" i="1" s="1"/>
  <c r="I2364" i="1"/>
  <c r="E2364" i="1"/>
  <c r="AU2363" i="1"/>
  <c r="AQ2363" i="1"/>
  <c r="AN2363" i="1"/>
  <c r="AK2363" i="1"/>
  <c r="AK2362" i="1" s="1"/>
  <c r="AJ2363" i="1"/>
  <c r="AJ2362" i="1" s="1"/>
  <c r="T2363" i="1"/>
  <c r="O2363" i="1"/>
  <c r="E2363" i="1"/>
  <c r="AT2362" i="1"/>
  <c r="AS2362" i="1"/>
  <c r="AR2362" i="1"/>
  <c r="AQ2362" i="1"/>
  <c r="AP2362" i="1"/>
  <c r="AO2362" i="1"/>
  <c r="AN2362" i="1"/>
  <c r="AM2362" i="1"/>
  <c r="AL2362" i="1"/>
  <c r="AI2362" i="1"/>
  <c r="AH2362" i="1"/>
  <c r="AG2362" i="1"/>
  <c r="AF2362" i="1"/>
  <c r="O2362" i="1"/>
  <c r="T2362" i="1" s="1"/>
  <c r="E2362" i="1"/>
  <c r="BA2361" i="1"/>
  <c r="AY2361" i="1"/>
  <c r="AX2361" i="1"/>
  <c r="AV2361" i="1"/>
  <c r="AU2361" i="1"/>
  <c r="AN2361" i="1"/>
  <c r="AK2361" i="1"/>
  <c r="AK2360" i="1" s="1"/>
  <c r="AJ2361" i="1"/>
  <c r="AJ2360" i="1" s="1"/>
  <c r="T2361" i="1"/>
  <c r="AW2361" i="1" s="1"/>
  <c r="E2361" i="1"/>
  <c r="AZ2360" i="1"/>
  <c r="AT2360" i="1"/>
  <c r="AS2360" i="1"/>
  <c r="AR2360" i="1"/>
  <c r="AQ2360" i="1"/>
  <c r="AP2360" i="1"/>
  <c r="AO2360" i="1"/>
  <c r="AN2360" i="1"/>
  <c r="AM2360" i="1"/>
  <c r="AL2360" i="1"/>
  <c r="AI2360" i="1"/>
  <c r="AH2360" i="1"/>
  <c r="AG2360" i="1"/>
  <c r="AF2360" i="1"/>
  <c r="AD2360" i="1"/>
  <c r="AC2360" i="1"/>
  <c r="AB2360" i="1"/>
  <c r="AA2360" i="1"/>
  <c r="Z2360" i="1"/>
  <c r="Y2360" i="1"/>
  <c r="X2360" i="1"/>
  <c r="W2360" i="1"/>
  <c r="S2360" i="1"/>
  <c r="R2360" i="1"/>
  <c r="Q2360" i="1"/>
  <c r="P2360" i="1"/>
  <c r="O2360" i="1"/>
  <c r="E2360" i="1"/>
  <c r="AE2359" i="1"/>
  <c r="X2359" i="1"/>
  <c r="X2358" i="1" s="1"/>
  <c r="X2357" i="1" s="1"/>
  <c r="X2356" i="1" s="1"/>
  <c r="X2355" i="1" s="1"/>
  <c r="Q2359" i="1"/>
  <c r="Q2358" i="1" s="1"/>
  <c r="I2359" i="1"/>
  <c r="E2359" i="1"/>
  <c r="AE2358" i="1"/>
  <c r="AE2357" i="1" s="1"/>
  <c r="AE2356" i="1" s="1"/>
  <c r="AE2355" i="1" s="1"/>
  <c r="E2358" i="1"/>
  <c r="Q2357" i="1"/>
  <c r="Q2356" i="1" s="1"/>
  <c r="Q2355" i="1" s="1"/>
  <c r="E2357" i="1"/>
  <c r="E2356" i="1"/>
  <c r="E2355" i="1"/>
  <c r="AU2354" i="1"/>
  <c r="T2354" i="1"/>
  <c r="E2354" i="1"/>
  <c r="AT2353" i="1"/>
  <c r="AT2352" i="1" s="1"/>
  <c r="AT2351" i="1" s="1"/>
  <c r="AT2350" i="1" s="1"/>
  <c r="AT2349" i="1" s="1"/>
  <c r="AS2353" i="1"/>
  <c r="AR2353" i="1"/>
  <c r="AQ2353" i="1"/>
  <c r="AP2353" i="1"/>
  <c r="AO2353" i="1"/>
  <c r="AN2353" i="1"/>
  <c r="AN2352" i="1" s="1"/>
  <c r="AN2351" i="1" s="1"/>
  <c r="AN2350" i="1" s="1"/>
  <c r="AN2349" i="1" s="1"/>
  <c r="AM2353" i="1"/>
  <c r="AM2352" i="1" s="1"/>
  <c r="AM2351" i="1" s="1"/>
  <c r="AM2350" i="1" s="1"/>
  <c r="AM2349" i="1" s="1"/>
  <c r="AL2353" i="1"/>
  <c r="AL2352" i="1" s="1"/>
  <c r="AL2351" i="1" s="1"/>
  <c r="AL2350" i="1" s="1"/>
  <c r="AL2349" i="1" s="1"/>
  <c r="AK2353" i="1"/>
  <c r="AJ2353" i="1"/>
  <c r="AJ2352" i="1" s="1"/>
  <c r="AJ2351" i="1" s="1"/>
  <c r="AJ2350" i="1" s="1"/>
  <c r="AJ2349" i="1" s="1"/>
  <c r="AI2353" i="1"/>
  <c r="AI2352" i="1" s="1"/>
  <c r="AI2351" i="1" s="1"/>
  <c r="AI2350" i="1" s="1"/>
  <c r="AI2349" i="1" s="1"/>
  <c r="AH2353" i="1"/>
  <c r="AH2352" i="1" s="1"/>
  <c r="AH2351" i="1" s="1"/>
  <c r="AH2350" i="1" s="1"/>
  <c r="AH2349" i="1" s="1"/>
  <c r="AG2353" i="1"/>
  <c r="AG2352" i="1" s="1"/>
  <c r="AG2351" i="1" s="1"/>
  <c r="AG2350" i="1" s="1"/>
  <c r="AG2349" i="1" s="1"/>
  <c r="AF2353" i="1"/>
  <c r="AF2352" i="1" s="1"/>
  <c r="AF2351" i="1" s="1"/>
  <c r="AF2350" i="1" s="1"/>
  <c r="AF2349" i="1" s="1"/>
  <c r="O2353" i="1"/>
  <c r="T2353" i="1" s="1"/>
  <c r="E2353" i="1"/>
  <c r="AS2352" i="1"/>
  <c r="AR2352" i="1"/>
  <c r="AQ2352" i="1"/>
  <c r="AQ2351" i="1" s="1"/>
  <c r="AQ2350" i="1" s="1"/>
  <c r="AQ2349" i="1" s="1"/>
  <c r="AO2352" i="1"/>
  <c r="AO2351" i="1" s="1"/>
  <c r="AO2350" i="1" s="1"/>
  <c r="AO2349" i="1" s="1"/>
  <c r="AK2352" i="1"/>
  <c r="AK2351" i="1" s="1"/>
  <c r="AK2350" i="1" s="1"/>
  <c r="AK2349" i="1" s="1"/>
  <c r="E2352" i="1"/>
  <c r="AS2351" i="1"/>
  <c r="AR2351" i="1"/>
  <c r="E2351" i="1"/>
  <c r="AS2350" i="1"/>
  <c r="AS2349" i="1" s="1"/>
  <c r="AR2350" i="1"/>
  <c r="AR2349" i="1" s="1"/>
  <c r="E2350" i="1"/>
  <c r="E2349" i="1"/>
  <c r="AY2348" i="1"/>
  <c r="AX2348" i="1"/>
  <c r="AU2348" i="1"/>
  <c r="AN2348" i="1"/>
  <c r="AK2348" i="1"/>
  <c r="AK2347" i="1" s="1"/>
  <c r="AK2346" i="1" s="1"/>
  <c r="AK2345" i="1" s="1"/>
  <c r="AK2344" i="1" s="1"/>
  <c r="AK2343" i="1" s="1"/>
  <c r="AJ2348" i="1"/>
  <c r="T2348" i="1"/>
  <c r="E2348" i="1"/>
  <c r="AZ2347" i="1"/>
  <c r="AZ2346" i="1" s="1"/>
  <c r="AZ2345" i="1" s="1"/>
  <c r="AZ2344" i="1" s="1"/>
  <c r="AZ2343" i="1" s="1"/>
  <c r="AT2347" i="1"/>
  <c r="AS2347" i="1"/>
  <c r="AR2347" i="1"/>
  <c r="AQ2347" i="1"/>
  <c r="AP2347" i="1"/>
  <c r="AO2347" i="1"/>
  <c r="AO2346" i="1" s="1"/>
  <c r="AO2345" i="1" s="1"/>
  <c r="AO2344" i="1" s="1"/>
  <c r="AO2343" i="1" s="1"/>
  <c r="AN2347" i="1"/>
  <c r="AN2346" i="1" s="1"/>
  <c r="AN2345" i="1" s="1"/>
  <c r="AN2344" i="1" s="1"/>
  <c r="AN2343" i="1" s="1"/>
  <c r="AM2347" i="1"/>
  <c r="AM2346" i="1" s="1"/>
  <c r="AM2345" i="1" s="1"/>
  <c r="AM2344" i="1" s="1"/>
  <c r="AM2343" i="1" s="1"/>
  <c r="AL2347" i="1"/>
  <c r="AJ2347" i="1"/>
  <c r="AJ2346" i="1" s="1"/>
  <c r="AJ2345" i="1" s="1"/>
  <c r="AJ2344" i="1" s="1"/>
  <c r="AJ2343" i="1" s="1"/>
  <c r="AI2347" i="1"/>
  <c r="AI2346" i="1" s="1"/>
  <c r="AI2345" i="1" s="1"/>
  <c r="AI2344" i="1" s="1"/>
  <c r="AI2343" i="1" s="1"/>
  <c r="AH2347" i="1"/>
  <c r="AG2347" i="1"/>
  <c r="AF2347" i="1"/>
  <c r="AF2346" i="1" s="1"/>
  <c r="AF2345" i="1" s="1"/>
  <c r="AF2344" i="1" s="1"/>
  <c r="AF2343" i="1" s="1"/>
  <c r="AD2347" i="1"/>
  <c r="AY2347" i="1" s="1"/>
  <c r="AC2347" i="1"/>
  <c r="AC2346" i="1" s="1"/>
  <c r="AC2345" i="1" s="1"/>
  <c r="AC2344" i="1" s="1"/>
  <c r="AC2343" i="1" s="1"/>
  <c r="AB2347" i="1"/>
  <c r="AA2347" i="1"/>
  <c r="AX2347" i="1" s="1"/>
  <c r="Z2347" i="1"/>
  <c r="Z2346" i="1" s="1"/>
  <c r="Z2345" i="1" s="1"/>
  <c r="Z2344" i="1" s="1"/>
  <c r="Z2343" i="1" s="1"/>
  <c r="Y2347" i="1"/>
  <c r="X2347" i="1"/>
  <c r="W2347" i="1"/>
  <c r="W2346" i="1" s="1"/>
  <c r="W2345" i="1" s="1"/>
  <c r="W2344" i="1" s="1"/>
  <c r="W2343" i="1" s="1"/>
  <c r="S2347" i="1"/>
  <c r="S2346" i="1" s="1"/>
  <c r="S2345" i="1" s="1"/>
  <c r="S2344" i="1" s="1"/>
  <c r="S2343" i="1" s="1"/>
  <c r="R2347" i="1"/>
  <c r="R2346" i="1" s="1"/>
  <c r="R2345" i="1" s="1"/>
  <c r="R2344" i="1" s="1"/>
  <c r="R2343" i="1" s="1"/>
  <c r="Q2347" i="1"/>
  <c r="P2347" i="1"/>
  <c r="P2346" i="1" s="1"/>
  <c r="P2345" i="1" s="1"/>
  <c r="P2344" i="1" s="1"/>
  <c r="P2343" i="1" s="1"/>
  <c r="O2347" i="1"/>
  <c r="O2346" i="1" s="1"/>
  <c r="O2345" i="1" s="1"/>
  <c r="O2344" i="1" s="1"/>
  <c r="O2343" i="1" s="1"/>
  <c r="E2347" i="1"/>
  <c r="AT2346" i="1"/>
  <c r="AS2346" i="1"/>
  <c r="AS2345" i="1" s="1"/>
  <c r="AS2344" i="1" s="1"/>
  <c r="AS2343" i="1" s="1"/>
  <c r="AQ2346" i="1"/>
  <c r="AQ2345" i="1" s="1"/>
  <c r="AQ2344" i="1" s="1"/>
  <c r="AQ2343" i="1" s="1"/>
  <c r="AP2346" i="1"/>
  <c r="AP2345" i="1" s="1"/>
  <c r="AL2346" i="1"/>
  <c r="AL2345" i="1" s="1"/>
  <c r="AL2344" i="1" s="1"/>
  <c r="AL2343" i="1" s="1"/>
  <c r="AH2346" i="1"/>
  <c r="AG2346" i="1"/>
  <c r="AG2345" i="1" s="1"/>
  <c r="AG2344" i="1" s="1"/>
  <c r="AG2343" i="1" s="1"/>
  <c r="AB2346" i="1"/>
  <c r="AB2345" i="1" s="1"/>
  <c r="AB2344" i="1" s="1"/>
  <c r="AB2343" i="1" s="1"/>
  <c r="Y2346" i="1"/>
  <c r="Y2345" i="1" s="1"/>
  <c r="Y2344" i="1" s="1"/>
  <c r="Y2343" i="1" s="1"/>
  <c r="X2346" i="1"/>
  <c r="X2345" i="1" s="1"/>
  <c r="X2344" i="1" s="1"/>
  <c r="X2343" i="1" s="1"/>
  <c r="Q2346" i="1"/>
  <c r="E2346" i="1"/>
  <c r="AT2345" i="1"/>
  <c r="AT2344" i="1" s="1"/>
  <c r="AT2343" i="1" s="1"/>
  <c r="AH2345" i="1"/>
  <c r="AH2344" i="1" s="1"/>
  <c r="AH2343" i="1" s="1"/>
  <c r="E2345" i="1"/>
  <c r="AP2344" i="1"/>
  <c r="AP2343" i="1" s="1"/>
  <c r="E2344" i="1"/>
  <c r="E2343" i="1"/>
  <c r="BA2342" i="1"/>
  <c r="AY2342" i="1"/>
  <c r="AX2342" i="1"/>
  <c r="AQ2342" i="1"/>
  <c r="AN2342" i="1"/>
  <c r="AN2341" i="1" s="1"/>
  <c r="AK2342" i="1"/>
  <c r="AK2341" i="1" s="1"/>
  <c r="AJ2342" i="1"/>
  <c r="AJ2341" i="1" s="1"/>
  <c r="O2342" i="1"/>
  <c r="E2342" i="1"/>
  <c r="AZ2341" i="1"/>
  <c r="AT2341" i="1"/>
  <c r="AS2341" i="1"/>
  <c r="AR2341" i="1"/>
  <c r="AP2341" i="1"/>
  <c r="AO2341" i="1"/>
  <c r="AM2341" i="1"/>
  <c r="AL2341" i="1"/>
  <c r="AI2341" i="1"/>
  <c r="AH2341" i="1"/>
  <c r="AG2341" i="1"/>
  <c r="AF2341" i="1"/>
  <c r="AD2341" i="1"/>
  <c r="AC2341" i="1"/>
  <c r="AY2341" i="1" s="1"/>
  <c r="AB2341" i="1"/>
  <c r="AA2341" i="1"/>
  <c r="Z2341" i="1"/>
  <c r="Y2341" i="1"/>
  <c r="X2341" i="1"/>
  <c r="W2341" i="1"/>
  <c r="S2341" i="1"/>
  <c r="R2341" i="1"/>
  <c r="Q2341" i="1"/>
  <c r="P2341" i="1"/>
  <c r="E2341" i="1"/>
  <c r="BA2340" i="1"/>
  <c r="AU2340" i="1"/>
  <c r="AN2340" i="1"/>
  <c r="AN2339" i="1" s="1"/>
  <c r="AK2340" i="1"/>
  <c r="AK2339" i="1" s="1"/>
  <c r="AJ2340" i="1"/>
  <c r="AJ2339" i="1" s="1"/>
  <c r="V2340" i="1"/>
  <c r="AY2340" i="1" s="1"/>
  <c r="U2340" i="1"/>
  <c r="AX2340" i="1" s="1"/>
  <c r="T2340" i="1"/>
  <c r="AW2340" i="1" s="1"/>
  <c r="E2340" i="1"/>
  <c r="AZ2339" i="1"/>
  <c r="AT2339" i="1"/>
  <c r="AS2339" i="1"/>
  <c r="AR2339" i="1"/>
  <c r="AQ2339" i="1"/>
  <c r="AP2339" i="1"/>
  <c r="AO2339" i="1"/>
  <c r="AO2332" i="1" s="1"/>
  <c r="AO2331" i="1" s="1"/>
  <c r="AM2339" i="1"/>
  <c r="AL2339" i="1"/>
  <c r="AI2339" i="1"/>
  <c r="AH2339" i="1"/>
  <c r="AG2339" i="1"/>
  <c r="AF2339" i="1"/>
  <c r="AD2339" i="1"/>
  <c r="AC2339" i="1"/>
  <c r="AB2339" i="1"/>
  <c r="AA2339" i="1"/>
  <c r="Z2339" i="1"/>
  <c r="Y2339" i="1"/>
  <c r="X2339" i="1"/>
  <c r="W2339" i="1"/>
  <c r="S2339" i="1"/>
  <c r="R2339" i="1"/>
  <c r="Q2339" i="1"/>
  <c r="P2339" i="1"/>
  <c r="O2339" i="1"/>
  <c r="N2339" i="1"/>
  <c r="M2339" i="1"/>
  <c r="L2339" i="1"/>
  <c r="K2339" i="1"/>
  <c r="J2339" i="1"/>
  <c r="I2339" i="1"/>
  <c r="E2339" i="1"/>
  <c r="BA2338" i="1"/>
  <c r="AU2338" i="1"/>
  <c r="AN2338" i="1"/>
  <c r="AN2337" i="1" s="1"/>
  <c r="AK2338" i="1"/>
  <c r="AJ2338" i="1"/>
  <c r="AJ2337" i="1" s="1"/>
  <c r="V2338" i="1"/>
  <c r="AY2338" i="1" s="1"/>
  <c r="U2338" i="1"/>
  <c r="AX2338" i="1" s="1"/>
  <c r="T2338" i="1"/>
  <c r="AW2338" i="1" s="1"/>
  <c r="E2338" i="1"/>
  <c r="AZ2337" i="1"/>
  <c r="AT2337" i="1"/>
  <c r="AS2337" i="1"/>
  <c r="AR2337" i="1"/>
  <c r="AQ2337" i="1"/>
  <c r="AP2337" i="1"/>
  <c r="AO2337" i="1"/>
  <c r="AM2337" i="1"/>
  <c r="AL2337" i="1"/>
  <c r="AK2337" i="1"/>
  <c r="AI2337" i="1"/>
  <c r="AH2337" i="1"/>
  <c r="AG2337" i="1"/>
  <c r="AF2337" i="1"/>
  <c r="AE2337" i="1"/>
  <c r="AD2337" i="1"/>
  <c r="AC2337" i="1"/>
  <c r="AB2337" i="1"/>
  <c r="AA2337" i="1"/>
  <c r="Z2337" i="1"/>
  <c r="Y2337" i="1"/>
  <c r="X2337" i="1"/>
  <c r="W2337" i="1"/>
  <c r="S2337" i="1"/>
  <c r="R2337" i="1"/>
  <c r="Q2337" i="1"/>
  <c r="P2337" i="1"/>
  <c r="O2337" i="1"/>
  <c r="N2337" i="1"/>
  <c r="N2332" i="1" s="1"/>
  <c r="N2331" i="1" s="1"/>
  <c r="M2337" i="1"/>
  <c r="L2337" i="1"/>
  <c r="K2337" i="1"/>
  <c r="J2337" i="1"/>
  <c r="I2337" i="1"/>
  <c r="I2332" i="1" s="1"/>
  <c r="E2337" i="1"/>
  <c r="BA2336" i="1"/>
  <c r="AV2336" i="1"/>
  <c r="AU2336" i="1"/>
  <c r="AN2336" i="1"/>
  <c r="AK2336" i="1"/>
  <c r="AK2335" i="1" s="1"/>
  <c r="AJ2336" i="1"/>
  <c r="AJ2335" i="1" s="1"/>
  <c r="T2336" i="1"/>
  <c r="E2336" i="1"/>
  <c r="AT2335" i="1"/>
  <c r="AS2335" i="1"/>
  <c r="AR2335" i="1"/>
  <c r="AQ2335" i="1"/>
  <c r="AP2335" i="1"/>
  <c r="AO2335" i="1"/>
  <c r="AN2335" i="1"/>
  <c r="AM2335" i="1"/>
  <c r="AL2335" i="1"/>
  <c r="AI2335" i="1"/>
  <c r="AH2335" i="1"/>
  <c r="AG2335" i="1"/>
  <c r="AF2335" i="1"/>
  <c r="S2335" i="1"/>
  <c r="R2335" i="1"/>
  <c r="Q2335" i="1"/>
  <c r="P2335" i="1"/>
  <c r="O2335" i="1"/>
  <c r="E2335" i="1"/>
  <c r="BA2334" i="1"/>
  <c r="AY2334" i="1"/>
  <c r="AX2334" i="1"/>
  <c r="AU2334" i="1"/>
  <c r="AN2334" i="1"/>
  <c r="AK2334" i="1"/>
  <c r="AK2333" i="1" s="1"/>
  <c r="AJ2334" i="1"/>
  <c r="T2334" i="1"/>
  <c r="AW2334" i="1" s="1"/>
  <c r="E2334" i="1"/>
  <c r="AZ2333" i="1"/>
  <c r="AT2333" i="1"/>
  <c r="AS2333" i="1"/>
  <c r="AR2333" i="1"/>
  <c r="AU2333" i="1" s="1"/>
  <c r="AQ2333" i="1"/>
  <c r="AP2333" i="1"/>
  <c r="AO2333" i="1"/>
  <c r="AN2333" i="1"/>
  <c r="AM2333" i="1"/>
  <c r="AL2333" i="1"/>
  <c r="AJ2333" i="1"/>
  <c r="AI2333" i="1"/>
  <c r="AH2333" i="1"/>
  <c r="AG2333" i="1"/>
  <c r="AF2333" i="1"/>
  <c r="BA2333" i="1" s="1"/>
  <c r="AD2333" i="1"/>
  <c r="AY2333" i="1" s="1"/>
  <c r="AC2333" i="1"/>
  <c r="AB2333" i="1"/>
  <c r="AA2333" i="1"/>
  <c r="AX2333" i="1" s="1"/>
  <c r="Z2333" i="1"/>
  <c r="Y2333" i="1"/>
  <c r="X2333" i="1"/>
  <c r="W2333" i="1"/>
  <c r="S2333" i="1"/>
  <c r="R2333" i="1"/>
  <c r="Q2333" i="1"/>
  <c r="P2333" i="1"/>
  <c r="O2333" i="1"/>
  <c r="E2333" i="1"/>
  <c r="AE2332" i="1"/>
  <c r="AB2332" i="1"/>
  <c r="AB2331" i="1" s="1"/>
  <c r="M2332" i="1"/>
  <c r="M2331" i="1" s="1"/>
  <c r="E2332" i="1"/>
  <c r="AE2331" i="1"/>
  <c r="E2331" i="1"/>
  <c r="BA2330" i="1"/>
  <c r="AM2330" i="1"/>
  <c r="AM2329" i="1" s="1"/>
  <c r="AH2330" i="1"/>
  <c r="AH2329" i="1" s="1"/>
  <c r="E2330" i="1"/>
  <c r="AN2329" i="1"/>
  <c r="AL2329" i="1"/>
  <c r="AK2329" i="1"/>
  <c r="AJ2329" i="1"/>
  <c r="AI2329" i="1"/>
  <c r="AG2329" i="1"/>
  <c r="AF2329" i="1"/>
  <c r="T2329" i="1"/>
  <c r="E2329" i="1"/>
  <c r="BA2328" i="1"/>
  <c r="AU2328" i="1"/>
  <c r="AN2328" i="1"/>
  <c r="AN2327" i="1" s="1"/>
  <c r="AM2328" i="1"/>
  <c r="AM2327" i="1" s="1"/>
  <c r="AK2328" i="1"/>
  <c r="AK2327" i="1" s="1"/>
  <c r="AJ2328" i="1"/>
  <c r="AJ2327" i="1" s="1"/>
  <c r="AI2328" i="1"/>
  <c r="AH2328" i="1"/>
  <c r="V2328" i="1"/>
  <c r="AY2328" i="1" s="1"/>
  <c r="U2328" i="1"/>
  <c r="AX2328" i="1" s="1"/>
  <c r="R2328" i="1"/>
  <c r="T2328" i="1" s="1"/>
  <c r="AW2328" i="1" s="1"/>
  <c r="E2328" i="1"/>
  <c r="AZ2327" i="1"/>
  <c r="AT2327" i="1"/>
  <c r="AS2327" i="1"/>
  <c r="AR2327" i="1"/>
  <c r="AQ2327" i="1"/>
  <c r="AP2327" i="1"/>
  <c r="AO2327" i="1"/>
  <c r="AL2327" i="1"/>
  <c r="AI2327" i="1"/>
  <c r="AH2327" i="1"/>
  <c r="AG2327" i="1"/>
  <c r="AF2327" i="1"/>
  <c r="AE2327" i="1"/>
  <c r="AE2314" i="1" s="1"/>
  <c r="AE2313" i="1" s="1"/>
  <c r="AD2327" i="1"/>
  <c r="AC2327" i="1"/>
  <c r="AB2327" i="1"/>
  <c r="AA2327" i="1"/>
  <c r="Z2327" i="1"/>
  <c r="Y2327" i="1"/>
  <c r="X2327" i="1"/>
  <c r="W2327" i="1"/>
  <c r="S2327" i="1"/>
  <c r="R2327" i="1"/>
  <c r="Q2327" i="1"/>
  <c r="P2327" i="1"/>
  <c r="O2327" i="1"/>
  <c r="N2327" i="1"/>
  <c r="M2327" i="1"/>
  <c r="L2327" i="1"/>
  <c r="K2327" i="1"/>
  <c r="J2327" i="1"/>
  <c r="I2327" i="1"/>
  <c r="E2327" i="1"/>
  <c r="BA2326" i="1"/>
  <c r="AU2326" i="1"/>
  <c r="AN2326" i="1"/>
  <c r="AK2326" i="1"/>
  <c r="AK2325" i="1" s="1"/>
  <c r="AJ2326" i="1"/>
  <c r="AJ2325" i="1" s="1"/>
  <c r="T2326" i="1"/>
  <c r="AV2326" i="1" s="1"/>
  <c r="E2326" i="1"/>
  <c r="AT2325" i="1"/>
  <c r="AS2325" i="1"/>
  <c r="AR2325" i="1"/>
  <c r="AQ2325" i="1"/>
  <c r="AP2325" i="1"/>
  <c r="AO2325" i="1"/>
  <c r="AN2325" i="1"/>
  <c r="AM2325" i="1"/>
  <c r="AL2325" i="1"/>
  <c r="AI2325" i="1"/>
  <c r="AH2325" i="1"/>
  <c r="AG2325" i="1"/>
  <c r="AF2325" i="1"/>
  <c r="R2325" i="1"/>
  <c r="Q2325" i="1"/>
  <c r="P2325" i="1"/>
  <c r="T2325" i="1" s="1"/>
  <c r="O2325" i="1"/>
  <c r="E2325" i="1"/>
  <c r="BA2324" i="1"/>
  <c r="AU2324" i="1"/>
  <c r="AQ2324" i="1"/>
  <c r="AQ2323" i="1" s="1"/>
  <c r="AN2324" i="1"/>
  <c r="AN2323" i="1" s="1"/>
  <c r="AK2324" i="1"/>
  <c r="AJ2324" i="1"/>
  <c r="AJ2323" i="1" s="1"/>
  <c r="Z2324" i="1"/>
  <c r="Z2323" i="1" s="1"/>
  <c r="V2324" i="1"/>
  <c r="AY2324" i="1" s="1"/>
  <c r="U2324" i="1"/>
  <c r="AX2324" i="1" s="1"/>
  <c r="T2324" i="1"/>
  <c r="S2324" i="1"/>
  <c r="O2324" i="1"/>
  <c r="E2324" i="1"/>
  <c r="AZ2323" i="1"/>
  <c r="AT2323" i="1"/>
  <c r="AS2323" i="1"/>
  <c r="AR2323" i="1"/>
  <c r="AP2323" i="1"/>
  <c r="AO2323" i="1"/>
  <c r="AM2323" i="1"/>
  <c r="AL2323" i="1"/>
  <c r="AK2323" i="1"/>
  <c r="AI2323" i="1"/>
  <c r="AH2323" i="1"/>
  <c r="AG2323" i="1"/>
  <c r="AF2323" i="1"/>
  <c r="AD2323" i="1"/>
  <c r="AC2323" i="1"/>
  <c r="AB2323" i="1"/>
  <c r="AA2323" i="1"/>
  <c r="Y2323" i="1"/>
  <c r="X2323" i="1"/>
  <c r="W2323" i="1"/>
  <c r="S2323" i="1"/>
  <c r="R2323" i="1"/>
  <c r="Q2323" i="1"/>
  <c r="P2323" i="1"/>
  <c r="O2323" i="1"/>
  <c r="N2323" i="1"/>
  <c r="M2323" i="1"/>
  <c r="L2323" i="1"/>
  <c r="K2323" i="1"/>
  <c r="V2323" i="1" s="1"/>
  <c r="AY2323" i="1" s="1"/>
  <c r="J2323" i="1"/>
  <c r="U2323" i="1" s="1"/>
  <c r="I2323" i="1"/>
  <c r="E2323" i="1"/>
  <c r="AU2322" i="1"/>
  <c r="AN2322" i="1"/>
  <c r="AN2321" i="1" s="1"/>
  <c r="AK2322" i="1"/>
  <c r="AJ2322" i="1"/>
  <c r="AJ2321" i="1" s="1"/>
  <c r="V2322" i="1"/>
  <c r="AY2322" i="1" s="1"/>
  <c r="U2322" i="1"/>
  <c r="AX2322" i="1" s="1"/>
  <c r="R2322" i="1"/>
  <c r="E2322" i="1"/>
  <c r="AZ2321" i="1"/>
  <c r="AT2321" i="1"/>
  <c r="AS2321" i="1"/>
  <c r="AR2321" i="1"/>
  <c r="AQ2321" i="1"/>
  <c r="AQ2314" i="1" s="1"/>
  <c r="AQ2313" i="1" s="1"/>
  <c r="AP2321" i="1"/>
  <c r="AO2321" i="1"/>
  <c r="AM2321" i="1"/>
  <c r="AL2321" i="1"/>
  <c r="AK2321" i="1"/>
  <c r="AI2321" i="1"/>
  <c r="AH2321" i="1"/>
  <c r="AG2321" i="1"/>
  <c r="AF2321" i="1"/>
  <c r="AD2321" i="1"/>
  <c r="AC2321" i="1"/>
  <c r="AB2321" i="1"/>
  <c r="AA2321" i="1"/>
  <c r="Z2321" i="1"/>
  <c r="Y2321" i="1"/>
  <c r="X2321" i="1"/>
  <c r="W2321" i="1"/>
  <c r="S2321" i="1"/>
  <c r="Q2321" i="1"/>
  <c r="P2321" i="1"/>
  <c r="O2321" i="1"/>
  <c r="N2321" i="1"/>
  <c r="M2321" i="1"/>
  <c r="U2321" i="1" s="1"/>
  <c r="AX2321" i="1" s="1"/>
  <c r="L2321" i="1"/>
  <c r="K2321" i="1"/>
  <c r="J2321" i="1"/>
  <c r="I2321" i="1"/>
  <c r="E2321" i="1"/>
  <c r="BA2320" i="1"/>
  <c r="AU2320" i="1"/>
  <c r="AN2320" i="1"/>
  <c r="AN2319" i="1" s="1"/>
  <c r="AK2320" i="1"/>
  <c r="AK2319" i="1" s="1"/>
  <c r="AJ2320" i="1"/>
  <c r="V2320" i="1"/>
  <c r="AY2320" i="1" s="1"/>
  <c r="U2320" i="1"/>
  <c r="AX2320" i="1" s="1"/>
  <c r="T2320" i="1"/>
  <c r="AW2320" i="1" s="1"/>
  <c r="E2320" i="1"/>
  <c r="AZ2319" i="1"/>
  <c r="AT2319" i="1"/>
  <c r="AS2319" i="1"/>
  <c r="AR2319" i="1"/>
  <c r="AQ2319" i="1"/>
  <c r="AP2319" i="1"/>
  <c r="AO2319" i="1"/>
  <c r="AM2319" i="1"/>
  <c r="AL2319" i="1"/>
  <c r="AJ2319" i="1"/>
  <c r="AI2319" i="1"/>
  <c r="AH2319" i="1"/>
  <c r="AG2319" i="1"/>
  <c r="AF2319" i="1"/>
  <c r="AD2319" i="1"/>
  <c r="AC2319" i="1"/>
  <c r="AB2319" i="1"/>
  <c r="AA2319" i="1"/>
  <c r="Z2319" i="1"/>
  <c r="Y2319" i="1"/>
  <c r="X2319" i="1"/>
  <c r="W2319" i="1"/>
  <c r="S2319" i="1"/>
  <c r="R2319" i="1"/>
  <c r="Q2319" i="1"/>
  <c r="P2319" i="1"/>
  <c r="O2319" i="1"/>
  <c r="N2319" i="1"/>
  <c r="M2319" i="1"/>
  <c r="L2319" i="1"/>
  <c r="K2319" i="1"/>
  <c r="V2319" i="1" s="1"/>
  <c r="AY2319" i="1" s="1"/>
  <c r="J2319" i="1"/>
  <c r="I2319" i="1"/>
  <c r="E2319" i="1"/>
  <c r="BA2318" i="1"/>
  <c r="AU2318" i="1"/>
  <c r="AN2318" i="1"/>
  <c r="AN2317" i="1" s="1"/>
  <c r="AK2318" i="1"/>
  <c r="AK2317" i="1" s="1"/>
  <c r="AJ2318" i="1"/>
  <c r="AJ2317" i="1" s="1"/>
  <c r="V2318" i="1"/>
  <c r="AY2318" i="1" s="1"/>
  <c r="U2318" i="1"/>
  <c r="AX2318" i="1" s="1"/>
  <c r="T2318" i="1"/>
  <c r="AW2318" i="1" s="1"/>
  <c r="E2318" i="1"/>
  <c r="AZ2317" i="1"/>
  <c r="AT2317" i="1"/>
  <c r="AS2317" i="1"/>
  <c r="AR2317" i="1"/>
  <c r="AQ2317" i="1"/>
  <c r="AP2317" i="1"/>
  <c r="AO2317" i="1"/>
  <c r="AM2317" i="1"/>
  <c r="AL2317" i="1"/>
  <c r="AI2317" i="1"/>
  <c r="AH2317" i="1"/>
  <c r="AG2317" i="1"/>
  <c r="AF2317" i="1"/>
  <c r="AD2317" i="1"/>
  <c r="AC2317" i="1"/>
  <c r="AB2317" i="1"/>
  <c r="AA2317" i="1"/>
  <c r="Z2317" i="1"/>
  <c r="Y2317" i="1"/>
  <c r="X2317" i="1"/>
  <c r="W2317" i="1"/>
  <c r="S2317" i="1"/>
  <c r="R2317" i="1"/>
  <c r="Q2317" i="1"/>
  <c r="P2317" i="1"/>
  <c r="O2317" i="1"/>
  <c r="N2317" i="1"/>
  <c r="M2317" i="1"/>
  <c r="L2317" i="1"/>
  <c r="K2317" i="1"/>
  <c r="J2317" i="1"/>
  <c r="I2317" i="1"/>
  <c r="E2317" i="1"/>
  <c r="BA2316" i="1"/>
  <c r="AY2316" i="1"/>
  <c r="AX2316" i="1"/>
  <c r="AU2316" i="1"/>
  <c r="AN2316" i="1"/>
  <c r="AN2315" i="1" s="1"/>
  <c r="AK2316" i="1"/>
  <c r="AK2315" i="1" s="1"/>
  <c r="AJ2316" i="1"/>
  <c r="AJ2315" i="1" s="1"/>
  <c r="T2316" i="1"/>
  <c r="AW2316" i="1" s="1"/>
  <c r="E2316" i="1"/>
  <c r="AZ2315" i="1"/>
  <c r="AT2315" i="1"/>
  <c r="AS2315" i="1"/>
  <c r="AR2315" i="1"/>
  <c r="AQ2315" i="1"/>
  <c r="AP2315" i="1"/>
  <c r="AO2315" i="1"/>
  <c r="AM2315" i="1"/>
  <c r="AL2315" i="1"/>
  <c r="AI2315" i="1"/>
  <c r="AH2315" i="1"/>
  <c r="AG2315" i="1"/>
  <c r="AF2315" i="1"/>
  <c r="AD2315" i="1"/>
  <c r="AC2315" i="1"/>
  <c r="AB2315" i="1"/>
  <c r="AA2315" i="1"/>
  <c r="Z2315" i="1"/>
  <c r="Y2315" i="1"/>
  <c r="X2315" i="1"/>
  <c r="W2315" i="1"/>
  <c r="S2315" i="1"/>
  <c r="R2315" i="1"/>
  <c r="Q2315" i="1"/>
  <c r="P2315" i="1"/>
  <c r="O2315" i="1"/>
  <c r="E2315" i="1"/>
  <c r="E2314" i="1"/>
  <c r="E2313" i="1"/>
  <c r="BA2312" i="1"/>
  <c r="AU2312" i="1"/>
  <c r="AN2312" i="1"/>
  <c r="AN2311" i="1" s="1"/>
  <c r="AK2312" i="1"/>
  <c r="AJ2312" i="1"/>
  <c r="T2312" i="1"/>
  <c r="AV2312" i="1" s="1"/>
  <c r="E2312" i="1"/>
  <c r="AT2311" i="1"/>
  <c r="AS2311" i="1"/>
  <c r="AS2308" i="1" s="1"/>
  <c r="AS2307" i="1" s="1"/>
  <c r="AR2311" i="1"/>
  <c r="AQ2311" i="1"/>
  <c r="AP2311" i="1"/>
  <c r="AO2311" i="1"/>
  <c r="AO2308" i="1" s="1"/>
  <c r="AO2307" i="1" s="1"/>
  <c r="AM2311" i="1"/>
  <c r="AL2311" i="1"/>
  <c r="AL2308" i="1" s="1"/>
  <c r="AK2311" i="1"/>
  <c r="AK2308" i="1" s="1"/>
  <c r="AK2307" i="1" s="1"/>
  <c r="AJ2311" i="1"/>
  <c r="AJ2308" i="1" s="1"/>
  <c r="AJ2307" i="1" s="1"/>
  <c r="AI2311" i="1"/>
  <c r="AH2311" i="1"/>
  <c r="AG2311" i="1"/>
  <c r="AF2311" i="1"/>
  <c r="R2311" i="1"/>
  <c r="Q2311" i="1"/>
  <c r="P2311" i="1"/>
  <c r="O2311" i="1"/>
  <c r="O2308" i="1" s="1"/>
  <c r="O2307" i="1" s="1"/>
  <c r="E2311" i="1"/>
  <c r="AU2310" i="1"/>
  <c r="AN2310" i="1"/>
  <c r="AN2309" i="1" s="1"/>
  <c r="AK2310" i="1"/>
  <c r="AJ2310" i="1"/>
  <c r="R2310" i="1"/>
  <c r="T2310" i="1" s="1"/>
  <c r="AV2310" i="1" s="1"/>
  <c r="E2310" i="1"/>
  <c r="AT2309" i="1"/>
  <c r="AS2309" i="1"/>
  <c r="AR2309" i="1"/>
  <c r="AR2308" i="1" s="1"/>
  <c r="AR2307" i="1" s="1"/>
  <c r="AQ2309" i="1"/>
  <c r="AP2309" i="1"/>
  <c r="AO2309" i="1"/>
  <c r="AM2309" i="1"/>
  <c r="AL2309" i="1"/>
  <c r="AK2309" i="1"/>
  <c r="AJ2309" i="1"/>
  <c r="AI2309" i="1"/>
  <c r="AH2309" i="1"/>
  <c r="AG2309" i="1"/>
  <c r="AF2309" i="1"/>
  <c r="R2309" i="1"/>
  <c r="R2308" i="1" s="1"/>
  <c r="Q2309" i="1"/>
  <c r="P2309" i="1"/>
  <c r="O2309" i="1"/>
  <c r="E2309" i="1"/>
  <c r="AF2308" i="1"/>
  <c r="AF2307" i="1" s="1"/>
  <c r="E2308" i="1"/>
  <c r="E2307" i="1"/>
  <c r="E2306" i="1"/>
  <c r="E2305" i="1"/>
  <c r="AU2304" i="1"/>
  <c r="T2304" i="1"/>
  <c r="E2304" i="1"/>
  <c r="AT2303" i="1"/>
  <c r="AT2302" i="1" s="1"/>
  <c r="AT2301" i="1" s="1"/>
  <c r="AT2300" i="1" s="1"/>
  <c r="AT2299" i="1" s="1"/>
  <c r="AS2303" i="1"/>
  <c r="AS2302" i="1" s="1"/>
  <c r="AR2303" i="1"/>
  <c r="AR2302" i="1" s="1"/>
  <c r="AR2301" i="1" s="1"/>
  <c r="AR2300" i="1" s="1"/>
  <c r="AR2299" i="1" s="1"/>
  <c r="AQ2303" i="1"/>
  <c r="AQ2302" i="1" s="1"/>
  <c r="AQ2301" i="1" s="1"/>
  <c r="AQ2300" i="1" s="1"/>
  <c r="AQ2299" i="1" s="1"/>
  <c r="AP2303" i="1"/>
  <c r="AO2303" i="1"/>
  <c r="AO2302" i="1" s="1"/>
  <c r="AN2303" i="1"/>
  <c r="AM2303" i="1"/>
  <c r="AM2302" i="1" s="1"/>
  <c r="AM2301" i="1" s="1"/>
  <c r="AM2300" i="1" s="1"/>
  <c r="AL2303" i="1"/>
  <c r="AL2302" i="1" s="1"/>
  <c r="AK2303" i="1"/>
  <c r="AK2302" i="1" s="1"/>
  <c r="AJ2303" i="1"/>
  <c r="AJ2302" i="1" s="1"/>
  <c r="AJ2301" i="1" s="1"/>
  <c r="AJ2300" i="1" s="1"/>
  <c r="AJ2299" i="1" s="1"/>
  <c r="AI2303" i="1"/>
  <c r="AI2302" i="1" s="1"/>
  <c r="AI2301" i="1" s="1"/>
  <c r="AI2300" i="1" s="1"/>
  <c r="AI2299" i="1" s="1"/>
  <c r="AH2303" i="1"/>
  <c r="AG2303" i="1"/>
  <c r="AG2302" i="1" s="1"/>
  <c r="AF2303" i="1"/>
  <c r="AF2302" i="1" s="1"/>
  <c r="AF2301" i="1" s="1"/>
  <c r="AF2300" i="1" s="1"/>
  <c r="AF2299" i="1" s="1"/>
  <c r="T2303" i="1"/>
  <c r="O2303" i="1"/>
  <c r="O2302" i="1" s="1"/>
  <c r="T2302" i="1" s="1"/>
  <c r="E2303" i="1"/>
  <c r="AP2302" i="1"/>
  <c r="AP2301" i="1" s="1"/>
  <c r="AP2300" i="1" s="1"/>
  <c r="AP2299" i="1" s="1"/>
  <c r="AN2302" i="1"/>
  <c r="AN2301" i="1" s="1"/>
  <c r="AN2300" i="1" s="1"/>
  <c r="AN2299" i="1" s="1"/>
  <c r="AH2302" i="1"/>
  <c r="AH2301" i="1" s="1"/>
  <c r="AH2300" i="1" s="1"/>
  <c r="AH2299" i="1" s="1"/>
  <c r="E2302" i="1"/>
  <c r="AS2301" i="1"/>
  <c r="AO2301" i="1"/>
  <c r="AO2300" i="1" s="1"/>
  <c r="AO2299" i="1" s="1"/>
  <c r="AL2301" i="1"/>
  <c r="AL2300" i="1" s="1"/>
  <c r="AL2299" i="1" s="1"/>
  <c r="AK2301" i="1"/>
  <c r="AK2300" i="1" s="1"/>
  <c r="AK2299" i="1" s="1"/>
  <c r="AG2301" i="1"/>
  <c r="AG2300" i="1" s="1"/>
  <c r="AG2299" i="1" s="1"/>
  <c r="E2301" i="1"/>
  <c r="E2300" i="1"/>
  <c r="AM2299" i="1"/>
  <c r="E2299" i="1"/>
  <c r="E2298" i="1"/>
  <c r="BA2297" i="1"/>
  <c r="AY2297" i="1"/>
  <c r="AU2297" i="1"/>
  <c r="AN2297" i="1"/>
  <c r="AN2296" i="1" s="1"/>
  <c r="AN2295" i="1" s="1"/>
  <c r="AN2294" i="1" s="1"/>
  <c r="AN2293" i="1" s="1"/>
  <c r="AN2292" i="1" s="1"/>
  <c r="AK2297" i="1"/>
  <c r="AK2296" i="1" s="1"/>
  <c r="AK2295" i="1" s="1"/>
  <c r="AK2294" i="1" s="1"/>
  <c r="AK2293" i="1" s="1"/>
  <c r="AK2292" i="1" s="1"/>
  <c r="AJ2297" i="1"/>
  <c r="AJ2296" i="1" s="1"/>
  <c r="AJ2295" i="1" s="1"/>
  <c r="AJ2294" i="1" s="1"/>
  <c r="AJ2293" i="1" s="1"/>
  <c r="AJ2292" i="1" s="1"/>
  <c r="V2297" i="1"/>
  <c r="U2297" i="1"/>
  <c r="AX2297" i="1" s="1"/>
  <c r="T2297" i="1"/>
  <c r="AW2297" i="1" s="1"/>
  <c r="E2297" i="1"/>
  <c r="AZ2296" i="1"/>
  <c r="AZ2295" i="1" s="1"/>
  <c r="AZ2294" i="1" s="1"/>
  <c r="AZ2293" i="1" s="1"/>
  <c r="AZ2292" i="1" s="1"/>
  <c r="AT2296" i="1"/>
  <c r="AT2295" i="1" s="1"/>
  <c r="AT2294" i="1" s="1"/>
  <c r="AT2293" i="1" s="1"/>
  <c r="AT2292" i="1" s="1"/>
  <c r="AS2296" i="1"/>
  <c r="AR2296" i="1"/>
  <c r="AR2295" i="1" s="1"/>
  <c r="AR2294" i="1" s="1"/>
  <c r="AR2293" i="1" s="1"/>
  <c r="AR2292" i="1" s="1"/>
  <c r="AQ2296" i="1"/>
  <c r="AQ2295" i="1" s="1"/>
  <c r="AQ2294" i="1" s="1"/>
  <c r="AQ2293" i="1" s="1"/>
  <c r="AQ2292" i="1" s="1"/>
  <c r="AP2296" i="1"/>
  <c r="AO2296" i="1"/>
  <c r="AO2295" i="1" s="1"/>
  <c r="AO2294" i="1" s="1"/>
  <c r="AO2293" i="1" s="1"/>
  <c r="AO2292" i="1" s="1"/>
  <c r="AM2296" i="1"/>
  <c r="AM2295" i="1" s="1"/>
  <c r="AM2294" i="1" s="1"/>
  <c r="AM2293" i="1" s="1"/>
  <c r="AM2292" i="1" s="1"/>
  <c r="AL2296" i="1"/>
  <c r="AL2295" i="1" s="1"/>
  <c r="AI2296" i="1"/>
  <c r="AI2295" i="1" s="1"/>
  <c r="AH2296" i="1"/>
  <c r="AH2295" i="1" s="1"/>
  <c r="AH2294" i="1" s="1"/>
  <c r="AH2293" i="1" s="1"/>
  <c r="AH2292" i="1" s="1"/>
  <c r="AG2296" i="1"/>
  <c r="AG2295" i="1" s="1"/>
  <c r="AG2294" i="1" s="1"/>
  <c r="AG2293" i="1" s="1"/>
  <c r="AG2292" i="1" s="1"/>
  <c r="AF2296" i="1"/>
  <c r="AF2295" i="1" s="1"/>
  <c r="AF2294" i="1" s="1"/>
  <c r="AF2293" i="1" s="1"/>
  <c r="AF2292" i="1" s="1"/>
  <c r="AD2296" i="1"/>
  <c r="AD2295" i="1" s="1"/>
  <c r="AC2296" i="1"/>
  <c r="AC2295" i="1" s="1"/>
  <c r="AC2294" i="1" s="1"/>
  <c r="AC2293" i="1" s="1"/>
  <c r="AC2292" i="1" s="1"/>
  <c r="AB2296" i="1"/>
  <c r="AB2295" i="1" s="1"/>
  <c r="AB2294" i="1" s="1"/>
  <c r="AB2293" i="1" s="1"/>
  <c r="AB2292" i="1" s="1"/>
  <c r="AA2296" i="1"/>
  <c r="AA2295" i="1" s="1"/>
  <c r="AA2294" i="1" s="1"/>
  <c r="AA2293" i="1" s="1"/>
  <c r="AA2292" i="1" s="1"/>
  <c r="Z2296" i="1"/>
  <c r="Z2295" i="1" s="1"/>
  <c r="Z2294" i="1" s="1"/>
  <c r="Z2293" i="1" s="1"/>
  <c r="Z2292" i="1" s="1"/>
  <c r="Y2296" i="1"/>
  <c r="X2296" i="1"/>
  <c r="X2295" i="1" s="1"/>
  <c r="X2294" i="1" s="1"/>
  <c r="X2293" i="1" s="1"/>
  <c r="X2292" i="1" s="1"/>
  <c r="W2296" i="1"/>
  <c r="W2295" i="1" s="1"/>
  <c r="W2294" i="1" s="1"/>
  <c r="W2293" i="1" s="1"/>
  <c r="W2292" i="1" s="1"/>
  <c r="S2296" i="1"/>
  <c r="S2295" i="1" s="1"/>
  <c r="S2294" i="1" s="1"/>
  <c r="S2293" i="1" s="1"/>
  <c r="S2292" i="1" s="1"/>
  <c r="R2296" i="1"/>
  <c r="R2295" i="1" s="1"/>
  <c r="R2294" i="1" s="1"/>
  <c r="R2293" i="1" s="1"/>
  <c r="R2292" i="1" s="1"/>
  <c r="Q2296" i="1"/>
  <c r="P2296" i="1"/>
  <c r="P2295" i="1" s="1"/>
  <c r="P2294" i="1" s="1"/>
  <c r="P2293" i="1" s="1"/>
  <c r="P2292" i="1" s="1"/>
  <c r="O2296" i="1"/>
  <c r="O2295" i="1" s="1"/>
  <c r="O2294" i="1" s="1"/>
  <c r="N2296" i="1"/>
  <c r="N2295" i="1" s="1"/>
  <c r="N2294" i="1" s="1"/>
  <c r="N2293" i="1" s="1"/>
  <c r="N2292" i="1" s="1"/>
  <c r="M2296" i="1"/>
  <c r="M2295" i="1" s="1"/>
  <c r="M2294" i="1" s="1"/>
  <c r="M2293" i="1" s="1"/>
  <c r="M2292" i="1" s="1"/>
  <c r="L2296" i="1"/>
  <c r="L2295" i="1" s="1"/>
  <c r="L2294" i="1" s="1"/>
  <c r="L2293" i="1" s="1"/>
  <c r="K2296" i="1"/>
  <c r="J2296" i="1"/>
  <c r="U2296" i="1" s="1"/>
  <c r="AX2296" i="1" s="1"/>
  <c r="I2296" i="1"/>
  <c r="I2295" i="1" s="1"/>
  <c r="E2296" i="1"/>
  <c r="AP2295" i="1"/>
  <c r="Y2295" i="1"/>
  <c r="Y2294" i="1" s="1"/>
  <c r="Y2293" i="1" s="1"/>
  <c r="Y2292" i="1" s="1"/>
  <c r="Q2295" i="1"/>
  <c r="Q2294" i="1" s="1"/>
  <c r="Q2293" i="1" s="1"/>
  <c r="Q2292" i="1" s="1"/>
  <c r="E2295" i="1"/>
  <c r="AI2294" i="1"/>
  <c r="AI2293" i="1" s="1"/>
  <c r="AI2292" i="1" s="1"/>
  <c r="AD2294" i="1"/>
  <c r="AD2293" i="1" s="1"/>
  <c r="AD2292" i="1" s="1"/>
  <c r="E2294" i="1"/>
  <c r="O2293" i="1"/>
  <c r="O2292" i="1" s="1"/>
  <c r="E2293" i="1"/>
  <c r="L2292" i="1"/>
  <c r="E2292" i="1"/>
  <c r="AU2291" i="1"/>
  <c r="AN2291" i="1"/>
  <c r="AK2291" i="1"/>
  <c r="AJ2291" i="1"/>
  <c r="AJ2290" i="1" s="1"/>
  <c r="V2291" i="1"/>
  <c r="AY2291" i="1" s="1"/>
  <c r="U2291" i="1"/>
  <c r="AX2291" i="1" s="1"/>
  <c r="T2291" i="1"/>
  <c r="AW2291" i="1" s="1"/>
  <c r="E2291" i="1"/>
  <c r="AZ2290" i="1"/>
  <c r="AT2290" i="1"/>
  <c r="AS2290" i="1"/>
  <c r="AR2290" i="1"/>
  <c r="AQ2290" i="1"/>
  <c r="AP2290" i="1"/>
  <c r="AO2290" i="1"/>
  <c r="AN2290" i="1"/>
  <c r="AM2290" i="1"/>
  <c r="AL2290" i="1"/>
  <c r="AK2290" i="1"/>
  <c r="AI2290" i="1"/>
  <c r="AH2290" i="1"/>
  <c r="AG2290" i="1"/>
  <c r="AF2290" i="1"/>
  <c r="AE2290" i="1"/>
  <c r="AD2290" i="1"/>
  <c r="AC2290" i="1"/>
  <c r="AB2290" i="1"/>
  <c r="AA2290" i="1"/>
  <c r="Z2290" i="1"/>
  <c r="Y2290" i="1"/>
  <c r="X2290" i="1"/>
  <c r="W2290" i="1"/>
  <c r="S2290" i="1"/>
  <c r="R2290" i="1"/>
  <c r="Q2290" i="1"/>
  <c r="P2290" i="1"/>
  <c r="O2290" i="1"/>
  <c r="N2290" i="1"/>
  <c r="M2290" i="1"/>
  <c r="L2290" i="1"/>
  <c r="K2290" i="1"/>
  <c r="J2290" i="1"/>
  <c r="U2290" i="1" s="1"/>
  <c r="AX2290" i="1" s="1"/>
  <c r="I2290" i="1"/>
  <c r="E2290" i="1"/>
  <c r="AU2289" i="1"/>
  <c r="AN2289" i="1"/>
  <c r="AN2288" i="1" s="1"/>
  <c r="AK2289" i="1"/>
  <c r="AK2288" i="1" s="1"/>
  <c r="AJ2289" i="1"/>
  <c r="AJ2288" i="1" s="1"/>
  <c r="V2289" i="1"/>
  <c r="AY2289" i="1" s="1"/>
  <c r="U2289" i="1"/>
  <c r="AX2289" i="1" s="1"/>
  <c r="T2289" i="1"/>
  <c r="E2289" i="1"/>
  <c r="AZ2288" i="1"/>
  <c r="AT2288" i="1"/>
  <c r="AS2288" i="1"/>
  <c r="AR2288" i="1"/>
  <c r="AQ2288" i="1"/>
  <c r="AP2288" i="1"/>
  <c r="AO2288" i="1"/>
  <c r="AM2288" i="1"/>
  <c r="AL2288" i="1"/>
  <c r="AI2288" i="1"/>
  <c r="AH2288" i="1"/>
  <c r="AG2288" i="1"/>
  <c r="AF2288" i="1"/>
  <c r="AE2288" i="1"/>
  <c r="AD2288" i="1"/>
  <c r="AC2288" i="1"/>
  <c r="AB2288" i="1"/>
  <c r="AA2288" i="1"/>
  <c r="Z2288" i="1"/>
  <c r="Y2288" i="1"/>
  <c r="X2288" i="1"/>
  <c r="W2288" i="1"/>
  <c r="S2288" i="1"/>
  <c r="R2288" i="1"/>
  <c r="Q2288" i="1"/>
  <c r="P2288" i="1"/>
  <c r="O2288" i="1"/>
  <c r="N2288" i="1"/>
  <c r="M2288" i="1"/>
  <c r="L2288" i="1"/>
  <c r="K2288" i="1"/>
  <c r="J2288" i="1"/>
  <c r="I2288" i="1"/>
  <c r="E2288" i="1"/>
  <c r="BA2287" i="1"/>
  <c r="AY2287" i="1"/>
  <c r="AX2287" i="1"/>
  <c r="AU2287" i="1"/>
  <c r="AN2287" i="1"/>
  <c r="AN2286" i="1" s="1"/>
  <c r="AK2287" i="1"/>
  <c r="AK2286" i="1" s="1"/>
  <c r="AJ2287" i="1"/>
  <c r="T2287" i="1"/>
  <c r="E2287" i="1"/>
  <c r="AZ2286" i="1"/>
  <c r="AT2286" i="1"/>
  <c r="AS2286" i="1"/>
  <c r="AR2286" i="1"/>
  <c r="AQ2286" i="1"/>
  <c r="AP2286" i="1"/>
  <c r="AO2286" i="1"/>
  <c r="AM2286" i="1"/>
  <c r="AL2286" i="1"/>
  <c r="AJ2286" i="1"/>
  <c r="AI2286" i="1"/>
  <c r="AH2286" i="1"/>
  <c r="AG2286" i="1"/>
  <c r="AF2286" i="1"/>
  <c r="AE2286" i="1"/>
  <c r="AY2286" i="1" s="1"/>
  <c r="AD2286" i="1"/>
  <c r="AC2286" i="1"/>
  <c r="AB2286" i="1"/>
  <c r="AA2286" i="1"/>
  <c r="Z2286" i="1"/>
  <c r="Y2286" i="1"/>
  <c r="X2286" i="1"/>
  <c r="W2286" i="1"/>
  <c r="V2286" i="1"/>
  <c r="U2286" i="1"/>
  <c r="S2286" i="1"/>
  <c r="R2286" i="1"/>
  <c r="Q2286" i="1"/>
  <c r="P2286" i="1"/>
  <c r="O2286" i="1"/>
  <c r="E2286" i="1"/>
  <c r="BA2285" i="1"/>
  <c r="AU2285" i="1"/>
  <c r="AN2285" i="1"/>
  <c r="AN2284" i="1" s="1"/>
  <c r="AK2285" i="1"/>
  <c r="AK2284" i="1" s="1"/>
  <c r="AJ2285" i="1"/>
  <c r="V2285" i="1"/>
  <c r="AY2285" i="1" s="1"/>
  <c r="U2285" i="1"/>
  <c r="AX2285" i="1" s="1"/>
  <c r="T2285" i="1"/>
  <c r="AW2285" i="1" s="1"/>
  <c r="I2285" i="1"/>
  <c r="E2285" i="1"/>
  <c r="BA2284" i="1"/>
  <c r="AZ2284" i="1"/>
  <c r="AT2284" i="1"/>
  <c r="AS2284" i="1"/>
  <c r="AR2284" i="1"/>
  <c r="AQ2284" i="1"/>
  <c r="AP2284" i="1"/>
  <c r="AO2284" i="1"/>
  <c r="AM2284" i="1"/>
  <c r="AL2284" i="1"/>
  <c r="AJ2284" i="1"/>
  <c r="AI2284" i="1"/>
  <c r="AH2284" i="1"/>
  <c r="AG2284" i="1"/>
  <c r="AF2284" i="1"/>
  <c r="AE2284" i="1"/>
  <c r="AD2284" i="1"/>
  <c r="AC2284" i="1"/>
  <c r="AB2284" i="1"/>
  <c r="AA2284" i="1"/>
  <c r="Z2284" i="1"/>
  <c r="Y2284" i="1"/>
  <c r="X2284" i="1"/>
  <c r="W2284" i="1"/>
  <c r="S2284" i="1"/>
  <c r="R2284" i="1"/>
  <c r="Q2284" i="1"/>
  <c r="P2284" i="1"/>
  <c r="O2284" i="1"/>
  <c r="N2284" i="1"/>
  <c r="M2284" i="1"/>
  <c r="L2284" i="1"/>
  <c r="K2284" i="1"/>
  <c r="V2284" i="1" s="1"/>
  <c r="J2284" i="1"/>
  <c r="I2284" i="1"/>
  <c r="E2284" i="1"/>
  <c r="BA2283" i="1"/>
  <c r="AU2283" i="1"/>
  <c r="AN2283" i="1"/>
  <c r="AN2282" i="1" s="1"/>
  <c r="AK2283" i="1"/>
  <c r="AK2282" i="1" s="1"/>
  <c r="AJ2283" i="1"/>
  <c r="AJ2282" i="1" s="1"/>
  <c r="V2283" i="1"/>
  <c r="AY2283" i="1" s="1"/>
  <c r="U2283" i="1"/>
  <c r="AX2283" i="1" s="1"/>
  <c r="T2283" i="1"/>
  <c r="AW2283" i="1" s="1"/>
  <c r="E2283" i="1"/>
  <c r="AZ2282" i="1"/>
  <c r="AT2282" i="1"/>
  <c r="AS2282" i="1"/>
  <c r="AR2282" i="1"/>
  <c r="AQ2282" i="1"/>
  <c r="AP2282" i="1"/>
  <c r="AO2282" i="1"/>
  <c r="AM2282" i="1"/>
  <c r="AL2282" i="1"/>
  <c r="AI2282" i="1"/>
  <c r="AH2282" i="1"/>
  <c r="AG2282" i="1"/>
  <c r="AF2282" i="1"/>
  <c r="AE2282" i="1"/>
  <c r="AD2282" i="1"/>
  <c r="AC2282" i="1"/>
  <c r="AB2282" i="1"/>
  <c r="AA2282" i="1"/>
  <c r="Z2282" i="1"/>
  <c r="Z2273" i="1" s="1"/>
  <c r="Z2272" i="1" s="1"/>
  <c r="Z2271" i="1" s="1"/>
  <c r="Z2270" i="1" s="1"/>
  <c r="Y2282" i="1"/>
  <c r="X2282" i="1"/>
  <c r="W2282" i="1"/>
  <c r="S2282" i="1"/>
  <c r="R2282" i="1"/>
  <c r="Q2282" i="1"/>
  <c r="P2282" i="1"/>
  <c r="O2282" i="1"/>
  <c r="N2282" i="1"/>
  <c r="M2282" i="1"/>
  <c r="L2282" i="1"/>
  <c r="K2282" i="1"/>
  <c r="J2282" i="1"/>
  <c r="I2282" i="1"/>
  <c r="E2282" i="1"/>
  <c r="BA2281" i="1"/>
  <c r="AU2281" i="1"/>
  <c r="AN2281" i="1"/>
  <c r="AN2280" i="1" s="1"/>
  <c r="AK2281" i="1"/>
  <c r="AK2280" i="1" s="1"/>
  <c r="AJ2281" i="1"/>
  <c r="AJ2280" i="1" s="1"/>
  <c r="V2281" i="1"/>
  <c r="AY2281" i="1" s="1"/>
  <c r="U2281" i="1"/>
  <c r="AX2281" i="1" s="1"/>
  <c r="T2281" i="1"/>
  <c r="E2281" i="1"/>
  <c r="AZ2280" i="1"/>
  <c r="AT2280" i="1"/>
  <c r="AS2280" i="1"/>
  <c r="AR2280" i="1"/>
  <c r="AQ2280" i="1"/>
  <c r="AP2280" i="1"/>
  <c r="AO2280" i="1"/>
  <c r="AM2280" i="1"/>
  <c r="AL2280" i="1"/>
  <c r="AI2280" i="1"/>
  <c r="AH2280" i="1"/>
  <c r="AG2280" i="1"/>
  <c r="AF2280" i="1"/>
  <c r="AE2280" i="1"/>
  <c r="AD2280" i="1"/>
  <c r="AC2280" i="1"/>
  <c r="AB2280" i="1"/>
  <c r="AA2280" i="1"/>
  <c r="Z2280" i="1"/>
  <c r="Y2280" i="1"/>
  <c r="X2280" i="1"/>
  <c r="W2280" i="1"/>
  <c r="S2280" i="1"/>
  <c r="R2280" i="1"/>
  <c r="Q2280" i="1"/>
  <c r="P2280" i="1"/>
  <c r="O2280" i="1"/>
  <c r="N2280" i="1"/>
  <c r="M2280" i="1"/>
  <c r="L2280" i="1"/>
  <c r="K2280" i="1"/>
  <c r="J2280" i="1"/>
  <c r="I2280" i="1"/>
  <c r="E2280" i="1"/>
  <c r="AU2279" i="1"/>
  <c r="AN2279" i="1"/>
  <c r="AN2278" i="1" s="1"/>
  <c r="AK2279" i="1"/>
  <c r="AK2278" i="1" s="1"/>
  <c r="AJ2279" i="1"/>
  <c r="V2279" i="1"/>
  <c r="AY2279" i="1" s="1"/>
  <c r="U2279" i="1"/>
  <c r="AX2279" i="1" s="1"/>
  <c r="T2279" i="1"/>
  <c r="AW2279" i="1" s="1"/>
  <c r="E2279" i="1"/>
  <c r="AZ2278" i="1"/>
  <c r="AT2278" i="1"/>
  <c r="AS2278" i="1"/>
  <c r="AR2278" i="1"/>
  <c r="AQ2278" i="1"/>
  <c r="AP2278" i="1"/>
  <c r="AO2278" i="1"/>
  <c r="AM2278" i="1"/>
  <c r="AL2278" i="1"/>
  <c r="AJ2278" i="1"/>
  <c r="AI2278" i="1"/>
  <c r="AH2278" i="1"/>
  <c r="AG2278" i="1"/>
  <c r="AF2278" i="1"/>
  <c r="AE2278" i="1"/>
  <c r="AD2278" i="1"/>
  <c r="AC2278" i="1"/>
  <c r="AB2278" i="1"/>
  <c r="AA2278" i="1"/>
  <c r="Z2278" i="1"/>
  <c r="Y2278" i="1"/>
  <c r="X2278" i="1"/>
  <c r="W2278" i="1"/>
  <c r="S2278" i="1"/>
  <c r="R2278" i="1"/>
  <c r="Q2278" i="1"/>
  <c r="P2278" i="1"/>
  <c r="O2278" i="1"/>
  <c r="N2278" i="1"/>
  <c r="M2278" i="1"/>
  <c r="L2278" i="1"/>
  <c r="K2278" i="1"/>
  <c r="J2278" i="1"/>
  <c r="I2278" i="1"/>
  <c r="E2278" i="1"/>
  <c r="BA2277" i="1"/>
  <c r="AU2277" i="1"/>
  <c r="AN2277" i="1"/>
  <c r="AN2276" i="1" s="1"/>
  <c r="AK2277" i="1"/>
  <c r="AK2276" i="1" s="1"/>
  <c r="AJ2277" i="1"/>
  <c r="AJ2276" i="1" s="1"/>
  <c r="V2277" i="1"/>
  <c r="AY2277" i="1" s="1"/>
  <c r="U2277" i="1"/>
  <c r="AX2277" i="1" s="1"/>
  <c r="T2277" i="1"/>
  <c r="E2277" i="1"/>
  <c r="AZ2276" i="1"/>
  <c r="AT2276" i="1"/>
  <c r="AS2276" i="1"/>
  <c r="AR2276" i="1"/>
  <c r="AQ2276" i="1"/>
  <c r="AP2276" i="1"/>
  <c r="AO2276" i="1"/>
  <c r="AM2276" i="1"/>
  <c r="AL2276" i="1"/>
  <c r="AI2276" i="1"/>
  <c r="AH2276" i="1"/>
  <c r="AG2276" i="1"/>
  <c r="AF2276" i="1"/>
  <c r="AE2276" i="1"/>
  <c r="AD2276" i="1"/>
  <c r="AC2276" i="1"/>
  <c r="AB2276" i="1"/>
  <c r="AA2276" i="1"/>
  <c r="Z2276" i="1"/>
  <c r="Y2276" i="1"/>
  <c r="X2276" i="1"/>
  <c r="W2276" i="1"/>
  <c r="S2276" i="1"/>
  <c r="R2276" i="1"/>
  <c r="Q2276" i="1"/>
  <c r="P2276" i="1"/>
  <c r="O2276" i="1"/>
  <c r="N2276" i="1"/>
  <c r="M2276" i="1"/>
  <c r="L2276" i="1"/>
  <c r="K2276" i="1"/>
  <c r="J2276" i="1"/>
  <c r="I2276" i="1"/>
  <c r="E2276" i="1"/>
  <c r="AU2275" i="1"/>
  <c r="AN2275" i="1"/>
  <c r="AN2274" i="1" s="1"/>
  <c r="AK2275" i="1"/>
  <c r="AK2274" i="1" s="1"/>
  <c r="AJ2275" i="1"/>
  <c r="AJ2274" i="1" s="1"/>
  <c r="V2275" i="1"/>
  <c r="AY2275" i="1" s="1"/>
  <c r="U2275" i="1"/>
  <c r="AX2275" i="1" s="1"/>
  <c r="T2275" i="1"/>
  <c r="AW2275" i="1" s="1"/>
  <c r="E2275" i="1"/>
  <c r="AZ2274" i="1"/>
  <c r="AT2274" i="1"/>
  <c r="AS2274" i="1"/>
  <c r="AR2274" i="1"/>
  <c r="AQ2274" i="1"/>
  <c r="AP2274" i="1"/>
  <c r="AO2274" i="1"/>
  <c r="AM2274" i="1"/>
  <c r="AL2274" i="1"/>
  <c r="AI2274" i="1"/>
  <c r="AH2274" i="1"/>
  <c r="AG2274" i="1"/>
  <c r="AF2274" i="1"/>
  <c r="AE2274" i="1"/>
  <c r="AD2274" i="1"/>
  <c r="AC2274" i="1"/>
  <c r="AB2274" i="1"/>
  <c r="AA2274" i="1"/>
  <c r="Z2274" i="1"/>
  <c r="Y2274" i="1"/>
  <c r="X2274" i="1"/>
  <c r="W2274" i="1"/>
  <c r="S2274" i="1"/>
  <c r="R2274" i="1"/>
  <c r="Q2274" i="1"/>
  <c r="P2274" i="1"/>
  <c r="O2274" i="1"/>
  <c r="N2274" i="1"/>
  <c r="M2274" i="1"/>
  <c r="L2274" i="1"/>
  <c r="K2274" i="1"/>
  <c r="J2274" i="1"/>
  <c r="I2274" i="1"/>
  <c r="E2274" i="1"/>
  <c r="E2273" i="1"/>
  <c r="E2272" i="1"/>
  <c r="E2271" i="1"/>
  <c r="E2270" i="1"/>
  <c r="AU2269" i="1"/>
  <c r="AN2269" i="1"/>
  <c r="AN2268" i="1" s="1"/>
  <c r="AN2267" i="1" s="1"/>
  <c r="AK2269" i="1"/>
  <c r="AK2268" i="1" s="1"/>
  <c r="AK2267" i="1" s="1"/>
  <c r="AJ2269" i="1"/>
  <c r="AJ2268" i="1" s="1"/>
  <c r="AJ2267" i="1" s="1"/>
  <c r="V2269" i="1"/>
  <c r="AY2269" i="1" s="1"/>
  <c r="U2269" i="1"/>
  <c r="AX2269" i="1" s="1"/>
  <c r="T2269" i="1"/>
  <c r="AW2269" i="1" s="1"/>
  <c r="E2269" i="1"/>
  <c r="AZ2268" i="1"/>
  <c r="AZ2267" i="1" s="1"/>
  <c r="AZ2263" i="1" s="1"/>
  <c r="AZ2262" i="1" s="1"/>
  <c r="AZ2261" i="1" s="1"/>
  <c r="AT2268" i="1"/>
  <c r="AS2268" i="1"/>
  <c r="AR2268" i="1"/>
  <c r="AR2267" i="1" s="1"/>
  <c r="AQ2268" i="1"/>
  <c r="AQ2267" i="1" s="1"/>
  <c r="AP2268" i="1"/>
  <c r="AP2267" i="1" s="1"/>
  <c r="AO2268" i="1"/>
  <c r="AO2267" i="1" s="1"/>
  <c r="AM2268" i="1"/>
  <c r="AM2267" i="1" s="1"/>
  <c r="AL2268" i="1"/>
  <c r="AL2267" i="1" s="1"/>
  <c r="AI2268" i="1"/>
  <c r="AI2267" i="1" s="1"/>
  <c r="AH2268" i="1"/>
  <c r="AH2267" i="1" s="1"/>
  <c r="AG2268" i="1"/>
  <c r="AG2267" i="1" s="1"/>
  <c r="AF2268" i="1"/>
  <c r="AF2267" i="1" s="1"/>
  <c r="AE2268" i="1"/>
  <c r="AE2267" i="1" s="1"/>
  <c r="AE2263" i="1" s="1"/>
  <c r="AE2262" i="1" s="1"/>
  <c r="AE2261" i="1" s="1"/>
  <c r="AD2268" i="1"/>
  <c r="AC2268" i="1"/>
  <c r="AC2267" i="1" s="1"/>
  <c r="AC2263" i="1" s="1"/>
  <c r="AC2262" i="1" s="1"/>
  <c r="AC2261" i="1" s="1"/>
  <c r="AB2268" i="1"/>
  <c r="AB2267" i="1" s="1"/>
  <c r="AB2263" i="1" s="1"/>
  <c r="AB2262" i="1" s="1"/>
  <c r="AB2261" i="1" s="1"/>
  <c r="AA2268" i="1"/>
  <c r="AA2267" i="1" s="1"/>
  <c r="AA2263" i="1" s="1"/>
  <c r="AA2262" i="1" s="1"/>
  <c r="AA2261" i="1" s="1"/>
  <c r="Z2268" i="1"/>
  <c r="Y2268" i="1"/>
  <c r="Y2267" i="1" s="1"/>
  <c r="Y2263" i="1" s="1"/>
  <c r="Y2262" i="1" s="1"/>
  <c r="Y2261" i="1" s="1"/>
  <c r="X2268" i="1"/>
  <c r="X2267" i="1" s="1"/>
  <c r="X2263" i="1" s="1"/>
  <c r="X2262" i="1" s="1"/>
  <c r="X2261" i="1" s="1"/>
  <c r="W2268" i="1"/>
  <c r="W2267" i="1" s="1"/>
  <c r="W2263" i="1" s="1"/>
  <c r="W2262" i="1" s="1"/>
  <c r="W2261" i="1" s="1"/>
  <c r="S2268" i="1"/>
  <c r="S2267" i="1" s="1"/>
  <c r="S2263" i="1" s="1"/>
  <c r="S2262" i="1" s="1"/>
  <c r="S2261" i="1" s="1"/>
  <c r="R2268" i="1"/>
  <c r="R2267" i="1" s="1"/>
  <c r="R2263" i="1" s="1"/>
  <c r="R2262" i="1" s="1"/>
  <c r="R2261" i="1" s="1"/>
  <c r="Q2268" i="1"/>
  <c r="Q2267" i="1" s="1"/>
  <c r="Q2263" i="1" s="1"/>
  <c r="P2268" i="1"/>
  <c r="P2267" i="1" s="1"/>
  <c r="O2268" i="1"/>
  <c r="O2267" i="1" s="1"/>
  <c r="N2268" i="1"/>
  <c r="N2267" i="1" s="1"/>
  <c r="N2263" i="1" s="1"/>
  <c r="N2262" i="1" s="1"/>
  <c r="N2261" i="1" s="1"/>
  <c r="M2268" i="1"/>
  <c r="M2267" i="1" s="1"/>
  <c r="M2263" i="1" s="1"/>
  <c r="M2262" i="1" s="1"/>
  <c r="M2261" i="1" s="1"/>
  <c r="L2268" i="1"/>
  <c r="L2267" i="1" s="1"/>
  <c r="L2263" i="1" s="1"/>
  <c r="L2262" i="1" s="1"/>
  <c r="L2261" i="1" s="1"/>
  <c r="K2268" i="1"/>
  <c r="J2268" i="1"/>
  <c r="J2267" i="1" s="1"/>
  <c r="I2268" i="1"/>
  <c r="E2268" i="1"/>
  <c r="AT2267" i="1"/>
  <c r="AD2267" i="1"/>
  <c r="AD2263" i="1" s="1"/>
  <c r="AD2262" i="1" s="1"/>
  <c r="AD2261" i="1" s="1"/>
  <c r="Z2267" i="1"/>
  <c r="Z2263" i="1" s="1"/>
  <c r="Z2262" i="1" s="1"/>
  <c r="Z2261" i="1" s="1"/>
  <c r="E2267" i="1"/>
  <c r="BA2266" i="1"/>
  <c r="AU2266" i="1"/>
  <c r="AN2266" i="1"/>
  <c r="AN2265" i="1" s="1"/>
  <c r="AN2264" i="1" s="1"/>
  <c r="AM2266" i="1"/>
  <c r="AM2265" i="1" s="1"/>
  <c r="AM2264" i="1" s="1"/>
  <c r="AK2266" i="1"/>
  <c r="AK2265" i="1" s="1"/>
  <c r="AK2264" i="1" s="1"/>
  <c r="AJ2266" i="1"/>
  <c r="AJ2265" i="1" s="1"/>
  <c r="AJ2264" i="1" s="1"/>
  <c r="AI2266" i="1"/>
  <c r="AH2266" i="1"/>
  <c r="T2266" i="1"/>
  <c r="E2266" i="1"/>
  <c r="AT2265" i="1"/>
  <c r="AT2264" i="1" s="1"/>
  <c r="AS2265" i="1"/>
  <c r="AS2264" i="1" s="1"/>
  <c r="AR2265" i="1"/>
  <c r="AQ2265" i="1"/>
  <c r="AQ2264" i="1" s="1"/>
  <c r="AQ2263" i="1" s="1"/>
  <c r="AQ2262" i="1" s="1"/>
  <c r="AQ2261" i="1" s="1"/>
  <c r="AP2265" i="1"/>
  <c r="AP2264" i="1" s="1"/>
  <c r="AO2265" i="1"/>
  <c r="AO2264" i="1" s="1"/>
  <c r="AL2265" i="1"/>
  <c r="AI2265" i="1"/>
  <c r="AI2264" i="1" s="1"/>
  <c r="AH2265" i="1"/>
  <c r="AH2264" i="1" s="1"/>
  <c r="AG2265" i="1"/>
  <c r="AG2264" i="1" s="1"/>
  <c r="AF2265" i="1"/>
  <c r="P2265" i="1"/>
  <c r="P2264" i="1" s="1"/>
  <c r="O2265" i="1"/>
  <c r="E2265" i="1"/>
  <c r="AR2264" i="1"/>
  <c r="AF2264" i="1"/>
  <c r="O2264" i="1"/>
  <c r="E2264" i="1"/>
  <c r="AI2263" i="1"/>
  <c r="AI2262" i="1" s="1"/>
  <c r="AI2261" i="1" s="1"/>
  <c r="E2263" i="1"/>
  <c r="Q2262" i="1"/>
  <c r="Q2261" i="1" s="1"/>
  <c r="E2262" i="1"/>
  <c r="E2261" i="1"/>
  <c r="E2260" i="1"/>
  <c r="BA2259" i="1"/>
  <c r="AU2259" i="1"/>
  <c r="AN2259" i="1"/>
  <c r="AN2258" i="1" s="1"/>
  <c r="AN2257" i="1" s="1"/>
  <c r="AK2259" i="1"/>
  <c r="AK2258" i="1" s="1"/>
  <c r="AK2257" i="1" s="1"/>
  <c r="AJ2259" i="1"/>
  <c r="V2259" i="1"/>
  <c r="AY2259" i="1" s="1"/>
  <c r="U2259" i="1"/>
  <c r="AX2259" i="1" s="1"/>
  <c r="T2259" i="1"/>
  <c r="AW2259" i="1" s="1"/>
  <c r="E2259" i="1"/>
  <c r="AZ2258" i="1"/>
  <c r="AZ2257" i="1" s="1"/>
  <c r="AT2258" i="1"/>
  <c r="AT2257" i="1" s="1"/>
  <c r="AS2258" i="1"/>
  <c r="AS2257" i="1" s="1"/>
  <c r="AR2258" i="1"/>
  <c r="AQ2258" i="1"/>
  <c r="AQ2257" i="1" s="1"/>
  <c r="AP2258" i="1"/>
  <c r="AP2257" i="1" s="1"/>
  <c r="AO2258" i="1"/>
  <c r="AO2257" i="1" s="1"/>
  <c r="AM2258" i="1"/>
  <c r="AM2257" i="1" s="1"/>
  <c r="AL2258" i="1"/>
  <c r="AL2257" i="1" s="1"/>
  <c r="AJ2258" i="1"/>
  <c r="AJ2257" i="1" s="1"/>
  <c r="AI2258" i="1"/>
  <c r="AI2257" i="1" s="1"/>
  <c r="AH2258" i="1"/>
  <c r="AH2257" i="1" s="1"/>
  <c r="AG2258" i="1"/>
  <c r="AF2258" i="1"/>
  <c r="AF2257" i="1" s="1"/>
  <c r="AE2258" i="1"/>
  <c r="AE2257" i="1" s="1"/>
  <c r="AD2258" i="1"/>
  <c r="AC2258" i="1"/>
  <c r="AC2257" i="1" s="1"/>
  <c r="AB2258" i="1"/>
  <c r="AB2257" i="1" s="1"/>
  <c r="AA2258" i="1"/>
  <c r="AA2257" i="1" s="1"/>
  <c r="Z2258" i="1"/>
  <c r="Y2258" i="1"/>
  <c r="X2258" i="1"/>
  <c r="X2257" i="1" s="1"/>
  <c r="W2258" i="1"/>
  <c r="W2257" i="1" s="1"/>
  <c r="S2258" i="1"/>
  <c r="S2257" i="1" s="1"/>
  <c r="R2258" i="1"/>
  <c r="R2257" i="1" s="1"/>
  <c r="Q2258" i="1"/>
  <c r="Q2257" i="1" s="1"/>
  <c r="P2258" i="1"/>
  <c r="P2257" i="1" s="1"/>
  <c r="O2258" i="1"/>
  <c r="O2257" i="1" s="1"/>
  <c r="N2258" i="1"/>
  <c r="M2258" i="1"/>
  <c r="M2257" i="1" s="1"/>
  <c r="L2258" i="1"/>
  <c r="L2257" i="1" s="1"/>
  <c r="K2258" i="1"/>
  <c r="J2258" i="1"/>
  <c r="J2257" i="1" s="1"/>
  <c r="I2258" i="1"/>
  <c r="I2257" i="1" s="1"/>
  <c r="T2257" i="1" s="1"/>
  <c r="E2258" i="1"/>
  <c r="AG2257" i="1"/>
  <c r="AD2257" i="1"/>
  <c r="Z2257" i="1"/>
  <c r="Y2257" i="1"/>
  <c r="N2257" i="1"/>
  <c r="E2257" i="1"/>
  <c r="AU2256" i="1"/>
  <c r="AN2256" i="1"/>
  <c r="AN2255" i="1" s="1"/>
  <c r="AK2256" i="1"/>
  <c r="AK2255" i="1" s="1"/>
  <c r="AJ2256" i="1"/>
  <c r="AJ2255" i="1" s="1"/>
  <c r="V2256" i="1"/>
  <c r="AY2256" i="1" s="1"/>
  <c r="U2256" i="1"/>
  <c r="AX2256" i="1" s="1"/>
  <c r="T2256" i="1"/>
  <c r="AW2256" i="1" s="1"/>
  <c r="E2256" i="1"/>
  <c r="AZ2255" i="1"/>
  <c r="AT2255" i="1"/>
  <c r="AS2255" i="1"/>
  <c r="AR2255" i="1"/>
  <c r="AQ2255" i="1"/>
  <c r="AP2255" i="1"/>
  <c r="AO2255" i="1"/>
  <c r="AM2255" i="1"/>
  <c r="AL2255" i="1"/>
  <c r="AI2255" i="1"/>
  <c r="AH2255" i="1"/>
  <c r="AG2255" i="1"/>
  <c r="AF2255" i="1"/>
  <c r="AE2255" i="1"/>
  <c r="AD2255" i="1"/>
  <c r="AC2255" i="1"/>
  <c r="AB2255" i="1"/>
  <c r="AA2255" i="1"/>
  <c r="Z2255" i="1"/>
  <c r="Y2255" i="1"/>
  <c r="X2255" i="1"/>
  <c r="W2255" i="1"/>
  <c r="S2255" i="1"/>
  <c r="R2255" i="1"/>
  <c r="Q2255" i="1"/>
  <c r="P2255" i="1"/>
  <c r="O2255" i="1"/>
  <c r="N2255" i="1"/>
  <c r="M2255" i="1"/>
  <c r="L2255" i="1"/>
  <c r="K2255" i="1"/>
  <c r="J2255" i="1"/>
  <c r="U2255" i="1" s="1"/>
  <c r="I2255" i="1"/>
  <c r="E2255" i="1"/>
  <c r="AU2254" i="1"/>
  <c r="AN2254" i="1"/>
  <c r="AN2253" i="1" s="1"/>
  <c r="AK2254" i="1"/>
  <c r="AK2253" i="1" s="1"/>
  <c r="AJ2254" i="1"/>
  <c r="AJ2253" i="1" s="1"/>
  <c r="V2254" i="1"/>
  <c r="AY2254" i="1" s="1"/>
  <c r="U2254" i="1"/>
  <c r="AX2254" i="1" s="1"/>
  <c r="T2254" i="1"/>
  <c r="AW2254" i="1" s="1"/>
  <c r="E2254" i="1"/>
  <c r="AZ2253" i="1"/>
  <c r="AT2253" i="1"/>
  <c r="AS2253" i="1"/>
  <c r="AR2253" i="1"/>
  <c r="AQ2253" i="1"/>
  <c r="AP2253" i="1"/>
  <c r="AO2253" i="1"/>
  <c r="AM2253" i="1"/>
  <c r="AL2253" i="1"/>
  <c r="AI2253" i="1"/>
  <c r="AH2253" i="1"/>
  <c r="AG2253" i="1"/>
  <c r="AF2253" i="1"/>
  <c r="AE2253" i="1"/>
  <c r="AD2253" i="1"/>
  <c r="AC2253" i="1"/>
  <c r="AB2253" i="1"/>
  <c r="AA2253" i="1"/>
  <c r="Z2253" i="1"/>
  <c r="Y2253" i="1"/>
  <c r="X2253" i="1"/>
  <c r="W2253" i="1"/>
  <c r="S2253" i="1"/>
  <c r="R2253" i="1"/>
  <c r="Q2253" i="1"/>
  <c r="P2253" i="1"/>
  <c r="O2253" i="1"/>
  <c r="N2253" i="1"/>
  <c r="M2253" i="1"/>
  <c r="L2253" i="1"/>
  <c r="K2253" i="1"/>
  <c r="J2253" i="1"/>
  <c r="U2253" i="1" s="1"/>
  <c r="AX2253" i="1" s="1"/>
  <c r="I2253" i="1"/>
  <c r="E2253" i="1"/>
  <c r="AU2252" i="1"/>
  <c r="AV2252" i="1" s="1"/>
  <c r="AN2252" i="1"/>
  <c r="AN2251" i="1" s="1"/>
  <c r="AK2252" i="1"/>
  <c r="AJ2252" i="1"/>
  <c r="AJ2251" i="1" s="1"/>
  <c r="V2252" i="1"/>
  <c r="AY2252" i="1" s="1"/>
  <c r="U2252" i="1"/>
  <c r="AX2252" i="1" s="1"/>
  <c r="T2252" i="1"/>
  <c r="AW2252" i="1" s="1"/>
  <c r="E2252" i="1"/>
  <c r="AZ2251" i="1"/>
  <c r="AT2251" i="1"/>
  <c r="AS2251" i="1"/>
  <c r="AR2251" i="1"/>
  <c r="AQ2251" i="1"/>
  <c r="AP2251" i="1"/>
  <c r="AO2251" i="1"/>
  <c r="AM2251" i="1"/>
  <c r="AL2251" i="1"/>
  <c r="AK2251" i="1"/>
  <c r="AI2251" i="1"/>
  <c r="AH2251" i="1"/>
  <c r="AG2251" i="1"/>
  <c r="AF2251" i="1"/>
  <c r="AE2251" i="1"/>
  <c r="AD2251" i="1"/>
  <c r="AC2251" i="1"/>
  <c r="AB2251" i="1"/>
  <c r="AA2251" i="1"/>
  <c r="Z2251" i="1"/>
  <c r="Y2251" i="1"/>
  <c r="X2251" i="1"/>
  <c r="W2251" i="1"/>
  <c r="S2251" i="1"/>
  <c r="R2251" i="1"/>
  <c r="Q2251" i="1"/>
  <c r="P2251" i="1"/>
  <c r="O2251" i="1"/>
  <c r="N2251" i="1"/>
  <c r="M2251" i="1"/>
  <c r="L2251" i="1"/>
  <c r="K2251" i="1"/>
  <c r="J2251" i="1"/>
  <c r="U2251" i="1" s="1"/>
  <c r="AX2251" i="1" s="1"/>
  <c r="I2251" i="1"/>
  <c r="E2251" i="1"/>
  <c r="BA2250" i="1"/>
  <c r="AY2250" i="1"/>
  <c r="AX2250" i="1"/>
  <c r="AU2250" i="1"/>
  <c r="AN2250" i="1"/>
  <c r="AN2249" i="1" s="1"/>
  <c r="AK2250" i="1"/>
  <c r="AK2249" i="1" s="1"/>
  <c r="AJ2250" i="1"/>
  <c r="AJ2249" i="1" s="1"/>
  <c r="T2250" i="1"/>
  <c r="AW2250" i="1" s="1"/>
  <c r="E2250" i="1"/>
  <c r="AZ2249" i="1"/>
  <c r="AT2249" i="1"/>
  <c r="AS2249" i="1"/>
  <c r="AR2249" i="1"/>
  <c r="AQ2249" i="1"/>
  <c r="AP2249" i="1"/>
  <c r="AO2249" i="1"/>
  <c r="AM2249" i="1"/>
  <c r="AL2249" i="1"/>
  <c r="AI2249" i="1"/>
  <c r="AH2249" i="1"/>
  <c r="AG2249" i="1"/>
  <c r="AF2249" i="1"/>
  <c r="AE2249" i="1"/>
  <c r="AD2249" i="1"/>
  <c r="AC2249" i="1"/>
  <c r="AB2249" i="1"/>
  <c r="AA2249" i="1"/>
  <c r="Z2249" i="1"/>
  <c r="Y2249" i="1"/>
  <c r="X2249" i="1"/>
  <c r="W2249" i="1"/>
  <c r="V2249" i="1"/>
  <c r="U2249" i="1"/>
  <c r="S2249" i="1"/>
  <c r="R2249" i="1"/>
  <c r="Q2249" i="1"/>
  <c r="P2249" i="1"/>
  <c r="O2249" i="1"/>
  <c r="E2249" i="1"/>
  <c r="BA2248" i="1"/>
  <c r="AY2248" i="1"/>
  <c r="AX2248" i="1"/>
  <c r="AU2248" i="1"/>
  <c r="AN2248" i="1"/>
  <c r="AN2247" i="1" s="1"/>
  <c r="AK2248" i="1"/>
  <c r="AK2247" i="1" s="1"/>
  <c r="AJ2248" i="1"/>
  <c r="T2248" i="1"/>
  <c r="AW2248" i="1" s="1"/>
  <c r="E2248" i="1"/>
  <c r="AZ2247" i="1"/>
  <c r="AT2247" i="1"/>
  <c r="AS2247" i="1"/>
  <c r="AU2247" i="1" s="1"/>
  <c r="AR2247" i="1"/>
  <c r="AQ2247" i="1"/>
  <c r="AP2247" i="1"/>
  <c r="AO2247" i="1"/>
  <c r="AM2247" i="1"/>
  <c r="AL2247" i="1"/>
  <c r="AJ2247" i="1"/>
  <c r="AI2247" i="1"/>
  <c r="AH2247" i="1"/>
  <c r="AG2247" i="1"/>
  <c r="AF2247" i="1"/>
  <c r="AE2247" i="1"/>
  <c r="AD2247" i="1"/>
  <c r="AC2247" i="1"/>
  <c r="AB2247" i="1"/>
  <c r="AA2247" i="1"/>
  <c r="Z2247" i="1"/>
  <c r="Y2247" i="1"/>
  <c r="X2247" i="1"/>
  <c r="W2247" i="1"/>
  <c r="V2247" i="1"/>
  <c r="U2247" i="1"/>
  <c r="S2247" i="1"/>
  <c r="R2247" i="1"/>
  <c r="Q2247" i="1"/>
  <c r="P2247" i="1"/>
  <c r="O2247" i="1"/>
  <c r="E2247" i="1"/>
  <c r="BA2246" i="1"/>
  <c r="AY2246" i="1"/>
  <c r="AX2246" i="1"/>
  <c r="AU2246" i="1"/>
  <c r="AN2246" i="1"/>
  <c r="AK2246" i="1"/>
  <c r="AJ2246" i="1"/>
  <c r="AJ2245" i="1" s="1"/>
  <c r="T2246" i="1"/>
  <c r="AW2246" i="1" s="1"/>
  <c r="E2246" i="1"/>
  <c r="AZ2245" i="1"/>
  <c r="AT2245" i="1"/>
  <c r="AS2245" i="1"/>
  <c r="AR2245" i="1"/>
  <c r="AQ2245" i="1"/>
  <c r="AP2245" i="1"/>
  <c r="AO2245" i="1"/>
  <c r="AN2245" i="1"/>
  <c r="AM2245" i="1"/>
  <c r="AL2245" i="1"/>
  <c r="AK2245" i="1"/>
  <c r="AI2245" i="1"/>
  <c r="AH2245" i="1"/>
  <c r="AG2245" i="1"/>
  <c r="AF2245" i="1"/>
  <c r="AD2245" i="1"/>
  <c r="AY2245" i="1" s="1"/>
  <c r="AC2245" i="1"/>
  <c r="AB2245" i="1"/>
  <c r="AA2245" i="1"/>
  <c r="Z2245" i="1"/>
  <c r="Y2245" i="1"/>
  <c r="X2245" i="1"/>
  <c r="W2245" i="1"/>
  <c r="S2245" i="1"/>
  <c r="R2245" i="1"/>
  <c r="Q2245" i="1"/>
  <c r="P2245" i="1"/>
  <c r="O2245" i="1"/>
  <c r="E2245" i="1"/>
  <c r="BA2244" i="1"/>
  <c r="AU2244" i="1"/>
  <c r="AV2244" i="1" s="1"/>
  <c r="AN2244" i="1"/>
  <c r="AK2244" i="1"/>
  <c r="AJ2244" i="1"/>
  <c r="AJ2243" i="1" s="1"/>
  <c r="V2244" i="1"/>
  <c r="AY2244" i="1" s="1"/>
  <c r="U2244" i="1"/>
  <c r="AX2244" i="1" s="1"/>
  <c r="T2244" i="1"/>
  <c r="AW2244" i="1" s="1"/>
  <c r="E2244" i="1"/>
  <c r="AZ2243" i="1"/>
  <c r="AT2243" i="1"/>
  <c r="AS2243" i="1"/>
  <c r="AR2243" i="1"/>
  <c r="AQ2243" i="1"/>
  <c r="AP2243" i="1"/>
  <c r="AO2243" i="1"/>
  <c r="AN2243" i="1"/>
  <c r="AM2243" i="1"/>
  <c r="AL2243" i="1"/>
  <c r="BA2243" i="1" s="1"/>
  <c r="AK2243" i="1"/>
  <c r="AI2243" i="1"/>
  <c r="AH2243" i="1"/>
  <c r="AG2243" i="1"/>
  <c r="AF2243" i="1"/>
  <c r="AD2243" i="1"/>
  <c r="AC2243" i="1"/>
  <c r="AB2243" i="1"/>
  <c r="AA2243" i="1"/>
  <c r="Z2243" i="1"/>
  <c r="Y2243" i="1"/>
  <c r="X2243" i="1"/>
  <c r="W2243" i="1"/>
  <c r="U2243" i="1"/>
  <c r="AX2243" i="1" s="1"/>
  <c r="S2243" i="1"/>
  <c r="R2243" i="1"/>
  <c r="Q2243" i="1"/>
  <c r="P2243" i="1"/>
  <c r="O2243" i="1"/>
  <c r="N2243" i="1"/>
  <c r="M2243" i="1"/>
  <c r="L2243" i="1"/>
  <c r="K2243" i="1"/>
  <c r="V2243" i="1" s="1"/>
  <c r="J2243" i="1"/>
  <c r="I2243" i="1"/>
  <c r="E2243" i="1"/>
  <c r="AU2242" i="1"/>
  <c r="AN2242" i="1"/>
  <c r="AK2242" i="1"/>
  <c r="AK2241" i="1" s="1"/>
  <c r="AJ2242" i="1"/>
  <c r="AJ2241" i="1" s="1"/>
  <c r="V2242" i="1"/>
  <c r="AY2242" i="1" s="1"/>
  <c r="U2242" i="1"/>
  <c r="AX2242" i="1" s="1"/>
  <c r="T2242" i="1"/>
  <c r="E2242" i="1"/>
  <c r="AZ2241" i="1"/>
  <c r="AT2241" i="1"/>
  <c r="AS2241" i="1"/>
  <c r="AR2241" i="1"/>
  <c r="AQ2241" i="1"/>
  <c r="AP2241" i="1"/>
  <c r="AO2241" i="1"/>
  <c r="AN2241" i="1"/>
  <c r="AM2241" i="1"/>
  <c r="AL2241" i="1"/>
  <c r="AI2241" i="1"/>
  <c r="AH2241" i="1"/>
  <c r="AG2241" i="1"/>
  <c r="AF2241" i="1"/>
  <c r="AE2241" i="1"/>
  <c r="AD2241" i="1"/>
  <c r="AC2241" i="1"/>
  <c r="AB2241" i="1"/>
  <c r="AA2241" i="1"/>
  <c r="Z2241" i="1"/>
  <c r="Y2241" i="1"/>
  <c r="X2241" i="1"/>
  <c r="W2241" i="1"/>
  <c r="S2241" i="1"/>
  <c r="R2241" i="1"/>
  <c r="Q2241" i="1"/>
  <c r="P2241" i="1"/>
  <c r="O2241" i="1"/>
  <c r="N2241" i="1"/>
  <c r="M2241" i="1"/>
  <c r="L2241" i="1"/>
  <c r="K2241" i="1"/>
  <c r="V2241" i="1" s="1"/>
  <c r="AY2241" i="1" s="1"/>
  <c r="J2241" i="1"/>
  <c r="U2241" i="1" s="1"/>
  <c r="AX2241" i="1" s="1"/>
  <c r="I2241" i="1"/>
  <c r="E2241" i="1"/>
  <c r="AU2240" i="1"/>
  <c r="AN2240" i="1"/>
  <c r="AN2239" i="1" s="1"/>
  <c r="AK2240" i="1"/>
  <c r="AK2239" i="1" s="1"/>
  <c r="AJ2240" i="1"/>
  <c r="AJ2239" i="1" s="1"/>
  <c r="V2240" i="1"/>
  <c r="AY2240" i="1" s="1"/>
  <c r="U2240" i="1"/>
  <c r="AX2240" i="1" s="1"/>
  <c r="T2240" i="1"/>
  <c r="AW2240" i="1" s="1"/>
  <c r="E2240" i="1"/>
  <c r="AZ2239" i="1"/>
  <c r="AT2239" i="1"/>
  <c r="AS2239" i="1"/>
  <c r="AR2239" i="1"/>
  <c r="AQ2239" i="1"/>
  <c r="AU2239" i="1" s="1"/>
  <c r="AP2239" i="1"/>
  <c r="AO2239" i="1"/>
  <c r="AM2239" i="1"/>
  <c r="AL2239" i="1"/>
  <c r="AI2239" i="1"/>
  <c r="AH2239" i="1"/>
  <c r="AG2239" i="1"/>
  <c r="AF2239" i="1"/>
  <c r="AE2239" i="1"/>
  <c r="AD2239" i="1"/>
  <c r="AC2239" i="1"/>
  <c r="AB2239" i="1"/>
  <c r="AA2239" i="1"/>
  <c r="Z2239" i="1"/>
  <c r="Y2239" i="1"/>
  <c r="X2239" i="1"/>
  <c r="W2239" i="1"/>
  <c r="S2239" i="1"/>
  <c r="R2239" i="1"/>
  <c r="Q2239" i="1"/>
  <c r="P2239" i="1"/>
  <c r="O2239" i="1"/>
  <c r="N2239" i="1"/>
  <c r="M2239" i="1"/>
  <c r="L2239" i="1"/>
  <c r="K2239" i="1"/>
  <c r="J2239" i="1"/>
  <c r="I2239" i="1"/>
  <c r="T2239" i="1" s="1"/>
  <c r="E2239" i="1"/>
  <c r="AU2238" i="1"/>
  <c r="AN2238" i="1"/>
  <c r="AN2237" i="1" s="1"/>
  <c r="AK2238" i="1"/>
  <c r="AK2237" i="1" s="1"/>
  <c r="AJ2238" i="1"/>
  <c r="AJ2237" i="1" s="1"/>
  <c r="V2238" i="1"/>
  <c r="AY2238" i="1" s="1"/>
  <c r="U2238" i="1"/>
  <c r="AX2238" i="1" s="1"/>
  <c r="T2238" i="1"/>
  <c r="AW2238" i="1" s="1"/>
  <c r="E2238" i="1"/>
  <c r="AZ2237" i="1"/>
  <c r="AT2237" i="1"/>
  <c r="AS2237" i="1"/>
  <c r="AR2237" i="1"/>
  <c r="AQ2237" i="1"/>
  <c r="AP2237" i="1"/>
  <c r="AO2237" i="1"/>
  <c r="AM2237" i="1"/>
  <c r="AL2237" i="1"/>
  <c r="AI2237" i="1"/>
  <c r="AH2237" i="1"/>
  <c r="AG2237" i="1"/>
  <c r="AF2237" i="1"/>
  <c r="AE2237" i="1"/>
  <c r="AD2237" i="1"/>
  <c r="AC2237" i="1"/>
  <c r="AB2237" i="1"/>
  <c r="AA2237" i="1"/>
  <c r="Z2237" i="1"/>
  <c r="Y2237" i="1"/>
  <c r="X2237" i="1"/>
  <c r="W2237" i="1"/>
  <c r="S2237" i="1"/>
  <c r="R2237" i="1"/>
  <c r="Q2237" i="1"/>
  <c r="P2237" i="1"/>
  <c r="O2237" i="1"/>
  <c r="N2237" i="1"/>
  <c r="M2237" i="1"/>
  <c r="L2237" i="1"/>
  <c r="K2237" i="1"/>
  <c r="J2237" i="1"/>
  <c r="U2237" i="1" s="1"/>
  <c r="I2237" i="1"/>
  <c r="E2237" i="1"/>
  <c r="AU2236" i="1"/>
  <c r="AV2236" i="1" s="1"/>
  <c r="AN2236" i="1"/>
  <c r="AK2236" i="1"/>
  <c r="AJ2236" i="1"/>
  <c r="AJ2235" i="1" s="1"/>
  <c r="V2236" i="1"/>
  <c r="AY2236" i="1" s="1"/>
  <c r="U2236" i="1"/>
  <c r="AX2236" i="1" s="1"/>
  <c r="T2236" i="1"/>
  <c r="AW2236" i="1" s="1"/>
  <c r="E2236" i="1"/>
  <c r="AZ2235" i="1"/>
  <c r="AT2235" i="1"/>
  <c r="AS2235" i="1"/>
  <c r="AR2235" i="1"/>
  <c r="AQ2235" i="1"/>
  <c r="AP2235" i="1"/>
  <c r="AO2235" i="1"/>
  <c r="AN2235" i="1"/>
  <c r="AM2235" i="1"/>
  <c r="AL2235" i="1"/>
  <c r="AK2235" i="1"/>
  <c r="AI2235" i="1"/>
  <c r="AH2235" i="1"/>
  <c r="AG2235" i="1"/>
  <c r="AF2235" i="1"/>
  <c r="AE2235" i="1"/>
  <c r="AD2235" i="1"/>
  <c r="AC2235" i="1"/>
  <c r="AB2235" i="1"/>
  <c r="AA2235" i="1"/>
  <c r="Z2235" i="1"/>
  <c r="Y2235" i="1"/>
  <c r="X2235" i="1"/>
  <c r="W2235" i="1"/>
  <c r="S2235" i="1"/>
  <c r="R2235" i="1"/>
  <c r="Q2235" i="1"/>
  <c r="P2235" i="1"/>
  <c r="O2235" i="1"/>
  <c r="N2235" i="1"/>
  <c r="M2235" i="1"/>
  <c r="L2235" i="1"/>
  <c r="K2235" i="1"/>
  <c r="V2235" i="1" s="1"/>
  <c r="J2235" i="1"/>
  <c r="I2235" i="1"/>
  <c r="E2235" i="1"/>
  <c r="AU2234" i="1"/>
  <c r="AN2234" i="1"/>
  <c r="AK2234" i="1"/>
  <c r="AK2233" i="1" s="1"/>
  <c r="AJ2234" i="1"/>
  <c r="AJ2233" i="1" s="1"/>
  <c r="V2234" i="1"/>
  <c r="AY2234" i="1" s="1"/>
  <c r="U2234" i="1"/>
  <c r="AX2234" i="1" s="1"/>
  <c r="T2234" i="1"/>
  <c r="E2234" i="1"/>
  <c r="AZ2233" i="1"/>
  <c r="AT2233" i="1"/>
  <c r="AS2233" i="1"/>
  <c r="AR2233" i="1"/>
  <c r="AQ2233" i="1"/>
  <c r="AP2233" i="1"/>
  <c r="AO2233" i="1"/>
  <c r="AN2233" i="1"/>
  <c r="AM2233" i="1"/>
  <c r="AL2233" i="1"/>
  <c r="AI2233" i="1"/>
  <c r="AH2233" i="1"/>
  <c r="AG2233" i="1"/>
  <c r="AF2233" i="1"/>
  <c r="AE2233" i="1"/>
  <c r="AD2233" i="1"/>
  <c r="AC2233" i="1"/>
  <c r="AB2233" i="1"/>
  <c r="AA2233" i="1"/>
  <c r="Z2233" i="1"/>
  <c r="Y2233" i="1"/>
  <c r="X2233" i="1"/>
  <c r="W2233" i="1"/>
  <c r="S2233" i="1"/>
  <c r="R2233" i="1"/>
  <c r="Q2233" i="1"/>
  <c r="P2233" i="1"/>
  <c r="O2233" i="1"/>
  <c r="N2233" i="1"/>
  <c r="M2233" i="1"/>
  <c r="L2233" i="1"/>
  <c r="K2233" i="1"/>
  <c r="J2233" i="1"/>
  <c r="I2233" i="1"/>
  <c r="E2233" i="1"/>
  <c r="AU2232" i="1"/>
  <c r="AN2232" i="1"/>
  <c r="AN2231" i="1" s="1"/>
  <c r="AK2232" i="1"/>
  <c r="AK2231" i="1" s="1"/>
  <c r="AJ2232" i="1"/>
  <c r="AJ2231" i="1" s="1"/>
  <c r="V2232" i="1"/>
  <c r="AY2232" i="1" s="1"/>
  <c r="U2232" i="1"/>
  <c r="AX2232" i="1" s="1"/>
  <c r="T2232" i="1"/>
  <c r="AW2232" i="1" s="1"/>
  <c r="E2232" i="1"/>
  <c r="AZ2231" i="1"/>
  <c r="AT2231" i="1"/>
  <c r="AS2231" i="1"/>
  <c r="AR2231" i="1"/>
  <c r="AQ2231" i="1"/>
  <c r="AP2231" i="1"/>
  <c r="AO2231" i="1"/>
  <c r="AM2231" i="1"/>
  <c r="AL2231" i="1"/>
  <c r="AI2231" i="1"/>
  <c r="AH2231" i="1"/>
  <c r="AG2231" i="1"/>
  <c r="AF2231" i="1"/>
  <c r="AE2231" i="1"/>
  <c r="AD2231" i="1"/>
  <c r="AC2231" i="1"/>
  <c r="AB2231" i="1"/>
  <c r="AA2231" i="1"/>
  <c r="Z2231" i="1"/>
  <c r="Y2231" i="1"/>
  <c r="X2231" i="1"/>
  <c r="W2231" i="1"/>
  <c r="S2231" i="1"/>
  <c r="R2231" i="1"/>
  <c r="Q2231" i="1"/>
  <c r="P2231" i="1"/>
  <c r="O2231" i="1"/>
  <c r="N2231" i="1"/>
  <c r="M2231" i="1"/>
  <c r="L2231" i="1"/>
  <c r="K2231" i="1"/>
  <c r="J2231" i="1"/>
  <c r="U2231" i="1" s="1"/>
  <c r="I2231" i="1"/>
  <c r="E2231" i="1"/>
  <c r="AU2230" i="1"/>
  <c r="AN2230" i="1"/>
  <c r="AN2229" i="1" s="1"/>
  <c r="AK2230" i="1"/>
  <c r="AK2229" i="1" s="1"/>
  <c r="AJ2230" i="1"/>
  <c r="AJ2229" i="1" s="1"/>
  <c r="V2230" i="1"/>
  <c r="AY2230" i="1" s="1"/>
  <c r="U2230" i="1"/>
  <c r="AX2230" i="1" s="1"/>
  <c r="T2230" i="1"/>
  <c r="AW2230" i="1" s="1"/>
  <c r="E2230" i="1"/>
  <c r="AZ2229" i="1"/>
  <c r="AT2229" i="1"/>
  <c r="AS2229" i="1"/>
  <c r="AR2229" i="1"/>
  <c r="AQ2229" i="1"/>
  <c r="AP2229" i="1"/>
  <c r="AO2229" i="1"/>
  <c r="AM2229" i="1"/>
  <c r="AL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X2229" i="1"/>
  <c r="W2229" i="1"/>
  <c r="S2229" i="1"/>
  <c r="R2229" i="1"/>
  <c r="Q2229" i="1"/>
  <c r="P2229" i="1"/>
  <c r="O2229" i="1"/>
  <c r="N2229" i="1"/>
  <c r="M2229" i="1"/>
  <c r="L2229" i="1"/>
  <c r="K2229" i="1"/>
  <c r="V2229" i="1" s="1"/>
  <c r="J2229" i="1"/>
  <c r="I2229" i="1"/>
  <c r="E2229" i="1"/>
  <c r="BA2228" i="1"/>
  <c r="AU2228" i="1"/>
  <c r="AN2228" i="1"/>
  <c r="AN2227" i="1" s="1"/>
  <c r="AK2228" i="1"/>
  <c r="AK2227" i="1" s="1"/>
  <c r="AJ2228" i="1"/>
  <c r="AJ2227" i="1" s="1"/>
  <c r="V2228" i="1"/>
  <c r="AY2228" i="1" s="1"/>
  <c r="U2228" i="1"/>
  <c r="AX2228" i="1" s="1"/>
  <c r="T2228" i="1"/>
  <c r="AV2228" i="1" s="1"/>
  <c r="E2228" i="1"/>
  <c r="AZ2227" i="1"/>
  <c r="AT2227" i="1"/>
  <c r="AS2227" i="1"/>
  <c r="AR2227" i="1"/>
  <c r="AQ2227" i="1"/>
  <c r="AP2227" i="1"/>
  <c r="AO2227" i="1"/>
  <c r="AM2227" i="1"/>
  <c r="AL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X2227" i="1"/>
  <c r="W2227" i="1"/>
  <c r="S2227" i="1"/>
  <c r="R2227" i="1"/>
  <c r="Q2227" i="1"/>
  <c r="P2227" i="1"/>
  <c r="O2227" i="1"/>
  <c r="N2227" i="1"/>
  <c r="M2227" i="1"/>
  <c r="L2227" i="1"/>
  <c r="K2227" i="1"/>
  <c r="V2227" i="1" s="1"/>
  <c r="J2227" i="1"/>
  <c r="I2227" i="1"/>
  <c r="E2227" i="1"/>
  <c r="AU2226" i="1"/>
  <c r="AN2226" i="1"/>
  <c r="AK2226" i="1"/>
  <c r="AJ2226" i="1"/>
  <c r="V2226" i="1"/>
  <c r="AY2226" i="1" s="1"/>
  <c r="U2226" i="1"/>
  <c r="AX2226" i="1" s="1"/>
  <c r="T2226" i="1"/>
  <c r="AW2226" i="1" s="1"/>
  <c r="E2226" i="1"/>
  <c r="AZ2225" i="1"/>
  <c r="AT2225" i="1"/>
  <c r="AS2225" i="1"/>
  <c r="AR2225" i="1"/>
  <c r="AQ2225" i="1"/>
  <c r="AP2225" i="1"/>
  <c r="AO2225" i="1"/>
  <c r="AN2225" i="1"/>
  <c r="AM2225" i="1"/>
  <c r="AL2225" i="1"/>
  <c r="AK2225" i="1"/>
  <c r="AJ2225" i="1"/>
  <c r="AI2225" i="1"/>
  <c r="AH2225" i="1"/>
  <c r="AG2225" i="1"/>
  <c r="AF2225" i="1"/>
  <c r="AE2225" i="1"/>
  <c r="AD2225" i="1"/>
  <c r="AC2225" i="1"/>
  <c r="AB2225" i="1"/>
  <c r="AA2225" i="1"/>
  <c r="Z2225" i="1"/>
  <c r="Y2225" i="1"/>
  <c r="X2225" i="1"/>
  <c r="W2225" i="1"/>
  <c r="S2225" i="1"/>
  <c r="R2225" i="1"/>
  <c r="Q2225" i="1"/>
  <c r="P2225" i="1"/>
  <c r="O2225" i="1"/>
  <c r="N2225" i="1"/>
  <c r="M2225" i="1"/>
  <c r="L2225" i="1"/>
  <c r="K2225" i="1"/>
  <c r="J2225" i="1"/>
  <c r="J2224" i="1" s="1"/>
  <c r="I2225" i="1"/>
  <c r="E2225" i="1"/>
  <c r="E2224" i="1"/>
  <c r="E2223" i="1"/>
  <c r="E2222" i="1"/>
  <c r="E2221" i="1"/>
  <c r="E2220" i="1"/>
  <c r="BA2219" i="1"/>
  <c r="AU2219" i="1"/>
  <c r="V2219" i="1"/>
  <c r="AY2219" i="1" s="1"/>
  <c r="U2219" i="1"/>
  <c r="AX2219" i="1" s="1"/>
  <c r="T2219" i="1"/>
  <c r="E2219" i="1"/>
  <c r="BA2218" i="1"/>
  <c r="AU2218" i="1"/>
  <c r="V2218" i="1"/>
  <c r="AY2218" i="1" s="1"/>
  <c r="U2218" i="1"/>
  <c r="AX2218" i="1" s="1"/>
  <c r="T2218" i="1"/>
  <c r="E2218" i="1"/>
  <c r="BA2217" i="1"/>
  <c r="AU2217" i="1"/>
  <c r="V2217" i="1"/>
  <c r="AY2217" i="1" s="1"/>
  <c r="U2217" i="1"/>
  <c r="AX2217" i="1" s="1"/>
  <c r="T2217" i="1"/>
  <c r="AW2217" i="1" s="1"/>
  <c r="E2217" i="1"/>
  <c r="AZ2216" i="1"/>
  <c r="AZ2215" i="1" s="1"/>
  <c r="AZ2214" i="1" s="1"/>
  <c r="AT2216" i="1"/>
  <c r="AT2215" i="1" s="1"/>
  <c r="AT2214" i="1" s="1"/>
  <c r="AS2216" i="1"/>
  <c r="AS2215" i="1" s="1"/>
  <c r="AS2214" i="1" s="1"/>
  <c r="AR2216" i="1"/>
  <c r="AQ2216" i="1"/>
  <c r="AP2216" i="1"/>
  <c r="AO2216" i="1"/>
  <c r="AO2215" i="1" s="1"/>
  <c r="AN2216" i="1"/>
  <c r="AN2215" i="1" s="1"/>
  <c r="AN2214" i="1" s="1"/>
  <c r="AM2216" i="1"/>
  <c r="AM2215" i="1" s="1"/>
  <c r="AM2214" i="1" s="1"/>
  <c r="AL2216" i="1"/>
  <c r="AK2216" i="1"/>
  <c r="AK2215" i="1" s="1"/>
  <c r="AK2214" i="1" s="1"/>
  <c r="AJ2216" i="1"/>
  <c r="AI2216" i="1"/>
  <c r="AH2216" i="1"/>
  <c r="AH2215" i="1" s="1"/>
  <c r="AH2214" i="1" s="1"/>
  <c r="AG2216" i="1"/>
  <c r="AG2215" i="1" s="1"/>
  <c r="AG2214" i="1" s="1"/>
  <c r="AF2216" i="1"/>
  <c r="AF2215" i="1" s="1"/>
  <c r="AF2214" i="1" s="1"/>
  <c r="AE2216" i="1"/>
  <c r="AE2215" i="1" s="1"/>
  <c r="AE2214" i="1" s="1"/>
  <c r="AD2216" i="1"/>
  <c r="AD2215" i="1" s="1"/>
  <c r="AD2214" i="1" s="1"/>
  <c r="AC2216" i="1"/>
  <c r="AC2215" i="1" s="1"/>
  <c r="AC2214" i="1" s="1"/>
  <c r="AB2216" i="1"/>
  <c r="AA2216" i="1"/>
  <c r="Z2216" i="1"/>
  <c r="Z2215" i="1" s="1"/>
  <c r="Z2214" i="1" s="1"/>
  <c r="Y2216" i="1"/>
  <c r="Y2215" i="1" s="1"/>
  <c r="Y2214" i="1" s="1"/>
  <c r="X2216" i="1"/>
  <c r="X2215" i="1" s="1"/>
  <c r="X2214" i="1" s="1"/>
  <c r="W2216" i="1"/>
  <c r="W2215" i="1" s="1"/>
  <c r="W2214" i="1" s="1"/>
  <c r="S2216" i="1"/>
  <c r="S2215" i="1" s="1"/>
  <c r="S2214" i="1" s="1"/>
  <c r="R2216" i="1"/>
  <c r="R2215" i="1" s="1"/>
  <c r="R2214" i="1" s="1"/>
  <c r="Q2216" i="1"/>
  <c r="Q2215" i="1" s="1"/>
  <c r="Q2214" i="1" s="1"/>
  <c r="P2216" i="1"/>
  <c r="O2216" i="1"/>
  <c r="N2216" i="1"/>
  <c r="N2215" i="1" s="1"/>
  <c r="M2216" i="1"/>
  <c r="M2215" i="1" s="1"/>
  <c r="M2214" i="1" s="1"/>
  <c r="L2216" i="1"/>
  <c r="L2215" i="1" s="1"/>
  <c r="L2214" i="1" s="1"/>
  <c r="K2216" i="1"/>
  <c r="K2215" i="1" s="1"/>
  <c r="J2216" i="1"/>
  <c r="I2216" i="1"/>
  <c r="E2216" i="1"/>
  <c r="AR2215" i="1"/>
  <c r="AR2214" i="1" s="1"/>
  <c r="AQ2215" i="1"/>
  <c r="AQ2214" i="1" s="1"/>
  <c r="AJ2215" i="1"/>
  <c r="AJ2214" i="1" s="1"/>
  <c r="AI2215" i="1"/>
  <c r="AI2214" i="1" s="1"/>
  <c r="AB2215" i="1"/>
  <c r="AB2214" i="1" s="1"/>
  <c r="AA2215" i="1"/>
  <c r="AA2214" i="1" s="1"/>
  <c r="P2215" i="1"/>
  <c r="P2214" i="1" s="1"/>
  <c r="O2215" i="1"/>
  <c r="O2214" i="1" s="1"/>
  <c r="E2215" i="1"/>
  <c r="AO2214" i="1"/>
  <c r="N2214" i="1"/>
  <c r="E2214" i="1"/>
  <c r="BA2213" i="1"/>
  <c r="AU2213" i="1"/>
  <c r="T2213" i="1"/>
  <c r="E2213" i="1"/>
  <c r="AT2212" i="1"/>
  <c r="AS2212" i="1"/>
  <c r="AR2212" i="1"/>
  <c r="AR2211" i="1" s="1"/>
  <c r="AR2210" i="1" s="1"/>
  <c r="AQ2212" i="1"/>
  <c r="AQ2211" i="1" s="1"/>
  <c r="AQ2210" i="1" s="1"/>
  <c r="AP2212" i="1"/>
  <c r="AO2212" i="1"/>
  <c r="AO2211" i="1" s="1"/>
  <c r="AN2212" i="1"/>
  <c r="AN2211" i="1" s="1"/>
  <c r="AN2210" i="1" s="1"/>
  <c r="AM2212" i="1"/>
  <c r="AM2211" i="1" s="1"/>
  <c r="AM2210" i="1" s="1"/>
  <c r="AL2212" i="1"/>
  <c r="AK2212" i="1"/>
  <c r="AK2211" i="1" s="1"/>
  <c r="AK2210" i="1" s="1"/>
  <c r="AJ2212" i="1"/>
  <c r="AJ2211" i="1" s="1"/>
  <c r="AJ2210" i="1" s="1"/>
  <c r="AI2212" i="1"/>
  <c r="AI2211" i="1" s="1"/>
  <c r="AI2210" i="1" s="1"/>
  <c r="AH2212" i="1"/>
  <c r="AH2211" i="1" s="1"/>
  <c r="AH2210" i="1" s="1"/>
  <c r="AG2212" i="1"/>
  <c r="AG2211" i="1" s="1"/>
  <c r="AF2212" i="1"/>
  <c r="R2212" i="1"/>
  <c r="R2211" i="1" s="1"/>
  <c r="Q2212" i="1"/>
  <c r="P2212" i="1"/>
  <c r="P2211" i="1" s="1"/>
  <c r="O2212" i="1"/>
  <c r="O2211" i="1" s="1"/>
  <c r="O2210" i="1" s="1"/>
  <c r="E2212" i="1"/>
  <c r="AT2211" i="1"/>
  <c r="AP2211" i="1"/>
  <c r="AP2210" i="1" s="1"/>
  <c r="AL2211" i="1"/>
  <c r="AL2210" i="1" s="1"/>
  <c r="E2211" i="1"/>
  <c r="AT2210" i="1"/>
  <c r="AO2210" i="1"/>
  <c r="AG2210" i="1"/>
  <c r="R2210" i="1"/>
  <c r="P2210" i="1"/>
  <c r="E2210" i="1"/>
  <c r="BA2209" i="1"/>
  <c r="AU2209" i="1"/>
  <c r="T2209" i="1"/>
  <c r="E2209" i="1"/>
  <c r="BA2208" i="1"/>
  <c r="AU2208" i="1"/>
  <c r="V2208" i="1"/>
  <c r="AY2208" i="1" s="1"/>
  <c r="U2208" i="1"/>
  <c r="AX2208" i="1" s="1"/>
  <c r="T2208" i="1"/>
  <c r="AW2208" i="1" s="1"/>
  <c r="E2208" i="1"/>
  <c r="BA2207" i="1"/>
  <c r="AU2207" i="1"/>
  <c r="V2207" i="1"/>
  <c r="AY2207" i="1" s="1"/>
  <c r="U2207" i="1"/>
  <c r="AX2207" i="1" s="1"/>
  <c r="T2207" i="1"/>
  <c r="AW2207" i="1" s="1"/>
  <c r="E2207" i="1"/>
  <c r="AZ2206" i="1"/>
  <c r="AZ2205" i="1" s="1"/>
  <c r="AZ2204" i="1" s="1"/>
  <c r="AT2206" i="1"/>
  <c r="AT2205" i="1" s="1"/>
  <c r="AT2204" i="1" s="1"/>
  <c r="AS2206" i="1"/>
  <c r="AS2205" i="1" s="1"/>
  <c r="AS2204" i="1" s="1"/>
  <c r="AR2206" i="1"/>
  <c r="AQ2206" i="1"/>
  <c r="AP2206" i="1"/>
  <c r="AO2206" i="1"/>
  <c r="AO2205" i="1" s="1"/>
  <c r="AO2204" i="1" s="1"/>
  <c r="AN2206" i="1"/>
  <c r="AN2205" i="1" s="1"/>
  <c r="AN2204" i="1" s="1"/>
  <c r="AM2206" i="1"/>
  <c r="AM2205" i="1" s="1"/>
  <c r="AM2204" i="1" s="1"/>
  <c r="AL2206" i="1"/>
  <c r="AL2205" i="1" s="1"/>
  <c r="AL2204" i="1" s="1"/>
  <c r="AK2206" i="1"/>
  <c r="AK2205" i="1" s="1"/>
  <c r="AJ2206" i="1"/>
  <c r="AI2206" i="1"/>
  <c r="AH2206" i="1"/>
  <c r="AH2205" i="1" s="1"/>
  <c r="AH2204" i="1" s="1"/>
  <c r="AG2206" i="1"/>
  <c r="AG2205" i="1" s="1"/>
  <c r="AF2206" i="1"/>
  <c r="AE2206" i="1"/>
  <c r="AE2205" i="1" s="1"/>
  <c r="AE2204" i="1" s="1"/>
  <c r="AD2206" i="1"/>
  <c r="AD2205" i="1" s="1"/>
  <c r="AD2204" i="1" s="1"/>
  <c r="AC2206" i="1"/>
  <c r="AC2205" i="1" s="1"/>
  <c r="AC2204" i="1" s="1"/>
  <c r="AB2206" i="1"/>
  <c r="AB2205" i="1" s="1"/>
  <c r="AB2204" i="1" s="1"/>
  <c r="AA2206" i="1"/>
  <c r="Z2206" i="1"/>
  <c r="Z2205" i="1" s="1"/>
  <c r="Z2204" i="1" s="1"/>
  <c r="Y2206" i="1"/>
  <c r="Y2205" i="1" s="1"/>
  <c r="Y2204" i="1" s="1"/>
  <c r="X2206" i="1"/>
  <c r="W2206" i="1"/>
  <c r="W2205" i="1" s="1"/>
  <c r="W2204" i="1" s="1"/>
  <c r="V2206" i="1"/>
  <c r="S2206" i="1"/>
  <c r="S2205" i="1" s="1"/>
  <c r="S2204" i="1" s="1"/>
  <c r="R2206" i="1"/>
  <c r="R2205" i="1" s="1"/>
  <c r="Q2206" i="1"/>
  <c r="Q2205" i="1" s="1"/>
  <c r="Q2204" i="1" s="1"/>
  <c r="P2206" i="1"/>
  <c r="P2205" i="1" s="1"/>
  <c r="P2204" i="1" s="1"/>
  <c r="O2206" i="1"/>
  <c r="O2205" i="1" s="1"/>
  <c r="O2204" i="1" s="1"/>
  <c r="N2206" i="1"/>
  <c r="N2205" i="1" s="1"/>
  <c r="M2206" i="1"/>
  <c r="M2205" i="1" s="1"/>
  <c r="M2204" i="1" s="1"/>
  <c r="L2206" i="1"/>
  <c r="L2205" i="1" s="1"/>
  <c r="L2204" i="1" s="1"/>
  <c r="K2206" i="1"/>
  <c r="K2205" i="1" s="1"/>
  <c r="J2206" i="1"/>
  <c r="J2205" i="1" s="1"/>
  <c r="I2206" i="1"/>
  <c r="E2206" i="1"/>
  <c r="AR2205" i="1"/>
  <c r="AR2204" i="1" s="1"/>
  <c r="AQ2205" i="1"/>
  <c r="AQ2204" i="1" s="1"/>
  <c r="AJ2205" i="1"/>
  <c r="AJ2204" i="1" s="1"/>
  <c r="AI2205" i="1"/>
  <c r="AI2204" i="1" s="1"/>
  <c r="AF2205" i="1"/>
  <c r="AF2204" i="1" s="1"/>
  <c r="AA2205" i="1"/>
  <c r="AA2204" i="1" s="1"/>
  <c r="X2205" i="1"/>
  <c r="X2204" i="1" s="1"/>
  <c r="E2205" i="1"/>
  <c r="AK2204" i="1"/>
  <c r="AG2204" i="1"/>
  <c r="R2204" i="1"/>
  <c r="N2204" i="1"/>
  <c r="J2204" i="1"/>
  <c r="U2204" i="1" s="1"/>
  <c r="E2204" i="1"/>
  <c r="BA2203" i="1"/>
  <c r="AU2203" i="1"/>
  <c r="V2203" i="1"/>
  <c r="AY2203" i="1" s="1"/>
  <c r="U2203" i="1"/>
  <c r="AX2203" i="1" s="1"/>
  <c r="T2203" i="1"/>
  <c r="AW2203" i="1" s="1"/>
  <c r="E2203" i="1"/>
  <c r="AZ2202" i="1"/>
  <c r="AT2202" i="1"/>
  <c r="AS2202" i="1"/>
  <c r="AR2202" i="1"/>
  <c r="AQ2202" i="1"/>
  <c r="AP2202" i="1"/>
  <c r="AO2202" i="1"/>
  <c r="AN2202" i="1"/>
  <c r="AM2202" i="1"/>
  <c r="AL2202" i="1"/>
  <c r="AK2202" i="1"/>
  <c r="AJ2202" i="1"/>
  <c r="AI2202" i="1"/>
  <c r="AH2202" i="1"/>
  <c r="AG2202" i="1"/>
  <c r="AF2202" i="1"/>
  <c r="AE2202" i="1"/>
  <c r="AD2202" i="1"/>
  <c r="AC2202" i="1"/>
  <c r="AB2202" i="1"/>
  <c r="AA2202" i="1"/>
  <c r="Z2202" i="1"/>
  <c r="Y2202" i="1"/>
  <c r="X2202" i="1"/>
  <c r="W2202" i="1"/>
  <c r="S2202" i="1"/>
  <c r="R2202" i="1"/>
  <c r="Q2202" i="1"/>
  <c r="P2202" i="1"/>
  <c r="O2202" i="1"/>
  <c r="N2202" i="1"/>
  <c r="M2202" i="1"/>
  <c r="L2202" i="1"/>
  <c r="K2202" i="1"/>
  <c r="J2202" i="1"/>
  <c r="U2202" i="1" s="1"/>
  <c r="AX2202" i="1" s="1"/>
  <c r="I2202" i="1"/>
  <c r="E2202" i="1"/>
  <c r="BA2201" i="1"/>
  <c r="AY2201" i="1"/>
  <c r="AU2201" i="1"/>
  <c r="V2201" i="1"/>
  <c r="U2201" i="1"/>
  <c r="AX2201" i="1" s="1"/>
  <c r="T2201" i="1"/>
  <c r="AW2201" i="1" s="1"/>
  <c r="E2201" i="1"/>
  <c r="AZ2200" i="1"/>
  <c r="AT2200" i="1"/>
  <c r="AT2199" i="1" s="1"/>
  <c r="AT2198" i="1" s="1"/>
  <c r="AS2200" i="1"/>
  <c r="AR2200" i="1"/>
  <c r="AQ2200" i="1"/>
  <c r="AP2200" i="1"/>
  <c r="AO2200" i="1"/>
  <c r="AN2200" i="1"/>
  <c r="AM2200" i="1"/>
  <c r="AL2200" i="1"/>
  <c r="AL2199" i="1" s="1"/>
  <c r="AL2198" i="1" s="1"/>
  <c r="AK2200" i="1"/>
  <c r="AJ2200" i="1"/>
  <c r="AI2200" i="1"/>
  <c r="AH2200" i="1"/>
  <c r="AH2199" i="1" s="1"/>
  <c r="AH2198" i="1" s="1"/>
  <c r="AG2200" i="1"/>
  <c r="AF2200" i="1"/>
  <c r="AE2200" i="1"/>
  <c r="AD2200" i="1"/>
  <c r="AD2199" i="1" s="1"/>
  <c r="AD2198" i="1" s="1"/>
  <c r="AC2200" i="1"/>
  <c r="AB2200" i="1"/>
  <c r="AA2200" i="1"/>
  <c r="Z2200" i="1"/>
  <c r="Z2199" i="1" s="1"/>
  <c r="Z2198" i="1" s="1"/>
  <c r="Y2200" i="1"/>
  <c r="X2200" i="1"/>
  <c r="W2200" i="1"/>
  <c r="U2200" i="1"/>
  <c r="AX2200" i="1" s="1"/>
  <c r="S2200" i="1"/>
  <c r="R2200" i="1"/>
  <c r="Q2200" i="1"/>
  <c r="P2200" i="1"/>
  <c r="P2199" i="1" s="1"/>
  <c r="P2198" i="1" s="1"/>
  <c r="O2200" i="1"/>
  <c r="N2200" i="1"/>
  <c r="M2200" i="1"/>
  <c r="L2200" i="1"/>
  <c r="L2199" i="1" s="1"/>
  <c r="L2198" i="1" s="1"/>
  <c r="K2200" i="1"/>
  <c r="J2200" i="1"/>
  <c r="I2200" i="1"/>
  <c r="E2200" i="1"/>
  <c r="AZ2199" i="1"/>
  <c r="AZ2198" i="1" s="1"/>
  <c r="AN2199" i="1"/>
  <c r="AN2198" i="1" s="1"/>
  <c r="AM2199" i="1"/>
  <c r="AM2198" i="1" s="1"/>
  <c r="AF2199" i="1"/>
  <c r="AF2198" i="1" s="1"/>
  <c r="AE2199" i="1"/>
  <c r="AE2198" i="1" s="1"/>
  <c r="X2199" i="1"/>
  <c r="X2198" i="1" s="1"/>
  <c r="W2199" i="1"/>
  <c r="W2198" i="1" s="1"/>
  <c r="O2199" i="1"/>
  <c r="O2198" i="1" s="1"/>
  <c r="E2199" i="1"/>
  <c r="E2198" i="1"/>
  <c r="AU2197" i="1"/>
  <c r="AN2197" i="1"/>
  <c r="AN2196" i="1" s="1"/>
  <c r="AK2197" i="1"/>
  <c r="AK2196" i="1" s="1"/>
  <c r="AJ2197" i="1"/>
  <c r="V2197" i="1"/>
  <c r="AY2197" i="1" s="1"/>
  <c r="U2197" i="1"/>
  <c r="AX2197" i="1" s="1"/>
  <c r="T2197" i="1"/>
  <c r="E2197" i="1"/>
  <c r="AZ2196" i="1"/>
  <c r="AT2196" i="1"/>
  <c r="AS2196" i="1"/>
  <c r="AR2196" i="1"/>
  <c r="AQ2196" i="1"/>
  <c r="AP2196" i="1"/>
  <c r="AO2196" i="1"/>
  <c r="AM2196" i="1"/>
  <c r="AL2196" i="1"/>
  <c r="AJ2196" i="1"/>
  <c r="AI2196" i="1"/>
  <c r="AH2196" i="1"/>
  <c r="AG2196" i="1"/>
  <c r="AF2196" i="1"/>
  <c r="AE2196" i="1"/>
  <c r="AD2196" i="1"/>
  <c r="AC2196" i="1"/>
  <c r="AB2196" i="1"/>
  <c r="AA2196" i="1"/>
  <c r="Z2196" i="1"/>
  <c r="Y2196" i="1"/>
  <c r="X2196" i="1"/>
  <c r="W2196" i="1"/>
  <c r="S2196" i="1"/>
  <c r="R2196" i="1"/>
  <c r="Q2196" i="1"/>
  <c r="P2196" i="1"/>
  <c r="O2196" i="1"/>
  <c r="N2196" i="1"/>
  <c r="M2196" i="1"/>
  <c r="L2196" i="1"/>
  <c r="K2196" i="1"/>
  <c r="V2196" i="1" s="1"/>
  <c r="AY2196" i="1" s="1"/>
  <c r="J2196" i="1"/>
  <c r="U2196" i="1" s="1"/>
  <c r="AX2196" i="1" s="1"/>
  <c r="I2196" i="1"/>
  <c r="E2196" i="1"/>
  <c r="BA2195" i="1"/>
  <c r="AU2195" i="1"/>
  <c r="AV2195" i="1" s="1"/>
  <c r="AN2195" i="1"/>
  <c r="AK2195" i="1"/>
  <c r="AJ2195" i="1"/>
  <c r="AJ2194" i="1" s="1"/>
  <c r="V2195" i="1"/>
  <c r="AY2195" i="1" s="1"/>
  <c r="U2195" i="1"/>
  <c r="AX2195" i="1" s="1"/>
  <c r="T2195" i="1"/>
  <c r="AW2195" i="1" s="1"/>
  <c r="E2195" i="1"/>
  <c r="AZ2194" i="1"/>
  <c r="AT2194" i="1"/>
  <c r="AS2194" i="1"/>
  <c r="AR2194" i="1"/>
  <c r="AQ2194" i="1"/>
  <c r="AP2194" i="1"/>
  <c r="AO2194" i="1"/>
  <c r="AN2194" i="1"/>
  <c r="AM2194" i="1"/>
  <c r="AL2194" i="1"/>
  <c r="AK2194" i="1"/>
  <c r="AI2194" i="1"/>
  <c r="AH2194" i="1"/>
  <c r="AG2194" i="1"/>
  <c r="AF2194" i="1"/>
  <c r="AE2194" i="1"/>
  <c r="AE2187" i="1" s="1"/>
  <c r="AE2186" i="1" s="1"/>
  <c r="AE2185" i="1" s="1"/>
  <c r="AE2184" i="1" s="1"/>
  <c r="AE2183" i="1" s="1"/>
  <c r="AD2194" i="1"/>
  <c r="AC2194" i="1"/>
  <c r="AB2194" i="1"/>
  <c r="AA2194" i="1"/>
  <c r="Z2194" i="1"/>
  <c r="Y2194" i="1"/>
  <c r="X2194" i="1"/>
  <c r="W2194" i="1"/>
  <c r="S2194" i="1"/>
  <c r="R2194" i="1"/>
  <c r="Q2194" i="1"/>
  <c r="P2194" i="1"/>
  <c r="O2194" i="1"/>
  <c r="N2194" i="1"/>
  <c r="V2194" i="1" s="1"/>
  <c r="M2194" i="1"/>
  <c r="L2194" i="1"/>
  <c r="K2194" i="1"/>
  <c r="J2194" i="1"/>
  <c r="U2194" i="1" s="1"/>
  <c r="I2194" i="1"/>
  <c r="E2194" i="1"/>
  <c r="BA2193" i="1"/>
  <c r="AU2193" i="1"/>
  <c r="AN2193" i="1"/>
  <c r="AN2192" i="1" s="1"/>
  <c r="AK2193" i="1"/>
  <c r="AJ2193" i="1"/>
  <c r="Z2193" i="1"/>
  <c r="Z2192" i="1" s="1"/>
  <c r="V2193" i="1"/>
  <c r="AY2193" i="1" s="1"/>
  <c r="U2193" i="1"/>
  <c r="AX2193" i="1" s="1"/>
  <c r="S2193" i="1"/>
  <c r="E2193" i="1"/>
  <c r="AZ2192" i="1"/>
  <c r="AT2192" i="1"/>
  <c r="AS2192" i="1"/>
  <c r="AR2192" i="1"/>
  <c r="AQ2192" i="1"/>
  <c r="AP2192" i="1"/>
  <c r="AO2192" i="1"/>
  <c r="AM2192" i="1"/>
  <c r="AL2192" i="1"/>
  <c r="AK2192" i="1"/>
  <c r="AJ2192" i="1"/>
  <c r="AI2192" i="1"/>
  <c r="AH2192" i="1"/>
  <c r="AG2192" i="1"/>
  <c r="AF2192" i="1"/>
  <c r="AD2192" i="1"/>
  <c r="AC2192" i="1"/>
  <c r="AB2192" i="1"/>
  <c r="AA2192" i="1"/>
  <c r="Y2192" i="1"/>
  <c r="X2192" i="1"/>
  <c r="W2192" i="1"/>
  <c r="R2192" i="1"/>
  <c r="Q2192" i="1"/>
  <c r="P2192" i="1"/>
  <c r="O2192" i="1"/>
  <c r="N2192" i="1"/>
  <c r="M2192" i="1"/>
  <c r="U2192" i="1" s="1"/>
  <c r="L2192" i="1"/>
  <c r="K2192" i="1"/>
  <c r="V2192" i="1" s="1"/>
  <c r="J2192" i="1"/>
  <c r="I2192" i="1"/>
  <c r="E2192" i="1"/>
  <c r="BA2191" i="1"/>
  <c r="AU2191" i="1"/>
  <c r="AN2191" i="1"/>
  <c r="AN2190" i="1" s="1"/>
  <c r="AK2191" i="1"/>
  <c r="AK2190" i="1" s="1"/>
  <c r="AJ2191" i="1"/>
  <c r="Z2191" i="1"/>
  <c r="V2191" i="1"/>
  <c r="AY2191" i="1" s="1"/>
  <c r="U2191" i="1"/>
  <c r="AX2191" i="1" s="1"/>
  <c r="S2191" i="1"/>
  <c r="S2190" i="1" s="1"/>
  <c r="I2191" i="1"/>
  <c r="E2191" i="1"/>
  <c r="AZ2190" i="1"/>
  <c r="AT2190" i="1"/>
  <c r="AS2190" i="1"/>
  <c r="AR2190" i="1"/>
  <c r="AQ2190" i="1"/>
  <c r="AP2190" i="1"/>
  <c r="AO2190" i="1"/>
  <c r="AM2190" i="1"/>
  <c r="AL2190" i="1"/>
  <c r="AJ2190" i="1"/>
  <c r="AI2190" i="1"/>
  <c r="AH2190" i="1"/>
  <c r="AG2190" i="1"/>
  <c r="AF2190" i="1"/>
  <c r="AD2190" i="1"/>
  <c r="AC2190" i="1"/>
  <c r="AB2190" i="1"/>
  <c r="AA2190" i="1"/>
  <c r="Z2190" i="1"/>
  <c r="Y2190" i="1"/>
  <c r="X2190" i="1"/>
  <c r="W2190" i="1"/>
  <c r="R2190" i="1"/>
  <c r="Q2190" i="1"/>
  <c r="P2190" i="1"/>
  <c r="O2190" i="1"/>
  <c r="N2190" i="1"/>
  <c r="M2190" i="1"/>
  <c r="L2190" i="1"/>
  <c r="K2190" i="1"/>
  <c r="J2190" i="1"/>
  <c r="U2190" i="1" s="1"/>
  <c r="E2190" i="1"/>
  <c r="BA2189" i="1"/>
  <c r="AU2189" i="1"/>
  <c r="AN2189" i="1"/>
  <c r="AN2188" i="1" s="1"/>
  <c r="AK2189" i="1"/>
  <c r="AK2188" i="1" s="1"/>
  <c r="AJ2189" i="1"/>
  <c r="AJ2188" i="1" s="1"/>
  <c r="V2189" i="1"/>
  <c r="AY2189" i="1" s="1"/>
  <c r="U2189" i="1"/>
  <c r="AX2189" i="1" s="1"/>
  <c r="I2189" i="1"/>
  <c r="E2189" i="1"/>
  <c r="AZ2188" i="1"/>
  <c r="AZ2187" i="1" s="1"/>
  <c r="AZ2186" i="1" s="1"/>
  <c r="AZ2185" i="1" s="1"/>
  <c r="AZ2184" i="1" s="1"/>
  <c r="AZ2183" i="1" s="1"/>
  <c r="AT2188" i="1"/>
  <c r="AS2188" i="1"/>
  <c r="AR2188" i="1"/>
  <c r="AQ2188" i="1"/>
  <c r="AP2188" i="1"/>
  <c r="AO2188" i="1"/>
  <c r="AM2188" i="1"/>
  <c r="AL2188" i="1"/>
  <c r="AI2188" i="1"/>
  <c r="AH2188" i="1"/>
  <c r="AG2188" i="1"/>
  <c r="AF2188" i="1"/>
  <c r="AD2188" i="1"/>
  <c r="AC2188" i="1"/>
  <c r="AB2188" i="1"/>
  <c r="AA2188" i="1"/>
  <c r="Z2188" i="1"/>
  <c r="Y2188" i="1"/>
  <c r="X2188" i="1"/>
  <c r="X2187" i="1" s="1"/>
  <c r="X2186" i="1" s="1"/>
  <c r="X2185" i="1" s="1"/>
  <c r="W2188" i="1"/>
  <c r="S2188" i="1"/>
  <c r="R2188" i="1"/>
  <c r="Q2188" i="1"/>
  <c r="P2188" i="1"/>
  <c r="O2188" i="1"/>
  <c r="N2188" i="1"/>
  <c r="M2188" i="1"/>
  <c r="L2188" i="1"/>
  <c r="K2188" i="1"/>
  <c r="J2188" i="1"/>
  <c r="E2188" i="1"/>
  <c r="E2187" i="1"/>
  <c r="E2186" i="1"/>
  <c r="E2185" i="1"/>
  <c r="E2184" i="1"/>
  <c r="E2183" i="1"/>
  <c r="E2182" i="1"/>
  <c r="BA2181" i="1"/>
  <c r="AX2181" i="1"/>
  <c r="AU2181" i="1"/>
  <c r="AM2181" i="1"/>
  <c r="AM2180" i="1" s="1"/>
  <c r="AM2179" i="1" s="1"/>
  <c r="AM2178" i="1" s="1"/>
  <c r="AM2177" i="1" s="1"/>
  <c r="AM2176" i="1" s="1"/>
  <c r="AM2175" i="1" s="1"/>
  <c r="AI2181" i="1"/>
  <c r="AH2181" i="1"/>
  <c r="AH2180" i="1" s="1"/>
  <c r="AH2179" i="1" s="1"/>
  <c r="AH2178" i="1" s="1"/>
  <c r="AH2177" i="1" s="1"/>
  <c r="AH2176" i="1" s="1"/>
  <c r="AH2175" i="1" s="1"/>
  <c r="V2181" i="1"/>
  <c r="AY2181" i="1" s="1"/>
  <c r="U2181" i="1"/>
  <c r="T2181" i="1"/>
  <c r="AW2181" i="1" s="1"/>
  <c r="E2181" i="1"/>
  <c r="AZ2180" i="1"/>
  <c r="AZ2179" i="1" s="1"/>
  <c r="AT2180" i="1"/>
  <c r="AS2180" i="1"/>
  <c r="AR2180" i="1"/>
  <c r="AR2179" i="1" s="1"/>
  <c r="AR2178" i="1" s="1"/>
  <c r="AR2177" i="1" s="1"/>
  <c r="AR2176" i="1" s="1"/>
  <c r="AR2175" i="1" s="1"/>
  <c r="AQ2180" i="1"/>
  <c r="AP2180" i="1"/>
  <c r="AO2180" i="1"/>
  <c r="AO2179" i="1" s="1"/>
  <c r="AO2178" i="1" s="1"/>
  <c r="AO2177" i="1" s="1"/>
  <c r="AO2176" i="1" s="1"/>
  <c r="AO2175" i="1" s="1"/>
  <c r="AN2180" i="1"/>
  <c r="AN2179" i="1" s="1"/>
  <c r="AN2178" i="1" s="1"/>
  <c r="AN2177" i="1" s="1"/>
  <c r="AN2176" i="1" s="1"/>
  <c r="AN2175" i="1" s="1"/>
  <c r="AL2180" i="1"/>
  <c r="AL2179" i="1" s="1"/>
  <c r="AK2180" i="1"/>
  <c r="AK2179" i="1" s="1"/>
  <c r="AJ2180" i="1"/>
  <c r="AJ2179" i="1" s="1"/>
  <c r="AJ2178" i="1" s="1"/>
  <c r="AJ2177" i="1" s="1"/>
  <c r="AJ2176" i="1" s="1"/>
  <c r="AJ2175" i="1" s="1"/>
  <c r="AI2180" i="1"/>
  <c r="AG2180" i="1"/>
  <c r="AG2179" i="1" s="1"/>
  <c r="AG2178" i="1" s="1"/>
  <c r="AG2177" i="1" s="1"/>
  <c r="AG2176" i="1" s="1"/>
  <c r="AG2175" i="1" s="1"/>
  <c r="AF2180" i="1"/>
  <c r="AF2179" i="1" s="1"/>
  <c r="AE2180" i="1"/>
  <c r="AE2179" i="1" s="1"/>
  <c r="AE2178" i="1" s="1"/>
  <c r="AE2177" i="1" s="1"/>
  <c r="AE2176" i="1" s="1"/>
  <c r="AE2175" i="1" s="1"/>
  <c r="AD2180" i="1"/>
  <c r="AD2179" i="1" s="1"/>
  <c r="AD2178" i="1" s="1"/>
  <c r="AD2177" i="1" s="1"/>
  <c r="AD2176" i="1" s="1"/>
  <c r="AD2175" i="1" s="1"/>
  <c r="AC2180" i="1"/>
  <c r="AC2179" i="1" s="1"/>
  <c r="AB2180" i="1"/>
  <c r="AB2179" i="1" s="1"/>
  <c r="AB2178" i="1" s="1"/>
  <c r="AB2177" i="1" s="1"/>
  <c r="AB2176" i="1" s="1"/>
  <c r="AB2175" i="1" s="1"/>
  <c r="AA2180" i="1"/>
  <c r="Z2180" i="1"/>
  <c r="Y2180" i="1"/>
  <c r="Y2179" i="1" s="1"/>
  <c r="X2180" i="1"/>
  <c r="X2179" i="1" s="1"/>
  <c r="X2178" i="1" s="1"/>
  <c r="X2177" i="1" s="1"/>
  <c r="X2176" i="1" s="1"/>
  <c r="X2175" i="1" s="1"/>
  <c r="W2180" i="1"/>
  <c r="W2179" i="1" s="1"/>
  <c r="W2178" i="1" s="1"/>
  <c r="W2177" i="1" s="1"/>
  <c r="W2176" i="1" s="1"/>
  <c r="W2175" i="1" s="1"/>
  <c r="S2180" i="1"/>
  <c r="S2179" i="1" s="1"/>
  <c r="S2178" i="1" s="1"/>
  <c r="S2177" i="1" s="1"/>
  <c r="S2176" i="1" s="1"/>
  <c r="S2175" i="1" s="1"/>
  <c r="R2180" i="1"/>
  <c r="Q2180" i="1"/>
  <c r="Q2179" i="1" s="1"/>
  <c r="Q2178" i="1" s="1"/>
  <c r="Q2177" i="1" s="1"/>
  <c r="Q2176" i="1" s="1"/>
  <c r="Q2175" i="1" s="1"/>
  <c r="P2180" i="1"/>
  <c r="P2179" i="1" s="1"/>
  <c r="O2180" i="1"/>
  <c r="O2179" i="1" s="1"/>
  <c r="O2178" i="1" s="1"/>
  <c r="O2177" i="1" s="1"/>
  <c r="O2176" i="1" s="1"/>
  <c r="O2175" i="1" s="1"/>
  <c r="N2180" i="1"/>
  <c r="N2179" i="1" s="1"/>
  <c r="N2178" i="1" s="1"/>
  <c r="N2177" i="1" s="1"/>
  <c r="N2176" i="1" s="1"/>
  <c r="N2175" i="1" s="1"/>
  <c r="M2180" i="1"/>
  <c r="M2179" i="1" s="1"/>
  <c r="M2178" i="1" s="1"/>
  <c r="M2177" i="1" s="1"/>
  <c r="M2176" i="1" s="1"/>
  <c r="M2175" i="1" s="1"/>
  <c r="L2180" i="1"/>
  <c r="L2179" i="1" s="1"/>
  <c r="K2180" i="1"/>
  <c r="J2180" i="1"/>
  <c r="J2179" i="1" s="1"/>
  <c r="I2180" i="1"/>
  <c r="E2180" i="1"/>
  <c r="AT2179" i="1"/>
  <c r="AT2178" i="1" s="1"/>
  <c r="AQ2179" i="1"/>
  <c r="AQ2178" i="1" s="1"/>
  <c r="AQ2177" i="1" s="1"/>
  <c r="AQ2176" i="1" s="1"/>
  <c r="AQ2175" i="1" s="1"/>
  <c r="AP2179" i="1"/>
  <c r="AP2178" i="1" s="1"/>
  <c r="AP2177" i="1" s="1"/>
  <c r="AP2176" i="1" s="1"/>
  <c r="AI2179" i="1"/>
  <c r="AI2178" i="1" s="1"/>
  <c r="AI2177" i="1" s="1"/>
  <c r="AI2176" i="1" s="1"/>
  <c r="AI2175" i="1" s="1"/>
  <c r="AA2179" i="1"/>
  <c r="AA2178" i="1" s="1"/>
  <c r="AA2177" i="1" s="1"/>
  <c r="AA2176" i="1" s="1"/>
  <c r="AA2175" i="1" s="1"/>
  <c r="Z2179" i="1"/>
  <c r="Z2178" i="1" s="1"/>
  <c r="Z2177" i="1" s="1"/>
  <c r="Z2176" i="1" s="1"/>
  <c r="Z2175" i="1" s="1"/>
  <c r="R2179" i="1"/>
  <c r="R2178" i="1" s="1"/>
  <c r="K2179" i="1"/>
  <c r="K2178" i="1" s="1"/>
  <c r="E2179" i="1"/>
  <c r="AZ2178" i="1"/>
  <c r="AZ2177" i="1" s="1"/>
  <c r="AZ2176" i="1" s="1"/>
  <c r="AZ2175" i="1" s="1"/>
  <c r="AK2178" i="1"/>
  <c r="AK2177" i="1" s="1"/>
  <c r="AK2176" i="1" s="1"/>
  <c r="AK2175" i="1" s="1"/>
  <c r="AF2178" i="1"/>
  <c r="AF2177" i="1" s="1"/>
  <c r="AF2176" i="1" s="1"/>
  <c r="AF2175" i="1" s="1"/>
  <c r="AC2178" i="1"/>
  <c r="AC2177" i="1" s="1"/>
  <c r="AC2176" i="1" s="1"/>
  <c r="AC2175" i="1" s="1"/>
  <c r="Y2178" i="1"/>
  <c r="Y2177" i="1" s="1"/>
  <c r="P2178" i="1"/>
  <c r="P2177" i="1" s="1"/>
  <c r="P2176" i="1" s="1"/>
  <c r="P2175" i="1" s="1"/>
  <c r="L2178" i="1"/>
  <c r="L2177" i="1" s="1"/>
  <c r="L2176" i="1" s="1"/>
  <c r="L2175" i="1" s="1"/>
  <c r="E2178" i="1"/>
  <c r="AT2177" i="1"/>
  <c r="AT2176" i="1" s="1"/>
  <c r="AT2175" i="1" s="1"/>
  <c r="R2177" i="1"/>
  <c r="R2176" i="1" s="1"/>
  <c r="R2175" i="1" s="1"/>
  <c r="E2177" i="1"/>
  <c r="Y2176" i="1"/>
  <c r="Y2175" i="1" s="1"/>
  <c r="E2176" i="1"/>
  <c r="E2175" i="1"/>
  <c r="BA2174" i="1"/>
  <c r="AU2174" i="1"/>
  <c r="T2174" i="1"/>
  <c r="E2174" i="1"/>
  <c r="AT2173" i="1"/>
  <c r="AS2173" i="1"/>
  <c r="AS2172" i="1" s="1"/>
  <c r="AS2171" i="1" s="1"/>
  <c r="AS2170" i="1" s="1"/>
  <c r="AS2169" i="1" s="1"/>
  <c r="AS2168" i="1" s="1"/>
  <c r="AR2173" i="1"/>
  <c r="AQ2173" i="1"/>
  <c r="AQ2172" i="1" s="1"/>
  <c r="AQ2171" i="1" s="1"/>
  <c r="AQ2170" i="1" s="1"/>
  <c r="AQ2169" i="1" s="1"/>
  <c r="AQ2168" i="1" s="1"/>
  <c r="AP2173" i="1"/>
  <c r="AP2172" i="1" s="1"/>
  <c r="AP2171" i="1" s="1"/>
  <c r="AO2173" i="1"/>
  <c r="AO2172" i="1" s="1"/>
  <c r="AO2171" i="1" s="1"/>
  <c r="AO2170" i="1" s="1"/>
  <c r="AO2169" i="1" s="1"/>
  <c r="AO2168" i="1" s="1"/>
  <c r="AN2173" i="1"/>
  <c r="AM2173" i="1"/>
  <c r="AM2172" i="1" s="1"/>
  <c r="AM2171" i="1" s="1"/>
  <c r="AM2170" i="1" s="1"/>
  <c r="AM2169" i="1" s="1"/>
  <c r="AM2168" i="1" s="1"/>
  <c r="AL2173" i="1"/>
  <c r="AK2173" i="1"/>
  <c r="AK2172" i="1" s="1"/>
  <c r="AK2171" i="1" s="1"/>
  <c r="AK2170" i="1" s="1"/>
  <c r="AK2169" i="1" s="1"/>
  <c r="AK2168" i="1" s="1"/>
  <c r="AJ2173" i="1"/>
  <c r="AJ2172" i="1" s="1"/>
  <c r="AI2173" i="1"/>
  <c r="AI2172" i="1" s="1"/>
  <c r="AI2171" i="1" s="1"/>
  <c r="AI2170" i="1" s="1"/>
  <c r="AI2169" i="1" s="1"/>
  <c r="AI2168" i="1" s="1"/>
  <c r="AH2173" i="1"/>
  <c r="AG2173" i="1"/>
  <c r="AG2172" i="1" s="1"/>
  <c r="AG2171" i="1" s="1"/>
  <c r="AG2170" i="1" s="1"/>
  <c r="AG2169" i="1" s="1"/>
  <c r="AG2168" i="1" s="1"/>
  <c r="AF2173" i="1"/>
  <c r="R2173" i="1"/>
  <c r="Q2173" i="1"/>
  <c r="Q2172" i="1" s="1"/>
  <c r="Q2171" i="1" s="1"/>
  <c r="Q2170" i="1" s="1"/>
  <c r="Q2169" i="1" s="1"/>
  <c r="Q2168" i="1" s="1"/>
  <c r="P2173" i="1"/>
  <c r="P2172" i="1" s="1"/>
  <c r="P2171" i="1" s="1"/>
  <c r="P2170" i="1" s="1"/>
  <c r="P2169" i="1" s="1"/>
  <c r="P2168" i="1" s="1"/>
  <c r="O2173" i="1"/>
  <c r="O2172" i="1" s="1"/>
  <c r="O2171" i="1" s="1"/>
  <c r="O2170" i="1" s="1"/>
  <c r="O2169" i="1" s="1"/>
  <c r="O2168" i="1" s="1"/>
  <c r="E2173" i="1"/>
  <c r="AT2172" i="1"/>
  <c r="AT2171" i="1" s="1"/>
  <c r="AT2170" i="1" s="1"/>
  <c r="AT2169" i="1" s="1"/>
  <c r="AT2168" i="1" s="1"/>
  <c r="AR2172" i="1"/>
  <c r="AR2171" i="1" s="1"/>
  <c r="AR2170" i="1" s="1"/>
  <c r="AR2169" i="1" s="1"/>
  <c r="AR2168" i="1" s="1"/>
  <c r="AN2172" i="1"/>
  <c r="AN2171" i="1" s="1"/>
  <c r="AN2170" i="1" s="1"/>
  <c r="AN2169" i="1" s="1"/>
  <c r="AN2168" i="1" s="1"/>
  <c r="AH2172" i="1"/>
  <c r="AH2171" i="1" s="1"/>
  <c r="AH2170" i="1" s="1"/>
  <c r="AH2169" i="1" s="1"/>
  <c r="AH2168" i="1" s="1"/>
  <c r="AF2172" i="1"/>
  <c r="AF2171" i="1" s="1"/>
  <c r="AF2170" i="1" s="1"/>
  <c r="AF2169" i="1" s="1"/>
  <c r="AF2168" i="1" s="1"/>
  <c r="E2172" i="1"/>
  <c r="AJ2171" i="1"/>
  <c r="AJ2170" i="1" s="1"/>
  <c r="AJ2169" i="1" s="1"/>
  <c r="AJ2168" i="1" s="1"/>
  <c r="E2171" i="1"/>
  <c r="AP2170" i="1"/>
  <c r="E2170" i="1"/>
  <c r="E2169" i="1"/>
  <c r="E2168" i="1"/>
  <c r="BA2167" i="1"/>
  <c r="AU2167" i="1"/>
  <c r="T2167" i="1"/>
  <c r="E2167" i="1"/>
  <c r="AT2166" i="1"/>
  <c r="AT2165" i="1" s="1"/>
  <c r="AT2164" i="1" s="1"/>
  <c r="AS2166" i="1"/>
  <c r="AS2165" i="1" s="1"/>
  <c r="AS2164" i="1" s="1"/>
  <c r="AR2166" i="1"/>
  <c r="AR2165" i="1" s="1"/>
  <c r="AR2164" i="1" s="1"/>
  <c r="AQ2166" i="1"/>
  <c r="AP2166" i="1"/>
  <c r="AP2165" i="1" s="1"/>
  <c r="AP2164" i="1" s="1"/>
  <c r="AO2166" i="1"/>
  <c r="AO2165" i="1" s="1"/>
  <c r="AN2166" i="1"/>
  <c r="AN2165" i="1" s="1"/>
  <c r="AM2166" i="1"/>
  <c r="AL2166" i="1"/>
  <c r="AK2166" i="1"/>
  <c r="AK2165" i="1" s="1"/>
  <c r="AK2164" i="1" s="1"/>
  <c r="AJ2166" i="1"/>
  <c r="AJ2165" i="1" s="1"/>
  <c r="AJ2164" i="1" s="1"/>
  <c r="AI2166" i="1"/>
  <c r="AI2165" i="1" s="1"/>
  <c r="AI2164" i="1" s="1"/>
  <c r="AH2166" i="1"/>
  <c r="AH2165" i="1" s="1"/>
  <c r="AH2164" i="1" s="1"/>
  <c r="AG2166" i="1"/>
  <c r="AG2165" i="1" s="1"/>
  <c r="AG2164" i="1" s="1"/>
  <c r="AF2166" i="1"/>
  <c r="R2166" i="1"/>
  <c r="R2165" i="1" s="1"/>
  <c r="R2164" i="1" s="1"/>
  <c r="Q2166" i="1"/>
  <c r="Q2165" i="1" s="1"/>
  <c r="Q2164" i="1" s="1"/>
  <c r="P2166" i="1"/>
  <c r="P2165" i="1" s="1"/>
  <c r="P2164" i="1" s="1"/>
  <c r="O2166" i="1"/>
  <c r="E2166" i="1"/>
  <c r="AQ2165" i="1"/>
  <c r="AQ2164" i="1" s="1"/>
  <c r="AM2165" i="1"/>
  <c r="AM2164" i="1" s="1"/>
  <c r="AF2165" i="1"/>
  <c r="AF2164" i="1" s="1"/>
  <c r="O2165" i="1"/>
  <c r="O2164" i="1" s="1"/>
  <c r="E2165" i="1"/>
  <c r="AO2164" i="1"/>
  <c r="AN2164" i="1"/>
  <c r="E2164" i="1"/>
  <c r="BA2163" i="1"/>
  <c r="AU2163" i="1"/>
  <c r="T2163" i="1"/>
  <c r="E2163" i="1"/>
  <c r="BA2162" i="1"/>
  <c r="AU2162" i="1"/>
  <c r="V2162" i="1"/>
  <c r="AY2162" i="1" s="1"/>
  <c r="U2162" i="1"/>
  <c r="AX2162" i="1" s="1"/>
  <c r="T2162" i="1"/>
  <c r="AW2162" i="1" s="1"/>
  <c r="E2162" i="1"/>
  <c r="BA2161" i="1"/>
  <c r="AU2161" i="1"/>
  <c r="V2161" i="1"/>
  <c r="AY2161" i="1" s="1"/>
  <c r="U2161" i="1"/>
  <c r="AX2161" i="1" s="1"/>
  <c r="T2161" i="1"/>
  <c r="AW2161" i="1" s="1"/>
  <c r="E2161" i="1"/>
  <c r="AZ2160" i="1"/>
  <c r="AZ2159" i="1" s="1"/>
  <c r="AZ2152" i="1" s="1"/>
  <c r="AZ2151" i="1" s="1"/>
  <c r="AZ2150" i="1" s="1"/>
  <c r="AT2160" i="1"/>
  <c r="AT2159" i="1" s="1"/>
  <c r="AS2160" i="1"/>
  <c r="AS2159" i="1" s="1"/>
  <c r="AR2160" i="1"/>
  <c r="AR2159" i="1" s="1"/>
  <c r="AQ2160" i="1"/>
  <c r="AQ2159" i="1" s="1"/>
  <c r="AP2160" i="1"/>
  <c r="AO2160" i="1"/>
  <c r="AO2159" i="1" s="1"/>
  <c r="AN2160" i="1"/>
  <c r="AN2159" i="1" s="1"/>
  <c r="AM2160" i="1"/>
  <c r="AM2159" i="1" s="1"/>
  <c r="AL2160" i="1"/>
  <c r="AL2159" i="1" s="1"/>
  <c r="AK2160" i="1"/>
  <c r="AK2159" i="1" s="1"/>
  <c r="AJ2160" i="1"/>
  <c r="AJ2159" i="1" s="1"/>
  <c r="AI2160" i="1"/>
  <c r="AI2159" i="1" s="1"/>
  <c r="AH2160" i="1"/>
  <c r="AG2160" i="1"/>
  <c r="AG2159" i="1" s="1"/>
  <c r="AF2160" i="1"/>
  <c r="AF2159" i="1" s="1"/>
  <c r="AE2160" i="1"/>
  <c r="AE2159" i="1" s="1"/>
  <c r="AD2160" i="1"/>
  <c r="AD2159" i="1" s="1"/>
  <c r="AC2160" i="1"/>
  <c r="AC2159" i="1" s="1"/>
  <c r="AB2160" i="1"/>
  <c r="AB2159" i="1" s="1"/>
  <c r="AA2160" i="1"/>
  <c r="AA2159" i="1" s="1"/>
  <c r="Z2160" i="1"/>
  <c r="Z2159" i="1" s="1"/>
  <c r="Y2160" i="1"/>
  <c r="Y2159" i="1" s="1"/>
  <c r="X2160" i="1"/>
  <c r="X2159" i="1" s="1"/>
  <c r="W2160" i="1"/>
  <c r="W2159" i="1" s="1"/>
  <c r="S2160" i="1"/>
  <c r="R2160" i="1"/>
  <c r="R2159" i="1" s="1"/>
  <c r="Q2160" i="1"/>
  <c r="Q2159" i="1" s="1"/>
  <c r="P2160" i="1"/>
  <c r="P2159" i="1" s="1"/>
  <c r="O2160" i="1"/>
  <c r="N2160" i="1"/>
  <c r="N2159" i="1" s="1"/>
  <c r="V2159" i="1" s="1"/>
  <c r="M2160" i="1"/>
  <c r="M2159" i="1" s="1"/>
  <c r="L2160" i="1"/>
  <c r="L2159" i="1" s="1"/>
  <c r="L2152" i="1" s="1"/>
  <c r="L2151" i="1" s="1"/>
  <c r="L2150" i="1" s="1"/>
  <c r="K2160" i="1"/>
  <c r="J2160" i="1"/>
  <c r="U2160" i="1" s="1"/>
  <c r="I2160" i="1"/>
  <c r="I2159" i="1" s="1"/>
  <c r="E2160" i="1"/>
  <c r="AP2159" i="1"/>
  <c r="AH2159" i="1"/>
  <c r="S2159" i="1"/>
  <c r="O2159" i="1"/>
  <c r="K2159" i="1"/>
  <c r="E2159" i="1"/>
  <c r="BA2158" i="1"/>
  <c r="AU2158" i="1"/>
  <c r="V2158" i="1"/>
  <c r="AY2158" i="1" s="1"/>
  <c r="U2158" i="1"/>
  <c r="AX2158" i="1" s="1"/>
  <c r="T2158" i="1"/>
  <c r="E2158" i="1"/>
  <c r="BA2157" i="1"/>
  <c r="AU2157" i="1"/>
  <c r="T2157" i="1"/>
  <c r="E2157" i="1"/>
  <c r="BA2156" i="1"/>
  <c r="AU2156" i="1"/>
  <c r="V2156" i="1"/>
  <c r="AY2156" i="1" s="1"/>
  <c r="U2156" i="1"/>
  <c r="AX2156" i="1" s="1"/>
  <c r="T2156" i="1"/>
  <c r="AW2156" i="1" s="1"/>
  <c r="Q2156" i="1"/>
  <c r="E2156" i="1"/>
  <c r="BA2155" i="1"/>
  <c r="AU2155" i="1"/>
  <c r="V2155" i="1"/>
  <c r="AY2155" i="1" s="1"/>
  <c r="U2155" i="1"/>
  <c r="AX2155" i="1" s="1"/>
  <c r="T2155" i="1"/>
  <c r="E2155" i="1"/>
  <c r="AZ2154" i="1"/>
  <c r="AZ2153" i="1" s="1"/>
  <c r="AT2154" i="1"/>
  <c r="AS2154" i="1"/>
  <c r="AS2153" i="1" s="1"/>
  <c r="AR2154" i="1"/>
  <c r="AR2153" i="1" s="1"/>
  <c r="AR2152" i="1" s="1"/>
  <c r="AR2151" i="1" s="1"/>
  <c r="AR2150" i="1" s="1"/>
  <c r="AQ2154" i="1"/>
  <c r="AQ2153" i="1" s="1"/>
  <c r="AP2154" i="1"/>
  <c r="AU2154" i="1" s="1"/>
  <c r="AO2154" i="1"/>
  <c r="AO2153" i="1" s="1"/>
  <c r="AN2154" i="1"/>
  <c r="AN2153" i="1" s="1"/>
  <c r="AN2152" i="1" s="1"/>
  <c r="AN2151" i="1" s="1"/>
  <c r="AM2154" i="1"/>
  <c r="AM2153" i="1" s="1"/>
  <c r="AL2154" i="1"/>
  <c r="BA2154" i="1" s="1"/>
  <c r="AK2154" i="1"/>
  <c r="AK2153" i="1" s="1"/>
  <c r="AJ2154" i="1"/>
  <c r="AJ2153" i="1" s="1"/>
  <c r="AI2154" i="1"/>
  <c r="AI2153" i="1" s="1"/>
  <c r="AH2154" i="1"/>
  <c r="AH2153" i="1" s="1"/>
  <c r="AH2152" i="1" s="1"/>
  <c r="AH2151" i="1" s="1"/>
  <c r="AH2150" i="1" s="1"/>
  <c r="AG2154" i="1"/>
  <c r="AG2153" i="1" s="1"/>
  <c r="AF2154" i="1"/>
  <c r="AF2153" i="1" s="1"/>
  <c r="AF2152" i="1" s="1"/>
  <c r="AF2151" i="1" s="1"/>
  <c r="AE2154" i="1"/>
  <c r="AE2153" i="1" s="1"/>
  <c r="AD2154" i="1"/>
  <c r="AD2153" i="1" s="1"/>
  <c r="AD2152" i="1" s="1"/>
  <c r="AD2151" i="1" s="1"/>
  <c r="AD2150" i="1" s="1"/>
  <c r="AC2154" i="1"/>
  <c r="AC2153" i="1" s="1"/>
  <c r="AB2154" i="1"/>
  <c r="AB2153" i="1" s="1"/>
  <c r="AB2152" i="1" s="1"/>
  <c r="AB2151" i="1" s="1"/>
  <c r="AB2150" i="1" s="1"/>
  <c r="AA2154" i="1"/>
  <c r="AA2153" i="1" s="1"/>
  <c r="Z2154" i="1"/>
  <c r="Z2153" i="1" s="1"/>
  <c r="Z2152" i="1" s="1"/>
  <c r="Z2151" i="1" s="1"/>
  <c r="Z2150" i="1" s="1"/>
  <c r="Y2154" i="1"/>
  <c r="Y2153" i="1" s="1"/>
  <c r="X2154" i="1"/>
  <c r="X2153" i="1" s="1"/>
  <c r="X2152" i="1" s="1"/>
  <c r="X2151" i="1" s="1"/>
  <c r="X2150" i="1" s="1"/>
  <c r="W2154" i="1"/>
  <c r="S2154" i="1"/>
  <c r="S2153" i="1" s="1"/>
  <c r="S2152" i="1" s="1"/>
  <c r="S2151" i="1" s="1"/>
  <c r="S2150" i="1" s="1"/>
  <c r="R2154" i="1"/>
  <c r="Q2154" i="1"/>
  <c r="Q2153" i="1" s="1"/>
  <c r="Q2152" i="1" s="1"/>
  <c r="Q2151" i="1" s="1"/>
  <c r="P2154" i="1"/>
  <c r="P2153" i="1" s="1"/>
  <c r="O2154" i="1"/>
  <c r="O2153" i="1" s="1"/>
  <c r="O2152" i="1" s="1"/>
  <c r="O2151" i="1" s="1"/>
  <c r="O2150" i="1" s="1"/>
  <c r="N2154" i="1"/>
  <c r="M2154" i="1"/>
  <c r="M2153" i="1" s="1"/>
  <c r="M2152" i="1" s="1"/>
  <c r="M2151" i="1" s="1"/>
  <c r="M2150" i="1" s="1"/>
  <c r="L2154" i="1"/>
  <c r="L2153" i="1" s="1"/>
  <c r="K2154" i="1"/>
  <c r="K2153" i="1" s="1"/>
  <c r="K2152" i="1" s="1"/>
  <c r="J2154" i="1"/>
  <c r="I2154" i="1"/>
  <c r="I2153" i="1" s="1"/>
  <c r="E2154" i="1"/>
  <c r="AT2153" i="1"/>
  <c r="AT2152" i="1" s="1"/>
  <c r="AT2151" i="1" s="1"/>
  <c r="AT2150" i="1" s="1"/>
  <c r="W2153" i="1"/>
  <c r="R2153" i="1"/>
  <c r="N2153" i="1"/>
  <c r="J2153" i="1"/>
  <c r="E2153" i="1"/>
  <c r="AJ2152" i="1"/>
  <c r="AJ2151" i="1" s="1"/>
  <c r="AJ2150" i="1" s="1"/>
  <c r="E2152" i="1"/>
  <c r="E2151" i="1"/>
  <c r="AN2150" i="1"/>
  <c r="E2150" i="1"/>
  <c r="AX2149" i="1"/>
  <c r="AU2149" i="1"/>
  <c r="V2149" i="1"/>
  <c r="AY2149" i="1" s="1"/>
  <c r="U2149" i="1"/>
  <c r="T2149" i="1"/>
  <c r="AW2149" i="1" s="1"/>
  <c r="E2149" i="1"/>
  <c r="AZ2148" i="1"/>
  <c r="AZ2147" i="1" s="1"/>
  <c r="AZ2146" i="1" s="1"/>
  <c r="AZ2145" i="1" s="1"/>
  <c r="AZ2144" i="1" s="1"/>
  <c r="AT2148" i="1"/>
  <c r="AT2147" i="1" s="1"/>
  <c r="AT2146" i="1" s="1"/>
  <c r="AT2145" i="1" s="1"/>
  <c r="AT2144" i="1" s="1"/>
  <c r="AS2148" i="1"/>
  <c r="AS2147" i="1" s="1"/>
  <c r="AS2146" i="1" s="1"/>
  <c r="AS2145" i="1" s="1"/>
  <c r="AS2144" i="1" s="1"/>
  <c r="AR2148" i="1"/>
  <c r="AR2147" i="1" s="1"/>
  <c r="AR2146" i="1" s="1"/>
  <c r="AR2145" i="1" s="1"/>
  <c r="AR2144" i="1" s="1"/>
  <c r="AQ2148" i="1"/>
  <c r="AQ2147" i="1" s="1"/>
  <c r="AQ2146" i="1" s="1"/>
  <c r="AQ2145" i="1" s="1"/>
  <c r="AQ2144" i="1" s="1"/>
  <c r="AP2148" i="1"/>
  <c r="AO2148" i="1"/>
  <c r="AO2147" i="1" s="1"/>
  <c r="AO2146" i="1" s="1"/>
  <c r="AO2145" i="1" s="1"/>
  <c r="AO2144" i="1" s="1"/>
  <c r="AN2148" i="1"/>
  <c r="AN2147" i="1" s="1"/>
  <c r="AN2146" i="1" s="1"/>
  <c r="AN2145" i="1" s="1"/>
  <c r="AN2144" i="1" s="1"/>
  <c r="AM2148" i="1"/>
  <c r="AM2147" i="1" s="1"/>
  <c r="AM2146" i="1" s="1"/>
  <c r="AM2145" i="1" s="1"/>
  <c r="AM2144" i="1" s="1"/>
  <c r="AL2148" i="1"/>
  <c r="AL2147" i="1" s="1"/>
  <c r="AL2146" i="1" s="1"/>
  <c r="AL2145" i="1" s="1"/>
  <c r="AL2144" i="1" s="1"/>
  <c r="AK2148" i="1"/>
  <c r="AK2147" i="1" s="1"/>
  <c r="AK2146" i="1" s="1"/>
  <c r="AK2145" i="1" s="1"/>
  <c r="AK2144" i="1" s="1"/>
  <c r="AJ2148" i="1"/>
  <c r="AJ2147" i="1" s="1"/>
  <c r="AI2148" i="1"/>
  <c r="AI2147" i="1" s="1"/>
  <c r="AI2146" i="1" s="1"/>
  <c r="AI2145" i="1" s="1"/>
  <c r="AI2144" i="1" s="1"/>
  <c r="AH2148" i="1"/>
  <c r="AH2147" i="1" s="1"/>
  <c r="AH2146" i="1" s="1"/>
  <c r="AH2145" i="1" s="1"/>
  <c r="AH2144" i="1" s="1"/>
  <c r="AG2148" i="1"/>
  <c r="AF2148" i="1"/>
  <c r="AF2147" i="1" s="1"/>
  <c r="AF2146" i="1" s="1"/>
  <c r="AF2145" i="1" s="1"/>
  <c r="AF2144" i="1" s="1"/>
  <c r="AE2148" i="1"/>
  <c r="AE2147" i="1" s="1"/>
  <c r="AE2146" i="1" s="1"/>
  <c r="AE2145" i="1" s="1"/>
  <c r="AE2144" i="1" s="1"/>
  <c r="AD2148" i="1"/>
  <c r="AD2147" i="1" s="1"/>
  <c r="AD2146" i="1" s="1"/>
  <c r="AD2145" i="1" s="1"/>
  <c r="AD2144" i="1" s="1"/>
  <c r="AC2148" i="1"/>
  <c r="AC2147" i="1" s="1"/>
  <c r="AC2146" i="1" s="1"/>
  <c r="AC2145" i="1" s="1"/>
  <c r="AC2144" i="1" s="1"/>
  <c r="AB2148" i="1"/>
  <c r="AB2147" i="1" s="1"/>
  <c r="AB2146" i="1" s="1"/>
  <c r="AB2145" i="1" s="1"/>
  <c r="AB2144" i="1" s="1"/>
  <c r="AA2148" i="1"/>
  <c r="AA2147" i="1" s="1"/>
  <c r="AA2146" i="1" s="1"/>
  <c r="AA2145" i="1" s="1"/>
  <c r="AA2144" i="1" s="1"/>
  <c r="Z2148" i="1"/>
  <c r="Z2147" i="1" s="1"/>
  <c r="Z2146" i="1" s="1"/>
  <c r="Z2145" i="1" s="1"/>
  <c r="Y2148" i="1"/>
  <c r="Y2147" i="1" s="1"/>
  <c r="Y2146" i="1" s="1"/>
  <c r="Y2145" i="1" s="1"/>
  <c r="Y2144" i="1" s="1"/>
  <c r="X2148" i="1"/>
  <c r="X2147" i="1" s="1"/>
  <c r="W2148" i="1"/>
  <c r="W2147" i="1" s="1"/>
  <c r="W2146" i="1" s="1"/>
  <c r="W2145" i="1" s="1"/>
  <c r="W2144" i="1" s="1"/>
  <c r="S2148" i="1"/>
  <c r="R2148" i="1"/>
  <c r="R2147" i="1" s="1"/>
  <c r="R2146" i="1" s="1"/>
  <c r="R2145" i="1" s="1"/>
  <c r="R2144" i="1" s="1"/>
  <c r="Q2148" i="1"/>
  <c r="Q2147" i="1" s="1"/>
  <c r="Q2146" i="1" s="1"/>
  <c r="Q2145" i="1" s="1"/>
  <c r="Q2144" i="1" s="1"/>
  <c r="P2148" i="1"/>
  <c r="P2147" i="1" s="1"/>
  <c r="P2146" i="1" s="1"/>
  <c r="P2145" i="1" s="1"/>
  <c r="P2144" i="1" s="1"/>
  <c r="O2148" i="1"/>
  <c r="N2148" i="1"/>
  <c r="N2147" i="1" s="1"/>
  <c r="N2146" i="1" s="1"/>
  <c r="N2145" i="1" s="1"/>
  <c r="N2144" i="1" s="1"/>
  <c r="M2148" i="1"/>
  <c r="M2147" i="1" s="1"/>
  <c r="M2146" i="1" s="1"/>
  <c r="M2145" i="1" s="1"/>
  <c r="M2144" i="1" s="1"/>
  <c r="L2148" i="1"/>
  <c r="K2148" i="1"/>
  <c r="J2148" i="1"/>
  <c r="I2148" i="1"/>
  <c r="E2148" i="1"/>
  <c r="AG2147" i="1"/>
  <c r="AG2146" i="1" s="1"/>
  <c r="AG2145" i="1" s="1"/>
  <c r="AG2144" i="1" s="1"/>
  <c r="S2147" i="1"/>
  <c r="S2146" i="1" s="1"/>
  <c r="S2145" i="1" s="1"/>
  <c r="S2144" i="1" s="1"/>
  <c r="O2147" i="1"/>
  <c r="O2146" i="1" s="1"/>
  <c r="O2145" i="1" s="1"/>
  <c r="O2144" i="1" s="1"/>
  <c r="K2147" i="1"/>
  <c r="I2147" i="1"/>
  <c r="E2147" i="1"/>
  <c r="AJ2146" i="1"/>
  <c r="AJ2145" i="1" s="1"/>
  <c r="AJ2144" i="1" s="1"/>
  <c r="X2146" i="1"/>
  <c r="X2145" i="1" s="1"/>
  <c r="X2144" i="1" s="1"/>
  <c r="E2146" i="1"/>
  <c r="E2145" i="1"/>
  <c r="Z2144" i="1"/>
  <c r="E2144" i="1"/>
  <c r="BA2143" i="1"/>
  <c r="AU2143" i="1"/>
  <c r="T2143" i="1"/>
  <c r="AV2143" i="1" s="1"/>
  <c r="E2143" i="1"/>
  <c r="BA2142" i="1"/>
  <c r="AU2142" i="1"/>
  <c r="T2142" i="1"/>
  <c r="E2142" i="1"/>
  <c r="AT2141" i="1"/>
  <c r="AS2141" i="1"/>
  <c r="AR2141" i="1"/>
  <c r="AQ2141" i="1"/>
  <c r="AP2141" i="1"/>
  <c r="AO2141" i="1"/>
  <c r="AN2141" i="1"/>
  <c r="AM2141" i="1"/>
  <c r="AL2141" i="1"/>
  <c r="AK2141" i="1"/>
  <c r="AJ2141" i="1"/>
  <c r="AI2141" i="1"/>
  <c r="AH2141" i="1"/>
  <c r="AG2141" i="1"/>
  <c r="AF2141" i="1"/>
  <c r="R2141" i="1"/>
  <c r="Q2141" i="1"/>
  <c r="Q2140" i="1" s="1"/>
  <c r="Q2139" i="1" s="1"/>
  <c r="P2141" i="1"/>
  <c r="P2140" i="1" s="1"/>
  <c r="P2139" i="1" s="1"/>
  <c r="O2141" i="1"/>
  <c r="E2141" i="1"/>
  <c r="AT2140" i="1"/>
  <c r="AT2139" i="1" s="1"/>
  <c r="AS2140" i="1"/>
  <c r="AS2139" i="1" s="1"/>
  <c r="AR2140" i="1"/>
  <c r="AR2139" i="1" s="1"/>
  <c r="AQ2140" i="1"/>
  <c r="AQ2139" i="1" s="1"/>
  <c r="AP2140" i="1"/>
  <c r="AO2140" i="1"/>
  <c r="AN2140" i="1"/>
  <c r="AN2139" i="1" s="1"/>
  <c r="AM2140" i="1"/>
  <c r="AL2140" i="1"/>
  <c r="AK2140" i="1"/>
  <c r="AK2139" i="1" s="1"/>
  <c r="AJ2140" i="1"/>
  <c r="AJ2139" i="1" s="1"/>
  <c r="AI2140" i="1"/>
  <c r="AI2139" i="1" s="1"/>
  <c r="AH2140" i="1"/>
  <c r="AH2139" i="1" s="1"/>
  <c r="AG2140" i="1"/>
  <c r="AG2139" i="1" s="1"/>
  <c r="AF2140" i="1"/>
  <c r="AF2139" i="1" s="1"/>
  <c r="AE2140" i="1"/>
  <c r="AD2140" i="1"/>
  <c r="AD2139" i="1" s="1"/>
  <c r="AC2140" i="1"/>
  <c r="AB2140" i="1"/>
  <c r="AB2139" i="1" s="1"/>
  <c r="AA2140" i="1"/>
  <c r="AA2139" i="1" s="1"/>
  <c r="Z2140" i="1"/>
  <c r="Z2139" i="1" s="1"/>
  <c r="Y2140" i="1"/>
  <c r="Y2139" i="1" s="1"/>
  <c r="X2140" i="1"/>
  <c r="X2139" i="1" s="1"/>
  <c r="W2140" i="1"/>
  <c r="V2140" i="1"/>
  <c r="V2139" i="1" s="1"/>
  <c r="U2140" i="1"/>
  <c r="U2139" i="1" s="1"/>
  <c r="O2140" i="1"/>
  <c r="O2139" i="1" s="1"/>
  <c r="E2140" i="1"/>
  <c r="AO2139" i="1"/>
  <c r="AM2139" i="1"/>
  <c r="AE2139" i="1"/>
  <c r="AC2139" i="1"/>
  <c r="W2139" i="1"/>
  <c r="E2139" i="1"/>
  <c r="BA2138" i="1"/>
  <c r="AY2138" i="1"/>
  <c r="AU2138" i="1"/>
  <c r="V2138" i="1"/>
  <c r="U2138" i="1"/>
  <c r="AX2138" i="1" s="1"/>
  <c r="S2138" i="1"/>
  <c r="E2138" i="1"/>
  <c r="AZ2137" i="1"/>
  <c r="AT2137" i="1"/>
  <c r="AS2137" i="1"/>
  <c r="AS2134" i="1" s="1"/>
  <c r="AR2137" i="1"/>
  <c r="AQ2137" i="1"/>
  <c r="AP2137" i="1"/>
  <c r="AO2137" i="1"/>
  <c r="AO2134" i="1" s="1"/>
  <c r="AO2130" i="1" s="1"/>
  <c r="AO2125" i="1" s="1"/>
  <c r="AO2119" i="1" s="1"/>
  <c r="AN2137" i="1"/>
  <c r="AM2137" i="1"/>
  <c r="AL2137" i="1"/>
  <c r="BA2137" i="1" s="1"/>
  <c r="AK2137" i="1"/>
  <c r="AJ2137" i="1"/>
  <c r="AI2137" i="1"/>
  <c r="AH2137" i="1"/>
  <c r="AG2137" i="1"/>
  <c r="AG2134" i="1" s="1"/>
  <c r="AG2130" i="1" s="1"/>
  <c r="AG2125" i="1" s="1"/>
  <c r="AF2137" i="1"/>
  <c r="AD2137" i="1"/>
  <c r="AC2137" i="1"/>
  <c r="AB2137" i="1"/>
  <c r="AA2137" i="1"/>
  <c r="Z2137" i="1"/>
  <c r="Y2137" i="1"/>
  <c r="X2137" i="1"/>
  <c r="W2137" i="1"/>
  <c r="R2137" i="1"/>
  <c r="Q2137" i="1"/>
  <c r="P2137" i="1"/>
  <c r="O2137" i="1"/>
  <c r="N2137" i="1"/>
  <c r="M2137" i="1"/>
  <c r="L2137" i="1"/>
  <c r="K2137" i="1"/>
  <c r="J2137" i="1"/>
  <c r="I2137" i="1"/>
  <c r="E2137" i="1"/>
  <c r="BA2136" i="1"/>
  <c r="AU2136" i="1"/>
  <c r="V2136" i="1"/>
  <c r="AY2136" i="1" s="1"/>
  <c r="U2136" i="1"/>
  <c r="AX2136" i="1" s="1"/>
  <c r="T2136" i="1"/>
  <c r="E2136" i="1"/>
  <c r="AZ2135" i="1"/>
  <c r="AZ2134" i="1" s="1"/>
  <c r="AT2135" i="1"/>
  <c r="AT2134" i="1" s="1"/>
  <c r="AS2135" i="1"/>
  <c r="AR2135" i="1"/>
  <c r="AR2134" i="1" s="1"/>
  <c r="AQ2135" i="1"/>
  <c r="AP2135" i="1"/>
  <c r="AO2135" i="1"/>
  <c r="AN2135" i="1"/>
  <c r="AN2134" i="1" s="1"/>
  <c r="AM2135" i="1"/>
  <c r="AL2135" i="1"/>
  <c r="AK2135" i="1"/>
  <c r="AJ2135" i="1"/>
  <c r="AJ2134" i="1" s="1"/>
  <c r="AI2135" i="1"/>
  <c r="AH2135" i="1"/>
  <c r="AH2134" i="1" s="1"/>
  <c r="AG2135" i="1"/>
  <c r="AF2135" i="1"/>
  <c r="AF2134" i="1" s="1"/>
  <c r="AD2135" i="1"/>
  <c r="AC2135" i="1"/>
  <c r="AC2134" i="1" s="1"/>
  <c r="AB2135" i="1"/>
  <c r="AA2135" i="1"/>
  <c r="AA2134" i="1" s="1"/>
  <c r="Z2135" i="1"/>
  <c r="Y2135" i="1"/>
  <c r="Y2134" i="1" s="1"/>
  <c r="X2135" i="1"/>
  <c r="W2135" i="1"/>
  <c r="S2135" i="1"/>
  <c r="R2135" i="1"/>
  <c r="Q2135" i="1"/>
  <c r="P2135" i="1"/>
  <c r="O2135" i="1"/>
  <c r="N2135" i="1"/>
  <c r="M2135" i="1"/>
  <c r="L2135" i="1"/>
  <c r="K2135" i="1"/>
  <c r="J2135" i="1"/>
  <c r="I2135" i="1"/>
  <c r="E2135" i="1"/>
  <c r="AE2134" i="1"/>
  <c r="W2134" i="1"/>
  <c r="K2134" i="1"/>
  <c r="E2134" i="1"/>
  <c r="BA2133" i="1"/>
  <c r="AX2133" i="1"/>
  <c r="AU2133" i="1"/>
  <c r="V2133" i="1"/>
  <c r="AY2133" i="1" s="1"/>
  <c r="U2133" i="1"/>
  <c r="T2133" i="1"/>
  <c r="AW2133" i="1" s="1"/>
  <c r="E2133" i="1"/>
  <c r="AZ2132" i="1"/>
  <c r="AZ2131" i="1" s="1"/>
  <c r="AT2132" i="1"/>
  <c r="AT2131" i="1" s="1"/>
  <c r="AS2132" i="1"/>
  <c r="AS2131" i="1" s="1"/>
  <c r="AR2132" i="1"/>
  <c r="AQ2132" i="1"/>
  <c r="AQ2131" i="1" s="1"/>
  <c r="AP2132" i="1"/>
  <c r="AO2132" i="1"/>
  <c r="AO2131" i="1" s="1"/>
  <c r="AN2132" i="1"/>
  <c r="AN2131" i="1" s="1"/>
  <c r="AM2132" i="1"/>
  <c r="AM2131" i="1" s="1"/>
  <c r="AL2132" i="1"/>
  <c r="AK2132" i="1"/>
  <c r="AK2131" i="1" s="1"/>
  <c r="AJ2132" i="1"/>
  <c r="AJ2131" i="1" s="1"/>
  <c r="AI2132" i="1"/>
  <c r="AI2131" i="1" s="1"/>
  <c r="AH2132" i="1"/>
  <c r="AG2132" i="1"/>
  <c r="AG2131" i="1" s="1"/>
  <c r="AF2132" i="1"/>
  <c r="AE2132" i="1"/>
  <c r="AE2131" i="1" s="1"/>
  <c r="AD2132" i="1"/>
  <c r="AD2131" i="1" s="1"/>
  <c r="AC2132" i="1"/>
  <c r="AC2131" i="1" s="1"/>
  <c r="AB2132" i="1"/>
  <c r="AB2131" i="1" s="1"/>
  <c r="AA2132" i="1"/>
  <c r="AA2131" i="1" s="1"/>
  <c r="Z2132" i="1"/>
  <c r="Y2132" i="1"/>
  <c r="Y2131" i="1" s="1"/>
  <c r="X2132" i="1"/>
  <c r="W2132" i="1"/>
  <c r="W2131" i="1" s="1"/>
  <c r="S2132" i="1"/>
  <c r="S2131" i="1" s="1"/>
  <c r="R2132" i="1"/>
  <c r="Q2132" i="1"/>
  <c r="Q2131" i="1" s="1"/>
  <c r="P2132" i="1"/>
  <c r="P2131" i="1" s="1"/>
  <c r="O2132" i="1"/>
  <c r="O2131" i="1" s="1"/>
  <c r="N2132" i="1"/>
  <c r="V2132" i="1" s="1"/>
  <c r="M2132" i="1"/>
  <c r="M2131" i="1" s="1"/>
  <c r="U2131" i="1" s="1"/>
  <c r="L2132" i="1"/>
  <c r="L2131" i="1" s="1"/>
  <c r="E2132" i="1"/>
  <c r="AR2131" i="1"/>
  <c r="AP2131" i="1"/>
  <c r="AH2131" i="1"/>
  <c r="AF2131" i="1"/>
  <c r="Z2131" i="1"/>
  <c r="X2131" i="1"/>
  <c r="R2131" i="1"/>
  <c r="N2131" i="1"/>
  <c r="V2131" i="1" s="1"/>
  <c r="E2131" i="1"/>
  <c r="Y2130" i="1"/>
  <c r="Y2125" i="1" s="1"/>
  <c r="Y2119" i="1" s="1"/>
  <c r="E2130" i="1"/>
  <c r="BA2129" i="1"/>
  <c r="AY2129" i="1"/>
  <c r="AX2129" i="1"/>
  <c r="AU2129" i="1"/>
  <c r="AN2129" i="1"/>
  <c r="AN2128" i="1" s="1"/>
  <c r="AN2127" i="1" s="1"/>
  <c r="AN2126" i="1" s="1"/>
  <c r="AK2129" i="1"/>
  <c r="AK2128" i="1" s="1"/>
  <c r="AK2127" i="1" s="1"/>
  <c r="AK2126" i="1" s="1"/>
  <c r="AJ2129" i="1"/>
  <c r="T2129" i="1"/>
  <c r="AV2129" i="1" s="1"/>
  <c r="E2129" i="1"/>
  <c r="AZ2128" i="1"/>
  <c r="AZ2127" i="1" s="1"/>
  <c r="AZ2126" i="1" s="1"/>
  <c r="AT2128" i="1"/>
  <c r="AS2128" i="1"/>
  <c r="AS2127" i="1" s="1"/>
  <c r="AS2126" i="1" s="1"/>
  <c r="AR2128" i="1"/>
  <c r="AR2127" i="1" s="1"/>
  <c r="AR2126" i="1" s="1"/>
  <c r="AQ2128" i="1"/>
  <c r="AQ2127" i="1" s="1"/>
  <c r="AQ2126" i="1" s="1"/>
  <c r="AP2128" i="1"/>
  <c r="AO2128" i="1"/>
  <c r="AM2128" i="1"/>
  <c r="AM2127" i="1" s="1"/>
  <c r="AM2126" i="1" s="1"/>
  <c r="AL2128" i="1"/>
  <c r="AJ2128" i="1"/>
  <c r="AI2128" i="1"/>
  <c r="AI2127" i="1" s="1"/>
  <c r="AI2126" i="1" s="1"/>
  <c r="AH2128" i="1"/>
  <c r="AH2127" i="1" s="1"/>
  <c r="AH2126" i="1" s="1"/>
  <c r="AG2128" i="1"/>
  <c r="AG2127" i="1" s="1"/>
  <c r="AF2128" i="1"/>
  <c r="AF2127" i="1" s="1"/>
  <c r="AF2126" i="1" s="1"/>
  <c r="AE2128" i="1"/>
  <c r="AE2127" i="1" s="1"/>
  <c r="AE2126" i="1" s="1"/>
  <c r="AD2128" i="1"/>
  <c r="AD2127" i="1" s="1"/>
  <c r="AD2126" i="1" s="1"/>
  <c r="AC2128" i="1"/>
  <c r="AB2128" i="1"/>
  <c r="AB2127" i="1" s="1"/>
  <c r="AB2126" i="1" s="1"/>
  <c r="AA2128" i="1"/>
  <c r="AA2127" i="1" s="1"/>
  <c r="AA2126" i="1" s="1"/>
  <c r="Z2128" i="1"/>
  <c r="Z2127" i="1" s="1"/>
  <c r="Z2126" i="1" s="1"/>
  <c r="Y2128" i="1"/>
  <c r="X2128" i="1"/>
  <c r="W2128" i="1"/>
  <c r="W2127" i="1" s="1"/>
  <c r="W2126" i="1" s="1"/>
  <c r="V2128" i="1"/>
  <c r="U2128" i="1"/>
  <c r="S2128" i="1"/>
  <c r="S2127" i="1" s="1"/>
  <c r="S2126" i="1" s="1"/>
  <c r="R2128" i="1"/>
  <c r="Q2128" i="1"/>
  <c r="Q2127" i="1" s="1"/>
  <c r="Q2126" i="1" s="1"/>
  <c r="P2128" i="1"/>
  <c r="O2128" i="1"/>
  <c r="O2127" i="1" s="1"/>
  <c r="O2126" i="1" s="1"/>
  <c r="E2128" i="1"/>
  <c r="AT2127" i="1"/>
  <c r="AT2126" i="1" s="1"/>
  <c r="AO2127" i="1"/>
  <c r="AO2126" i="1" s="1"/>
  <c r="AJ2127" i="1"/>
  <c r="AJ2126" i="1" s="1"/>
  <c r="AC2127" i="1"/>
  <c r="Y2127" i="1"/>
  <c r="Y2126" i="1" s="1"/>
  <c r="X2127" i="1"/>
  <c r="X2126" i="1" s="1"/>
  <c r="U2127" i="1"/>
  <c r="P2127" i="1"/>
  <c r="P2126" i="1" s="1"/>
  <c r="E2127" i="1"/>
  <c r="AG2126" i="1"/>
  <c r="AC2126" i="1"/>
  <c r="E2126" i="1"/>
  <c r="E2125" i="1"/>
  <c r="BA2124" i="1"/>
  <c r="AU2124" i="1"/>
  <c r="AV2124" i="1" s="1"/>
  <c r="T2124" i="1"/>
  <c r="E2124" i="1"/>
  <c r="AT2123" i="1"/>
  <c r="AT2122" i="1" s="1"/>
  <c r="AT2121" i="1" s="1"/>
  <c r="AT2120" i="1" s="1"/>
  <c r="AS2123" i="1"/>
  <c r="AR2123" i="1"/>
  <c r="AQ2123" i="1"/>
  <c r="AQ2122" i="1" s="1"/>
  <c r="AQ2121" i="1" s="1"/>
  <c r="AQ2120" i="1" s="1"/>
  <c r="AP2123" i="1"/>
  <c r="AO2123" i="1"/>
  <c r="AO2122" i="1" s="1"/>
  <c r="AO2121" i="1" s="1"/>
  <c r="AO2120" i="1" s="1"/>
  <c r="AN2123" i="1"/>
  <c r="AN2122" i="1" s="1"/>
  <c r="AN2121" i="1" s="1"/>
  <c r="AN2120" i="1" s="1"/>
  <c r="AM2123" i="1"/>
  <c r="AM2122" i="1" s="1"/>
  <c r="AM2121" i="1" s="1"/>
  <c r="AM2120" i="1" s="1"/>
  <c r="AL2123" i="1"/>
  <c r="AL2122" i="1" s="1"/>
  <c r="AK2123" i="1"/>
  <c r="AK2122" i="1" s="1"/>
  <c r="AK2121" i="1" s="1"/>
  <c r="AK2120" i="1" s="1"/>
  <c r="AJ2123" i="1"/>
  <c r="AI2123" i="1"/>
  <c r="AI2122" i="1" s="1"/>
  <c r="AI2121" i="1" s="1"/>
  <c r="AI2120" i="1" s="1"/>
  <c r="AH2123" i="1"/>
  <c r="AG2123" i="1"/>
  <c r="AG2122" i="1" s="1"/>
  <c r="AG2121" i="1" s="1"/>
  <c r="AG2120" i="1" s="1"/>
  <c r="AF2123" i="1"/>
  <c r="AF2122" i="1" s="1"/>
  <c r="AF2121" i="1" s="1"/>
  <c r="AF2120" i="1" s="1"/>
  <c r="O2123" i="1"/>
  <c r="O2122" i="1" s="1"/>
  <c r="E2123" i="1"/>
  <c r="AR2122" i="1"/>
  <c r="AR2121" i="1" s="1"/>
  <c r="AR2120" i="1" s="1"/>
  <c r="AP2122" i="1"/>
  <c r="AJ2122" i="1"/>
  <c r="AJ2121" i="1" s="1"/>
  <c r="AJ2120" i="1" s="1"/>
  <c r="AH2122" i="1"/>
  <c r="AH2121" i="1" s="1"/>
  <c r="AH2120" i="1" s="1"/>
  <c r="E2122" i="1"/>
  <c r="E2121" i="1"/>
  <c r="E2120" i="1"/>
  <c r="E2119" i="1"/>
  <c r="BA2118" i="1"/>
  <c r="AU2118" i="1"/>
  <c r="T2118" i="1"/>
  <c r="E2118" i="1"/>
  <c r="AT2117" i="1"/>
  <c r="AT2116" i="1" s="1"/>
  <c r="AT2115" i="1" s="1"/>
  <c r="AS2117" i="1"/>
  <c r="AR2117" i="1"/>
  <c r="AR2116" i="1" s="1"/>
  <c r="AR2115" i="1" s="1"/>
  <c r="AQ2117" i="1"/>
  <c r="AQ2116" i="1" s="1"/>
  <c r="AQ2115" i="1" s="1"/>
  <c r="AP2117" i="1"/>
  <c r="AU2117" i="1" s="1"/>
  <c r="AO2117" i="1"/>
  <c r="AO2116" i="1" s="1"/>
  <c r="AO2115" i="1" s="1"/>
  <c r="AN2117" i="1"/>
  <c r="AN2116" i="1" s="1"/>
  <c r="AN2115" i="1" s="1"/>
  <c r="AM2117" i="1"/>
  <c r="AL2117" i="1"/>
  <c r="BA2117" i="1" s="1"/>
  <c r="AK2117" i="1"/>
  <c r="AJ2117" i="1"/>
  <c r="AJ2116" i="1" s="1"/>
  <c r="AJ2115" i="1" s="1"/>
  <c r="AI2117" i="1"/>
  <c r="AI2116" i="1" s="1"/>
  <c r="AI2115" i="1" s="1"/>
  <c r="AH2117" i="1"/>
  <c r="AH2116" i="1" s="1"/>
  <c r="AH2115" i="1" s="1"/>
  <c r="AG2117" i="1"/>
  <c r="AG2116" i="1" s="1"/>
  <c r="AG2115" i="1" s="1"/>
  <c r="AF2117" i="1"/>
  <c r="AF2116" i="1" s="1"/>
  <c r="AF2115" i="1" s="1"/>
  <c r="O2117" i="1"/>
  <c r="T2117" i="1" s="1"/>
  <c r="E2117" i="1"/>
  <c r="AS2116" i="1"/>
  <c r="AS2115" i="1" s="1"/>
  <c r="AM2116" i="1"/>
  <c r="AM2115" i="1" s="1"/>
  <c r="AK2116" i="1"/>
  <c r="AK2115" i="1" s="1"/>
  <c r="E2116" i="1"/>
  <c r="E2115" i="1"/>
  <c r="BA2114" i="1"/>
  <c r="AU2114" i="1"/>
  <c r="V2114" i="1"/>
  <c r="AY2114" i="1" s="1"/>
  <c r="U2114" i="1"/>
  <c r="AX2114" i="1" s="1"/>
  <c r="T2114" i="1"/>
  <c r="AW2114" i="1" s="1"/>
  <c r="E2114" i="1"/>
  <c r="AZ2113" i="1"/>
  <c r="AT2113" i="1"/>
  <c r="AS2113" i="1"/>
  <c r="AR2113" i="1"/>
  <c r="AQ2113" i="1"/>
  <c r="AP2113" i="1"/>
  <c r="AO2113" i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C2113" i="1"/>
  <c r="AB2113" i="1"/>
  <c r="AA2113" i="1"/>
  <c r="Z2113" i="1"/>
  <c r="Y2113" i="1"/>
  <c r="X2113" i="1"/>
  <c r="W2113" i="1"/>
  <c r="S2113" i="1"/>
  <c r="R2113" i="1"/>
  <c r="Q2113" i="1"/>
  <c r="P2113" i="1"/>
  <c r="O2113" i="1"/>
  <c r="N2113" i="1"/>
  <c r="M2113" i="1"/>
  <c r="L2113" i="1"/>
  <c r="K2113" i="1"/>
  <c r="J2113" i="1"/>
  <c r="I2113" i="1"/>
  <c r="E2113" i="1"/>
  <c r="BA2112" i="1"/>
  <c r="AU2112" i="1"/>
  <c r="Q2112" i="1"/>
  <c r="T2112" i="1" s="1"/>
  <c r="E2112" i="1"/>
  <c r="AT2111" i="1"/>
  <c r="AS2111" i="1"/>
  <c r="AR2111" i="1"/>
  <c r="AQ2111" i="1"/>
  <c r="AP2111" i="1"/>
  <c r="AO2111" i="1"/>
  <c r="AN2111" i="1"/>
  <c r="AM2111" i="1"/>
  <c r="AL2111" i="1"/>
  <c r="BA2111" i="1" s="1"/>
  <c r="AK2111" i="1"/>
  <c r="AJ2111" i="1"/>
  <c r="AI2111" i="1"/>
  <c r="AH2111" i="1"/>
  <c r="AG2111" i="1"/>
  <c r="AF2111" i="1"/>
  <c r="P2111" i="1"/>
  <c r="O2111" i="1"/>
  <c r="E2111" i="1"/>
  <c r="BA2110" i="1"/>
  <c r="AU2110" i="1"/>
  <c r="Z2110" i="1"/>
  <c r="Z2109" i="1" s="1"/>
  <c r="V2110" i="1"/>
  <c r="AY2110" i="1" s="1"/>
  <c r="U2110" i="1"/>
  <c r="AX2110" i="1" s="1"/>
  <c r="S2110" i="1"/>
  <c r="S2109" i="1" s="1"/>
  <c r="E2110" i="1"/>
  <c r="AZ2109" i="1"/>
  <c r="AT2109" i="1"/>
  <c r="AS2109" i="1"/>
  <c r="AR2109" i="1"/>
  <c r="AQ2109" i="1"/>
  <c r="AP2109" i="1"/>
  <c r="AO2109" i="1"/>
  <c r="AN2109" i="1"/>
  <c r="AM2109" i="1"/>
  <c r="AL2109" i="1"/>
  <c r="AK2109" i="1"/>
  <c r="AJ2109" i="1"/>
  <c r="AI2109" i="1"/>
  <c r="AH2109" i="1"/>
  <c r="AG2109" i="1"/>
  <c r="AF2109" i="1"/>
  <c r="AD2109" i="1"/>
  <c r="AC2109" i="1"/>
  <c r="AB2109" i="1"/>
  <c r="AA2109" i="1"/>
  <c r="Y2109" i="1"/>
  <c r="X2109" i="1"/>
  <c r="X2106" i="1" s="1"/>
  <c r="X2105" i="1" s="1"/>
  <c r="W2109" i="1"/>
  <c r="R2109" i="1"/>
  <c r="Q2109" i="1"/>
  <c r="P2109" i="1"/>
  <c r="O2109" i="1"/>
  <c r="N2109" i="1"/>
  <c r="M2109" i="1"/>
  <c r="L2109" i="1"/>
  <c r="K2109" i="1"/>
  <c r="J2109" i="1"/>
  <c r="I2109" i="1"/>
  <c r="E2109" i="1"/>
  <c r="BA2108" i="1"/>
  <c r="AU2108" i="1"/>
  <c r="V2108" i="1"/>
  <c r="AY2108" i="1" s="1"/>
  <c r="K2108" i="1"/>
  <c r="J2108" i="1"/>
  <c r="U2108" i="1" s="1"/>
  <c r="AX2108" i="1" s="1"/>
  <c r="I2108" i="1"/>
  <c r="T2108" i="1" s="1"/>
  <c r="AW2108" i="1" s="1"/>
  <c r="E2108" i="1"/>
  <c r="AZ2107" i="1"/>
  <c r="AT2107" i="1"/>
  <c r="AS2107" i="1"/>
  <c r="AR2107" i="1"/>
  <c r="AQ2107" i="1"/>
  <c r="AP2107" i="1"/>
  <c r="AO2107" i="1"/>
  <c r="AN2107" i="1"/>
  <c r="AN2106" i="1" s="1"/>
  <c r="AN2105" i="1" s="1"/>
  <c r="AM2107" i="1"/>
  <c r="AL2107" i="1"/>
  <c r="AK2107" i="1"/>
  <c r="AJ2107" i="1"/>
  <c r="AI2107" i="1"/>
  <c r="AH2107" i="1"/>
  <c r="AG2107" i="1"/>
  <c r="AF2107" i="1"/>
  <c r="AE2107" i="1"/>
  <c r="AD2107" i="1"/>
  <c r="AD2106" i="1" s="1"/>
  <c r="AD2105" i="1" s="1"/>
  <c r="AC2107" i="1"/>
  <c r="AB2107" i="1"/>
  <c r="AA2107" i="1"/>
  <c r="Z2107" i="1"/>
  <c r="Y2107" i="1"/>
  <c r="X2107" i="1"/>
  <c r="W2107" i="1"/>
  <c r="S2107" i="1"/>
  <c r="R2107" i="1"/>
  <c r="R2106" i="1" s="1"/>
  <c r="R2105" i="1" s="1"/>
  <c r="Q2107" i="1"/>
  <c r="P2107" i="1"/>
  <c r="O2107" i="1"/>
  <c r="N2107" i="1"/>
  <c r="N2106" i="1" s="1"/>
  <c r="N2105" i="1" s="1"/>
  <c r="M2107" i="1"/>
  <c r="L2107" i="1"/>
  <c r="K2107" i="1"/>
  <c r="J2107" i="1"/>
  <c r="E2107" i="1"/>
  <c r="E2106" i="1"/>
  <c r="E2105" i="1"/>
  <c r="BA2104" i="1"/>
  <c r="AU2104" i="1"/>
  <c r="AN2104" i="1"/>
  <c r="AK2104" i="1"/>
  <c r="AK2103" i="1" s="1"/>
  <c r="AJ2104" i="1"/>
  <c r="T2104" i="1"/>
  <c r="AV2104" i="1" s="1"/>
  <c r="E2104" i="1"/>
  <c r="AT2103" i="1"/>
  <c r="AS2103" i="1"/>
  <c r="AR2103" i="1"/>
  <c r="AQ2103" i="1"/>
  <c r="AP2103" i="1"/>
  <c r="AO2103" i="1"/>
  <c r="AN2103" i="1"/>
  <c r="AM2103" i="1"/>
  <c r="AL2103" i="1"/>
  <c r="AJ2103" i="1"/>
  <c r="AI2103" i="1"/>
  <c r="AH2103" i="1"/>
  <c r="AG2103" i="1"/>
  <c r="AF2103" i="1"/>
  <c r="S2103" i="1"/>
  <c r="R2103" i="1"/>
  <c r="Q2103" i="1"/>
  <c r="P2103" i="1"/>
  <c r="O2103" i="1"/>
  <c r="E2103" i="1"/>
  <c r="BA2102" i="1"/>
  <c r="AU2102" i="1"/>
  <c r="AN2102" i="1"/>
  <c r="AK2102" i="1"/>
  <c r="AK2101" i="1" s="1"/>
  <c r="AJ2102" i="1"/>
  <c r="P2102" i="1"/>
  <c r="P2101" i="1" s="1"/>
  <c r="E2102" i="1"/>
  <c r="AT2101" i="1"/>
  <c r="AS2101" i="1"/>
  <c r="AR2101" i="1"/>
  <c r="AQ2101" i="1"/>
  <c r="AP2101" i="1"/>
  <c r="AO2101" i="1"/>
  <c r="AN2101" i="1"/>
  <c r="AM2101" i="1"/>
  <c r="AL2101" i="1"/>
  <c r="AJ2101" i="1"/>
  <c r="AI2101" i="1"/>
  <c r="AH2101" i="1"/>
  <c r="AG2101" i="1"/>
  <c r="AF2101" i="1"/>
  <c r="Q2101" i="1"/>
  <c r="O2101" i="1"/>
  <c r="E2101" i="1"/>
  <c r="BA2100" i="1"/>
  <c r="AU2100" i="1"/>
  <c r="AN2100" i="1"/>
  <c r="AN2099" i="1" s="1"/>
  <c r="AK2100" i="1"/>
  <c r="AK2099" i="1" s="1"/>
  <c r="AJ2100" i="1"/>
  <c r="AJ2099" i="1" s="1"/>
  <c r="V2100" i="1"/>
  <c r="AY2100" i="1" s="1"/>
  <c r="U2100" i="1"/>
  <c r="AX2100" i="1" s="1"/>
  <c r="T2100" i="1"/>
  <c r="AW2100" i="1" s="1"/>
  <c r="E2100" i="1"/>
  <c r="AZ2099" i="1"/>
  <c r="AT2099" i="1"/>
  <c r="AS2099" i="1"/>
  <c r="AR2099" i="1"/>
  <c r="AQ2099" i="1"/>
  <c r="AP2099" i="1"/>
  <c r="AO2099" i="1"/>
  <c r="AM2099" i="1"/>
  <c r="AL2099" i="1"/>
  <c r="AI2099" i="1"/>
  <c r="AH2099" i="1"/>
  <c r="AG2099" i="1"/>
  <c r="AF2099" i="1"/>
  <c r="AE2099" i="1"/>
  <c r="AD2099" i="1"/>
  <c r="AC2099" i="1"/>
  <c r="AB2099" i="1"/>
  <c r="AA2099" i="1"/>
  <c r="Z2099" i="1"/>
  <c r="Y2099" i="1"/>
  <c r="X2099" i="1"/>
  <c r="W2099" i="1"/>
  <c r="S2099" i="1"/>
  <c r="R2099" i="1"/>
  <c r="Q2099" i="1"/>
  <c r="P2099" i="1"/>
  <c r="O2099" i="1"/>
  <c r="N2099" i="1"/>
  <c r="M2099" i="1"/>
  <c r="L2099" i="1"/>
  <c r="K2099" i="1"/>
  <c r="V2099" i="1" s="1"/>
  <c r="J2099" i="1"/>
  <c r="I2099" i="1"/>
  <c r="E2099" i="1"/>
  <c r="BA2098" i="1"/>
  <c r="AU2098" i="1"/>
  <c r="AN2098" i="1"/>
  <c r="AN2097" i="1" s="1"/>
  <c r="AK2098" i="1"/>
  <c r="AK2097" i="1" s="1"/>
  <c r="AJ2098" i="1"/>
  <c r="V2098" i="1"/>
  <c r="AY2098" i="1" s="1"/>
  <c r="U2098" i="1"/>
  <c r="AX2098" i="1" s="1"/>
  <c r="T2098" i="1"/>
  <c r="AW2098" i="1" s="1"/>
  <c r="E2098" i="1"/>
  <c r="AZ2097" i="1"/>
  <c r="AT2097" i="1"/>
  <c r="AS2097" i="1"/>
  <c r="AR2097" i="1"/>
  <c r="AQ2097" i="1"/>
  <c r="AP2097" i="1"/>
  <c r="AO2097" i="1"/>
  <c r="AM2097" i="1"/>
  <c r="AM2096" i="1" s="1"/>
  <c r="AM2095" i="1" s="1"/>
  <c r="AL2097" i="1"/>
  <c r="AJ2097" i="1"/>
  <c r="AI2097" i="1"/>
  <c r="AH2097" i="1"/>
  <c r="AG2097" i="1"/>
  <c r="AF2097" i="1"/>
  <c r="AE2097" i="1"/>
  <c r="AE2096" i="1" s="1"/>
  <c r="AE2095" i="1" s="1"/>
  <c r="AD2097" i="1"/>
  <c r="AC2097" i="1"/>
  <c r="AB2097" i="1"/>
  <c r="AA2097" i="1"/>
  <c r="Z2097" i="1"/>
  <c r="Y2097" i="1"/>
  <c r="X2097" i="1"/>
  <c r="W2097" i="1"/>
  <c r="S2097" i="1"/>
  <c r="R2097" i="1"/>
  <c r="Q2097" i="1"/>
  <c r="P2097" i="1"/>
  <c r="O2097" i="1"/>
  <c r="N2097" i="1"/>
  <c r="M2097" i="1"/>
  <c r="M2096" i="1" s="1"/>
  <c r="M2095" i="1" s="1"/>
  <c r="L2097" i="1"/>
  <c r="K2097" i="1"/>
  <c r="V2097" i="1" s="1"/>
  <c r="J2097" i="1"/>
  <c r="I2097" i="1"/>
  <c r="E2097" i="1"/>
  <c r="AQ2096" i="1"/>
  <c r="AQ2095" i="1" s="1"/>
  <c r="K2096" i="1"/>
  <c r="E2096" i="1"/>
  <c r="E2095" i="1"/>
  <c r="E2094" i="1"/>
  <c r="E2093" i="1"/>
  <c r="BA2092" i="1"/>
  <c r="AU2092" i="1"/>
  <c r="T2092" i="1"/>
  <c r="E2092" i="1"/>
  <c r="AT2091" i="1"/>
  <c r="AS2091" i="1"/>
  <c r="AR2091" i="1"/>
  <c r="AR2090" i="1" s="1"/>
  <c r="AR2089" i="1" s="1"/>
  <c r="AQ2091" i="1"/>
  <c r="AQ2090" i="1" s="1"/>
  <c r="AQ2089" i="1" s="1"/>
  <c r="AP2091" i="1"/>
  <c r="AP2090" i="1" s="1"/>
  <c r="AP2089" i="1" s="1"/>
  <c r="AO2091" i="1"/>
  <c r="AO2090" i="1" s="1"/>
  <c r="AO2089" i="1" s="1"/>
  <c r="AN2091" i="1"/>
  <c r="AN2090" i="1" s="1"/>
  <c r="AN2089" i="1" s="1"/>
  <c r="AM2091" i="1"/>
  <c r="AM2090" i="1" s="1"/>
  <c r="AM2089" i="1" s="1"/>
  <c r="AL2091" i="1"/>
  <c r="AL2090" i="1" s="1"/>
  <c r="AL2089" i="1" s="1"/>
  <c r="AK2091" i="1"/>
  <c r="AK2090" i="1" s="1"/>
  <c r="AK2089" i="1" s="1"/>
  <c r="AJ2091" i="1"/>
  <c r="AJ2090" i="1" s="1"/>
  <c r="AJ2089" i="1" s="1"/>
  <c r="AI2091" i="1"/>
  <c r="AI2090" i="1" s="1"/>
  <c r="AI2089" i="1" s="1"/>
  <c r="AH2091" i="1"/>
  <c r="AG2091" i="1"/>
  <c r="AG2090" i="1" s="1"/>
  <c r="AG2089" i="1" s="1"/>
  <c r="AF2091" i="1"/>
  <c r="AF2090" i="1" s="1"/>
  <c r="AF2089" i="1" s="1"/>
  <c r="R2091" i="1"/>
  <c r="R2090" i="1" s="1"/>
  <c r="R2089" i="1" s="1"/>
  <c r="Q2091" i="1"/>
  <c r="Q2090" i="1" s="1"/>
  <c r="Q2089" i="1" s="1"/>
  <c r="P2091" i="1"/>
  <c r="P2090" i="1" s="1"/>
  <c r="P2089" i="1" s="1"/>
  <c r="O2091" i="1"/>
  <c r="E2091" i="1"/>
  <c r="AT2090" i="1"/>
  <c r="AT2089" i="1" s="1"/>
  <c r="AS2090" i="1"/>
  <c r="AS2089" i="1" s="1"/>
  <c r="AH2090" i="1"/>
  <c r="AH2089" i="1" s="1"/>
  <c r="O2090" i="1"/>
  <c r="O2089" i="1" s="1"/>
  <c r="E2090" i="1"/>
  <c r="E2089" i="1"/>
  <c r="BA2088" i="1"/>
  <c r="AU2088" i="1"/>
  <c r="AQ2088" i="1"/>
  <c r="V2088" i="1"/>
  <c r="AY2088" i="1" s="1"/>
  <c r="U2088" i="1"/>
  <c r="AX2088" i="1" s="1"/>
  <c r="T2088" i="1"/>
  <c r="O2088" i="1"/>
  <c r="E2088" i="1"/>
  <c r="AZ2087" i="1"/>
  <c r="AT2087" i="1"/>
  <c r="AS2087" i="1"/>
  <c r="AR2087" i="1"/>
  <c r="AQ2087" i="1"/>
  <c r="AP2087" i="1"/>
  <c r="AU2087" i="1" s="1"/>
  <c r="AO2087" i="1"/>
  <c r="AN2087" i="1"/>
  <c r="AM2087" i="1"/>
  <c r="AL2087" i="1"/>
  <c r="BA2087" i="1" s="1"/>
  <c r="AK2087" i="1"/>
  <c r="AJ2087" i="1"/>
  <c r="AI2087" i="1"/>
  <c r="AH2087" i="1"/>
  <c r="AG2087" i="1"/>
  <c r="AF2087" i="1"/>
  <c r="AE2087" i="1"/>
  <c r="AE2082" i="1" s="1"/>
  <c r="AD2087" i="1"/>
  <c r="AC2087" i="1"/>
  <c r="AB2087" i="1"/>
  <c r="AA2087" i="1"/>
  <c r="Z2087" i="1"/>
  <c r="Y2087" i="1"/>
  <c r="X2087" i="1"/>
  <c r="W2087" i="1"/>
  <c r="S2087" i="1"/>
  <c r="R2087" i="1"/>
  <c r="Q2087" i="1"/>
  <c r="P2087" i="1"/>
  <c r="O2087" i="1"/>
  <c r="N2087" i="1"/>
  <c r="M2087" i="1"/>
  <c r="L2087" i="1"/>
  <c r="K2087" i="1"/>
  <c r="J2087" i="1"/>
  <c r="U2087" i="1" s="1"/>
  <c r="I2087" i="1"/>
  <c r="E2087" i="1"/>
  <c r="BA2086" i="1"/>
  <c r="AU2086" i="1"/>
  <c r="V2086" i="1"/>
  <c r="AY2086" i="1" s="1"/>
  <c r="U2086" i="1"/>
  <c r="AX2086" i="1" s="1"/>
  <c r="T2086" i="1"/>
  <c r="E2086" i="1"/>
  <c r="AZ2085" i="1"/>
  <c r="AT2085" i="1"/>
  <c r="AS2085" i="1"/>
  <c r="AR2085" i="1"/>
  <c r="AQ2085" i="1"/>
  <c r="AP2085" i="1"/>
  <c r="AO2085" i="1"/>
  <c r="AN2085" i="1"/>
  <c r="AM2085" i="1"/>
  <c r="AL2085" i="1"/>
  <c r="AK2085" i="1"/>
  <c r="AK2082" i="1" s="1"/>
  <c r="AJ2085" i="1"/>
  <c r="AI2085" i="1"/>
  <c r="AH2085" i="1"/>
  <c r="AG2085" i="1"/>
  <c r="AF2085" i="1"/>
  <c r="AE2085" i="1"/>
  <c r="AD2085" i="1"/>
  <c r="AC2085" i="1"/>
  <c r="AC2082" i="1" s="1"/>
  <c r="AB2085" i="1"/>
  <c r="AA2085" i="1"/>
  <c r="Z2085" i="1"/>
  <c r="Y2085" i="1"/>
  <c r="X2085" i="1"/>
  <c r="W2085" i="1"/>
  <c r="S2085" i="1"/>
  <c r="R2085" i="1"/>
  <c r="Q2085" i="1"/>
  <c r="P2085" i="1"/>
  <c r="O2085" i="1"/>
  <c r="N2085" i="1"/>
  <c r="M2085" i="1"/>
  <c r="L2085" i="1"/>
  <c r="K2085" i="1"/>
  <c r="J2085" i="1"/>
  <c r="I2085" i="1"/>
  <c r="E2085" i="1"/>
  <c r="BA2084" i="1"/>
  <c r="AU2084" i="1"/>
  <c r="V2084" i="1"/>
  <c r="AY2084" i="1" s="1"/>
  <c r="U2084" i="1"/>
  <c r="AX2084" i="1" s="1"/>
  <c r="T2084" i="1"/>
  <c r="E2084" i="1"/>
  <c r="AZ2083" i="1"/>
  <c r="AT2083" i="1"/>
  <c r="AS2083" i="1"/>
  <c r="AS2082" i="1" s="1"/>
  <c r="AR2083" i="1"/>
  <c r="AQ2083" i="1"/>
  <c r="AP2083" i="1"/>
  <c r="AO2083" i="1"/>
  <c r="AO2082" i="1" s="1"/>
  <c r="AN2083" i="1"/>
  <c r="AM2083" i="1"/>
  <c r="AL2083" i="1"/>
  <c r="AK2083" i="1"/>
  <c r="AJ2083" i="1"/>
  <c r="AI2083" i="1"/>
  <c r="AH2083" i="1"/>
  <c r="AG2083" i="1"/>
  <c r="AF2083" i="1"/>
  <c r="AD2083" i="1"/>
  <c r="AC2083" i="1"/>
  <c r="AB2083" i="1"/>
  <c r="AA2083" i="1"/>
  <c r="AA2082" i="1" s="1"/>
  <c r="Z2083" i="1"/>
  <c r="Y2083" i="1"/>
  <c r="X2083" i="1"/>
  <c r="W2083" i="1"/>
  <c r="W2082" i="1" s="1"/>
  <c r="S2083" i="1"/>
  <c r="R2083" i="1"/>
  <c r="Q2083" i="1"/>
  <c r="P2083" i="1"/>
  <c r="O2083" i="1"/>
  <c r="N2083" i="1"/>
  <c r="M2083" i="1"/>
  <c r="U2083" i="1" s="1"/>
  <c r="L2083" i="1"/>
  <c r="K2083" i="1"/>
  <c r="J2083" i="1"/>
  <c r="I2083" i="1"/>
  <c r="E2083" i="1"/>
  <c r="AG2082" i="1"/>
  <c r="Q2082" i="1"/>
  <c r="I2082" i="1"/>
  <c r="E2082" i="1"/>
  <c r="BA2081" i="1"/>
  <c r="AY2081" i="1"/>
  <c r="AX2081" i="1"/>
  <c r="AU2081" i="1"/>
  <c r="T2081" i="1"/>
  <c r="E2081" i="1"/>
  <c r="BA2080" i="1"/>
  <c r="AU2080" i="1"/>
  <c r="V2080" i="1"/>
  <c r="AY2080" i="1" s="1"/>
  <c r="U2080" i="1"/>
  <c r="AX2080" i="1" s="1"/>
  <c r="T2080" i="1"/>
  <c r="AW2080" i="1" s="1"/>
  <c r="Q2080" i="1"/>
  <c r="E2080" i="1"/>
  <c r="AZ2079" i="1"/>
  <c r="AT2079" i="1"/>
  <c r="AT2075" i="1" s="1"/>
  <c r="AS2079" i="1"/>
  <c r="AR2079" i="1"/>
  <c r="AQ2079" i="1"/>
  <c r="AP2079" i="1"/>
  <c r="AO2079" i="1"/>
  <c r="AN2079" i="1"/>
  <c r="AM2079" i="1"/>
  <c r="AL2079" i="1"/>
  <c r="AL2075" i="1" s="1"/>
  <c r="AK2079" i="1"/>
  <c r="AJ2079" i="1"/>
  <c r="AI2079" i="1"/>
  <c r="AH2079" i="1"/>
  <c r="AG2079" i="1"/>
  <c r="AF2079" i="1"/>
  <c r="AE2079" i="1"/>
  <c r="AD2079" i="1"/>
  <c r="AC2079" i="1"/>
  <c r="AB2079" i="1"/>
  <c r="AA2079" i="1"/>
  <c r="Z2079" i="1"/>
  <c r="Y2079" i="1"/>
  <c r="X2079" i="1"/>
  <c r="W2079" i="1"/>
  <c r="S2079" i="1"/>
  <c r="R2079" i="1"/>
  <c r="Q2079" i="1"/>
  <c r="P2079" i="1"/>
  <c r="O2079" i="1"/>
  <c r="N2079" i="1"/>
  <c r="M2079" i="1"/>
  <c r="L2079" i="1"/>
  <c r="K2079" i="1"/>
  <c r="J2079" i="1"/>
  <c r="I2079" i="1"/>
  <c r="E2079" i="1"/>
  <c r="BA2078" i="1"/>
  <c r="AU2078" i="1"/>
  <c r="T2078" i="1"/>
  <c r="AV2078" i="1" s="1"/>
  <c r="E2078" i="1"/>
  <c r="BA2077" i="1"/>
  <c r="AU2077" i="1"/>
  <c r="V2077" i="1"/>
  <c r="AY2077" i="1" s="1"/>
  <c r="U2077" i="1"/>
  <c r="AX2077" i="1" s="1"/>
  <c r="I2077" i="1"/>
  <c r="T2077" i="1" s="1"/>
  <c r="AW2077" i="1" s="1"/>
  <c r="E2077" i="1"/>
  <c r="AZ2076" i="1"/>
  <c r="AT2076" i="1"/>
  <c r="AS2076" i="1"/>
  <c r="AR2076" i="1"/>
  <c r="AQ2076" i="1"/>
  <c r="AP2076" i="1"/>
  <c r="AO2076" i="1"/>
  <c r="AO2075" i="1" s="1"/>
  <c r="AN2076" i="1"/>
  <c r="AM2076" i="1"/>
  <c r="AL2076" i="1"/>
  <c r="AK2076" i="1"/>
  <c r="AK2075" i="1" s="1"/>
  <c r="AJ2076" i="1"/>
  <c r="AI2076" i="1"/>
  <c r="AH2076" i="1"/>
  <c r="AG2076" i="1"/>
  <c r="AF2076" i="1"/>
  <c r="AE2076" i="1"/>
  <c r="AD2076" i="1"/>
  <c r="AC2076" i="1"/>
  <c r="AB2076" i="1"/>
  <c r="AA2076" i="1"/>
  <c r="Z2076" i="1"/>
  <c r="Y2076" i="1"/>
  <c r="X2076" i="1"/>
  <c r="W2076" i="1"/>
  <c r="S2076" i="1"/>
  <c r="R2076" i="1"/>
  <c r="Q2076" i="1"/>
  <c r="P2076" i="1"/>
  <c r="O2076" i="1"/>
  <c r="N2076" i="1"/>
  <c r="M2076" i="1"/>
  <c r="L2076" i="1"/>
  <c r="K2076" i="1"/>
  <c r="J2076" i="1"/>
  <c r="U2076" i="1" s="1"/>
  <c r="I2076" i="1"/>
  <c r="E2076" i="1"/>
  <c r="AS2075" i="1"/>
  <c r="AG2075" i="1"/>
  <c r="AG2074" i="1" s="1"/>
  <c r="AC2075" i="1"/>
  <c r="Y2075" i="1"/>
  <c r="M2075" i="1"/>
  <c r="E2075" i="1"/>
  <c r="E2074" i="1"/>
  <c r="AY2073" i="1"/>
  <c r="AX2073" i="1"/>
  <c r="AU2073" i="1"/>
  <c r="Z2073" i="1"/>
  <c r="Z2072" i="1" s="1"/>
  <c r="S2073" i="1"/>
  <c r="T2073" i="1" s="1"/>
  <c r="AW2073" i="1" s="1"/>
  <c r="E2073" i="1"/>
  <c r="AZ2072" i="1"/>
  <c r="AT2072" i="1"/>
  <c r="AS2072" i="1"/>
  <c r="AR2072" i="1"/>
  <c r="AQ2072" i="1"/>
  <c r="AP2072" i="1"/>
  <c r="AO2072" i="1"/>
  <c r="AN2072" i="1"/>
  <c r="AM2072" i="1"/>
  <c r="AL2072" i="1"/>
  <c r="AK2072" i="1"/>
  <c r="AJ2072" i="1"/>
  <c r="AI2072" i="1"/>
  <c r="AH2072" i="1"/>
  <c r="AG2072" i="1"/>
  <c r="AF2072" i="1"/>
  <c r="AD2072" i="1"/>
  <c r="AC2072" i="1"/>
  <c r="AB2072" i="1"/>
  <c r="AA2072" i="1"/>
  <c r="Y2072" i="1"/>
  <c r="X2072" i="1"/>
  <c r="W2072" i="1"/>
  <c r="R2072" i="1"/>
  <c r="Q2072" i="1"/>
  <c r="P2072" i="1"/>
  <c r="O2072" i="1"/>
  <c r="E2072" i="1"/>
  <c r="AY2071" i="1"/>
  <c r="AX2071" i="1"/>
  <c r="AW2071" i="1"/>
  <c r="AU2071" i="1"/>
  <c r="T2071" i="1"/>
  <c r="E2071" i="1"/>
  <c r="BA2070" i="1"/>
  <c r="AY2070" i="1"/>
  <c r="AX2070" i="1"/>
  <c r="AU2070" i="1"/>
  <c r="Z2070" i="1"/>
  <c r="Z2069" i="1" s="1"/>
  <c r="S2070" i="1"/>
  <c r="T2070" i="1" s="1"/>
  <c r="E2070" i="1"/>
  <c r="AZ2069" i="1"/>
  <c r="AT2069" i="1"/>
  <c r="AS2069" i="1"/>
  <c r="AR2069" i="1"/>
  <c r="AQ2069" i="1"/>
  <c r="AP2069" i="1"/>
  <c r="AO2069" i="1"/>
  <c r="AN2069" i="1"/>
  <c r="AM2069" i="1"/>
  <c r="AL2069" i="1"/>
  <c r="AK2069" i="1"/>
  <c r="AJ2069" i="1"/>
  <c r="AI2069" i="1"/>
  <c r="AH2069" i="1"/>
  <c r="AG2069" i="1"/>
  <c r="AF2069" i="1"/>
  <c r="AE2069" i="1"/>
  <c r="AD2069" i="1"/>
  <c r="AC2069" i="1"/>
  <c r="AB2069" i="1"/>
  <c r="AA2069" i="1"/>
  <c r="Y2069" i="1"/>
  <c r="X2069" i="1"/>
  <c r="W2069" i="1"/>
  <c r="V2069" i="1"/>
  <c r="U2069" i="1"/>
  <c r="R2069" i="1"/>
  <c r="Q2069" i="1"/>
  <c r="P2069" i="1"/>
  <c r="O2069" i="1"/>
  <c r="E2069" i="1"/>
  <c r="BA2068" i="1"/>
  <c r="AU2068" i="1"/>
  <c r="T2068" i="1"/>
  <c r="E2068" i="1"/>
  <c r="BA2067" i="1"/>
  <c r="AX2067" i="1"/>
  <c r="AU2067" i="1"/>
  <c r="V2067" i="1"/>
  <c r="AY2067" i="1" s="1"/>
  <c r="U2067" i="1"/>
  <c r="T2067" i="1"/>
  <c r="AW2067" i="1" s="1"/>
  <c r="E2067" i="1"/>
  <c r="AZ2066" i="1"/>
  <c r="AT2066" i="1"/>
  <c r="AS2066" i="1"/>
  <c r="AR2066" i="1"/>
  <c r="AQ2066" i="1"/>
  <c r="AP2066" i="1"/>
  <c r="AO2066" i="1"/>
  <c r="AO2062" i="1" s="1"/>
  <c r="AO2061" i="1" s="1"/>
  <c r="AN2066" i="1"/>
  <c r="AM2066" i="1"/>
  <c r="AL2066" i="1"/>
  <c r="AK2066" i="1"/>
  <c r="AJ2066" i="1"/>
  <c r="AI2066" i="1"/>
  <c r="AH2066" i="1"/>
  <c r="AG2066" i="1"/>
  <c r="AF2066" i="1"/>
  <c r="AE2066" i="1"/>
  <c r="AD2066" i="1"/>
  <c r="AC2066" i="1"/>
  <c r="AB2066" i="1"/>
  <c r="AA2066" i="1"/>
  <c r="Z2066" i="1"/>
  <c r="Y2066" i="1"/>
  <c r="X2066" i="1"/>
  <c r="W2066" i="1"/>
  <c r="S2066" i="1"/>
  <c r="R2066" i="1"/>
  <c r="Q2066" i="1"/>
  <c r="P2066" i="1"/>
  <c r="O2066" i="1"/>
  <c r="N2066" i="1"/>
  <c r="M2066" i="1"/>
  <c r="L2066" i="1"/>
  <c r="L2062" i="1" s="1"/>
  <c r="L2061" i="1" s="1"/>
  <c r="K2066" i="1"/>
  <c r="J2066" i="1"/>
  <c r="U2066" i="1" s="1"/>
  <c r="I2066" i="1"/>
  <c r="E2066" i="1"/>
  <c r="BA2065" i="1"/>
  <c r="AY2065" i="1"/>
  <c r="AX2065" i="1"/>
  <c r="AU2065" i="1"/>
  <c r="T2065" i="1"/>
  <c r="E2065" i="1"/>
  <c r="BA2064" i="1"/>
  <c r="AX2064" i="1"/>
  <c r="AU2064" i="1"/>
  <c r="V2064" i="1"/>
  <c r="AY2064" i="1" s="1"/>
  <c r="U2064" i="1"/>
  <c r="T2064" i="1"/>
  <c r="AW2064" i="1" s="1"/>
  <c r="E2064" i="1"/>
  <c r="AZ2063" i="1"/>
  <c r="AT2063" i="1"/>
  <c r="AS2063" i="1"/>
  <c r="AR2063" i="1"/>
  <c r="AQ2063" i="1"/>
  <c r="AP2063" i="1"/>
  <c r="AO2063" i="1"/>
  <c r="AN2063" i="1"/>
  <c r="AM2063" i="1"/>
  <c r="AL2063" i="1"/>
  <c r="BA2063" i="1" s="1"/>
  <c r="AK2063" i="1"/>
  <c r="AJ2063" i="1"/>
  <c r="AI2063" i="1"/>
  <c r="AH2063" i="1"/>
  <c r="AG2063" i="1"/>
  <c r="AF2063" i="1"/>
  <c r="AE2063" i="1"/>
  <c r="AD2063" i="1"/>
  <c r="AC2063" i="1"/>
  <c r="AB2063" i="1"/>
  <c r="AA2063" i="1"/>
  <c r="Z2063" i="1"/>
  <c r="Y2063" i="1"/>
  <c r="X2063" i="1"/>
  <c r="W2063" i="1"/>
  <c r="S2063" i="1"/>
  <c r="R2063" i="1"/>
  <c r="Q2063" i="1"/>
  <c r="P2063" i="1"/>
  <c r="O2063" i="1"/>
  <c r="N2063" i="1"/>
  <c r="M2063" i="1"/>
  <c r="L2063" i="1"/>
  <c r="K2063" i="1"/>
  <c r="J2063" i="1"/>
  <c r="U2063" i="1" s="1"/>
  <c r="I2063" i="1"/>
  <c r="E2063" i="1"/>
  <c r="Q2062" i="1"/>
  <c r="Q2061" i="1" s="1"/>
  <c r="M2062" i="1"/>
  <c r="M2061" i="1" s="1"/>
  <c r="I2062" i="1"/>
  <c r="E2062" i="1"/>
  <c r="E2061" i="1"/>
  <c r="E2060" i="1"/>
  <c r="E2059" i="1"/>
  <c r="E2058" i="1"/>
  <c r="BA2057" i="1"/>
  <c r="AU2057" i="1"/>
  <c r="V2057" i="1"/>
  <c r="AY2057" i="1" s="1"/>
  <c r="U2057" i="1"/>
  <c r="AX2057" i="1" s="1"/>
  <c r="T2057" i="1"/>
  <c r="E2057" i="1"/>
  <c r="AZ2056" i="1"/>
  <c r="AT2056" i="1"/>
  <c r="AT2053" i="1" s="1"/>
  <c r="AT2052" i="1" s="1"/>
  <c r="AS2056" i="1"/>
  <c r="AR2056" i="1"/>
  <c r="AQ2056" i="1"/>
  <c r="AP2056" i="1"/>
  <c r="AP2053" i="1" s="1"/>
  <c r="AP2052" i="1" s="1"/>
  <c r="AO2056" i="1"/>
  <c r="AN2056" i="1"/>
  <c r="AM2056" i="1"/>
  <c r="AL2056" i="1"/>
  <c r="AL2053" i="1" s="1"/>
  <c r="AK2056" i="1"/>
  <c r="AJ2056" i="1"/>
  <c r="AI2056" i="1"/>
  <c r="AH2056" i="1"/>
  <c r="AH2053" i="1" s="1"/>
  <c r="AH2052" i="1" s="1"/>
  <c r="AG2056" i="1"/>
  <c r="AF2056" i="1"/>
  <c r="AD2056" i="1"/>
  <c r="AC2056" i="1"/>
  <c r="AB2056" i="1"/>
  <c r="AA2056" i="1"/>
  <c r="Z2056" i="1"/>
  <c r="Y2056" i="1"/>
  <c r="X2056" i="1"/>
  <c r="W2056" i="1"/>
  <c r="S2056" i="1"/>
  <c r="R2056" i="1"/>
  <c r="R2053" i="1" s="1"/>
  <c r="R2052" i="1" s="1"/>
  <c r="Q2056" i="1"/>
  <c r="P2056" i="1"/>
  <c r="O2056" i="1"/>
  <c r="N2056" i="1"/>
  <c r="N2053" i="1" s="1"/>
  <c r="N2052" i="1" s="1"/>
  <c r="N2041" i="1" s="1"/>
  <c r="N2040" i="1" s="1"/>
  <c r="N2039" i="1" s="1"/>
  <c r="M2056" i="1"/>
  <c r="L2056" i="1"/>
  <c r="K2056" i="1"/>
  <c r="J2056" i="1"/>
  <c r="U2056" i="1" s="1"/>
  <c r="I2056" i="1"/>
  <c r="E2056" i="1"/>
  <c r="AU2055" i="1"/>
  <c r="T2055" i="1"/>
  <c r="AW2055" i="1" s="1"/>
  <c r="K2055" i="1"/>
  <c r="V2055" i="1" s="1"/>
  <c r="AY2055" i="1" s="1"/>
  <c r="J2055" i="1"/>
  <c r="U2055" i="1" s="1"/>
  <c r="AX2055" i="1" s="1"/>
  <c r="I2055" i="1"/>
  <c r="E2055" i="1"/>
  <c r="AZ2054" i="1"/>
  <c r="AZ2053" i="1" s="1"/>
  <c r="AZ2052" i="1" s="1"/>
  <c r="AZ2041" i="1" s="1"/>
  <c r="AZ2040" i="1" s="1"/>
  <c r="AZ2039" i="1" s="1"/>
  <c r="AT2054" i="1"/>
  <c r="AS2054" i="1"/>
  <c r="AR2054" i="1"/>
  <c r="AQ2054" i="1"/>
  <c r="AQ2053" i="1" s="1"/>
  <c r="AQ2052" i="1" s="1"/>
  <c r="AP2054" i="1"/>
  <c r="AO2054" i="1"/>
  <c r="AN2054" i="1"/>
  <c r="AM2054" i="1"/>
  <c r="AM2053" i="1" s="1"/>
  <c r="AM2052" i="1" s="1"/>
  <c r="AL2054" i="1"/>
  <c r="AK2054" i="1"/>
  <c r="AJ2054" i="1"/>
  <c r="AI2054" i="1"/>
  <c r="AH2054" i="1"/>
  <c r="AG2054" i="1"/>
  <c r="AF2054" i="1"/>
  <c r="AE2054" i="1"/>
  <c r="AE2053" i="1" s="1"/>
  <c r="AE2052" i="1" s="1"/>
  <c r="AE2041" i="1" s="1"/>
  <c r="AE2040" i="1" s="1"/>
  <c r="AE2039" i="1" s="1"/>
  <c r="AD2054" i="1"/>
  <c r="AD2053" i="1" s="1"/>
  <c r="AD2052" i="1" s="1"/>
  <c r="AD2041" i="1" s="1"/>
  <c r="AD2040" i="1" s="1"/>
  <c r="AD2039" i="1" s="1"/>
  <c r="AC2054" i="1"/>
  <c r="AB2054" i="1"/>
  <c r="AA2054" i="1"/>
  <c r="Z2054" i="1"/>
  <c r="Z2053" i="1" s="1"/>
  <c r="Z2052" i="1" s="1"/>
  <c r="Z2041" i="1" s="1"/>
  <c r="Z2040" i="1" s="1"/>
  <c r="Z2039" i="1" s="1"/>
  <c r="Y2054" i="1"/>
  <c r="X2054" i="1"/>
  <c r="W2054" i="1"/>
  <c r="S2054" i="1"/>
  <c r="R2054" i="1"/>
  <c r="Q2054" i="1"/>
  <c r="Q2053" i="1" s="1"/>
  <c r="Q2052" i="1" s="1"/>
  <c r="P2054" i="1"/>
  <c r="O2054" i="1"/>
  <c r="N2054" i="1"/>
  <c r="M2054" i="1"/>
  <c r="M2053" i="1" s="1"/>
  <c r="M2052" i="1" s="1"/>
  <c r="M2041" i="1" s="1"/>
  <c r="M2040" i="1" s="1"/>
  <c r="M2039" i="1" s="1"/>
  <c r="L2054" i="1"/>
  <c r="I2054" i="1"/>
  <c r="E2054" i="1"/>
  <c r="AI2053" i="1"/>
  <c r="AI2052" i="1" s="1"/>
  <c r="AA2053" i="1"/>
  <c r="AA2052" i="1" s="1"/>
  <c r="AA2041" i="1" s="1"/>
  <c r="AA2040" i="1" s="1"/>
  <c r="AA2039" i="1" s="1"/>
  <c r="S2053" i="1"/>
  <c r="S2052" i="1" s="1"/>
  <c r="O2053" i="1"/>
  <c r="O2052" i="1" s="1"/>
  <c r="E2053" i="1"/>
  <c r="E2052" i="1"/>
  <c r="BA2051" i="1"/>
  <c r="AU2051" i="1"/>
  <c r="T2051" i="1"/>
  <c r="E2051" i="1"/>
  <c r="AT2050" i="1"/>
  <c r="AS2050" i="1"/>
  <c r="AS2047" i="1" s="1"/>
  <c r="AS2046" i="1" s="1"/>
  <c r="AR2050" i="1"/>
  <c r="AQ2050" i="1"/>
  <c r="AP2050" i="1"/>
  <c r="AO2050" i="1"/>
  <c r="AN2050" i="1"/>
  <c r="AM2050" i="1"/>
  <c r="AL2050" i="1"/>
  <c r="AK2050" i="1"/>
  <c r="AJ2050" i="1"/>
  <c r="AI2050" i="1"/>
  <c r="AH2050" i="1"/>
  <c r="AG2050" i="1"/>
  <c r="AG2047" i="1" s="1"/>
  <c r="AG2046" i="1" s="1"/>
  <c r="AF2050" i="1"/>
  <c r="Q2050" i="1"/>
  <c r="T2050" i="1" s="1"/>
  <c r="O2050" i="1"/>
  <c r="E2050" i="1"/>
  <c r="AU2049" i="1"/>
  <c r="Q2049" i="1"/>
  <c r="T2049" i="1" s="1"/>
  <c r="AV2049" i="1" s="1"/>
  <c r="E2049" i="1"/>
  <c r="AT2048" i="1"/>
  <c r="AT2047" i="1" s="1"/>
  <c r="AT2046" i="1" s="1"/>
  <c r="AS2048" i="1"/>
  <c r="AR2048" i="1"/>
  <c r="AQ2048" i="1"/>
  <c r="AP2048" i="1"/>
  <c r="AO2048" i="1"/>
  <c r="AO2047" i="1" s="1"/>
  <c r="AO2046" i="1" s="1"/>
  <c r="AN2048" i="1"/>
  <c r="AM2048" i="1"/>
  <c r="AL2048" i="1"/>
  <c r="AL2047" i="1" s="1"/>
  <c r="AL2046" i="1" s="1"/>
  <c r="AK2048" i="1"/>
  <c r="AJ2048" i="1"/>
  <c r="AI2048" i="1"/>
  <c r="AH2048" i="1"/>
  <c r="AH2047" i="1" s="1"/>
  <c r="AH2046" i="1" s="1"/>
  <c r="AG2048" i="1"/>
  <c r="AF2048" i="1"/>
  <c r="P2048" i="1"/>
  <c r="O2048" i="1"/>
  <c r="O2047" i="1" s="1"/>
  <c r="O2046" i="1" s="1"/>
  <c r="E2048" i="1"/>
  <c r="AK2047" i="1"/>
  <c r="AK2046" i="1" s="1"/>
  <c r="P2047" i="1"/>
  <c r="P2046" i="1" s="1"/>
  <c r="E2047" i="1"/>
  <c r="E2046" i="1"/>
  <c r="AU2045" i="1"/>
  <c r="AN2045" i="1"/>
  <c r="AN2044" i="1" s="1"/>
  <c r="AN2043" i="1" s="1"/>
  <c r="AN2042" i="1" s="1"/>
  <c r="AK2045" i="1"/>
  <c r="AJ2045" i="1"/>
  <c r="T2045" i="1"/>
  <c r="AV2045" i="1" s="1"/>
  <c r="E2045" i="1"/>
  <c r="AT2044" i="1"/>
  <c r="AT2043" i="1" s="1"/>
  <c r="AT2042" i="1" s="1"/>
  <c r="AS2044" i="1"/>
  <c r="AR2044" i="1"/>
  <c r="AR2043" i="1" s="1"/>
  <c r="AR2042" i="1" s="1"/>
  <c r="AQ2044" i="1"/>
  <c r="AP2044" i="1"/>
  <c r="AP2043" i="1" s="1"/>
  <c r="AP2042" i="1" s="1"/>
  <c r="AO2044" i="1"/>
  <c r="AO2043" i="1" s="1"/>
  <c r="AO2042" i="1" s="1"/>
  <c r="AM2044" i="1"/>
  <c r="AM2043" i="1" s="1"/>
  <c r="AM2042" i="1" s="1"/>
  <c r="AL2044" i="1"/>
  <c r="AK2044" i="1"/>
  <c r="AK2043" i="1" s="1"/>
  <c r="AK2042" i="1" s="1"/>
  <c r="AJ2044" i="1"/>
  <c r="AI2044" i="1"/>
  <c r="AH2044" i="1"/>
  <c r="AG2044" i="1"/>
  <c r="AG2043" i="1" s="1"/>
  <c r="AG2042" i="1" s="1"/>
  <c r="AF2044" i="1"/>
  <c r="R2044" i="1"/>
  <c r="R2043" i="1" s="1"/>
  <c r="R2042" i="1" s="1"/>
  <c r="Q2044" i="1"/>
  <c r="P2044" i="1"/>
  <c r="P2043" i="1" s="1"/>
  <c r="P2042" i="1" s="1"/>
  <c r="O2044" i="1"/>
  <c r="O2043" i="1" s="1"/>
  <c r="O2042" i="1" s="1"/>
  <c r="E2044" i="1"/>
  <c r="AQ2043" i="1"/>
  <c r="AL2043" i="1"/>
  <c r="AL2042" i="1" s="1"/>
  <c r="AJ2043" i="1"/>
  <c r="AJ2042" i="1" s="1"/>
  <c r="AI2043" i="1"/>
  <c r="AI2042" i="1" s="1"/>
  <c r="AH2043" i="1"/>
  <c r="AF2043" i="1"/>
  <c r="AF2042" i="1" s="1"/>
  <c r="E2043" i="1"/>
  <c r="AQ2042" i="1"/>
  <c r="AH2042" i="1"/>
  <c r="E2042" i="1"/>
  <c r="S2041" i="1"/>
  <c r="S2040" i="1" s="1"/>
  <c r="S2039" i="1" s="1"/>
  <c r="E2041" i="1"/>
  <c r="E2040" i="1"/>
  <c r="E2039" i="1"/>
  <c r="E2038" i="1"/>
  <c r="BA2037" i="1"/>
  <c r="AU2037" i="1"/>
  <c r="T2037" i="1"/>
  <c r="AV2037" i="1" s="1"/>
  <c r="E2037" i="1"/>
  <c r="AT2036" i="1"/>
  <c r="AS2036" i="1"/>
  <c r="AR2036" i="1"/>
  <c r="AU2036" i="1" s="1"/>
  <c r="AQ2036" i="1"/>
  <c r="AP2036" i="1"/>
  <c r="AP2035" i="1" s="1"/>
  <c r="AO2036" i="1"/>
  <c r="AN2036" i="1"/>
  <c r="AN2035" i="1" s="1"/>
  <c r="AN2034" i="1" s="1"/>
  <c r="AM2036" i="1"/>
  <c r="AL2036" i="1"/>
  <c r="AL2035" i="1" s="1"/>
  <c r="AL2034" i="1" s="1"/>
  <c r="AK2036" i="1"/>
  <c r="AK2035" i="1" s="1"/>
  <c r="AJ2036" i="1"/>
  <c r="AJ2035" i="1" s="1"/>
  <c r="AJ2034" i="1" s="1"/>
  <c r="AI2036" i="1"/>
  <c r="AH2036" i="1"/>
  <c r="AH2035" i="1" s="1"/>
  <c r="AH2034" i="1" s="1"/>
  <c r="AG2036" i="1"/>
  <c r="AF2036" i="1"/>
  <c r="AF2035" i="1" s="1"/>
  <c r="AF2034" i="1" s="1"/>
  <c r="R2036" i="1"/>
  <c r="Q2036" i="1"/>
  <c r="Q2035" i="1" s="1"/>
  <c r="Q2034" i="1" s="1"/>
  <c r="P2036" i="1"/>
  <c r="O2036" i="1"/>
  <c r="O2035" i="1" s="1"/>
  <c r="O2034" i="1" s="1"/>
  <c r="E2036" i="1"/>
  <c r="AT2035" i="1"/>
  <c r="AT2034" i="1" s="1"/>
  <c r="AS2035" i="1"/>
  <c r="AQ2035" i="1"/>
  <c r="AQ2034" i="1" s="1"/>
  <c r="AO2035" i="1"/>
  <c r="AO2034" i="1" s="1"/>
  <c r="AM2035" i="1"/>
  <c r="AM2034" i="1" s="1"/>
  <c r="AI2035" i="1"/>
  <c r="AI2034" i="1" s="1"/>
  <c r="AG2035" i="1"/>
  <c r="AG2034" i="1" s="1"/>
  <c r="R2035" i="1"/>
  <c r="R2034" i="1" s="1"/>
  <c r="E2035" i="1"/>
  <c r="AS2034" i="1"/>
  <c r="AP2034" i="1"/>
  <c r="AK2034" i="1"/>
  <c r="E2034" i="1"/>
  <c r="BA2033" i="1"/>
  <c r="AX2033" i="1"/>
  <c r="AU2033" i="1"/>
  <c r="V2033" i="1"/>
  <c r="AY2033" i="1" s="1"/>
  <c r="U2033" i="1"/>
  <c r="T2033" i="1"/>
  <c r="E2033" i="1"/>
  <c r="AZ2032" i="1"/>
  <c r="AZ2031" i="1" s="1"/>
  <c r="AZ2030" i="1" s="1"/>
  <c r="AZ2029" i="1" s="1"/>
  <c r="AZ2028" i="1" s="1"/>
  <c r="AZ2027" i="1" s="1"/>
  <c r="AT2032" i="1"/>
  <c r="AT2031" i="1" s="1"/>
  <c r="AT2030" i="1" s="1"/>
  <c r="AT2029" i="1" s="1"/>
  <c r="AS2032" i="1"/>
  <c r="AS2031" i="1" s="1"/>
  <c r="AS2030" i="1" s="1"/>
  <c r="AS2029" i="1" s="1"/>
  <c r="AR2032" i="1"/>
  <c r="AQ2032" i="1"/>
  <c r="AQ2031" i="1" s="1"/>
  <c r="AQ2030" i="1" s="1"/>
  <c r="AQ2029" i="1" s="1"/>
  <c r="AP2032" i="1"/>
  <c r="AO2032" i="1"/>
  <c r="AO2031" i="1" s="1"/>
  <c r="AO2030" i="1" s="1"/>
  <c r="AO2029" i="1" s="1"/>
  <c r="AN2032" i="1"/>
  <c r="AN2031" i="1" s="1"/>
  <c r="AN2030" i="1" s="1"/>
  <c r="AN2029" i="1" s="1"/>
  <c r="AM2032" i="1"/>
  <c r="AL2032" i="1"/>
  <c r="AK2032" i="1"/>
  <c r="AK2031" i="1" s="1"/>
  <c r="AK2030" i="1" s="1"/>
  <c r="AK2029" i="1" s="1"/>
  <c r="AJ2032" i="1"/>
  <c r="AI2032" i="1"/>
  <c r="AI2031" i="1" s="1"/>
  <c r="AI2030" i="1" s="1"/>
  <c r="AI2029" i="1" s="1"/>
  <c r="AH2032" i="1"/>
  <c r="AH2031" i="1" s="1"/>
  <c r="AH2030" i="1" s="1"/>
  <c r="AH2029" i="1" s="1"/>
  <c r="AG2032" i="1"/>
  <c r="AG2031" i="1" s="1"/>
  <c r="AG2030" i="1" s="1"/>
  <c r="AG2029" i="1" s="1"/>
  <c r="AF2032" i="1"/>
  <c r="AF2031" i="1" s="1"/>
  <c r="AF2030" i="1" s="1"/>
  <c r="AF2029" i="1" s="1"/>
  <c r="AE2032" i="1"/>
  <c r="AE2031" i="1" s="1"/>
  <c r="AE2030" i="1" s="1"/>
  <c r="AE2029" i="1" s="1"/>
  <c r="AE2028" i="1" s="1"/>
  <c r="AE2027" i="1" s="1"/>
  <c r="AD2032" i="1"/>
  <c r="AD2031" i="1" s="1"/>
  <c r="AD2030" i="1" s="1"/>
  <c r="AD2029" i="1" s="1"/>
  <c r="AD2028" i="1" s="1"/>
  <c r="AD2027" i="1" s="1"/>
  <c r="AC2032" i="1"/>
  <c r="AC2031" i="1" s="1"/>
  <c r="AC2030" i="1" s="1"/>
  <c r="AC2029" i="1" s="1"/>
  <c r="AC2028" i="1" s="1"/>
  <c r="AC2027" i="1" s="1"/>
  <c r="AB2032" i="1"/>
  <c r="AA2032" i="1"/>
  <c r="AA2031" i="1" s="1"/>
  <c r="AA2030" i="1" s="1"/>
  <c r="AA2029" i="1" s="1"/>
  <c r="AA2028" i="1" s="1"/>
  <c r="AA2027" i="1" s="1"/>
  <c r="Z2032" i="1"/>
  <c r="Z2031" i="1" s="1"/>
  <c r="Y2032" i="1"/>
  <c r="Y2031" i="1" s="1"/>
  <c r="Y2030" i="1" s="1"/>
  <c r="Y2029" i="1" s="1"/>
  <c r="Y2028" i="1" s="1"/>
  <c r="Y2027" i="1" s="1"/>
  <c r="X2032" i="1"/>
  <c r="X2031" i="1" s="1"/>
  <c r="X2030" i="1" s="1"/>
  <c r="X2029" i="1" s="1"/>
  <c r="X2028" i="1" s="1"/>
  <c r="X2027" i="1" s="1"/>
  <c r="W2032" i="1"/>
  <c r="W2031" i="1" s="1"/>
  <c r="W2030" i="1" s="1"/>
  <c r="W2029" i="1" s="1"/>
  <c r="W2028" i="1" s="1"/>
  <c r="W2027" i="1" s="1"/>
  <c r="S2032" i="1"/>
  <c r="R2032" i="1"/>
  <c r="R2031" i="1" s="1"/>
  <c r="R2030" i="1" s="1"/>
  <c r="R2029" i="1" s="1"/>
  <c r="Q2032" i="1"/>
  <c r="Q2031" i="1" s="1"/>
  <c r="Q2030" i="1" s="1"/>
  <c r="Q2029" i="1" s="1"/>
  <c r="P2032" i="1"/>
  <c r="P2031" i="1" s="1"/>
  <c r="P2030" i="1" s="1"/>
  <c r="P2029" i="1" s="1"/>
  <c r="O2032" i="1"/>
  <c r="N2032" i="1"/>
  <c r="N2031" i="1" s="1"/>
  <c r="N2030" i="1" s="1"/>
  <c r="N2029" i="1" s="1"/>
  <c r="N2028" i="1" s="1"/>
  <c r="N2027" i="1" s="1"/>
  <c r="M2032" i="1"/>
  <c r="M2031" i="1" s="1"/>
  <c r="M2030" i="1" s="1"/>
  <c r="M2029" i="1" s="1"/>
  <c r="M2028" i="1" s="1"/>
  <c r="M2027" i="1" s="1"/>
  <c r="L2032" i="1"/>
  <c r="L2031" i="1" s="1"/>
  <c r="L2030" i="1" s="1"/>
  <c r="L2029" i="1" s="1"/>
  <c r="L2028" i="1" s="1"/>
  <c r="L2027" i="1" s="1"/>
  <c r="K2032" i="1"/>
  <c r="J2032" i="1"/>
  <c r="I2032" i="1"/>
  <c r="E2032" i="1"/>
  <c r="AR2031" i="1"/>
  <c r="AR2030" i="1" s="1"/>
  <c r="AR2029" i="1" s="1"/>
  <c r="AM2031" i="1"/>
  <c r="AM2030" i="1" s="1"/>
  <c r="AM2029" i="1" s="1"/>
  <c r="AJ2031" i="1"/>
  <c r="AJ2030" i="1" s="1"/>
  <c r="AJ2029" i="1" s="1"/>
  <c r="AB2031" i="1"/>
  <c r="AB2030" i="1" s="1"/>
  <c r="AB2029" i="1" s="1"/>
  <c r="AB2028" i="1" s="1"/>
  <c r="AB2027" i="1" s="1"/>
  <c r="S2031" i="1"/>
  <c r="S2030" i="1" s="1"/>
  <c r="S2029" i="1" s="1"/>
  <c r="S2028" i="1" s="1"/>
  <c r="S2027" i="1" s="1"/>
  <c r="O2031" i="1"/>
  <c r="O2030" i="1" s="1"/>
  <c r="O2029" i="1" s="1"/>
  <c r="K2031" i="1"/>
  <c r="E2031" i="1"/>
  <c r="Z2030" i="1"/>
  <c r="Z2029" i="1" s="1"/>
  <c r="Z2028" i="1" s="1"/>
  <c r="Z2027" i="1" s="1"/>
  <c r="E2030" i="1"/>
  <c r="E2029" i="1"/>
  <c r="E2028" i="1"/>
  <c r="E2027" i="1"/>
  <c r="BA2026" i="1"/>
  <c r="AU2026" i="1"/>
  <c r="T2026" i="1"/>
  <c r="E2026" i="1"/>
  <c r="AT2025" i="1"/>
  <c r="AS2025" i="1"/>
  <c r="AR2025" i="1"/>
  <c r="AQ2025" i="1"/>
  <c r="AP2025" i="1"/>
  <c r="AO2025" i="1"/>
  <c r="AN2025" i="1"/>
  <c r="AM2025" i="1"/>
  <c r="AL2025" i="1"/>
  <c r="AK2025" i="1"/>
  <c r="AJ2025" i="1"/>
  <c r="AI2025" i="1"/>
  <c r="AH2025" i="1"/>
  <c r="AG2025" i="1"/>
  <c r="AF2025" i="1"/>
  <c r="R2025" i="1"/>
  <c r="R2024" i="1" s="1"/>
  <c r="Q2025" i="1"/>
  <c r="P2025" i="1"/>
  <c r="P2024" i="1" s="1"/>
  <c r="O2025" i="1"/>
  <c r="O2024" i="1" s="1"/>
  <c r="O2023" i="1" s="1"/>
  <c r="E2025" i="1"/>
  <c r="AT2024" i="1"/>
  <c r="AT2023" i="1" s="1"/>
  <c r="AS2024" i="1"/>
  <c r="AS2023" i="1" s="1"/>
  <c r="AR2024" i="1"/>
  <c r="AR2023" i="1" s="1"/>
  <c r="AQ2024" i="1"/>
  <c r="AQ2023" i="1" s="1"/>
  <c r="AP2024" i="1"/>
  <c r="AP2023" i="1" s="1"/>
  <c r="AO2024" i="1"/>
  <c r="AO2023" i="1" s="1"/>
  <c r="AN2024" i="1"/>
  <c r="AM2024" i="1"/>
  <c r="AM2023" i="1" s="1"/>
  <c r="AL2024" i="1"/>
  <c r="AK2024" i="1"/>
  <c r="AJ2024" i="1"/>
  <c r="AJ2023" i="1" s="1"/>
  <c r="AI2024" i="1"/>
  <c r="AI2023" i="1" s="1"/>
  <c r="AH2024" i="1"/>
  <c r="AG2024" i="1"/>
  <c r="AG2023" i="1" s="1"/>
  <c r="AF2024" i="1"/>
  <c r="AF2023" i="1" s="1"/>
  <c r="AE2024" i="1"/>
  <c r="AE2023" i="1" s="1"/>
  <c r="AD2024" i="1"/>
  <c r="AD2023" i="1" s="1"/>
  <c r="AC2024" i="1"/>
  <c r="AB2024" i="1"/>
  <c r="AB2023" i="1" s="1"/>
  <c r="AA2024" i="1"/>
  <c r="AA2023" i="1" s="1"/>
  <c r="Z2024" i="1"/>
  <c r="Y2024" i="1"/>
  <c r="Y2023" i="1" s="1"/>
  <c r="X2024" i="1"/>
  <c r="X2023" i="1" s="1"/>
  <c r="W2024" i="1"/>
  <c r="W2023" i="1" s="1"/>
  <c r="V2024" i="1"/>
  <c r="U2024" i="1"/>
  <c r="U2023" i="1" s="1"/>
  <c r="Q2024" i="1"/>
  <c r="Q2023" i="1" s="1"/>
  <c r="E2024" i="1"/>
  <c r="AN2023" i="1"/>
  <c r="AK2023" i="1"/>
  <c r="AH2023" i="1"/>
  <c r="AC2023" i="1"/>
  <c r="Z2023" i="1"/>
  <c r="V2023" i="1"/>
  <c r="P2023" i="1"/>
  <c r="E2023" i="1"/>
  <c r="BA2022" i="1"/>
  <c r="AX2022" i="1"/>
  <c r="AU2022" i="1"/>
  <c r="V2022" i="1"/>
  <c r="AY2022" i="1" s="1"/>
  <c r="U2022" i="1"/>
  <c r="T2022" i="1"/>
  <c r="AW2022" i="1" s="1"/>
  <c r="E2022" i="1"/>
  <c r="AZ2021" i="1"/>
  <c r="AZ2020" i="1" s="1"/>
  <c r="AZ2019" i="1" s="1"/>
  <c r="AZ2018" i="1" s="1"/>
  <c r="AZ2017" i="1" s="1"/>
  <c r="AZ2016" i="1" s="1"/>
  <c r="AT2021" i="1"/>
  <c r="AT2020" i="1" s="1"/>
  <c r="AT2019" i="1" s="1"/>
  <c r="AT2018" i="1" s="1"/>
  <c r="AS2021" i="1"/>
  <c r="AS2020" i="1" s="1"/>
  <c r="AS2019" i="1" s="1"/>
  <c r="AS2018" i="1" s="1"/>
  <c r="AR2021" i="1"/>
  <c r="AQ2021" i="1"/>
  <c r="AQ2020" i="1" s="1"/>
  <c r="AQ2019" i="1" s="1"/>
  <c r="AQ2018" i="1" s="1"/>
  <c r="AP2021" i="1"/>
  <c r="AP2020" i="1" s="1"/>
  <c r="AO2021" i="1"/>
  <c r="AO2020" i="1" s="1"/>
  <c r="AO2019" i="1" s="1"/>
  <c r="AO2018" i="1" s="1"/>
  <c r="AO2017" i="1" s="1"/>
  <c r="AO2016" i="1" s="1"/>
  <c r="AN2021" i="1"/>
  <c r="AN2020" i="1" s="1"/>
  <c r="AN2019" i="1" s="1"/>
  <c r="AN2018" i="1" s="1"/>
  <c r="AM2021" i="1"/>
  <c r="AM2020" i="1" s="1"/>
  <c r="AM2019" i="1" s="1"/>
  <c r="AM2018" i="1" s="1"/>
  <c r="AL2021" i="1"/>
  <c r="AK2021" i="1"/>
  <c r="AK2020" i="1" s="1"/>
  <c r="AK2019" i="1" s="1"/>
  <c r="AK2018" i="1" s="1"/>
  <c r="AK2017" i="1" s="1"/>
  <c r="AK2016" i="1" s="1"/>
  <c r="AJ2021" i="1"/>
  <c r="AI2021" i="1"/>
  <c r="AI2020" i="1" s="1"/>
  <c r="AI2019" i="1" s="1"/>
  <c r="AI2018" i="1" s="1"/>
  <c r="AH2021" i="1"/>
  <c r="AH2020" i="1" s="1"/>
  <c r="AH2019" i="1" s="1"/>
  <c r="AH2018" i="1" s="1"/>
  <c r="AG2021" i="1"/>
  <c r="AG2020" i="1" s="1"/>
  <c r="AG2019" i="1" s="1"/>
  <c r="AG2018" i="1" s="1"/>
  <c r="AF2021" i="1"/>
  <c r="AF2020" i="1" s="1"/>
  <c r="AF2019" i="1" s="1"/>
  <c r="AF2018" i="1" s="1"/>
  <c r="AE2021" i="1"/>
  <c r="AE2020" i="1" s="1"/>
  <c r="AE2019" i="1" s="1"/>
  <c r="AE2018" i="1" s="1"/>
  <c r="AE2017" i="1" s="1"/>
  <c r="AE2016" i="1" s="1"/>
  <c r="AD2021" i="1"/>
  <c r="AD2020" i="1" s="1"/>
  <c r="AD2019" i="1" s="1"/>
  <c r="AD2018" i="1" s="1"/>
  <c r="AD2017" i="1" s="1"/>
  <c r="AD2016" i="1" s="1"/>
  <c r="AC2021" i="1"/>
  <c r="AB2021" i="1"/>
  <c r="AA2021" i="1"/>
  <c r="AA2020" i="1" s="1"/>
  <c r="AA2019" i="1" s="1"/>
  <c r="AA2018" i="1" s="1"/>
  <c r="AA2017" i="1" s="1"/>
  <c r="AA2016" i="1" s="1"/>
  <c r="Z2021" i="1"/>
  <c r="Z2020" i="1" s="1"/>
  <c r="Z2019" i="1" s="1"/>
  <c r="Z2018" i="1" s="1"/>
  <c r="Z2017" i="1" s="1"/>
  <c r="Z2016" i="1" s="1"/>
  <c r="Y2021" i="1"/>
  <c r="X2021" i="1"/>
  <c r="X2020" i="1" s="1"/>
  <c r="X2019" i="1" s="1"/>
  <c r="X2018" i="1" s="1"/>
  <c r="X2017" i="1" s="1"/>
  <c r="X2016" i="1" s="1"/>
  <c r="W2021" i="1"/>
  <c r="W2020" i="1" s="1"/>
  <c r="W2019" i="1" s="1"/>
  <c r="W2018" i="1" s="1"/>
  <c r="W2017" i="1" s="1"/>
  <c r="W2016" i="1" s="1"/>
  <c r="S2021" i="1"/>
  <c r="S2020" i="1" s="1"/>
  <c r="R2021" i="1"/>
  <c r="R2020" i="1" s="1"/>
  <c r="R2019" i="1" s="1"/>
  <c r="R2018" i="1" s="1"/>
  <c r="Q2021" i="1"/>
  <c r="P2021" i="1"/>
  <c r="P2020" i="1" s="1"/>
  <c r="P2019" i="1" s="1"/>
  <c r="P2018" i="1" s="1"/>
  <c r="O2021" i="1"/>
  <c r="O2020" i="1" s="1"/>
  <c r="N2021" i="1"/>
  <c r="N2020" i="1" s="1"/>
  <c r="N2019" i="1" s="1"/>
  <c r="N2018" i="1" s="1"/>
  <c r="N2017" i="1" s="1"/>
  <c r="N2016" i="1" s="1"/>
  <c r="M2021" i="1"/>
  <c r="L2021" i="1"/>
  <c r="L2020" i="1" s="1"/>
  <c r="L2019" i="1" s="1"/>
  <c r="L2018" i="1" s="1"/>
  <c r="L2017" i="1" s="1"/>
  <c r="L2016" i="1" s="1"/>
  <c r="K2021" i="1"/>
  <c r="J2021" i="1"/>
  <c r="U2021" i="1" s="1"/>
  <c r="I2021" i="1"/>
  <c r="E2021" i="1"/>
  <c r="AR2020" i="1"/>
  <c r="AR2019" i="1" s="1"/>
  <c r="AR2018" i="1" s="1"/>
  <c r="AJ2020" i="1"/>
  <c r="AJ2019" i="1" s="1"/>
  <c r="AJ2018" i="1" s="1"/>
  <c r="AC2020" i="1"/>
  <c r="AC2019" i="1" s="1"/>
  <c r="AC2018" i="1" s="1"/>
  <c r="AC2017" i="1" s="1"/>
  <c r="AC2016" i="1" s="1"/>
  <c r="AB2020" i="1"/>
  <c r="AB2019" i="1" s="1"/>
  <c r="AB2018" i="1" s="1"/>
  <c r="AB2017" i="1" s="1"/>
  <c r="AB2016" i="1" s="1"/>
  <c r="Y2020" i="1"/>
  <c r="Y2019" i="1" s="1"/>
  <c r="Y2018" i="1" s="1"/>
  <c r="Y2017" i="1" s="1"/>
  <c r="Y2016" i="1" s="1"/>
  <c r="Q2020" i="1"/>
  <c r="Q2019" i="1" s="1"/>
  <c r="Q2018" i="1" s="1"/>
  <c r="M2020" i="1"/>
  <c r="M2019" i="1" s="1"/>
  <c r="M2018" i="1" s="1"/>
  <c r="M2017" i="1" s="1"/>
  <c r="M2016" i="1" s="1"/>
  <c r="I2020" i="1"/>
  <c r="E2020" i="1"/>
  <c r="S2019" i="1"/>
  <c r="S2018" i="1" s="1"/>
  <c r="S2017" i="1" s="1"/>
  <c r="S2016" i="1" s="1"/>
  <c r="O2019" i="1"/>
  <c r="O2018" i="1" s="1"/>
  <c r="E2019" i="1"/>
  <c r="E2018" i="1"/>
  <c r="E2017" i="1"/>
  <c r="E2016" i="1"/>
  <c r="BA2015" i="1"/>
  <c r="AX2015" i="1"/>
  <c r="AU2015" i="1"/>
  <c r="V2015" i="1"/>
  <c r="AY2015" i="1" s="1"/>
  <c r="U2015" i="1"/>
  <c r="T2015" i="1"/>
  <c r="E2015" i="1"/>
  <c r="AZ2014" i="1"/>
  <c r="AZ2013" i="1" s="1"/>
  <c r="AZ2012" i="1" s="1"/>
  <c r="AZ2011" i="1" s="1"/>
  <c r="AZ2010" i="1" s="1"/>
  <c r="AZ2009" i="1" s="1"/>
  <c r="AT2014" i="1"/>
  <c r="AS2014" i="1"/>
  <c r="AR2014" i="1"/>
  <c r="AR2013" i="1" s="1"/>
  <c r="AR2012" i="1" s="1"/>
  <c r="AR2011" i="1" s="1"/>
  <c r="AR2010" i="1" s="1"/>
  <c r="AR2009" i="1" s="1"/>
  <c r="AQ2014" i="1"/>
  <c r="AQ2013" i="1" s="1"/>
  <c r="AQ2012" i="1" s="1"/>
  <c r="AQ2011" i="1" s="1"/>
  <c r="AQ2010" i="1" s="1"/>
  <c r="AQ2009" i="1" s="1"/>
  <c r="AP2014" i="1"/>
  <c r="AO2014" i="1"/>
  <c r="AO2013" i="1" s="1"/>
  <c r="AO2012" i="1" s="1"/>
  <c r="AO2011" i="1" s="1"/>
  <c r="AO2010" i="1" s="1"/>
  <c r="AO2009" i="1" s="1"/>
  <c r="AN2014" i="1"/>
  <c r="AN2013" i="1" s="1"/>
  <c r="AN2012" i="1" s="1"/>
  <c r="AN2011" i="1" s="1"/>
  <c r="AN2010" i="1" s="1"/>
  <c r="AN2009" i="1" s="1"/>
  <c r="AM2014" i="1"/>
  <c r="AM2013" i="1" s="1"/>
  <c r="AM2012" i="1" s="1"/>
  <c r="AM2011" i="1" s="1"/>
  <c r="AM2010" i="1" s="1"/>
  <c r="AM2009" i="1" s="1"/>
  <c r="AL2014" i="1"/>
  <c r="AK2014" i="1"/>
  <c r="AK2013" i="1" s="1"/>
  <c r="AK2012" i="1" s="1"/>
  <c r="AK2011" i="1" s="1"/>
  <c r="AK2010" i="1" s="1"/>
  <c r="AK2009" i="1" s="1"/>
  <c r="AJ2014" i="1"/>
  <c r="AJ2013" i="1" s="1"/>
  <c r="AJ2012" i="1" s="1"/>
  <c r="AJ2011" i="1" s="1"/>
  <c r="AJ2010" i="1" s="1"/>
  <c r="AJ2009" i="1" s="1"/>
  <c r="AI2014" i="1"/>
  <c r="AI2013" i="1" s="1"/>
  <c r="AI2012" i="1" s="1"/>
  <c r="AI2011" i="1" s="1"/>
  <c r="AI2010" i="1" s="1"/>
  <c r="AI2009" i="1" s="1"/>
  <c r="AH2014" i="1"/>
  <c r="AG2014" i="1"/>
  <c r="AG2013" i="1" s="1"/>
  <c r="AG2012" i="1" s="1"/>
  <c r="AG2011" i="1" s="1"/>
  <c r="AG2010" i="1" s="1"/>
  <c r="AG2009" i="1" s="1"/>
  <c r="AF2014" i="1"/>
  <c r="AF2013" i="1" s="1"/>
  <c r="AF2012" i="1" s="1"/>
  <c r="AF2011" i="1" s="1"/>
  <c r="AF2010" i="1" s="1"/>
  <c r="AF2009" i="1" s="1"/>
  <c r="AE2014" i="1"/>
  <c r="AE2013" i="1" s="1"/>
  <c r="AE2012" i="1" s="1"/>
  <c r="AE2011" i="1" s="1"/>
  <c r="AE2010" i="1" s="1"/>
  <c r="AE2009" i="1" s="1"/>
  <c r="AD2014" i="1"/>
  <c r="AC2014" i="1"/>
  <c r="AC2013" i="1" s="1"/>
  <c r="AC2012" i="1" s="1"/>
  <c r="AC2011" i="1" s="1"/>
  <c r="AC2010" i="1" s="1"/>
  <c r="AC2009" i="1" s="1"/>
  <c r="AB2014" i="1"/>
  <c r="AB2013" i="1" s="1"/>
  <c r="AB2012" i="1" s="1"/>
  <c r="AB2011" i="1" s="1"/>
  <c r="AB2010" i="1" s="1"/>
  <c r="AB2009" i="1" s="1"/>
  <c r="AA2014" i="1"/>
  <c r="AA2013" i="1" s="1"/>
  <c r="AA2012" i="1" s="1"/>
  <c r="AA2011" i="1" s="1"/>
  <c r="AA2010" i="1" s="1"/>
  <c r="AA2009" i="1" s="1"/>
  <c r="Z2014" i="1"/>
  <c r="Y2014" i="1"/>
  <c r="Y2013" i="1" s="1"/>
  <c r="Y2012" i="1" s="1"/>
  <c r="Y2011" i="1" s="1"/>
  <c r="Y2010" i="1" s="1"/>
  <c r="Y2009" i="1" s="1"/>
  <c r="X2014" i="1"/>
  <c r="X2013" i="1" s="1"/>
  <c r="X2012" i="1" s="1"/>
  <c r="X2011" i="1" s="1"/>
  <c r="X2010" i="1" s="1"/>
  <c r="X2009" i="1" s="1"/>
  <c r="W2014" i="1"/>
  <c r="W2013" i="1" s="1"/>
  <c r="W2012" i="1" s="1"/>
  <c r="W2011" i="1" s="1"/>
  <c r="W2010" i="1" s="1"/>
  <c r="W2009" i="1" s="1"/>
  <c r="S2014" i="1"/>
  <c r="R2014" i="1"/>
  <c r="R2013" i="1" s="1"/>
  <c r="R2012" i="1" s="1"/>
  <c r="R2011" i="1" s="1"/>
  <c r="R2010" i="1" s="1"/>
  <c r="R2009" i="1" s="1"/>
  <c r="Q2014" i="1"/>
  <c r="Q2013" i="1" s="1"/>
  <c r="P2014" i="1"/>
  <c r="P2013" i="1" s="1"/>
  <c r="P2012" i="1" s="1"/>
  <c r="P2011" i="1" s="1"/>
  <c r="P2010" i="1" s="1"/>
  <c r="P2009" i="1" s="1"/>
  <c r="O2014" i="1"/>
  <c r="N2014" i="1"/>
  <c r="N2013" i="1" s="1"/>
  <c r="N2012" i="1" s="1"/>
  <c r="N2011" i="1" s="1"/>
  <c r="N2010" i="1" s="1"/>
  <c r="N2009" i="1" s="1"/>
  <c r="M2014" i="1"/>
  <c r="M2013" i="1" s="1"/>
  <c r="M2012" i="1" s="1"/>
  <c r="M2011" i="1" s="1"/>
  <c r="M2010" i="1" s="1"/>
  <c r="M2009" i="1" s="1"/>
  <c r="L2014" i="1"/>
  <c r="L2013" i="1" s="1"/>
  <c r="L2012" i="1" s="1"/>
  <c r="L2011" i="1" s="1"/>
  <c r="L2010" i="1" s="1"/>
  <c r="L2009" i="1" s="1"/>
  <c r="K2014" i="1"/>
  <c r="J2014" i="1"/>
  <c r="J2013" i="1" s="1"/>
  <c r="I2014" i="1"/>
  <c r="E2014" i="1"/>
  <c r="AT2013" i="1"/>
  <c r="AT2012" i="1" s="1"/>
  <c r="AT2011" i="1" s="1"/>
  <c r="AT2010" i="1" s="1"/>
  <c r="AT2009" i="1" s="1"/>
  <c r="AP2013" i="1"/>
  <c r="AP2012" i="1" s="1"/>
  <c r="AL2013" i="1"/>
  <c r="AH2013" i="1"/>
  <c r="AH2012" i="1" s="1"/>
  <c r="AH2011" i="1" s="1"/>
  <c r="AH2010" i="1" s="1"/>
  <c r="AH2009" i="1" s="1"/>
  <c r="AD2013" i="1"/>
  <c r="AD2012" i="1" s="1"/>
  <c r="AD2011" i="1" s="1"/>
  <c r="AD2010" i="1" s="1"/>
  <c r="AD2009" i="1" s="1"/>
  <c r="Z2013" i="1"/>
  <c r="Z2012" i="1" s="1"/>
  <c r="Z2011" i="1" s="1"/>
  <c r="Z2010" i="1" s="1"/>
  <c r="Z2009" i="1" s="1"/>
  <c r="S2013" i="1"/>
  <c r="S2012" i="1" s="1"/>
  <c r="S2011" i="1" s="1"/>
  <c r="S2010" i="1" s="1"/>
  <c r="S2009" i="1" s="1"/>
  <c r="O2013" i="1"/>
  <c r="O2012" i="1" s="1"/>
  <c r="O2011" i="1" s="1"/>
  <c r="O2010" i="1" s="1"/>
  <c r="O2009" i="1" s="1"/>
  <c r="K2013" i="1"/>
  <c r="E2013" i="1"/>
  <c r="Q2012" i="1"/>
  <c r="Q2011" i="1" s="1"/>
  <c r="Q2010" i="1" s="1"/>
  <c r="Q2009" i="1" s="1"/>
  <c r="E2012" i="1"/>
  <c r="E2011" i="1"/>
  <c r="E2010" i="1"/>
  <c r="E2009" i="1"/>
  <c r="BA2008" i="1"/>
  <c r="AY2008" i="1"/>
  <c r="AU2008" i="1"/>
  <c r="V2008" i="1"/>
  <c r="U2008" i="1"/>
  <c r="AX2008" i="1" s="1"/>
  <c r="T2008" i="1"/>
  <c r="AW2008" i="1" s="1"/>
  <c r="E2008" i="1"/>
  <c r="AZ2007" i="1"/>
  <c r="AT2007" i="1"/>
  <c r="AT2006" i="1" s="1"/>
  <c r="AT2005" i="1" s="1"/>
  <c r="AT2004" i="1" s="1"/>
  <c r="AT2003" i="1" s="1"/>
  <c r="AT2002" i="1" s="1"/>
  <c r="AS2007" i="1"/>
  <c r="AR2007" i="1"/>
  <c r="AQ2007" i="1"/>
  <c r="AQ2006" i="1" s="1"/>
  <c r="AQ2005" i="1" s="1"/>
  <c r="AQ2004" i="1" s="1"/>
  <c r="AQ2003" i="1" s="1"/>
  <c r="AQ2002" i="1" s="1"/>
  <c r="AP2007" i="1"/>
  <c r="AP2006" i="1" s="1"/>
  <c r="AO2007" i="1"/>
  <c r="AO2006" i="1" s="1"/>
  <c r="AO2005" i="1" s="1"/>
  <c r="AN2007" i="1"/>
  <c r="AN2006" i="1" s="1"/>
  <c r="AN2005" i="1" s="1"/>
  <c r="AN2004" i="1" s="1"/>
  <c r="AN2003" i="1" s="1"/>
  <c r="AN2002" i="1" s="1"/>
  <c r="AM2007" i="1"/>
  <c r="AM2006" i="1" s="1"/>
  <c r="AM2005" i="1" s="1"/>
  <c r="AM2004" i="1" s="1"/>
  <c r="AM2003" i="1" s="1"/>
  <c r="AM2002" i="1" s="1"/>
  <c r="AL2007" i="1"/>
  <c r="AK2007" i="1"/>
  <c r="AJ2007" i="1"/>
  <c r="AJ2006" i="1" s="1"/>
  <c r="AJ2005" i="1" s="1"/>
  <c r="AJ2004" i="1" s="1"/>
  <c r="AJ2003" i="1" s="1"/>
  <c r="AJ2002" i="1" s="1"/>
  <c r="AI2007" i="1"/>
  <c r="AI2006" i="1" s="1"/>
  <c r="AI2005" i="1" s="1"/>
  <c r="AI2004" i="1" s="1"/>
  <c r="AI2003" i="1" s="1"/>
  <c r="AI2002" i="1" s="1"/>
  <c r="AH2007" i="1"/>
  <c r="AH2006" i="1" s="1"/>
  <c r="AH2005" i="1" s="1"/>
  <c r="AH2004" i="1" s="1"/>
  <c r="AH2003" i="1" s="1"/>
  <c r="AH2002" i="1" s="1"/>
  <c r="AG2007" i="1"/>
  <c r="AG2006" i="1" s="1"/>
  <c r="AG2005" i="1" s="1"/>
  <c r="AG2004" i="1" s="1"/>
  <c r="AG2003" i="1" s="1"/>
  <c r="AG2002" i="1" s="1"/>
  <c r="AF2007" i="1"/>
  <c r="AF2006" i="1" s="1"/>
  <c r="AF2005" i="1" s="1"/>
  <c r="AF2004" i="1" s="1"/>
  <c r="AF2003" i="1" s="1"/>
  <c r="AF2002" i="1" s="1"/>
  <c r="AE2007" i="1"/>
  <c r="AE2006" i="1" s="1"/>
  <c r="AD2007" i="1"/>
  <c r="AD2006" i="1" s="1"/>
  <c r="AD2005" i="1" s="1"/>
  <c r="AD2004" i="1" s="1"/>
  <c r="AD2003" i="1" s="1"/>
  <c r="AD2002" i="1" s="1"/>
  <c r="AC2007" i="1"/>
  <c r="AB2007" i="1"/>
  <c r="AA2007" i="1"/>
  <c r="AA2006" i="1" s="1"/>
  <c r="AA2005" i="1" s="1"/>
  <c r="AA2004" i="1" s="1"/>
  <c r="AA2003" i="1" s="1"/>
  <c r="AA2002" i="1" s="1"/>
  <c r="Z2007" i="1"/>
  <c r="Z2006" i="1" s="1"/>
  <c r="Z2005" i="1" s="1"/>
  <c r="Z2004" i="1" s="1"/>
  <c r="Z2003" i="1" s="1"/>
  <c r="Z2002" i="1" s="1"/>
  <c r="Y2007" i="1"/>
  <c r="Y2006" i="1" s="1"/>
  <c r="Y2005" i="1" s="1"/>
  <c r="X2007" i="1"/>
  <c r="X2006" i="1" s="1"/>
  <c r="X2005" i="1" s="1"/>
  <c r="X2004" i="1" s="1"/>
  <c r="X2003" i="1" s="1"/>
  <c r="X2002" i="1" s="1"/>
  <c r="W2007" i="1"/>
  <c r="W2006" i="1" s="1"/>
  <c r="W2005" i="1" s="1"/>
  <c r="W2004" i="1" s="1"/>
  <c r="W2003" i="1" s="1"/>
  <c r="W2002" i="1" s="1"/>
  <c r="S2007" i="1"/>
  <c r="S2006" i="1" s="1"/>
  <c r="S2005" i="1" s="1"/>
  <c r="S2004" i="1" s="1"/>
  <c r="S2003" i="1" s="1"/>
  <c r="S2002" i="1" s="1"/>
  <c r="R2007" i="1"/>
  <c r="R2006" i="1" s="1"/>
  <c r="R2005" i="1" s="1"/>
  <c r="R2004" i="1" s="1"/>
  <c r="R2003" i="1" s="1"/>
  <c r="R2002" i="1" s="1"/>
  <c r="Q2007" i="1"/>
  <c r="Q2006" i="1" s="1"/>
  <c r="Q2005" i="1" s="1"/>
  <c r="Q2004" i="1" s="1"/>
  <c r="Q2003" i="1" s="1"/>
  <c r="Q2002" i="1" s="1"/>
  <c r="P2007" i="1"/>
  <c r="O2007" i="1"/>
  <c r="O2006" i="1" s="1"/>
  <c r="N2007" i="1"/>
  <c r="N2006" i="1" s="1"/>
  <c r="N2005" i="1" s="1"/>
  <c r="N2004" i="1" s="1"/>
  <c r="N2003" i="1" s="1"/>
  <c r="N2002" i="1" s="1"/>
  <c r="M2007" i="1"/>
  <c r="M2006" i="1" s="1"/>
  <c r="M2005" i="1" s="1"/>
  <c r="M2004" i="1" s="1"/>
  <c r="M2003" i="1" s="1"/>
  <c r="M2002" i="1" s="1"/>
  <c r="L2007" i="1"/>
  <c r="K2007" i="1"/>
  <c r="J2007" i="1"/>
  <c r="I2007" i="1"/>
  <c r="I2006" i="1" s="1"/>
  <c r="E2007" i="1"/>
  <c r="AZ2006" i="1"/>
  <c r="AZ2005" i="1" s="1"/>
  <c r="AZ2004" i="1" s="1"/>
  <c r="AZ2003" i="1" s="1"/>
  <c r="AZ2002" i="1" s="1"/>
  <c r="AS2006" i="1"/>
  <c r="AS2005" i="1" s="1"/>
  <c r="AS2004" i="1" s="1"/>
  <c r="AS2003" i="1" s="1"/>
  <c r="AS2002" i="1" s="1"/>
  <c r="AR2006" i="1"/>
  <c r="AR2005" i="1" s="1"/>
  <c r="AR2004" i="1" s="1"/>
  <c r="AR2003" i="1" s="1"/>
  <c r="AR2002" i="1" s="1"/>
  <c r="AK2006" i="1"/>
  <c r="AK2005" i="1" s="1"/>
  <c r="AK2004" i="1" s="1"/>
  <c r="AK2003" i="1" s="1"/>
  <c r="AK2002" i="1" s="1"/>
  <c r="AC2006" i="1"/>
  <c r="AC2005" i="1" s="1"/>
  <c r="AC2004" i="1" s="1"/>
  <c r="AC2003" i="1" s="1"/>
  <c r="AC2002" i="1" s="1"/>
  <c r="AB2006" i="1"/>
  <c r="AB2005" i="1" s="1"/>
  <c r="AB2004" i="1" s="1"/>
  <c r="AB2003" i="1" s="1"/>
  <c r="AB2002" i="1" s="1"/>
  <c r="P2006" i="1"/>
  <c r="P2005" i="1" s="1"/>
  <c r="P2004" i="1" s="1"/>
  <c r="P2003" i="1" s="1"/>
  <c r="P2002" i="1" s="1"/>
  <c r="L2006" i="1"/>
  <c r="L2005" i="1" s="1"/>
  <c r="L2004" i="1" s="1"/>
  <c r="L2003" i="1" s="1"/>
  <c r="L2002" i="1" s="1"/>
  <c r="E2006" i="1"/>
  <c r="AE2005" i="1"/>
  <c r="AE2004" i="1" s="1"/>
  <c r="AE2003" i="1" s="1"/>
  <c r="AE2002" i="1" s="1"/>
  <c r="O2005" i="1"/>
  <c r="O2004" i="1" s="1"/>
  <c r="O2003" i="1" s="1"/>
  <c r="O2002" i="1" s="1"/>
  <c r="E2005" i="1"/>
  <c r="AO2004" i="1"/>
  <c r="AO2003" i="1" s="1"/>
  <c r="AO2002" i="1" s="1"/>
  <c r="Y2004" i="1"/>
  <c r="Y2003" i="1" s="1"/>
  <c r="Y2002" i="1" s="1"/>
  <c r="E2004" i="1"/>
  <c r="E2003" i="1"/>
  <c r="E2002" i="1"/>
  <c r="BA2001" i="1"/>
  <c r="AU2001" i="1"/>
  <c r="V2001" i="1"/>
  <c r="AY2001" i="1" s="1"/>
  <c r="U2001" i="1"/>
  <c r="AX2001" i="1" s="1"/>
  <c r="T2001" i="1"/>
  <c r="AV2001" i="1" s="1"/>
  <c r="E2001" i="1"/>
  <c r="AZ2000" i="1"/>
  <c r="AZ1999" i="1" s="1"/>
  <c r="AZ1998" i="1" s="1"/>
  <c r="AZ1997" i="1" s="1"/>
  <c r="AT2000" i="1"/>
  <c r="AT1999" i="1" s="1"/>
  <c r="AT1998" i="1" s="1"/>
  <c r="AT1997" i="1" s="1"/>
  <c r="AS2000" i="1"/>
  <c r="AR2000" i="1"/>
  <c r="AR1999" i="1" s="1"/>
  <c r="AR1998" i="1" s="1"/>
  <c r="AR1997" i="1" s="1"/>
  <c r="AQ2000" i="1"/>
  <c r="AQ1999" i="1" s="1"/>
  <c r="AQ1998" i="1" s="1"/>
  <c r="AQ1997" i="1" s="1"/>
  <c r="AP2000" i="1"/>
  <c r="AP1999" i="1" s="1"/>
  <c r="AP1998" i="1" s="1"/>
  <c r="AO2000" i="1"/>
  <c r="AO1999" i="1" s="1"/>
  <c r="AN2000" i="1"/>
  <c r="AN1999" i="1" s="1"/>
  <c r="AN1998" i="1" s="1"/>
  <c r="AN1997" i="1" s="1"/>
  <c r="AM2000" i="1"/>
  <c r="AM1999" i="1" s="1"/>
  <c r="AM1998" i="1" s="1"/>
  <c r="AM1997" i="1" s="1"/>
  <c r="AL2000" i="1"/>
  <c r="AK2000" i="1"/>
  <c r="AK1999" i="1" s="1"/>
  <c r="AK1998" i="1" s="1"/>
  <c r="AK1997" i="1" s="1"/>
  <c r="AJ2000" i="1"/>
  <c r="AJ1999" i="1" s="1"/>
  <c r="AJ1998" i="1" s="1"/>
  <c r="AJ1997" i="1" s="1"/>
  <c r="AI2000" i="1"/>
  <c r="AH2000" i="1"/>
  <c r="AH1999" i="1" s="1"/>
  <c r="AH1998" i="1" s="1"/>
  <c r="AH1997" i="1" s="1"/>
  <c r="AG2000" i="1"/>
  <c r="AG1999" i="1" s="1"/>
  <c r="AG1998" i="1" s="1"/>
  <c r="AG1997" i="1" s="1"/>
  <c r="AF2000" i="1"/>
  <c r="AF1999" i="1" s="1"/>
  <c r="AF1998" i="1" s="1"/>
  <c r="AF1997" i="1" s="1"/>
  <c r="AE2000" i="1"/>
  <c r="AE1999" i="1" s="1"/>
  <c r="AE1998" i="1" s="1"/>
  <c r="AE1997" i="1" s="1"/>
  <c r="AD2000" i="1"/>
  <c r="AD1999" i="1" s="1"/>
  <c r="AD1998" i="1" s="1"/>
  <c r="AD1997" i="1" s="1"/>
  <c r="AC2000" i="1"/>
  <c r="AC1999" i="1" s="1"/>
  <c r="AC1998" i="1" s="1"/>
  <c r="AC1997" i="1" s="1"/>
  <c r="AB2000" i="1"/>
  <c r="AB1999" i="1" s="1"/>
  <c r="AB1998" i="1" s="1"/>
  <c r="AB1997" i="1" s="1"/>
  <c r="AA2000" i="1"/>
  <c r="AA1999" i="1" s="1"/>
  <c r="AA1998" i="1" s="1"/>
  <c r="AA1997" i="1" s="1"/>
  <c r="Z2000" i="1"/>
  <c r="Z1999" i="1" s="1"/>
  <c r="Z1998" i="1" s="1"/>
  <c r="Z1997" i="1" s="1"/>
  <c r="Y2000" i="1"/>
  <c r="Y1999" i="1" s="1"/>
  <c r="Y1998" i="1" s="1"/>
  <c r="Y1997" i="1" s="1"/>
  <c r="X2000" i="1"/>
  <c r="X1999" i="1" s="1"/>
  <c r="X1998" i="1" s="1"/>
  <c r="X1997" i="1" s="1"/>
  <c r="W2000" i="1"/>
  <c r="W1999" i="1" s="1"/>
  <c r="W1998" i="1" s="1"/>
  <c r="W1997" i="1" s="1"/>
  <c r="S2000" i="1"/>
  <c r="R2000" i="1"/>
  <c r="R1999" i="1" s="1"/>
  <c r="R1998" i="1" s="1"/>
  <c r="R1997" i="1" s="1"/>
  <c r="Q2000" i="1"/>
  <c r="Q1999" i="1" s="1"/>
  <c r="P2000" i="1"/>
  <c r="P1999" i="1" s="1"/>
  <c r="P1998" i="1" s="1"/>
  <c r="P1997" i="1" s="1"/>
  <c r="O2000" i="1"/>
  <c r="N2000" i="1"/>
  <c r="N1999" i="1" s="1"/>
  <c r="N1998" i="1" s="1"/>
  <c r="N1997" i="1" s="1"/>
  <c r="M2000" i="1"/>
  <c r="M1999" i="1" s="1"/>
  <c r="L2000" i="1"/>
  <c r="L1999" i="1" s="1"/>
  <c r="L1998" i="1" s="1"/>
  <c r="L1997" i="1" s="1"/>
  <c r="K2000" i="1"/>
  <c r="J2000" i="1"/>
  <c r="J1999" i="1" s="1"/>
  <c r="U1999" i="1" s="1"/>
  <c r="I2000" i="1"/>
  <c r="E2000" i="1"/>
  <c r="AL1999" i="1"/>
  <c r="AI1999" i="1"/>
  <c r="AI1998" i="1" s="1"/>
  <c r="AI1997" i="1" s="1"/>
  <c r="S1999" i="1"/>
  <c r="S1998" i="1" s="1"/>
  <c r="S1997" i="1" s="1"/>
  <c r="O1999" i="1"/>
  <c r="O1998" i="1" s="1"/>
  <c r="O1997" i="1" s="1"/>
  <c r="K1999" i="1"/>
  <c r="E1999" i="1"/>
  <c r="AO1998" i="1"/>
  <c r="AO1997" i="1" s="1"/>
  <c r="Q1998" i="1"/>
  <c r="Q1997" i="1" s="1"/>
  <c r="M1998" i="1"/>
  <c r="M1997" i="1" s="1"/>
  <c r="E1998" i="1"/>
  <c r="E1997" i="1"/>
  <c r="BA1996" i="1"/>
  <c r="AU1996" i="1"/>
  <c r="V1996" i="1"/>
  <c r="AY1996" i="1" s="1"/>
  <c r="U1996" i="1"/>
  <c r="AX1996" i="1" s="1"/>
  <c r="T1996" i="1"/>
  <c r="AW1996" i="1" s="1"/>
  <c r="E1996" i="1"/>
  <c r="AZ1995" i="1"/>
  <c r="AZ1994" i="1" s="1"/>
  <c r="AZ1993" i="1" s="1"/>
  <c r="AZ1992" i="1" s="1"/>
  <c r="AZ1984" i="1" s="1"/>
  <c r="AZ1978" i="1" s="1"/>
  <c r="AT1995" i="1"/>
  <c r="AT1994" i="1" s="1"/>
  <c r="AT1993" i="1" s="1"/>
  <c r="AT1992" i="1" s="1"/>
  <c r="AS1995" i="1"/>
  <c r="AR1995" i="1"/>
  <c r="AQ1995" i="1"/>
  <c r="AQ1994" i="1" s="1"/>
  <c r="AQ1993" i="1" s="1"/>
  <c r="AQ1992" i="1" s="1"/>
  <c r="AP1995" i="1"/>
  <c r="AP1994" i="1" s="1"/>
  <c r="AO1995" i="1"/>
  <c r="AN1995" i="1"/>
  <c r="AN1994" i="1" s="1"/>
  <c r="AN1993" i="1" s="1"/>
  <c r="AN1992" i="1" s="1"/>
  <c r="AM1995" i="1"/>
  <c r="AM1994" i="1" s="1"/>
  <c r="AM1993" i="1" s="1"/>
  <c r="AM1992" i="1" s="1"/>
  <c r="AL1995" i="1"/>
  <c r="AK1995" i="1"/>
  <c r="AJ1995" i="1"/>
  <c r="AI1995" i="1"/>
  <c r="AI1994" i="1" s="1"/>
  <c r="AI1993" i="1" s="1"/>
  <c r="AI1992" i="1" s="1"/>
  <c r="AH1995" i="1"/>
  <c r="AH1994" i="1" s="1"/>
  <c r="AH1993" i="1" s="1"/>
  <c r="AH1992" i="1" s="1"/>
  <c r="AG1995" i="1"/>
  <c r="AF1995" i="1"/>
  <c r="AF1994" i="1" s="1"/>
  <c r="AF1993" i="1" s="1"/>
  <c r="AF1992" i="1" s="1"/>
  <c r="AE1995" i="1"/>
  <c r="AE1994" i="1" s="1"/>
  <c r="AE1993" i="1" s="1"/>
  <c r="AE1992" i="1" s="1"/>
  <c r="AD1995" i="1"/>
  <c r="AD1994" i="1" s="1"/>
  <c r="AD1993" i="1" s="1"/>
  <c r="AD1992" i="1" s="1"/>
  <c r="AC1995" i="1"/>
  <c r="AB1995" i="1"/>
  <c r="AA1995" i="1"/>
  <c r="AA1994" i="1" s="1"/>
  <c r="AA1993" i="1" s="1"/>
  <c r="AA1992" i="1" s="1"/>
  <c r="Z1995" i="1"/>
  <c r="Z1994" i="1" s="1"/>
  <c r="Z1993" i="1" s="1"/>
  <c r="Z1992" i="1" s="1"/>
  <c r="Y1995" i="1"/>
  <c r="X1995" i="1"/>
  <c r="X1994" i="1" s="1"/>
  <c r="X1993" i="1" s="1"/>
  <c r="X1992" i="1" s="1"/>
  <c r="X1984" i="1" s="1"/>
  <c r="X1978" i="1" s="1"/>
  <c r="W1995" i="1"/>
  <c r="W1994" i="1" s="1"/>
  <c r="W1993" i="1" s="1"/>
  <c r="W1992" i="1" s="1"/>
  <c r="W1984" i="1" s="1"/>
  <c r="W1978" i="1" s="1"/>
  <c r="S1995" i="1"/>
  <c r="S1994" i="1" s="1"/>
  <c r="S1993" i="1" s="1"/>
  <c r="S1992" i="1" s="1"/>
  <c r="R1995" i="1"/>
  <c r="R1994" i="1" s="1"/>
  <c r="R1993" i="1" s="1"/>
  <c r="R1992" i="1" s="1"/>
  <c r="Q1995" i="1"/>
  <c r="Q1994" i="1" s="1"/>
  <c r="Q1993" i="1" s="1"/>
  <c r="Q1992" i="1" s="1"/>
  <c r="P1995" i="1"/>
  <c r="P1994" i="1" s="1"/>
  <c r="P1993" i="1" s="1"/>
  <c r="P1992" i="1" s="1"/>
  <c r="O1995" i="1"/>
  <c r="O1994" i="1" s="1"/>
  <c r="N1995" i="1"/>
  <c r="N1994" i="1" s="1"/>
  <c r="N1993" i="1" s="1"/>
  <c r="N1992" i="1" s="1"/>
  <c r="M1995" i="1"/>
  <c r="M1994" i="1" s="1"/>
  <c r="M1993" i="1" s="1"/>
  <c r="M1992" i="1" s="1"/>
  <c r="M1984" i="1" s="1"/>
  <c r="M1978" i="1" s="1"/>
  <c r="L1995" i="1"/>
  <c r="L1994" i="1" s="1"/>
  <c r="L1993" i="1" s="1"/>
  <c r="L1992" i="1" s="1"/>
  <c r="L1984" i="1" s="1"/>
  <c r="L1978" i="1" s="1"/>
  <c r="K1995" i="1"/>
  <c r="J1995" i="1"/>
  <c r="I1995" i="1"/>
  <c r="E1995" i="1"/>
  <c r="AS1994" i="1"/>
  <c r="AS1993" i="1" s="1"/>
  <c r="AS1992" i="1" s="1"/>
  <c r="AR1994" i="1"/>
  <c r="AR1993" i="1" s="1"/>
  <c r="AR1992" i="1" s="1"/>
  <c r="AO1994" i="1"/>
  <c r="AO1993" i="1" s="1"/>
  <c r="AO1992" i="1" s="1"/>
  <c r="AK1994" i="1"/>
  <c r="AK1993" i="1" s="1"/>
  <c r="AK1992" i="1" s="1"/>
  <c r="AJ1994" i="1"/>
  <c r="AJ1993" i="1" s="1"/>
  <c r="AJ1992" i="1" s="1"/>
  <c r="AG1994" i="1"/>
  <c r="AG1993" i="1" s="1"/>
  <c r="AG1992" i="1" s="1"/>
  <c r="AC1994" i="1"/>
  <c r="AC1993" i="1" s="1"/>
  <c r="AC1992" i="1" s="1"/>
  <c r="AB1994" i="1"/>
  <c r="AB1993" i="1" s="1"/>
  <c r="AB1992" i="1" s="1"/>
  <c r="Y1994" i="1"/>
  <c r="Y1993" i="1" s="1"/>
  <c r="E1994" i="1"/>
  <c r="O1993" i="1"/>
  <c r="O1992" i="1" s="1"/>
  <c r="E1993" i="1"/>
  <c r="Y1992" i="1"/>
  <c r="E1992" i="1"/>
  <c r="BA1991" i="1"/>
  <c r="AU1991" i="1"/>
  <c r="T1991" i="1"/>
  <c r="E1991" i="1"/>
  <c r="AT1990" i="1"/>
  <c r="AT1987" i="1" s="1"/>
  <c r="AT1986" i="1" s="1"/>
  <c r="AT1985" i="1" s="1"/>
  <c r="AS1990" i="1"/>
  <c r="AR1990" i="1"/>
  <c r="AQ1990" i="1"/>
  <c r="AP1990" i="1"/>
  <c r="AP1987" i="1" s="1"/>
  <c r="AP1986" i="1" s="1"/>
  <c r="AP1985" i="1" s="1"/>
  <c r="AO1990" i="1"/>
  <c r="AN1990" i="1"/>
  <c r="AM1990" i="1"/>
  <c r="AL1990" i="1"/>
  <c r="AK1990" i="1"/>
  <c r="AJ1990" i="1"/>
  <c r="AI1990" i="1"/>
  <c r="AH1990" i="1"/>
  <c r="AG1990" i="1"/>
  <c r="AF1990" i="1"/>
  <c r="O1990" i="1"/>
  <c r="T1990" i="1" s="1"/>
  <c r="E1990" i="1"/>
  <c r="AU1989" i="1"/>
  <c r="T1989" i="1"/>
  <c r="E1989" i="1"/>
  <c r="AT1988" i="1"/>
  <c r="AS1988" i="1"/>
  <c r="AR1988" i="1"/>
  <c r="AQ1988" i="1"/>
  <c r="AQ1987" i="1" s="1"/>
  <c r="AQ1986" i="1" s="1"/>
  <c r="AQ1985" i="1" s="1"/>
  <c r="AP1988" i="1"/>
  <c r="AO1988" i="1"/>
  <c r="AO1987" i="1" s="1"/>
  <c r="AO1986" i="1" s="1"/>
  <c r="AO1985" i="1" s="1"/>
  <c r="AN1988" i="1"/>
  <c r="AM1988" i="1"/>
  <c r="AM1987" i="1" s="1"/>
  <c r="AM1986" i="1" s="1"/>
  <c r="AM1985" i="1" s="1"/>
  <c r="AL1988" i="1"/>
  <c r="AK1988" i="1"/>
  <c r="AK1987" i="1" s="1"/>
  <c r="AK1986" i="1" s="1"/>
  <c r="AK1985" i="1" s="1"/>
  <c r="AJ1988" i="1"/>
  <c r="AI1988" i="1"/>
  <c r="AI1987" i="1" s="1"/>
  <c r="AI1986" i="1" s="1"/>
  <c r="AI1985" i="1" s="1"/>
  <c r="AH1988" i="1"/>
  <c r="AG1988" i="1"/>
  <c r="AG1987" i="1" s="1"/>
  <c r="AG1986" i="1" s="1"/>
  <c r="AG1985" i="1" s="1"/>
  <c r="AF1988" i="1"/>
  <c r="R1988" i="1"/>
  <c r="R1987" i="1" s="1"/>
  <c r="R1986" i="1" s="1"/>
  <c r="R1985" i="1" s="1"/>
  <c r="Q1988" i="1"/>
  <c r="P1988" i="1"/>
  <c r="P1987" i="1" s="1"/>
  <c r="O1988" i="1"/>
  <c r="E1988" i="1"/>
  <c r="AL1987" i="1"/>
  <c r="AL1986" i="1" s="1"/>
  <c r="AL1985" i="1" s="1"/>
  <c r="AH1987" i="1"/>
  <c r="AH1986" i="1" s="1"/>
  <c r="AH1985" i="1" s="1"/>
  <c r="Q1987" i="1"/>
  <c r="Q1986" i="1" s="1"/>
  <c r="Q1985" i="1" s="1"/>
  <c r="O1987" i="1"/>
  <c r="E1987" i="1"/>
  <c r="O1986" i="1"/>
  <c r="O1985" i="1" s="1"/>
  <c r="E1986" i="1"/>
  <c r="E1985" i="1"/>
  <c r="E1984" i="1"/>
  <c r="BA1983" i="1"/>
  <c r="E1983" i="1"/>
  <c r="AN1982" i="1"/>
  <c r="AN1981" i="1" s="1"/>
  <c r="AN1980" i="1" s="1"/>
  <c r="AN1979" i="1" s="1"/>
  <c r="AM1982" i="1"/>
  <c r="AM1981" i="1" s="1"/>
  <c r="AM1980" i="1" s="1"/>
  <c r="AM1979" i="1" s="1"/>
  <c r="AL1982" i="1"/>
  <c r="AL1981" i="1" s="1"/>
  <c r="BA1981" i="1" s="1"/>
  <c r="AK1982" i="1"/>
  <c r="AK1981" i="1" s="1"/>
  <c r="AK1980" i="1" s="1"/>
  <c r="AK1979" i="1" s="1"/>
  <c r="AJ1982" i="1"/>
  <c r="AJ1981" i="1" s="1"/>
  <c r="AJ1980" i="1" s="1"/>
  <c r="AJ1979" i="1" s="1"/>
  <c r="AI1982" i="1"/>
  <c r="AI1981" i="1" s="1"/>
  <c r="AI1980" i="1" s="1"/>
  <c r="AI1979" i="1" s="1"/>
  <c r="AH1982" i="1"/>
  <c r="AG1982" i="1"/>
  <c r="AG1981" i="1" s="1"/>
  <c r="AG1980" i="1" s="1"/>
  <c r="AG1979" i="1" s="1"/>
  <c r="AF1982" i="1"/>
  <c r="AF1981" i="1" s="1"/>
  <c r="AF1980" i="1" s="1"/>
  <c r="AF1979" i="1" s="1"/>
  <c r="T1982" i="1"/>
  <c r="T1981" i="1" s="1"/>
  <c r="T1980" i="1" s="1"/>
  <c r="T1979" i="1" s="1"/>
  <c r="E1982" i="1"/>
  <c r="AH1981" i="1"/>
  <c r="AH1980" i="1" s="1"/>
  <c r="AH1979" i="1" s="1"/>
  <c r="E1981" i="1"/>
  <c r="E1980" i="1"/>
  <c r="E1979" i="1"/>
  <c r="E1978" i="1"/>
  <c r="AU1977" i="1"/>
  <c r="V1977" i="1"/>
  <c r="AY1977" i="1" s="1"/>
  <c r="U1977" i="1"/>
  <c r="AX1977" i="1" s="1"/>
  <c r="T1977" i="1"/>
  <c r="AW1977" i="1" s="1"/>
  <c r="E1977" i="1"/>
  <c r="AZ1976" i="1"/>
  <c r="AZ1975" i="1" s="1"/>
  <c r="AZ1974" i="1" s="1"/>
  <c r="AZ1973" i="1" s="1"/>
  <c r="AT1976" i="1"/>
  <c r="AT1975" i="1" s="1"/>
  <c r="AT1974" i="1" s="1"/>
  <c r="AT1973" i="1" s="1"/>
  <c r="AS1976" i="1"/>
  <c r="AS1975" i="1" s="1"/>
  <c r="AS1974" i="1" s="1"/>
  <c r="AS1973" i="1" s="1"/>
  <c r="AR1976" i="1"/>
  <c r="AR1975" i="1" s="1"/>
  <c r="AQ1976" i="1"/>
  <c r="AQ1975" i="1" s="1"/>
  <c r="AQ1974" i="1" s="1"/>
  <c r="AQ1973" i="1" s="1"/>
  <c r="AP1976" i="1"/>
  <c r="AO1976" i="1"/>
  <c r="AO1975" i="1" s="1"/>
  <c r="AO1974" i="1" s="1"/>
  <c r="AO1973" i="1" s="1"/>
  <c r="AN1976" i="1"/>
  <c r="AN1975" i="1" s="1"/>
  <c r="AN1974" i="1" s="1"/>
  <c r="AN1973" i="1" s="1"/>
  <c r="AM1976" i="1"/>
  <c r="AM1975" i="1" s="1"/>
  <c r="AM1974" i="1" s="1"/>
  <c r="AM1973" i="1" s="1"/>
  <c r="AL1976" i="1"/>
  <c r="AL1975" i="1" s="1"/>
  <c r="AL1974" i="1" s="1"/>
  <c r="AL1973" i="1" s="1"/>
  <c r="AK1976" i="1"/>
  <c r="AK1975" i="1" s="1"/>
  <c r="AK1974" i="1" s="1"/>
  <c r="AJ1976" i="1"/>
  <c r="AJ1975" i="1" s="1"/>
  <c r="AI1976" i="1"/>
  <c r="AI1975" i="1" s="1"/>
  <c r="AI1974" i="1" s="1"/>
  <c r="AI1973" i="1" s="1"/>
  <c r="AH1976" i="1"/>
  <c r="AH1975" i="1" s="1"/>
  <c r="AH1974" i="1" s="1"/>
  <c r="AH1973" i="1" s="1"/>
  <c r="AG1976" i="1"/>
  <c r="AG1975" i="1" s="1"/>
  <c r="AG1974" i="1" s="1"/>
  <c r="AG1973" i="1" s="1"/>
  <c r="AF1976" i="1"/>
  <c r="AF1975" i="1" s="1"/>
  <c r="AF1974" i="1" s="1"/>
  <c r="AF1973" i="1" s="1"/>
  <c r="AE1976" i="1"/>
  <c r="AD1976" i="1"/>
  <c r="AD1975" i="1" s="1"/>
  <c r="AD1974" i="1" s="1"/>
  <c r="AD1973" i="1" s="1"/>
  <c r="AC1976" i="1"/>
  <c r="AC1975" i="1" s="1"/>
  <c r="AC1974" i="1" s="1"/>
  <c r="AC1973" i="1" s="1"/>
  <c r="AB1976" i="1"/>
  <c r="AB1975" i="1" s="1"/>
  <c r="AA1976" i="1"/>
  <c r="AA1975" i="1" s="1"/>
  <c r="AA1974" i="1" s="1"/>
  <c r="AA1973" i="1" s="1"/>
  <c r="Z1976" i="1"/>
  <c r="Z1975" i="1" s="1"/>
  <c r="Z1974" i="1" s="1"/>
  <c r="Z1973" i="1" s="1"/>
  <c r="Y1976" i="1"/>
  <c r="Y1975" i="1" s="1"/>
  <c r="Y1974" i="1" s="1"/>
  <c r="X1976" i="1"/>
  <c r="X1975" i="1" s="1"/>
  <c r="X1974" i="1" s="1"/>
  <c r="X1973" i="1" s="1"/>
  <c r="W1976" i="1"/>
  <c r="W1975" i="1" s="1"/>
  <c r="W1974" i="1" s="1"/>
  <c r="W1973" i="1" s="1"/>
  <c r="S1976" i="1"/>
  <c r="R1976" i="1"/>
  <c r="R1975" i="1" s="1"/>
  <c r="R1974" i="1" s="1"/>
  <c r="R1973" i="1" s="1"/>
  <c r="Q1976" i="1"/>
  <c r="Q1975" i="1" s="1"/>
  <c r="Q1974" i="1" s="1"/>
  <c r="Q1973" i="1" s="1"/>
  <c r="P1976" i="1"/>
  <c r="P1975" i="1" s="1"/>
  <c r="P1974" i="1" s="1"/>
  <c r="P1973" i="1" s="1"/>
  <c r="O1976" i="1"/>
  <c r="O1975" i="1" s="1"/>
  <c r="O1974" i="1" s="1"/>
  <c r="O1973" i="1" s="1"/>
  <c r="N1976" i="1"/>
  <c r="N1975" i="1" s="1"/>
  <c r="N1974" i="1" s="1"/>
  <c r="N1973" i="1" s="1"/>
  <c r="M1976" i="1"/>
  <c r="M1975" i="1" s="1"/>
  <c r="M1974" i="1" s="1"/>
  <c r="M1973" i="1" s="1"/>
  <c r="L1976" i="1"/>
  <c r="L1975" i="1" s="1"/>
  <c r="L1974" i="1" s="1"/>
  <c r="L1973" i="1" s="1"/>
  <c r="K1976" i="1"/>
  <c r="V1976" i="1" s="1"/>
  <c r="AY1976" i="1" s="1"/>
  <c r="J1976" i="1"/>
  <c r="I1976" i="1"/>
  <c r="E1976" i="1"/>
  <c r="AE1975" i="1"/>
  <c r="AE1974" i="1" s="1"/>
  <c r="AE1973" i="1" s="1"/>
  <c r="S1975" i="1"/>
  <c r="S1974" i="1" s="1"/>
  <c r="S1973" i="1" s="1"/>
  <c r="K1975" i="1"/>
  <c r="E1975" i="1"/>
  <c r="AR1974" i="1"/>
  <c r="AR1973" i="1" s="1"/>
  <c r="AJ1974" i="1"/>
  <c r="AJ1973" i="1" s="1"/>
  <c r="AB1974" i="1"/>
  <c r="AB1973" i="1" s="1"/>
  <c r="E1974" i="1"/>
  <c r="AK1973" i="1"/>
  <c r="Y1973" i="1"/>
  <c r="E1973" i="1"/>
  <c r="BA1972" i="1"/>
  <c r="AU1972" i="1"/>
  <c r="V1972" i="1"/>
  <c r="AY1972" i="1" s="1"/>
  <c r="U1972" i="1"/>
  <c r="AX1972" i="1" s="1"/>
  <c r="T1972" i="1"/>
  <c r="E1972" i="1"/>
  <c r="AZ1971" i="1"/>
  <c r="AZ1970" i="1" s="1"/>
  <c r="AT1971" i="1"/>
  <c r="AS1971" i="1"/>
  <c r="AR1971" i="1"/>
  <c r="AR1970" i="1" s="1"/>
  <c r="AR1969" i="1" s="1"/>
  <c r="AR1968" i="1" s="1"/>
  <c r="AR1967" i="1" s="1"/>
  <c r="AR1966" i="1" s="1"/>
  <c r="AQ1971" i="1"/>
  <c r="AP1971" i="1"/>
  <c r="AO1971" i="1"/>
  <c r="AO1970" i="1" s="1"/>
  <c r="AO1969" i="1" s="1"/>
  <c r="AO1968" i="1" s="1"/>
  <c r="AN1971" i="1"/>
  <c r="AN1970" i="1" s="1"/>
  <c r="AN1969" i="1" s="1"/>
  <c r="AN1968" i="1" s="1"/>
  <c r="AM1971" i="1"/>
  <c r="AL1971" i="1"/>
  <c r="AK1971" i="1"/>
  <c r="AK1970" i="1" s="1"/>
  <c r="AK1969" i="1" s="1"/>
  <c r="AK1968" i="1" s="1"/>
  <c r="AJ1971" i="1"/>
  <c r="AJ1970" i="1" s="1"/>
  <c r="AJ1969" i="1" s="1"/>
  <c r="AJ1968" i="1" s="1"/>
  <c r="AI1971" i="1"/>
  <c r="AH1971" i="1"/>
  <c r="AG1971" i="1"/>
  <c r="AG1970" i="1" s="1"/>
  <c r="AF1971" i="1"/>
  <c r="AF1970" i="1" s="1"/>
  <c r="AF1969" i="1" s="1"/>
  <c r="AF1968" i="1" s="1"/>
  <c r="AE1971" i="1"/>
  <c r="AD1971" i="1"/>
  <c r="AC1971" i="1"/>
  <c r="AC1970" i="1" s="1"/>
  <c r="AC1969" i="1" s="1"/>
  <c r="AC1968" i="1" s="1"/>
  <c r="AB1971" i="1"/>
  <c r="AB1970" i="1" s="1"/>
  <c r="AA1971" i="1"/>
  <c r="Z1971" i="1"/>
  <c r="Y1971" i="1"/>
  <c r="Y1970" i="1" s="1"/>
  <c r="Y1969" i="1" s="1"/>
  <c r="Y1968" i="1" s="1"/>
  <c r="Y1967" i="1" s="1"/>
  <c r="Y1966" i="1" s="1"/>
  <c r="X1971" i="1"/>
  <c r="X1970" i="1" s="1"/>
  <c r="X1969" i="1" s="1"/>
  <c r="X1968" i="1" s="1"/>
  <c r="W1971" i="1"/>
  <c r="S1971" i="1"/>
  <c r="R1971" i="1"/>
  <c r="Q1971" i="1"/>
  <c r="Q1970" i="1" s="1"/>
  <c r="Q1969" i="1" s="1"/>
  <c r="Q1968" i="1" s="1"/>
  <c r="P1971" i="1"/>
  <c r="P1970" i="1" s="1"/>
  <c r="P1969" i="1" s="1"/>
  <c r="P1968" i="1" s="1"/>
  <c r="O1971" i="1"/>
  <c r="N1971" i="1"/>
  <c r="N1970" i="1" s="1"/>
  <c r="N1969" i="1" s="1"/>
  <c r="N1968" i="1" s="1"/>
  <c r="N1967" i="1" s="1"/>
  <c r="N1966" i="1" s="1"/>
  <c r="M1971" i="1"/>
  <c r="M1970" i="1" s="1"/>
  <c r="M1969" i="1" s="1"/>
  <c r="M1968" i="1" s="1"/>
  <c r="L1971" i="1"/>
  <c r="L1970" i="1" s="1"/>
  <c r="K1971" i="1"/>
  <c r="J1971" i="1"/>
  <c r="J1970" i="1" s="1"/>
  <c r="I1971" i="1"/>
  <c r="I1970" i="1" s="1"/>
  <c r="I1969" i="1" s="1"/>
  <c r="I1968" i="1" s="1"/>
  <c r="E1971" i="1"/>
  <c r="AT1970" i="1"/>
  <c r="AT1969" i="1" s="1"/>
  <c r="AT1968" i="1" s="1"/>
  <c r="AQ1970" i="1"/>
  <c r="AQ1969" i="1" s="1"/>
  <c r="AQ1968" i="1" s="1"/>
  <c r="AP1970" i="1"/>
  <c r="AP1969" i="1" s="1"/>
  <c r="AM1970" i="1"/>
  <c r="AM1969" i="1" s="1"/>
  <c r="AM1968" i="1" s="1"/>
  <c r="AL1970" i="1"/>
  <c r="AI1970" i="1"/>
  <c r="AI1969" i="1" s="1"/>
  <c r="AI1968" i="1" s="1"/>
  <c r="AH1970" i="1"/>
  <c r="AH1969" i="1" s="1"/>
  <c r="AH1968" i="1" s="1"/>
  <c r="AH1967" i="1" s="1"/>
  <c r="AH1966" i="1" s="1"/>
  <c r="AE1970" i="1"/>
  <c r="AE1969" i="1" s="1"/>
  <c r="AD1970" i="1"/>
  <c r="AD1969" i="1" s="1"/>
  <c r="AA1970" i="1"/>
  <c r="AA1969" i="1" s="1"/>
  <c r="AA1968" i="1" s="1"/>
  <c r="Z1970" i="1"/>
  <c r="Z1969" i="1" s="1"/>
  <c r="Z1968" i="1" s="1"/>
  <c r="Z1967" i="1" s="1"/>
  <c r="Z1966" i="1" s="1"/>
  <c r="W1970" i="1"/>
  <c r="W1969" i="1" s="1"/>
  <c r="S1970" i="1"/>
  <c r="S1969" i="1" s="1"/>
  <c r="S1968" i="1" s="1"/>
  <c r="R1970" i="1"/>
  <c r="R1969" i="1" s="1"/>
  <c r="R1968" i="1" s="1"/>
  <c r="O1970" i="1"/>
  <c r="O1969" i="1" s="1"/>
  <c r="K1970" i="1"/>
  <c r="K1969" i="1" s="1"/>
  <c r="E1970" i="1"/>
  <c r="AZ1969" i="1"/>
  <c r="AZ1968" i="1" s="1"/>
  <c r="AG1969" i="1"/>
  <c r="AG1968" i="1" s="1"/>
  <c r="AG1967" i="1" s="1"/>
  <c r="AG1966" i="1" s="1"/>
  <c r="AB1969" i="1"/>
  <c r="AB1968" i="1" s="1"/>
  <c r="AB1967" i="1" s="1"/>
  <c r="AB1966" i="1" s="1"/>
  <c r="L1969" i="1"/>
  <c r="L1968" i="1" s="1"/>
  <c r="E1969" i="1"/>
  <c r="AP1968" i="1"/>
  <c r="AE1968" i="1"/>
  <c r="AD1968" i="1"/>
  <c r="W1968" i="1"/>
  <c r="O1968" i="1"/>
  <c r="E1968" i="1"/>
  <c r="E1967" i="1"/>
  <c r="E1966" i="1"/>
  <c r="BA1965" i="1"/>
  <c r="AU1965" i="1"/>
  <c r="AM1965" i="1"/>
  <c r="AM1964" i="1" s="1"/>
  <c r="AI1965" i="1"/>
  <c r="AI1964" i="1" s="1"/>
  <c r="AI1963" i="1" s="1"/>
  <c r="AI1962" i="1" s="1"/>
  <c r="AI1961" i="1" s="1"/>
  <c r="AH1965" i="1"/>
  <c r="V1965" i="1"/>
  <c r="AY1965" i="1" s="1"/>
  <c r="U1965" i="1"/>
  <c r="AX1965" i="1" s="1"/>
  <c r="T1965" i="1"/>
  <c r="AW1965" i="1" s="1"/>
  <c r="E1965" i="1"/>
  <c r="AZ1964" i="1"/>
  <c r="AT1964" i="1"/>
  <c r="AT1963" i="1" s="1"/>
  <c r="AT1962" i="1" s="1"/>
  <c r="AT1961" i="1" s="1"/>
  <c r="AS1964" i="1"/>
  <c r="AS1963" i="1" s="1"/>
  <c r="AS1962" i="1" s="1"/>
  <c r="AS1961" i="1" s="1"/>
  <c r="AR1964" i="1"/>
  <c r="AR1963" i="1" s="1"/>
  <c r="AR1962" i="1" s="1"/>
  <c r="AR1961" i="1" s="1"/>
  <c r="AQ1964" i="1"/>
  <c r="AP1964" i="1"/>
  <c r="AO1964" i="1"/>
  <c r="AO1963" i="1" s="1"/>
  <c r="AO1962" i="1" s="1"/>
  <c r="AO1961" i="1" s="1"/>
  <c r="AN1964" i="1"/>
  <c r="AN1963" i="1" s="1"/>
  <c r="AN1962" i="1" s="1"/>
  <c r="AN1961" i="1" s="1"/>
  <c r="AL1964" i="1"/>
  <c r="AL1963" i="1" s="1"/>
  <c r="AL1962" i="1" s="1"/>
  <c r="AK1964" i="1"/>
  <c r="AK1963" i="1" s="1"/>
  <c r="AK1962" i="1" s="1"/>
  <c r="AK1961" i="1" s="1"/>
  <c r="AJ1964" i="1"/>
  <c r="AH1964" i="1"/>
  <c r="AH1963" i="1" s="1"/>
  <c r="AG1964" i="1"/>
  <c r="AG1963" i="1" s="1"/>
  <c r="AG1962" i="1" s="1"/>
  <c r="AG1961" i="1" s="1"/>
  <c r="AF1964" i="1"/>
  <c r="BA1964" i="1" s="1"/>
  <c r="AE1964" i="1"/>
  <c r="AE1963" i="1" s="1"/>
  <c r="AE1962" i="1" s="1"/>
  <c r="AE1961" i="1" s="1"/>
  <c r="AD1964" i="1"/>
  <c r="AD1963" i="1" s="1"/>
  <c r="AC1964" i="1"/>
  <c r="AC1963" i="1" s="1"/>
  <c r="AC1962" i="1" s="1"/>
  <c r="AC1961" i="1" s="1"/>
  <c r="AB1964" i="1"/>
  <c r="AA1964" i="1"/>
  <c r="Z1964" i="1"/>
  <c r="Z1963" i="1" s="1"/>
  <c r="Y1964" i="1"/>
  <c r="Y1963" i="1" s="1"/>
  <c r="Y1962" i="1" s="1"/>
  <c r="Y1961" i="1" s="1"/>
  <c r="X1964" i="1"/>
  <c r="X1963" i="1" s="1"/>
  <c r="X1962" i="1" s="1"/>
  <c r="X1961" i="1" s="1"/>
  <c r="W1964" i="1"/>
  <c r="W1963" i="1" s="1"/>
  <c r="W1962" i="1" s="1"/>
  <c r="W1961" i="1" s="1"/>
  <c r="S1964" i="1"/>
  <c r="S1963" i="1" s="1"/>
  <c r="S1962" i="1" s="1"/>
  <c r="S1961" i="1" s="1"/>
  <c r="R1964" i="1"/>
  <c r="R1963" i="1" s="1"/>
  <c r="Q1964" i="1"/>
  <c r="Q1963" i="1" s="1"/>
  <c r="P1964" i="1"/>
  <c r="O1964" i="1"/>
  <c r="O1963" i="1" s="1"/>
  <c r="O1962" i="1" s="1"/>
  <c r="O1961" i="1" s="1"/>
  <c r="N1964" i="1"/>
  <c r="N1963" i="1" s="1"/>
  <c r="N1962" i="1" s="1"/>
  <c r="N1961" i="1" s="1"/>
  <c r="M1964" i="1"/>
  <c r="M1963" i="1" s="1"/>
  <c r="M1962" i="1" s="1"/>
  <c r="M1961" i="1" s="1"/>
  <c r="L1964" i="1"/>
  <c r="K1964" i="1"/>
  <c r="K1963" i="1" s="1"/>
  <c r="J1964" i="1"/>
  <c r="J1963" i="1" s="1"/>
  <c r="I1964" i="1"/>
  <c r="E1964" i="1"/>
  <c r="AZ1963" i="1"/>
  <c r="AZ1962" i="1" s="1"/>
  <c r="AZ1961" i="1" s="1"/>
  <c r="AQ1963" i="1"/>
  <c r="AQ1962" i="1" s="1"/>
  <c r="AM1963" i="1"/>
  <c r="AM1962" i="1" s="1"/>
  <c r="AM1961" i="1" s="1"/>
  <c r="AJ1963" i="1"/>
  <c r="AJ1962" i="1" s="1"/>
  <c r="AB1963" i="1"/>
  <c r="AB1962" i="1" s="1"/>
  <c r="AB1961" i="1" s="1"/>
  <c r="AA1963" i="1"/>
  <c r="AA1962" i="1" s="1"/>
  <c r="P1963" i="1"/>
  <c r="P1962" i="1" s="1"/>
  <c r="P1961" i="1" s="1"/>
  <c r="L1963" i="1"/>
  <c r="L1962" i="1" s="1"/>
  <c r="E1963" i="1"/>
  <c r="AH1962" i="1"/>
  <c r="AH1961" i="1" s="1"/>
  <c r="AD1962" i="1"/>
  <c r="AD1961" i="1" s="1"/>
  <c r="Z1962" i="1"/>
  <c r="Z1961" i="1" s="1"/>
  <c r="R1962" i="1"/>
  <c r="R1961" i="1" s="1"/>
  <c r="Q1962" i="1"/>
  <c r="Q1961" i="1" s="1"/>
  <c r="J1962" i="1"/>
  <c r="J1961" i="1" s="1"/>
  <c r="E1962" i="1"/>
  <c r="AQ1961" i="1"/>
  <c r="AJ1961" i="1"/>
  <c r="AA1961" i="1"/>
  <c r="L1961" i="1"/>
  <c r="E1961" i="1"/>
  <c r="BA1960" i="1"/>
  <c r="AU1960" i="1"/>
  <c r="V1960" i="1"/>
  <c r="AY1960" i="1" s="1"/>
  <c r="U1960" i="1"/>
  <c r="AX1960" i="1" s="1"/>
  <c r="T1960" i="1"/>
  <c r="E1960" i="1"/>
  <c r="BA1959" i="1"/>
  <c r="AU1959" i="1"/>
  <c r="V1959" i="1"/>
  <c r="AY1959" i="1" s="1"/>
  <c r="U1959" i="1"/>
  <c r="AX1959" i="1" s="1"/>
  <c r="T1959" i="1"/>
  <c r="AW1959" i="1" s="1"/>
  <c r="E1959" i="1"/>
  <c r="AZ1958" i="1"/>
  <c r="AT1958" i="1"/>
  <c r="AT1955" i="1" s="1"/>
  <c r="AT1954" i="1" s="1"/>
  <c r="AT1953" i="1" s="1"/>
  <c r="AT1952" i="1" s="1"/>
  <c r="AT1951" i="1" s="1"/>
  <c r="AS1958" i="1"/>
  <c r="AR1958" i="1"/>
  <c r="AQ1958" i="1"/>
  <c r="AP1958" i="1"/>
  <c r="AO1958" i="1"/>
  <c r="AN1958" i="1"/>
  <c r="AM1958" i="1"/>
  <c r="AL1958" i="1"/>
  <c r="BA1958" i="1" s="1"/>
  <c r="AK1958" i="1"/>
  <c r="AJ1958" i="1"/>
  <c r="AI1958" i="1"/>
  <c r="AH1958" i="1"/>
  <c r="AH1955" i="1" s="1"/>
  <c r="AH1954" i="1" s="1"/>
  <c r="AH1953" i="1" s="1"/>
  <c r="AH1952" i="1" s="1"/>
  <c r="AH1951" i="1" s="1"/>
  <c r="AG1958" i="1"/>
  <c r="AF1958" i="1"/>
  <c r="AE1958" i="1"/>
  <c r="AD1958" i="1"/>
  <c r="AC1958" i="1"/>
  <c r="AB1958" i="1"/>
  <c r="AA1958" i="1"/>
  <c r="Z1958" i="1"/>
  <c r="Y1958" i="1"/>
  <c r="X1958" i="1"/>
  <c r="W1958" i="1"/>
  <c r="S1958" i="1"/>
  <c r="R1958" i="1"/>
  <c r="Q1958" i="1"/>
  <c r="P1958" i="1"/>
  <c r="O1958" i="1"/>
  <c r="N1958" i="1"/>
  <c r="M1958" i="1"/>
  <c r="L1958" i="1"/>
  <c r="K1958" i="1"/>
  <c r="J1958" i="1"/>
  <c r="I1958" i="1"/>
  <c r="E1958" i="1"/>
  <c r="AU1957" i="1"/>
  <c r="V1957" i="1"/>
  <c r="AY1957" i="1" s="1"/>
  <c r="U1957" i="1"/>
  <c r="AX1957" i="1" s="1"/>
  <c r="T1957" i="1"/>
  <c r="E1957" i="1"/>
  <c r="AZ1956" i="1"/>
  <c r="AZ1955" i="1" s="1"/>
  <c r="AZ1954" i="1" s="1"/>
  <c r="AZ1953" i="1" s="1"/>
  <c r="AZ1952" i="1" s="1"/>
  <c r="AT1956" i="1"/>
  <c r="AS1956" i="1"/>
  <c r="AR1956" i="1"/>
  <c r="AR1955" i="1" s="1"/>
  <c r="AR1954" i="1" s="1"/>
  <c r="AR1953" i="1" s="1"/>
  <c r="AR1952" i="1" s="1"/>
  <c r="AQ1956" i="1"/>
  <c r="AQ1955" i="1" s="1"/>
  <c r="AQ1954" i="1" s="1"/>
  <c r="AQ1953" i="1" s="1"/>
  <c r="AQ1952" i="1" s="1"/>
  <c r="AP1956" i="1"/>
  <c r="AO1956" i="1"/>
  <c r="AN1956" i="1"/>
  <c r="AM1956" i="1"/>
  <c r="AM1955" i="1" s="1"/>
  <c r="AM1954" i="1" s="1"/>
  <c r="AM1953" i="1" s="1"/>
  <c r="AM1952" i="1" s="1"/>
  <c r="AL1956" i="1"/>
  <c r="AK1956" i="1"/>
  <c r="AJ1956" i="1"/>
  <c r="AJ1955" i="1" s="1"/>
  <c r="AJ1954" i="1" s="1"/>
  <c r="AJ1953" i="1" s="1"/>
  <c r="AJ1952" i="1" s="1"/>
  <c r="AI1956" i="1"/>
  <c r="AI1955" i="1" s="1"/>
  <c r="AI1954" i="1" s="1"/>
  <c r="AI1953" i="1" s="1"/>
  <c r="AI1952" i="1" s="1"/>
  <c r="AH1956" i="1"/>
  <c r="AG1956" i="1"/>
  <c r="AF1956" i="1"/>
  <c r="AF1955" i="1" s="1"/>
  <c r="AF1954" i="1" s="1"/>
  <c r="AF1953" i="1" s="1"/>
  <c r="AF1952" i="1" s="1"/>
  <c r="AE1956" i="1"/>
  <c r="AE1955" i="1" s="1"/>
  <c r="AE1954" i="1" s="1"/>
  <c r="AE1953" i="1" s="1"/>
  <c r="AE1952" i="1" s="1"/>
  <c r="AD1956" i="1"/>
  <c r="AC1956" i="1"/>
  <c r="AB1956" i="1"/>
  <c r="AA1956" i="1"/>
  <c r="AA1955" i="1" s="1"/>
  <c r="AA1954" i="1" s="1"/>
  <c r="AA1953" i="1" s="1"/>
  <c r="AA1952" i="1" s="1"/>
  <c r="Z1956" i="1"/>
  <c r="Y1956" i="1"/>
  <c r="X1956" i="1"/>
  <c r="X1955" i="1" s="1"/>
  <c r="X1954" i="1" s="1"/>
  <c r="X1953" i="1" s="1"/>
  <c r="X1952" i="1" s="1"/>
  <c r="W1956" i="1"/>
  <c r="W1955" i="1" s="1"/>
  <c r="W1954" i="1" s="1"/>
  <c r="W1953" i="1" s="1"/>
  <c r="W1952" i="1" s="1"/>
  <c r="S1956" i="1"/>
  <c r="R1956" i="1"/>
  <c r="Q1956" i="1"/>
  <c r="Q1955" i="1" s="1"/>
  <c r="Q1954" i="1" s="1"/>
  <c r="Q1953" i="1" s="1"/>
  <c r="Q1952" i="1" s="1"/>
  <c r="P1956" i="1"/>
  <c r="P1955" i="1" s="1"/>
  <c r="P1954" i="1" s="1"/>
  <c r="P1953" i="1" s="1"/>
  <c r="P1952" i="1" s="1"/>
  <c r="O1956" i="1"/>
  <c r="N1956" i="1"/>
  <c r="M1956" i="1"/>
  <c r="L1956" i="1"/>
  <c r="K1956" i="1"/>
  <c r="J1956" i="1"/>
  <c r="I1956" i="1"/>
  <c r="I1955" i="1" s="1"/>
  <c r="I1954" i="1" s="1"/>
  <c r="I1953" i="1" s="1"/>
  <c r="E1956" i="1"/>
  <c r="AN1955" i="1"/>
  <c r="AN1954" i="1" s="1"/>
  <c r="AN1953" i="1" s="1"/>
  <c r="AN1952" i="1" s="1"/>
  <c r="AB1955" i="1"/>
  <c r="AB1954" i="1" s="1"/>
  <c r="AB1953" i="1" s="1"/>
  <c r="AB1952" i="1" s="1"/>
  <c r="Y1955" i="1"/>
  <c r="Y1954" i="1" s="1"/>
  <c r="Y1953" i="1" s="1"/>
  <c r="Y1952" i="1" s="1"/>
  <c r="Y1951" i="1" s="1"/>
  <c r="M1955" i="1"/>
  <c r="M1954" i="1" s="1"/>
  <c r="M1953" i="1" s="1"/>
  <c r="M1952" i="1" s="1"/>
  <c r="E1955" i="1"/>
  <c r="E1954" i="1"/>
  <c r="E1953" i="1"/>
  <c r="E1952" i="1"/>
  <c r="E1951" i="1"/>
  <c r="BA1950" i="1"/>
  <c r="AY1950" i="1"/>
  <c r="AU1950" i="1"/>
  <c r="V1950" i="1"/>
  <c r="U1950" i="1"/>
  <c r="AX1950" i="1" s="1"/>
  <c r="T1950" i="1"/>
  <c r="AW1950" i="1" s="1"/>
  <c r="E1950" i="1"/>
  <c r="AZ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D1949" i="1"/>
  <c r="AC1949" i="1"/>
  <c r="AB1949" i="1"/>
  <c r="AA1949" i="1"/>
  <c r="Z1949" i="1"/>
  <c r="Y1949" i="1"/>
  <c r="X1949" i="1"/>
  <c r="W1949" i="1"/>
  <c r="S1949" i="1"/>
  <c r="R1949" i="1"/>
  <c r="Q1949" i="1"/>
  <c r="P1949" i="1"/>
  <c r="O1949" i="1"/>
  <c r="N1949" i="1"/>
  <c r="V1949" i="1" s="1"/>
  <c r="AY1949" i="1" s="1"/>
  <c r="M1949" i="1"/>
  <c r="L1949" i="1"/>
  <c r="K1949" i="1"/>
  <c r="J1949" i="1"/>
  <c r="U1949" i="1" s="1"/>
  <c r="I1949" i="1"/>
  <c r="E1949" i="1"/>
  <c r="BA1948" i="1"/>
  <c r="AU1948" i="1"/>
  <c r="V1948" i="1"/>
  <c r="AY1948" i="1" s="1"/>
  <c r="U1948" i="1"/>
  <c r="AX1948" i="1" s="1"/>
  <c r="T1948" i="1"/>
  <c r="E1948" i="1"/>
  <c r="AZ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S1947" i="1"/>
  <c r="R1947" i="1"/>
  <c r="Q1947" i="1"/>
  <c r="P1947" i="1"/>
  <c r="O1947" i="1"/>
  <c r="N1947" i="1"/>
  <c r="V1947" i="1" s="1"/>
  <c r="AY1947" i="1" s="1"/>
  <c r="M1947" i="1"/>
  <c r="L1947" i="1"/>
  <c r="K1947" i="1"/>
  <c r="J1947" i="1"/>
  <c r="U1947" i="1" s="1"/>
  <c r="AX1947" i="1" s="1"/>
  <c r="I1947" i="1"/>
  <c r="E1947" i="1"/>
  <c r="BA1946" i="1"/>
  <c r="AU1946" i="1"/>
  <c r="V1946" i="1"/>
  <c r="AY1946" i="1" s="1"/>
  <c r="U1946" i="1"/>
  <c r="AX1946" i="1" s="1"/>
  <c r="T1946" i="1"/>
  <c r="E1946" i="1"/>
  <c r="AZ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S1945" i="1"/>
  <c r="R1945" i="1"/>
  <c r="Q1945" i="1"/>
  <c r="P1945" i="1"/>
  <c r="O1945" i="1"/>
  <c r="N1945" i="1"/>
  <c r="V1945" i="1" s="1"/>
  <c r="AY1945" i="1" s="1"/>
  <c r="M1945" i="1"/>
  <c r="L1945" i="1"/>
  <c r="K1945" i="1"/>
  <c r="J1945" i="1"/>
  <c r="U1945" i="1" s="1"/>
  <c r="AX1945" i="1" s="1"/>
  <c r="I1945" i="1"/>
  <c r="E1945" i="1"/>
  <c r="BA1944" i="1"/>
  <c r="AU1944" i="1"/>
  <c r="V1944" i="1"/>
  <c r="AY1944" i="1" s="1"/>
  <c r="U1944" i="1"/>
  <c r="AX1944" i="1" s="1"/>
  <c r="T1944" i="1"/>
  <c r="E1944" i="1"/>
  <c r="AZ1943" i="1"/>
  <c r="AT1943" i="1"/>
  <c r="AS1943" i="1"/>
  <c r="AR1943" i="1"/>
  <c r="AQ1943" i="1"/>
  <c r="AP1943" i="1"/>
  <c r="AO1943" i="1"/>
  <c r="AN1943" i="1"/>
  <c r="AM1943" i="1"/>
  <c r="AL1943" i="1"/>
  <c r="AK1943" i="1"/>
  <c r="AJ1943" i="1"/>
  <c r="AI1943" i="1"/>
  <c r="AH1943" i="1"/>
  <c r="AG1943" i="1"/>
  <c r="AF1943" i="1"/>
  <c r="AF1942" i="1" s="1"/>
  <c r="AF1941" i="1" s="1"/>
  <c r="AE1943" i="1"/>
  <c r="AE1942" i="1" s="1"/>
  <c r="AE1941" i="1" s="1"/>
  <c r="AE1936" i="1" s="1"/>
  <c r="AE1935" i="1" s="1"/>
  <c r="AD1943" i="1"/>
  <c r="AC1943" i="1"/>
  <c r="AB1943" i="1"/>
  <c r="AA1943" i="1"/>
  <c r="AA1942" i="1" s="1"/>
  <c r="AA1941" i="1" s="1"/>
  <c r="AA1936" i="1" s="1"/>
  <c r="AA1935" i="1" s="1"/>
  <c r="Z1943" i="1"/>
  <c r="Y1943" i="1"/>
  <c r="X1943" i="1"/>
  <c r="X1942" i="1" s="1"/>
  <c r="X1941" i="1" s="1"/>
  <c r="X1936" i="1" s="1"/>
  <c r="X1935" i="1" s="1"/>
  <c r="W1943" i="1"/>
  <c r="W1942" i="1" s="1"/>
  <c r="W1941" i="1" s="1"/>
  <c r="W1936" i="1" s="1"/>
  <c r="W1935" i="1" s="1"/>
  <c r="S1943" i="1"/>
  <c r="S1942" i="1" s="1"/>
  <c r="S1941" i="1" s="1"/>
  <c r="S1936" i="1" s="1"/>
  <c r="S1935" i="1" s="1"/>
  <c r="R1943" i="1"/>
  <c r="Q1943" i="1"/>
  <c r="Q1942" i="1" s="1"/>
  <c r="Q1941" i="1" s="1"/>
  <c r="P1943" i="1"/>
  <c r="O1943" i="1"/>
  <c r="N1943" i="1"/>
  <c r="M1943" i="1"/>
  <c r="M1942" i="1" s="1"/>
  <c r="M1941" i="1" s="1"/>
  <c r="M1936" i="1" s="1"/>
  <c r="M1935" i="1" s="1"/>
  <c r="L1943" i="1"/>
  <c r="K1943" i="1"/>
  <c r="K1942" i="1" s="1"/>
  <c r="J1943" i="1"/>
  <c r="I1943" i="1"/>
  <c r="E1943" i="1"/>
  <c r="AZ1942" i="1"/>
  <c r="AZ1941" i="1" s="1"/>
  <c r="AZ1936" i="1" s="1"/>
  <c r="AZ1935" i="1" s="1"/>
  <c r="AB1942" i="1"/>
  <c r="AB1941" i="1" s="1"/>
  <c r="AB1936" i="1" s="1"/>
  <c r="AB1935" i="1" s="1"/>
  <c r="O1942" i="1"/>
  <c r="O1941" i="1" s="1"/>
  <c r="E1942" i="1"/>
  <c r="E1941" i="1"/>
  <c r="BA1940" i="1"/>
  <c r="AU1940" i="1"/>
  <c r="AV1940" i="1" s="1"/>
  <c r="T1940" i="1"/>
  <c r="E1940" i="1"/>
  <c r="AT1939" i="1"/>
  <c r="AT1938" i="1" s="1"/>
  <c r="AT1937" i="1" s="1"/>
  <c r="AS1939" i="1"/>
  <c r="AR1939" i="1"/>
  <c r="AR1938" i="1" s="1"/>
  <c r="AR1937" i="1" s="1"/>
  <c r="AQ1939" i="1"/>
  <c r="AQ1938" i="1" s="1"/>
  <c r="AQ1937" i="1" s="1"/>
  <c r="AP1939" i="1"/>
  <c r="AP1938" i="1" s="1"/>
  <c r="AP1937" i="1" s="1"/>
  <c r="AO1939" i="1"/>
  <c r="AO1938" i="1" s="1"/>
  <c r="AO1937" i="1" s="1"/>
  <c r="AN1939" i="1"/>
  <c r="AN1938" i="1" s="1"/>
  <c r="AN1937" i="1" s="1"/>
  <c r="AM1939" i="1"/>
  <c r="AL1939" i="1"/>
  <c r="AL1938" i="1" s="1"/>
  <c r="AK1939" i="1"/>
  <c r="AJ1939" i="1"/>
  <c r="AJ1938" i="1" s="1"/>
  <c r="AJ1937" i="1" s="1"/>
  <c r="AI1939" i="1"/>
  <c r="AI1938" i="1" s="1"/>
  <c r="AI1937" i="1" s="1"/>
  <c r="AH1939" i="1"/>
  <c r="AH1938" i="1" s="1"/>
  <c r="AH1937" i="1" s="1"/>
  <c r="AG1939" i="1"/>
  <c r="AG1938" i="1" s="1"/>
  <c r="AG1937" i="1" s="1"/>
  <c r="AF1939" i="1"/>
  <c r="AF1938" i="1" s="1"/>
  <c r="AF1937" i="1" s="1"/>
  <c r="R1939" i="1"/>
  <c r="Q1939" i="1"/>
  <c r="P1939" i="1"/>
  <c r="O1939" i="1"/>
  <c r="E1939" i="1"/>
  <c r="AS1938" i="1"/>
  <c r="AM1938" i="1"/>
  <c r="AM1937" i="1" s="1"/>
  <c r="AK1938" i="1"/>
  <c r="AK1937" i="1" s="1"/>
  <c r="R1938" i="1"/>
  <c r="P1938" i="1"/>
  <c r="O1938" i="1"/>
  <c r="E1938" i="1"/>
  <c r="R1937" i="1"/>
  <c r="P1937" i="1"/>
  <c r="O1937" i="1"/>
  <c r="E1937" i="1"/>
  <c r="E1936" i="1"/>
  <c r="E1935" i="1"/>
  <c r="BA1934" i="1"/>
  <c r="AX1934" i="1"/>
  <c r="AU1934" i="1"/>
  <c r="V1934" i="1"/>
  <c r="AY1934" i="1" s="1"/>
  <c r="U1934" i="1"/>
  <c r="T1934" i="1"/>
  <c r="AW1934" i="1" s="1"/>
  <c r="E1934" i="1"/>
  <c r="BA1933" i="1"/>
  <c r="AU1933" i="1"/>
  <c r="V1933" i="1"/>
  <c r="AY1933" i="1" s="1"/>
  <c r="U1933" i="1"/>
  <c r="AX1933" i="1" s="1"/>
  <c r="T1933" i="1"/>
  <c r="AV1933" i="1" s="1"/>
  <c r="E1933" i="1"/>
  <c r="AZ1932" i="1"/>
  <c r="AZ1931" i="1" s="1"/>
  <c r="AZ1930" i="1" s="1"/>
  <c r="AT1932" i="1"/>
  <c r="AS1932" i="1"/>
  <c r="AR1932" i="1"/>
  <c r="AR1931" i="1" s="1"/>
  <c r="AR1930" i="1" s="1"/>
  <c r="AQ1932" i="1"/>
  <c r="AQ1931" i="1" s="1"/>
  <c r="AQ1930" i="1" s="1"/>
  <c r="AP1932" i="1"/>
  <c r="AP1931" i="1" s="1"/>
  <c r="AP1930" i="1" s="1"/>
  <c r="AO1932" i="1"/>
  <c r="AO1931" i="1" s="1"/>
  <c r="AN1932" i="1"/>
  <c r="AN1931" i="1" s="1"/>
  <c r="AN1930" i="1" s="1"/>
  <c r="AM1932" i="1"/>
  <c r="AL1932" i="1"/>
  <c r="AK1932" i="1"/>
  <c r="AK1931" i="1" s="1"/>
  <c r="AK1930" i="1" s="1"/>
  <c r="AJ1932" i="1"/>
  <c r="AJ1931" i="1" s="1"/>
  <c r="AJ1930" i="1" s="1"/>
  <c r="AI1932" i="1"/>
  <c r="AI1931" i="1" s="1"/>
  <c r="AI1930" i="1" s="1"/>
  <c r="AH1932" i="1"/>
  <c r="AH1931" i="1" s="1"/>
  <c r="AH1930" i="1" s="1"/>
  <c r="AG1932" i="1"/>
  <c r="AG1931" i="1" s="1"/>
  <c r="AF1932" i="1"/>
  <c r="AF1931" i="1" s="1"/>
  <c r="AF1930" i="1" s="1"/>
  <c r="AE1932" i="1"/>
  <c r="AD1932" i="1"/>
  <c r="AC1932" i="1"/>
  <c r="AC1931" i="1" s="1"/>
  <c r="AB1932" i="1"/>
  <c r="AB1931" i="1" s="1"/>
  <c r="AB1930" i="1" s="1"/>
  <c r="AA1932" i="1"/>
  <c r="AA1931" i="1" s="1"/>
  <c r="AA1930" i="1" s="1"/>
  <c r="Z1932" i="1"/>
  <c r="Z1931" i="1" s="1"/>
  <c r="Z1930" i="1" s="1"/>
  <c r="Y1932" i="1"/>
  <c r="Y1931" i="1" s="1"/>
  <c r="Y1930" i="1" s="1"/>
  <c r="X1932" i="1"/>
  <c r="X1931" i="1" s="1"/>
  <c r="X1930" i="1" s="1"/>
  <c r="W1932" i="1"/>
  <c r="S1932" i="1"/>
  <c r="R1932" i="1"/>
  <c r="Q1932" i="1"/>
  <c r="Q1931" i="1" s="1"/>
  <c r="Q1930" i="1" s="1"/>
  <c r="P1932" i="1"/>
  <c r="P1931" i="1" s="1"/>
  <c r="P1930" i="1" s="1"/>
  <c r="O1932" i="1"/>
  <c r="O1931" i="1" s="1"/>
  <c r="O1930" i="1" s="1"/>
  <c r="N1932" i="1"/>
  <c r="M1932" i="1"/>
  <c r="M1931" i="1" s="1"/>
  <c r="M1930" i="1" s="1"/>
  <c r="L1932" i="1"/>
  <c r="L1931" i="1" s="1"/>
  <c r="L1930" i="1" s="1"/>
  <c r="K1932" i="1"/>
  <c r="V1932" i="1" s="1"/>
  <c r="J1932" i="1"/>
  <c r="I1932" i="1"/>
  <c r="E1932" i="1"/>
  <c r="AT1931" i="1"/>
  <c r="AT1930" i="1" s="1"/>
  <c r="AM1931" i="1"/>
  <c r="AM1930" i="1" s="1"/>
  <c r="AL1931" i="1"/>
  <c r="AE1931" i="1"/>
  <c r="AE1930" i="1" s="1"/>
  <c r="AD1931" i="1"/>
  <c r="AD1930" i="1" s="1"/>
  <c r="W1931" i="1"/>
  <c r="W1930" i="1" s="1"/>
  <c r="S1931" i="1"/>
  <c r="S1930" i="1" s="1"/>
  <c r="R1931" i="1"/>
  <c r="R1930" i="1" s="1"/>
  <c r="N1931" i="1"/>
  <c r="N1930" i="1" s="1"/>
  <c r="K1931" i="1"/>
  <c r="J1931" i="1"/>
  <c r="E1931" i="1"/>
  <c r="AO1930" i="1"/>
  <c r="AG1930" i="1"/>
  <c r="AC1930" i="1"/>
  <c r="E1930" i="1"/>
  <c r="BA1929" i="1"/>
  <c r="AU1929" i="1"/>
  <c r="AM1929" i="1"/>
  <c r="AI1929" i="1"/>
  <c r="AH1929" i="1"/>
  <c r="AH1927" i="1" s="1"/>
  <c r="AH1926" i="1" s="1"/>
  <c r="AH1925" i="1" s="1"/>
  <c r="AH1924" i="1" s="1"/>
  <c r="V1929" i="1"/>
  <c r="AY1929" i="1" s="1"/>
  <c r="U1929" i="1"/>
  <c r="AX1929" i="1" s="1"/>
  <c r="T1929" i="1"/>
  <c r="AW1929" i="1" s="1"/>
  <c r="E1929" i="1"/>
  <c r="BA1928" i="1"/>
  <c r="AU1928" i="1"/>
  <c r="AM1928" i="1"/>
  <c r="AI1928" i="1"/>
  <c r="AH1928" i="1"/>
  <c r="V1928" i="1"/>
  <c r="AY1928" i="1" s="1"/>
  <c r="U1928" i="1"/>
  <c r="AX1928" i="1" s="1"/>
  <c r="T1928" i="1"/>
  <c r="AW1928" i="1" s="1"/>
  <c r="E1928" i="1"/>
  <c r="BA1927" i="1"/>
  <c r="AZ1927" i="1"/>
  <c r="AZ1926" i="1" s="1"/>
  <c r="AZ1925" i="1" s="1"/>
  <c r="AZ1924" i="1" s="1"/>
  <c r="AT1927" i="1"/>
  <c r="AT1926" i="1" s="1"/>
  <c r="AT1925" i="1" s="1"/>
  <c r="AT1924" i="1" s="1"/>
  <c r="AS1927" i="1"/>
  <c r="AR1927" i="1"/>
  <c r="AR1926" i="1" s="1"/>
  <c r="AR1925" i="1" s="1"/>
  <c r="AR1924" i="1" s="1"/>
  <c r="AQ1927" i="1"/>
  <c r="AQ1926" i="1" s="1"/>
  <c r="AQ1925" i="1" s="1"/>
  <c r="AQ1924" i="1" s="1"/>
  <c r="AQ1923" i="1" s="1"/>
  <c r="AP1927" i="1"/>
  <c r="AO1927" i="1"/>
  <c r="AO1926" i="1" s="1"/>
  <c r="AN1927" i="1"/>
  <c r="AN1926" i="1" s="1"/>
  <c r="AN1925" i="1" s="1"/>
  <c r="AN1924" i="1" s="1"/>
  <c r="AL1927" i="1"/>
  <c r="AK1927" i="1"/>
  <c r="AK1926" i="1" s="1"/>
  <c r="AJ1927" i="1"/>
  <c r="AJ1926" i="1" s="1"/>
  <c r="AJ1925" i="1" s="1"/>
  <c r="AJ1924" i="1" s="1"/>
  <c r="AG1927" i="1"/>
  <c r="AG1926" i="1" s="1"/>
  <c r="AG1925" i="1" s="1"/>
  <c r="AG1924" i="1" s="1"/>
  <c r="AG1923" i="1" s="1"/>
  <c r="AF1927" i="1"/>
  <c r="AF1926" i="1" s="1"/>
  <c r="AF1925" i="1" s="1"/>
  <c r="AF1924" i="1" s="1"/>
  <c r="AE1927" i="1"/>
  <c r="AE1926" i="1" s="1"/>
  <c r="AE1925" i="1" s="1"/>
  <c r="AE1924" i="1" s="1"/>
  <c r="AE1923" i="1" s="1"/>
  <c r="AD1927" i="1"/>
  <c r="AC1927" i="1"/>
  <c r="AC1926" i="1" s="1"/>
  <c r="AC1925" i="1" s="1"/>
  <c r="AC1924" i="1" s="1"/>
  <c r="AC1923" i="1" s="1"/>
  <c r="AB1927" i="1"/>
  <c r="AB1926" i="1" s="1"/>
  <c r="AB1925" i="1" s="1"/>
  <c r="AB1924" i="1" s="1"/>
  <c r="AA1927" i="1"/>
  <c r="AA1926" i="1" s="1"/>
  <c r="AA1925" i="1" s="1"/>
  <c r="AA1924" i="1" s="1"/>
  <c r="Z1927" i="1"/>
  <c r="Y1927" i="1"/>
  <c r="Y1926" i="1" s="1"/>
  <c r="Y1925" i="1" s="1"/>
  <c r="Y1924" i="1" s="1"/>
  <c r="X1927" i="1"/>
  <c r="X1926" i="1" s="1"/>
  <c r="X1925" i="1" s="1"/>
  <c r="X1924" i="1" s="1"/>
  <c r="W1927" i="1"/>
  <c r="W1926" i="1" s="1"/>
  <c r="W1925" i="1" s="1"/>
  <c r="W1924" i="1" s="1"/>
  <c r="W1923" i="1" s="1"/>
  <c r="S1927" i="1"/>
  <c r="R1927" i="1"/>
  <c r="R1926" i="1" s="1"/>
  <c r="R1925" i="1" s="1"/>
  <c r="R1924" i="1" s="1"/>
  <c r="Q1927" i="1"/>
  <c r="Q1926" i="1" s="1"/>
  <c r="Q1925" i="1" s="1"/>
  <c r="Q1924" i="1" s="1"/>
  <c r="Q1923" i="1" s="1"/>
  <c r="P1927" i="1"/>
  <c r="P1926" i="1" s="1"/>
  <c r="P1925" i="1" s="1"/>
  <c r="P1924" i="1" s="1"/>
  <c r="P1923" i="1" s="1"/>
  <c r="O1927" i="1"/>
  <c r="N1927" i="1"/>
  <c r="N1926" i="1" s="1"/>
  <c r="N1925" i="1" s="1"/>
  <c r="N1924" i="1" s="1"/>
  <c r="N1923" i="1" s="1"/>
  <c r="M1927" i="1"/>
  <c r="M1926" i="1" s="1"/>
  <c r="M1925" i="1" s="1"/>
  <c r="M1924" i="1" s="1"/>
  <c r="L1927" i="1"/>
  <c r="L1926" i="1" s="1"/>
  <c r="L1925" i="1" s="1"/>
  <c r="L1924" i="1" s="1"/>
  <c r="L1923" i="1" s="1"/>
  <c r="K1927" i="1"/>
  <c r="J1927" i="1"/>
  <c r="U1927" i="1" s="1"/>
  <c r="I1927" i="1"/>
  <c r="E1927" i="1"/>
  <c r="AP1926" i="1"/>
  <c r="AP1925" i="1" s="1"/>
  <c r="AL1926" i="1"/>
  <c r="AD1926" i="1"/>
  <c r="AD1925" i="1" s="1"/>
  <c r="AD1924" i="1" s="1"/>
  <c r="Z1926" i="1"/>
  <c r="Z1925" i="1" s="1"/>
  <c r="Z1924" i="1" s="1"/>
  <c r="S1926" i="1"/>
  <c r="S1925" i="1" s="1"/>
  <c r="O1926" i="1"/>
  <c r="O1925" i="1" s="1"/>
  <c r="O1924" i="1" s="1"/>
  <c r="K1926" i="1"/>
  <c r="E1926" i="1"/>
  <c r="AO1925" i="1"/>
  <c r="AO1924" i="1" s="1"/>
  <c r="AK1925" i="1"/>
  <c r="AK1924" i="1" s="1"/>
  <c r="AK1923" i="1" s="1"/>
  <c r="E1925" i="1"/>
  <c r="S1924" i="1"/>
  <c r="E1924" i="1"/>
  <c r="E1923" i="1"/>
  <c r="E1922" i="1"/>
  <c r="E1921" i="1"/>
  <c r="BA1920" i="1"/>
  <c r="AU1920" i="1"/>
  <c r="V1920" i="1"/>
  <c r="AY1920" i="1" s="1"/>
  <c r="U1920" i="1"/>
  <c r="AX1920" i="1" s="1"/>
  <c r="T1920" i="1"/>
  <c r="E1920" i="1"/>
  <c r="AZ1919" i="1"/>
  <c r="AZ1918" i="1" s="1"/>
  <c r="AZ1917" i="1" s="1"/>
  <c r="AZ1916" i="1" s="1"/>
  <c r="AZ1915" i="1" s="1"/>
  <c r="AZ1914" i="1" s="1"/>
  <c r="AT1919" i="1"/>
  <c r="AS1919" i="1"/>
  <c r="AR1919" i="1"/>
  <c r="AR1918" i="1" s="1"/>
  <c r="AR1917" i="1" s="1"/>
  <c r="AR1916" i="1" s="1"/>
  <c r="AR1915" i="1" s="1"/>
  <c r="AR1914" i="1" s="1"/>
  <c r="AQ1919" i="1"/>
  <c r="AP1919" i="1"/>
  <c r="AO1919" i="1"/>
  <c r="AO1918" i="1" s="1"/>
  <c r="AO1917" i="1" s="1"/>
  <c r="AO1916" i="1" s="1"/>
  <c r="AO1915" i="1" s="1"/>
  <c r="AO1914" i="1" s="1"/>
  <c r="AN1919" i="1"/>
  <c r="AN1918" i="1" s="1"/>
  <c r="AN1917" i="1" s="1"/>
  <c r="AN1916" i="1" s="1"/>
  <c r="AN1915" i="1" s="1"/>
  <c r="AN1914" i="1" s="1"/>
  <c r="AM1919" i="1"/>
  <c r="AL1919" i="1"/>
  <c r="AK1919" i="1"/>
  <c r="AK1918" i="1" s="1"/>
  <c r="AK1917" i="1" s="1"/>
  <c r="AK1916" i="1" s="1"/>
  <c r="AK1915" i="1" s="1"/>
  <c r="AK1914" i="1" s="1"/>
  <c r="AJ1919" i="1"/>
  <c r="AJ1918" i="1" s="1"/>
  <c r="AJ1917" i="1" s="1"/>
  <c r="AJ1916" i="1" s="1"/>
  <c r="AJ1915" i="1" s="1"/>
  <c r="AJ1914" i="1" s="1"/>
  <c r="AI1919" i="1"/>
  <c r="AH1919" i="1"/>
  <c r="AG1919" i="1"/>
  <c r="AG1918" i="1" s="1"/>
  <c r="AG1917" i="1" s="1"/>
  <c r="AG1916" i="1" s="1"/>
  <c r="AG1915" i="1" s="1"/>
  <c r="AG1914" i="1" s="1"/>
  <c r="AF1919" i="1"/>
  <c r="AF1918" i="1" s="1"/>
  <c r="AF1917" i="1" s="1"/>
  <c r="AF1916" i="1" s="1"/>
  <c r="AF1915" i="1" s="1"/>
  <c r="AF1914" i="1" s="1"/>
  <c r="AE1919" i="1"/>
  <c r="AD1919" i="1"/>
  <c r="AC1919" i="1"/>
  <c r="AC1918" i="1" s="1"/>
  <c r="AC1917" i="1" s="1"/>
  <c r="AC1916" i="1" s="1"/>
  <c r="AC1915" i="1" s="1"/>
  <c r="AC1914" i="1" s="1"/>
  <c r="AB1919" i="1"/>
  <c r="AB1918" i="1" s="1"/>
  <c r="AB1917" i="1" s="1"/>
  <c r="AB1916" i="1" s="1"/>
  <c r="AB1915" i="1" s="1"/>
  <c r="AB1914" i="1" s="1"/>
  <c r="AA1919" i="1"/>
  <c r="Z1919" i="1"/>
  <c r="Y1919" i="1"/>
  <c r="Y1918" i="1" s="1"/>
  <c r="Y1917" i="1" s="1"/>
  <c r="Y1916" i="1" s="1"/>
  <c r="Y1915" i="1" s="1"/>
  <c r="Y1914" i="1" s="1"/>
  <c r="X1919" i="1"/>
  <c r="X1918" i="1" s="1"/>
  <c r="X1917" i="1" s="1"/>
  <c r="X1916" i="1" s="1"/>
  <c r="X1915" i="1" s="1"/>
  <c r="X1914" i="1" s="1"/>
  <c r="W1919" i="1"/>
  <c r="S1919" i="1"/>
  <c r="R1919" i="1"/>
  <c r="Q1919" i="1"/>
  <c r="Q1918" i="1" s="1"/>
  <c r="P1919" i="1"/>
  <c r="P1918" i="1" s="1"/>
  <c r="P1917" i="1" s="1"/>
  <c r="P1916" i="1" s="1"/>
  <c r="P1915" i="1" s="1"/>
  <c r="P1914" i="1" s="1"/>
  <c r="O1919" i="1"/>
  <c r="N1919" i="1"/>
  <c r="N1918" i="1" s="1"/>
  <c r="N1917" i="1" s="1"/>
  <c r="N1916" i="1" s="1"/>
  <c r="N1915" i="1" s="1"/>
  <c r="N1914" i="1" s="1"/>
  <c r="M1919" i="1"/>
  <c r="M1918" i="1" s="1"/>
  <c r="M1917" i="1" s="1"/>
  <c r="M1916" i="1" s="1"/>
  <c r="M1915" i="1" s="1"/>
  <c r="M1914" i="1" s="1"/>
  <c r="L1919" i="1"/>
  <c r="L1918" i="1" s="1"/>
  <c r="L1917" i="1" s="1"/>
  <c r="L1916" i="1" s="1"/>
  <c r="L1915" i="1" s="1"/>
  <c r="L1914" i="1" s="1"/>
  <c r="K1919" i="1"/>
  <c r="K1918" i="1" s="1"/>
  <c r="J1919" i="1"/>
  <c r="I1919" i="1"/>
  <c r="E1919" i="1"/>
  <c r="AT1918" i="1"/>
  <c r="AT1917" i="1" s="1"/>
  <c r="AT1916" i="1" s="1"/>
  <c r="AT1915" i="1" s="1"/>
  <c r="AT1914" i="1" s="1"/>
  <c r="AQ1918" i="1"/>
  <c r="AQ1917" i="1" s="1"/>
  <c r="AQ1916" i="1" s="1"/>
  <c r="AQ1915" i="1" s="1"/>
  <c r="AQ1914" i="1" s="1"/>
  <c r="AP1918" i="1"/>
  <c r="AP1917" i="1" s="1"/>
  <c r="AM1918" i="1"/>
  <c r="AM1917" i="1" s="1"/>
  <c r="AM1916" i="1" s="1"/>
  <c r="AM1915" i="1" s="1"/>
  <c r="AM1914" i="1" s="1"/>
  <c r="AL1918" i="1"/>
  <c r="AI1918" i="1"/>
  <c r="AI1917" i="1" s="1"/>
  <c r="AH1918" i="1"/>
  <c r="AH1917" i="1" s="1"/>
  <c r="AH1916" i="1" s="1"/>
  <c r="AH1915" i="1" s="1"/>
  <c r="AH1914" i="1" s="1"/>
  <c r="AE1918" i="1"/>
  <c r="AE1917" i="1" s="1"/>
  <c r="AE1916" i="1" s="1"/>
  <c r="AE1915" i="1" s="1"/>
  <c r="AE1914" i="1" s="1"/>
  <c r="AD1918" i="1"/>
  <c r="AD1917" i="1" s="1"/>
  <c r="AD1916" i="1" s="1"/>
  <c r="AD1915" i="1" s="1"/>
  <c r="AD1914" i="1" s="1"/>
  <c r="AA1918" i="1"/>
  <c r="AA1917" i="1" s="1"/>
  <c r="AA1916" i="1" s="1"/>
  <c r="AA1915" i="1" s="1"/>
  <c r="AA1914" i="1" s="1"/>
  <c r="Z1918" i="1"/>
  <c r="Z1917" i="1" s="1"/>
  <c r="Z1916" i="1" s="1"/>
  <c r="Z1915" i="1" s="1"/>
  <c r="Z1914" i="1" s="1"/>
  <c r="W1918" i="1"/>
  <c r="W1917" i="1" s="1"/>
  <c r="S1918" i="1"/>
  <c r="S1917" i="1" s="1"/>
  <c r="R1918" i="1"/>
  <c r="R1917" i="1" s="1"/>
  <c r="R1916" i="1" s="1"/>
  <c r="R1915" i="1" s="1"/>
  <c r="R1914" i="1" s="1"/>
  <c r="O1918" i="1"/>
  <c r="O1917" i="1" s="1"/>
  <c r="O1916" i="1" s="1"/>
  <c r="O1915" i="1" s="1"/>
  <c r="O1914" i="1" s="1"/>
  <c r="J1918" i="1"/>
  <c r="E1918" i="1"/>
  <c r="Q1917" i="1"/>
  <c r="Q1916" i="1" s="1"/>
  <c r="Q1915" i="1" s="1"/>
  <c r="Q1914" i="1" s="1"/>
  <c r="E1917" i="1"/>
  <c r="AI1916" i="1"/>
  <c r="AI1915" i="1" s="1"/>
  <c r="AI1914" i="1" s="1"/>
  <c r="W1916" i="1"/>
  <c r="W1915" i="1" s="1"/>
  <c r="W1914" i="1" s="1"/>
  <c r="S1916" i="1"/>
  <c r="S1915" i="1" s="1"/>
  <c r="S1914" i="1" s="1"/>
  <c r="E1916" i="1"/>
  <c r="E1915" i="1"/>
  <c r="E1914" i="1"/>
  <c r="BA1913" i="1"/>
  <c r="AU1913" i="1"/>
  <c r="T1913" i="1"/>
  <c r="AV1913" i="1" s="1"/>
  <c r="E1913" i="1"/>
  <c r="BA1912" i="1"/>
  <c r="AY1912" i="1"/>
  <c r="AX1912" i="1"/>
  <c r="AV1912" i="1"/>
  <c r="AU1912" i="1"/>
  <c r="T1912" i="1"/>
  <c r="AW1912" i="1" s="1"/>
  <c r="E1912" i="1"/>
  <c r="AZ1911" i="1"/>
  <c r="AZ1909" i="1" s="1"/>
  <c r="AZ1903" i="1" s="1"/>
  <c r="AZ1902" i="1" s="1"/>
  <c r="AT1911" i="1"/>
  <c r="AT1910" i="1" s="1"/>
  <c r="AT1909" i="1" s="1"/>
  <c r="AS1911" i="1"/>
  <c r="AS1910" i="1" s="1"/>
  <c r="AS1909" i="1" s="1"/>
  <c r="AR1911" i="1"/>
  <c r="AQ1911" i="1"/>
  <c r="AP1911" i="1"/>
  <c r="AO1911" i="1"/>
  <c r="AO1910" i="1" s="1"/>
  <c r="AO1909" i="1" s="1"/>
  <c r="AN1911" i="1"/>
  <c r="AN1910" i="1" s="1"/>
  <c r="AN1909" i="1" s="1"/>
  <c r="AM1911" i="1"/>
  <c r="AM1910" i="1" s="1"/>
  <c r="AM1909" i="1" s="1"/>
  <c r="AL1911" i="1"/>
  <c r="AK1911" i="1"/>
  <c r="AK1910" i="1" s="1"/>
  <c r="AK1909" i="1" s="1"/>
  <c r="AJ1911" i="1"/>
  <c r="AJ1910" i="1" s="1"/>
  <c r="AJ1909" i="1" s="1"/>
  <c r="AJ1903" i="1" s="1"/>
  <c r="AJ1902" i="1" s="1"/>
  <c r="AI1911" i="1"/>
  <c r="AI1910" i="1" s="1"/>
  <c r="AI1909" i="1" s="1"/>
  <c r="AH1911" i="1"/>
  <c r="AH1910" i="1" s="1"/>
  <c r="AH1909" i="1" s="1"/>
  <c r="AG1911" i="1"/>
  <c r="AG1910" i="1" s="1"/>
  <c r="AG1909" i="1" s="1"/>
  <c r="AF1911" i="1"/>
  <c r="AF1910" i="1" s="1"/>
  <c r="AF1909" i="1" s="1"/>
  <c r="AE1911" i="1"/>
  <c r="AE1909" i="1" s="1"/>
  <c r="AD1911" i="1"/>
  <c r="AD1909" i="1" s="1"/>
  <c r="AC1911" i="1"/>
  <c r="AB1911" i="1"/>
  <c r="AB1909" i="1" s="1"/>
  <c r="AA1911" i="1"/>
  <c r="AX1911" i="1" s="1"/>
  <c r="Z1911" i="1"/>
  <c r="Z1909" i="1" s="1"/>
  <c r="Y1911" i="1"/>
  <c r="Y1909" i="1" s="1"/>
  <c r="X1911" i="1"/>
  <c r="W1911" i="1"/>
  <c r="S1911" i="1"/>
  <c r="S1909" i="1" s="1"/>
  <c r="R1911" i="1"/>
  <c r="R1910" i="1" s="1"/>
  <c r="R1909" i="1" s="1"/>
  <c r="Q1911" i="1"/>
  <c r="P1911" i="1"/>
  <c r="O1911" i="1"/>
  <c r="E1911" i="1"/>
  <c r="AR1910" i="1"/>
  <c r="AQ1910" i="1"/>
  <c r="Q1910" i="1"/>
  <c r="Q1909" i="1" s="1"/>
  <c r="O1910" i="1"/>
  <c r="O1909" i="1" s="1"/>
  <c r="E1910" i="1"/>
  <c r="AR1909" i="1"/>
  <c r="AQ1909" i="1"/>
  <c r="X1909" i="1"/>
  <c r="W1909" i="1"/>
  <c r="E1909" i="1"/>
  <c r="BA1908" i="1"/>
  <c r="AU1908" i="1"/>
  <c r="V1908" i="1"/>
  <c r="AY1908" i="1" s="1"/>
  <c r="U1908" i="1"/>
  <c r="AX1908" i="1" s="1"/>
  <c r="T1908" i="1"/>
  <c r="E1908" i="1"/>
  <c r="AZ1907" i="1"/>
  <c r="AZ1906" i="1" s="1"/>
  <c r="AT1907" i="1"/>
  <c r="AS1907" i="1"/>
  <c r="AR1907" i="1"/>
  <c r="AQ1907" i="1"/>
  <c r="AQ1906" i="1" s="1"/>
  <c r="AQ1905" i="1" s="1"/>
  <c r="AQ1904" i="1" s="1"/>
  <c r="AP1907" i="1"/>
  <c r="AO1907" i="1"/>
  <c r="AO1906" i="1" s="1"/>
  <c r="AO1905" i="1" s="1"/>
  <c r="AO1904" i="1" s="1"/>
  <c r="AO1903" i="1" s="1"/>
  <c r="AO1902" i="1" s="1"/>
  <c r="AN1907" i="1"/>
  <c r="AN1906" i="1" s="1"/>
  <c r="AN1905" i="1" s="1"/>
  <c r="AN1904" i="1" s="1"/>
  <c r="AM1907" i="1"/>
  <c r="AM1906" i="1" s="1"/>
  <c r="AM1905" i="1" s="1"/>
  <c r="AM1904" i="1" s="1"/>
  <c r="AL1907" i="1"/>
  <c r="AK1907" i="1"/>
  <c r="AJ1907" i="1"/>
  <c r="AJ1906" i="1" s="1"/>
  <c r="AJ1905" i="1" s="1"/>
  <c r="AJ1904" i="1" s="1"/>
  <c r="AI1907" i="1"/>
  <c r="AI1906" i="1" s="1"/>
  <c r="AI1905" i="1" s="1"/>
  <c r="AI1904" i="1" s="1"/>
  <c r="AH1907" i="1"/>
  <c r="AG1907" i="1"/>
  <c r="AG1906" i="1" s="1"/>
  <c r="AG1905" i="1" s="1"/>
  <c r="AG1904" i="1" s="1"/>
  <c r="AG1903" i="1" s="1"/>
  <c r="AG1902" i="1" s="1"/>
  <c r="AF1907" i="1"/>
  <c r="AF1906" i="1" s="1"/>
  <c r="AF1905" i="1" s="1"/>
  <c r="AF1904" i="1" s="1"/>
  <c r="AE1907" i="1"/>
  <c r="AE1906" i="1" s="1"/>
  <c r="AE1905" i="1" s="1"/>
  <c r="AE1904" i="1" s="1"/>
  <c r="AD1907" i="1"/>
  <c r="AC1907" i="1"/>
  <c r="AB1907" i="1"/>
  <c r="AB1906" i="1" s="1"/>
  <c r="AB1905" i="1" s="1"/>
  <c r="AB1904" i="1" s="1"/>
  <c r="AA1907" i="1"/>
  <c r="AA1906" i="1" s="1"/>
  <c r="AA1905" i="1" s="1"/>
  <c r="AA1904" i="1" s="1"/>
  <c r="Z1907" i="1"/>
  <c r="Y1907" i="1"/>
  <c r="Y1906" i="1" s="1"/>
  <c r="Y1905" i="1" s="1"/>
  <c r="Y1904" i="1" s="1"/>
  <c r="Y1903" i="1" s="1"/>
  <c r="Y1902" i="1" s="1"/>
  <c r="X1907" i="1"/>
  <c r="X1906" i="1" s="1"/>
  <c r="X1905" i="1" s="1"/>
  <c r="X1904" i="1" s="1"/>
  <c r="X1903" i="1" s="1"/>
  <c r="X1902" i="1" s="1"/>
  <c r="W1907" i="1"/>
  <c r="W1906" i="1" s="1"/>
  <c r="W1905" i="1" s="1"/>
  <c r="W1904" i="1" s="1"/>
  <c r="S1907" i="1"/>
  <c r="S1906" i="1" s="1"/>
  <c r="S1905" i="1" s="1"/>
  <c r="S1904" i="1" s="1"/>
  <c r="S1903" i="1" s="1"/>
  <c r="S1902" i="1" s="1"/>
  <c r="R1907" i="1"/>
  <c r="Q1907" i="1"/>
  <c r="Q1906" i="1" s="1"/>
  <c r="Q1905" i="1" s="1"/>
  <c r="Q1904" i="1" s="1"/>
  <c r="Q1903" i="1" s="1"/>
  <c r="Q1902" i="1" s="1"/>
  <c r="P1907" i="1"/>
  <c r="P1906" i="1" s="1"/>
  <c r="P1905" i="1" s="1"/>
  <c r="P1904" i="1" s="1"/>
  <c r="O1907" i="1"/>
  <c r="O1906" i="1" s="1"/>
  <c r="O1905" i="1" s="1"/>
  <c r="O1904" i="1" s="1"/>
  <c r="N1907" i="1"/>
  <c r="M1907" i="1"/>
  <c r="M1906" i="1" s="1"/>
  <c r="M1905" i="1" s="1"/>
  <c r="M1904" i="1" s="1"/>
  <c r="M1903" i="1" s="1"/>
  <c r="M1902" i="1" s="1"/>
  <c r="L1907" i="1"/>
  <c r="L1906" i="1" s="1"/>
  <c r="K1907" i="1"/>
  <c r="V1907" i="1" s="1"/>
  <c r="J1907" i="1"/>
  <c r="I1907" i="1"/>
  <c r="I1906" i="1" s="1"/>
  <c r="E1907" i="1"/>
  <c r="AT1906" i="1"/>
  <c r="AT1905" i="1" s="1"/>
  <c r="AS1906" i="1"/>
  <c r="AS1905" i="1" s="1"/>
  <c r="AS1904" i="1" s="1"/>
  <c r="AS1903" i="1" s="1"/>
  <c r="AS1902" i="1" s="1"/>
  <c r="AP1906" i="1"/>
  <c r="AL1906" i="1"/>
  <c r="AK1906" i="1"/>
  <c r="AK1905" i="1" s="1"/>
  <c r="AK1904" i="1" s="1"/>
  <c r="AK1903" i="1" s="1"/>
  <c r="AK1902" i="1" s="1"/>
  <c r="AH1906" i="1"/>
  <c r="AH1905" i="1" s="1"/>
  <c r="AH1904" i="1" s="1"/>
  <c r="AH1903" i="1" s="1"/>
  <c r="AH1902" i="1" s="1"/>
  <c r="AD1906" i="1"/>
  <c r="AD1905" i="1" s="1"/>
  <c r="AD1904" i="1" s="1"/>
  <c r="AD1903" i="1" s="1"/>
  <c r="AD1902" i="1" s="1"/>
  <c r="AC1906" i="1"/>
  <c r="AC1905" i="1" s="1"/>
  <c r="AC1904" i="1" s="1"/>
  <c r="Z1906" i="1"/>
  <c r="Z1905" i="1" s="1"/>
  <c r="Z1904" i="1" s="1"/>
  <c r="Z1903" i="1" s="1"/>
  <c r="Z1902" i="1" s="1"/>
  <c r="R1906" i="1"/>
  <c r="R1905" i="1" s="1"/>
  <c r="R1904" i="1" s="1"/>
  <c r="N1906" i="1"/>
  <c r="N1905" i="1" s="1"/>
  <c r="N1904" i="1" s="1"/>
  <c r="N1903" i="1" s="1"/>
  <c r="N1902" i="1" s="1"/>
  <c r="J1906" i="1"/>
  <c r="E1906" i="1"/>
  <c r="AZ1905" i="1"/>
  <c r="AZ1904" i="1" s="1"/>
  <c r="L1905" i="1"/>
  <c r="L1904" i="1" s="1"/>
  <c r="L1903" i="1" s="1"/>
  <c r="L1902" i="1" s="1"/>
  <c r="E1905" i="1"/>
  <c r="AT1904" i="1"/>
  <c r="AT1903" i="1" s="1"/>
  <c r="AT1902" i="1" s="1"/>
  <c r="E1904" i="1"/>
  <c r="E1903" i="1"/>
  <c r="E1902" i="1"/>
  <c r="BA1901" i="1"/>
  <c r="AU1901" i="1"/>
  <c r="V1901" i="1"/>
  <c r="AY1901" i="1" s="1"/>
  <c r="U1901" i="1"/>
  <c r="AX1901" i="1" s="1"/>
  <c r="T1901" i="1"/>
  <c r="E1901" i="1"/>
  <c r="AZ1900" i="1"/>
  <c r="AZ1899" i="1" s="1"/>
  <c r="AZ1898" i="1" s="1"/>
  <c r="AZ1897" i="1" s="1"/>
  <c r="AT1900" i="1"/>
  <c r="AT1899" i="1" s="1"/>
  <c r="AS1900" i="1"/>
  <c r="AS1899" i="1" s="1"/>
  <c r="AS1898" i="1" s="1"/>
  <c r="AS1897" i="1" s="1"/>
  <c r="AR1900" i="1"/>
  <c r="AR1899" i="1" s="1"/>
  <c r="AR1898" i="1" s="1"/>
  <c r="AR1897" i="1" s="1"/>
  <c r="AQ1900" i="1"/>
  <c r="AP1900" i="1"/>
  <c r="AO1900" i="1"/>
  <c r="AO1899" i="1" s="1"/>
  <c r="AO1898" i="1" s="1"/>
  <c r="AO1897" i="1" s="1"/>
  <c r="AN1900" i="1"/>
  <c r="AN1899" i="1" s="1"/>
  <c r="AN1898" i="1" s="1"/>
  <c r="AN1897" i="1" s="1"/>
  <c r="AM1900" i="1"/>
  <c r="AM1899" i="1" s="1"/>
  <c r="AM1898" i="1" s="1"/>
  <c r="AM1897" i="1" s="1"/>
  <c r="AL1900" i="1"/>
  <c r="AK1900" i="1"/>
  <c r="AK1899" i="1" s="1"/>
  <c r="AK1898" i="1" s="1"/>
  <c r="AK1897" i="1" s="1"/>
  <c r="AJ1900" i="1"/>
  <c r="AJ1899" i="1" s="1"/>
  <c r="AJ1898" i="1" s="1"/>
  <c r="AJ1897" i="1" s="1"/>
  <c r="AI1900" i="1"/>
  <c r="AH1900" i="1"/>
  <c r="AH1899" i="1" s="1"/>
  <c r="AH1898" i="1" s="1"/>
  <c r="AH1897" i="1" s="1"/>
  <c r="AG1900" i="1"/>
  <c r="AG1899" i="1" s="1"/>
  <c r="AG1898" i="1" s="1"/>
  <c r="AG1897" i="1" s="1"/>
  <c r="AF1900" i="1"/>
  <c r="AF1899" i="1" s="1"/>
  <c r="AF1898" i="1" s="1"/>
  <c r="AF1897" i="1" s="1"/>
  <c r="AE1900" i="1"/>
  <c r="AE1899" i="1" s="1"/>
  <c r="AE1898" i="1" s="1"/>
  <c r="AE1897" i="1" s="1"/>
  <c r="AD1900" i="1"/>
  <c r="AD1899" i="1" s="1"/>
  <c r="AD1898" i="1" s="1"/>
  <c r="AD1897" i="1" s="1"/>
  <c r="AC1900" i="1"/>
  <c r="AC1899" i="1" s="1"/>
  <c r="AC1898" i="1" s="1"/>
  <c r="AC1897" i="1" s="1"/>
  <c r="AB1900" i="1"/>
  <c r="AB1899" i="1" s="1"/>
  <c r="AB1898" i="1" s="1"/>
  <c r="AB1897" i="1" s="1"/>
  <c r="AA1900" i="1"/>
  <c r="Z1900" i="1"/>
  <c r="Z1899" i="1" s="1"/>
  <c r="Y1900" i="1"/>
  <c r="Y1899" i="1" s="1"/>
  <c r="Y1898" i="1" s="1"/>
  <c r="Y1897" i="1" s="1"/>
  <c r="X1900" i="1"/>
  <c r="X1899" i="1" s="1"/>
  <c r="X1898" i="1" s="1"/>
  <c r="X1897" i="1" s="1"/>
  <c r="W1900" i="1"/>
  <c r="W1899" i="1" s="1"/>
  <c r="W1898" i="1" s="1"/>
  <c r="W1897" i="1" s="1"/>
  <c r="S1900" i="1"/>
  <c r="S1899" i="1" s="1"/>
  <c r="S1898" i="1" s="1"/>
  <c r="S1897" i="1" s="1"/>
  <c r="R1900" i="1"/>
  <c r="R1899" i="1" s="1"/>
  <c r="Q1900" i="1"/>
  <c r="Q1899" i="1" s="1"/>
  <c r="Q1898" i="1" s="1"/>
  <c r="Q1897" i="1" s="1"/>
  <c r="P1900" i="1"/>
  <c r="O1900" i="1"/>
  <c r="N1900" i="1"/>
  <c r="N1899" i="1" s="1"/>
  <c r="N1898" i="1" s="1"/>
  <c r="N1897" i="1" s="1"/>
  <c r="M1900" i="1"/>
  <c r="M1899" i="1" s="1"/>
  <c r="M1898" i="1" s="1"/>
  <c r="M1897" i="1" s="1"/>
  <c r="L1900" i="1"/>
  <c r="L1899" i="1" s="1"/>
  <c r="L1898" i="1" s="1"/>
  <c r="L1897" i="1" s="1"/>
  <c r="K1900" i="1"/>
  <c r="K1899" i="1" s="1"/>
  <c r="J1900" i="1"/>
  <c r="I1900" i="1"/>
  <c r="E1900" i="1"/>
  <c r="AQ1899" i="1"/>
  <c r="AQ1898" i="1" s="1"/>
  <c r="AQ1897" i="1" s="1"/>
  <c r="AI1899" i="1"/>
  <c r="AI1898" i="1" s="1"/>
  <c r="AI1897" i="1" s="1"/>
  <c r="AA1899" i="1"/>
  <c r="AA1898" i="1" s="1"/>
  <c r="AA1897" i="1" s="1"/>
  <c r="P1899" i="1"/>
  <c r="P1898" i="1" s="1"/>
  <c r="O1899" i="1"/>
  <c r="O1898" i="1" s="1"/>
  <c r="O1897" i="1" s="1"/>
  <c r="E1899" i="1"/>
  <c r="AT1898" i="1"/>
  <c r="AT1897" i="1" s="1"/>
  <c r="Z1898" i="1"/>
  <c r="Z1897" i="1" s="1"/>
  <c r="R1898" i="1"/>
  <c r="R1897" i="1" s="1"/>
  <c r="E1898" i="1"/>
  <c r="P1897" i="1"/>
  <c r="E1897" i="1"/>
  <c r="BA1896" i="1"/>
  <c r="AU1896" i="1"/>
  <c r="V1896" i="1"/>
  <c r="AY1896" i="1" s="1"/>
  <c r="U1896" i="1"/>
  <c r="AX1896" i="1" s="1"/>
  <c r="T1896" i="1"/>
  <c r="E1896" i="1"/>
  <c r="AZ1895" i="1"/>
  <c r="AZ1894" i="1" s="1"/>
  <c r="AT1895" i="1"/>
  <c r="AS1895" i="1"/>
  <c r="AR1895" i="1"/>
  <c r="AQ1895" i="1"/>
  <c r="AQ1894" i="1" s="1"/>
  <c r="AQ1893" i="1" s="1"/>
  <c r="AQ1892" i="1" s="1"/>
  <c r="AP1895" i="1"/>
  <c r="AO1895" i="1"/>
  <c r="AO1894" i="1" s="1"/>
  <c r="AO1893" i="1" s="1"/>
  <c r="AO1892" i="1" s="1"/>
  <c r="AO1891" i="1" s="1"/>
  <c r="AO1890" i="1" s="1"/>
  <c r="AN1895" i="1"/>
  <c r="AN1894" i="1" s="1"/>
  <c r="AN1893" i="1" s="1"/>
  <c r="AN1892" i="1" s="1"/>
  <c r="AM1895" i="1"/>
  <c r="AM1894" i="1" s="1"/>
  <c r="AM1893" i="1" s="1"/>
  <c r="AM1892" i="1" s="1"/>
  <c r="AL1895" i="1"/>
  <c r="AL1894" i="1" s="1"/>
  <c r="AK1895" i="1"/>
  <c r="AJ1895" i="1"/>
  <c r="AJ1894" i="1" s="1"/>
  <c r="AJ1893" i="1" s="1"/>
  <c r="AJ1892" i="1" s="1"/>
  <c r="AJ1891" i="1" s="1"/>
  <c r="AJ1890" i="1" s="1"/>
  <c r="AI1895" i="1"/>
  <c r="AI1894" i="1" s="1"/>
  <c r="AI1893" i="1" s="1"/>
  <c r="AI1892" i="1" s="1"/>
  <c r="AH1895" i="1"/>
  <c r="AG1895" i="1"/>
  <c r="AG1894" i="1" s="1"/>
  <c r="AG1893" i="1" s="1"/>
  <c r="AG1892" i="1" s="1"/>
  <c r="AG1891" i="1" s="1"/>
  <c r="AG1890" i="1" s="1"/>
  <c r="AF1895" i="1"/>
  <c r="AF1894" i="1" s="1"/>
  <c r="AF1893" i="1" s="1"/>
  <c r="AF1892" i="1" s="1"/>
  <c r="AE1895" i="1"/>
  <c r="AE1894" i="1" s="1"/>
  <c r="AE1893" i="1" s="1"/>
  <c r="AE1892" i="1" s="1"/>
  <c r="AD1895" i="1"/>
  <c r="AC1895" i="1"/>
  <c r="AC1894" i="1" s="1"/>
  <c r="AC1893" i="1" s="1"/>
  <c r="AC1892" i="1" s="1"/>
  <c r="AC1891" i="1" s="1"/>
  <c r="AC1890" i="1" s="1"/>
  <c r="AB1895" i="1"/>
  <c r="AB1894" i="1" s="1"/>
  <c r="AB1893" i="1" s="1"/>
  <c r="AB1892" i="1" s="1"/>
  <c r="AA1895" i="1"/>
  <c r="AA1894" i="1" s="1"/>
  <c r="AA1893" i="1" s="1"/>
  <c r="AA1892" i="1" s="1"/>
  <c r="Z1895" i="1"/>
  <c r="Y1895" i="1"/>
  <c r="Y1894" i="1" s="1"/>
  <c r="Y1893" i="1" s="1"/>
  <c r="Y1892" i="1" s="1"/>
  <c r="Y1891" i="1" s="1"/>
  <c r="Y1890" i="1" s="1"/>
  <c r="X1895" i="1"/>
  <c r="X1894" i="1" s="1"/>
  <c r="X1893" i="1" s="1"/>
  <c r="X1892" i="1" s="1"/>
  <c r="W1895" i="1"/>
  <c r="W1894" i="1" s="1"/>
  <c r="W1893" i="1" s="1"/>
  <c r="W1892" i="1" s="1"/>
  <c r="S1895" i="1"/>
  <c r="S1894" i="1" s="1"/>
  <c r="S1893" i="1" s="1"/>
  <c r="S1892" i="1" s="1"/>
  <c r="R1895" i="1"/>
  <c r="R1894" i="1" s="1"/>
  <c r="R1893" i="1" s="1"/>
  <c r="R1892" i="1" s="1"/>
  <c r="R1891" i="1" s="1"/>
  <c r="R1890" i="1" s="1"/>
  <c r="Q1895" i="1"/>
  <c r="Q1894" i="1" s="1"/>
  <c r="Q1893" i="1" s="1"/>
  <c r="Q1892" i="1" s="1"/>
  <c r="P1895" i="1"/>
  <c r="P1894" i="1" s="1"/>
  <c r="O1895" i="1"/>
  <c r="O1894" i="1" s="1"/>
  <c r="O1893" i="1" s="1"/>
  <c r="O1892" i="1" s="1"/>
  <c r="N1895" i="1"/>
  <c r="N1894" i="1" s="1"/>
  <c r="N1893" i="1" s="1"/>
  <c r="N1892" i="1" s="1"/>
  <c r="M1895" i="1"/>
  <c r="M1894" i="1" s="1"/>
  <c r="M1893" i="1" s="1"/>
  <c r="M1892" i="1" s="1"/>
  <c r="M1891" i="1" s="1"/>
  <c r="M1890" i="1" s="1"/>
  <c r="L1895" i="1"/>
  <c r="L1894" i="1" s="1"/>
  <c r="K1895" i="1"/>
  <c r="J1895" i="1"/>
  <c r="I1895" i="1"/>
  <c r="E1895" i="1"/>
  <c r="AT1894" i="1"/>
  <c r="AT1893" i="1" s="1"/>
  <c r="AT1892" i="1" s="1"/>
  <c r="AS1894" i="1"/>
  <c r="AS1893" i="1" s="1"/>
  <c r="AS1892" i="1" s="1"/>
  <c r="AS1891" i="1" s="1"/>
  <c r="AS1890" i="1" s="1"/>
  <c r="AP1894" i="1"/>
  <c r="AK1894" i="1"/>
  <c r="AK1893" i="1" s="1"/>
  <c r="AK1892" i="1" s="1"/>
  <c r="AK1891" i="1" s="1"/>
  <c r="AK1890" i="1" s="1"/>
  <c r="AH1894" i="1"/>
  <c r="AH1893" i="1" s="1"/>
  <c r="AH1892" i="1" s="1"/>
  <c r="AD1894" i="1"/>
  <c r="AD1893" i="1" s="1"/>
  <c r="AD1892" i="1" s="1"/>
  <c r="Z1894" i="1"/>
  <c r="Z1893" i="1" s="1"/>
  <c r="I1894" i="1"/>
  <c r="E1894" i="1"/>
  <c r="AZ1893" i="1"/>
  <c r="AZ1892" i="1" s="1"/>
  <c r="P1893" i="1"/>
  <c r="P1892" i="1" s="1"/>
  <c r="P1891" i="1" s="1"/>
  <c r="P1890" i="1" s="1"/>
  <c r="L1893" i="1"/>
  <c r="L1892" i="1" s="1"/>
  <c r="E1893" i="1"/>
  <c r="Z1892" i="1"/>
  <c r="Z1891" i="1" s="1"/>
  <c r="Z1890" i="1" s="1"/>
  <c r="E1892" i="1"/>
  <c r="E1891" i="1"/>
  <c r="E1890" i="1"/>
  <c r="BA1889" i="1"/>
  <c r="AU1889" i="1"/>
  <c r="V1889" i="1"/>
  <c r="AY1889" i="1" s="1"/>
  <c r="U1889" i="1"/>
  <c r="AX1889" i="1" s="1"/>
  <c r="T1889" i="1"/>
  <c r="AW1889" i="1" s="1"/>
  <c r="E1889" i="1"/>
  <c r="AZ1888" i="1"/>
  <c r="AZ1887" i="1" s="1"/>
  <c r="AZ1886" i="1" s="1"/>
  <c r="AZ1885" i="1" s="1"/>
  <c r="AZ1884" i="1" s="1"/>
  <c r="AZ1883" i="1" s="1"/>
  <c r="AT1888" i="1"/>
  <c r="AT1887" i="1" s="1"/>
  <c r="AS1888" i="1"/>
  <c r="AS1887" i="1" s="1"/>
  <c r="AS1886" i="1" s="1"/>
  <c r="AS1885" i="1" s="1"/>
  <c r="AS1884" i="1" s="1"/>
  <c r="AS1883" i="1" s="1"/>
  <c r="AR1888" i="1"/>
  <c r="AR1887" i="1" s="1"/>
  <c r="AR1886" i="1" s="1"/>
  <c r="AR1885" i="1" s="1"/>
  <c r="AR1884" i="1" s="1"/>
  <c r="AR1883" i="1" s="1"/>
  <c r="AQ1888" i="1"/>
  <c r="AQ1887" i="1" s="1"/>
  <c r="AQ1886" i="1" s="1"/>
  <c r="AQ1885" i="1" s="1"/>
  <c r="AQ1884" i="1" s="1"/>
  <c r="AQ1883" i="1" s="1"/>
  <c r="AP1888" i="1"/>
  <c r="AO1888" i="1"/>
  <c r="AO1887" i="1" s="1"/>
  <c r="AO1886" i="1" s="1"/>
  <c r="AO1885" i="1" s="1"/>
  <c r="AO1884" i="1" s="1"/>
  <c r="AO1883" i="1" s="1"/>
  <c r="AN1888" i="1"/>
  <c r="AN1887" i="1" s="1"/>
  <c r="AN1886" i="1" s="1"/>
  <c r="AN1885" i="1" s="1"/>
  <c r="AN1884" i="1" s="1"/>
  <c r="AN1883" i="1" s="1"/>
  <c r="AM1888" i="1"/>
  <c r="AM1887" i="1" s="1"/>
  <c r="AM1886" i="1" s="1"/>
  <c r="AM1885" i="1" s="1"/>
  <c r="AM1884" i="1" s="1"/>
  <c r="AM1883" i="1" s="1"/>
  <c r="AL1888" i="1"/>
  <c r="AK1888" i="1"/>
  <c r="AK1887" i="1" s="1"/>
  <c r="AK1886" i="1" s="1"/>
  <c r="AK1885" i="1" s="1"/>
  <c r="AK1884" i="1" s="1"/>
  <c r="AK1883" i="1" s="1"/>
  <c r="AJ1888" i="1"/>
  <c r="AJ1887" i="1" s="1"/>
  <c r="AJ1886" i="1" s="1"/>
  <c r="AJ1885" i="1" s="1"/>
  <c r="AJ1884" i="1" s="1"/>
  <c r="AJ1883" i="1" s="1"/>
  <c r="AI1888" i="1"/>
  <c r="AI1887" i="1" s="1"/>
  <c r="AI1886" i="1" s="1"/>
  <c r="AI1885" i="1" s="1"/>
  <c r="AI1884" i="1" s="1"/>
  <c r="AI1883" i="1" s="1"/>
  <c r="AH1888" i="1"/>
  <c r="AH1887" i="1" s="1"/>
  <c r="AG1888" i="1"/>
  <c r="AG1887" i="1" s="1"/>
  <c r="AG1886" i="1" s="1"/>
  <c r="AG1885" i="1" s="1"/>
  <c r="AG1884" i="1" s="1"/>
  <c r="AG1883" i="1" s="1"/>
  <c r="AF1888" i="1"/>
  <c r="AF1887" i="1" s="1"/>
  <c r="AF1886" i="1" s="1"/>
  <c r="AF1885" i="1" s="1"/>
  <c r="AF1884" i="1" s="1"/>
  <c r="AF1883" i="1" s="1"/>
  <c r="AE1888" i="1"/>
  <c r="AE1887" i="1" s="1"/>
  <c r="AE1886" i="1" s="1"/>
  <c r="AE1885" i="1" s="1"/>
  <c r="AE1884" i="1" s="1"/>
  <c r="AE1883" i="1" s="1"/>
  <c r="AD1888" i="1"/>
  <c r="AD1887" i="1" s="1"/>
  <c r="AD1886" i="1" s="1"/>
  <c r="AD1885" i="1" s="1"/>
  <c r="AD1884" i="1" s="1"/>
  <c r="AD1883" i="1" s="1"/>
  <c r="AC1888" i="1"/>
  <c r="AC1887" i="1" s="1"/>
  <c r="AC1886" i="1" s="1"/>
  <c r="AC1885" i="1" s="1"/>
  <c r="AC1884" i="1" s="1"/>
  <c r="AC1883" i="1" s="1"/>
  <c r="AB1888" i="1"/>
  <c r="AB1887" i="1" s="1"/>
  <c r="AB1886" i="1" s="1"/>
  <c r="AB1885" i="1" s="1"/>
  <c r="AB1884" i="1" s="1"/>
  <c r="AB1883" i="1" s="1"/>
  <c r="AA1888" i="1"/>
  <c r="AA1887" i="1" s="1"/>
  <c r="AA1886" i="1" s="1"/>
  <c r="AA1885" i="1" s="1"/>
  <c r="AA1884" i="1" s="1"/>
  <c r="AA1883" i="1" s="1"/>
  <c r="Z1888" i="1"/>
  <c r="Z1887" i="1" s="1"/>
  <c r="Y1888" i="1"/>
  <c r="Y1887" i="1" s="1"/>
  <c r="Y1886" i="1" s="1"/>
  <c r="Y1885" i="1" s="1"/>
  <c r="Y1884" i="1" s="1"/>
  <c r="Y1883" i="1" s="1"/>
  <c r="X1888" i="1"/>
  <c r="X1887" i="1" s="1"/>
  <c r="X1886" i="1" s="1"/>
  <c r="X1885" i="1" s="1"/>
  <c r="X1884" i="1" s="1"/>
  <c r="X1883" i="1" s="1"/>
  <c r="W1888" i="1"/>
  <c r="W1887" i="1" s="1"/>
  <c r="W1886" i="1" s="1"/>
  <c r="W1885" i="1" s="1"/>
  <c r="W1884" i="1" s="1"/>
  <c r="W1883" i="1" s="1"/>
  <c r="S1888" i="1"/>
  <c r="S1887" i="1" s="1"/>
  <c r="S1886" i="1" s="1"/>
  <c r="S1885" i="1" s="1"/>
  <c r="S1884" i="1" s="1"/>
  <c r="S1883" i="1" s="1"/>
  <c r="R1888" i="1"/>
  <c r="R1887" i="1" s="1"/>
  <c r="Q1888" i="1"/>
  <c r="Q1887" i="1" s="1"/>
  <c r="Q1886" i="1" s="1"/>
  <c r="Q1885" i="1" s="1"/>
  <c r="Q1884" i="1" s="1"/>
  <c r="Q1883" i="1" s="1"/>
  <c r="P1888" i="1"/>
  <c r="O1888" i="1"/>
  <c r="N1888" i="1"/>
  <c r="N1887" i="1" s="1"/>
  <c r="N1886" i="1" s="1"/>
  <c r="N1885" i="1" s="1"/>
  <c r="N1884" i="1" s="1"/>
  <c r="N1883" i="1" s="1"/>
  <c r="M1888" i="1"/>
  <c r="M1887" i="1" s="1"/>
  <c r="M1886" i="1" s="1"/>
  <c r="M1885" i="1" s="1"/>
  <c r="M1884" i="1" s="1"/>
  <c r="M1883" i="1" s="1"/>
  <c r="L1888" i="1"/>
  <c r="L1887" i="1" s="1"/>
  <c r="L1886" i="1" s="1"/>
  <c r="L1885" i="1" s="1"/>
  <c r="L1884" i="1" s="1"/>
  <c r="L1883" i="1" s="1"/>
  <c r="K1888" i="1"/>
  <c r="K1887" i="1" s="1"/>
  <c r="J1888" i="1"/>
  <c r="I1888" i="1"/>
  <c r="E1888" i="1"/>
  <c r="P1887" i="1"/>
  <c r="P1886" i="1" s="1"/>
  <c r="P1885" i="1" s="1"/>
  <c r="P1884" i="1" s="1"/>
  <c r="P1883" i="1" s="1"/>
  <c r="O1887" i="1"/>
  <c r="O1886" i="1" s="1"/>
  <c r="O1885" i="1" s="1"/>
  <c r="O1884" i="1" s="1"/>
  <c r="O1883" i="1" s="1"/>
  <c r="E1887" i="1"/>
  <c r="AT1886" i="1"/>
  <c r="AT1885" i="1" s="1"/>
  <c r="AT1884" i="1" s="1"/>
  <c r="AT1883" i="1" s="1"/>
  <c r="AH1886" i="1"/>
  <c r="AH1885" i="1" s="1"/>
  <c r="AH1884" i="1" s="1"/>
  <c r="AH1883" i="1" s="1"/>
  <c r="Z1886" i="1"/>
  <c r="Z1885" i="1" s="1"/>
  <c r="Z1884" i="1" s="1"/>
  <c r="Z1883" i="1" s="1"/>
  <c r="R1886" i="1"/>
  <c r="R1885" i="1" s="1"/>
  <c r="R1884" i="1" s="1"/>
  <c r="R1883" i="1" s="1"/>
  <c r="E1886" i="1"/>
  <c r="E1885" i="1"/>
  <c r="E1884" i="1"/>
  <c r="E1883" i="1"/>
  <c r="BA1882" i="1"/>
  <c r="AU1882" i="1"/>
  <c r="V1882" i="1"/>
  <c r="AY1882" i="1" s="1"/>
  <c r="U1882" i="1"/>
  <c r="AX1882" i="1" s="1"/>
  <c r="T1882" i="1"/>
  <c r="E1882" i="1"/>
  <c r="AZ1881" i="1"/>
  <c r="AZ1880" i="1" s="1"/>
  <c r="AT1881" i="1"/>
  <c r="AS1881" i="1"/>
  <c r="AR1881" i="1"/>
  <c r="AQ1881" i="1"/>
  <c r="AQ1880" i="1" s="1"/>
  <c r="AQ1879" i="1" s="1"/>
  <c r="AQ1878" i="1" s="1"/>
  <c r="AP1881" i="1"/>
  <c r="AP1880" i="1" s="1"/>
  <c r="AO1881" i="1"/>
  <c r="AO1880" i="1" s="1"/>
  <c r="AO1879" i="1" s="1"/>
  <c r="AO1878" i="1" s="1"/>
  <c r="AN1881" i="1"/>
  <c r="AN1880" i="1" s="1"/>
  <c r="AN1879" i="1" s="1"/>
  <c r="AN1878" i="1" s="1"/>
  <c r="AM1881" i="1"/>
  <c r="AM1880" i="1" s="1"/>
  <c r="AM1879" i="1" s="1"/>
  <c r="AM1878" i="1" s="1"/>
  <c r="AL1881" i="1"/>
  <c r="AK1881" i="1"/>
  <c r="AJ1881" i="1"/>
  <c r="AJ1880" i="1" s="1"/>
  <c r="AJ1879" i="1" s="1"/>
  <c r="AJ1878" i="1" s="1"/>
  <c r="AI1881" i="1"/>
  <c r="AI1880" i="1" s="1"/>
  <c r="AI1879" i="1" s="1"/>
  <c r="AI1878" i="1" s="1"/>
  <c r="AH1881" i="1"/>
  <c r="AH1880" i="1" s="1"/>
  <c r="AH1879" i="1" s="1"/>
  <c r="AH1878" i="1" s="1"/>
  <c r="AG1881" i="1"/>
  <c r="AG1880" i="1" s="1"/>
  <c r="AG1879" i="1" s="1"/>
  <c r="AG1878" i="1" s="1"/>
  <c r="AF1881" i="1"/>
  <c r="AF1880" i="1" s="1"/>
  <c r="AF1879" i="1" s="1"/>
  <c r="AF1878" i="1" s="1"/>
  <c r="AE1881" i="1"/>
  <c r="AE1880" i="1" s="1"/>
  <c r="AE1879" i="1" s="1"/>
  <c r="AE1878" i="1" s="1"/>
  <c r="AD1881" i="1"/>
  <c r="AC1881" i="1"/>
  <c r="AB1881" i="1"/>
  <c r="AB1880" i="1" s="1"/>
  <c r="AB1879" i="1" s="1"/>
  <c r="AB1878" i="1" s="1"/>
  <c r="AA1881" i="1"/>
  <c r="AA1880" i="1" s="1"/>
  <c r="AA1879" i="1" s="1"/>
  <c r="AA1878" i="1" s="1"/>
  <c r="Z1881" i="1"/>
  <c r="Z1880" i="1" s="1"/>
  <c r="Z1879" i="1" s="1"/>
  <c r="Z1878" i="1" s="1"/>
  <c r="Y1881" i="1"/>
  <c r="Y1880" i="1" s="1"/>
  <c r="Y1879" i="1" s="1"/>
  <c r="Y1878" i="1" s="1"/>
  <c r="X1881" i="1"/>
  <c r="X1880" i="1" s="1"/>
  <c r="W1881" i="1"/>
  <c r="W1880" i="1" s="1"/>
  <c r="W1879" i="1" s="1"/>
  <c r="W1878" i="1" s="1"/>
  <c r="S1881" i="1"/>
  <c r="S1880" i="1" s="1"/>
  <c r="S1879" i="1" s="1"/>
  <c r="S1878" i="1" s="1"/>
  <c r="R1881" i="1"/>
  <c r="R1880" i="1" s="1"/>
  <c r="R1879" i="1" s="1"/>
  <c r="Q1881" i="1"/>
  <c r="Q1880" i="1" s="1"/>
  <c r="Q1879" i="1" s="1"/>
  <c r="Q1878" i="1" s="1"/>
  <c r="P1881" i="1"/>
  <c r="P1880" i="1" s="1"/>
  <c r="P1879" i="1" s="1"/>
  <c r="P1878" i="1" s="1"/>
  <c r="O1881" i="1"/>
  <c r="O1880" i="1" s="1"/>
  <c r="O1879" i="1" s="1"/>
  <c r="O1878" i="1" s="1"/>
  <c r="N1881" i="1"/>
  <c r="N1880" i="1" s="1"/>
  <c r="N1879" i="1" s="1"/>
  <c r="N1878" i="1" s="1"/>
  <c r="M1881" i="1"/>
  <c r="M1880" i="1" s="1"/>
  <c r="M1879" i="1" s="1"/>
  <c r="M1878" i="1" s="1"/>
  <c r="L1881" i="1"/>
  <c r="L1880" i="1" s="1"/>
  <c r="L1879" i="1" s="1"/>
  <c r="L1878" i="1" s="1"/>
  <c r="K1881" i="1"/>
  <c r="J1881" i="1"/>
  <c r="J1880" i="1" s="1"/>
  <c r="I1881" i="1"/>
  <c r="I1880" i="1" s="1"/>
  <c r="E1881" i="1"/>
  <c r="AT1880" i="1"/>
  <c r="AT1879" i="1" s="1"/>
  <c r="AT1878" i="1" s="1"/>
  <c r="AS1880" i="1"/>
  <c r="AS1879" i="1" s="1"/>
  <c r="AS1878" i="1" s="1"/>
  <c r="AL1880" i="1"/>
  <c r="AK1880" i="1"/>
  <c r="AK1879" i="1" s="1"/>
  <c r="AK1878" i="1" s="1"/>
  <c r="AD1880" i="1"/>
  <c r="AD1879" i="1" s="1"/>
  <c r="AD1878" i="1" s="1"/>
  <c r="AC1880" i="1"/>
  <c r="AC1879" i="1" s="1"/>
  <c r="AC1878" i="1" s="1"/>
  <c r="E1880" i="1"/>
  <c r="AZ1879" i="1"/>
  <c r="AZ1878" i="1" s="1"/>
  <c r="X1879" i="1"/>
  <c r="X1878" i="1" s="1"/>
  <c r="E1879" i="1"/>
  <c r="R1878" i="1"/>
  <c r="E1878" i="1"/>
  <c r="BA1877" i="1"/>
  <c r="AU1877" i="1"/>
  <c r="V1877" i="1"/>
  <c r="AY1877" i="1" s="1"/>
  <c r="U1877" i="1"/>
  <c r="AX1877" i="1" s="1"/>
  <c r="T1877" i="1"/>
  <c r="E1877" i="1"/>
  <c r="AZ1876" i="1"/>
  <c r="AZ1873" i="1" s="1"/>
  <c r="AZ1872" i="1" s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S1876" i="1"/>
  <c r="R1876" i="1"/>
  <c r="Q1876" i="1"/>
  <c r="P1876" i="1"/>
  <c r="P1873" i="1" s="1"/>
  <c r="P1872" i="1" s="1"/>
  <c r="O1876" i="1"/>
  <c r="N1876" i="1"/>
  <c r="V1876" i="1" s="1"/>
  <c r="M1876" i="1"/>
  <c r="L1876" i="1"/>
  <c r="K1876" i="1"/>
  <c r="J1876" i="1"/>
  <c r="U1876" i="1" s="1"/>
  <c r="I1876" i="1"/>
  <c r="E1876" i="1"/>
  <c r="BA1875" i="1"/>
  <c r="AU1875" i="1"/>
  <c r="V1875" i="1"/>
  <c r="AY1875" i="1" s="1"/>
  <c r="U1875" i="1"/>
  <c r="AX1875" i="1" s="1"/>
  <c r="Q1875" i="1"/>
  <c r="E1875" i="1"/>
  <c r="AZ1874" i="1"/>
  <c r="AT1874" i="1"/>
  <c r="AT1873" i="1" s="1"/>
  <c r="AT1872" i="1" s="1"/>
  <c r="AS1874" i="1"/>
  <c r="AR1874" i="1"/>
  <c r="AQ1874" i="1"/>
  <c r="AP1874" i="1"/>
  <c r="AP1873" i="1" s="1"/>
  <c r="AO1874" i="1"/>
  <c r="AO1873" i="1" s="1"/>
  <c r="AO1872" i="1" s="1"/>
  <c r="AN1874" i="1"/>
  <c r="AN1873" i="1" s="1"/>
  <c r="AN1872" i="1" s="1"/>
  <c r="AM1874" i="1"/>
  <c r="AL1874" i="1"/>
  <c r="AK1874" i="1"/>
  <c r="AK1873" i="1" s="1"/>
  <c r="AK1872" i="1" s="1"/>
  <c r="AJ1874" i="1"/>
  <c r="AI1874" i="1"/>
  <c r="AH1874" i="1"/>
  <c r="AH1873" i="1" s="1"/>
  <c r="AH1872" i="1" s="1"/>
  <c r="AG1874" i="1"/>
  <c r="AG1873" i="1" s="1"/>
  <c r="AG1872" i="1" s="1"/>
  <c r="AF1874" i="1"/>
  <c r="AF1873" i="1" s="1"/>
  <c r="AF1872" i="1" s="1"/>
  <c r="AE1874" i="1"/>
  <c r="AD1874" i="1"/>
  <c r="AD1873" i="1" s="1"/>
  <c r="AD1872" i="1" s="1"/>
  <c r="AC1874" i="1"/>
  <c r="AB1874" i="1"/>
  <c r="AA1874" i="1"/>
  <c r="Z1874" i="1"/>
  <c r="Z1873" i="1" s="1"/>
  <c r="Z1872" i="1" s="1"/>
  <c r="Y1874" i="1"/>
  <c r="Y1873" i="1" s="1"/>
  <c r="Y1872" i="1" s="1"/>
  <c r="X1874" i="1"/>
  <c r="X1873" i="1" s="1"/>
  <c r="X1872" i="1" s="1"/>
  <c r="W1874" i="1"/>
  <c r="S1874" i="1"/>
  <c r="S1873" i="1" s="1"/>
  <c r="S1872" i="1" s="1"/>
  <c r="R1874" i="1"/>
  <c r="P1874" i="1"/>
  <c r="O1874" i="1"/>
  <c r="O1873" i="1" s="1"/>
  <c r="O1872" i="1" s="1"/>
  <c r="N1874" i="1"/>
  <c r="M1874" i="1"/>
  <c r="L1874" i="1"/>
  <c r="K1874" i="1"/>
  <c r="J1874" i="1"/>
  <c r="I1874" i="1"/>
  <c r="I1873" i="1" s="1"/>
  <c r="E1874" i="1"/>
  <c r="AS1873" i="1"/>
  <c r="AS1872" i="1" s="1"/>
  <c r="AC1873" i="1"/>
  <c r="AC1872" i="1" s="1"/>
  <c r="M1873" i="1"/>
  <c r="M1872" i="1" s="1"/>
  <c r="E1873" i="1"/>
  <c r="E1872" i="1"/>
  <c r="AU1871" i="1"/>
  <c r="V1871" i="1"/>
  <c r="AY1871" i="1" s="1"/>
  <c r="U1871" i="1"/>
  <c r="AX1871" i="1" s="1"/>
  <c r="T1871" i="1"/>
  <c r="AW1871" i="1" s="1"/>
  <c r="E1871" i="1"/>
  <c r="AU1870" i="1"/>
  <c r="T1870" i="1"/>
  <c r="AV1870" i="1" s="1"/>
  <c r="E1870" i="1"/>
  <c r="AZ1869" i="1"/>
  <c r="AZ1868" i="1" s="1"/>
  <c r="AZ1867" i="1" s="1"/>
  <c r="AT1869" i="1"/>
  <c r="AS1869" i="1"/>
  <c r="AR1869" i="1"/>
  <c r="AR1868" i="1" s="1"/>
  <c r="AR1867" i="1" s="1"/>
  <c r="AQ1869" i="1"/>
  <c r="AQ1868" i="1" s="1"/>
  <c r="AP1869" i="1"/>
  <c r="AP1868" i="1" s="1"/>
  <c r="AO1869" i="1"/>
  <c r="AO1868" i="1" s="1"/>
  <c r="AO1867" i="1" s="1"/>
  <c r="AN1869" i="1"/>
  <c r="AN1868" i="1" s="1"/>
  <c r="AN1867" i="1" s="1"/>
  <c r="AM1869" i="1"/>
  <c r="AM1868" i="1" s="1"/>
  <c r="AM1867" i="1" s="1"/>
  <c r="AL1869" i="1"/>
  <c r="AK1869" i="1"/>
  <c r="AK1868" i="1" s="1"/>
  <c r="AK1867" i="1" s="1"/>
  <c r="AJ1869" i="1"/>
  <c r="AJ1868" i="1" s="1"/>
  <c r="AJ1867" i="1" s="1"/>
  <c r="AI1869" i="1"/>
  <c r="AI1868" i="1" s="1"/>
  <c r="AH1869" i="1"/>
  <c r="AH1868" i="1" s="1"/>
  <c r="AH1867" i="1" s="1"/>
  <c r="AG1869" i="1"/>
  <c r="AG1868" i="1" s="1"/>
  <c r="AG1867" i="1" s="1"/>
  <c r="AF1869" i="1"/>
  <c r="AF1868" i="1" s="1"/>
  <c r="AF1867" i="1" s="1"/>
  <c r="AE1869" i="1"/>
  <c r="AE1868" i="1" s="1"/>
  <c r="AE1867" i="1" s="1"/>
  <c r="AD1869" i="1"/>
  <c r="AC1869" i="1"/>
  <c r="AC1868" i="1" s="1"/>
  <c r="AC1867" i="1" s="1"/>
  <c r="AB1869" i="1"/>
  <c r="AB1868" i="1" s="1"/>
  <c r="AB1867" i="1" s="1"/>
  <c r="AA1869" i="1"/>
  <c r="AA1868" i="1" s="1"/>
  <c r="AA1867" i="1" s="1"/>
  <c r="Z1869" i="1"/>
  <c r="Z1868" i="1" s="1"/>
  <c r="Z1867" i="1" s="1"/>
  <c r="Y1869" i="1"/>
  <c r="Y1868" i="1" s="1"/>
  <c r="Y1867" i="1" s="1"/>
  <c r="X1869" i="1"/>
  <c r="X1868" i="1" s="1"/>
  <c r="X1867" i="1" s="1"/>
  <c r="W1869" i="1"/>
  <c r="W1868" i="1" s="1"/>
  <c r="W1867" i="1" s="1"/>
  <c r="S1869" i="1"/>
  <c r="S1868" i="1" s="1"/>
  <c r="S1867" i="1" s="1"/>
  <c r="R1869" i="1"/>
  <c r="Q1869" i="1"/>
  <c r="Q1868" i="1" s="1"/>
  <c r="Q1867" i="1" s="1"/>
  <c r="P1869" i="1"/>
  <c r="P1868" i="1" s="1"/>
  <c r="P1867" i="1" s="1"/>
  <c r="O1869" i="1"/>
  <c r="O1868" i="1" s="1"/>
  <c r="O1867" i="1" s="1"/>
  <c r="N1869" i="1"/>
  <c r="N1868" i="1" s="1"/>
  <c r="N1867" i="1" s="1"/>
  <c r="M1869" i="1"/>
  <c r="M1868" i="1" s="1"/>
  <c r="M1867" i="1" s="1"/>
  <c r="L1869" i="1"/>
  <c r="L1868" i="1" s="1"/>
  <c r="L1867" i="1" s="1"/>
  <c r="K1869" i="1"/>
  <c r="J1869" i="1"/>
  <c r="J1868" i="1" s="1"/>
  <c r="I1869" i="1"/>
  <c r="E1869" i="1"/>
  <c r="AT1868" i="1"/>
  <c r="AT1867" i="1" s="1"/>
  <c r="AL1868" i="1"/>
  <c r="AL1867" i="1" s="1"/>
  <c r="AD1868" i="1"/>
  <c r="AD1867" i="1" s="1"/>
  <c r="R1868" i="1"/>
  <c r="R1867" i="1" s="1"/>
  <c r="E1868" i="1"/>
  <c r="AQ1867" i="1"/>
  <c r="AI1867" i="1"/>
  <c r="E1867" i="1"/>
  <c r="E1866" i="1"/>
  <c r="BA1865" i="1"/>
  <c r="AU1865" i="1"/>
  <c r="V1865" i="1"/>
  <c r="AY1865" i="1" s="1"/>
  <c r="U1865" i="1"/>
  <c r="AX1865" i="1" s="1"/>
  <c r="T1865" i="1"/>
  <c r="AV1865" i="1" s="1"/>
  <c r="E1865" i="1"/>
  <c r="AZ1864" i="1"/>
  <c r="AZ1863" i="1" s="1"/>
  <c r="AZ1862" i="1" s="1"/>
  <c r="AZ1861" i="1" s="1"/>
  <c r="AT1864" i="1"/>
  <c r="AT1863" i="1" s="1"/>
  <c r="AT1862" i="1" s="1"/>
  <c r="AT1861" i="1" s="1"/>
  <c r="AS1864" i="1"/>
  <c r="AR1864" i="1"/>
  <c r="AR1863" i="1" s="1"/>
  <c r="AR1862" i="1" s="1"/>
  <c r="AR1861" i="1" s="1"/>
  <c r="AQ1864" i="1"/>
  <c r="AP1864" i="1"/>
  <c r="AP1863" i="1" s="1"/>
  <c r="AP1862" i="1" s="1"/>
  <c r="AO1864" i="1"/>
  <c r="AO1863" i="1" s="1"/>
  <c r="AN1864" i="1"/>
  <c r="AN1863" i="1" s="1"/>
  <c r="AN1862" i="1" s="1"/>
  <c r="AN1861" i="1" s="1"/>
  <c r="AM1864" i="1"/>
  <c r="AM1863" i="1" s="1"/>
  <c r="AM1862" i="1" s="1"/>
  <c r="AM1861" i="1" s="1"/>
  <c r="AL1864" i="1"/>
  <c r="AL1863" i="1" s="1"/>
  <c r="AK1864" i="1"/>
  <c r="AK1863" i="1" s="1"/>
  <c r="AK1862" i="1" s="1"/>
  <c r="AK1861" i="1" s="1"/>
  <c r="AJ1864" i="1"/>
  <c r="AJ1863" i="1" s="1"/>
  <c r="AJ1862" i="1" s="1"/>
  <c r="AJ1861" i="1" s="1"/>
  <c r="AI1864" i="1"/>
  <c r="AH1864" i="1"/>
  <c r="AH1863" i="1" s="1"/>
  <c r="AH1862" i="1" s="1"/>
  <c r="AH1861" i="1" s="1"/>
  <c r="AG1864" i="1"/>
  <c r="AG1863" i="1" s="1"/>
  <c r="AG1862" i="1" s="1"/>
  <c r="AG1861" i="1" s="1"/>
  <c r="AF1864" i="1"/>
  <c r="AF1863" i="1" s="1"/>
  <c r="AF1862" i="1" s="1"/>
  <c r="AF1861" i="1" s="1"/>
  <c r="AE1864" i="1"/>
  <c r="AE1863" i="1" s="1"/>
  <c r="AE1862" i="1" s="1"/>
  <c r="AE1861" i="1" s="1"/>
  <c r="AD1864" i="1"/>
  <c r="AD1863" i="1" s="1"/>
  <c r="AD1862" i="1" s="1"/>
  <c r="AD1861" i="1" s="1"/>
  <c r="AC1864" i="1"/>
  <c r="AC1863" i="1" s="1"/>
  <c r="AB1864" i="1"/>
  <c r="AB1863" i="1" s="1"/>
  <c r="AB1862" i="1" s="1"/>
  <c r="AB1861" i="1" s="1"/>
  <c r="AA1864" i="1"/>
  <c r="Z1864" i="1"/>
  <c r="Z1863" i="1" s="1"/>
  <c r="Z1862" i="1" s="1"/>
  <c r="Z1861" i="1" s="1"/>
  <c r="Y1864" i="1"/>
  <c r="Y1863" i="1" s="1"/>
  <c r="X1864" i="1"/>
  <c r="X1863" i="1" s="1"/>
  <c r="X1862" i="1" s="1"/>
  <c r="X1861" i="1" s="1"/>
  <c r="W1864" i="1"/>
  <c r="W1863" i="1" s="1"/>
  <c r="W1862" i="1" s="1"/>
  <c r="W1861" i="1" s="1"/>
  <c r="S1864" i="1"/>
  <c r="R1864" i="1"/>
  <c r="R1863" i="1" s="1"/>
  <c r="R1862" i="1" s="1"/>
  <c r="R1861" i="1" s="1"/>
  <c r="Q1864" i="1"/>
  <c r="Q1863" i="1" s="1"/>
  <c r="Q1862" i="1" s="1"/>
  <c r="Q1861" i="1" s="1"/>
  <c r="P1864" i="1"/>
  <c r="P1863" i="1" s="1"/>
  <c r="P1862" i="1" s="1"/>
  <c r="P1861" i="1" s="1"/>
  <c r="O1864" i="1"/>
  <c r="N1864" i="1"/>
  <c r="N1863" i="1" s="1"/>
  <c r="N1862" i="1" s="1"/>
  <c r="N1861" i="1" s="1"/>
  <c r="M1864" i="1"/>
  <c r="M1863" i="1" s="1"/>
  <c r="M1862" i="1" s="1"/>
  <c r="M1861" i="1" s="1"/>
  <c r="L1864" i="1"/>
  <c r="L1863" i="1" s="1"/>
  <c r="L1862" i="1" s="1"/>
  <c r="L1861" i="1" s="1"/>
  <c r="K1864" i="1"/>
  <c r="K1863" i="1" s="1"/>
  <c r="J1864" i="1"/>
  <c r="I1864" i="1"/>
  <c r="E1864" i="1"/>
  <c r="AQ1863" i="1"/>
  <c r="AQ1862" i="1" s="1"/>
  <c r="AQ1861" i="1" s="1"/>
  <c r="AI1863" i="1"/>
  <c r="AI1862" i="1" s="1"/>
  <c r="AI1861" i="1" s="1"/>
  <c r="AA1863" i="1"/>
  <c r="AA1862" i="1" s="1"/>
  <c r="AA1861" i="1" s="1"/>
  <c r="S1863" i="1"/>
  <c r="S1862" i="1" s="1"/>
  <c r="S1861" i="1" s="1"/>
  <c r="O1863" i="1"/>
  <c r="O1862" i="1" s="1"/>
  <c r="J1863" i="1"/>
  <c r="U1863" i="1" s="1"/>
  <c r="AX1863" i="1" s="1"/>
  <c r="E1863" i="1"/>
  <c r="AO1862" i="1"/>
  <c r="AO1861" i="1" s="1"/>
  <c r="AC1862" i="1"/>
  <c r="AC1861" i="1" s="1"/>
  <c r="Y1862" i="1"/>
  <c r="Y1861" i="1" s="1"/>
  <c r="E1862" i="1"/>
  <c r="O1861" i="1"/>
  <c r="E1861" i="1"/>
  <c r="E1860" i="1"/>
  <c r="BA1859" i="1"/>
  <c r="AY1859" i="1"/>
  <c r="AX1859" i="1"/>
  <c r="AU1859" i="1"/>
  <c r="Z1859" i="1"/>
  <c r="Z1858" i="1" s="1"/>
  <c r="Z1857" i="1" s="1"/>
  <c r="Z1856" i="1" s="1"/>
  <c r="Z1855" i="1" s="1"/>
  <c r="Z1854" i="1" s="1"/>
  <c r="T1859" i="1"/>
  <c r="S1859" i="1"/>
  <c r="S1858" i="1" s="1"/>
  <c r="S1857" i="1" s="1"/>
  <c r="E1859" i="1"/>
  <c r="AZ1858" i="1"/>
  <c r="AZ1857" i="1" s="1"/>
  <c r="AZ1856" i="1" s="1"/>
  <c r="AZ1855" i="1" s="1"/>
  <c r="AZ1854" i="1" s="1"/>
  <c r="AT1858" i="1"/>
  <c r="AT1857" i="1" s="1"/>
  <c r="AT1856" i="1" s="1"/>
  <c r="AT1855" i="1" s="1"/>
  <c r="AT1854" i="1" s="1"/>
  <c r="AS1858" i="1"/>
  <c r="AR1858" i="1"/>
  <c r="AR1857" i="1" s="1"/>
  <c r="AR1856" i="1" s="1"/>
  <c r="AQ1858" i="1"/>
  <c r="AQ1857" i="1" s="1"/>
  <c r="AQ1856" i="1" s="1"/>
  <c r="AQ1855" i="1" s="1"/>
  <c r="AQ1854" i="1" s="1"/>
  <c r="AP1858" i="1"/>
  <c r="AO1858" i="1"/>
  <c r="AO1857" i="1" s="1"/>
  <c r="AO1856" i="1" s="1"/>
  <c r="AO1855" i="1" s="1"/>
  <c r="AO1854" i="1" s="1"/>
  <c r="AN1858" i="1"/>
  <c r="AN1857" i="1" s="1"/>
  <c r="AN1856" i="1" s="1"/>
  <c r="AN1855" i="1" s="1"/>
  <c r="AN1854" i="1" s="1"/>
  <c r="AM1858" i="1"/>
  <c r="AM1857" i="1" s="1"/>
  <c r="AM1856" i="1" s="1"/>
  <c r="AM1855" i="1" s="1"/>
  <c r="AM1854" i="1" s="1"/>
  <c r="AL1858" i="1"/>
  <c r="AL1857" i="1" s="1"/>
  <c r="AK1858" i="1"/>
  <c r="AK1857" i="1" s="1"/>
  <c r="AK1856" i="1" s="1"/>
  <c r="AK1855" i="1" s="1"/>
  <c r="AJ1858" i="1"/>
  <c r="AJ1857" i="1" s="1"/>
  <c r="AJ1856" i="1" s="1"/>
  <c r="AJ1855" i="1" s="1"/>
  <c r="AJ1854" i="1" s="1"/>
  <c r="AI1858" i="1"/>
  <c r="AI1857" i="1" s="1"/>
  <c r="AI1856" i="1" s="1"/>
  <c r="AI1855" i="1" s="1"/>
  <c r="AI1854" i="1" s="1"/>
  <c r="AH1858" i="1"/>
  <c r="AH1857" i="1" s="1"/>
  <c r="AH1856" i="1" s="1"/>
  <c r="AH1855" i="1" s="1"/>
  <c r="AH1854" i="1" s="1"/>
  <c r="AG1858" i="1"/>
  <c r="AG1857" i="1" s="1"/>
  <c r="AG1856" i="1" s="1"/>
  <c r="AG1855" i="1" s="1"/>
  <c r="AG1854" i="1" s="1"/>
  <c r="AF1858" i="1"/>
  <c r="AF1857" i="1" s="1"/>
  <c r="AF1856" i="1" s="1"/>
  <c r="AF1855" i="1" s="1"/>
  <c r="AF1854" i="1" s="1"/>
  <c r="AD1858" i="1"/>
  <c r="AC1858" i="1"/>
  <c r="AC1857" i="1" s="1"/>
  <c r="AB1858" i="1"/>
  <c r="AB1857" i="1" s="1"/>
  <c r="AB1856" i="1" s="1"/>
  <c r="AB1855" i="1" s="1"/>
  <c r="AB1854" i="1" s="1"/>
  <c r="AA1858" i="1"/>
  <c r="AA1857" i="1" s="1"/>
  <c r="AA1856" i="1" s="1"/>
  <c r="Y1858" i="1"/>
  <c r="Y1857" i="1" s="1"/>
  <c r="Y1856" i="1" s="1"/>
  <c r="Y1855" i="1" s="1"/>
  <c r="Y1854" i="1" s="1"/>
  <c r="X1858" i="1"/>
  <c r="X1857" i="1" s="1"/>
  <c r="X1856" i="1" s="1"/>
  <c r="X1855" i="1" s="1"/>
  <c r="X1854" i="1" s="1"/>
  <c r="W1858" i="1"/>
  <c r="W1857" i="1" s="1"/>
  <c r="W1856" i="1" s="1"/>
  <c r="W1855" i="1" s="1"/>
  <c r="W1854" i="1" s="1"/>
  <c r="R1858" i="1"/>
  <c r="R1857" i="1" s="1"/>
  <c r="R1856" i="1" s="1"/>
  <c r="R1855" i="1" s="1"/>
  <c r="Q1858" i="1"/>
  <c r="Q1857" i="1" s="1"/>
  <c r="Q1856" i="1" s="1"/>
  <c r="P1858" i="1"/>
  <c r="P1857" i="1" s="1"/>
  <c r="P1856" i="1" s="1"/>
  <c r="P1855" i="1" s="1"/>
  <c r="P1854" i="1" s="1"/>
  <c r="O1858" i="1"/>
  <c r="O1857" i="1" s="1"/>
  <c r="O1856" i="1" s="1"/>
  <c r="O1855" i="1" s="1"/>
  <c r="O1854" i="1" s="1"/>
  <c r="E1858" i="1"/>
  <c r="AP1857" i="1"/>
  <c r="E1857" i="1"/>
  <c r="E1856" i="1"/>
  <c r="AR1855" i="1"/>
  <c r="AR1854" i="1" s="1"/>
  <c r="AA1855" i="1"/>
  <c r="Q1855" i="1"/>
  <c r="Q1854" i="1" s="1"/>
  <c r="E1855" i="1"/>
  <c r="AK1854" i="1"/>
  <c r="R1854" i="1"/>
  <c r="E1854" i="1"/>
  <c r="E1853" i="1"/>
  <c r="AU1852" i="1"/>
  <c r="T1852" i="1"/>
  <c r="E1852" i="1"/>
  <c r="AT1851" i="1"/>
  <c r="AT1850" i="1" s="1"/>
  <c r="AT1849" i="1" s="1"/>
  <c r="AS1851" i="1"/>
  <c r="AR1851" i="1"/>
  <c r="AR1850" i="1" s="1"/>
  <c r="AR1849" i="1" s="1"/>
  <c r="AQ1851" i="1"/>
  <c r="AQ1850" i="1" s="1"/>
  <c r="AP1851" i="1"/>
  <c r="AO1851" i="1"/>
  <c r="AN1851" i="1"/>
  <c r="AN1850" i="1" s="1"/>
  <c r="AN1849" i="1" s="1"/>
  <c r="AM1851" i="1"/>
  <c r="AM1850" i="1" s="1"/>
  <c r="AM1849" i="1" s="1"/>
  <c r="AL1851" i="1"/>
  <c r="AL1850" i="1" s="1"/>
  <c r="AL1849" i="1" s="1"/>
  <c r="AK1851" i="1"/>
  <c r="AJ1851" i="1"/>
  <c r="AJ1850" i="1" s="1"/>
  <c r="AJ1849" i="1" s="1"/>
  <c r="AI1851" i="1"/>
  <c r="AI1850" i="1" s="1"/>
  <c r="AI1849" i="1" s="1"/>
  <c r="AH1851" i="1"/>
  <c r="AG1851" i="1"/>
  <c r="AF1851" i="1"/>
  <c r="AF1850" i="1" s="1"/>
  <c r="AF1849" i="1" s="1"/>
  <c r="O1851" i="1"/>
  <c r="T1851" i="1" s="1"/>
  <c r="E1851" i="1"/>
  <c r="AS1850" i="1"/>
  <c r="AS1849" i="1" s="1"/>
  <c r="AP1850" i="1"/>
  <c r="AP1849" i="1" s="1"/>
  <c r="AO1850" i="1"/>
  <c r="AO1849" i="1" s="1"/>
  <c r="AK1850" i="1"/>
  <c r="AK1849" i="1" s="1"/>
  <c r="AH1850" i="1"/>
  <c r="AH1849" i="1" s="1"/>
  <c r="AG1850" i="1"/>
  <c r="E1850" i="1"/>
  <c r="AG1849" i="1"/>
  <c r="E1849" i="1"/>
  <c r="BA1848" i="1"/>
  <c r="AU1848" i="1"/>
  <c r="V1848" i="1"/>
  <c r="AY1848" i="1" s="1"/>
  <c r="U1848" i="1"/>
  <c r="AX1848" i="1" s="1"/>
  <c r="T1848" i="1"/>
  <c r="AV1848" i="1" s="1"/>
  <c r="E1848" i="1"/>
  <c r="BA1847" i="1"/>
  <c r="AU1847" i="1"/>
  <c r="T1847" i="1"/>
  <c r="AV1847" i="1" s="1"/>
  <c r="E1847" i="1"/>
  <c r="AZ1846" i="1"/>
  <c r="AZ1845" i="1" s="1"/>
  <c r="AZ1844" i="1" s="1"/>
  <c r="AZ1843" i="1" s="1"/>
  <c r="AZ1842" i="1" s="1"/>
  <c r="AT1846" i="1"/>
  <c r="AT1845" i="1" s="1"/>
  <c r="AT1844" i="1" s="1"/>
  <c r="AT1843" i="1" s="1"/>
  <c r="AS1846" i="1"/>
  <c r="AR1846" i="1"/>
  <c r="AQ1846" i="1"/>
  <c r="AQ1845" i="1" s="1"/>
  <c r="AQ1844" i="1" s="1"/>
  <c r="AQ1843" i="1" s="1"/>
  <c r="AP1846" i="1"/>
  <c r="AP1845" i="1" s="1"/>
  <c r="AO1846" i="1"/>
  <c r="AO1845" i="1" s="1"/>
  <c r="AO1844" i="1" s="1"/>
  <c r="AO1843" i="1" s="1"/>
  <c r="AO1842" i="1" s="1"/>
  <c r="AN1846" i="1"/>
  <c r="AN1845" i="1" s="1"/>
  <c r="AN1844" i="1" s="1"/>
  <c r="AN1843" i="1" s="1"/>
  <c r="AM1846" i="1"/>
  <c r="AM1845" i="1" s="1"/>
  <c r="AM1844" i="1" s="1"/>
  <c r="AM1843" i="1" s="1"/>
  <c r="AL1846" i="1"/>
  <c r="AK1846" i="1"/>
  <c r="AK1845" i="1" s="1"/>
  <c r="AK1844" i="1" s="1"/>
  <c r="AK1843" i="1" s="1"/>
  <c r="AJ1846" i="1"/>
  <c r="AI1846" i="1"/>
  <c r="AI1845" i="1" s="1"/>
  <c r="AH1846" i="1"/>
  <c r="AH1845" i="1" s="1"/>
  <c r="AH1844" i="1" s="1"/>
  <c r="AH1843" i="1" s="1"/>
  <c r="AG1846" i="1"/>
  <c r="AG1845" i="1" s="1"/>
  <c r="AG1844" i="1" s="1"/>
  <c r="AG1843" i="1" s="1"/>
  <c r="AG1842" i="1" s="1"/>
  <c r="AF1846" i="1"/>
  <c r="AF1845" i="1" s="1"/>
  <c r="AF1844" i="1" s="1"/>
  <c r="AF1843" i="1" s="1"/>
  <c r="AE1846" i="1"/>
  <c r="AE1845" i="1" s="1"/>
  <c r="AE1844" i="1" s="1"/>
  <c r="AE1843" i="1" s="1"/>
  <c r="AE1842" i="1" s="1"/>
  <c r="AD1846" i="1"/>
  <c r="AD1845" i="1" s="1"/>
  <c r="AD1844" i="1" s="1"/>
  <c r="AD1843" i="1" s="1"/>
  <c r="AD1842" i="1" s="1"/>
  <c r="AC1846" i="1"/>
  <c r="AB1846" i="1"/>
  <c r="AA1846" i="1"/>
  <c r="AA1845" i="1" s="1"/>
  <c r="AA1844" i="1" s="1"/>
  <c r="AA1843" i="1" s="1"/>
  <c r="AA1842" i="1" s="1"/>
  <c r="Z1846" i="1"/>
  <c r="Z1845" i="1" s="1"/>
  <c r="Z1844" i="1" s="1"/>
  <c r="Z1843" i="1" s="1"/>
  <c r="Z1842" i="1" s="1"/>
  <c r="Y1846" i="1"/>
  <c r="Y1845" i="1" s="1"/>
  <c r="Y1844" i="1" s="1"/>
  <c r="Y1843" i="1" s="1"/>
  <c r="Y1842" i="1" s="1"/>
  <c r="X1846" i="1"/>
  <c r="X1845" i="1" s="1"/>
  <c r="X1844" i="1" s="1"/>
  <c r="X1843" i="1" s="1"/>
  <c r="X1842" i="1" s="1"/>
  <c r="W1846" i="1"/>
  <c r="W1845" i="1" s="1"/>
  <c r="W1844" i="1" s="1"/>
  <c r="W1843" i="1" s="1"/>
  <c r="W1842" i="1" s="1"/>
  <c r="S1846" i="1"/>
  <c r="S1845" i="1" s="1"/>
  <c r="R1846" i="1"/>
  <c r="R1845" i="1" s="1"/>
  <c r="R1844" i="1" s="1"/>
  <c r="R1843" i="1" s="1"/>
  <c r="R1842" i="1" s="1"/>
  <c r="Q1846" i="1"/>
  <c r="P1846" i="1"/>
  <c r="P1845" i="1" s="1"/>
  <c r="P1844" i="1" s="1"/>
  <c r="P1843" i="1" s="1"/>
  <c r="P1842" i="1" s="1"/>
  <c r="O1846" i="1"/>
  <c r="O1845" i="1" s="1"/>
  <c r="O1844" i="1" s="1"/>
  <c r="O1843" i="1" s="1"/>
  <c r="N1846" i="1"/>
  <c r="N1845" i="1" s="1"/>
  <c r="N1844" i="1" s="1"/>
  <c r="N1843" i="1" s="1"/>
  <c r="N1842" i="1" s="1"/>
  <c r="M1846" i="1"/>
  <c r="M1845" i="1" s="1"/>
  <c r="M1844" i="1" s="1"/>
  <c r="M1843" i="1" s="1"/>
  <c r="M1842" i="1" s="1"/>
  <c r="L1846" i="1"/>
  <c r="L1845" i="1" s="1"/>
  <c r="L1844" i="1" s="1"/>
  <c r="L1843" i="1" s="1"/>
  <c r="L1842" i="1" s="1"/>
  <c r="K1846" i="1"/>
  <c r="J1846" i="1"/>
  <c r="U1846" i="1" s="1"/>
  <c r="I1846" i="1"/>
  <c r="E1846" i="1"/>
  <c r="AS1845" i="1"/>
  <c r="AS1844" i="1" s="1"/>
  <c r="AS1843" i="1" s="1"/>
  <c r="AS1842" i="1" s="1"/>
  <c r="AR1845" i="1"/>
  <c r="AR1844" i="1" s="1"/>
  <c r="AR1843" i="1" s="1"/>
  <c r="AJ1845" i="1"/>
  <c r="AJ1844" i="1" s="1"/>
  <c r="AJ1843" i="1" s="1"/>
  <c r="AC1845" i="1"/>
  <c r="AC1844" i="1" s="1"/>
  <c r="AC1843" i="1" s="1"/>
  <c r="AC1842" i="1" s="1"/>
  <c r="AB1845" i="1"/>
  <c r="AB1844" i="1" s="1"/>
  <c r="AB1843" i="1" s="1"/>
  <c r="AB1842" i="1" s="1"/>
  <c r="Q1845" i="1"/>
  <c r="Q1844" i="1" s="1"/>
  <c r="Q1843" i="1" s="1"/>
  <c r="Q1842" i="1" s="1"/>
  <c r="I1845" i="1"/>
  <c r="E1845" i="1"/>
  <c r="AI1844" i="1"/>
  <c r="AI1843" i="1" s="1"/>
  <c r="S1844" i="1"/>
  <c r="S1843" i="1" s="1"/>
  <c r="S1842" i="1" s="1"/>
  <c r="E1844" i="1"/>
  <c r="E1843" i="1"/>
  <c r="E1842" i="1"/>
  <c r="BA1841" i="1"/>
  <c r="AY1841" i="1"/>
  <c r="AX1841" i="1"/>
  <c r="AV1841" i="1"/>
  <c r="AU1841" i="1"/>
  <c r="T1841" i="1"/>
  <c r="AW1841" i="1" s="1"/>
  <c r="E1841" i="1"/>
  <c r="AZ1840" i="1"/>
  <c r="AZ1837" i="1" s="1"/>
  <c r="AT1840" i="1"/>
  <c r="AS1840" i="1"/>
  <c r="AR1840" i="1"/>
  <c r="AR1838" i="1" s="1"/>
  <c r="AR1837" i="1" s="1"/>
  <c r="AQ1840" i="1"/>
  <c r="AQ1838" i="1" s="1"/>
  <c r="AQ1837" i="1" s="1"/>
  <c r="AP1840" i="1"/>
  <c r="AO1840" i="1"/>
  <c r="AO1838" i="1" s="1"/>
  <c r="AO1837" i="1" s="1"/>
  <c r="AN1840" i="1"/>
  <c r="AN1838" i="1" s="1"/>
  <c r="AN1837" i="1" s="1"/>
  <c r="AM1840" i="1"/>
  <c r="AM1838" i="1" s="1"/>
  <c r="AM1837" i="1" s="1"/>
  <c r="AL1840" i="1"/>
  <c r="AK1840" i="1"/>
  <c r="AK1838" i="1" s="1"/>
  <c r="AK1837" i="1" s="1"/>
  <c r="AJ1840" i="1"/>
  <c r="AJ1838" i="1" s="1"/>
  <c r="AJ1837" i="1" s="1"/>
  <c r="AI1840" i="1"/>
  <c r="AI1838" i="1" s="1"/>
  <c r="AI1837" i="1" s="1"/>
  <c r="AH1840" i="1"/>
  <c r="AG1840" i="1"/>
  <c r="AG1838" i="1" s="1"/>
  <c r="AG1837" i="1" s="1"/>
  <c r="AF1840" i="1"/>
  <c r="AF1838" i="1" s="1"/>
  <c r="AF1837" i="1" s="1"/>
  <c r="AD1840" i="1"/>
  <c r="AY1840" i="1" s="1"/>
  <c r="AC1840" i="1"/>
  <c r="AB1840" i="1"/>
  <c r="AB1837" i="1" s="1"/>
  <c r="AA1840" i="1"/>
  <c r="Z1840" i="1"/>
  <c r="Z1837" i="1" s="1"/>
  <c r="Y1840" i="1"/>
  <c r="X1840" i="1"/>
  <c r="X1837" i="1" s="1"/>
  <c r="W1840" i="1"/>
  <c r="W1837" i="1" s="1"/>
  <c r="S1840" i="1"/>
  <c r="S1838" i="1" s="1"/>
  <c r="R1840" i="1"/>
  <c r="Q1840" i="1"/>
  <c r="Q1838" i="1" s="1"/>
  <c r="Q1837" i="1" s="1"/>
  <c r="P1840" i="1"/>
  <c r="P1838" i="1" s="1"/>
  <c r="O1840" i="1"/>
  <c r="O1838" i="1" s="1"/>
  <c r="O1837" i="1" s="1"/>
  <c r="E1840" i="1"/>
  <c r="AU1839" i="1"/>
  <c r="T1839" i="1"/>
  <c r="AV1839" i="1" s="1"/>
  <c r="E1839" i="1"/>
  <c r="AT1838" i="1"/>
  <c r="AT1837" i="1" s="1"/>
  <c r="AP1838" i="1"/>
  <c r="AL1838" i="1"/>
  <c r="AH1838" i="1"/>
  <c r="AH1837" i="1" s="1"/>
  <c r="E1838" i="1"/>
  <c r="AC1837" i="1"/>
  <c r="Y1837" i="1"/>
  <c r="P1837" i="1"/>
  <c r="E1837" i="1"/>
  <c r="BA1836" i="1"/>
  <c r="AU1836" i="1"/>
  <c r="V1836" i="1"/>
  <c r="AY1836" i="1" s="1"/>
  <c r="U1836" i="1"/>
  <c r="AX1836" i="1" s="1"/>
  <c r="T1836" i="1"/>
  <c r="E1836" i="1"/>
  <c r="BA1835" i="1"/>
  <c r="AU1835" i="1"/>
  <c r="T1835" i="1"/>
  <c r="E1835" i="1"/>
  <c r="AZ1834" i="1"/>
  <c r="AZ1830" i="1" s="1"/>
  <c r="AZ1829" i="1" s="1"/>
  <c r="AZ1828" i="1" s="1"/>
  <c r="AT1834" i="1"/>
  <c r="AS1834" i="1"/>
  <c r="AR1834" i="1"/>
  <c r="AQ1834" i="1"/>
  <c r="AP1834" i="1"/>
  <c r="AO1834" i="1"/>
  <c r="AN1834" i="1"/>
  <c r="AM1834" i="1"/>
  <c r="AL1834" i="1"/>
  <c r="BA1834" i="1" s="1"/>
  <c r="AK1834" i="1"/>
  <c r="AJ1834" i="1"/>
  <c r="AI1834" i="1"/>
  <c r="AH1834" i="1"/>
  <c r="AG1834" i="1"/>
  <c r="AF1834" i="1"/>
  <c r="AE1834" i="1"/>
  <c r="AE1830" i="1" s="1"/>
  <c r="AE1829" i="1" s="1"/>
  <c r="AE1828" i="1" s="1"/>
  <c r="AE1819" i="1" s="1"/>
  <c r="AD1834" i="1"/>
  <c r="AD1830" i="1" s="1"/>
  <c r="AD1829" i="1" s="1"/>
  <c r="AD1828" i="1" s="1"/>
  <c r="AC1834" i="1"/>
  <c r="AB1834" i="1"/>
  <c r="AA1834" i="1"/>
  <c r="AA1830" i="1" s="1"/>
  <c r="Z1834" i="1"/>
  <c r="Z1830" i="1" s="1"/>
  <c r="Z1829" i="1" s="1"/>
  <c r="Z1828" i="1" s="1"/>
  <c r="Y1834" i="1"/>
  <c r="X1834" i="1"/>
  <c r="W1834" i="1"/>
  <c r="W1830" i="1" s="1"/>
  <c r="W1829" i="1" s="1"/>
  <c r="W1828" i="1" s="1"/>
  <c r="S1834" i="1"/>
  <c r="S1830" i="1" s="1"/>
  <c r="S1829" i="1" s="1"/>
  <c r="S1828" i="1" s="1"/>
  <c r="R1834" i="1"/>
  <c r="R1830" i="1" s="1"/>
  <c r="R1829" i="1" s="1"/>
  <c r="R1828" i="1" s="1"/>
  <c r="Q1834" i="1"/>
  <c r="Q1830" i="1" s="1"/>
  <c r="Q1829" i="1" s="1"/>
  <c r="Q1828" i="1" s="1"/>
  <c r="P1834" i="1"/>
  <c r="O1834" i="1"/>
  <c r="O1830" i="1" s="1"/>
  <c r="O1829" i="1" s="1"/>
  <c r="O1828" i="1" s="1"/>
  <c r="N1834" i="1"/>
  <c r="N1830" i="1" s="1"/>
  <c r="N1829" i="1" s="1"/>
  <c r="N1828" i="1" s="1"/>
  <c r="M1834" i="1"/>
  <c r="L1834" i="1"/>
  <c r="L1830" i="1" s="1"/>
  <c r="L1829" i="1" s="1"/>
  <c r="L1828" i="1" s="1"/>
  <c r="K1834" i="1"/>
  <c r="J1834" i="1"/>
  <c r="I1834" i="1"/>
  <c r="I1830" i="1" s="1"/>
  <c r="E1834" i="1"/>
  <c r="BA1833" i="1"/>
  <c r="AU1833" i="1"/>
  <c r="T1833" i="1"/>
  <c r="AV1833" i="1" s="1"/>
  <c r="E1833" i="1"/>
  <c r="BA1832" i="1"/>
  <c r="AU1832" i="1"/>
  <c r="T1832" i="1"/>
  <c r="AV1832" i="1" s="1"/>
  <c r="E1832" i="1"/>
  <c r="AT1831" i="1"/>
  <c r="AS1831" i="1"/>
  <c r="AR1831" i="1"/>
  <c r="AR1830" i="1" s="1"/>
  <c r="AR1829" i="1" s="1"/>
  <c r="AR1828" i="1" s="1"/>
  <c r="AQ1831" i="1"/>
  <c r="AP1831" i="1"/>
  <c r="AO1831" i="1"/>
  <c r="AN1831" i="1"/>
  <c r="AN1830" i="1" s="1"/>
  <c r="AN1829" i="1" s="1"/>
  <c r="AN1828" i="1" s="1"/>
  <c r="AM1831" i="1"/>
  <c r="AL1831" i="1"/>
  <c r="AK1831" i="1"/>
  <c r="AJ1831" i="1"/>
  <c r="AJ1830" i="1" s="1"/>
  <c r="AJ1829" i="1" s="1"/>
  <c r="AJ1828" i="1" s="1"/>
  <c r="AI1831" i="1"/>
  <c r="AH1831" i="1"/>
  <c r="AG1831" i="1"/>
  <c r="AF1831" i="1"/>
  <c r="AF1830" i="1" s="1"/>
  <c r="AF1829" i="1" s="1"/>
  <c r="AF1828" i="1" s="1"/>
  <c r="P1831" i="1"/>
  <c r="T1831" i="1" s="1"/>
  <c r="O1831" i="1"/>
  <c r="E1831" i="1"/>
  <c r="AS1830" i="1"/>
  <c r="AS1829" i="1" s="1"/>
  <c r="AS1828" i="1" s="1"/>
  <c r="AO1830" i="1"/>
  <c r="AO1829" i="1" s="1"/>
  <c r="AO1828" i="1" s="1"/>
  <c r="AK1830" i="1"/>
  <c r="AK1829" i="1" s="1"/>
  <c r="AK1828" i="1" s="1"/>
  <c r="AG1830" i="1"/>
  <c r="AG1829" i="1" s="1"/>
  <c r="AG1828" i="1" s="1"/>
  <c r="AC1830" i="1"/>
  <c r="AC1829" i="1" s="1"/>
  <c r="AB1830" i="1"/>
  <c r="AB1829" i="1" s="1"/>
  <c r="AB1828" i="1" s="1"/>
  <c r="Y1830" i="1"/>
  <c r="Y1829" i="1" s="1"/>
  <c r="Y1828" i="1" s="1"/>
  <c r="X1830" i="1"/>
  <c r="X1829" i="1" s="1"/>
  <c r="X1828" i="1" s="1"/>
  <c r="M1830" i="1"/>
  <c r="M1829" i="1" s="1"/>
  <c r="M1828" i="1" s="1"/>
  <c r="E1830" i="1"/>
  <c r="AA1829" i="1"/>
  <c r="AA1828" i="1" s="1"/>
  <c r="E1829" i="1"/>
  <c r="AC1828" i="1"/>
  <c r="E1828" i="1"/>
  <c r="BA1827" i="1"/>
  <c r="AU1827" i="1"/>
  <c r="T1827" i="1"/>
  <c r="E1827" i="1"/>
  <c r="AT1826" i="1"/>
  <c r="AT1825" i="1" s="1"/>
  <c r="AS1826" i="1"/>
  <c r="AR1826" i="1"/>
  <c r="AQ1826" i="1"/>
  <c r="AQ1825" i="1" s="1"/>
  <c r="AP1826" i="1"/>
  <c r="AP1825" i="1" s="1"/>
  <c r="AO1826" i="1"/>
  <c r="AN1826" i="1"/>
  <c r="AN1825" i="1" s="1"/>
  <c r="AM1826" i="1"/>
  <c r="AM1825" i="1" s="1"/>
  <c r="AL1826" i="1"/>
  <c r="BA1826" i="1" s="1"/>
  <c r="AK1826" i="1"/>
  <c r="AK1825" i="1" s="1"/>
  <c r="AJ1826" i="1"/>
  <c r="AJ1825" i="1" s="1"/>
  <c r="AI1826" i="1"/>
  <c r="AI1825" i="1" s="1"/>
  <c r="AH1826" i="1"/>
  <c r="AH1825" i="1" s="1"/>
  <c r="AG1826" i="1"/>
  <c r="AF1826" i="1"/>
  <c r="AF1825" i="1" s="1"/>
  <c r="S1826" i="1"/>
  <c r="S1825" i="1" s="1"/>
  <c r="R1826" i="1"/>
  <c r="R1825" i="1" s="1"/>
  <c r="Q1826" i="1"/>
  <c r="P1826" i="1"/>
  <c r="P1825" i="1" s="1"/>
  <c r="O1826" i="1"/>
  <c r="O1825" i="1" s="1"/>
  <c r="E1826" i="1"/>
  <c r="AS1825" i="1"/>
  <c r="AO1825" i="1"/>
  <c r="AG1825" i="1"/>
  <c r="E1825" i="1"/>
  <c r="BA1824" i="1"/>
  <c r="AU1824" i="1"/>
  <c r="V1824" i="1"/>
  <c r="AY1824" i="1" s="1"/>
  <c r="U1824" i="1"/>
  <c r="AX1824" i="1" s="1"/>
  <c r="T1824" i="1"/>
  <c r="E1824" i="1"/>
  <c r="AZ1823" i="1"/>
  <c r="AZ1822" i="1" s="1"/>
  <c r="AZ1821" i="1" s="1"/>
  <c r="AZ1820" i="1" s="1"/>
  <c r="AT1823" i="1"/>
  <c r="AT1822" i="1" s="1"/>
  <c r="AS1823" i="1"/>
  <c r="AS1822" i="1" s="1"/>
  <c r="AR1823" i="1"/>
  <c r="AQ1823" i="1"/>
  <c r="AQ1822" i="1" s="1"/>
  <c r="AQ1821" i="1" s="1"/>
  <c r="AQ1820" i="1" s="1"/>
  <c r="AP1823" i="1"/>
  <c r="AP1822" i="1" s="1"/>
  <c r="AO1823" i="1"/>
  <c r="AN1823" i="1"/>
  <c r="AN1822" i="1" s="1"/>
  <c r="AM1823" i="1"/>
  <c r="AM1822" i="1" s="1"/>
  <c r="AM1821" i="1" s="1"/>
  <c r="AL1823" i="1"/>
  <c r="AK1823" i="1"/>
  <c r="AK1822" i="1" s="1"/>
  <c r="AJ1823" i="1"/>
  <c r="AJ1822" i="1" s="1"/>
  <c r="AI1823" i="1"/>
  <c r="AI1822" i="1" s="1"/>
  <c r="AI1821" i="1" s="1"/>
  <c r="AI1820" i="1" s="1"/>
  <c r="AH1823" i="1"/>
  <c r="AH1822" i="1" s="1"/>
  <c r="AG1823" i="1"/>
  <c r="AF1823" i="1"/>
  <c r="AF1822" i="1" s="1"/>
  <c r="AD1823" i="1"/>
  <c r="AD1822" i="1" s="1"/>
  <c r="AD1821" i="1" s="1"/>
  <c r="AD1820" i="1" s="1"/>
  <c r="AC1823" i="1"/>
  <c r="AC1822" i="1" s="1"/>
  <c r="AC1821" i="1" s="1"/>
  <c r="AC1820" i="1" s="1"/>
  <c r="AB1823" i="1"/>
  <c r="AB1822" i="1" s="1"/>
  <c r="AB1821" i="1" s="1"/>
  <c r="AB1820" i="1" s="1"/>
  <c r="AA1823" i="1"/>
  <c r="AA1822" i="1" s="1"/>
  <c r="AA1821" i="1" s="1"/>
  <c r="AA1820" i="1" s="1"/>
  <c r="Z1823" i="1"/>
  <c r="Z1822" i="1" s="1"/>
  <c r="Z1821" i="1" s="1"/>
  <c r="Z1820" i="1" s="1"/>
  <c r="Y1823" i="1"/>
  <c r="Y1822" i="1" s="1"/>
  <c r="Y1821" i="1" s="1"/>
  <c r="Y1820" i="1" s="1"/>
  <c r="Y1819" i="1" s="1"/>
  <c r="X1823" i="1"/>
  <c r="X1822" i="1" s="1"/>
  <c r="X1821" i="1" s="1"/>
  <c r="X1820" i="1" s="1"/>
  <c r="X1819" i="1" s="1"/>
  <c r="W1823" i="1"/>
  <c r="W1822" i="1" s="1"/>
  <c r="W1821" i="1" s="1"/>
  <c r="W1820" i="1" s="1"/>
  <c r="S1823" i="1"/>
  <c r="S1822" i="1" s="1"/>
  <c r="S1821" i="1" s="1"/>
  <c r="S1820" i="1" s="1"/>
  <c r="R1823" i="1"/>
  <c r="R1822" i="1" s="1"/>
  <c r="Q1823" i="1"/>
  <c r="Q1822" i="1" s="1"/>
  <c r="P1823" i="1"/>
  <c r="P1822" i="1" s="1"/>
  <c r="O1823" i="1"/>
  <c r="O1822" i="1" s="1"/>
  <c r="O1821" i="1" s="1"/>
  <c r="O1820" i="1" s="1"/>
  <c r="N1823" i="1"/>
  <c r="N1822" i="1" s="1"/>
  <c r="N1821" i="1" s="1"/>
  <c r="N1820" i="1" s="1"/>
  <c r="M1823" i="1"/>
  <c r="M1822" i="1" s="1"/>
  <c r="L1823" i="1"/>
  <c r="K1823" i="1"/>
  <c r="J1823" i="1"/>
  <c r="I1823" i="1"/>
  <c r="E1823" i="1"/>
  <c r="AO1822" i="1"/>
  <c r="AO1821" i="1" s="1"/>
  <c r="AO1820" i="1" s="1"/>
  <c r="AG1822" i="1"/>
  <c r="L1822" i="1"/>
  <c r="L1821" i="1" s="1"/>
  <c r="L1820" i="1" s="1"/>
  <c r="E1822" i="1"/>
  <c r="M1821" i="1"/>
  <c r="M1820" i="1" s="1"/>
  <c r="E1821" i="1"/>
  <c r="AM1820" i="1"/>
  <c r="E1820" i="1"/>
  <c r="E1819" i="1"/>
  <c r="E1818" i="1"/>
  <c r="BA1817" i="1"/>
  <c r="AU1817" i="1"/>
  <c r="AM1817" i="1"/>
  <c r="AI1817" i="1"/>
  <c r="AH1817" i="1"/>
  <c r="V1817" i="1"/>
  <c r="AY1817" i="1" s="1"/>
  <c r="U1817" i="1"/>
  <c r="AX1817" i="1" s="1"/>
  <c r="T1817" i="1"/>
  <c r="AW1817" i="1" s="1"/>
  <c r="E1817" i="1"/>
  <c r="BA1816" i="1"/>
  <c r="AU1816" i="1"/>
  <c r="AM1816" i="1"/>
  <c r="AI1816" i="1"/>
  <c r="AH1816" i="1"/>
  <c r="V1816" i="1"/>
  <c r="AY1816" i="1" s="1"/>
  <c r="U1816" i="1"/>
  <c r="AX1816" i="1" s="1"/>
  <c r="T1816" i="1"/>
  <c r="E1816" i="1"/>
  <c r="AZ1815" i="1"/>
  <c r="AT1815" i="1"/>
  <c r="AS1815" i="1"/>
  <c r="AR1815" i="1"/>
  <c r="AQ1815" i="1"/>
  <c r="AP1815" i="1"/>
  <c r="AO1815" i="1"/>
  <c r="AN1815" i="1"/>
  <c r="AL1815" i="1"/>
  <c r="AK1815" i="1"/>
  <c r="AJ1815" i="1"/>
  <c r="AG1815" i="1"/>
  <c r="AF1815" i="1"/>
  <c r="AE1815" i="1"/>
  <c r="AD1815" i="1"/>
  <c r="AC1815" i="1"/>
  <c r="AB1815" i="1"/>
  <c r="AA1815" i="1"/>
  <c r="Z1815" i="1"/>
  <c r="Y1815" i="1"/>
  <c r="X1815" i="1"/>
  <c r="W1815" i="1"/>
  <c r="S1815" i="1"/>
  <c r="R1815" i="1"/>
  <c r="Q1815" i="1"/>
  <c r="P1815" i="1"/>
  <c r="O1815" i="1"/>
  <c r="N1815" i="1"/>
  <c r="M1815" i="1"/>
  <c r="L1815" i="1"/>
  <c r="K1815" i="1"/>
  <c r="J1815" i="1"/>
  <c r="I1815" i="1"/>
  <c r="E1815" i="1"/>
  <c r="BA1814" i="1"/>
  <c r="AU1814" i="1"/>
  <c r="AM1814" i="1"/>
  <c r="AM1813" i="1" s="1"/>
  <c r="AI1814" i="1"/>
  <c r="AH1814" i="1"/>
  <c r="V1814" i="1"/>
  <c r="AY1814" i="1" s="1"/>
  <c r="U1814" i="1"/>
  <c r="AX1814" i="1" s="1"/>
  <c r="T1814" i="1"/>
  <c r="AW1814" i="1" s="1"/>
  <c r="E1814" i="1"/>
  <c r="AZ1813" i="1"/>
  <c r="AT1813" i="1"/>
  <c r="AT1812" i="1" s="1"/>
  <c r="AT1811" i="1" s="1"/>
  <c r="AT1810" i="1" s="1"/>
  <c r="AS1813" i="1"/>
  <c r="AR1813" i="1"/>
  <c r="AR1812" i="1" s="1"/>
  <c r="AR1811" i="1" s="1"/>
  <c r="AR1810" i="1" s="1"/>
  <c r="AQ1813" i="1"/>
  <c r="AP1813" i="1"/>
  <c r="AP1812" i="1" s="1"/>
  <c r="AP1811" i="1" s="1"/>
  <c r="AP1810" i="1" s="1"/>
  <c r="AO1813" i="1"/>
  <c r="AN1813" i="1"/>
  <c r="AN1812" i="1" s="1"/>
  <c r="AN1811" i="1" s="1"/>
  <c r="AN1810" i="1" s="1"/>
  <c r="AL1813" i="1"/>
  <c r="BA1813" i="1" s="1"/>
  <c r="AK1813" i="1"/>
  <c r="AK1812" i="1" s="1"/>
  <c r="AJ1813" i="1"/>
  <c r="AI1813" i="1"/>
  <c r="AH1813" i="1"/>
  <c r="AG1813" i="1"/>
  <c r="AF1813" i="1"/>
  <c r="AE1813" i="1"/>
  <c r="AE1812" i="1" s="1"/>
  <c r="AE1811" i="1" s="1"/>
  <c r="AE1810" i="1" s="1"/>
  <c r="AD1813" i="1"/>
  <c r="AD1812" i="1" s="1"/>
  <c r="AD1811" i="1" s="1"/>
  <c r="AD1810" i="1" s="1"/>
  <c r="AC1813" i="1"/>
  <c r="AB1813" i="1"/>
  <c r="AA1813" i="1"/>
  <c r="AA1812" i="1" s="1"/>
  <c r="AA1811" i="1" s="1"/>
  <c r="AA1810" i="1" s="1"/>
  <c r="Z1813" i="1"/>
  <c r="Z1812" i="1" s="1"/>
  <c r="Z1811" i="1" s="1"/>
  <c r="Z1810" i="1" s="1"/>
  <c r="Y1813" i="1"/>
  <c r="X1813" i="1"/>
  <c r="W1813" i="1"/>
  <c r="W1812" i="1" s="1"/>
  <c r="W1811" i="1" s="1"/>
  <c r="W1810" i="1" s="1"/>
  <c r="S1813" i="1"/>
  <c r="S1812" i="1" s="1"/>
  <c r="S1811" i="1" s="1"/>
  <c r="S1810" i="1" s="1"/>
  <c r="R1813" i="1"/>
  <c r="Q1813" i="1"/>
  <c r="P1813" i="1"/>
  <c r="P1812" i="1" s="1"/>
  <c r="P1811" i="1" s="1"/>
  <c r="P1810" i="1" s="1"/>
  <c r="O1813" i="1"/>
  <c r="N1813" i="1"/>
  <c r="M1813" i="1"/>
  <c r="L1813" i="1"/>
  <c r="L1812" i="1" s="1"/>
  <c r="L1811" i="1" s="1"/>
  <c r="L1810" i="1" s="1"/>
  <c r="K1813" i="1"/>
  <c r="K1812" i="1" s="1"/>
  <c r="K1811" i="1" s="1"/>
  <c r="K1810" i="1" s="1"/>
  <c r="J1813" i="1"/>
  <c r="I1813" i="1"/>
  <c r="E1813" i="1"/>
  <c r="AQ1812" i="1"/>
  <c r="AQ1811" i="1" s="1"/>
  <c r="AQ1810" i="1" s="1"/>
  <c r="R1812" i="1"/>
  <c r="R1811" i="1" s="1"/>
  <c r="R1810" i="1" s="1"/>
  <c r="O1812" i="1"/>
  <c r="O1811" i="1" s="1"/>
  <c r="O1810" i="1" s="1"/>
  <c r="E1812" i="1"/>
  <c r="AK1811" i="1"/>
  <c r="AK1810" i="1" s="1"/>
  <c r="E1811" i="1"/>
  <c r="E1810" i="1"/>
  <c r="BA1809" i="1"/>
  <c r="AX1809" i="1"/>
  <c r="AU1809" i="1"/>
  <c r="V1809" i="1"/>
  <c r="AY1809" i="1" s="1"/>
  <c r="U1809" i="1"/>
  <c r="T1809" i="1"/>
  <c r="AW1809" i="1" s="1"/>
  <c r="E1809" i="1"/>
  <c r="BA1808" i="1"/>
  <c r="AU1808" i="1"/>
  <c r="V1808" i="1"/>
  <c r="AY1808" i="1" s="1"/>
  <c r="U1808" i="1"/>
  <c r="AX1808" i="1" s="1"/>
  <c r="T1808" i="1"/>
  <c r="E1808" i="1"/>
  <c r="AZ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W1807" i="1"/>
  <c r="S1807" i="1"/>
  <c r="R1807" i="1"/>
  <c r="Q1807" i="1"/>
  <c r="P1807" i="1"/>
  <c r="O1807" i="1"/>
  <c r="N1807" i="1"/>
  <c r="N1804" i="1" s="1"/>
  <c r="N1803" i="1" s="1"/>
  <c r="N1802" i="1" s="1"/>
  <c r="N1801" i="1" s="1"/>
  <c r="M1807" i="1"/>
  <c r="L1807" i="1"/>
  <c r="K1807" i="1"/>
  <c r="J1807" i="1"/>
  <c r="I1807" i="1"/>
  <c r="E1807" i="1"/>
  <c r="BA1806" i="1"/>
  <c r="AU1806" i="1"/>
  <c r="V1806" i="1"/>
  <c r="AY1806" i="1" s="1"/>
  <c r="U1806" i="1"/>
  <c r="AX1806" i="1" s="1"/>
  <c r="T1806" i="1"/>
  <c r="E1806" i="1"/>
  <c r="AZ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S1805" i="1"/>
  <c r="R1805" i="1"/>
  <c r="R1804" i="1" s="1"/>
  <c r="R1803" i="1" s="1"/>
  <c r="R1802" i="1" s="1"/>
  <c r="R1801" i="1" s="1"/>
  <c r="Q1805" i="1"/>
  <c r="P1805" i="1"/>
  <c r="O1805" i="1"/>
  <c r="N1805" i="1"/>
  <c r="M1805" i="1"/>
  <c r="L1805" i="1"/>
  <c r="K1805" i="1"/>
  <c r="J1805" i="1"/>
  <c r="I1805" i="1"/>
  <c r="E1805" i="1"/>
  <c r="J1804" i="1"/>
  <c r="E1804" i="1"/>
  <c r="E1803" i="1"/>
  <c r="E1802" i="1"/>
  <c r="E1801" i="1"/>
  <c r="E1800" i="1"/>
  <c r="BA1799" i="1"/>
  <c r="AU1799" i="1"/>
  <c r="AV1799" i="1" s="1"/>
  <c r="T1799" i="1"/>
  <c r="E1799" i="1"/>
  <c r="AT1798" i="1"/>
  <c r="AT1797" i="1" s="1"/>
  <c r="AT1796" i="1" s="1"/>
  <c r="AS1798" i="1"/>
  <c r="AS1797" i="1" s="1"/>
  <c r="AS1796" i="1" s="1"/>
  <c r="AR1798" i="1"/>
  <c r="AQ1798" i="1"/>
  <c r="AQ1797" i="1" s="1"/>
  <c r="AP1798" i="1"/>
  <c r="AO1798" i="1"/>
  <c r="AO1797" i="1" s="1"/>
  <c r="AO1796" i="1" s="1"/>
  <c r="AN1798" i="1"/>
  <c r="AN1797" i="1" s="1"/>
  <c r="AN1796" i="1" s="1"/>
  <c r="AM1798" i="1"/>
  <c r="AM1797" i="1" s="1"/>
  <c r="AM1796" i="1" s="1"/>
  <c r="AL1798" i="1"/>
  <c r="AL1797" i="1" s="1"/>
  <c r="AK1798" i="1"/>
  <c r="AK1797" i="1" s="1"/>
  <c r="AK1796" i="1" s="1"/>
  <c r="AJ1798" i="1"/>
  <c r="AI1798" i="1"/>
  <c r="AI1797" i="1" s="1"/>
  <c r="AI1796" i="1" s="1"/>
  <c r="AH1798" i="1"/>
  <c r="AH1797" i="1" s="1"/>
  <c r="AH1796" i="1" s="1"/>
  <c r="AG1798" i="1"/>
  <c r="AG1797" i="1" s="1"/>
  <c r="AG1796" i="1" s="1"/>
  <c r="AF1798" i="1"/>
  <c r="R1798" i="1"/>
  <c r="Q1798" i="1"/>
  <c r="Q1797" i="1" s="1"/>
  <c r="Q1796" i="1" s="1"/>
  <c r="P1798" i="1"/>
  <c r="O1798" i="1"/>
  <c r="E1798" i="1"/>
  <c r="AR1797" i="1"/>
  <c r="AR1796" i="1" s="1"/>
  <c r="AJ1797" i="1"/>
  <c r="AJ1796" i="1" s="1"/>
  <c r="AF1797" i="1"/>
  <c r="AF1796" i="1" s="1"/>
  <c r="P1797" i="1"/>
  <c r="P1796" i="1" s="1"/>
  <c r="O1797" i="1"/>
  <c r="O1796" i="1" s="1"/>
  <c r="E1797" i="1"/>
  <c r="AQ1796" i="1"/>
  <c r="E1796" i="1"/>
  <c r="BA1795" i="1"/>
  <c r="AU1795" i="1"/>
  <c r="V1795" i="1"/>
  <c r="AY1795" i="1" s="1"/>
  <c r="U1795" i="1"/>
  <c r="AX1795" i="1" s="1"/>
  <c r="T1795" i="1"/>
  <c r="E1795" i="1"/>
  <c r="AZ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D1794" i="1"/>
  <c r="AC1794" i="1"/>
  <c r="AB1794" i="1"/>
  <c r="AA1794" i="1"/>
  <c r="Z1794" i="1"/>
  <c r="Y1794" i="1"/>
  <c r="X1794" i="1"/>
  <c r="W1794" i="1"/>
  <c r="S1794" i="1"/>
  <c r="R1794" i="1"/>
  <c r="Q1794" i="1"/>
  <c r="P1794" i="1"/>
  <c r="O1794" i="1"/>
  <c r="N1794" i="1"/>
  <c r="M1794" i="1"/>
  <c r="L1794" i="1"/>
  <c r="K1794" i="1"/>
  <c r="J1794" i="1"/>
  <c r="I1794" i="1"/>
  <c r="E1794" i="1"/>
  <c r="BA1793" i="1"/>
  <c r="AU1793" i="1"/>
  <c r="V1793" i="1"/>
  <c r="AY1793" i="1" s="1"/>
  <c r="U1793" i="1"/>
  <c r="AX1793" i="1" s="1"/>
  <c r="T1793" i="1"/>
  <c r="AW1793" i="1" s="1"/>
  <c r="E1793" i="1"/>
  <c r="AZ1792" i="1"/>
  <c r="AT1792" i="1"/>
  <c r="AS1792" i="1"/>
  <c r="AR1792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S1792" i="1"/>
  <c r="R1792" i="1"/>
  <c r="Q1792" i="1"/>
  <c r="P1792" i="1"/>
  <c r="O1792" i="1"/>
  <c r="N1792" i="1"/>
  <c r="M1792" i="1"/>
  <c r="L1792" i="1"/>
  <c r="K1792" i="1"/>
  <c r="J1792" i="1"/>
  <c r="I1792" i="1"/>
  <c r="E1792" i="1"/>
  <c r="BA1791" i="1"/>
  <c r="AU1791" i="1"/>
  <c r="V1791" i="1"/>
  <c r="AY1791" i="1" s="1"/>
  <c r="U1791" i="1"/>
  <c r="AX1791" i="1" s="1"/>
  <c r="T1791" i="1"/>
  <c r="AW1791" i="1" s="1"/>
  <c r="E1791" i="1"/>
  <c r="AZ1790" i="1"/>
  <c r="AT1790" i="1"/>
  <c r="AT1786" i="1" s="1"/>
  <c r="AT1785" i="1" s="1"/>
  <c r="AT1780" i="1" s="1"/>
  <c r="AS1790" i="1"/>
  <c r="AR1790" i="1"/>
  <c r="AQ1790" i="1"/>
  <c r="AP1790" i="1"/>
  <c r="AP1786" i="1" s="1"/>
  <c r="AP1785" i="1" s="1"/>
  <c r="AO1790" i="1"/>
  <c r="AN1790" i="1"/>
  <c r="AM1790" i="1"/>
  <c r="AL1790" i="1"/>
  <c r="BA1790" i="1" s="1"/>
  <c r="AK1790" i="1"/>
  <c r="AJ1790" i="1"/>
  <c r="AI1790" i="1"/>
  <c r="AH1790" i="1"/>
  <c r="AH1786" i="1" s="1"/>
  <c r="AH1785" i="1" s="1"/>
  <c r="AH1780" i="1" s="1"/>
  <c r="AH1779" i="1" s="1"/>
  <c r="AG1790" i="1"/>
  <c r="AF1790" i="1"/>
  <c r="AE1790" i="1"/>
  <c r="AD1790" i="1"/>
  <c r="AD1786" i="1" s="1"/>
  <c r="AD1785" i="1" s="1"/>
  <c r="AD1780" i="1" s="1"/>
  <c r="AD1779" i="1" s="1"/>
  <c r="AC1790" i="1"/>
  <c r="AB1790" i="1"/>
  <c r="AA1790" i="1"/>
  <c r="Z1790" i="1"/>
  <c r="Z1786" i="1" s="1"/>
  <c r="Z1785" i="1" s="1"/>
  <c r="Z1780" i="1" s="1"/>
  <c r="Z1779" i="1" s="1"/>
  <c r="Y1790" i="1"/>
  <c r="X1790" i="1"/>
  <c r="W1790" i="1"/>
  <c r="S1790" i="1"/>
  <c r="S1786" i="1" s="1"/>
  <c r="S1785" i="1" s="1"/>
  <c r="S1780" i="1" s="1"/>
  <c r="S1779" i="1" s="1"/>
  <c r="R1790" i="1"/>
  <c r="Q1790" i="1"/>
  <c r="P1790" i="1"/>
  <c r="O1790" i="1"/>
  <c r="O1786" i="1" s="1"/>
  <c r="O1785" i="1" s="1"/>
  <c r="O1780" i="1" s="1"/>
  <c r="N1790" i="1"/>
  <c r="M1790" i="1"/>
  <c r="L1790" i="1"/>
  <c r="K1790" i="1"/>
  <c r="V1790" i="1" s="1"/>
  <c r="AY1790" i="1" s="1"/>
  <c r="J1790" i="1"/>
  <c r="I1790" i="1"/>
  <c r="E1790" i="1"/>
  <c r="BA1789" i="1"/>
  <c r="AU1789" i="1"/>
  <c r="V1789" i="1"/>
  <c r="AY1789" i="1" s="1"/>
  <c r="U1789" i="1"/>
  <c r="AX1789" i="1" s="1"/>
  <c r="T1789" i="1"/>
  <c r="AW1789" i="1" s="1"/>
  <c r="E1789" i="1"/>
  <c r="BA1788" i="1"/>
  <c r="AU1788" i="1"/>
  <c r="V1788" i="1"/>
  <c r="AY1788" i="1" s="1"/>
  <c r="U1788" i="1"/>
  <c r="AX1788" i="1" s="1"/>
  <c r="T1788" i="1"/>
  <c r="E1788" i="1"/>
  <c r="AZ1787" i="1"/>
  <c r="AT1787" i="1"/>
  <c r="AS1787" i="1"/>
  <c r="AR1787" i="1"/>
  <c r="AQ1787" i="1"/>
  <c r="AP1787" i="1"/>
  <c r="AO1787" i="1"/>
  <c r="AO1786" i="1" s="1"/>
  <c r="AO1785" i="1" s="1"/>
  <c r="AN1787" i="1"/>
  <c r="AM1787" i="1"/>
  <c r="AL1787" i="1"/>
  <c r="AK1787" i="1"/>
  <c r="AK1786" i="1" s="1"/>
  <c r="AK1785" i="1" s="1"/>
  <c r="AJ1787" i="1"/>
  <c r="AI1787" i="1"/>
  <c r="AH1787" i="1"/>
  <c r="AG1787" i="1"/>
  <c r="AG1786" i="1" s="1"/>
  <c r="AG1785" i="1" s="1"/>
  <c r="AF1787" i="1"/>
  <c r="AE1787" i="1"/>
  <c r="AD1787" i="1"/>
  <c r="AC1787" i="1"/>
  <c r="AC1786" i="1" s="1"/>
  <c r="AC1785" i="1" s="1"/>
  <c r="AC1780" i="1" s="1"/>
  <c r="AC1779" i="1" s="1"/>
  <c r="AB1787" i="1"/>
  <c r="AA1787" i="1"/>
  <c r="Z1787" i="1"/>
  <c r="Y1787" i="1"/>
  <c r="Y1786" i="1" s="1"/>
  <c r="X1787" i="1"/>
  <c r="W1787" i="1"/>
  <c r="S1787" i="1"/>
  <c r="R1787" i="1"/>
  <c r="R1786" i="1" s="1"/>
  <c r="R1785" i="1" s="1"/>
  <c r="Q1787" i="1"/>
  <c r="P1787" i="1"/>
  <c r="O1787" i="1"/>
  <c r="N1787" i="1"/>
  <c r="M1787" i="1"/>
  <c r="L1787" i="1"/>
  <c r="K1787" i="1"/>
  <c r="J1787" i="1"/>
  <c r="J1786" i="1" s="1"/>
  <c r="I1787" i="1"/>
  <c r="E1787" i="1"/>
  <c r="N1786" i="1"/>
  <c r="N1785" i="1" s="1"/>
  <c r="N1780" i="1" s="1"/>
  <c r="N1779" i="1" s="1"/>
  <c r="E1786" i="1"/>
  <c r="Y1785" i="1"/>
  <c r="Y1780" i="1" s="1"/>
  <c r="Y1779" i="1" s="1"/>
  <c r="E1785" i="1"/>
  <c r="BA1784" i="1"/>
  <c r="AU1784" i="1"/>
  <c r="T1784" i="1"/>
  <c r="E1784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R1783" i="1"/>
  <c r="Q1783" i="1"/>
  <c r="P1783" i="1"/>
  <c r="O1783" i="1"/>
  <c r="E1783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R1782" i="1"/>
  <c r="Q1782" i="1"/>
  <c r="P1782" i="1"/>
  <c r="O1782" i="1"/>
  <c r="E1782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R1781" i="1"/>
  <c r="Q1781" i="1"/>
  <c r="P1781" i="1"/>
  <c r="O1781" i="1"/>
  <c r="E1781" i="1"/>
  <c r="E1780" i="1"/>
  <c r="E1779" i="1"/>
  <c r="BA1778" i="1"/>
  <c r="AU1778" i="1"/>
  <c r="V1778" i="1"/>
  <c r="AY1778" i="1" s="1"/>
  <c r="U1778" i="1"/>
  <c r="AX1778" i="1" s="1"/>
  <c r="T1778" i="1"/>
  <c r="E1778" i="1"/>
  <c r="BA1777" i="1"/>
  <c r="AY1777" i="1"/>
  <c r="AU1777" i="1"/>
  <c r="V1777" i="1"/>
  <c r="U1777" i="1"/>
  <c r="AX1777" i="1" s="1"/>
  <c r="T1777" i="1"/>
  <c r="E1777" i="1"/>
  <c r="AZ1776" i="1"/>
  <c r="AZ1775" i="1" s="1"/>
  <c r="AZ1774" i="1" s="1"/>
  <c r="AT1776" i="1"/>
  <c r="AS1776" i="1"/>
  <c r="AR1776" i="1"/>
  <c r="AR1775" i="1" s="1"/>
  <c r="AR1774" i="1" s="1"/>
  <c r="AQ1776" i="1"/>
  <c r="AQ1775" i="1" s="1"/>
  <c r="AP1776" i="1"/>
  <c r="AO1776" i="1"/>
  <c r="AO1775" i="1" s="1"/>
  <c r="AO1774" i="1" s="1"/>
  <c r="AN1776" i="1"/>
  <c r="AN1775" i="1" s="1"/>
  <c r="AN1774" i="1" s="1"/>
  <c r="AM1776" i="1"/>
  <c r="AM1775" i="1" s="1"/>
  <c r="AM1774" i="1" s="1"/>
  <c r="AL1776" i="1"/>
  <c r="AK1776" i="1"/>
  <c r="AJ1776" i="1"/>
  <c r="AJ1775" i="1" s="1"/>
  <c r="AJ1774" i="1" s="1"/>
  <c r="AI1776" i="1"/>
  <c r="AI1775" i="1" s="1"/>
  <c r="AH1776" i="1"/>
  <c r="AG1776" i="1"/>
  <c r="AG1775" i="1" s="1"/>
  <c r="AG1774" i="1" s="1"/>
  <c r="AF1776" i="1"/>
  <c r="AF1775" i="1" s="1"/>
  <c r="AF1774" i="1" s="1"/>
  <c r="AE1776" i="1"/>
  <c r="AE1775" i="1" s="1"/>
  <c r="AE1774" i="1" s="1"/>
  <c r="AD1776" i="1"/>
  <c r="AC1776" i="1"/>
  <c r="AB1776" i="1"/>
  <c r="AB1775" i="1" s="1"/>
  <c r="AB1774" i="1" s="1"/>
  <c r="AA1776" i="1"/>
  <c r="AA1775" i="1" s="1"/>
  <c r="Z1776" i="1"/>
  <c r="Y1776" i="1"/>
  <c r="Y1775" i="1" s="1"/>
  <c r="Y1774" i="1" s="1"/>
  <c r="X1776" i="1"/>
  <c r="X1775" i="1" s="1"/>
  <c r="X1774" i="1" s="1"/>
  <c r="W1776" i="1"/>
  <c r="W1775" i="1" s="1"/>
  <c r="W1774" i="1" s="1"/>
  <c r="S1776" i="1"/>
  <c r="S1775" i="1" s="1"/>
  <c r="R1776" i="1"/>
  <c r="R1775" i="1" s="1"/>
  <c r="R1774" i="1" s="1"/>
  <c r="Q1776" i="1"/>
  <c r="Q1775" i="1" s="1"/>
  <c r="Q1774" i="1" s="1"/>
  <c r="P1776" i="1"/>
  <c r="P1775" i="1" s="1"/>
  <c r="P1774" i="1" s="1"/>
  <c r="O1776" i="1"/>
  <c r="O1775" i="1" s="1"/>
  <c r="N1776" i="1"/>
  <c r="M1776" i="1"/>
  <c r="M1775" i="1" s="1"/>
  <c r="M1774" i="1" s="1"/>
  <c r="L1776" i="1"/>
  <c r="L1775" i="1" s="1"/>
  <c r="L1774" i="1" s="1"/>
  <c r="K1776" i="1"/>
  <c r="J1776" i="1"/>
  <c r="I1776" i="1"/>
  <c r="I1775" i="1" s="1"/>
  <c r="E1776" i="1"/>
  <c r="AT1775" i="1"/>
  <c r="AT1774" i="1" s="1"/>
  <c r="AS1775" i="1"/>
  <c r="AS1774" i="1" s="1"/>
  <c r="AP1775" i="1"/>
  <c r="AL1775" i="1"/>
  <c r="AL1774" i="1" s="1"/>
  <c r="AK1775" i="1"/>
  <c r="AK1774" i="1" s="1"/>
  <c r="AH1775" i="1"/>
  <c r="AH1774" i="1" s="1"/>
  <c r="AD1775" i="1"/>
  <c r="AD1774" i="1" s="1"/>
  <c r="AC1775" i="1"/>
  <c r="AC1774" i="1" s="1"/>
  <c r="Z1775" i="1"/>
  <c r="Z1774" i="1" s="1"/>
  <c r="N1775" i="1"/>
  <c r="N1774" i="1" s="1"/>
  <c r="J1775" i="1"/>
  <c r="J1774" i="1" s="1"/>
  <c r="U1774" i="1" s="1"/>
  <c r="E1775" i="1"/>
  <c r="AQ1774" i="1"/>
  <c r="AI1774" i="1"/>
  <c r="AA1774" i="1"/>
  <c r="S1774" i="1"/>
  <c r="O1774" i="1"/>
  <c r="E1774" i="1"/>
  <c r="BA1773" i="1"/>
  <c r="AU1773" i="1"/>
  <c r="AM1773" i="1"/>
  <c r="AI1773" i="1"/>
  <c r="AH1773" i="1"/>
  <c r="V1773" i="1"/>
  <c r="AY1773" i="1" s="1"/>
  <c r="U1773" i="1"/>
  <c r="AX1773" i="1" s="1"/>
  <c r="T1773" i="1"/>
  <c r="AW1773" i="1" s="1"/>
  <c r="E1773" i="1"/>
  <c r="BA1772" i="1"/>
  <c r="AU1772" i="1"/>
  <c r="AM1772" i="1"/>
  <c r="AI1772" i="1"/>
  <c r="AH1772" i="1"/>
  <c r="V1772" i="1"/>
  <c r="AY1772" i="1" s="1"/>
  <c r="U1772" i="1"/>
  <c r="AX1772" i="1" s="1"/>
  <c r="T1772" i="1"/>
  <c r="AW1772" i="1" s="1"/>
  <c r="E1772" i="1"/>
  <c r="AZ1771" i="1"/>
  <c r="AZ1770" i="1" s="1"/>
  <c r="AZ1769" i="1" s="1"/>
  <c r="AZ1768" i="1" s="1"/>
  <c r="AZ1767" i="1" s="1"/>
  <c r="AT1771" i="1"/>
  <c r="AT1770" i="1" s="1"/>
  <c r="AT1769" i="1" s="1"/>
  <c r="AT1768" i="1" s="1"/>
  <c r="AT1767" i="1" s="1"/>
  <c r="AS1771" i="1"/>
  <c r="AR1771" i="1"/>
  <c r="AR1770" i="1" s="1"/>
  <c r="AR1769" i="1" s="1"/>
  <c r="AR1768" i="1" s="1"/>
  <c r="AQ1771" i="1"/>
  <c r="AQ1770" i="1" s="1"/>
  <c r="AP1771" i="1"/>
  <c r="AP1770" i="1" s="1"/>
  <c r="AO1771" i="1"/>
  <c r="AN1771" i="1"/>
  <c r="AN1770" i="1" s="1"/>
  <c r="AN1769" i="1" s="1"/>
  <c r="AN1768" i="1" s="1"/>
  <c r="AL1771" i="1"/>
  <c r="AK1771" i="1"/>
  <c r="AJ1771" i="1"/>
  <c r="AJ1770" i="1" s="1"/>
  <c r="AJ1769" i="1" s="1"/>
  <c r="AJ1768" i="1" s="1"/>
  <c r="AH1771" i="1"/>
  <c r="AH1770" i="1" s="1"/>
  <c r="AH1769" i="1" s="1"/>
  <c r="AH1768" i="1" s="1"/>
  <c r="AG1771" i="1"/>
  <c r="AG1770" i="1" s="1"/>
  <c r="AG1769" i="1" s="1"/>
  <c r="AG1768" i="1" s="1"/>
  <c r="AF1771" i="1"/>
  <c r="AF1770" i="1" s="1"/>
  <c r="AF1769" i="1" s="1"/>
  <c r="AF1768" i="1" s="1"/>
  <c r="AE1771" i="1"/>
  <c r="AE1770" i="1" s="1"/>
  <c r="AD1771" i="1"/>
  <c r="AD1770" i="1" s="1"/>
  <c r="AD1769" i="1" s="1"/>
  <c r="AD1768" i="1" s="1"/>
  <c r="AD1767" i="1" s="1"/>
  <c r="AD1766" i="1" s="1"/>
  <c r="AC1771" i="1"/>
  <c r="AB1771" i="1"/>
  <c r="AB1770" i="1" s="1"/>
  <c r="AB1769" i="1" s="1"/>
  <c r="AB1768" i="1" s="1"/>
  <c r="AA1771" i="1"/>
  <c r="AA1770" i="1" s="1"/>
  <c r="Z1771" i="1"/>
  <c r="Z1770" i="1" s="1"/>
  <c r="Z1769" i="1" s="1"/>
  <c r="Z1768" i="1" s="1"/>
  <c r="Y1771" i="1"/>
  <c r="Y1770" i="1" s="1"/>
  <c r="Y1769" i="1" s="1"/>
  <c r="Y1768" i="1" s="1"/>
  <c r="X1771" i="1"/>
  <c r="X1770" i="1" s="1"/>
  <c r="X1769" i="1" s="1"/>
  <c r="X1768" i="1" s="1"/>
  <c r="W1771" i="1"/>
  <c r="W1770" i="1" s="1"/>
  <c r="S1771" i="1"/>
  <c r="S1770" i="1" s="1"/>
  <c r="R1771" i="1"/>
  <c r="R1770" i="1" s="1"/>
  <c r="R1769" i="1" s="1"/>
  <c r="R1768" i="1" s="1"/>
  <c r="Q1771" i="1"/>
  <c r="P1771" i="1"/>
  <c r="P1770" i="1" s="1"/>
  <c r="P1769" i="1" s="1"/>
  <c r="P1768" i="1" s="1"/>
  <c r="O1771" i="1"/>
  <c r="O1770" i="1" s="1"/>
  <c r="O1769" i="1" s="1"/>
  <c r="O1768" i="1" s="1"/>
  <c r="O1767" i="1" s="1"/>
  <c r="N1771" i="1"/>
  <c r="M1771" i="1"/>
  <c r="L1771" i="1"/>
  <c r="K1771" i="1"/>
  <c r="K1770" i="1" s="1"/>
  <c r="K1769" i="1" s="1"/>
  <c r="K1768" i="1" s="1"/>
  <c r="J1771" i="1"/>
  <c r="U1771" i="1" s="1"/>
  <c r="AX1771" i="1" s="1"/>
  <c r="I1771" i="1"/>
  <c r="E1771" i="1"/>
  <c r="AS1770" i="1"/>
  <c r="AS1769" i="1" s="1"/>
  <c r="AS1768" i="1" s="1"/>
  <c r="AS1767" i="1" s="1"/>
  <c r="AO1770" i="1"/>
  <c r="AO1769" i="1" s="1"/>
  <c r="AO1768" i="1" s="1"/>
  <c r="AK1770" i="1"/>
  <c r="AK1769" i="1" s="1"/>
  <c r="AK1768" i="1" s="1"/>
  <c r="AC1770" i="1"/>
  <c r="AC1769" i="1" s="1"/>
  <c r="AC1768" i="1" s="1"/>
  <c r="AC1767" i="1" s="1"/>
  <c r="Q1770" i="1"/>
  <c r="Q1769" i="1" s="1"/>
  <c r="Q1768" i="1" s="1"/>
  <c r="N1770" i="1"/>
  <c r="N1769" i="1" s="1"/>
  <c r="N1768" i="1" s="1"/>
  <c r="M1770" i="1"/>
  <c r="M1769" i="1" s="1"/>
  <c r="M1768" i="1" s="1"/>
  <c r="I1770" i="1"/>
  <c r="I1769" i="1" s="1"/>
  <c r="I1768" i="1" s="1"/>
  <c r="E1770" i="1"/>
  <c r="AQ1769" i="1"/>
  <c r="AQ1768" i="1" s="1"/>
  <c r="AE1769" i="1"/>
  <c r="AE1768" i="1" s="1"/>
  <c r="AA1769" i="1"/>
  <c r="AA1768" i="1" s="1"/>
  <c r="W1769" i="1"/>
  <c r="W1768" i="1" s="1"/>
  <c r="S1769" i="1"/>
  <c r="S1768" i="1" s="1"/>
  <c r="E1769" i="1"/>
  <c r="E1768" i="1"/>
  <c r="E1767" i="1"/>
  <c r="E1766" i="1"/>
  <c r="E1765" i="1"/>
  <c r="BA1764" i="1"/>
  <c r="AU1764" i="1"/>
  <c r="T1764" i="1"/>
  <c r="E1764" i="1"/>
  <c r="AT1763" i="1"/>
  <c r="AT1762" i="1" s="1"/>
  <c r="AT1761" i="1" s="1"/>
  <c r="AS1763" i="1"/>
  <c r="AS1762" i="1" s="1"/>
  <c r="AS1761" i="1" s="1"/>
  <c r="AR1763" i="1"/>
  <c r="AR1762" i="1" s="1"/>
  <c r="AR1761" i="1" s="1"/>
  <c r="AQ1763" i="1"/>
  <c r="AQ1762" i="1" s="1"/>
  <c r="AQ1761" i="1" s="1"/>
  <c r="AP1763" i="1"/>
  <c r="AO1763" i="1"/>
  <c r="AO1762" i="1" s="1"/>
  <c r="AO1761" i="1" s="1"/>
  <c r="AN1763" i="1"/>
  <c r="AN1762" i="1" s="1"/>
  <c r="AN1761" i="1" s="1"/>
  <c r="AM1763" i="1"/>
  <c r="AM1762" i="1" s="1"/>
  <c r="AM1761" i="1" s="1"/>
  <c r="AL1763" i="1"/>
  <c r="AK1763" i="1"/>
  <c r="AK1762" i="1" s="1"/>
  <c r="AK1761" i="1" s="1"/>
  <c r="AJ1763" i="1"/>
  <c r="AI1763" i="1"/>
  <c r="AI1762" i="1" s="1"/>
  <c r="AI1761" i="1" s="1"/>
  <c r="AH1763" i="1"/>
  <c r="AH1762" i="1" s="1"/>
  <c r="AH1761" i="1" s="1"/>
  <c r="AG1763" i="1"/>
  <c r="AG1762" i="1" s="1"/>
  <c r="AG1761" i="1" s="1"/>
  <c r="AF1763" i="1"/>
  <c r="R1763" i="1"/>
  <c r="R1762" i="1" s="1"/>
  <c r="Q1763" i="1"/>
  <c r="P1763" i="1"/>
  <c r="P1762" i="1" s="1"/>
  <c r="P1761" i="1" s="1"/>
  <c r="O1763" i="1"/>
  <c r="O1762" i="1" s="1"/>
  <c r="E1763" i="1"/>
  <c r="AJ1762" i="1"/>
  <c r="AJ1761" i="1" s="1"/>
  <c r="AF1762" i="1"/>
  <c r="AF1761" i="1" s="1"/>
  <c r="AE1762" i="1"/>
  <c r="AE1761" i="1" s="1"/>
  <c r="AD1762" i="1"/>
  <c r="AC1762" i="1"/>
  <c r="AC1761" i="1" s="1"/>
  <c r="AB1762" i="1"/>
  <c r="AB1761" i="1" s="1"/>
  <c r="AA1762" i="1"/>
  <c r="AA1761" i="1" s="1"/>
  <c r="Z1762" i="1"/>
  <c r="Y1762" i="1"/>
  <c r="Y1761" i="1" s="1"/>
  <c r="X1762" i="1"/>
  <c r="X1761" i="1" s="1"/>
  <c r="W1762" i="1"/>
  <c r="W1761" i="1" s="1"/>
  <c r="V1762" i="1"/>
  <c r="U1762" i="1"/>
  <c r="U1761" i="1" s="1"/>
  <c r="Q1762" i="1"/>
  <c r="Q1761" i="1" s="1"/>
  <c r="E1762" i="1"/>
  <c r="AD1761" i="1"/>
  <c r="Z1761" i="1"/>
  <c r="V1761" i="1"/>
  <c r="O1761" i="1"/>
  <c r="E1761" i="1"/>
  <c r="BA1760" i="1"/>
  <c r="AU1760" i="1"/>
  <c r="V1760" i="1"/>
  <c r="AY1760" i="1" s="1"/>
  <c r="U1760" i="1"/>
  <c r="AX1760" i="1" s="1"/>
  <c r="T1760" i="1"/>
  <c r="AW1760" i="1" s="1"/>
  <c r="E1760" i="1"/>
  <c r="AZ1759" i="1"/>
  <c r="AZ1758" i="1" s="1"/>
  <c r="AZ1757" i="1" s="1"/>
  <c r="AZ1756" i="1" s="1"/>
  <c r="AZ1755" i="1" s="1"/>
  <c r="AZ1754" i="1" s="1"/>
  <c r="AT1759" i="1"/>
  <c r="AT1758" i="1" s="1"/>
  <c r="AT1757" i="1" s="1"/>
  <c r="AT1756" i="1" s="1"/>
  <c r="AS1759" i="1"/>
  <c r="AR1759" i="1"/>
  <c r="AQ1759" i="1"/>
  <c r="AQ1758" i="1" s="1"/>
  <c r="AQ1757" i="1" s="1"/>
  <c r="AQ1756" i="1" s="1"/>
  <c r="AP1759" i="1"/>
  <c r="AP1758" i="1" s="1"/>
  <c r="AP1757" i="1" s="1"/>
  <c r="AP1756" i="1" s="1"/>
  <c r="AO1759" i="1"/>
  <c r="AO1758" i="1" s="1"/>
  <c r="AO1757" i="1" s="1"/>
  <c r="AO1756" i="1" s="1"/>
  <c r="AN1759" i="1"/>
  <c r="AN1758" i="1" s="1"/>
  <c r="AN1757" i="1" s="1"/>
  <c r="AN1756" i="1" s="1"/>
  <c r="AM1759" i="1"/>
  <c r="AL1759" i="1"/>
  <c r="AK1759" i="1"/>
  <c r="AK1758" i="1" s="1"/>
  <c r="AK1757" i="1" s="1"/>
  <c r="AK1756" i="1" s="1"/>
  <c r="AJ1759" i="1"/>
  <c r="AJ1758" i="1" s="1"/>
  <c r="AJ1757" i="1" s="1"/>
  <c r="AJ1756" i="1" s="1"/>
  <c r="AJ1755" i="1" s="1"/>
  <c r="AJ1754" i="1" s="1"/>
  <c r="AI1759" i="1"/>
  <c r="AI1758" i="1" s="1"/>
  <c r="AI1757" i="1" s="1"/>
  <c r="AI1756" i="1" s="1"/>
  <c r="AH1759" i="1"/>
  <c r="AH1758" i="1" s="1"/>
  <c r="AG1759" i="1"/>
  <c r="AF1759" i="1"/>
  <c r="AF1758" i="1" s="1"/>
  <c r="AF1757" i="1" s="1"/>
  <c r="AF1756" i="1" s="1"/>
  <c r="AE1759" i="1"/>
  <c r="AE1758" i="1" s="1"/>
  <c r="AE1757" i="1" s="1"/>
  <c r="AE1756" i="1" s="1"/>
  <c r="AE1755" i="1" s="1"/>
  <c r="AE1754" i="1" s="1"/>
  <c r="AD1759" i="1"/>
  <c r="AD1758" i="1" s="1"/>
  <c r="AD1757" i="1" s="1"/>
  <c r="AD1756" i="1" s="1"/>
  <c r="AD1755" i="1" s="1"/>
  <c r="AD1754" i="1" s="1"/>
  <c r="AC1759" i="1"/>
  <c r="AC1758" i="1" s="1"/>
  <c r="AC1757" i="1" s="1"/>
  <c r="AC1756" i="1" s="1"/>
  <c r="AC1755" i="1" s="1"/>
  <c r="AC1754" i="1" s="1"/>
  <c r="AB1759" i="1"/>
  <c r="AB1758" i="1" s="1"/>
  <c r="AB1757" i="1" s="1"/>
  <c r="AB1756" i="1" s="1"/>
  <c r="AB1755" i="1" s="1"/>
  <c r="AB1754" i="1" s="1"/>
  <c r="AA1759" i="1"/>
  <c r="AA1758" i="1" s="1"/>
  <c r="AA1757" i="1" s="1"/>
  <c r="AA1756" i="1" s="1"/>
  <c r="AA1755" i="1" s="1"/>
  <c r="AA1754" i="1" s="1"/>
  <c r="Z1759" i="1"/>
  <c r="Z1758" i="1" s="1"/>
  <c r="Z1757" i="1" s="1"/>
  <c r="Z1756" i="1" s="1"/>
  <c r="Z1755" i="1" s="1"/>
  <c r="Z1754" i="1" s="1"/>
  <c r="Y1759" i="1"/>
  <c r="Y1758" i="1" s="1"/>
  <c r="Y1757" i="1" s="1"/>
  <c r="Y1756" i="1" s="1"/>
  <c r="Y1755" i="1" s="1"/>
  <c r="Y1754" i="1" s="1"/>
  <c r="X1759" i="1"/>
  <c r="W1759" i="1"/>
  <c r="S1759" i="1"/>
  <c r="S1758" i="1" s="1"/>
  <c r="S1757" i="1" s="1"/>
  <c r="S1756" i="1" s="1"/>
  <c r="S1755" i="1" s="1"/>
  <c r="S1754" i="1" s="1"/>
  <c r="R1759" i="1"/>
  <c r="R1758" i="1" s="1"/>
  <c r="Q1759" i="1"/>
  <c r="Q1758" i="1" s="1"/>
  <c r="Q1757" i="1" s="1"/>
  <c r="Q1756" i="1" s="1"/>
  <c r="Q1755" i="1" s="1"/>
  <c r="Q1754" i="1" s="1"/>
  <c r="P1759" i="1"/>
  <c r="P1758" i="1" s="1"/>
  <c r="P1757" i="1" s="1"/>
  <c r="P1756" i="1" s="1"/>
  <c r="O1759" i="1"/>
  <c r="N1759" i="1"/>
  <c r="N1758" i="1" s="1"/>
  <c r="N1757" i="1" s="1"/>
  <c r="N1756" i="1" s="1"/>
  <c r="N1755" i="1" s="1"/>
  <c r="N1754" i="1" s="1"/>
  <c r="M1759" i="1"/>
  <c r="M1758" i="1" s="1"/>
  <c r="M1757" i="1" s="1"/>
  <c r="M1756" i="1" s="1"/>
  <c r="M1755" i="1" s="1"/>
  <c r="M1754" i="1" s="1"/>
  <c r="L1759" i="1"/>
  <c r="L1758" i="1" s="1"/>
  <c r="L1757" i="1" s="1"/>
  <c r="L1756" i="1" s="1"/>
  <c r="L1755" i="1" s="1"/>
  <c r="L1754" i="1" s="1"/>
  <c r="K1759" i="1"/>
  <c r="J1759" i="1"/>
  <c r="J1758" i="1" s="1"/>
  <c r="I1759" i="1"/>
  <c r="I1758" i="1" s="1"/>
  <c r="I1757" i="1" s="1"/>
  <c r="E1759" i="1"/>
  <c r="AR1758" i="1"/>
  <c r="AR1757" i="1" s="1"/>
  <c r="AR1756" i="1" s="1"/>
  <c r="AM1758" i="1"/>
  <c r="AM1757" i="1" s="1"/>
  <c r="AM1756" i="1" s="1"/>
  <c r="AG1758" i="1"/>
  <c r="AG1757" i="1" s="1"/>
  <c r="AG1756" i="1" s="1"/>
  <c r="X1758" i="1"/>
  <c r="X1757" i="1" s="1"/>
  <c r="X1756" i="1" s="1"/>
  <c r="X1755" i="1" s="1"/>
  <c r="X1754" i="1" s="1"/>
  <c r="W1758" i="1"/>
  <c r="W1757" i="1" s="1"/>
  <c r="W1756" i="1" s="1"/>
  <c r="W1755" i="1" s="1"/>
  <c r="W1754" i="1" s="1"/>
  <c r="O1758" i="1"/>
  <c r="O1757" i="1" s="1"/>
  <c r="O1756" i="1" s="1"/>
  <c r="K1758" i="1"/>
  <c r="K1757" i="1" s="1"/>
  <c r="E1758" i="1"/>
  <c r="AH1757" i="1"/>
  <c r="AH1756" i="1" s="1"/>
  <c r="R1757" i="1"/>
  <c r="R1756" i="1" s="1"/>
  <c r="J1757" i="1"/>
  <c r="J1756" i="1" s="1"/>
  <c r="J1755" i="1" s="1"/>
  <c r="E1757" i="1"/>
  <c r="E1756" i="1"/>
  <c r="E1755" i="1"/>
  <c r="E1754" i="1"/>
  <c r="BA1753" i="1"/>
  <c r="AY1753" i="1"/>
  <c r="AX1753" i="1"/>
  <c r="AU1753" i="1"/>
  <c r="T1753" i="1"/>
  <c r="E1753" i="1"/>
  <c r="AZ1752" i="1"/>
  <c r="AZ1749" i="1" s="1"/>
  <c r="AT1752" i="1"/>
  <c r="AS1752" i="1"/>
  <c r="AS1750" i="1" s="1"/>
  <c r="AR1752" i="1"/>
  <c r="AR1750" i="1" s="1"/>
  <c r="AR1749" i="1" s="1"/>
  <c r="AQ1752" i="1"/>
  <c r="AQ1750" i="1" s="1"/>
  <c r="AQ1749" i="1" s="1"/>
  <c r="AP1752" i="1"/>
  <c r="AO1752" i="1"/>
  <c r="AO1750" i="1" s="1"/>
  <c r="AN1752" i="1"/>
  <c r="AN1750" i="1" s="1"/>
  <c r="AN1749" i="1" s="1"/>
  <c r="AM1752" i="1"/>
  <c r="AM1750" i="1" s="1"/>
  <c r="AM1749" i="1" s="1"/>
  <c r="AL1752" i="1"/>
  <c r="AK1752" i="1"/>
  <c r="AK1750" i="1" s="1"/>
  <c r="AJ1752" i="1"/>
  <c r="AJ1750" i="1" s="1"/>
  <c r="AJ1749" i="1" s="1"/>
  <c r="AI1752" i="1"/>
  <c r="AI1750" i="1" s="1"/>
  <c r="AI1749" i="1" s="1"/>
  <c r="AH1752" i="1"/>
  <c r="AH1750" i="1" s="1"/>
  <c r="AH1749" i="1" s="1"/>
  <c r="AG1752" i="1"/>
  <c r="AG1750" i="1" s="1"/>
  <c r="AF1752" i="1"/>
  <c r="AD1752" i="1"/>
  <c r="AD1749" i="1" s="1"/>
  <c r="AC1752" i="1"/>
  <c r="AB1752" i="1"/>
  <c r="AA1752" i="1"/>
  <c r="AA1749" i="1" s="1"/>
  <c r="Z1752" i="1"/>
  <c r="Z1749" i="1" s="1"/>
  <c r="Y1752" i="1"/>
  <c r="Y1749" i="1" s="1"/>
  <c r="X1752" i="1"/>
  <c r="W1752" i="1"/>
  <c r="W1749" i="1" s="1"/>
  <c r="S1752" i="1"/>
  <c r="S1750" i="1" s="1"/>
  <c r="S1749" i="1" s="1"/>
  <c r="R1752" i="1"/>
  <c r="R1750" i="1" s="1"/>
  <c r="R1749" i="1" s="1"/>
  <c r="Q1752" i="1"/>
  <c r="P1752" i="1"/>
  <c r="P1750" i="1" s="1"/>
  <c r="O1752" i="1"/>
  <c r="O1750" i="1" s="1"/>
  <c r="O1749" i="1" s="1"/>
  <c r="E1752" i="1"/>
  <c r="AU1751" i="1"/>
  <c r="T1751" i="1"/>
  <c r="E1751" i="1"/>
  <c r="AT1750" i="1"/>
  <c r="AT1749" i="1" s="1"/>
  <c r="AF1750" i="1"/>
  <c r="AF1749" i="1" s="1"/>
  <c r="Q1750" i="1"/>
  <c r="E1750" i="1"/>
  <c r="AS1749" i="1"/>
  <c r="AO1749" i="1"/>
  <c r="AK1749" i="1"/>
  <c r="AG1749" i="1"/>
  <c r="AB1749" i="1"/>
  <c r="X1749" i="1"/>
  <c r="Q1749" i="1"/>
  <c r="E1749" i="1"/>
  <c r="BA1748" i="1"/>
  <c r="AU1748" i="1"/>
  <c r="V1748" i="1"/>
  <c r="AY1748" i="1" s="1"/>
  <c r="U1748" i="1"/>
  <c r="AX1748" i="1" s="1"/>
  <c r="T1748" i="1"/>
  <c r="E1748" i="1"/>
  <c r="AZ1747" i="1"/>
  <c r="AZ1746" i="1" s="1"/>
  <c r="AZ1745" i="1" s="1"/>
  <c r="AZ1744" i="1" s="1"/>
  <c r="AT1747" i="1"/>
  <c r="AT1746" i="1" s="1"/>
  <c r="AT1745" i="1" s="1"/>
  <c r="AT1744" i="1" s="1"/>
  <c r="AS1747" i="1"/>
  <c r="AR1747" i="1"/>
  <c r="AR1746" i="1" s="1"/>
  <c r="AR1745" i="1" s="1"/>
  <c r="AR1744" i="1" s="1"/>
  <c r="AQ1747" i="1"/>
  <c r="AU1747" i="1" s="1"/>
  <c r="AP1747" i="1"/>
  <c r="AP1746" i="1" s="1"/>
  <c r="AO1747" i="1"/>
  <c r="AN1747" i="1"/>
  <c r="AM1747" i="1"/>
  <c r="AM1746" i="1" s="1"/>
  <c r="AM1745" i="1" s="1"/>
  <c r="AM1744" i="1" s="1"/>
  <c r="AL1747" i="1"/>
  <c r="AL1746" i="1" s="1"/>
  <c r="AK1747" i="1"/>
  <c r="AJ1747" i="1"/>
  <c r="AJ1746" i="1" s="1"/>
  <c r="AJ1745" i="1" s="1"/>
  <c r="AJ1744" i="1" s="1"/>
  <c r="AI1747" i="1"/>
  <c r="AI1746" i="1" s="1"/>
  <c r="AI1745" i="1" s="1"/>
  <c r="AI1744" i="1" s="1"/>
  <c r="AH1747" i="1"/>
  <c r="AH1746" i="1" s="1"/>
  <c r="AH1745" i="1" s="1"/>
  <c r="AH1744" i="1" s="1"/>
  <c r="AG1747" i="1"/>
  <c r="AF1747" i="1"/>
  <c r="AE1747" i="1"/>
  <c r="AE1746" i="1" s="1"/>
  <c r="AE1745" i="1" s="1"/>
  <c r="AE1744" i="1" s="1"/>
  <c r="AE1743" i="1" s="1"/>
  <c r="AE1742" i="1" s="1"/>
  <c r="AD1747" i="1"/>
  <c r="AD1746" i="1" s="1"/>
  <c r="AD1745" i="1" s="1"/>
  <c r="AD1744" i="1" s="1"/>
  <c r="AC1747" i="1"/>
  <c r="AB1747" i="1"/>
  <c r="AB1746" i="1" s="1"/>
  <c r="AB1745" i="1" s="1"/>
  <c r="AB1744" i="1" s="1"/>
  <c r="AA1747" i="1"/>
  <c r="AA1746" i="1" s="1"/>
  <c r="AA1745" i="1" s="1"/>
  <c r="AA1744" i="1" s="1"/>
  <c r="AA1743" i="1" s="1"/>
  <c r="AA1742" i="1" s="1"/>
  <c r="Z1747" i="1"/>
  <c r="Z1746" i="1" s="1"/>
  <c r="Z1745" i="1" s="1"/>
  <c r="Z1744" i="1" s="1"/>
  <c r="Y1747" i="1"/>
  <c r="X1747" i="1"/>
  <c r="W1747" i="1"/>
  <c r="W1746" i="1" s="1"/>
  <c r="W1745" i="1" s="1"/>
  <c r="W1744" i="1" s="1"/>
  <c r="W1743" i="1" s="1"/>
  <c r="W1742" i="1" s="1"/>
  <c r="S1747" i="1"/>
  <c r="S1746" i="1" s="1"/>
  <c r="S1745" i="1" s="1"/>
  <c r="S1744" i="1" s="1"/>
  <c r="R1747" i="1"/>
  <c r="R1746" i="1" s="1"/>
  <c r="R1745" i="1" s="1"/>
  <c r="R1744" i="1" s="1"/>
  <c r="Q1747" i="1"/>
  <c r="Q1746" i="1" s="1"/>
  <c r="Q1745" i="1" s="1"/>
  <c r="Q1744" i="1" s="1"/>
  <c r="Q1743" i="1" s="1"/>
  <c r="Q1742" i="1" s="1"/>
  <c r="P1747" i="1"/>
  <c r="P1746" i="1" s="1"/>
  <c r="P1745" i="1" s="1"/>
  <c r="P1744" i="1" s="1"/>
  <c r="O1747" i="1"/>
  <c r="O1746" i="1" s="1"/>
  <c r="O1745" i="1" s="1"/>
  <c r="O1744" i="1" s="1"/>
  <c r="N1747" i="1"/>
  <c r="N1746" i="1" s="1"/>
  <c r="N1745" i="1" s="1"/>
  <c r="N1744" i="1" s="1"/>
  <c r="N1743" i="1" s="1"/>
  <c r="N1742" i="1" s="1"/>
  <c r="M1747" i="1"/>
  <c r="M1746" i="1" s="1"/>
  <c r="M1745" i="1" s="1"/>
  <c r="M1744" i="1" s="1"/>
  <c r="M1743" i="1" s="1"/>
  <c r="M1742" i="1" s="1"/>
  <c r="L1747" i="1"/>
  <c r="L1746" i="1" s="1"/>
  <c r="L1745" i="1" s="1"/>
  <c r="L1744" i="1" s="1"/>
  <c r="L1743" i="1" s="1"/>
  <c r="L1742" i="1" s="1"/>
  <c r="K1747" i="1"/>
  <c r="J1747" i="1"/>
  <c r="J1746" i="1" s="1"/>
  <c r="I1747" i="1"/>
  <c r="E1747" i="1"/>
  <c r="AS1746" i="1"/>
  <c r="AS1745" i="1" s="1"/>
  <c r="AS1744" i="1" s="1"/>
  <c r="AS1743" i="1" s="1"/>
  <c r="AS1742" i="1" s="1"/>
  <c r="AO1746" i="1"/>
  <c r="AO1745" i="1" s="1"/>
  <c r="AO1744" i="1" s="1"/>
  <c r="AO1743" i="1" s="1"/>
  <c r="AO1742" i="1" s="1"/>
  <c r="AN1746" i="1"/>
  <c r="AN1745" i="1" s="1"/>
  <c r="AN1744" i="1" s="1"/>
  <c r="AK1746" i="1"/>
  <c r="AK1745" i="1" s="1"/>
  <c r="AK1744" i="1" s="1"/>
  <c r="AG1746" i="1"/>
  <c r="AG1745" i="1" s="1"/>
  <c r="AG1744" i="1" s="1"/>
  <c r="AG1743" i="1" s="1"/>
  <c r="AG1742" i="1" s="1"/>
  <c r="AF1746" i="1"/>
  <c r="AF1745" i="1" s="1"/>
  <c r="AF1744" i="1" s="1"/>
  <c r="AC1746" i="1"/>
  <c r="AC1745" i="1" s="1"/>
  <c r="AC1744" i="1" s="1"/>
  <c r="Y1746" i="1"/>
  <c r="Y1745" i="1" s="1"/>
  <c r="Y1744" i="1" s="1"/>
  <c r="X1746" i="1"/>
  <c r="X1745" i="1" s="1"/>
  <c r="X1744" i="1" s="1"/>
  <c r="I1746" i="1"/>
  <c r="E1746" i="1"/>
  <c r="E1745" i="1"/>
  <c r="E1744" i="1"/>
  <c r="E1743" i="1"/>
  <c r="E1742" i="1"/>
  <c r="BA1741" i="1"/>
  <c r="AU1741" i="1"/>
  <c r="V1741" i="1"/>
  <c r="AY1741" i="1" s="1"/>
  <c r="U1741" i="1"/>
  <c r="AX1741" i="1" s="1"/>
  <c r="T1741" i="1"/>
  <c r="AV1741" i="1" s="1"/>
  <c r="E1741" i="1"/>
  <c r="AZ1740" i="1"/>
  <c r="AZ1739" i="1" s="1"/>
  <c r="AZ1738" i="1" s="1"/>
  <c r="AZ1737" i="1" s="1"/>
  <c r="AT1740" i="1"/>
  <c r="AS1740" i="1"/>
  <c r="AR1740" i="1"/>
  <c r="AR1739" i="1" s="1"/>
  <c r="AR1738" i="1" s="1"/>
  <c r="AR1737" i="1" s="1"/>
  <c r="AQ1740" i="1"/>
  <c r="AQ1739" i="1" s="1"/>
  <c r="AQ1738" i="1" s="1"/>
  <c r="AQ1737" i="1" s="1"/>
  <c r="AP1740" i="1"/>
  <c r="AP1739" i="1" s="1"/>
  <c r="AP1738" i="1" s="1"/>
  <c r="AO1740" i="1"/>
  <c r="AO1739" i="1" s="1"/>
  <c r="AO1738" i="1" s="1"/>
  <c r="AO1737" i="1" s="1"/>
  <c r="AN1740" i="1"/>
  <c r="AN1739" i="1" s="1"/>
  <c r="AN1738" i="1" s="1"/>
  <c r="AN1737" i="1" s="1"/>
  <c r="AM1740" i="1"/>
  <c r="AM1739" i="1" s="1"/>
  <c r="AM1738" i="1" s="1"/>
  <c r="AM1737" i="1" s="1"/>
  <c r="AL1740" i="1"/>
  <c r="AL1739" i="1" s="1"/>
  <c r="AK1740" i="1"/>
  <c r="AK1739" i="1" s="1"/>
  <c r="AK1738" i="1" s="1"/>
  <c r="AK1737" i="1" s="1"/>
  <c r="AJ1740" i="1"/>
  <c r="AJ1739" i="1" s="1"/>
  <c r="AJ1738" i="1" s="1"/>
  <c r="AJ1737" i="1" s="1"/>
  <c r="AI1740" i="1"/>
  <c r="AI1739" i="1" s="1"/>
  <c r="AI1738" i="1" s="1"/>
  <c r="AI1737" i="1" s="1"/>
  <c r="AH1740" i="1"/>
  <c r="AH1739" i="1" s="1"/>
  <c r="AH1738" i="1" s="1"/>
  <c r="AH1737" i="1" s="1"/>
  <c r="AG1740" i="1"/>
  <c r="AG1739" i="1" s="1"/>
  <c r="AG1738" i="1" s="1"/>
  <c r="AG1737" i="1" s="1"/>
  <c r="AF1740" i="1"/>
  <c r="AF1739" i="1" s="1"/>
  <c r="AF1738" i="1" s="1"/>
  <c r="AF1737" i="1" s="1"/>
  <c r="AE1740" i="1"/>
  <c r="AD1740" i="1"/>
  <c r="AC1740" i="1"/>
  <c r="AC1739" i="1" s="1"/>
  <c r="AC1738" i="1" s="1"/>
  <c r="AC1737" i="1" s="1"/>
  <c r="AB1740" i="1"/>
  <c r="AB1739" i="1" s="1"/>
  <c r="AB1738" i="1" s="1"/>
  <c r="AB1737" i="1" s="1"/>
  <c r="AA1740" i="1"/>
  <c r="AA1739" i="1" s="1"/>
  <c r="AA1738" i="1" s="1"/>
  <c r="AA1737" i="1" s="1"/>
  <c r="Z1740" i="1"/>
  <c r="Z1739" i="1" s="1"/>
  <c r="Z1738" i="1" s="1"/>
  <c r="Z1737" i="1" s="1"/>
  <c r="Y1740" i="1"/>
  <c r="Y1739" i="1" s="1"/>
  <c r="Y1738" i="1" s="1"/>
  <c r="Y1737" i="1" s="1"/>
  <c r="X1740" i="1"/>
  <c r="X1739" i="1" s="1"/>
  <c r="X1738" i="1" s="1"/>
  <c r="X1737" i="1" s="1"/>
  <c r="W1740" i="1"/>
  <c r="W1739" i="1" s="1"/>
  <c r="W1738" i="1" s="1"/>
  <c r="W1737" i="1" s="1"/>
  <c r="S1740" i="1"/>
  <c r="S1739" i="1" s="1"/>
  <c r="S1738" i="1" s="1"/>
  <c r="S1737" i="1" s="1"/>
  <c r="R1740" i="1"/>
  <c r="R1739" i="1" s="1"/>
  <c r="R1738" i="1" s="1"/>
  <c r="R1737" i="1" s="1"/>
  <c r="Q1740" i="1"/>
  <c r="Q1739" i="1" s="1"/>
  <c r="Q1738" i="1" s="1"/>
  <c r="Q1737" i="1" s="1"/>
  <c r="P1740" i="1"/>
  <c r="P1739" i="1" s="1"/>
  <c r="P1738" i="1" s="1"/>
  <c r="P1737" i="1" s="1"/>
  <c r="O1740" i="1"/>
  <c r="O1739" i="1" s="1"/>
  <c r="O1738" i="1" s="1"/>
  <c r="O1737" i="1" s="1"/>
  <c r="N1740" i="1"/>
  <c r="M1740" i="1"/>
  <c r="L1740" i="1"/>
  <c r="L1739" i="1" s="1"/>
  <c r="L1738" i="1" s="1"/>
  <c r="L1737" i="1" s="1"/>
  <c r="K1740" i="1"/>
  <c r="V1740" i="1" s="1"/>
  <c r="AY1740" i="1" s="1"/>
  <c r="J1740" i="1"/>
  <c r="I1740" i="1"/>
  <c r="E1740" i="1"/>
  <c r="AT1739" i="1"/>
  <c r="AT1738" i="1" s="1"/>
  <c r="AT1737" i="1" s="1"/>
  <c r="AE1739" i="1"/>
  <c r="AE1738" i="1" s="1"/>
  <c r="AE1737" i="1" s="1"/>
  <c r="AD1739" i="1"/>
  <c r="AD1738" i="1" s="1"/>
  <c r="AD1737" i="1" s="1"/>
  <c r="N1739" i="1"/>
  <c r="N1738" i="1" s="1"/>
  <c r="N1737" i="1" s="1"/>
  <c r="J1739" i="1"/>
  <c r="E1739" i="1"/>
  <c r="E1738" i="1"/>
  <c r="E1737" i="1"/>
  <c r="BA1736" i="1"/>
  <c r="AU1736" i="1"/>
  <c r="V1736" i="1"/>
  <c r="AY1736" i="1" s="1"/>
  <c r="U1736" i="1"/>
  <c r="AX1736" i="1" s="1"/>
  <c r="T1736" i="1"/>
  <c r="E1736" i="1"/>
  <c r="AZ1735" i="1"/>
  <c r="AT1735" i="1"/>
  <c r="AT1734" i="1" s="1"/>
  <c r="AT1733" i="1" s="1"/>
  <c r="AT1732" i="1" s="1"/>
  <c r="AT1731" i="1" s="1"/>
  <c r="AT1730" i="1" s="1"/>
  <c r="AS1735" i="1"/>
  <c r="AR1735" i="1"/>
  <c r="AQ1735" i="1"/>
  <c r="AP1735" i="1"/>
  <c r="AP1734" i="1" s="1"/>
  <c r="AO1735" i="1"/>
  <c r="AN1735" i="1"/>
  <c r="AM1735" i="1"/>
  <c r="AM1734" i="1" s="1"/>
  <c r="AM1733" i="1" s="1"/>
  <c r="AM1732" i="1" s="1"/>
  <c r="AL1735" i="1"/>
  <c r="BA1735" i="1" s="1"/>
  <c r="AK1735" i="1"/>
  <c r="AJ1735" i="1"/>
  <c r="AI1735" i="1"/>
  <c r="AI1734" i="1" s="1"/>
  <c r="AI1733" i="1" s="1"/>
  <c r="AI1732" i="1" s="1"/>
  <c r="AH1735" i="1"/>
  <c r="AH1734" i="1" s="1"/>
  <c r="AH1733" i="1" s="1"/>
  <c r="AH1732" i="1" s="1"/>
  <c r="AG1735" i="1"/>
  <c r="AF1735" i="1"/>
  <c r="AE1735" i="1"/>
  <c r="AE1734" i="1" s="1"/>
  <c r="AE1733" i="1" s="1"/>
  <c r="AE1732" i="1" s="1"/>
  <c r="AE1731" i="1" s="1"/>
  <c r="AE1730" i="1" s="1"/>
  <c r="AD1735" i="1"/>
  <c r="AD1734" i="1" s="1"/>
  <c r="AD1733" i="1" s="1"/>
  <c r="AD1732" i="1" s="1"/>
  <c r="AD1731" i="1" s="1"/>
  <c r="AD1730" i="1" s="1"/>
  <c r="AC1735" i="1"/>
  <c r="AB1735" i="1"/>
  <c r="AA1735" i="1"/>
  <c r="AA1734" i="1" s="1"/>
  <c r="AA1733" i="1" s="1"/>
  <c r="AA1732" i="1" s="1"/>
  <c r="Z1735" i="1"/>
  <c r="Z1734" i="1" s="1"/>
  <c r="Z1733" i="1" s="1"/>
  <c r="Z1732" i="1" s="1"/>
  <c r="Y1735" i="1"/>
  <c r="X1735" i="1"/>
  <c r="W1735" i="1"/>
  <c r="W1734" i="1" s="1"/>
  <c r="W1733" i="1" s="1"/>
  <c r="W1732" i="1" s="1"/>
  <c r="S1735" i="1"/>
  <c r="S1734" i="1" s="1"/>
  <c r="S1733" i="1" s="1"/>
  <c r="S1732" i="1" s="1"/>
  <c r="R1735" i="1"/>
  <c r="R1734" i="1" s="1"/>
  <c r="R1733" i="1" s="1"/>
  <c r="R1732" i="1" s="1"/>
  <c r="Q1735" i="1"/>
  <c r="Q1734" i="1" s="1"/>
  <c r="Q1733" i="1" s="1"/>
  <c r="Q1732" i="1" s="1"/>
  <c r="P1735" i="1"/>
  <c r="P1734" i="1" s="1"/>
  <c r="P1733" i="1" s="1"/>
  <c r="P1732" i="1" s="1"/>
  <c r="P1731" i="1" s="1"/>
  <c r="P1730" i="1" s="1"/>
  <c r="O1735" i="1"/>
  <c r="O1734" i="1" s="1"/>
  <c r="O1733" i="1" s="1"/>
  <c r="O1732" i="1" s="1"/>
  <c r="N1735" i="1"/>
  <c r="N1734" i="1" s="1"/>
  <c r="N1733" i="1" s="1"/>
  <c r="N1732" i="1" s="1"/>
  <c r="M1735" i="1"/>
  <c r="M1734" i="1" s="1"/>
  <c r="M1733" i="1" s="1"/>
  <c r="M1732" i="1" s="1"/>
  <c r="L1735" i="1"/>
  <c r="L1734" i="1" s="1"/>
  <c r="L1733" i="1" s="1"/>
  <c r="L1732" i="1" s="1"/>
  <c r="L1731" i="1" s="1"/>
  <c r="L1730" i="1" s="1"/>
  <c r="K1735" i="1"/>
  <c r="V1735" i="1" s="1"/>
  <c r="AY1735" i="1" s="1"/>
  <c r="J1735" i="1"/>
  <c r="I1735" i="1"/>
  <c r="E1735" i="1"/>
  <c r="AZ1734" i="1"/>
  <c r="AZ1733" i="1" s="1"/>
  <c r="AZ1732" i="1" s="1"/>
  <c r="AZ1731" i="1" s="1"/>
  <c r="AZ1730" i="1" s="1"/>
  <c r="AS1734" i="1"/>
  <c r="AS1733" i="1" s="1"/>
  <c r="AS1732" i="1" s="1"/>
  <c r="AR1734" i="1"/>
  <c r="AR1733" i="1" s="1"/>
  <c r="AR1732" i="1" s="1"/>
  <c r="AO1734" i="1"/>
  <c r="AO1733" i="1" s="1"/>
  <c r="AO1732" i="1" s="1"/>
  <c r="AO1731" i="1" s="1"/>
  <c r="AO1730" i="1" s="1"/>
  <c r="AN1734" i="1"/>
  <c r="AN1733" i="1" s="1"/>
  <c r="AN1732" i="1" s="1"/>
  <c r="AN1731" i="1" s="1"/>
  <c r="AN1730" i="1" s="1"/>
  <c r="AK1734" i="1"/>
  <c r="AK1733" i="1" s="1"/>
  <c r="AK1732" i="1" s="1"/>
  <c r="AJ1734" i="1"/>
  <c r="AJ1733" i="1" s="1"/>
  <c r="AJ1732" i="1" s="1"/>
  <c r="AG1734" i="1"/>
  <c r="AG1733" i="1" s="1"/>
  <c r="AG1732" i="1" s="1"/>
  <c r="AG1731" i="1" s="1"/>
  <c r="AG1730" i="1" s="1"/>
  <c r="AF1734" i="1"/>
  <c r="AF1733" i="1" s="1"/>
  <c r="AF1732" i="1" s="1"/>
  <c r="AF1731" i="1" s="1"/>
  <c r="AF1730" i="1" s="1"/>
  <c r="AC1734" i="1"/>
  <c r="AC1733" i="1" s="1"/>
  <c r="AC1732" i="1" s="1"/>
  <c r="AB1734" i="1"/>
  <c r="AB1733" i="1" s="1"/>
  <c r="AB1732" i="1" s="1"/>
  <c r="Y1734" i="1"/>
  <c r="Y1733" i="1" s="1"/>
  <c r="Y1732" i="1" s="1"/>
  <c r="Y1731" i="1" s="1"/>
  <c r="Y1730" i="1" s="1"/>
  <c r="X1734" i="1"/>
  <c r="X1733" i="1" s="1"/>
  <c r="X1732" i="1" s="1"/>
  <c r="X1731" i="1" s="1"/>
  <c r="X1730" i="1" s="1"/>
  <c r="E1734" i="1"/>
  <c r="E1733" i="1"/>
  <c r="E1732" i="1"/>
  <c r="E1731" i="1"/>
  <c r="E1730" i="1"/>
  <c r="BA1729" i="1"/>
  <c r="AU1729" i="1"/>
  <c r="V1729" i="1"/>
  <c r="AY1729" i="1" s="1"/>
  <c r="U1729" i="1"/>
  <c r="AX1729" i="1" s="1"/>
  <c r="T1729" i="1"/>
  <c r="E1729" i="1"/>
  <c r="AZ1728" i="1"/>
  <c r="AZ1727" i="1" s="1"/>
  <c r="AZ1726" i="1" s="1"/>
  <c r="AZ1725" i="1" s="1"/>
  <c r="AZ1724" i="1" s="1"/>
  <c r="AZ1723" i="1" s="1"/>
  <c r="AT1728" i="1"/>
  <c r="AS1728" i="1"/>
  <c r="AU1728" i="1" s="1"/>
  <c r="AR1728" i="1"/>
  <c r="AR1727" i="1" s="1"/>
  <c r="AR1726" i="1" s="1"/>
  <c r="AR1725" i="1" s="1"/>
  <c r="AR1724" i="1" s="1"/>
  <c r="AR1723" i="1" s="1"/>
  <c r="AQ1728" i="1"/>
  <c r="AP1728" i="1"/>
  <c r="AP1727" i="1" s="1"/>
  <c r="AP1726" i="1" s="1"/>
  <c r="AO1728" i="1"/>
  <c r="AO1727" i="1" s="1"/>
  <c r="AO1726" i="1" s="1"/>
  <c r="AO1725" i="1" s="1"/>
  <c r="AO1724" i="1" s="1"/>
  <c r="AO1723" i="1" s="1"/>
  <c r="AN1728" i="1"/>
  <c r="AN1727" i="1" s="1"/>
  <c r="AN1726" i="1" s="1"/>
  <c r="AN1725" i="1" s="1"/>
  <c r="AN1724" i="1" s="1"/>
  <c r="AN1723" i="1" s="1"/>
  <c r="AM1728" i="1"/>
  <c r="AL1728" i="1"/>
  <c r="BA1728" i="1" s="1"/>
  <c r="AK1728" i="1"/>
  <c r="AK1727" i="1" s="1"/>
  <c r="AK1726" i="1" s="1"/>
  <c r="AK1725" i="1" s="1"/>
  <c r="AK1724" i="1" s="1"/>
  <c r="AK1723" i="1" s="1"/>
  <c r="AJ1728" i="1"/>
  <c r="AJ1727" i="1" s="1"/>
  <c r="AJ1726" i="1" s="1"/>
  <c r="AJ1725" i="1" s="1"/>
  <c r="AJ1724" i="1" s="1"/>
  <c r="AJ1723" i="1" s="1"/>
  <c r="AI1728" i="1"/>
  <c r="AH1728" i="1"/>
  <c r="AH1727" i="1" s="1"/>
  <c r="AH1726" i="1" s="1"/>
  <c r="AH1725" i="1" s="1"/>
  <c r="AH1724" i="1" s="1"/>
  <c r="AH1723" i="1" s="1"/>
  <c r="AG1728" i="1"/>
  <c r="AG1727" i="1" s="1"/>
  <c r="AG1726" i="1" s="1"/>
  <c r="AG1725" i="1" s="1"/>
  <c r="AG1724" i="1" s="1"/>
  <c r="AG1723" i="1" s="1"/>
  <c r="AF1728" i="1"/>
  <c r="AF1727" i="1" s="1"/>
  <c r="AF1726" i="1" s="1"/>
  <c r="AF1725" i="1" s="1"/>
  <c r="AF1724" i="1" s="1"/>
  <c r="AF1723" i="1" s="1"/>
  <c r="AE1728" i="1"/>
  <c r="AD1728" i="1"/>
  <c r="AC1728" i="1"/>
  <c r="AC1727" i="1" s="1"/>
  <c r="AC1726" i="1" s="1"/>
  <c r="AC1725" i="1" s="1"/>
  <c r="AC1724" i="1" s="1"/>
  <c r="AC1723" i="1" s="1"/>
  <c r="AB1728" i="1"/>
  <c r="AB1727" i="1" s="1"/>
  <c r="AB1726" i="1" s="1"/>
  <c r="AB1725" i="1" s="1"/>
  <c r="AB1724" i="1" s="1"/>
  <c r="AB1723" i="1" s="1"/>
  <c r="AA1728" i="1"/>
  <c r="Z1728" i="1"/>
  <c r="Z1727" i="1" s="1"/>
  <c r="Z1726" i="1" s="1"/>
  <c r="Z1725" i="1" s="1"/>
  <c r="Z1724" i="1" s="1"/>
  <c r="Z1723" i="1" s="1"/>
  <c r="Y1728" i="1"/>
  <c r="Y1727" i="1" s="1"/>
  <c r="Y1726" i="1" s="1"/>
  <c r="Y1725" i="1" s="1"/>
  <c r="Y1724" i="1" s="1"/>
  <c r="Y1723" i="1" s="1"/>
  <c r="X1728" i="1"/>
  <c r="X1727" i="1" s="1"/>
  <c r="X1726" i="1" s="1"/>
  <c r="X1725" i="1" s="1"/>
  <c r="X1724" i="1" s="1"/>
  <c r="X1723" i="1" s="1"/>
  <c r="W1728" i="1"/>
  <c r="S1728" i="1"/>
  <c r="R1728" i="1"/>
  <c r="Q1728" i="1"/>
  <c r="Q1727" i="1" s="1"/>
  <c r="Q1726" i="1" s="1"/>
  <c r="Q1725" i="1" s="1"/>
  <c r="Q1724" i="1" s="1"/>
  <c r="Q1723" i="1" s="1"/>
  <c r="P1728" i="1"/>
  <c r="P1727" i="1" s="1"/>
  <c r="P1726" i="1" s="1"/>
  <c r="P1725" i="1" s="1"/>
  <c r="P1724" i="1" s="1"/>
  <c r="P1723" i="1" s="1"/>
  <c r="O1728" i="1"/>
  <c r="O1727" i="1" s="1"/>
  <c r="O1726" i="1" s="1"/>
  <c r="O1725" i="1" s="1"/>
  <c r="O1724" i="1" s="1"/>
  <c r="O1723" i="1" s="1"/>
  <c r="N1728" i="1"/>
  <c r="N1727" i="1" s="1"/>
  <c r="N1726" i="1" s="1"/>
  <c r="N1725" i="1" s="1"/>
  <c r="N1724" i="1" s="1"/>
  <c r="N1723" i="1" s="1"/>
  <c r="M1728" i="1"/>
  <c r="L1728" i="1"/>
  <c r="L1727" i="1" s="1"/>
  <c r="L1726" i="1" s="1"/>
  <c r="L1725" i="1" s="1"/>
  <c r="L1724" i="1" s="1"/>
  <c r="L1723" i="1" s="1"/>
  <c r="K1728" i="1"/>
  <c r="K1727" i="1" s="1"/>
  <c r="J1728" i="1"/>
  <c r="J1727" i="1" s="1"/>
  <c r="I1728" i="1"/>
  <c r="E1728" i="1"/>
  <c r="AT1727" i="1"/>
  <c r="AT1726" i="1" s="1"/>
  <c r="AT1725" i="1" s="1"/>
  <c r="AT1724" i="1" s="1"/>
  <c r="AT1723" i="1" s="1"/>
  <c r="AQ1727" i="1"/>
  <c r="AQ1726" i="1" s="1"/>
  <c r="AQ1725" i="1" s="1"/>
  <c r="AQ1724" i="1" s="1"/>
  <c r="AQ1723" i="1" s="1"/>
  <c r="AM1727" i="1"/>
  <c r="AM1726" i="1" s="1"/>
  <c r="AM1725" i="1" s="1"/>
  <c r="AM1724" i="1" s="1"/>
  <c r="AM1723" i="1" s="1"/>
  <c r="AL1727" i="1"/>
  <c r="AI1727" i="1"/>
  <c r="AI1726" i="1" s="1"/>
  <c r="AI1725" i="1" s="1"/>
  <c r="AI1724" i="1" s="1"/>
  <c r="AI1723" i="1" s="1"/>
  <c r="AE1727" i="1"/>
  <c r="AE1726" i="1" s="1"/>
  <c r="AE1725" i="1" s="1"/>
  <c r="AE1724" i="1" s="1"/>
  <c r="AE1723" i="1" s="1"/>
  <c r="AD1727" i="1"/>
  <c r="AD1726" i="1" s="1"/>
  <c r="AD1725" i="1" s="1"/>
  <c r="AD1724" i="1" s="1"/>
  <c r="AD1723" i="1" s="1"/>
  <c r="AA1727" i="1"/>
  <c r="AA1726" i="1" s="1"/>
  <c r="AA1725" i="1" s="1"/>
  <c r="AA1724" i="1" s="1"/>
  <c r="AA1723" i="1" s="1"/>
  <c r="W1727" i="1"/>
  <c r="W1726" i="1" s="1"/>
  <c r="W1725" i="1" s="1"/>
  <c r="W1724" i="1" s="1"/>
  <c r="W1723" i="1" s="1"/>
  <c r="S1727" i="1"/>
  <c r="S1726" i="1" s="1"/>
  <c r="S1725" i="1" s="1"/>
  <c r="S1724" i="1" s="1"/>
  <c r="S1723" i="1" s="1"/>
  <c r="R1727" i="1"/>
  <c r="R1726" i="1" s="1"/>
  <c r="R1725" i="1" s="1"/>
  <c r="R1724" i="1" s="1"/>
  <c r="R1723" i="1" s="1"/>
  <c r="E1727" i="1"/>
  <c r="E1726" i="1"/>
  <c r="E1725" i="1"/>
  <c r="E1724" i="1"/>
  <c r="E1723" i="1"/>
  <c r="BA1722" i="1"/>
  <c r="AU1722" i="1"/>
  <c r="V1722" i="1"/>
  <c r="AY1722" i="1" s="1"/>
  <c r="U1722" i="1"/>
  <c r="AX1722" i="1" s="1"/>
  <c r="T1722" i="1"/>
  <c r="E1722" i="1"/>
  <c r="AZ1721" i="1"/>
  <c r="AZ1720" i="1" s="1"/>
  <c r="AZ1719" i="1" s="1"/>
  <c r="AZ1718" i="1" s="1"/>
  <c r="AT1721" i="1"/>
  <c r="AT1720" i="1" s="1"/>
  <c r="AT1719" i="1" s="1"/>
  <c r="AT1718" i="1" s="1"/>
  <c r="AS1721" i="1"/>
  <c r="AS1720" i="1" s="1"/>
  <c r="AS1719" i="1" s="1"/>
  <c r="AS1718" i="1" s="1"/>
  <c r="AR1721" i="1"/>
  <c r="AR1720" i="1" s="1"/>
  <c r="AR1719" i="1" s="1"/>
  <c r="AR1718" i="1" s="1"/>
  <c r="AQ1721" i="1"/>
  <c r="AP1721" i="1"/>
  <c r="AP1720" i="1" s="1"/>
  <c r="AO1721" i="1"/>
  <c r="AO1720" i="1" s="1"/>
  <c r="AO1719" i="1" s="1"/>
  <c r="AO1718" i="1" s="1"/>
  <c r="AN1721" i="1"/>
  <c r="AN1720" i="1" s="1"/>
  <c r="AN1719" i="1" s="1"/>
  <c r="AN1718" i="1" s="1"/>
  <c r="AM1721" i="1"/>
  <c r="AM1720" i="1" s="1"/>
  <c r="AM1719" i="1" s="1"/>
  <c r="AM1718" i="1" s="1"/>
  <c r="AL1721" i="1"/>
  <c r="AK1721" i="1"/>
  <c r="AK1720" i="1" s="1"/>
  <c r="AK1719" i="1" s="1"/>
  <c r="AK1718" i="1" s="1"/>
  <c r="AJ1721" i="1"/>
  <c r="AJ1720" i="1" s="1"/>
  <c r="AJ1719" i="1" s="1"/>
  <c r="AJ1718" i="1" s="1"/>
  <c r="AI1721" i="1"/>
  <c r="AI1720" i="1" s="1"/>
  <c r="AI1719" i="1" s="1"/>
  <c r="AI1718" i="1" s="1"/>
  <c r="AH1721" i="1"/>
  <c r="AH1720" i="1" s="1"/>
  <c r="AH1719" i="1" s="1"/>
  <c r="AH1718" i="1" s="1"/>
  <c r="AG1721" i="1"/>
  <c r="AF1721" i="1"/>
  <c r="AF1720" i="1" s="1"/>
  <c r="AF1719" i="1" s="1"/>
  <c r="AF1718" i="1" s="1"/>
  <c r="AE1721" i="1"/>
  <c r="AE1720" i="1" s="1"/>
  <c r="AE1719" i="1" s="1"/>
  <c r="AE1718" i="1" s="1"/>
  <c r="AD1721" i="1"/>
  <c r="AD1720" i="1" s="1"/>
  <c r="AD1719" i="1" s="1"/>
  <c r="AD1718" i="1" s="1"/>
  <c r="AC1721" i="1"/>
  <c r="AC1720" i="1" s="1"/>
  <c r="AC1719" i="1" s="1"/>
  <c r="AC1718" i="1" s="1"/>
  <c r="AB1721" i="1"/>
  <c r="AA1721" i="1"/>
  <c r="AA1720" i="1" s="1"/>
  <c r="AA1719" i="1" s="1"/>
  <c r="AA1718" i="1" s="1"/>
  <c r="Z1721" i="1"/>
  <c r="Z1720" i="1" s="1"/>
  <c r="Z1719" i="1" s="1"/>
  <c r="Z1718" i="1" s="1"/>
  <c r="Y1721" i="1"/>
  <c r="Y1720" i="1" s="1"/>
  <c r="Y1719" i="1" s="1"/>
  <c r="Y1718" i="1" s="1"/>
  <c r="X1721" i="1"/>
  <c r="X1720" i="1" s="1"/>
  <c r="X1719" i="1" s="1"/>
  <c r="X1718" i="1" s="1"/>
  <c r="W1721" i="1"/>
  <c r="W1720" i="1" s="1"/>
  <c r="W1719" i="1" s="1"/>
  <c r="W1718" i="1" s="1"/>
  <c r="S1721" i="1"/>
  <c r="S1720" i="1" s="1"/>
  <c r="S1719" i="1" s="1"/>
  <c r="S1718" i="1" s="1"/>
  <c r="R1721" i="1"/>
  <c r="R1720" i="1" s="1"/>
  <c r="R1719" i="1" s="1"/>
  <c r="R1718" i="1" s="1"/>
  <c r="Q1721" i="1"/>
  <c r="Q1720" i="1" s="1"/>
  <c r="Q1719" i="1" s="1"/>
  <c r="Q1718" i="1" s="1"/>
  <c r="P1721" i="1"/>
  <c r="P1720" i="1" s="1"/>
  <c r="P1719" i="1" s="1"/>
  <c r="P1718" i="1" s="1"/>
  <c r="O1721" i="1"/>
  <c r="O1720" i="1" s="1"/>
  <c r="O1719" i="1" s="1"/>
  <c r="O1718" i="1" s="1"/>
  <c r="N1721" i="1"/>
  <c r="N1720" i="1" s="1"/>
  <c r="N1719" i="1" s="1"/>
  <c r="N1718" i="1" s="1"/>
  <c r="M1721" i="1"/>
  <c r="M1720" i="1" s="1"/>
  <c r="M1719" i="1" s="1"/>
  <c r="M1718" i="1" s="1"/>
  <c r="L1721" i="1"/>
  <c r="L1720" i="1" s="1"/>
  <c r="L1719" i="1" s="1"/>
  <c r="L1718" i="1" s="1"/>
  <c r="K1721" i="1"/>
  <c r="J1721" i="1"/>
  <c r="I1721" i="1"/>
  <c r="E1721" i="1"/>
  <c r="AG1720" i="1"/>
  <c r="AG1719" i="1" s="1"/>
  <c r="AG1718" i="1" s="1"/>
  <c r="AB1720" i="1"/>
  <c r="AB1719" i="1" s="1"/>
  <c r="AB1718" i="1" s="1"/>
  <c r="I1720" i="1"/>
  <c r="E1720" i="1"/>
  <c r="E1719" i="1"/>
  <c r="E1718" i="1"/>
  <c r="BA1717" i="1"/>
  <c r="AU1717" i="1"/>
  <c r="V1717" i="1"/>
  <c r="AY1717" i="1" s="1"/>
  <c r="U1717" i="1"/>
  <c r="AX1717" i="1" s="1"/>
  <c r="T1717" i="1"/>
  <c r="E1717" i="1"/>
  <c r="BA1716" i="1"/>
  <c r="E1716" i="1"/>
  <c r="AZ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S1715" i="1"/>
  <c r="R1715" i="1"/>
  <c r="Q1715" i="1"/>
  <c r="P1715" i="1"/>
  <c r="O1715" i="1"/>
  <c r="N1715" i="1"/>
  <c r="M1715" i="1"/>
  <c r="L1715" i="1"/>
  <c r="K1715" i="1"/>
  <c r="J1715" i="1"/>
  <c r="U1715" i="1" s="1"/>
  <c r="I1715" i="1"/>
  <c r="E1715" i="1"/>
  <c r="BA1714" i="1"/>
  <c r="AU1714" i="1"/>
  <c r="V1714" i="1"/>
  <c r="AY1714" i="1" s="1"/>
  <c r="U1714" i="1"/>
  <c r="AX1714" i="1" s="1"/>
  <c r="T1714" i="1"/>
  <c r="E1714" i="1"/>
  <c r="AZ1713" i="1"/>
  <c r="AT1713" i="1"/>
  <c r="AT1712" i="1" s="1"/>
  <c r="AT1711" i="1" s="1"/>
  <c r="AS1713" i="1"/>
  <c r="AR1713" i="1"/>
  <c r="AQ1713" i="1"/>
  <c r="AP1713" i="1"/>
  <c r="AP1712" i="1" s="1"/>
  <c r="AO1713" i="1"/>
  <c r="AN1713" i="1"/>
  <c r="AN1712" i="1" s="1"/>
  <c r="AN1711" i="1" s="1"/>
  <c r="AM1713" i="1"/>
  <c r="AL1713" i="1"/>
  <c r="BA1713" i="1" s="1"/>
  <c r="AK1713" i="1"/>
  <c r="AJ1713" i="1"/>
  <c r="AI1713" i="1"/>
  <c r="AH1713" i="1"/>
  <c r="AH1712" i="1" s="1"/>
  <c r="AH1711" i="1" s="1"/>
  <c r="AG1713" i="1"/>
  <c r="AF1713" i="1"/>
  <c r="AE1713" i="1"/>
  <c r="AD1713" i="1"/>
  <c r="AD1712" i="1" s="1"/>
  <c r="AD1711" i="1" s="1"/>
  <c r="AC1713" i="1"/>
  <c r="AB1713" i="1"/>
  <c r="AA1713" i="1"/>
  <c r="Z1713" i="1"/>
  <c r="Z1712" i="1" s="1"/>
  <c r="Z1711" i="1" s="1"/>
  <c r="Y1713" i="1"/>
  <c r="X1713" i="1"/>
  <c r="W1713" i="1"/>
  <c r="S1713" i="1"/>
  <c r="S1712" i="1" s="1"/>
  <c r="S1711" i="1" s="1"/>
  <c r="R1713" i="1"/>
  <c r="Q1713" i="1"/>
  <c r="Q1712" i="1" s="1"/>
  <c r="Q1711" i="1" s="1"/>
  <c r="P1713" i="1"/>
  <c r="P1712" i="1" s="1"/>
  <c r="P1711" i="1" s="1"/>
  <c r="O1713" i="1"/>
  <c r="O1712" i="1" s="1"/>
  <c r="O1711" i="1" s="1"/>
  <c r="N1713" i="1"/>
  <c r="M1713" i="1"/>
  <c r="L1713" i="1"/>
  <c r="K1713" i="1"/>
  <c r="V1713" i="1" s="1"/>
  <c r="AY1713" i="1" s="1"/>
  <c r="J1713" i="1"/>
  <c r="I1713" i="1"/>
  <c r="I1712" i="1" s="1"/>
  <c r="E1713" i="1"/>
  <c r="AZ1712" i="1"/>
  <c r="AZ1711" i="1" s="1"/>
  <c r="AS1712" i="1"/>
  <c r="AS1711" i="1" s="1"/>
  <c r="AR1712" i="1"/>
  <c r="AR1711" i="1" s="1"/>
  <c r="AK1712" i="1"/>
  <c r="AK1711" i="1" s="1"/>
  <c r="AJ1712" i="1"/>
  <c r="AJ1711" i="1" s="1"/>
  <c r="AF1712" i="1"/>
  <c r="AF1711" i="1" s="1"/>
  <c r="AB1712" i="1"/>
  <c r="AB1711" i="1" s="1"/>
  <c r="Y1712" i="1"/>
  <c r="Y1711" i="1" s="1"/>
  <c r="X1712" i="1"/>
  <c r="X1711" i="1" s="1"/>
  <c r="M1712" i="1"/>
  <c r="M1711" i="1" s="1"/>
  <c r="L1712" i="1"/>
  <c r="L1711" i="1" s="1"/>
  <c r="E1712" i="1"/>
  <c r="E1711" i="1"/>
  <c r="AU1710" i="1"/>
  <c r="V1710" i="1"/>
  <c r="AY1710" i="1" s="1"/>
  <c r="U1710" i="1"/>
  <c r="AX1710" i="1" s="1"/>
  <c r="T1710" i="1"/>
  <c r="AV1710" i="1" s="1"/>
  <c r="E1710" i="1"/>
  <c r="AZ1709" i="1"/>
  <c r="AZ1706" i="1" s="1"/>
  <c r="AZ1705" i="1" s="1"/>
  <c r="AT1709" i="1"/>
  <c r="AT1706" i="1" s="1"/>
  <c r="AT1705" i="1" s="1"/>
  <c r="AS1709" i="1"/>
  <c r="AR1709" i="1"/>
  <c r="AQ1709" i="1"/>
  <c r="AP1709" i="1"/>
  <c r="AP1706" i="1" s="1"/>
  <c r="AP1705" i="1" s="1"/>
  <c r="AO1709" i="1"/>
  <c r="AN1709" i="1"/>
  <c r="AM1709" i="1"/>
  <c r="AL1709" i="1"/>
  <c r="AK1709" i="1"/>
  <c r="AJ1709" i="1"/>
  <c r="AI1709" i="1"/>
  <c r="AH1709" i="1"/>
  <c r="AH1706" i="1" s="1"/>
  <c r="AH1705" i="1" s="1"/>
  <c r="AG1709" i="1"/>
  <c r="AF1709" i="1"/>
  <c r="AE1709" i="1"/>
  <c r="AE1706" i="1" s="1"/>
  <c r="AE1705" i="1" s="1"/>
  <c r="AD1709" i="1"/>
  <c r="AD1706" i="1" s="1"/>
  <c r="AD1705" i="1" s="1"/>
  <c r="AC1709" i="1"/>
  <c r="AC1706" i="1" s="1"/>
  <c r="AC1705" i="1" s="1"/>
  <c r="AB1709" i="1"/>
  <c r="AB1706" i="1" s="1"/>
  <c r="AB1705" i="1" s="1"/>
  <c r="AA1709" i="1"/>
  <c r="AA1706" i="1" s="1"/>
  <c r="AA1705" i="1" s="1"/>
  <c r="Z1709" i="1"/>
  <c r="Z1706" i="1" s="1"/>
  <c r="Z1705" i="1" s="1"/>
  <c r="Y1709" i="1"/>
  <c r="Y1706" i="1" s="1"/>
  <c r="Y1705" i="1" s="1"/>
  <c r="X1709" i="1"/>
  <c r="X1706" i="1" s="1"/>
  <c r="X1705" i="1" s="1"/>
  <c r="W1709" i="1"/>
  <c r="W1706" i="1" s="1"/>
  <c r="W1705" i="1" s="1"/>
  <c r="S1709" i="1"/>
  <c r="S1706" i="1" s="1"/>
  <c r="S1705" i="1" s="1"/>
  <c r="R1709" i="1"/>
  <c r="Q1709" i="1"/>
  <c r="Q1706" i="1" s="1"/>
  <c r="Q1705" i="1" s="1"/>
  <c r="P1709" i="1"/>
  <c r="O1709" i="1"/>
  <c r="N1709" i="1"/>
  <c r="N1706" i="1" s="1"/>
  <c r="N1705" i="1" s="1"/>
  <c r="M1709" i="1"/>
  <c r="L1709" i="1"/>
  <c r="L1706" i="1" s="1"/>
  <c r="L1705" i="1" s="1"/>
  <c r="L1704" i="1" s="1"/>
  <c r="K1709" i="1"/>
  <c r="J1709" i="1"/>
  <c r="J1706" i="1" s="1"/>
  <c r="I1709" i="1"/>
  <c r="E1709" i="1"/>
  <c r="BA1708" i="1"/>
  <c r="AU1708" i="1"/>
  <c r="T1708" i="1"/>
  <c r="E1708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P1707" i="1"/>
  <c r="O1707" i="1"/>
  <c r="T1707" i="1" s="1"/>
  <c r="E1707" i="1"/>
  <c r="AL1706" i="1"/>
  <c r="R1706" i="1"/>
  <c r="R1705" i="1" s="1"/>
  <c r="E1706" i="1"/>
  <c r="E1705" i="1"/>
  <c r="E1704" i="1"/>
  <c r="BA1703" i="1"/>
  <c r="AU1703" i="1"/>
  <c r="V1703" i="1"/>
  <c r="AY1703" i="1" s="1"/>
  <c r="U1703" i="1"/>
  <c r="AX1703" i="1" s="1"/>
  <c r="T1703" i="1"/>
  <c r="AV1703" i="1" s="1"/>
  <c r="E1703" i="1"/>
  <c r="AZ1702" i="1"/>
  <c r="AT1702" i="1"/>
  <c r="AT1701" i="1" s="1"/>
  <c r="AT1700" i="1" s="1"/>
  <c r="AT1699" i="1" s="1"/>
  <c r="AS1702" i="1"/>
  <c r="AS1701" i="1" s="1"/>
  <c r="AS1700" i="1" s="1"/>
  <c r="AS1699" i="1" s="1"/>
  <c r="AR1702" i="1"/>
  <c r="AQ1702" i="1"/>
  <c r="AP1702" i="1"/>
  <c r="AP1701" i="1" s="1"/>
  <c r="AO1702" i="1"/>
  <c r="AO1701" i="1" s="1"/>
  <c r="AO1700" i="1" s="1"/>
  <c r="AO1699" i="1" s="1"/>
  <c r="AN1702" i="1"/>
  <c r="AN1701" i="1" s="1"/>
  <c r="AN1700" i="1" s="1"/>
  <c r="AN1699" i="1" s="1"/>
  <c r="AM1702" i="1"/>
  <c r="AL1702" i="1"/>
  <c r="BA1702" i="1" s="1"/>
  <c r="AK1702" i="1"/>
  <c r="AK1701" i="1" s="1"/>
  <c r="AK1700" i="1" s="1"/>
  <c r="AK1699" i="1" s="1"/>
  <c r="AJ1702" i="1"/>
  <c r="AI1702" i="1"/>
  <c r="AH1702" i="1"/>
  <c r="AH1701" i="1" s="1"/>
  <c r="AH1700" i="1" s="1"/>
  <c r="AH1699" i="1" s="1"/>
  <c r="AG1702" i="1"/>
  <c r="AG1701" i="1" s="1"/>
  <c r="AG1700" i="1" s="1"/>
  <c r="AG1699" i="1" s="1"/>
  <c r="AF1702" i="1"/>
  <c r="AF1701" i="1" s="1"/>
  <c r="AF1700" i="1" s="1"/>
  <c r="AF1699" i="1" s="1"/>
  <c r="AE1702" i="1"/>
  <c r="AD1702" i="1"/>
  <c r="AD1701" i="1" s="1"/>
  <c r="AD1700" i="1" s="1"/>
  <c r="AD1699" i="1" s="1"/>
  <c r="AC1702" i="1"/>
  <c r="AC1701" i="1" s="1"/>
  <c r="AC1700" i="1" s="1"/>
  <c r="AC1699" i="1" s="1"/>
  <c r="AB1702" i="1"/>
  <c r="AA1702" i="1"/>
  <c r="Z1702" i="1"/>
  <c r="Z1701" i="1" s="1"/>
  <c r="Z1700" i="1" s="1"/>
  <c r="Z1699" i="1" s="1"/>
  <c r="Y1702" i="1"/>
  <c r="Y1701" i="1" s="1"/>
  <c r="Y1700" i="1" s="1"/>
  <c r="Y1699" i="1" s="1"/>
  <c r="X1702" i="1"/>
  <c r="X1701" i="1" s="1"/>
  <c r="X1700" i="1" s="1"/>
  <c r="X1699" i="1" s="1"/>
  <c r="W1702" i="1"/>
  <c r="S1702" i="1"/>
  <c r="S1701" i="1" s="1"/>
  <c r="S1700" i="1" s="1"/>
  <c r="S1699" i="1" s="1"/>
  <c r="R1702" i="1"/>
  <c r="R1701" i="1" s="1"/>
  <c r="R1700" i="1" s="1"/>
  <c r="R1699" i="1" s="1"/>
  <c r="Q1702" i="1"/>
  <c r="Q1701" i="1" s="1"/>
  <c r="Q1700" i="1" s="1"/>
  <c r="Q1699" i="1" s="1"/>
  <c r="P1702" i="1"/>
  <c r="O1702" i="1"/>
  <c r="O1701" i="1" s="1"/>
  <c r="O1700" i="1" s="1"/>
  <c r="O1699" i="1" s="1"/>
  <c r="N1702" i="1"/>
  <c r="M1702" i="1"/>
  <c r="M1701" i="1" s="1"/>
  <c r="M1700" i="1" s="1"/>
  <c r="M1699" i="1" s="1"/>
  <c r="L1702" i="1"/>
  <c r="K1702" i="1"/>
  <c r="K1701" i="1" s="1"/>
  <c r="J1702" i="1"/>
  <c r="U1702" i="1" s="1"/>
  <c r="AX1702" i="1" s="1"/>
  <c r="I1702" i="1"/>
  <c r="E1702" i="1"/>
  <c r="AZ1701" i="1"/>
  <c r="AZ1700" i="1" s="1"/>
  <c r="AZ1699" i="1" s="1"/>
  <c r="AR1701" i="1"/>
  <c r="AR1700" i="1" s="1"/>
  <c r="AR1699" i="1" s="1"/>
  <c r="AQ1701" i="1"/>
  <c r="AQ1700" i="1" s="1"/>
  <c r="AQ1699" i="1" s="1"/>
  <c r="AM1701" i="1"/>
  <c r="AM1700" i="1" s="1"/>
  <c r="AM1699" i="1" s="1"/>
  <c r="AJ1701" i="1"/>
  <c r="AJ1700" i="1" s="1"/>
  <c r="AJ1699" i="1" s="1"/>
  <c r="AI1701" i="1"/>
  <c r="AI1700" i="1" s="1"/>
  <c r="AI1699" i="1" s="1"/>
  <c r="AE1701" i="1"/>
  <c r="AE1700" i="1" s="1"/>
  <c r="AE1699" i="1" s="1"/>
  <c r="AB1701" i="1"/>
  <c r="AB1700" i="1" s="1"/>
  <c r="AB1699" i="1" s="1"/>
  <c r="AA1701" i="1"/>
  <c r="AA1700" i="1" s="1"/>
  <c r="AA1699" i="1" s="1"/>
  <c r="W1701" i="1"/>
  <c r="W1700" i="1" s="1"/>
  <c r="W1699" i="1" s="1"/>
  <c r="P1701" i="1"/>
  <c r="P1700" i="1" s="1"/>
  <c r="P1699" i="1" s="1"/>
  <c r="L1701" i="1"/>
  <c r="L1700" i="1" s="1"/>
  <c r="L1699" i="1" s="1"/>
  <c r="E1701" i="1"/>
  <c r="E1700" i="1"/>
  <c r="E1699" i="1"/>
  <c r="BA1698" i="1"/>
  <c r="AU1698" i="1"/>
  <c r="T1698" i="1"/>
  <c r="E1698" i="1"/>
  <c r="AT1697" i="1"/>
  <c r="AS1697" i="1"/>
  <c r="AS1694" i="1" s="1"/>
  <c r="AS1693" i="1" s="1"/>
  <c r="AS1692" i="1" s="1"/>
  <c r="AR1697" i="1"/>
  <c r="AQ1697" i="1"/>
  <c r="AP1697" i="1"/>
  <c r="AO1697" i="1"/>
  <c r="AO1694" i="1" s="1"/>
  <c r="AO1693" i="1" s="1"/>
  <c r="AO1692" i="1" s="1"/>
  <c r="AN1697" i="1"/>
  <c r="AM1697" i="1"/>
  <c r="AL1697" i="1"/>
  <c r="AK1697" i="1"/>
  <c r="AK1694" i="1" s="1"/>
  <c r="AK1693" i="1" s="1"/>
  <c r="AK1692" i="1" s="1"/>
  <c r="AJ1697" i="1"/>
  <c r="AJ1694" i="1" s="1"/>
  <c r="AJ1693" i="1" s="1"/>
  <c r="AJ1692" i="1" s="1"/>
  <c r="AI1697" i="1"/>
  <c r="AH1697" i="1"/>
  <c r="AG1697" i="1"/>
  <c r="AG1694" i="1" s="1"/>
  <c r="AG1693" i="1" s="1"/>
  <c r="AG1692" i="1" s="1"/>
  <c r="AF1697" i="1"/>
  <c r="T1697" i="1"/>
  <c r="O1697" i="1"/>
  <c r="E1697" i="1"/>
  <c r="AU1696" i="1"/>
  <c r="T1696" i="1"/>
  <c r="E1696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F1694" i="1" s="1"/>
  <c r="AF1693" i="1" s="1"/>
  <c r="AF1692" i="1" s="1"/>
  <c r="R1695" i="1"/>
  <c r="Q1695" i="1"/>
  <c r="Q1694" i="1" s="1"/>
  <c r="Q1693" i="1" s="1"/>
  <c r="Q1692" i="1" s="1"/>
  <c r="P1695" i="1"/>
  <c r="P1694" i="1" s="1"/>
  <c r="P1693" i="1" s="1"/>
  <c r="P1692" i="1" s="1"/>
  <c r="O1695" i="1"/>
  <c r="O1694" i="1" s="1"/>
  <c r="E1695" i="1"/>
  <c r="AR1694" i="1"/>
  <c r="AR1693" i="1" s="1"/>
  <c r="AR1692" i="1" s="1"/>
  <c r="AN1694" i="1"/>
  <c r="AN1693" i="1" s="1"/>
  <c r="AN1692" i="1" s="1"/>
  <c r="R1694" i="1"/>
  <c r="R1693" i="1" s="1"/>
  <c r="R1692" i="1" s="1"/>
  <c r="E1694" i="1"/>
  <c r="E1693" i="1"/>
  <c r="E1692" i="1"/>
  <c r="E1691" i="1"/>
  <c r="BA1690" i="1"/>
  <c r="AY1690" i="1"/>
  <c r="AX1690" i="1"/>
  <c r="AU1690" i="1"/>
  <c r="T1690" i="1"/>
  <c r="AW1690" i="1" s="1"/>
  <c r="E1690" i="1"/>
  <c r="AZ1689" i="1"/>
  <c r="AZ1688" i="1" s="1"/>
  <c r="AZ1687" i="1" s="1"/>
  <c r="AZ1686" i="1" s="1"/>
  <c r="AZ1685" i="1" s="1"/>
  <c r="AT1689" i="1"/>
  <c r="AT1688" i="1" s="1"/>
  <c r="AT1687" i="1" s="1"/>
  <c r="AT1686" i="1" s="1"/>
  <c r="AT1685" i="1" s="1"/>
  <c r="AS1689" i="1"/>
  <c r="AS1688" i="1" s="1"/>
  <c r="AS1687" i="1" s="1"/>
  <c r="AS1686" i="1" s="1"/>
  <c r="AS1685" i="1" s="1"/>
  <c r="AR1689" i="1"/>
  <c r="AR1688" i="1" s="1"/>
  <c r="AR1687" i="1" s="1"/>
  <c r="AR1686" i="1" s="1"/>
  <c r="AR1685" i="1" s="1"/>
  <c r="AQ1689" i="1"/>
  <c r="AQ1688" i="1" s="1"/>
  <c r="AQ1687" i="1" s="1"/>
  <c r="AQ1686" i="1" s="1"/>
  <c r="AQ1685" i="1" s="1"/>
  <c r="AP1689" i="1"/>
  <c r="AP1688" i="1" s="1"/>
  <c r="AP1687" i="1" s="1"/>
  <c r="AO1689" i="1"/>
  <c r="AO1688" i="1" s="1"/>
  <c r="AO1687" i="1" s="1"/>
  <c r="AO1686" i="1" s="1"/>
  <c r="AO1685" i="1" s="1"/>
  <c r="AN1689" i="1"/>
  <c r="AN1688" i="1" s="1"/>
  <c r="AN1687" i="1" s="1"/>
  <c r="AN1686" i="1" s="1"/>
  <c r="AN1685" i="1" s="1"/>
  <c r="AM1689" i="1"/>
  <c r="AM1688" i="1" s="1"/>
  <c r="AM1687" i="1" s="1"/>
  <c r="AM1686" i="1" s="1"/>
  <c r="AM1685" i="1" s="1"/>
  <c r="AL1689" i="1"/>
  <c r="AK1689" i="1"/>
  <c r="AK1688" i="1" s="1"/>
  <c r="AK1687" i="1" s="1"/>
  <c r="AK1686" i="1" s="1"/>
  <c r="AK1685" i="1" s="1"/>
  <c r="AJ1689" i="1"/>
  <c r="AJ1688" i="1" s="1"/>
  <c r="AJ1687" i="1" s="1"/>
  <c r="AJ1686" i="1" s="1"/>
  <c r="AJ1685" i="1" s="1"/>
  <c r="AI1689" i="1"/>
  <c r="AI1688" i="1" s="1"/>
  <c r="AI1687" i="1" s="1"/>
  <c r="AI1686" i="1" s="1"/>
  <c r="AI1685" i="1" s="1"/>
  <c r="AH1689" i="1"/>
  <c r="AG1689" i="1"/>
  <c r="AG1688" i="1" s="1"/>
  <c r="AG1687" i="1" s="1"/>
  <c r="AG1686" i="1" s="1"/>
  <c r="AG1685" i="1" s="1"/>
  <c r="AF1689" i="1"/>
  <c r="AF1688" i="1" s="1"/>
  <c r="AF1687" i="1" s="1"/>
  <c r="AF1686" i="1" s="1"/>
  <c r="AF1685" i="1" s="1"/>
  <c r="AD1689" i="1"/>
  <c r="AC1689" i="1"/>
  <c r="AC1688" i="1" s="1"/>
  <c r="AC1687" i="1" s="1"/>
  <c r="AB1689" i="1"/>
  <c r="AB1688" i="1" s="1"/>
  <c r="AB1687" i="1" s="1"/>
  <c r="AB1686" i="1" s="1"/>
  <c r="AB1685" i="1" s="1"/>
  <c r="AA1689" i="1"/>
  <c r="AA1688" i="1" s="1"/>
  <c r="Z1689" i="1"/>
  <c r="Z1688" i="1" s="1"/>
  <c r="Z1687" i="1" s="1"/>
  <c r="Z1686" i="1" s="1"/>
  <c r="Z1685" i="1" s="1"/>
  <c r="Y1689" i="1"/>
  <c r="Y1688" i="1" s="1"/>
  <c r="Y1687" i="1" s="1"/>
  <c r="Y1686" i="1" s="1"/>
  <c r="Y1685" i="1" s="1"/>
  <c r="X1689" i="1"/>
  <c r="X1688" i="1" s="1"/>
  <c r="X1687" i="1" s="1"/>
  <c r="X1686" i="1" s="1"/>
  <c r="X1685" i="1" s="1"/>
  <c r="W1689" i="1"/>
  <c r="W1688" i="1" s="1"/>
  <c r="W1687" i="1" s="1"/>
  <c r="W1686" i="1" s="1"/>
  <c r="W1685" i="1" s="1"/>
  <c r="S1689" i="1"/>
  <c r="R1689" i="1"/>
  <c r="R1688" i="1" s="1"/>
  <c r="R1687" i="1" s="1"/>
  <c r="R1686" i="1" s="1"/>
  <c r="R1685" i="1" s="1"/>
  <c r="Q1689" i="1"/>
  <c r="Q1688" i="1" s="1"/>
  <c r="Q1687" i="1" s="1"/>
  <c r="Q1686" i="1" s="1"/>
  <c r="Q1685" i="1" s="1"/>
  <c r="P1689" i="1"/>
  <c r="P1688" i="1" s="1"/>
  <c r="P1687" i="1" s="1"/>
  <c r="P1686" i="1" s="1"/>
  <c r="P1685" i="1" s="1"/>
  <c r="O1689" i="1"/>
  <c r="E1689" i="1"/>
  <c r="AH1688" i="1"/>
  <c r="AH1687" i="1" s="1"/>
  <c r="AH1686" i="1" s="1"/>
  <c r="AH1685" i="1" s="1"/>
  <c r="S1688" i="1"/>
  <c r="S1687" i="1" s="1"/>
  <c r="O1688" i="1"/>
  <c r="O1687" i="1" s="1"/>
  <c r="O1686" i="1" s="1"/>
  <c r="O1685" i="1" s="1"/>
  <c r="E1688" i="1"/>
  <c r="E1687" i="1"/>
  <c r="E1686" i="1"/>
  <c r="E1685" i="1"/>
  <c r="E1684" i="1"/>
  <c r="BA1683" i="1"/>
  <c r="AU1683" i="1"/>
  <c r="V1683" i="1"/>
  <c r="AY1683" i="1" s="1"/>
  <c r="U1683" i="1"/>
  <c r="AX1683" i="1" s="1"/>
  <c r="T1683" i="1"/>
  <c r="AV1683" i="1" s="1"/>
  <c r="E1683" i="1"/>
  <c r="BA1682" i="1"/>
  <c r="AU1682" i="1"/>
  <c r="T1682" i="1"/>
  <c r="E1682" i="1"/>
  <c r="AZ1681" i="1"/>
  <c r="AT1681" i="1"/>
  <c r="AT1680" i="1" s="1"/>
  <c r="AT1679" i="1" s="1"/>
  <c r="AT1678" i="1" s="1"/>
  <c r="AT1677" i="1" s="1"/>
  <c r="AS1681" i="1"/>
  <c r="AR1681" i="1"/>
  <c r="AQ1681" i="1"/>
  <c r="AP1681" i="1"/>
  <c r="AP1680" i="1" s="1"/>
  <c r="AO1681" i="1"/>
  <c r="AO1680" i="1" s="1"/>
  <c r="AO1679" i="1" s="1"/>
  <c r="AO1678" i="1" s="1"/>
  <c r="AO1677" i="1" s="1"/>
  <c r="AN1681" i="1"/>
  <c r="AN1680" i="1" s="1"/>
  <c r="AN1679" i="1" s="1"/>
  <c r="AN1678" i="1" s="1"/>
  <c r="AN1677" i="1" s="1"/>
  <c r="AM1681" i="1"/>
  <c r="AM1680" i="1" s="1"/>
  <c r="AM1679" i="1" s="1"/>
  <c r="AM1678" i="1" s="1"/>
  <c r="AM1677" i="1" s="1"/>
  <c r="AL1681" i="1"/>
  <c r="AK1681" i="1"/>
  <c r="AK1680" i="1" s="1"/>
  <c r="AK1679" i="1" s="1"/>
  <c r="AK1678" i="1" s="1"/>
  <c r="AK1677" i="1" s="1"/>
  <c r="AJ1681" i="1"/>
  <c r="AI1681" i="1"/>
  <c r="AI1680" i="1" s="1"/>
  <c r="AI1679" i="1" s="1"/>
  <c r="AI1678" i="1" s="1"/>
  <c r="AI1677" i="1" s="1"/>
  <c r="AH1681" i="1"/>
  <c r="AH1680" i="1" s="1"/>
  <c r="AH1679" i="1" s="1"/>
  <c r="AH1678" i="1" s="1"/>
  <c r="AH1677" i="1" s="1"/>
  <c r="AG1681" i="1"/>
  <c r="AG1680" i="1" s="1"/>
  <c r="AG1679" i="1" s="1"/>
  <c r="AG1678" i="1" s="1"/>
  <c r="AG1677" i="1" s="1"/>
  <c r="AF1681" i="1"/>
  <c r="AE1681" i="1"/>
  <c r="AE1680" i="1" s="1"/>
  <c r="AE1679" i="1" s="1"/>
  <c r="AE1678" i="1" s="1"/>
  <c r="AE1677" i="1" s="1"/>
  <c r="AD1681" i="1"/>
  <c r="AD1680" i="1" s="1"/>
  <c r="AD1679" i="1" s="1"/>
  <c r="AD1678" i="1" s="1"/>
  <c r="AD1677" i="1" s="1"/>
  <c r="AC1681" i="1"/>
  <c r="AC1680" i="1" s="1"/>
  <c r="AC1679" i="1" s="1"/>
  <c r="AC1678" i="1" s="1"/>
  <c r="AC1677" i="1" s="1"/>
  <c r="AB1681" i="1"/>
  <c r="AB1680" i="1" s="1"/>
  <c r="AB1679" i="1" s="1"/>
  <c r="AB1678" i="1" s="1"/>
  <c r="AB1677" i="1" s="1"/>
  <c r="AA1681" i="1"/>
  <c r="AA1680" i="1" s="1"/>
  <c r="AA1679" i="1" s="1"/>
  <c r="AA1678" i="1" s="1"/>
  <c r="AA1677" i="1" s="1"/>
  <c r="Z1681" i="1"/>
  <c r="Z1680" i="1" s="1"/>
  <c r="Z1679" i="1" s="1"/>
  <c r="Z1678" i="1" s="1"/>
  <c r="Z1677" i="1" s="1"/>
  <c r="Y1681" i="1"/>
  <c r="Y1680" i="1" s="1"/>
  <c r="Y1679" i="1" s="1"/>
  <c r="Y1678" i="1" s="1"/>
  <c r="Y1677" i="1" s="1"/>
  <c r="X1681" i="1"/>
  <c r="W1681" i="1"/>
  <c r="W1680" i="1" s="1"/>
  <c r="W1679" i="1" s="1"/>
  <c r="W1678" i="1" s="1"/>
  <c r="W1677" i="1" s="1"/>
  <c r="S1681" i="1"/>
  <c r="S1680" i="1" s="1"/>
  <c r="S1679" i="1" s="1"/>
  <c r="S1678" i="1" s="1"/>
  <c r="S1677" i="1" s="1"/>
  <c r="R1681" i="1"/>
  <c r="R1680" i="1" s="1"/>
  <c r="R1679" i="1" s="1"/>
  <c r="R1678" i="1" s="1"/>
  <c r="R1677" i="1" s="1"/>
  <c r="Q1681" i="1"/>
  <c r="P1681" i="1"/>
  <c r="O1681" i="1"/>
  <c r="O1680" i="1" s="1"/>
  <c r="O1679" i="1" s="1"/>
  <c r="O1678" i="1" s="1"/>
  <c r="O1677" i="1" s="1"/>
  <c r="N1681" i="1"/>
  <c r="N1680" i="1" s="1"/>
  <c r="N1679" i="1" s="1"/>
  <c r="N1678" i="1" s="1"/>
  <c r="N1677" i="1" s="1"/>
  <c r="M1681" i="1"/>
  <c r="M1680" i="1" s="1"/>
  <c r="M1679" i="1" s="1"/>
  <c r="M1678" i="1" s="1"/>
  <c r="M1677" i="1" s="1"/>
  <c r="L1681" i="1"/>
  <c r="K1681" i="1"/>
  <c r="J1681" i="1"/>
  <c r="U1681" i="1" s="1"/>
  <c r="AX1681" i="1" s="1"/>
  <c r="I1681" i="1"/>
  <c r="E1681" i="1"/>
  <c r="AZ1680" i="1"/>
  <c r="AZ1679" i="1" s="1"/>
  <c r="AZ1678" i="1" s="1"/>
  <c r="AZ1677" i="1" s="1"/>
  <c r="AS1680" i="1"/>
  <c r="AS1679" i="1" s="1"/>
  <c r="AS1678" i="1" s="1"/>
  <c r="AS1677" i="1" s="1"/>
  <c r="AR1680" i="1"/>
  <c r="AR1679" i="1" s="1"/>
  <c r="AR1678" i="1" s="1"/>
  <c r="AR1677" i="1" s="1"/>
  <c r="AJ1680" i="1"/>
  <c r="AJ1679" i="1" s="1"/>
  <c r="AJ1678" i="1" s="1"/>
  <c r="AJ1677" i="1" s="1"/>
  <c r="AF1680" i="1"/>
  <c r="AF1679" i="1" s="1"/>
  <c r="AF1678" i="1" s="1"/>
  <c r="AF1677" i="1" s="1"/>
  <c r="X1680" i="1"/>
  <c r="X1679" i="1" s="1"/>
  <c r="X1678" i="1" s="1"/>
  <c r="X1677" i="1" s="1"/>
  <c r="Q1680" i="1"/>
  <c r="Q1679" i="1" s="1"/>
  <c r="Q1678" i="1" s="1"/>
  <c r="Q1677" i="1" s="1"/>
  <c r="P1680" i="1"/>
  <c r="P1679" i="1" s="1"/>
  <c r="P1678" i="1" s="1"/>
  <c r="P1677" i="1" s="1"/>
  <c r="L1680" i="1"/>
  <c r="L1679" i="1" s="1"/>
  <c r="L1678" i="1" s="1"/>
  <c r="L1677" i="1" s="1"/>
  <c r="I1680" i="1"/>
  <c r="E1680" i="1"/>
  <c r="E1679" i="1"/>
  <c r="E1678" i="1"/>
  <c r="E1677" i="1"/>
  <c r="BA1676" i="1"/>
  <c r="AU1676" i="1"/>
  <c r="V1676" i="1"/>
  <c r="AY1676" i="1" s="1"/>
  <c r="U1676" i="1"/>
  <c r="AX1676" i="1" s="1"/>
  <c r="T1676" i="1"/>
  <c r="E1676" i="1"/>
  <c r="BA1675" i="1"/>
  <c r="AU1675" i="1"/>
  <c r="T1675" i="1"/>
  <c r="E1675" i="1"/>
  <c r="AZ1674" i="1"/>
  <c r="AZ1670" i="1" s="1"/>
  <c r="AZ1669" i="1" s="1"/>
  <c r="AZ1668" i="1" s="1"/>
  <c r="AT1674" i="1"/>
  <c r="AT1670" i="1" s="1"/>
  <c r="AT1669" i="1" s="1"/>
  <c r="AT1668" i="1" s="1"/>
  <c r="AS1674" i="1"/>
  <c r="AR1674" i="1"/>
  <c r="AQ1674" i="1"/>
  <c r="AP1674" i="1"/>
  <c r="AO1674" i="1"/>
  <c r="AN1674" i="1"/>
  <c r="AM1674" i="1"/>
  <c r="AL1674" i="1"/>
  <c r="AL1670" i="1" s="1"/>
  <c r="AK1674" i="1"/>
  <c r="AK1670" i="1" s="1"/>
  <c r="AK1669" i="1" s="1"/>
  <c r="AK1668" i="1" s="1"/>
  <c r="AJ1674" i="1"/>
  <c r="AI1674" i="1"/>
  <c r="AH1674" i="1"/>
  <c r="AG1674" i="1"/>
  <c r="AF1674" i="1"/>
  <c r="AE1674" i="1"/>
  <c r="AE1670" i="1" s="1"/>
  <c r="AE1669" i="1" s="1"/>
  <c r="AE1668" i="1" s="1"/>
  <c r="AD1674" i="1"/>
  <c r="AD1670" i="1" s="1"/>
  <c r="AD1669" i="1" s="1"/>
  <c r="AD1668" i="1" s="1"/>
  <c r="AC1674" i="1"/>
  <c r="AC1670" i="1" s="1"/>
  <c r="AC1669" i="1" s="1"/>
  <c r="AC1668" i="1" s="1"/>
  <c r="AB1674" i="1"/>
  <c r="AB1670" i="1" s="1"/>
  <c r="AB1669" i="1" s="1"/>
  <c r="AB1668" i="1" s="1"/>
  <c r="AA1674" i="1"/>
  <c r="AA1670" i="1" s="1"/>
  <c r="AA1669" i="1" s="1"/>
  <c r="AA1668" i="1" s="1"/>
  <c r="Z1674" i="1"/>
  <c r="Z1670" i="1" s="1"/>
  <c r="Z1669" i="1" s="1"/>
  <c r="Z1668" i="1" s="1"/>
  <c r="Y1674" i="1"/>
  <c r="Y1670" i="1" s="1"/>
  <c r="Y1669" i="1" s="1"/>
  <c r="Y1668" i="1" s="1"/>
  <c r="X1674" i="1"/>
  <c r="X1670" i="1" s="1"/>
  <c r="X1669" i="1" s="1"/>
  <c r="X1668" i="1" s="1"/>
  <c r="W1674" i="1"/>
  <c r="W1670" i="1" s="1"/>
  <c r="W1669" i="1" s="1"/>
  <c r="W1668" i="1" s="1"/>
  <c r="S1674" i="1"/>
  <c r="S1670" i="1" s="1"/>
  <c r="S1669" i="1" s="1"/>
  <c r="S1668" i="1" s="1"/>
  <c r="R1674" i="1"/>
  <c r="Q1674" i="1"/>
  <c r="Q1670" i="1" s="1"/>
  <c r="Q1669" i="1" s="1"/>
  <c r="Q1668" i="1" s="1"/>
  <c r="P1674" i="1"/>
  <c r="O1674" i="1"/>
  <c r="O1670" i="1" s="1"/>
  <c r="O1669" i="1" s="1"/>
  <c r="O1668" i="1" s="1"/>
  <c r="N1674" i="1"/>
  <c r="M1674" i="1"/>
  <c r="L1674" i="1"/>
  <c r="K1674" i="1"/>
  <c r="V1674" i="1" s="1"/>
  <c r="J1674" i="1"/>
  <c r="J1670" i="1" s="1"/>
  <c r="I1674" i="1"/>
  <c r="I1670" i="1" s="1"/>
  <c r="E1674" i="1"/>
  <c r="BA1673" i="1"/>
  <c r="AU1673" i="1"/>
  <c r="T1673" i="1"/>
  <c r="E1673" i="1"/>
  <c r="BA1672" i="1"/>
  <c r="AU1672" i="1"/>
  <c r="T1672" i="1"/>
  <c r="E1672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P1671" i="1"/>
  <c r="T1671" i="1" s="1"/>
  <c r="O1671" i="1"/>
  <c r="E1671" i="1"/>
  <c r="AS1670" i="1"/>
  <c r="AS1669" i="1" s="1"/>
  <c r="AS1668" i="1" s="1"/>
  <c r="AO1670" i="1"/>
  <c r="AO1669" i="1" s="1"/>
  <c r="AO1668" i="1" s="1"/>
  <c r="AG1670" i="1"/>
  <c r="AG1669" i="1" s="1"/>
  <c r="AG1668" i="1" s="1"/>
  <c r="R1670" i="1"/>
  <c r="R1669" i="1" s="1"/>
  <c r="R1668" i="1" s="1"/>
  <c r="N1670" i="1"/>
  <c r="N1669" i="1" s="1"/>
  <c r="N1668" i="1" s="1"/>
  <c r="M1670" i="1"/>
  <c r="M1669" i="1" s="1"/>
  <c r="M1668" i="1" s="1"/>
  <c r="E1670" i="1"/>
  <c r="E1669" i="1"/>
  <c r="E1668" i="1"/>
  <c r="BA1667" i="1"/>
  <c r="AX1667" i="1"/>
  <c r="AU1667" i="1"/>
  <c r="V1667" i="1"/>
  <c r="AY1667" i="1" s="1"/>
  <c r="U1667" i="1"/>
  <c r="T1667" i="1"/>
  <c r="AW1667" i="1" s="1"/>
  <c r="E1667" i="1"/>
  <c r="AZ1666" i="1"/>
  <c r="AZ1665" i="1" s="1"/>
  <c r="AZ1664" i="1" s="1"/>
  <c r="AZ1663" i="1" s="1"/>
  <c r="AZ1662" i="1" s="1"/>
  <c r="AT1666" i="1"/>
  <c r="AT1665" i="1" s="1"/>
  <c r="AT1664" i="1" s="1"/>
  <c r="AT1663" i="1" s="1"/>
  <c r="AS1666" i="1"/>
  <c r="AS1665" i="1" s="1"/>
  <c r="AS1664" i="1" s="1"/>
  <c r="AS1663" i="1" s="1"/>
  <c r="AS1662" i="1" s="1"/>
  <c r="AR1666" i="1"/>
  <c r="AR1665" i="1" s="1"/>
  <c r="AR1664" i="1" s="1"/>
  <c r="AR1663" i="1" s="1"/>
  <c r="AQ1666" i="1"/>
  <c r="AP1666" i="1"/>
  <c r="AP1665" i="1" s="1"/>
  <c r="AO1666" i="1"/>
  <c r="AO1665" i="1" s="1"/>
  <c r="AO1664" i="1" s="1"/>
  <c r="AO1663" i="1" s="1"/>
  <c r="AO1662" i="1" s="1"/>
  <c r="AN1666" i="1"/>
  <c r="AN1665" i="1" s="1"/>
  <c r="AN1664" i="1" s="1"/>
  <c r="AN1663" i="1" s="1"/>
  <c r="AM1666" i="1"/>
  <c r="AM1665" i="1" s="1"/>
  <c r="AM1664" i="1" s="1"/>
  <c r="AM1663" i="1" s="1"/>
  <c r="AL1666" i="1"/>
  <c r="AK1666" i="1"/>
  <c r="AK1665" i="1" s="1"/>
  <c r="AK1664" i="1" s="1"/>
  <c r="AK1663" i="1" s="1"/>
  <c r="AJ1666" i="1"/>
  <c r="AI1666" i="1"/>
  <c r="AH1666" i="1"/>
  <c r="AH1665" i="1" s="1"/>
  <c r="AH1664" i="1" s="1"/>
  <c r="AH1663" i="1" s="1"/>
  <c r="AG1666" i="1"/>
  <c r="AG1665" i="1" s="1"/>
  <c r="AG1664" i="1" s="1"/>
  <c r="AG1663" i="1" s="1"/>
  <c r="AG1662" i="1" s="1"/>
  <c r="AF1666" i="1"/>
  <c r="AF1665" i="1" s="1"/>
  <c r="AF1664" i="1" s="1"/>
  <c r="AF1663" i="1" s="1"/>
  <c r="AE1666" i="1"/>
  <c r="AE1665" i="1" s="1"/>
  <c r="AE1664" i="1" s="1"/>
  <c r="AE1663" i="1" s="1"/>
  <c r="AE1662" i="1" s="1"/>
  <c r="AD1666" i="1"/>
  <c r="AD1665" i="1" s="1"/>
  <c r="AD1664" i="1" s="1"/>
  <c r="AD1663" i="1" s="1"/>
  <c r="AC1666" i="1"/>
  <c r="AC1665" i="1" s="1"/>
  <c r="AC1664" i="1" s="1"/>
  <c r="AC1663" i="1" s="1"/>
  <c r="AB1666" i="1"/>
  <c r="AB1665" i="1" s="1"/>
  <c r="AB1664" i="1" s="1"/>
  <c r="AB1663" i="1" s="1"/>
  <c r="AB1662" i="1" s="1"/>
  <c r="AA1666" i="1"/>
  <c r="Z1666" i="1"/>
  <c r="Z1665" i="1" s="1"/>
  <c r="Z1664" i="1" s="1"/>
  <c r="Z1663" i="1" s="1"/>
  <c r="Y1666" i="1"/>
  <c r="Y1665" i="1" s="1"/>
  <c r="Y1664" i="1" s="1"/>
  <c r="Y1663" i="1" s="1"/>
  <c r="X1666" i="1"/>
  <c r="X1665" i="1" s="1"/>
  <c r="X1664" i="1" s="1"/>
  <c r="X1663" i="1" s="1"/>
  <c r="W1666" i="1"/>
  <c r="W1665" i="1" s="1"/>
  <c r="W1664" i="1" s="1"/>
  <c r="W1663" i="1" s="1"/>
  <c r="W1662" i="1" s="1"/>
  <c r="S1666" i="1"/>
  <c r="R1666" i="1"/>
  <c r="R1665" i="1" s="1"/>
  <c r="R1664" i="1" s="1"/>
  <c r="R1663" i="1" s="1"/>
  <c r="R1662" i="1" s="1"/>
  <c r="Q1666" i="1"/>
  <c r="Q1665" i="1" s="1"/>
  <c r="Q1664" i="1" s="1"/>
  <c r="Q1663" i="1" s="1"/>
  <c r="P1666" i="1"/>
  <c r="O1666" i="1"/>
  <c r="N1666" i="1"/>
  <c r="V1666" i="1" s="1"/>
  <c r="AY1666" i="1" s="1"/>
  <c r="M1666" i="1"/>
  <c r="M1665" i="1" s="1"/>
  <c r="M1664" i="1" s="1"/>
  <c r="M1663" i="1" s="1"/>
  <c r="L1666" i="1"/>
  <c r="L1665" i="1" s="1"/>
  <c r="L1664" i="1" s="1"/>
  <c r="L1663" i="1" s="1"/>
  <c r="K1666" i="1"/>
  <c r="J1666" i="1"/>
  <c r="U1666" i="1" s="1"/>
  <c r="AX1666" i="1" s="1"/>
  <c r="I1666" i="1"/>
  <c r="E1666" i="1"/>
  <c r="AQ1665" i="1"/>
  <c r="AQ1664" i="1" s="1"/>
  <c r="AQ1663" i="1" s="1"/>
  <c r="AJ1665" i="1"/>
  <c r="AJ1664" i="1" s="1"/>
  <c r="AJ1663" i="1" s="1"/>
  <c r="AI1665" i="1"/>
  <c r="AI1664" i="1" s="1"/>
  <c r="AI1663" i="1" s="1"/>
  <c r="AA1665" i="1"/>
  <c r="AA1664" i="1" s="1"/>
  <c r="AA1663" i="1" s="1"/>
  <c r="AA1662" i="1" s="1"/>
  <c r="S1665" i="1"/>
  <c r="S1664" i="1" s="1"/>
  <c r="S1663" i="1" s="1"/>
  <c r="P1665" i="1"/>
  <c r="P1664" i="1" s="1"/>
  <c r="P1663" i="1" s="1"/>
  <c r="O1665" i="1"/>
  <c r="O1664" i="1" s="1"/>
  <c r="O1663" i="1" s="1"/>
  <c r="K1665" i="1"/>
  <c r="E1665" i="1"/>
  <c r="E1664" i="1"/>
  <c r="E1663" i="1"/>
  <c r="E1662" i="1"/>
  <c r="E1661" i="1"/>
  <c r="BA1660" i="1"/>
  <c r="AU1660" i="1"/>
  <c r="AM1660" i="1"/>
  <c r="AI1660" i="1"/>
  <c r="AI1658" i="1" s="1"/>
  <c r="AH1660" i="1"/>
  <c r="AH1658" i="1" s="1"/>
  <c r="V1660" i="1"/>
  <c r="AY1660" i="1" s="1"/>
  <c r="U1660" i="1"/>
  <c r="AX1660" i="1" s="1"/>
  <c r="T1660" i="1"/>
  <c r="AW1660" i="1" s="1"/>
  <c r="E1660" i="1"/>
  <c r="BA1659" i="1"/>
  <c r="AU1659" i="1"/>
  <c r="AM1659" i="1"/>
  <c r="AI1659" i="1"/>
  <c r="AH1659" i="1"/>
  <c r="V1659" i="1"/>
  <c r="AY1659" i="1" s="1"/>
  <c r="U1659" i="1"/>
  <c r="AX1659" i="1" s="1"/>
  <c r="T1659" i="1"/>
  <c r="AW1659" i="1" s="1"/>
  <c r="E1659" i="1"/>
  <c r="AZ1658" i="1"/>
  <c r="AZ1655" i="1" s="1"/>
  <c r="AZ1654" i="1" s="1"/>
  <c r="AZ1653" i="1" s="1"/>
  <c r="AT1658" i="1"/>
  <c r="AS1658" i="1"/>
  <c r="AR1658" i="1"/>
  <c r="AQ1658" i="1"/>
  <c r="AP1658" i="1"/>
  <c r="AO1658" i="1"/>
  <c r="AN1658" i="1"/>
  <c r="AL1658" i="1"/>
  <c r="AK1658" i="1"/>
  <c r="AJ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S1658" i="1"/>
  <c r="R1658" i="1"/>
  <c r="Q1658" i="1"/>
  <c r="P1658" i="1"/>
  <c r="O1658" i="1"/>
  <c r="N1658" i="1"/>
  <c r="M1658" i="1"/>
  <c r="L1658" i="1"/>
  <c r="K1658" i="1"/>
  <c r="V1658" i="1" s="1"/>
  <c r="J1658" i="1"/>
  <c r="I1658" i="1"/>
  <c r="E1658" i="1"/>
  <c r="BA1657" i="1"/>
  <c r="AU1657" i="1"/>
  <c r="AM1657" i="1"/>
  <c r="AM1656" i="1" s="1"/>
  <c r="AI1657" i="1"/>
  <c r="AI1656" i="1" s="1"/>
  <c r="AI1655" i="1" s="1"/>
  <c r="AI1654" i="1" s="1"/>
  <c r="AI1653" i="1" s="1"/>
  <c r="AH1657" i="1"/>
  <c r="V1657" i="1"/>
  <c r="AY1657" i="1" s="1"/>
  <c r="U1657" i="1"/>
  <c r="AX1657" i="1" s="1"/>
  <c r="T1657" i="1"/>
  <c r="AW1657" i="1" s="1"/>
  <c r="E1657" i="1"/>
  <c r="AZ1656" i="1"/>
  <c r="AT1656" i="1"/>
  <c r="AT1655" i="1" s="1"/>
  <c r="AT1654" i="1" s="1"/>
  <c r="AT1653" i="1" s="1"/>
  <c r="AS1656" i="1"/>
  <c r="AS1655" i="1" s="1"/>
  <c r="AS1654" i="1" s="1"/>
  <c r="AS1653" i="1" s="1"/>
  <c r="AR1656" i="1"/>
  <c r="AQ1656" i="1"/>
  <c r="AP1656" i="1"/>
  <c r="AP1655" i="1" s="1"/>
  <c r="AO1656" i="1"/>
  <c r="AO1655" i="1" s="1"/>
  <c r="AO1654" i="1" s="1"/>
  <c r="AO1653" i="1" s="1"/>
  <c r="AN1656" i="1"/>
  <c r="AL1656" i="1"/>
  <c r="AK1656" i="1"/>
  <c r="AK1655" i="1" s="1"/>
  <c r="AK1654" i="1" s="1"/>
  <c r="AK1653" i="1" s="1"/>
  <c r="AJ1656" i="1"/>
  <c r="AH1656" i="1"/>
  <c r="AH1655" i="1" s="1"/>
  <c r="AH1654" i="1" s="1"/>
  <c r="AH1653" i="1" s="1"/>
  <c r="AG1656" i="1"/>
  <c r="AG1655" i="1" s="1"/>
  <c r="AG1654" i="1" s="1"/>
  <c r="AG1653" i="1" s="1"/>
  <c r="AF1656" i="1"/>
  <c r="AE1656" i="1"/>
  <c r="AD1656" i="1"/>
  <c r="AD1655" i="1" s="1"/>
  <c r="AD1654" i="1" s="1"/>
  <c r="AD1653" i="1" s="1"/>
  <c r="AC1656" i="1"/>
  <c r="AB1656" i="1"/>
  <c r="AA1656" i="1"/>
  <c r="Z1656" i="1"/>
  <c r="Z1655" i="1" s="1"/>
  <c r="Z1654" i="1" s="1"/>
  <c r="Z1653" i="1" s="1"/>
  <c r="Y1656" i="1"/>
  <c r="X1656" i="1"/>
  <c r="W1656" i="1"/>
  <c r="S1656" i="1"/>
  <c r="S1655" i="1" s="1"/>
  <c r="S1654" i="1" s="1"/>
  <c r="S1653" i="1" s="1"/>
  <c r="R1656" i="1"/>
  <c r="R1655" i="1" s="1"/>
  <c r="R1654" i="1" s="1"/>
  <c r="R1653" i="1" s="1"/>
  <c r="Q1656" i="1"/>
  <c r="P1656" i="1"/>
  <c r="O1656" i="1"/>
  <c r="O1655" i="1" s="1"/>
  <c r="O1654" i="1" s="1"/>
  <c r="O1653" i="1" s="1"/>
  <c r="N1656" i="1"/>
  <c r="N1655" i="1" s="1"/>
  <c r="N1654" i="1" s="1"/>
  <c r="N1653" i="1" s="1"/>
  <c r="M1656" i="1"/>
  <c r="M1655" i="1" s="1"/>
  <c r="M1654" i="1" s="1"/>
  <c r="M1653" i="1" s="1"/>
  <c r="L1656" i="1"/>
  <c r="K1656" i="1"/>
  <c r="V1656" i="1" s="1"/>
  <c r="J1656" i="1"/>
  <c r="I1656" i="1"/>
  <c r="I1655" i="1" s="1"/>
  <c r="E1656" i="1"/>
  <c r="AC1655" i="1"/>
  <c r="AC1654" i="1" s="1"/>
  <c r="AC1653" i="1" s="1"/>
  <c r="Y1655" i="1"/>
  <c r="Y1654" i="1" s="1"/>
  <c r="Y1653" i="1" s="1"/>
  <c r="E1655" i="1"/>
  <c r="E1654" i="1"/>
  <c r="E1653" i="1"/>
  <c r="BA1652" i="1"/>
  <c r="AU1652" i="1"/>
  <c r="V1652" i="1"/>
  <c r="AY1652" i="1" s="1"/>
  <c r="U1652" i="1"/>
  <c r="AX1652" i="1" s="1"/>
  <c r="T1652" i="1"/>
  <c r="AV1652" i="1" s="1"/>
  <c r="E1652" i="1"/>
  <c r="BA1651" i="1"/>
  <c r="AV1651" i="1"/>
  <c r="AU1651" i="1"/>
  <c r="AQ1651" i="1"/>
  <c r="V1651" i="1"/>
  <c r="AY1651" i="1" s="1"/>
  <c r="U1651" i="1"/>
  <c r="AX1651" i="1" s="1"/>
  <c r="T1651" i="1"/>
  <c r="AW1651" i="1" s="1"/>
  <c r="O1651" i="1"/>
  <c r="E1651" i="1"/>
  <c r="AZ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S1650" i="1"/>
  <c r="R1650" i="1"/>
  <c r="Q1650" i="1"/>
  <c r="P1650" i="1"/>
  <c r="O1650" i="1"/>
  <c r="N1650" i="1"/>
  <c r="M1650" i="1"/>
  <c r="L1650" i="1"/>
  <c r="K1650" i="1"/>
  <c r="V1650" i="1" s="1"/>
  <c r="J1650" i="1"/>
  <c r="I1650" i="1"/>
  <c r="E1650" i="1"/>
  <c r="BA1649" i="1"/>
  <c r="AU1649" i="1"/>
  <c r="V1649" i="1"/>
  <c r="AY1649" i="1" s="1"/>
  <c r="U1649" i="1"/>
  <c r="AX1649" i="1" s="1"/>
  <c r="T1649" i="1"/>
  <c r="AV1649" i="1" s="1"/>
  <c r="E1649" i="1"/>
  <c r="AZ1648" i="1"/>
  <c r="AZ1647" i="1" s="1"/>
  <c r="AZ1646" i="1" s="1"/>
  <c r="AZ1645" i="1" s="1"/>
  <c r="AZ1644" i="1" s="1"/>
  <c r="AT1648" i="1"/>
  <c r="AS1648" i="1"/>
  <c r="AR1648" i="1"/>
  <c r="AQ1648" i="1"/>
  <c r="AQ1647" i="1" s="1"/>
  <c r="AQ1646" i="1" s="1"/>
  <c r="AQ1645" i="1" s="1"/>
  <c r="AQ1644" i="1" s="1"/>
  <c r="AP1648" i="1"/>
  <c r="AO1648" i="1"/>
  <c r="AN1648" i="1"/>
  <c r="AM1648" i="1"/>
  <c r="AM1647" i="1" s="1"/>
  <c r="AM1646" i="1" s="1"/>
  <c r="AM1645" i="1" s="1"/>
  <c r="AM1644" i="1" s="1"/>
  <c r="AL1648" i="1"/>
  <c r="AK1648" i="1"/>
  <c r="AJ1648" i="1"/>
  <c r="AI1648" i="1"/>
  <c r="AI1647" i="1" s="1"/>
  <c r="AI1646" i="1" s="1"/>
  <c r="AI1645" i="1" s="1"/>
  <c r="AI1644" i="1" s="1"/>
  <c r="AI1643" i="1" s="1"/>
  <c r="AH1648" i="1"/>
  <c r="AH1647" i="1" s="1"/>
  <c r="AH1646" i="1" s="1"/>
  <c r="AH1645" i="1" s="1"/>
  <c r="AH1644" i="1" s="1"/>
  <c r="AH1643" i="1" s="1"/>
  <c r="AG1648" i="1"/>
  <c r="AF1648" i="1"/>
  <c r="AE1648" i="1"/>
  <c r="AD1648" i="1"/>
  <c r="AC1648" i="1"/>
  <c r="AB1648" i="1"/>
  <c r="AA1648" i="1"/>
  <c r="AA1647" i="1" s="1"/>
  <c r="AA1646" i="1" s="1"/>
  <c r="AA1645" i="1" s="1"/>
  <c r="AA1644" i="1" s="1"/>
  <c r="Z1648" i="1"/>
  <c r="Y1648" i="1"/>
  <c r="X1648" i="1"/>
  <c r="W1648" i="1"/>
  <c r="W1647" i="1" s="1"/>
  <c r="W1646" i="1" s="1"/>
  <c r="W1645" i="1" s="1"/>
  <c r="W1644" i="1" s="1"/>
  <c r="S1648" i="1"/>
  <c r="R1648" i="1"/>
  <c r="Q1648" i="1"/>
  <c r="P1648" i="1"/>
  <c r="P1647" i="1" s="1"/>
  <c r="P1646" i="1" s="1"/>
  <c r="P1645" i="1" s="1"/>
  <c r="P1644" i="1" s="1"/>
  <c r="O1648" i="1"/>
  <c r="O1647" i="1" s="1"/>
  <c r="O1646" i="1" s="1"/>
  <c r="O1645" i="1" s="1"/>
  <c r="O1644" i="1" s="1"/>
  <c r="O1643" i="1" s="1"/>
  <c r="N1648" i="1"/>
  <c r="M1648" i="1"/>
  <c r="L1648" i="1"/>
  <c r="L1647" i="1" s="1"/>
  <c r="L1646" i="1" s="1"/>
  <c r="L1645" i="1" s="1"/>
  <c r="L1644" i="1" s="1"/>
  <c r="K1648" i="1"/>
  <c r="J1648" i="1"/>
  <c r="I1648" i="1"/>
  <c r="E1648" i="1"/>
  <c r="AP1647" i="1"/>
  <c r="AP1646" i="1" s="1"/>
  <c r="AE1647" i="1"/>
  <c r="AE1646" i="1" s="1"/>
  <c r="AE1645" i="1" s="1"/>
  <c r="AE1644" i="1" s="1"/>
  <c r="Z1647" i="1"/>
  <c r="Z1646" i="1" s="1"/>
  <c r="Z1645" i="1" s="1"/>
  <c r="Z1644" i="1" s="1"/>
  <c r="Z1643" i="1" s="1"/>
  <c r="N1647" i="1"/>
  <c r="N1646" i="1" s="1"/>
  <c r="N1645" i="1" s="1"/>
  <c r="N1644" i="1" s="1"/>
  <c r="N1643" i="1" s="1"/>
  <c r="E1647" i="1"/>
  <c r="E1646" i="1"/>
  <c r="E1645" i="1"/>
  <c r="E1644" i="1"/>
  <c r="E1643" i="1"/>
  <c r="BA1642" i="1"/>
  <c r="AU1642" i="1"/>
  <c r="T1642" i="1"/>
  <c r="AV1642" i="1" s="1"/>
  <c r="E1642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R1641" i="1"/>
  <c r="Q1641" i="1"/>
  <c r="P1641" i="1"/>
  <c r="O1641" i="1"/>
  <c r="E1641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R1640" i="1"/>
  <c r="Q1640" i="1"/>
  <c r="P1640" i="1"/>
  <c r="O1640" i="1"/>
  <c r="E1640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R1639" i="1"/>
  <c r="Q1639" i="1"/>
  <c r="P1639" i="1"/>
  <c r="O1639" i="1"/>
  <c r="E1639" i="1"/>
  <c r="BA1638" i="1"/>
  <c r="AY1638" i="1"/>
  <c r="AX1638" i="1"/>
  <c r="AU1638" i="1"/>
  <c r="T1638" i="1"/>
  <c r="AW1638" i="1" s="1"/>
  <c r="E1638" i="1"/>
  <c r="AZ1637" i="1"/>
  <c r="AZ1634" i="1" s="1"/>
  <c r="AT1637" i="1"/>
  <c r="AT1635" i="1" s="1"/>
  <c r="AT1634" i="1" s="1"/>
  <c r="AS1637" i="1"/>
  <c r="AS1635" i="1" s="1"/>
  <c r="AS1634" i="1" s="1"/>
  <c r="AR1637" i="1"/>
  <c r="AQ1637" i="1"/>
  <c r="AQ1635" i="1" s="1"/>
  <c r="AQ1634" i="1" s="1"/>
  <c r="AP1637" i="1"/>
  <c r="AO1637" i="1"/>
  <c r="AO1635" i="1" s="1"/>
  <c r="AO1634" i="1" s="1"/>
  <c r="AN1637" i="1"/>
  <c r="AM1637" i="1"/>
  <c r="AL1637" i="1"/>
  <c r="AK1637" i="1"/>
  <c r="AK1635" i="1" s="1"/>
  <c r="AK1634" i="1" s="1"/>
  <c r="AJ1637" i="1"/>
  <c r="AI1637" i="1"/>
  <c r="AI1635" i="1" s="1"/>
  <c r="AI1634" i="1" s="1"/>
  <c r="AH1637" i="1"/>
  <c r="AH1635" i="1" s="1"/>
  <c r="AH1634" i="1" s="1"/>
  <c r="AG1637" i="1"/>
  <c r="AG1635" i="1" s="1"/>
  <c r="AG1634" i="1" s="1"/>
  <c r="AF1637" i="1"/>
  <c r="AD1637" i="1"/>
  <c r="AD1634" i="1" s="1"/>
  <c r="AC1637" i="1"/>
  <c r="AB1637" i="1"/>
  <c r="AB1634" i="1" s="1"/>
  <c r="AA1637" i="1"/>
  <c r="Z1637" i="1"/>
  <c r="Z1634" i="1" s="1"/>
  <c r="Y1637" i="1"/>
  <c r="Y1634" i="1" s="1"/>
  <c r="X1637" i="1"/>
  <c r="X1634" i="1" s="1"/>
  <c r="W1637" i="1"/>
  <c r="S1637" i="1"/>
  <c r="R1637" i="1"/>
  <c r="R1635" i="1" s="1"/>
  <c r="R1634" i="1" s="1"/>
  <c r="Q1637" i="1"/>
  <c r="Q1635" i="1" s="1"/>
  <c r="Q1634" i="1" s="1"/>
  <c r="P1637" i="1"/>
  <c r="O1637" i="1"/>
  <c r="O1635" i="1" s="1"/>
  <c r="O1634" i="1" s="1"/>
  <c r="E1637" i="1"/>
  <c r="AU1636" i="1"/>
  <c r="T1636" i="1"/>
  <c r="E1636" i="1"/>
  <c r="AR1635" i="1"/>
  <c r="AR1634" i="1" s="1"/>
  <c r="AN1635" i="1"/>
  <c r="AM1635" i="1"/>
  <c r="AM1634" i="1" s="1"/>
  <c r="AJ1635" i="1"/>
  <c r="AJ1634" i="1" s="1"/>
  <c r="AF1635" i="1"/>
  <c r="P1635" i="1"/>
  <c r="P1634" i="1" s="1"/>
  <c r="E1635" i="1"/>
  <c r="AN1634" i="1"/>
  <c r="AF1634" i="1"/>
  <c r="AA1634" i="1"/>
  <c r="AX1634" i="1" s="1"/>
  <c r="W1634" i="1"/>
  <c r="E1634" i="1"/>
  <c r="BA1633" i="1"/>
  <c r="AU1633" i="1"/>
  <c r="V1633" i="1"/>
  <c r="AY1633" i="1" s="1"/>
  <c r="U1633" i="1"/>
  <c r="AX1633" i="1" s="1"/>
  <c r="T1633" i="1"/>
  <c r="AW1633" i="1" s="1"/>
  <c r="E1633" i="1"/>
  <c r="AZ1632" i="1"/>
  <c r="AT1632" i="1"/>
  <c r="AS1632" i="1"/>
  <c r="AR1632" i="1"/>
  <c r="AQ1632" i="1"/>
  <c r="AU1632" i="1" s="1"/>
  <c r="AP1632" i="1"/>
  <c r="AO1632" i="1"/>
  <c r="AN1632" i="1"/>
  <c r="AM1632" i="1"/>
  <c r="AL1632" i="1"/>
  <c r="BA1632" i="1" s="1"/>
  <c r="AK1632" i="1"/>
  <c r="AJ1632" i="1"/>
  <c r="AI1632" i="1"/>
  <c r="AH1632" i="1"/>
  <c r="AG1632" i="1"/>
  <c r="AF1632" i="1"/>
  <c r="AD1632" i="1"/>
  <c r="AC1632" i="1"/>
  <c r="AB1632" i="1"/>
  <c r="AA1632" i="1"/>
  <c r="Z1632" i="1"/>
  <c r="Y1632" i="1"/>
  <c r="X1632" i="1"/>
  <c r="W1632" i="1"/>
  <c r="V1632" i="1"/>
  <c r="AY1632" i="1" s="1"/>
  <c r="S1632" i="1"/>
  <c r="R1632" i="1"/>
  <c r="Q1632" i="1"/>
  <c r="P1632" i="1"/>
  <c r="O1632" i="1"/>
  <c r="N1632" i="1"/>
  <c r="M1632" i="1"/>
  <c r="L1632" i="1"/>
  <c r="K1632" i="1"/>
  <c r="J1632" i="1"/>
  <c r="U1632" i="1" s="1"/>
  <c r="AX1632" i="1" s="1"/>
  <c r="I1632" i="1"/>
  <c r="E1632" i="1"/>
  <c r="BA1631" i="1"/>
  <c r="AU1631" i="1"/>
  <c r="V1631" i="1"/>
  <c r="AY1631" i="1" s="1"/>
  <c r="U1631" i="1"/>
  <c r="AX1631" i="1" s="1"/>
  <c r="T1631" i="1"/>
  <c r="AW1631" i="1" s="1"/>
  <c r="E1631" i="1"/>
  <c r="AZ1630" i="1"/>
  <c r="AT1630" i="1"/>
  <c r="AS1630" i="1"/>
  <c r="AR1630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W1630" i="1"/>
  <c r="S1630" i="1"/>
  <c r="R1630" i="1"/>
  <c r="Q1630" i="1"/>
  <c r="P1630" i="1"/>
  <c r="O1630" i="1"/>
  <c r="N1630" i="1"/>
  <c r="M1630" i="1"/>
  <c r="L1630" i="1"/>
  <c r="K1630" i="1"/>
  <c r="J1630" i="1"/>
  <c r="I1630" i="1"/>
  <c r="E1630" i="1"/>
  <c r="BA1629" i="1"/>
  <c r="AU1629" i="1"/>
  <c r="V1629" i="1"/>
  <c r="AY1629" i="1" s="1"/>
  <c r="U1629" i="1"/>
  <c r="AX1629" i="1" s="1"/>
  <c r="T1629" i="1"/>
  <c r="AW1629" i="1" s="1"/>
  <c r="E1629" i="1"/>
  <c r="AZ1628" i="1"/>
  <c r="AT1628" i="1"/>
  <c r="AT1624" i="1" s="1"/>
  <c r="AT1623" i="1" s="1"/>
  <c r="AS1628" i="1"/>
  <c r="AS1624" i="1" s="1"/>
  <c r="AS1623" i="1" s="1"/>
  <c r="AR1628" i="1"/>
  <c r="AQ1628" i="1"/>
  <c r="AP1628" i="1"/>
  <c r="AU1628" i="1" s="1"/>
  <c r="AO1628" i="1"/>
  <c r="AN1628" i="1"/>
  <c r="AM1628" i="1"/>
  <c r="AL1628" i="1"/>
  <c r="BA1628" i="1" s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S1628" i="1"/>
  <c r="R1628" i="1"/>
  <c r="Q1628" i="1"/>
  <c r="P1628" i="1"/>
  <c r="O1628" i="1"/>
  <c r="N1628" i="1"/>
  <c r="N1624" i="1" s="1"/>
  <c r="N1623" i="1" s="1"/>
  <c r="N1614" i="1" s="1"/>
  <c r="N1613" i="1" s="1"/>
  <c r="M1628" i="1"/>
  <c r="L1628" i="1"/>
  <c r="K1628" i="1"/>
  <c r="J1628" i="1"/>
  <c r="U1628" i="1" s="1"/>
  <c r="AX1628" i="1" s="1"/>
  <c r="I1628" i="1"/>
  <c r="E1628" i="1"/>
  <c r="BA1627" i="1"/>
  <c r="AU1627" i="1"/>
  <c r="V1627" i="1"/>
  <c r="AY1627" i="1" s="1"/>
  <c r="U1627" i="1"/>
  <c r="AX1627" i="1" s="1"/>
  <c r="T1627" i="1"/>
  <c r="AW1627" i="1" s="1"/>
  <c r="E1627" i="1"/>
  <c r="BA1626" i="1"/>
  <c r="AU1626" i="1"/>
  <c r="V1626" i="1"/>
  <c r="AY1626" i="1" s="1"/>
  <c r="U1626" i="1"/>
  <c r="AX1626" i="1" s="1"/>
  <c r="T1626" i="1"/>
  <c r="AV1626" i="1" s="1"/>
  <c r="E1626" i="1"/>
  <c r="AZ1625" i="1"/>
  <c r="AT1625" i="1"/>
  <c r="AS1625" i="1"/>
  <c r="AR1625" i="1"/>
  <c r="AQ1625" i="1"/>
  <c r="AP1625" i="1"/>
  <c r="AO1625" i="1"/>
  <c r="AN1625" i="1"/>
  <c r="AM1625" i="1"/>
  <c r="AL1625" i="1"/>
  <c r="AL1624" i="1" s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S1625" i="1"/>
  <c r="R1625" i="1"/>
  <c r="Q1625" i="1"/>
  <c r="P1625" i="1"/>
  <c r="O1625" i="1"/>
  <c r="N1625" i="1"/>
  <c r="M1625" i="1"/>
  <c r="L1625" i="1"/>
  <c r="K1625" i="1"/>
  <c r="V1625" i="1" s="1"/>
  <c r="J1625" i="1"/>
  <c r="I1625" i="1"/>
  <c r="E1625" i="1"/>
  <c r="AK1624" i="1"/>
  <c r="AK1623" i="1" s="1"/>
  <c r="AC1624" i="1"/>
  <c r="AC1623" i="1" s="1"/>
  <c r="AC1614" i="1" s="1"/>
  <c r="E1624" i="1"/>
  <c r="E1623" i="1"/>
  <c r="BA1622" i="1"/>
  <c r="AU1622" i="1"/>
  <c r="T1622" i="1"/>
  <c r="E1622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R1621" i="1"/>
  <c r="Q1621" i="1"/>
  <c r="P1621" i="1"/>
  <c r="O1621" i="1"/>
  <c r="E1621" i="1"/>
  <c r="BA1620" i="1"/>
  <c r="AU1620" i="1"/>
  <c r="T1620" i="1"/>
  <c r="E1620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O1619" i="1"/>
  <c r="T1619" i="1" s="1"/>
  <c r="E1619" i="1"/>
  <c r="AU1618" i="1"/>
  <c r="T1618" i="1"/>
  <c r="E1618" i="1"/>
  <c r="AT1617" i="1"/>
  <c r="AS1617" i="1"/>
  <c r="AR1617" i="1"/>
  <c r="AQ1617" i="1"/>
  <c r="AP1617" i="1"/>
  <c r="AO1617" i="1"/>
  <c r="AN1617" i="1"/>
  <c r="AN1616" i="1" s="1"/>
  <c r="AN1615" i="1" s="1"/>
  <c r="AM1617" i="1"/>
  <c r="AL1617" i="1"/>
  <c r="AK1617" i="1"/>
  <c r="AJ1617" i="1"/>
  <c r="AJ1616" i="1" s="1"/>
  <c r="AJ1615" i="1" s="1"/>
  <c r="AI1617" i="1"/>
  <c r="AH1617" i="1"/>
  <c r="AG1617" i="1"/>
  <c r="AF1617" i="1"/>
  <c r="AF1616" i="1" s="1"/>
  <c r="AF1615" i="1" s="1"/>
  <c r="R1617" i="1"/>
  <c r="Q1617" i="1"/>
  <c r="Q1616" i="1" s="1"/>
  <c r="Q1615" i="1" s="1"/>
  <c r="P1617" i="1"/>
  <c r="O1617" i="1"/>
  <c r="E1617" i="1"/>
  <c r="AO1616" i="1"/>
  <c r="AO1615" i="1" s="1"/>
  <c r="AG1616" i="1"/>
  <c r="AG1615" i="1" s="1"/>
  <c r="E1616" i="1"/>
  <c r="E1615" i="1"/>
  <c r="E1614" i="1"/>
  <c r="E1613" i="1"/>
  <c r="BA1612" i="1"/>
  <c r="AU1612" i="1"/>
  <c r="T1612" i="1"/>
  <c r="AV1612" i="1" s="1"/>
  <c r="E1612" i="1"/>
  <c r="BA1611" i="1"/>
  <c r="AU1611" i="1"/>
  <c r="V1611" i="1"/>
  <c r="AY1611" i="1" s="1"/>
  <c r="U1611" i="1"/>
  <c r="AX1611" i="1" s="1"/>
  <c r="T1611" i="1"/>
  <c r="AW1611" i="1" s="1"/>
  <c r="E1611" i="1"/>
  <c r="BA1610" i="1"/>
  <c r="AU1610" i="1"/>
  <c r="V1610" i="1"/>
  <c r="AY1610" i="1" s="1"/>
  <c r="U1610" i="1"/>
  <c r="AX1610" i="1" s="1"/>
  <c r="T1610" i="1"/>
  <c r="AV1610" i="1" s="1"/>
  <c r="E1610" i="1"/>
  <c r="AZ1609" i="1"/>
  <c r="AZ1608" i="1" s="1"/>
  <c r="AZ1607" i="1" s="1"/>
  <c r="AT1609" i="1"/>
  <c r="AS1609" i="1"/>
  <c r="AS1608" i="1" s="1"/>
  <c r="AR1609" i="1"/>
  <c r="AR1608" i="1" s="1"/>
  <c r="AR1607" i="1" s="1"/>
  <c r="AQ1609" i="1"/>
  <c r="AQ1608" i="1" s="1"/>
  <c r="AQ1607" i="1" s="1"/>
  <c r="AP1609" i="1"/>
  <c r="AO1609" i="1"/>
  <c r="AO1608" i="1" s="1"/>
  <c r="AO1607" i="1" s="1"/>
  <c r="AN1609" i="1"/>
  <c r="AN1608" i="1" s="1"/>
  <c r="AM1609" i="1"/>
  <c r="AM1608" i="1" s="1"/>
  <c r="AM1607" i="1" s="1"/>
  <c r="AL1609" i="1"/>
  <c r="AK1609" i="1"/>
  <c r="AK1608" i="1" s="1"/>
  <c r="AK1607" i="1" s="1"/>
  <c r="AJ1609" i="1"/>
  <c r="AJ1608" i="1" s="1"/>
  <c r="AJ1607" i="1" s="1"/>
  <c r="AI1609" i="1"/>
  <c r="AI1608" i="1" s="1"/>
  <c r="AI1607" i="1" s="1"/>
  <c r="AH1609" i="1"/>
  <c r="AG1609" i="1"/>
  <c r="AG1608" i="1" s="1"/>
  <c r="AG1607" i="1" s="1"/>
  <c r="AF1609" i="1"/>
  <c r="AF1608" i="1" s="1"/>
  <c r="AF1607" i="1" s="1"/>
  <c r="AE1609" i="1"/>
  <c r="AD1609" i="1"/>
  <c r="AC1609" i="1"/>
  <c r="AC1608" i="1" s="1"/>
  <c r="AC1607" i="1" s="1"/>
  <c r="AB1609" i="1"/>
  <c r="AB1608" i="1" s="1"/>
  <c r="AB1607" i="1" s="1"/>
  <c r="AA1609" i="1"/>
  <c r="AA1608" i="1" s="1"/>
  <c r="AA1607" i="1" s="1"/>
  <c r="Z1609" i="1"/>
  <c r="Y1609" i="1"/>
  <c r="Y1608" i="1" s="1"/>
  <c r="Y1607" i="1" s="1"/>
  <c r="X1609" i="1"/>
  <c r="X1608" i="1" s="1"/>
  <c r="X1607" i="1" s="1"/>
  <c r="W1609" i="1"/>
  <c r="W1608" i="1" s="1"/>
  <c r="W1607" i="1" s="1"/>
  <c r="S1609" i="1"/>
  <c r="R1609" i="1"/>
  <c r="R1608" i="1" s="1"/>
  <c r="R1607" i="1" s="1"/>
  <c r="Q1609" i="1"/>
  <c r="Q1608" i="1" s="1"/>
  <c r="Q1607" i="1" s="1"/>
  <c r="P1609" i="1"/>
  <c r="P1608" i="1" s="1"/>
  <c r="P1607" i="1" s="1"/>
  <c r="O1609" i="1"/>
  <c r="N1609" i="1"/>
  <c r="N1608" i="1" s="1"/>
  <c r="N1607" i="1" s="1"/>
  <c r="M1609" i="1"/>
  <c r="M1608" i="1" s="1"/>
  <c r="M1607" i="1" s="1"/>
  <c r="L1609" i="1"/>
  <c r="L1608" i="1" s="1"/>
  <c r="L1607" i="1" s="1"/>
  <c r="K1609" i="1"/>
  <c r="J1609" i="1"/>
  <c r="J1608" i="1" s="1"/>
  <c r="I1609" i="1"/>
  <c r="I1608" i="1" s="1"/>
  <c r="I1607" i="1" s="1"/>
  <c r="E1609" i="1"/>
  <c r="AT1608" i="1"/>
  <c r="AT1607" i="1" s="1"/>
  <c r="AP1608" i="1"/>
  <c r="AP1607" i="1" s="1"/>
  <c r="AL1608" i="1"/>
  <c r="AH1608" i="1"/>
  <c r="AH1607" i="1" s="1"/>
  <c r="AE1608" i="1"/>
  <c r="AE1607" i="1" s="1"/>
  <c r="AD1608" i="1"/>
  <c r="AD1607" i="1" s="1"/>
  <c r="Z1608" i="1"/>
  <c r="Z1607" i="1" s="1"/>
  <c r="S1608" i="1"/>
  <c r="S1607" i="1" s="1"/>
  <c r="O1608" i="1"/>
  <c r="O1607" i="1" s="1"/>
  <c r="K1608" i="1"/>
  <c r="K1607" i="1" s="1"/>
  <c r="E1608" i="1"/>
  <c r="AS1607" i="1"/>
  <c r="AN1607" i="1"/>
  <c r="E1607" i="1"/>
  <c r="BA1606" i="1"/>
  <c r="AU1606" i="1"/>
  <c r="AM1606" i="1"/>
  <c r="AI1606" i="1"/>
  <c r="AI1604" i="1" s="1"/>
  <c r="AI1603" i="1" s="1"/>
  <c r="AI1602" i="1" s="1"/>
  <c r="AI1601" i="1" s="1"/>
  <c r="AH1606" i="1"/>
  <c r="V1606" i="1"/>
  <c r="AY1606" i="1" s="1"/>
  <c r="U1606" i="1"/>
  <c r="AX1606" i="1" s="1"/>
  <c r="T1606" i="1"/>
  <c r="AV1606" i="1" s="1"/>
  <c r="E1606" i="1"/>
  <c r="BA1605" i="1"/>
  <c r="AU1605" i="1"/>
  <c r="AM1605" i="1"/>
  <c r="AI1605" i="1"/>
  <c r="AH1605" i="1"/>
  <c r="V1605" i="1"/>
  <c r="AY1605" i="1" s="1"/>
  <c r="U1605" i="1"/>
  <c r="AX1605" i="1" s="1"/>
  <c r="T1605" i="1"/>
  <c r="AW1605" i="1" s="1"/>
  <c r="E1605" i="1"/>
  <c r="AZ1604" i="1"/>
  <c r="AZ1603" i="1" s="1"/>
  <c r="AZ1602" i="1" s="1"/>
  <c r="AZ1601" i="1" s="1"/>
  <c r="AT1604" i="1"/>
  <c r="AT1603" i="1" s="1"/>
  <c r="AT1602" i="1" s="1"/>
  <c r="AT1601" i="1" s="1"/>
  <c r="AT1600" i="1" s="1"/>
  <c r="AS1604" i="1"/>
  <c r="AS1603" i="1" s="1"/>
  <c r="AS1602" i="1" s="1"/>
  <c r="AS1601" i="1" s="1"/>
  <c r="AR1604" i="1"/>
  <c r="AR1603" i="1" s="1"/>
  <c r="AR1602" i="1" s="1"/>
  <c r="AR1601" i="1" s="1"/>
  <c r="AQ1604" i="1"/>
  <c r="AQ1603" i="1" s="1"/>
  <c r="AQ1602" i="1" s="1"/>
  <c r="AQ1601" i="1" s="1"/>
  <c r="AP1604" i="1"/>
  <c r="AP1603" i="1" s="1"/>
  <c r="AO1604" i="1"/>
  <c r="AO1603" i="1" s="1"/>
  <c r="AN1604" i="1"/>
  <c r="AN1603" i="1" s="1"/>
  <c r="AN1602" i="1" s="1"/>
  <c r="AN1601" i="1" s="1"/>
  <c r="AL1604" i="1"/>
  <c r="AL1603" i="1" s="1"/>
  <c r="AK1604" i="1"/>
  <c r="AK1603" i="1" s="1"/>
  <c r="AJ1604" i="1"/>
  <c r="AJ1603" i="1" s="1"/>
  <c r="AJ1602" i="1" s="1"/>
  <c r="AJ1601" i="1" s="1"/>
  <c r="AG1604" i="1"/>
  <c r="AG1603" i="1" s="1"/>
  <c r="AG1602" i="1" s="1"/>
  <c r="AG1601" i="1" s="1"/>
  <c r="AF1604" i="1"/>
  <c r="AF1603" i="1" s="1"/>
  <c r="AF1602" i="1" s="1"/>
  <c r="AF1601" i="1" s="1"/>
  <c r="AE1604" i="1"/>
  <c r="AE1603" i="1" s="1"/>
  <c r="AE1602" i="1" s="1"/>
  <c r="AE1601" i="1" s="1"/>
  <c r="AD1604" i="1"/>
  <c r="AC1604" i="1"/>
  <c r="AC1603" i="1" s="1"/>
  <c r="AC1602" i="1" s="1"/>
  <c r="AC1601" i="1" s="1"/>
  <c r="AB1604" i="1"/>
  <c r="AB1603" i="1" s="1"/>
  <c r="AA1604" i="1"/>
  <c r="AA1603" i="1" s="1"/>
  <c r="AA1602" i="1" s="1"/>
  <c r="AA1601" i="1" s="1"/>
  <c r="Z1604" i="1"/>
  <c r="Y1604" i="1"/>
  <c r="Y1603" i="1" s="1"/>
  <c r="Y1602" i="1" s="1"/>
  <c r="Y1601" i="1" s="1"/>
  <c r="X1604" i="1"/>
  <c r="X1603" i="1" s="1"/>
  <c r="X1602" i="1" s="1"/>
  <c r="X1601" i="1" s="1"/>
  <c r="W1604" i="1"/>
  <c r="W1603" i="1" s="1"/>
  <c r="W1602" i="1" s="1"/>
  <c r="W1601" i="1" s="1"/>
  <c r="S1604" i="1"/>
  <c r="R1604" i="1"/>
  <c r="R1603" i="1" s="1"/>
  <c r="R1602" i="1" s="1"/>
  <c r="R1601" i="1" s="1"/>
  <c r="R1600" i="1" s="1"/>
  <c r="Q1604" i="1"/>
  <c r="Q1603" i="1" s="1"/>
  <c r="Q1602" i="1" s="1"/>
  <c r="Q1601" i="1" s="1"/>
  <c r="P1604" i="1"/>
  <c r="P1603" i="1" s="1"/>
  <c r="P1602" i="1" s="1"/>
  <c r="P1601" i="1" s="1"/>
  <c r="P1600" i="1" s="1"/>
  <c r="O1604" i="1"/>
  <c r="N1604" i="1"/>
  <c r="V1604" i="1" s="1"/>
  <c r="M1604" i="1"/>
  <c r="M1603" i="1" s="1"/>
  <c r="M1602" i="1" s="1"/>
  <c r="M1601" i="1" s="1"/>
  <c r="L1604" i="1"/>
  <c r="L1603" i="1" s="1"/>
  <c r="L1602" i="1" s="1"/>
  <c r="L1601" i="1" s="1"/>
  <c r="K1604" i="1"/>
  <c r="K1603" i="1" s="1"/>
  <c r="K1602" i="1" s="1"/>
  <c r="K1601" i="1" s="1"/>
  <c r="K1600" i="1" s="1"/>
  <c r="J1604" i="1"/>
  <c r="I1604" i="1"/>
  <c r="I1603" i="1" s="1"/>
  <c r="E1604" i="1"/>
  <c r="AD1603" i="1"/>
  <c r="AD1602" i="1" s="1"/>
  <c r="AD1601" i="1" s="1"/>
  <c r="AD1600" i="1" s="1"/>
  <c r="Z1603" i="1"/>
  <c r="Z1602" i="1" s="1"/>
  <c r="Z1601" i="1" s="1"/>
  <c r="S1603" i="1"/>
  <c r="S1602" i="1" s="1"/>
  <c r="S1601" i="1" s="1"/>
  <c r="O1603" i="1"/>
  <c r="O1602" i="1" s="1"/>
  <c r="O1601" i="1" s="1"/>
  <c r="J1603" i="1"/>
  <c r="E1603" i="1"/>
  <c r="AO1602" i="1"/>
  <c r="AO1601" i="1" s="1"/>
  <c r="AK1602" i="1"/>
  <c r="AK1601" i="1" s="1"/>
  <c r="AB1602" i="1"/>
  <c r="AB1601" i="1" s="1"/>
  <c r="AB1600" i="1" s="1"/>
  <c r="E1602" i="1"/>
  <c r="E1601" i="1"/>
  <c r="E1600" i="1"/>
  <c r="E1599" i="1"/>
  <c r="E1598" i="1"/>
  <c r="BA1597" i="1"/>
  <c r="AU1597" i="1"/>
  <c r="T1597" i="1"/>
  <c r="E1597" i="1"/>
  <c r="AT1596" i="1"/>
  <c r="AT1595" i="1" s="1"/>
  <c r="AT1594" i="1" s="1"/>
  <c r="AS1596" i="1"/>
  <c r="AR1596" i="1"/>
  <c r="AR1595" i="1" s="1"/>
  <c r="AR1594" i="1" s="1"/>
  <c r="AQ1596" i="1"/>
  <c r="AQ1595" i="1" s="1"/>
  <c r="AQ1594" i="1" s="1"/>
  <c r="AP1596" i="1"/>
  <c r="AP1595" i="1" s="1"/>
  <c r="AO1596" i="1"/>
  <c r="AO1595" i="1" s="1"/>
  <c r="AO1594" i="1" s="1"/>
  <c r="AN1596" i="1"/>
  <c r="AN1595" i="1" s="1"/>
  <c r="AM1596" i="1"/>
  <c r="AM1595" i="1" s="1"/>
  <c r="AM1594" i="1" s="1"/>
  <c r="AL1596" i="1"/>
  <c r="AL1595" i="1" s="1"/>
  <c r="AL1594" i="1" s="1"/>
  <c r="AK1596" i="1"/>
  <c r="AJ1596" i="1"/>
  <c r="AJ1595" i="1" s="1"/>
  <c r="AJ1594" i="1" s="1"/>
  <c r="AI1596" i="1"/>
  <c r="AI1595" i="1" s="1"/>
  <c r="AI1594" i="1" s="1"/>
  <c r="AH1596" i="1"/>
  <c r="AH1595" i="1" s="1"/>
  <c r="AH1594" i="1" s="1"/>
  <c r="AG1596" i="1"/>
  <c r="AG1595" i="1" s="1"/>
  <c r="AG1594" i="1" s="1"/>
  <c r="AF1596" i="1"/>
  <c r="P1596" i="1"/>
  <c r="T1596" i="1" s="1"/>
  <c r="O1596" i="1"/>
  <c r="E1596" i="1"/>
  <c r="AS1595" i="1"/>
  <c r="AS1594" i="1" s="1"/>
  <c r="AK1595" i="1"/>
  <c r="AK1594" i="1" s="1"/>
  <c r="O1595" i="1"/>
  <c r="O1594" i="1" s="1"/>
  <c r="E1595" i="1"/>
  <c r="AN1594" i="1"/>
  <c r="E1594" i="1"/>
  <c r="BA1593" i="1"/>
  <c r="AU1593" i="1"/>
  <c r="V1593" i="1"/>
  <c r="AY1593" i="1" s="1"/>
  <c r="U1593" i="1"/>
  <c r="AX1593" i="1" s="1"/>
  <c r="T1593" i="1"/>
  <c r="AV1593" i="1" s="1"/>
  <c r="E1593" i="1"/>
  <c r="AZ1592" i="1"/>
  <c r="AZ1591" i="1" s="1"/>
  <c r="AZ1590" i="1" s="1"/>
  <c r="AZ1589" i="1" s="1"/>
  <c r="AZ1588" i="1" s="1"/>
  <c r="AZ1587" i="1" s="1"/>
  <c r="AT1592" i="1"/>
  <c r="AS1592" i="1"/>
  <c r="AR1592" i="1"/>
  <c r="AR1591" i="1" s="1"/>
  <c r="AQ1592" i="1"/>
  <c r="AQ1591" i="1" s="1"/>
  <c r="AQ1590" i="1" s="1"/>
  <c r="AQ1589" i="1" s="1"/>
  <c r="AP1592" i="1"/>
  <c r="AO1592" i="1"/>
  <c r="AO1591" i="1" s="1"/>
  <c r="AO1590" i="1" s="1"/>
  <c r="AO1589" i="1" s="1"/>
  <c r="AN1592" i="1"/>
  <c r="AN1591" i="1" s="1"/>
  <c r="AN1590" i="1" s="1"/>
  <c r="AN1589" i="1" s="1"/>
  <c r="AM1592" i="1"/>
  <c r="AM1591" i="1" s="1"/>
  <c r="AM1590" i="1" s="1"/>
  <c r="AM1589" i="1" s="1"/>
  <c r="AM1588" i="1" s="1"/>
  <c r="AM1587" i="1" s="1"/>
  <c r="AL1592" i="1"/>
  <c r="AK1592" i="1"/>
  <c r="AJ1592" i="1"/>
  <c r="AJ1591" i="1" s="1"/>
  <c r="AJ1590" i="1" s="1"/>
  <c r="AJ1589" i="1" s="1"/>
  <c r="AI1592" i="1"/>
  <c r="AI1591" i="1" s="1"/>
  <c r="AI1590" i="1" s="1"/>
  <c r="AI1589" i="1" s="1"/>
  <c r="AH1592" i="1"/>
  <c r="AG1592" i="1"/>
  <c r="AG1591" i="1" s="1"/>
  <c r="AG1590" i="1" s="1"/>
  <c r="AG1589" i="1" s="1"/>
  <c r="AF1592" i="1"/>
  <c r="AE1592" i="1"/>
  <c r="AE1591" i="1" s="1"/>
  <c r="AE1590" i="1" s="1"/>
  <c r="AE1589" i="1" s="1"/>
  <c r="AE1588" i="1" s="1"/>
  <c r="AE1587" i="1" s="1"/>
  <c r="AD1592" i="1"/>
  <c r="AC1592" i="1"/>
  <c r="AB1592" i="1"/>
  <c r="AB1591" i="1" s="1"/>
  <c r="AA1592" i="1"/>
  <c r="AA1591" i="1" s="1"/>
  <c r="AA1590" i="1" s="1"/>
  <c r="AA1589" i="1" s="1"/>
  <c r="AA1588" i="1" s="1"/>
  <c r="AA1587" i="1" s="1"/>
  <c r="Z1592" i="1"/>
  <c r="Y1592" i="1"/>
  <c r="Y1591" i="1" s="1"/>
  <c r="Y1590" i="1" s="1"/>
  <c r="Y1589" i="1" s="1"/>
  <c r="Y1588" i="1" s="1"/>
  <c r="Y1587" i="1" s="1"/>
  <c r="X1592" i="1"/>
  <c r="X1591" i="1" s="1"/>
  <c r="X1590" i="1" s="1"/>
  <c r="X1589" i="1" s="1"/>
  <c r="X1588" i="1" s="1"/>
  <c r="X1587" i="1" s="1"/>
  <c r="W1592" i="1"/>
  <c r="W1591" i="1" s="1"/>
  <c r="W1590" i="1" s="1"/>
  <c r="W1589" i="1" s="1"/>
  <c r="W1588" i="1" s="1"/>
  <c r="W1587" i="1" s="1"/>
  <c r="S1592" i="1"/>
  <c r="S1591" i="1" s="1"/>
  <c r="S1590" i="1" s="1"/>
  <c r="S1589" i="1" s="1"/>
  <c r="S1588" i="1" s="1"/>
  <c r="S1587" i="1" s="1"/>
  <c r="R1592" i="1"/>
  <c r="R1591" i="1" s="1"/>
  <c r="R1590" i="1" s="1"/>
  <c r="R1589" i="1" s="1"/>
  <c r="R1588" i="1" s="1"/>
  <c r="R1587" i="1" s="1"/>
  <c r="Q1592" i="1"/>
  <c r="P1592" i="1"/>
  <c r="P1591" i="1" s="1"/>
  <c r="P1590" i="1" s="1"/>
  <c r="P1589" i="1" s="1"/>
  <c r="O1592" i="1"/>
  <c r="O1591" i="1" s="1"/>
  <c r="O1590" i="1" s="1"/>
  <c r="O1589" i="1" s="1"/>
  <c r="N1592" i="1"/>
  <c r="N1591" i="1" s="1"/>
  <c r="N1590" i="1" s="1"/>
  <c r="N1589" i="1" s="1"/>
  <c r="N1588" i="1" s="1"/>
  <c r="N1587" i="1" s="1"/>
  <c r="M1592" i="1"/>
  <c r="L1592" i="1"/>
  <c r="L1591" i="1" s="1"/>
  <c r="L1590" i="1" s="1"/>
  <c r="L1589" i="1" s="1"/>
  <c r="L1588" i="1" s="1"/>
  <c r="L1587" i="1" s="1"/>
  <c r="K1592" i="1"/>
  <c r="J1592" i="1"/>
  <c r="J1591" i="1" s="1"/>
  <c r="J1590" i="1" s="1"/>
  <c r="J1589" i="1" s="1"/>
  <c r="J1588" i="1" s="1"/>
  <c r="I1592" i="1"/>
  <c r="I1591" i="1" s="1"/>
  <c r="E1592" i="1"/>
  <c r="AT1591" i="1"/>
  <c r="AT1590" i="1" s="1"/>
  <c r="AT1589" i="1" s="1"/>
  <c r="AS1591" i="1"/>
  <c r="AS1590" i="1" s="1"/>
  <c r="AS1589" i="1" s="1"/>
  <c r="AP1591" i="1"/>
  <c r="AL1591" i="1"/>
  <c r="AL1590" i="1" s="1"/>
  <c r="AL1589" i="1" s="1"/>
  <c r="AK1591" i="1"/>
  <c r="AK1590" i="1" s="1"/>
  <c r="AK1589" i="1" s="1"/>
  <c r="AH1591" i="1"/>
  <c r="AH1590" i="1" s="1"/>
  <c r="AH1589" i="1" s="1"/>
  <c r="AD1591" i="1"/>
  <c r="AD1590" i="1" s="1"/>
  <c r="AD1589" i="1" s="1"/>
  <c r="AD1588" i="1" s="1"/>
  <c r="AD1587" i="1" s="1"/>
  <c r="AC1591" i="1"/>
  <c r="AC1590" i="1" s="1"/>
  <c r="AC1589" i="1" s="1"/>
  <c r="AC1588" i="1" s="1"/>
  <c r="AC1587" i="1" s="1"/>
  <c r="Z1591" i="1"/>
  <c r="Z1590" i="1" s="1"/>
  <c r="Q1591" i="1"/>
  <c r="Q1590" i="1" s="1"/>
  <c r="Q1589" i="1" s="1"/>
  <c r="Q1588" i="1" s="1"/>
  <c r="Q1587" i="1" s="1"/>
  <c r="M1591" i="1"/>
  <c r="M1590" i="1" s="1"/>
  <c r="M1589" i="1" s="1"/>
  <c r="M1588" i="1" s="1"/>
  <c r="M1587" i="1" s="1"/>
  <c r="E1591" i="1"/>
  <c r="AR1590" i="1"/>
  <c r="AR1589" i="1" s="1"/>
  <c r="AB1590" i="1"/>
  <c r="AB1589" i="1" s="1"/>
  <c r="AB1588" i="1" s="1"/>
  <c r="AB1587" i="1" s="1"/>
  <c r="E1590" i="1"/>
  <c r="Z1589" i="1"/>
  <c r="Z1588" i="1" s="1"/>
  <c r="Z1587" i="1" s="1"/>
  <c r="E1589" i="1"/>
  <c r="E1588" i="1"/>
  <c r="E1587" i="1"/>
  <c r="BA1586" i="1"/>
  <c r="AU1586" i="1"/>
  <c r="T1586" i="1"/>
  <c r="E1586" i="1"/>
  <c r="BA1585" i="1"/>
  <c r="AY1585" i="1"/>
  <c r="AX1585" i="1"/>
  <c r="AU1585" i="1"/>
  <c r="AV1585" i="1" s="1"/>
  <c r="T1585" i="1"/>
  <c r="AW1585" i="1" s="1"/>
  <c r="E1585" i="1"/>
  <c r="AZ1584" i="1"/>
  <c r="AZ1581" i="1" s="1"/>
  <c r="AT1584" i="1"/>
  <c r="AT1582" i="1" s="1"/>
  <c r="AT1581" i="1" s="1"/>
  <c r="AS1584" i="1"/>
  <c r="AS1582" i="1" s="1"/>
  <c r="AS1581" i="1" s="1"/>
  <c r="AR1584" i="1"/>
  <c r="AR1582" i="1" s="1"/>
  <c r="AR1581" i="1" s="1"/>
  <c r="AQ1584" i="1"/>
  <c r="AQ1582" i="1" s="1"/>
  <c r="AQ1581" i="1" s="1"/>
  <c r="AP1584" i="1"/>
  <c r="AO1584" i="1"/>
  <c r="AN1584" i="1"/>
  <c r="AN1582" i="1" s="1"/>
  <c r="AN1581" i="1" s="1"/>
  <c r="AM1584" i="1"/>
  <c r="AM1582" i="1" s="1"/>
  <c r="AM1581" i="1" s="1"/>
  <c r="AL1584" i="1"/>
  <c r="AL1582" i="1" s="1"/>
  <c r="AL1581" i="1" s="1"/>
  <c r="AK1584" i="1"/>
  <c r="AK1582" i="1" s="1"/>
  <c r="AK1581" i="1" s="1"/>
  <c r="AJ1584" i="1"/>
  <c r="AJ1582" i="1" s="1"/>
  <c r="AJ1581" i="1" s="1"/>
  <c r="AI1584" i="1"/>
  <c r="AI1582" i="1" s="1"/>
  <c r="AI1581" i="1" s="1"/>
  <c r="AH1584" i="1"/>
  <c r="AH1582" i="1" s="1"/>
  <c r="AH1581" i="1" s="1"/>
  <c r="AG1584" i="1"/>
  <c r="AG1582" i="1" s="1"/>
  <c r="AG1581" i="1" s="1"/>
  <c r="AF1584" i="1"/>
  <c r="AF1582" i="1" s="1"/>
  <c r="AF1581" i="1" s="1"/>
  <c r="AD1584" i="1"/>
  <c r="AD1581" i="1" s="1"/>
  <c r="AC1584" i="1"/>
  <c r="AC1581" i="1" s="1"/>
  <c r="AB1584" i="1"/>
  <c r="AB1581" i="1" s="1"/>
  <c r="AA1584" i="1"/>
  <c r="Z1584" i="1"/>
  <c r="Y1584" i="1"/>
  <c r="Y1581" i="1" s="1"/>
  <c r="X1584" i="1"/>
  <c r="X1581" i="1" s="1"/>
  <c r="W1584" i="1"/>
  <c r="W1581" i="1" s="1"/>
  <c r="S1584" i="1"/>
  <c r="S1582" i="1" s="1"/>
  <c r="S1581" i="1" s="1"/>
  <c r="R1584" i="1"/>
  <c r="Q1584" i="1"/>
  <c r="Q1582" i="1" s="1"/>
  <c r="Q1581" i="1" s="1"/>
  <c r="P1584" i="1"/>
  <c r="P1582" i="1" s="1"/>
  <c r="P1581" i="1" s="1"/>
  <c r="O1584" i="1"/>
  <c r="O1582" i="1" s="1"/>
  <c r="O1581" i="1" s="1"/>
  <c r="E1584" i="1"/>
  <c r="AU1583" i="1"/>
  <c r="T1583" i="1"/>
  <c r="AV1583" i="1" s="1"/>
  <c r="E1583" i="1"/>
  <c r="AP1582" i="1"/>
  <c r="AP1581" i="1" s="1"/>
  <c r="AO1582" i="1"/>
  <c r="AO1581" i="1" s="1"/>
  <c r="R1582" i="1"/>
  <c r="R1581" i="1" s="1"/>
  <c r="E1582" i="1"/>
  <c r="Z1581" i="1"/>
  <c r="E1581" i="1"/>
  <c r="BA1580" i="1"/>
  <c r="AY1580" i="1"/>
  <c r="AU1580" i="1"/>
  <c r="V1580" i="1"/>
  <c r="U1580" i="1"/>
  <c r="AX1580" i="1" s="1"/>
  <c r="T1580" i="1"/>
  <c r="AW1580" i="1" s="1"/>
  <c r="E1580" i="1"/>
  <c r="AZ1579" i="1"/>
  <c r="AT1579" i="1"/>
  <c r="AT1578" i="1" s="1"/>
  <c r="AT1577" i="1" s="1"/>
  <c r="AT1576" i="1" s="1"/>
  <c r="AS1579" i="1"/>
  <c r="AS1578" i="1" s="1"/>
  <c r="AS1577" i="1" s="1"/>
  <c r="AS1576" i="1" s="1"/>
  <c r="AR1579" i="1"/>
  <c r="AR1578" i="1" s="1"/>
  <c r="AR1577" i="1" s="1"/>
  <c r="AR1576" i="1" s="1"/>
  <c r="AR1575" i="1" s="1"/>
  <c r="AR1574" i="1" s="1"/>
  <c r="AQ1579" i="1"/>
  <c r="AP1579" i="1"/>
  <c r="AO1579" i="1"/>
  <c r="AO1578" i="1" s="1"/>
  <c r="AO1577" i="1" s="1"/>
  <c r="AO1576" i="1" s="1"/>
  <c r="AO1575" i="1" s="1"/>
  <c r="AO1574" i="1" s="1"/>
  <c r="AN1579" i="1"/>
  <c r="AM1579" i="1"/>
  <c r="AL1579" i="1"/>
  <c r="AL1578" i="1" s="1"/>
  <c r="AL1577" i="1" s="1"/>
  <c r="AK1579" i="1"/>
  <c r="AK1578" i="1" s="1"/>
  <c r="AJ1579" i="1"/>
  <c r="AJ1578" i="1" s="1"/>
  <c r="AJ1577" i="1" s="1"/>
  <c r="AJ1576" i="1" s="1"/>
  <c r="AJ1575" i="1" s="1"/>
  <c r="AJ1574" i="1" s="1"/>
  <c r="AI1579" i="1"/>
  <c r="AH1579" i="1"/>
  <c r="AH1578" i="1" s="1"/>
  <c r="AH1577" i="1" s="1"/>
  <c r="AH1576" i="1" s="1"/>
  <c r="AG1579" i="1"/>
  <c r="AG1578" i="1" s="1"/>
  <c r="AG1577" i="1" s="1"/>
  <c r="AG1576" i="1" s="1"/>
  <c r="AF1579" i="1"/>
  <c r="AF1578" i="1" s="1"/>
  <c r="AF1577" i="1" s="1"/>
  <c r="AF1576" i="1" s="1"/>
  <c r="AF1575" i="1" s="1"/>
  <c r="AE1579" i="1"/>
  <c r="AD1579" i="1"/>
  <c r="AD1578" i="1" s="1"/>
  <c r="AD1577" i="1" s="1"/>
  <c r="AD1576" i="1" s="1"/>
  <c r="AD1575" i="1" s="1"/>
  <c r="AD1574" i="1" s="1"/>
  <c r="AC1579" i="1"/>
  <c r="AC1578" i="1" s="1"/>
  <c r="AC1577" i="1" s="1"/>
  <c r="AC1576" i="1" s="1"/>
  <c r="AB1579" i="1"/>
  <c r="AB1578" i="1" s="1"/>
  <c r="AB1577" i="1" s="1"/>
  <c r="AB1576" i="1" s="1"/>
  <c r="AB1575" i="1" s="1"/>
  <c r="AB1574" i="1" s="1"/>
  <c r="AA1579" i="1"/>
  <c r="Z1579" i="1"/>
  <c r="Z1578" i="1" s="1"/>
  <c r="Z1577" i="1" s="1"/>
  <c r="Z1576" i="1" s="1"/>
  <c r="Y1579" i="1"/>
  <c r="Y1578" i="1" s="1"/>
  <c r="Y1577" i="1" s="1"/>
  <c r="Y1576" i="1" s="1"/>
  <c r="X1579" i="1"/>
  <c r="W1579" i="1"/>
  <c r="V1579" i="1"/>
  <c r="S1579" i="1"/>
  <c r="S1578" i="1" s="1"/>
  <c r="S1577" i="1" s="1"/>
  <c r="S1576" i="1" s="1"/>
  <c r="S1575" i="1" s="1"/>
  <c r="S1574" i="1" s="1"/>
  <c r="R1579" i="1"/>
  <c r="R1578" i="1" s="1"/>
  <c r="Q1579" i="1"/>
  <c r="Q1578" i="1" s="1"/>
  <c r="Q1577" i="1" s="1"/>
  <c r="Q1576" i="1" s="1"/>
  <c r="Q1575" i="1" s="1"/>
  <c r="Q1574" i="1" s="1"/>
  <c r="P1579" i="1"/>
  <c r="P1578" i="1" s="1"/>
  <c r="P1577" i="1" s="1"/>
  <c r="P1576" i="1" s="1"/>
  <c r="O1579" i="1"/>
  <c r="N1579" i="1"/>
  <c r="N1578" i="1" s="1"/>
  <c r="M1579" i="1"/>
  <c r="M1578" i="1" s="1"/>
  <c r="M1577" i="1" s="1"/>
  <c r="U1577" i="1" s="1"/>
  <c r="L1579" i="1"/>
  <c r="L1578" i="1" s="1"/>
  <c r="L1577" i="1" s="1"/>
  <c r="L1576" i="1" s="1"/>
  <c r="L1575" i="1" s="1"/>
  <c r="L1574" i="1" s="1"/>
  <c r="K1579" i="1"/>
  <c r="K1578" i="1" s="1"/>
  <c r="J1579" i="1"/>
  <c r="J1578" i="1" s="1"/>
  <c r="I1579" i="1"/>
  <c r="E1579" i="1"/>
  <c r="AZ1578" i="1"/>
  <c r="AZ1577" i="1" s="1"/>
  <c r="AZ1576" i="1" s="1"/>
  <c r="AZ1575" i="1" s="1"/>
  <c r="AZ1574" i="1" s="1"/>
  <c r="AQ1578" i="1"/>
  <c r="AQ1577" i="1" s="1"/>
  <c r="AQ1576" i="1" s="1"/>
  <c r="AQ1575" i="1" s="1"/>
  <c r="AQ1574" i="1" s="1"/>
  <c r="AN1578" i="1"/>
  <c r="AN1577" i="1" s="1"/>
  <c r="AN1576" i="1" s="1"/>
  <c r="AN1575" i="1" s="1"/>
  <c r="AN1574" i="1" s="1"/>
  <c r="AM1578" i="1"/>
  <c r="AM1577" i="1" s="1"/>
  <c r="AM1576" i="1" s="1"/>
  <c r="AI1578" i="1"/>
  <c r="AI1577" i="1" s="1"/>
  <c r="AE1578" i="1"/>
  <c r="AE1577" i="1" s="1"/>
  <c r="AE1576" i="1" s="1"/>
  <c r="AE1575" i="1" s="1"/>
  <c r="AE1574" i="1" s="1"/>
  <c r="AA1578" i="1"/>
  <c r="AA1577" i="1" s="1"/>
  <c r="AA1576" i="1" s="1"/>
  <c r="X1578" i="1"/>
  <c r="X1577" i="1" s="1"/>
  <c r="X1576" i="1" s="1"/>
  <c r="X1575" i="1" s="1"/>
  <c r="X1574" i="1" s="1"/>
  <c r="W1578" i="1"/>
  <c r="W1577" i="1" s="1"/>
  <c r="O1578" i="1"/>
  <c r="O1577" i="1" s="1"/>
  <c r="E1578" i="1"/>
  <c r="AK1577" i="1"/>
  <c r="AK1576" i="1" s="1"/>
  <c r="R1577" i="1"/>
  <c r="R1576" i="1" s="1"/>
  <c r="N1577" i="1"/>
  <c r="N1576" i="1" s="1"/>
  <c r="N1575" i="1" s="1"/>
  <c r="N1574" i="1" s="1"/>
  <c r="J1577" i="1"/>
  <c r="E1577" i="1"/>
  <c r="AI1576" i="1"/>
  <c r="W1576" i="1"/>
  <c r="O1576" i="1"/>
  <c r="J1576" i="1"/>
  <c r="E1576" i="1"/>
  <c r="J1575" i="1"/>
  <c r="J1574" i="1" s="1"/>
  <c r="E1575" i="1"/>
  <c r="E1574" i="1"/>
  <c r="BA1573" i="1"/>
  <c r="AY1573" i="1"/>
  <c r="AU1573" i="1"/>
  <c r="V1573" i="1"/>
  <c r="U1573" i="1"/>
  <c r="AX1573" i="1" s="1"/>
  <c r="T1573" i="1"/>
  <c r="AW1573" i="1" s="1"/>
  <c r="E1573" i="1"/>
  <c r="AZ1572" i="1"/>
  <c r="AZ1571" i="1" s="1"/>
  <c r="AZ1570" i="1" s="1"/>
  <c r="AZ1569" i="1" s="1"/>
  <c r="AT1572" i="1"/>
  <c r="AS1572" i="1"/>
  <c r="AR1572" i="1"/>
  <c r="AR1571" i="1" s="1"/>
  <c r="AR1570" i="1" s="1"/>
  <c r="AR1569" i="1" s="1"/>
  <c r="AQ1572" i="1"/>
  <c r="AP1572" i="1"/>
  <c r="AP1571" i="1" s="1"/>
  <c r="AP1570" i="1" s="1"/>
  <c r="AO1572" i="1"/>
  <c r="AO1571" i="1" s="1"/>
  <c r="AO1570" i="1" s="1"/>
  <c r="AO1569" i="1" s="1"/>
  <c r="AN1572" i="1"/>
  <c r="AN1571" i="1" s="1"/>
  <c r="AN1570" i="1" s="1"/>
  <c r="AN1569" i="1" s="1"/>
  <c r="AM1572" i="1"/>
  <c r="AM1571" i="1" s="1"/>
  <c r="AM1570" i="1" s="1"/>
  <c r="AM1569" i="1" s="1"/>
  <c r="AL1572" i="1"/>
  <c r="AK1572" i="1"/>
  <c r="AK1571" i="1" s="1"/>
  <c r="AK1570" i="1" s="1"/>
  <c r="AK1569" i="1" s="1"/>
  <c r="AJ1572" i="1"/>
  <c r="AJ1571" i="1" s="1"/>
  <c r="AJ1570" i="1" s="1"/>
  <c r="AJ1569" i="1" s="1"/>
  <c r="AI1572" i="1"/>
  <c r="AI1571" i="1" s="1"/>
  <c r="AI1570" i="1" s="1"/>
  <c r="AI1569" i="1" s="1"/>
  <c r="AH1572" i="1"/>
  <c r="AH1571" i="1" s="1"/>
  <c r="AH1570" i="1" s="1"/>
  <c r="AH1569" i="1" s="1"/>
  <c r="AG1572" i="1"/>
  <c r="AG1571" i="1" s="1"/>
  <c r="AG1570" i="1" s="1"/>
  <c r="AG1569" i="1" s="1"/>
  <c r="AF1572" i="1"/>
  <c r="AF1571" i="1" s="1"/>
  <c r="AE1572" i="1"/>
  <c r="AE1571" i="1" s="1"/>
  <c r="AE1570" i="1" s="1"/>
  <c r="AE1569" i="1" s="1"/>
  <c r="AD1572" i="1"/>
  <c r="AC1572" i="1"/>
  <c r="AB1572" i="1"/>
  <c r="AB1571" i="1" s="1"/>
  <c r="AB1570" i="1" s="1"/>
  <c r="AB1569" i="1" s="1"/>
  <c r="AA1572" i="1"/>
  <c r="AA1571" i="1" s="1"/>
  <c r="AA1570" i="1" s="1"/>
  <c r="AA1569" i="1" s="1"/>
  <c r="Z1572" i="1"/>
  <c r="Z1571" i="1" s="1"/>
  <c r="Z1570" i="1" s="1"/>
  <c r="Z1569" i="1" s="1"/>
  <c r="Y1572" i="1"/>
  <c r="Y1571" i="1" s="1"/>
  <c r="Y1570" i="1" s="1"/>
  <c r="Y1569" i="1" s="1"/>
  <c r="X1572" i="1"/>
  <c r="X1571" i="1" s="1"/>
  <c r="X1570" i="1" s="1"/>
  <c r="X1569" i="1" s="1"/>
  <c r="W1572" i="1"/>
  <c r="W1571" i="1" s="1"/>
  <c r="W1570" i="1" s="1"/>
  <c r="W1569" i="1" s="1"/>
  <c r="S1572" i="1"/>
  <c r="S1571" i="1" s="1"/>
  <c r="S1570" i="1" s="1"/>
  <c r="S1569" i="1" s="1"/>
  <c r="R1572" i="1"/>
  <c r="R1571" i="1" s="1"/>
  <c r="R1570" i="1" s="1"/>
  <c r="R1569" i="1" s="1"/>
  <c r="Q1572" i="1"/>
  <c r="P1572" i="1"/>
  <c r="P1571" i="1" s="1"/>
  <c r="P1570" i="1" s="1"/>
  <c r="P1569" i="1" s="1"/>
  <c r="O1572" i="1"/>
  <c r="O1571" i="1" s="1"/>
  <c r="O1570" i="1" s="1"/>
  <c r="O1569" i="1" s="1"/>
  <c r="N1572" i="1"/>
  <c r="N1571" i="1" s="1"/>
  <c r="N1570" i="1" s="1"/>
  <c r="N1569" i="1" s="1"/>
  <c r="M1572" i="1"/>
  <c r="M1571" i="1" s="1"/>
  <c r="L1572" i="1"/>
  <c r="K1572" i="1"/>
  <c r="J1572" i="1"/>
  <c r="U1572" i="1" s="1"/>
  <c r="AX1572" i="1" s="1"/>
  <c r="I1572" i="1"/>
  <c r="E1572" i="1"/>
  <c r="AT1571" i="1"/>
  <c r="AT1570" i="1" s="1"/>
  <c r="AT1569" i="1" s="1"/>
  <c r="AS1571" i="1"/>
  <c r="AS1570" i="1" s="1"/>
  <c r="AS1569" i="1" s="1"/>
  <c r="AL1571" i="1"/>
  <c r="AL1570" i="1" s="1"/>
  <c r="AD1571" i="1"/>
  <c r="AD1570" i="1" s="1"/>
  <c r="AD1569" i="1" s="1"/>
  <c r="AC1571" i="1"/>
  <c r="AC1570" i="1" s="1"/>
  <c r="AC1569" i="1" s="1"/>
  <c r="Q1571" i="1"/>
  <c r="Q1570" i="1" s="1"/>
  <c r="Q1569" i="1" s="1"/>
  <c r="I1571" i="1"/>
  <c r="E1571" i="1"/>
  <c r="E1570" i="1"/>
  <c r="E1569" i="1"/>
  <c r="BA1568" i="1"/>
  <c r="AU1568" i="1"/>
  <c r="V1568" i="1"/>
  <c r="AY1568" i="1" s="1"/>
  <c r="U1568" i="1"/>
  <c r="AX1568" i="1" s="1"/>
  <c r="T1568" i="1"/>
  <c r="E1568" i="1"/>
  <c r="AZ1567" i="1"/>
  <c r="AZ1566" i="1" s="1"/>
  <c r="AZ1565" i="1" s="1"/>
  <c r="AZ1564" i="1" s="1"/>
  <c r="AZ1563" i="1" s="1"/>
  <c r="AZ1562" i="1" s="1"/>
  <c r="AT1567" i="1"/>
  <c r="AT1566" i="1" s="1"/>
  <c r="AT1565" i="1" s="1"/>
  <c r="AT1564" i="1" s="1"/>
  <c r="AS1567" i="1"/>
  <c r="AS1566" i="1" s="1"/>
  <c r="AS1565" i="1" s="1"/>
  <c r="AS1564" i="1" s="1"/>
  <c r="AR1567" i="1"/>
  <c r="AR1566" i="1" s="1"/>
  <c r="AR1565" i="1" s="1"/>
  <c r="AR1564" i="1" s="1"/>
  <c r="AQ1567" i="1"/>
  <c r="AQ1566" i="1" s="1"/>
  <c r="AQ1565" i="1" s="1"/>
  <c r="AQ1564" i="1" s="1"/>
  <c r="AP1567" i="1"/>
  <c r="AP1566" i="1" s="1"/>
  <c r="AO1567" i="1"/>
  <c r="AO1566" i="1" s="1"/>
  <c r="AO1565" i="1" s="1"/>
  <c r="AO1564" i="1" s="1"/>
  <c r="AN1567" i="1"/>
  <c r="AN1566" i="1" s="1"/>
  <c r="AN1565" i="1" s="1"/>
  <c r="AN1564" i="1" s="1"/>
  <c r="AM1567" i="1"/>
  <c r="AM1566" i="1" s="1"/>
  <c r="AM1565" i="1" s="1"/>
  <c r="AM1564" i="1" s="1"/>
  <c r="AM1563" i="1" s="1"/>
  <c r="AM1562" i="1" s="1"/>
  <c r="AL1567" i="1"/>
  <c r="AL1566" i="1" s="1"/>
  <c r="AK1567" i="1"/>
  <c r="AK1566" i="1" s="1"/>
  <c r="AK1565" i="1" s="1"/>
  <c r="AK1564" i="1" s="1"/>
  <c r="AJ1567" i="1"/>
  <c r="AJ1566" i="1" s="1"/>
  <c r="AJ1565" i="1" s="1"/>
  <c r="AJ1564" i="1" s="1"/>
  <c r="AI1567" i="1"/>
  <c r="AH1567" i="1"/>
  <c r="AH1566" i="1" s="1"/>
  <c r="AH1565" i="1" s="1"/>
  <c r="AH1564" i="1" s="1"/>
  <c r="AG1567" i="1"/>
  <c r="AG1566" i="1" s="1"/>
  <c r="AG1565" i="1" s="1"/>
  <c r="AG1564" i="1" s="1"/>
  <c r="AF1567" i="1"/>
  <c r="AE1567" i="1"/>
  <c r="AE1566" i="1" s="1"/>
  <c r="AE1565" i="1" s="1"/>
  <c r="AE1564" i="1" s="1"/>
  <c r="AE1563" i="1" s="1"/>
  <c r="AE1562" i="1" s="1"/>
  <c r="AD1567" i="1"/>
  <c r="AD1566" i="1" s="1"/>
  <c r="AD1565" i="1" s="1"/>
  <c r="AD1564" i="1" s="1"/>
  <c r="AC1567" i="1"/>
  <c r="AC1566" i="1" s="1"/>
  <c r="AC1565" i="1" s="1"/>
  <c r="AC1564" i="1" s="1"/>
  <c r="AB1567" i="1"/>
  <c r="AB1566" i="1" s="1"/>
  <c r="AB1565" i="1" s="1"/>
  <c r="AB1564" i="1" s="1"/>
  <c r="AA1567" i="1"/>
  <c r="AA1566" i="1" s="1"/>
  <c r="AA1565" i="1" s="1"/>
  <c r="AA1564" i="1" s="1"/>
  <c r="Z1567" i="1"/>
  <c r="Z1566" i="1" s="1"/>
  <c r="Z1565" i="1" s="1"/>
  <c r="Z1564" i="1" s="1"/>
  <c r="Y1567" i="1"/>
  <c r="Y1566" i="1" s="1"/>
  <c r="Y1565" i="1" s="1"/>
  <c r="Y1564" i="1" s="1"/>
  <c r="X1567" i="1"/>
  <c r="X1566" i="1" s="1"/>
  <c r="X1565" i="1" s="1"/>
  <c r="X1564" i="1" s="1"/>
  <c r="W1567" i="1"/>
  <c r="W1566" i="1" s="1"/>
  <c r="W1565" i="1" s="1"/>
  <c r="W1564" i="1" s="1"/>
  <c r="W1563" i="1" s="1"/>
  <c r="W1562" i="1" s="1"/>
  <c r="S1567" i="1"/>
  <c r="R1567" i="1"/>
  <c r="R1566" i="1" s="1"/>
  <c r="R1565" i="1" s="1"/>
  <c r="R1564" i="1" s="1"/>
  <c r="Q1567" i="1"/>
  <c r="Q1566" i="1" s="1"/>
  <c r="Q1565" i="1" s="1"/>
  <c r="Q1564" i="1" s="1"/>
  <c r="P1567" i="1"/>
  <c r="P1566" i="1" s="1"/>
  <c r="P1565" i="1" s="1"/>
  <c r="P1564" i="1" s="1"/>
  <c r="O1567" i="1"/>
  <c r="N1567" i="1"/>
  <c r="V1567" i="1" s="1"/>
  <c r="M1567" i="1"/>
  <c r="L1567" i="1"/>
  <c r="L1566" i="1" s="1"/>
  <c r="L1565" i="1" s="1"/>
  <c r="L1564" i="1" s="1"/>
  <c r="K1567" i="1"/>
  <c r="J1567" i="1"/>
  <c r="J1566" i="1" s="1"/>
  <c r="I1567" i="1"/>
  <c r="E1567" i="1"/>
  <c r="AI1566" i="1"/>
  <c r="AI1565" i="1" s="1"/>
  <c r="AI1564" i="1" s="1"/>
  <c r="S1566" i="1"/>
  <c r="S1565" i="1" s="1"/>
  <c r="S1564" i="1" s="1"/>
  <c r="S1563" i="1" s="1"/>
  <c r="S1562" i="1" s="1"/>
  <c r="O1566" i="1"/>
  <c r="O1565" i="1" s="1"/>
  <c r="O1564" i="1" s="1"/>
  <c r="K1566" i="1"/>
  <c r="E1566" i="1"/>
  <c r="E1565" i="1"/>
  <c r="E1564" i="1"/>
  <c r="E1563" i="1"/>
  <c r="E1562" i="1"/>
  <c r="BA1561" i="1"/>
  <c r="AU1561" i="1"/>
  <c r="V1561" i="1"/>
  <c r="AY1561" i="1" s="1"/>
  <c r="U1561" i="1"/>
  <c r="AX1561" i="1" s="1"/>
  <c r="T1561" i="1"/>
  <c r="AW1561" i="1" s="1"/>
  <c r="E1561" i="1"/>
  <c r="AZ1560" i="1"/>
  <c r="AZ1559" i="1" s="1"/>
  <c r="AZ1558" i="1" s="1"/>
  <c r="AZ1557" i="1" s="1"/>
  <c r="AZ1556" i="1" s="1"/>
  <c r="AZ1555" i="1" s="1"/>
  <c r="AT1560" i="1"/>
  <c r="AS1560" i="1"/>
  <c r="AR1560" i="1"/>
  <c r="AR1559" i="1" s="1"/>
  <c r="AR1558" i="1" s="1"/>
  <c r="AR1557" i="1" s="1"/>
  <c r="AR1556" i="1" s="1"/>
  <c r="AR1555" i="1" s="1"/>
  <c r="AQ1560" i="1"/>
  <c r="AU1560" i="1" s="1"/>
  <c r="AP1560" i="1"/>
  <c r="AP1559" i="1" s="1"/>
  <c r="AP1558" i="1" s="1"/>
  <c r="AO1560" i="1"/>
  <c r="AN1560" i="1"/>
  <c r="AN1559" i="1" s="1"/>
  <c r="AN1558" i="1" s="1"/>
  <c r="AN1557" i="1" s="1"/>
  <c r="AN1556" i="1" s="1"/>
  <c r="AN1555" i="1" s="1"/>
  <c r="AM1560" i="1"/>
  <c r="AM1559" i="1" s="1"/>
  <c r="AM1558" i="1" s="1"/>
  <c r="AM1557" i="1" s="1"/>
  <c r="AM1556" i="1" s="1"/>
  <c r="AM1555" i="1" s="1"/>
  <c r="AL1560" i="1"/>
  <c r="AK1560" i="1"/>
  <c r="AJ1560" i="1"/>
  <c r="AJ1559" i="1" s="1"/>
  <c r="AJ1558" i="1" s="1"/>
  <c r="AJ1557" i="1" s="1"/>
  <c r="AJ1556" i="1" s="1"/>
  <c r="AJ1555" i="1" s="1"/>
  <c r="AI1560" i="1"/>
  <c r="AI1559" i="1" s="1"/>
  <c r="AI1558" i="1" s="1"/>
  <c r="AI1557" i="1" s="1"/>
  <c r="AI1556" i="1" s="1"/>
  <c r="AI1555" i="1" s="1"/>
  <c r="AH1560" i="1"/>
  <c r="AH1559" i="1" s="1"/>
  <c r="AH1558" i="1" s="1"/>
  <c r="AH1557" i="1" s="1"/>
  <c r="AH1556" i="1" s="1"/>
  <c r="AH1555" i="1" s="1"/>
  <c r="AG1560" i="1"/>
  <c r="AF1560" i="1"/>
  <c r="AF1559" i="1" s="1"/>
  <c r="AE1560" i="1"/>
  <c r="AE1559" i="1" s="1"/>
  <c r="AE1558" i="1" s="1"/>
  <c r="AE1557" i="1" s="1"/>
  <c r="AE1556" i="1" s="1"/>
  <c r="AE1555" i="1" s="1"/>
  <c r="AD1560" i="1"/>
  <c r="AC1560" i="1"/>
  <c r="AB1560" i="1"/>
  <c r="AB1559" i="1" s="1"/>
  <c r="AB1558" i="1" s="1"/>
  <c r="AB1557" i="1" s="1"/>
  <c r="AB1556" i="1" s="1"/>
  <c r="AB1555" i="1" s="1"/>
  <c r="AA1560" i="1"/>
  <c r="AA1559" i="1" s="1"/>
  <c r="AA1558" i="1" s="1"/>
  <c r="AA1557" i="1" s="1"/>
  <c r="AA1556" i="1" s="1"/>
  <c r="AA1555" i="1" s="1"/>
  <c r="Z1560" i="1"/>
  <c r="Z1559" i="1" s="1"/>
  <c r="Z1558" i="1" s="1"/>
  <c r="Z1557" i="1" s="1"/>
  <c r="Z1556" i="1" s="1"/>
  <c r="Z1555" i="1" s="1"/>
  <c r="Y1560" i="1"/>
  <c r="X1560" i="1"/>
  <c r="X1559" i="1" s="1"/>
  <c r="X1558" i="1" s="1"/>
  <c r="X1557" i="1" s="1"/>
  <c r="X1556" i="1" s="1"/>
  <c r="X1555" i="1" s="1"/>
  <c r="W1560" i="1"/>
  <c r="W1559" i="1" s="1"/>
  <c r="W1558" i="1" s="1"/>
  <c r="W1557" i="1" s="1"/>
  <c r="W1556" i="1" s="1"/>
  <c r="W1555" i="1" s="1"/>
  <c r="S1560" i="1"/>
  <c r="S1559" i="1" s="1"/>
  <c r="S1558" i="1" s="1"/>
  <c r="S1557" i="1" s="1"/>
  <c r="S1556" i="1" s="1"/>
  <c r="S1555" i="1" s="1"/>
  <c r="R1560" i="1"/>
  <c r="R1559" i="1" s="1"/>
  <c r="R1558" i="1" s="1"/>
  <c r="R1557" i="1" s="1"/>
  <c r="R1556" i="1" s="1"/>
  <c r="R1555" i="1" s="1"/>
  <c r="Q1560" i="1"/>
  <c r="Q1559" i="1" s="1"/>
  <c r="Q1558" i="1" s="1"/>
  <c r="Q1557" i="1" s="1"/>
  <c r="Q1556" i="1" s="1"/>
  <c r="Q1555" i="1" s="1"/>
  <c r="P1560" i="1"/>
  <c r="P1559" i="1" s="1"/>
  <c r="P1558" i="1" s="1"/>
  <c r="P1557" i="1" s="1"/>
  <c r="P1556" i="1" s="1"/>
  <c r="P1555" i="1" s="1"/>
  <c r="O1560" i="1"/>
  <c r="O1559" i="1" s="1"/>
  <c r="O1558" i="1" s="1"/>
  <c r="O1557" i="1" s="1"/>
  <c r="O1556" i="1" s="1"/>
  <c r="O1555" i="1" s="1"/>
  <c r="N1560" i="1"/>
  <c r="N1559" i="1" s="1"/>
  <c r="N1558" i="1" s="1"/>
  <c r="N1557" i="1" s="1"/>
  <c r="N1556" i="1" s="1"/>
  <c r="N1555" i="1" s="1"/>
  <c r="M1560" i="1"/>
  <c r="L1560" i="1"/>
  <c r="T1560" i="1" s="1"/>
  <c r="K1560" i="1"/>
  <c r="J1560" i="1"/>
  <c r="I1560" i="1"/>
  <c r="I1559" i="1" s="1"/>
  <c r="E1560" i="1"/>
  <c r="AT1559" i="1"/>
  <c r="AT1558" i="1" s="1"/>
  <c r="AT1557" i="1" s="1"/>
  <c r="AT1556" i="1" s="1"/>
  <c r="AT1555" i="1" s="1"/>
  <c r="AS1559" i="1"/>
  <c r="AS1558" i="1" s="1"/>
  <c r="AS1557" i="1" s="1"/>
  <c r="AS1556" i="1" s="1"/>
  <c r="AS1555" i="1" s="1"/>
  <c r="AO1559" i="1"/>
  <c r="AO1558" i="1" s="1"/>
  <c r="AO1557" i="1" s="1"/>
  <c r="AO1556" i="1" s="1"/>
  <c r="AO1555" i="1" s="1"/>
  <c r="AL1559" i="1"/>
  <c r="AL1558" i="1" s="1"/>
  <c r="AK1559" i="1"/>
  <c r="AK1558" i="1" s="1"/>
  <c r="AK1557" i="1" s="1"/>
  <c r="AK1556" i="1" s="1"/>
  <c r="AK1555" i="1" s="1"/>
  <c r="AG1559" i="1"/>
  <c r="AG1558" i="1" s="1"/>
  <c r="AG1557" i="1" s="1"/>
  <c r="AG1556" i="1" s="1"/>
  <c r="AG1555" i="1" s="1"/>
  <c r="AD1559" i="1"/>
  <c r="AD1558" i="1" s="1"/>
  <c r="AD1557" i="1" s="1"/>
  <c r="AD1556" i="1" s="1"/>
  <c r="AD1555" i="1" s="1"/>
  <c r="AC1559" i="1"/>
  <c r="AC1558" i="1" s="1"/>
  <c r="AC1557" i="1" s="1"/>
  <c r="AC1556" i="1" s="1"/>
  <c r="AC1555" i="1" s="1"/>
  <c r="Y1559" i="1"/>
  <c r="Y1558" i="1" s="1"/>
  <c r="Y1557" i="1" s="1"/>
  <c r="Y1556" i="1" s="1"/>
  <c r="Y1555" i="1" s="1"/>
  <c r="M1559" i="1"/>
  <c r="E1559" i="1"/>
  <c r="E1558" i="1"/>
  <c r="E1557" i="1"/>
  <c r="E1556" i="1"/>
  <c r="E1555" i="1"/>
  <c r="BA1554" i="1"/>
  <c r="AU1554" i="1"/>
  <c r="T1554" i="1"/>
  <c r="E1554" i="1"/>
  <c r="AT1553" i="1"/>
  <c r="AT1551" i="1" s="1"/>
  <c r="AT1550" i="1" s="1"/>
  <c r="AS1553" i="1"/>
  <c r="AR1553" i="1"/>
  <c r="AR1551" i="1" s="1"/>
  <c r="AR1550" i="1" s="1"/>
  <c r="AQ1553" i="1"/>
  <c r="AP1553" i="1"/>
  <c r="AU1553" i="1" s="1"/>
  <c r="AO1553" i="1"/>
  <c r="AO1551" i="1" s="1"/>
  <c r="AO1550" i="1" s="1"/>
  <c r="AN1553" i="1"/>
  <c r="AN1551" i="1" s="1"/>
  <c r="AN1550" i="1" s="1"/>
  <c r="AM1553" i="1"/>
  <c r="AL1553" i="1"/>
  <c r="AL1551" i="1" s="1"/>
  <c r="AL1550" i="1" s="1"/>
  <c r="AK1553" i="1"/>
  <c r="AJ1553" i="1"/>
  <c r="AJ1551" i="1" s="1"/>
  <c r="AJ1550" i="1" s="1"/>
  <c r="AI1553" i="1"/>
  <c r="AI1551" i="1" s="1"/>
  <c r="AI1550" i="1" s="1"/>
  <c r="AH1553" i="1"/>
  <c r="AH1551" i="1" s="1"/>
  <c r="AH1550" i="1" s="1"/>
  <c r="AG1553" i="1"/>
  <c r="AG1551" i="1" s="1"/>
  <c r="AG1550" i="1" s="1"/>
  <c r="AF1553" i="1"/>
  <c r="P1553" i="1"/>
  <c r="O1553" i="1"/>
  <c r="O1551" i="1" s="1"/>
  <c r="O1550" i="1" s="1"/>
  <c r="E1553" i="1"/>
  <c r="AY1552" i="1"/>
  <c r="AX1552" i="1"/>
  <c r="AW1552" i="1"/>
  <c r="AU1552" i="1"/>
  <c r="T1552" i="1"/>
  <c r="AV1552" i="1" s="1"/>
  <c r="E1552" i="1"/>
  <c r="AZ1551" i="1"/>
  <c r="AZ1550" i="1" s="1"/>
  <c r="AS1551" i="1"/>
  <c r="AS1550" i="1" s="1"/>
  <c r="AQ1551" i="1"/>
  <c r="AQ1550" i="1" s="1"/>
  <c r="AM1551" i="1"/>
  <c r="AM1550" i="1" s="1"/>
  <c r="AK1551" i="1"/>
  <c r="AK1550" i="1" s="1"/>
  <c r="AD1551" i="1"/>
  <c r="AC1551" i="1"/>
  <c r="AB1551" i="1"/>
  <c r="AA1551" i="1"/>
  <c r="AA1550" i="1" s="1"/>
  <c r="Z1551" i="1"/>
  <c r="Z1550" i="1" s="1"/>
  <c r="Y1551" i="1"/>
  <c r="Y1550" i="1" s="1"/>
  <c r="X1551" i="1"/>
  <c r="X1550" i="1" s="1"/>
  <c r="W1551" i="1"/>
  <c r="S1551" i="1"/>
  <c r="S1550" i="1" s="1"/>
  <c r="R1551" i="1"/>
  <c r="R1550" i="1" s="1"/>
  <c r="Q1551" i="1"/>
  <c r="Q1550" i="1" s="1"/>
  <c r="P1551" i="1"/>
  <c r="P1550" i="1" s="1"/>
  <c r="E1551" i="1"/>
  <c r="AD1550" i="1"/>
  <c r="AC1550" i="1"/>
  <c r="W1550" i="1"/>
  <c r="E1550" i="1"/>
  <c r="BA1549" i="1"/>
  <c r="AX1549" i="1"/>
  <c r="AU1549" i="1"/>
  <c r="V1549" i="1"/>
  <c r="AY1549" i="1" s="1"/>
  <c r="U1549" i="1"/>
  <c r="T1549" i="1"/>
  <c r="AW1549" i="1" s="1"/>
  <c r="E1549" i="1"/>
  <c r="AZ1548" i="1"/>
  <c r="AZ1547" i="1" s="1"/>
  <c r="AZ1546" i="1" s="1"/>
  <c r="AZ1545" i="1" s="1"/>
  <c r="AT1548" i="1"/>
  <c r="AT1547" i="1" s="1"/>
  <c r="AT1546" i="1" s="1"/>
  <c r="AT1545" i="1" s="1"/>
  <c r="AS1548" i="1"/>
  <c r="AS1547" i="1" s="1"/>
  <c r="AS1546" i="1" s="1"/>
  <c r="AS1545" i="1" s="1"/>
  <c r="AR1548" i="1"/>
  <c r="AR1547" i="1" s="1"/>
  <c r="AR1546" i="1" s="1"/>
  <c r="AR1545" i="1" s="1"/>
  <c r="AQ1548" i="1"/>
  <c r="AP1548" i="1"/>
  <c r="AP1547" i="1" s="1"/>
  <c r="AO1548" i="1"/>
  <c r="AO1547" i="1" s="1"/>
  <c r="AO1546" i="1" s="1"/>
  <c r="AO1545" i="1" s="1"/>
  <c r="AN1548" i="1"/>
  <c r="AN1547" i="1" s="1"/>
  <c r="AN1546" i="1" s="1"/>
  <c r="AN1545" i="1" s="1"/>
  <c r="AM1548" i="1"/>
  <c r="AM1547" i="1" s="1"/>
  <c r="AM1546" i="1" s="1"/>
  <c r="AM1545" i="1" s="1"/>
  <c r="AL1548" i="1"/>
  <c r="AK1548" i="1"/>
  <c r="AK1547" i="1" s="1"/>
  <c r="AK1546" i="1" s="1"/>
  <c r="AK1545" i="1" s="1"/>
  <c r="AJ1548" i="1"/>
  <c r="AJ1547" i="1" s="1"/>
  <c r="AJ1546" i="1" s="1"/>
  <c r="AJ1545" i="1" s="1"/>
  <c r="AI1548" i="1"/>
  <c r="AH1548" i="1"/>
  <c r="AH1547" i="1" s="1"/>
  <c r="AH1546" i="1" s="1"/>
  <c r="AH1545" i="1" s="1"/>
  <c r="AG1548" i="1"/>
  <c r="AG1547" i="1" s="1"/>
  <c r="AG1546" i="1" s="1"/>
  <c r="AG1545" i="1" s="1"/>
  <c r="AF1548" i="1"/>
  <c r="AF1547" i="1" s="1"/>
  <c r="AF1546" i="1" s="1"/>
  <c r="AF1545" i="1" s="1"/>
  <c r="AE1548" i="1"/>
  <c r="AE1547" i="1" s="1"/>
  <c r="AE1546" i="1" s="1"/>
  <c r="AE1545" i="1" s="1"/>
  <c r="AD1548" i="1"/>
  <c r="AD1547" i="1" s="1"/>
  <c r="AD1546" i="1" s="1"/>
  <c r="AD1545" i="1" s="1"/>
  <c r="AC1548" i="1"/>
  <c r="AC1547" i="1" s="1"/>
  <c r="AC1546" i="1" s="1"/>
  <c r="AC1545" i="1" s="1"/>
  <c r="AB1548" i="1"/>
  <c r="AB1547" i="1" s="1"/>
  <c r="AB1546" i="1" s="1"/>
  <c r="AB1545" i="1" s="1"/>
  <c r="AA1548" i="1"/>
  <c r="Z1548" i="1"/>
  <c r="Z1547" i="1" s="1"/>
  <c r="Z1546" i="1" s="1"/>
  <c r="Z1545" i="1" s="1"/>
  <c r="Y1548" i="1"/>
  <c r="Y1547" i="1" s="1"/>
  <c r="Y1546" i="1" s="1"/>
  <c r="Y1545" i="1" s="1"/>
  <c r="X1548" i="1"/>
  <c r="X1547" i="1" s="1"/>
  <c r="X1546" i="1" s="1"/>
  <c r="X1545" i="1" s="1"/>
  <c r="W1548" i="1"/>
  <c r="W1547" i="1" s="1"/>
  <c r="W1546" i="1" s="1"/>
  <c r="W1545" i="1" s="1"/>
  <c r="S1548" i="1"/>
  <c r="R1548" i="1"/>
  <c r="R1547" i="1" s="1"/>
  <c r="R1546" i="1" s="1"/>
  <c r="R1545" i="1" s="1"/>
  <c r="Q1548" i="1"/>
  <c r="Q1547" i="1" s="1"/>
  <c r="Q1546" i="1" s="1"/>
  <c r="Q1545" i="1" s="1"/>
  <c r="P1548" i="1"/>
  <c r="P1547" i="1" s="1"/>
  <c r="P1546" i="1" s="1"/>
  <c r="P1545" i="1" s="1"/>
  <c r="O1548" i="1"/>
  <c r="O1547" i="1" s="1"/>
  <c r="O1546" i="1" s="1"/>
  <c r="O1545" i="1" s="1"/>
  <c r="N1548" i="1"/>
  <c r="V1548" i="1" s="1"/>
  <c r="AY1548" i="1" s="1"/>
  <c r="M1548" i="1"/>
  <c r="M1547" i="1" s="1"/>
  <c r="M1546" i="1" s="1"/>
  <c r="M1545" i="1" s="1"/>
  <c r="L1548" i="1"/>
  <c r="K1548" i="1"/>
  <c r="J1548" i="1"/>
  <c r="I1548" i="1"/>
  <c r="E1548" i="1"/>
  <c r="AQ1547" i="1"/>
  <c r="AQ1546" i="1" s="1"/>
  <c r="AQ1545" i="1" s="1"/>
  <c r="AI1547" i="1"/>
  <c r="AI1546" i="1" s="1"/>
  <c r="AI1545" i="1" s="1"/>
  <c r="AA1547" i="1"/>
  <c r="AA1546" i="1" s="1"/>
  <c r="AA1545" i="1" s="1"/>
  <c r="S1547" i="1"/>
  <c r="S1546" i="1" s="1"/>
  <c r="S1545" i="1" s="1"/>
  <c r="L1547" i="1"/>
  <c r="L1546" i="1" s="1"/>
  <c r="L1545" i="1" s="1"/>
  <c r="K1547" i="1"/>
  <c r="E1547" i="1"/>
  <c r="E1546" i="1"/>
  <c r="E1545" i="1"/>
  <c r="BA1544" i="1"/>
  <c r="AU1544" i="1"/>
  <c r="V1544" i="1"/>
  <c r="AY1544" i="1" s="1"/>
  <c r="U1544" i="1"/>
  <c r="AX1544" i="1" s="1"/>
  <c r="T1544" i="1"/>
  <c r="E1544" i="1"/>
  <c r="BA1543" i="1"/>
  <c r="AU1543" i="1"/>
  <c r="AV1543" i="1" s="1"/>
  <c r="T1543" i="1"/>
  <c r="E1543" i="1"/>
  <c r="AZ1542" i="1"/>
  <c r="AT1542" i="1"/>
  <c r="AT1539" i="1" s="1"/>
  <c r="AT1538" i="1" s="1"/>
  <c r="AS1542" i="1"/>
  <c r="AR1542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BA1542" i="1" s="1"/>
  <c r="AE1542" i="1"/>
  <c r="AD1542" i="1"/>
  <c r="AD1539" i="1" s="1"/>
  <c r="AD1538" i="1" s="1"/>
  <c r="AC1542" i="1"/>
  <c r="AB1542" i="1"/>
  <c r="AA1542" i="1"/>
  <c r="Z1542" i="1"/>
  <c r="Y1542" i="1"/>
  <c r="X1542" i="1"/>
  <c r="W1542" i="1"/>
  <c r="S1542" i="1"/>
  <c r="R1542" i="1"/>
  <c r="Q1542" i="1"/>
  <c r="P1542" i="1"/>
  <c r="O1542" i="1"/>
  <c r="N1542" i="1"/>
  <c r="M1542" i="1"/>
  <c r="U1542" i="1" s="1"/>
  <c r="AX1542" i="1" s="1"/>
  <c r="L1542" i="1"/>
  <c r="K1542" i="1"/>
  <c r="K1539" i="1" s="1"/>
  <c r="V1539" i="1" s="1"/>
  <c r="J1542" i="1"/>
  <c r="I1542" i="1"/>
  <c r="T1542" i="1" s="1"/>
  <c r="E1542" i="1"/>
  <c r="BA1541" i="1"/>
  <c r="AU1541" i="1"/>
  <c r="V1541" i="1"/>
  <c r="AY1541" i="1" s="1"/>
  <c r="U1541" i="1"/>
  <c r="AX1541" i="1" s="1"/>
  <c r="T1541" i="1"/>
  <c r="AV1541" i="1" s="1"/>
  <c r="E1541" i="1"/>
  <c r="AZ1540" i="1"/>
  <c r="AZ1539" i="1" s="1"/>
  <c r="AZ1538" i="1" s="1"/>
  <c r="AT1540" i="1"/>
  <c r="AS1540" i="1"/>
  <c r="AR1540" i="1"/>
  <c r="AQ1540" i="1"/>
  <c r="AQ1539" i="1" s="1"/>
  <c r="AQ1538" i="1" s="1"/>
  <c r="AP1540" i="1"/>
  <c r="AO1540" i="1"/>
  <c r="AN1540" i="1"/>
  <c r="AM1540" i="1"/>
  <c r="AM1539" i="1" s="1"/>
  <c r="AM1538" i="1" s="1"/>
  <c r="AL1540" i="1"/>
  <c r="BA1540" i="1" s="1"/>
  <c r="AK1540" i="1"/>
  <c r="AJ1540" i="1"/>
  <c r="AI1540" i="1"/>
  <c r="AI1539" i="1" s="1"/>
  <c r="AI1538" i="1" s="1"/>
  <c r="AH1540" i="1"/>
  <c r="AG1540" i="1"/>
  <c r="AF1540" i="1"/>
  <c r="AE1540" i="1"/>
  <c r="AD1540" i="1"/>
  <c r="AC1540" i="1"/>
  <c r="AB1540" i="1"/>
  <c r="AA1540" i="1"/>
  <c r="AA1539" i="1" s="1"/>
  <c r="AA1538" i="1" s="1"/>
  <c r="Z1540" i="1"/>
  <c r="Y1540" i="1"/>
  <c r="X1540" i="1"/>
  <c r="W1540" i="1"/>
  <c r="W1539" i="1" s="1"/>
  <c r="W1538" i="1" s="1"/>
  <c r="S1540" i="1"/>
  <c r="S1539" i="1" s="1"/>
  <c r="S1538" i="1" s="1"/>
  <c r="R1540" i="1"/>
  <c r="Q1540" i="1"/>
  <c r="P1540" i="1"/>
  <c r="P1539" i="1" s="1"/>
  <c r="P1538" i="1" s="1"/>
  <c r="O1540" i="1"/>
  <c r="N1540" i="1"/>
  <c r="M1540" i="1"/>
  <c r="L1540" i="1"/>
  <c r="L1539" i="1" s="1"/>
  <c r="L1538" i="1" s="1"/>
  <c r="K1540" i="1"/>
  <c r="J1540" i="1"/>
  <c r="I1540" i="1"/>
  <c r="E1540" i="1"/>
  <c r="AE1539" i="1"/>
  <c r="AE1538" i="1" s="1"/>
  <c r="N1539" i="1"/>
  <c r="N1538" i="1" s="1"/>
  <c r="E1539" i="1"/>
  <c r="E1538" i="1"/>
  <c r="AU1537" i="1"/>
  <c r="V1537" i="1"/>
  <c r="AY1537" i="1" s="1"/>
  <c r="U1537" i="1"/>
  <c r="AX1537" i="1" s="1"/>
  <c r="T1537" i="1"/>
  <c r="E1537" i="1"/>
  <c r="AZ1536" i="1"/>
  <c r="AT1536" i="1"/>
  <c r="AS1536" i="1"/>
  <c r="AR1536" i="1"/>
  <c r="AQ1536" i="1"/>
  <c r="AP1536" i="1"/>
  <c r="AO1536" i="1"/>
  <c r="AN1536" i="1"/>
  <c r="AN1532" i="1" s="1"/>
  <c r="AN1531" i="1" s="1"/>
  <c r="AM1536" i="1"/>
  <c r="AL1536" i="1"/>
  <c r="AK1536" i="1"/>
  <c r="AJ1536" i="1"/>
  <c r="AI1536" i="1"/>
  <c r="AH1536" i="1"/>
  <c r="AG1536" i="1"/>
  <c r="AF1536" i="1"/>
  <c r="AF1532" i="1" s="1"/>
  <c r="AF1531" i="1" s="1"/>
  <c r="AE1536" i="1"/>
  <c r="AE1532" i="1" s="1"/>
  <c r="AE1531" i="1" s="1"/>
  <c r="AD1536" i="1"/>
  <c r="AD1532" i="1" s="1"/>
  <c r="AD1531" i="1" s="1"/>
  <c r="AC1536" i="1"/>
  <c r="AB1536" i="1"/>
  <c r="AB1532" i="1" s="1"/>
  <c r="AB1531" i="1" s="1"/>
  <c r="AA1536" i="1"/>
  <c r="AA1532" i="1" s="1"/>
  <c r="AA1531" i="1" s="1"/>
  <c r="Z1536" i="1"/>
  <c r="Z1532" i="1" s="1"/>
  <c r="Z1531" i="1" s="1"/>
  <c r="Y1536" i="1"/>
  <c r="Y1532" i="1" s="1"/>
  <c r="Y1531" i="1" s="1"/>
  <c r="X1536" i="1"/>
  <c r="W1536" i="1"/>
  <c r="W1532" i="1" s="1"/>
  <c r="W1531" i="1" s="1"/>
  <c r="S1536" i="1"/>
  <c r="S1532" i="1" s="1"/>
  <c r="S1531" i="1" s="1"/>
  <c r="R1536" i="1"/>
  <c r="R1532" i="1" s="1"/>
  <c r="R1531" i="1" s="1"/>
  <c r="Q1536" i="1"/>
  <c r="Q1532" i="1" s="1"/>
  <c r="Q1531" i="1" s="1"/>
  <c r="P1536" i="1"/>
  <c r="O1536" i="1"/>
  <c r="O1532" i="1" s="1"/>
  <c r="O1531" i="1" s="1"/>
  <c r="N1536" i="1"/>
  <c r="N1532" i="1" s="1"/>
  <c r="N1531" i="1" s="1"/>
  <c r="M1536" i="1"/>
  <c r="M1532" i="1" s="1"/>
  <c r="M1531" i="1" s="1"/>
  <c r="L1536" i="1"/>
  <c r="L1532" i="1" s="1"/>
  <c r="L1531" i="1" s="1"/>
  <c r="L1530" i="1" s="1"/>
  <c r="K1536" i="1"/>
  <c r="J1536" i="1"/>
  <c r="I1536" i="1"/>
  <c r="E1536" i="1"/>
  <c r="BA1535" i="1"/>
  <c r="AU1535" i="1"/>
  <c r="T1535" i="1"/>
  <c r="AV1535" i="1" s="1"/>
  <c r="E1535" i="1"/>
  <c r="BA1534" i="1"/>
  <c r="AU1534" i="1"/>
  <c r="T1534" i="1"/>
  <c r="E1534" i="1"/>
  <c r="AT1533" i="1"/>
  <c r="AS1533" i="1"/>
  <c r="AS1532" i="1" s="1"/>
  <c r="AS1531" i="1" s="1"/>
  <c r="AR1533" i="1"/>
  <c r="AQ1533" i="1"/>
  <c r="AP1533" i="1"/>
  <c r="AO1533" i="1"/>
  <c r="AN1533" i="1"/>
  <c r="AM1533" i="1"/>
  <c r="AL1533" i="1"/>
  <c r="AK1533" i="1"/>
  <c r="AJ1533" i="1"/>
  <c r="AI1533" i="1"/>
  <c r="AH1533" i="1"/>
  <c r="AG1533" i="1"/>
  <c r="AF1533" i="1"/>
  <c r="P1533" i="1"/>
  <c r="T1533" i="1" s="1"/>
  <c r="O1533" i="1"/>
  <c r="E1533" i="1"/>
  <c r="AZ1532" i="1"/>
  <c r="AZ1531" i="1" s="1"/>
  <c r="AK1532" i="1"/>
  <c r="AK1531" i="1" s="1"/>
  <c r="AC1532" i="1"/>
  <c r="AC1531" i="1" s="1"/>
  <c r="X1532" i="1"/>
  <c r="X1531" i="1" s="1"/>
  <c r="I1532" i="1"/>
  <c r="E1532" i="1"/>
  <c r="E1531" i="1"/>
  <c r="E1530" i="1"/>
  <c r="AU1529" i="1"/>
  <c r="V1529" i="1"/>
  <c r="AY1529" i="1" s="1"/>
  <c r="U1529" i="1"/>
  <c r="AX1529" i="1" s="1"/>
  <c r="T1529" i="1"/>
  <c r="E1529" i="1"/>
  <c r="AZ1528" i="1"/>
  <c r="AT1528" i="1"/>
  <c r="AT1527" i="1" s="1"/>
  <c r="AT1526" i="1" s="1"/>
  <c r="AT1525" i="1" s="1"/>
  <c r="AS1528" i="1"/>
  <c r="AR1528" i="1"/>
  <c r="AQ1528" i="1"/>
  <c r="AP1528" i="1"/>
  <c r="AP1527" i="1" s="1"/>
  <c r="AO1528" i="1"/>
  <c r="AO1527" i="1" s="1"/>
  <c r="AO1526" i="1" s="1"/>
  <c r="AO1525" i="1" s="1"/>
  <c r="AN1528" i="1"/>
  <c r="AN1527" i="1" s="1"/>
  <c r="AN1526" i="1" s="1"/>
  <c r="AN1525" i="1" s="1"/>
  <c r="AM1528" i="1"/>
  <c r="AM1527" i="1" s="1"/>
  <c r="AM1526" i="1" s="1"/>
  <c r="AM1525" i="1" s="1"/>
  <c r="AL1528" i="1"/>
  <c r="AL1527" i="1" s="1"/>
  <c r="AL1526" i="1" s="1"/>
  <c r="AL1525" i="1" s="1"/>
  <c r="AK1528" i="1"/>
  <c r="AK1527" i="1" s="1"/>
  <c r="AK1526" i="1" s="1"/>
  <c r="AK1525" i="1" s="1"/>
  <c r="AJ1528" i="1"/>
  <c r="AJ1527" i="1" s="1"/>
  <c r="AJ1526" i="1" s="1"/>
  <c r="AJ1525" i="1" s="1"/>
  <c r="AI1528" i="1"/>
  <c r="AH1528" i="1"/>
  <c r="AH1527" i="1" s="1"/>
  <c r="AH1526" i="1" s="1"/>
  <c r="AH1525" i="1" s="1"/>
  <c r="AG1528" i="1"/>
  <c r="AG1527" i="1" s="1"/>
  <c r="AG1526" i="1" s="1"/>
  <c r="AG1525" i="1" s="1"/>
  <c r="AF1528" i="1"/>
  <c r="AF1527" i="1" s="1"/>
  <c r="AF1526" i="1" s="1"/>
  <c r="AF1525" i="1" s="1"/>
  <c r="AE1528" i="1"/>
  <c r="AD1528" i="1"/>
  <c r="AD1527" i="1" s="1"/>
  <c r="AD1526" i="1" s="1"/>
  <c r="AD1525" i="1" s="1"/>
  <c r="AC1528" i="1"/>
  <c r="AB1528" i="1"/>
  <c r="AA1528" i="1"/>
  <c r="Z1528" i="1"/>
  <c r="Z1527" i="1" s="1"/>
  <c r="Z1526" i="1" s="1"/>
  <c r="Z1525" i="1" s="1"/>
  <c r="Y1528" i="1"/>
  <c r="Y1527" i="1" s="1"/>
  <c r="Y1526" i="1" s="1"/>
  <c r="Y1525" i="1" s="1"/>
  <c r="X1528" i="1"/>
  <c r="X1527" i="1" s="1"/>
  <c r="X1526" i="1" s="1"/>
  <c r="X1525" i="1" s="1"/>
  <c r="W1528" i="1"/>
  <c r="W1527" i="1" s="1"/>
  <c r="W1526" i="1" s="1"/>
  <c r="W1525" i="1" s="1"/>
  <c r="S1528" i="1"/>
  <c r="S1527" i="1" s="1"/>
  <c r="S1526" i="1" s="1"/>
  <c r="S1525" i="1" s="1"/>
  <c r="R1528" i="1"/>
  <c r="R1527" i="1" s="1"/>
  <c r="R1526" i="1" s="1"/>
  <c r="R1525" i="1" s="1"/>
  <c r="Q1528" i="1"/>
  <c r="Q1527" i="1" s="1"/>
  <c r="Q1526" i="1" s="1"/>
  <c r="Q1525" i="1" s="1"/>
  <c r="P1528" i="1"/>
  <c r="O1528" i="1"/>
  <c r="O1527" i="1" s="1"/>
  <c r="O1526" i="1" s="1"/>
  <c r="O1525" i="1" s="1"/>
  <c r="N1528" i="1"/>
  <c r="N1527" i="1" s="1"/>
  <c r="N1526" i="1" s="1"/>
  <c r="N1525" i="1" s="1"/>
  <c r="M1528" i="1"/>
  <c r="M1527" i="1" s="1"/>
  <c r="M1526" i="1" s="1"/>
  <c r="M1525" i="1" s="1"/>
  <c r="L1528" i="1"/>
  <c r="K1528" i="1"/>
  <c r="K1527" i="1" s="1"/>
  <c r="V1527" i="1" s="1"/>
  <c r="J1528" i="1"/>
  <c r="I1528" i="1"/>
  <c r="E1528" i="1"/>
  <c r="AZ1527" i="1"/>
  <c r="AS1527" i="1"/>
  <c r="AR1527" i="1"/>
  <c r="AQ1527" i="1"/>
  <c r="AQ1526" i="1" s="1"/>
  <c r="AQ1525" i="1" s="1"/>
  <c r="AI1527" i="1"/>
  <c r="AI1526" i="1" s="1"/>
  <c r="AI1525" i="1" s="1"/>
  <c r="AE1527" i="1"/>
  <c r="AE1526" i="1" s="1"/>
  <c r="AE1525" i="1" s="1"/>
  <c r="AC1527" i="1"/>
  <c r="AB1527" i="1"/>
  <c r="AB1526" i="1" s="1"/>
  <c r="AB1525" i="1" s="1"/>
  <c r="AA1527" i="1"/>
  <c r="AA1526" i="1" s="1"/>
  <c r="AA1525" i="1" s="1"/>
  <c r="P1527" i="1"/>
  <c r="P1526" i="1" s="1"/>
  <c r="P1525" i="1" s="1"/>
  <c r="L1527" i="1"/>
  <c r="I1527" i="1"/>
  <c r="I1526" i="1" s="1"/>
  <c r="I1525" i="1" s="1"/>
  <c r="E1527" i="1"/>
  <c r="AZ1526" i="1"/>
  <c r="AZ1525" i="1" s="1"/>
  <c r="AS1526" i="1"/>
  <c r="AS1525" i="1" s="1"/>
  <c r="AR1526" i="1"/>
  <c r="AR1525" i="1" s="1"/>
  <c r="AC1526" i="1"/>
  <c r="AC1525" i="1" s="1"/>
  <c r="L1526" i="1"/>
  <c r="L1525" i="1" s="1"/>
  <c r="E1526" i="1"/>
  <c r="E1525" i="1"/>
  <c r="E1524" i="1"/>
  <c r="BA1523" i="1"/>
  <c r="AY1523" i="1"/>
  <c r="AX1523" i="1"/>
  <c r="AU1523" i="1"/>
  <c r="Z1523" i="1"/>
  <c r="Z1522" i="1" s="1"/>
  <c r="Z1521" i="1" s="1"/>
  <c r="Z1520" i="1" s="1"/>
  <c r="Z1519" i="1" s="1"/>
  <c r="Z1518" i="1" s="1"/>
  <c r="S1523" i="1"/>
  <c r="T1523" i="1" s="1"/>
  <c r="AW1523" i="1" s="1"/>
  <c r="E1523" i="1"/>
  <c r="AZ1522" i="1"/>
  <c r="AZ1521" i="1" s="1"/>
  <c r="AZ1520" i="1" s="1"/>
  <c r="AZ1519" i="1" s="1"/>
  <c r="AZ1518" i="1" s="1"/>
  <c r="AT1522" i="1"/>
  <c r="AS1522" i="1"/>
  <c r="AS1521" i="1" s="1"/>
  <c r="AS1520" i="1" s="1"/>
  <c r="AS1519" i="1" s="1"/>
  <c r="AS1518" i="1" s="1"/>
  <c r="AR1522" i="1"/>
  <c r="AQ1522" i="1"/>
  <c r="AP1522" i="1"/>
  <c r="AO1522" i="1"/>
  <c r="AN1522" i="1"/>
  <c r="AN1521" i="1" s="1"/>
  <c r="AN1520" i="1" s="1"/>
  <c r="AN1519" i="1" s="1"/>
  <c r="AN1518" i="1" s="1"/>
  <c r="AM1522" i="1"/>
  <c r="AM1521" i="1" s="1"/>
  <c r="AM1520" i="1" s="1"/>
  <c r="AM1519" i="1" s="1"/>
  <c r="AM1518" i="1" s="1"/>
  <c r="AL1522" i="1"/>
  <c r="AK1522" i="1"/>
  <c r="AK1521" i="1" s="1"/>
  <c r="AK1520" i="1" s="1"/>
  <c r="AK1519" i="1" s="1"/>
  <c r="AK1518" i="1" s="1"/>
  <c r="AJ1522" i="1"/>
  <c r="AJ1521" i="1" s="1"/>
  <c r="AJ1520" i="1" s="1"/>
  <c r="AJ1519" i="1" s="1"/>
  <c r="AJ1518" i="1" s="1"/>
  <c r="AI1522" i="1"/>
  <c r="AI1521" i="1" s="1"/>
  <c r="AI1520" i="1" s="1"/>
  <c r="AI1519" i="1" s="1"/>
  <c r="AI1518" i="1" s="1"/>
  <c r="AH1522" i="1"/>
  <c r="AH1521" i="1" s="1"/>
  <c r="AH1520" i="1" s="1"/>
  <c r="AH1519" i="1" s="1"/>
  <c r="AH1518" i="1" s="1"/>
  <c r="AG1522" i="1"/>
  <c r="AF1522" i="1"/>
  <c r="AF1521" i="1" s="1"/>
  <c r="AF1520" i="1" s="1"/>
  <c r="AF1519" i="1" s="1"/>
  <c r="AF1518" i="1" s="1"/>
  <c r="AE1522" i="1"/>
  <c r="AE1521" i="1" s="1"/>
  <c r="AE1520" i="1" s="1"/>
  <c r="AE1519" i="1" s="1"/>
  <c r="AE1518" i="1" s="1"/>
  <c r="AD1522" i="1"/>
  <c r="AC1522" i="1"/>
  <c r="AC1521" i="1" s="1"/>
  <c r="AC1520" i="1" s="1"/>
  <c r="AC1519" i="1" s="1"/>
  <c r="AC1518" i="1" s="1"/>
  <c r="AB1522" i="1"/>
  <c r="AB1521" i="1" s="1"/>
  <c r="AB1520" i="1" s="1"/>
  <c r="AB1519" i="1" s="1"/>
  <c r="AB1518" i="1" s="1"/>
  <c r="AA1522" i="1"/>
  <c r="Y1522" i="1"/>
  <c r="X1522" i="1"/>
  <c r="X1521" i="1" s="1"/>
  <c r="X1520" i="1" s="1"/>
  <c r="X1519" i="1" s="1"/>
  <c r="X1518" i="1" s="1"/>
  <c r="W1522" i="1"/>
  <c r="W1521" i="1" s="1"/>
  <c r="W1520" i="1" s="1"/>
  <c r="W1519" i="1" s="1"/>
  <c r="W1518" i="1" s="1"/>
  <c r="V1522" i="1"/>
  <c r="U1522" i="1"/>
  <c r="U1521" i="1" s="1"/>
  <c r="U1520" i="1" s="1"/>
  <c r="R1522" i="1"/>
  <c r="R1521" i="1" s="1"/>
  <c r="R1520" i="1" s="1"/>
  <c r="R1519" i="1" s="1"/>
  <c r="R1518" i="1" s="1"/>
  <c r="Q1522" i="1"/>
  <c r="Q1521" i="1" s="1"/>
  <c r="Q1520" i="1" s="1"/>
  <c r="Q1519" i="1" s="1"/>
  <c r="Q1518" i="1" s="1"/>
  <c r="P1522" i="1"/>
  <c r="O1522" i="1"/>
  <c r="O1521" i="1" s="1"/>
  <c r="O1520" i="1" s="1"/>
  <c r="O1519" i="1" s="1"/>
  <c r="O1518" i="1" s="1"/>
  <c r="E1522" i="1"/>
  <c r="AT1521" i="1"/>
  <c r="AT1520" i="1" s="1"/>
  <c r="AT1519" i="1" s="1"/>
  <c r="AT1518" i="1" s="1"/>
  <c r="AQ1521" i="1"/>
  <c r="AP1521" i="1"/>
  <c r="AO1521" i="1"/>
  <c r="AO1520" i="1" s="1"/>
  <c r="AO1519" i="1" s="1"/>
  <c r="AO1518" i="1" s="1"/>
  <c r="AL1521" i="1"/>
  <c r="AL1520" i="1" s="1"/>
  <c r="AL1519" i="1" s="1"/>
  <c r="AG1521" i="1"/>
  <c r="AG1520" i="1" s="1"/>
  <c r="AG1519" i="1" s="1"/>
  <c r="AG1518" i="1" s="1"/>
  <c r="AD1521" i="1"/>
  <c r="AD1520" i="1" s="1"/>
  <c r="AD1519" i="1" s="1"/>
  <c r="AD1518" i="1" s="1"/>
  <c r="AA1521" i="1"/>
  <c r="Y1521" i="1"/>
  <c r="Y1520" i="1" s="1"/>
  <c r="Y1519" i="1" s="1"/>
  <c r="Y1518" i="1" s="1"/>
  <c r="V1521" i="1"/>
  <c r="V1520" i="1" s="1"/>
  <c r="V1519" i="1" s="1"/>
  <c r="V1518" i="1" s="1"/>
  <c r="P1521" i="1"/>
  <c r="P1520" i="1" s="1"/>
  <c r="E1521" i="1"/>
  <c r="AQ1520" i="1"/>
  <c r="AP1520" i="1"/>
  <c r="AP1519" i="1" s="1"/>
  <c r="AP1518" i="1" s="1"/>
  <c r="AA1520" i="1"/>
  <c r="E1520" i="1"/>
  <c r="AQ1519" i="1"/>
  <c r="AQ1518" i="1" s="1"/>
  <c r="AA1519" i="1"/>
  <c r="AA1518" i="1" s="1"/>
  <c r="E1519" i="1"/>
  <c r="E1518" i="1"/>
  <c r="E1517" i="1"/>
  <c r="BA1516" i="1"/>
  <c r="AU1516" i="1"/>
  <c r="V1516" i="1"/>
  <c r="AY1516" i="1" s="1"/>
  <c r="U1516" i="1"/>
  <c r="AX1516" i="1" s="1"/>
  <c r="T1516" i="1"/>
  <c r="E1516" i="1"/>
  <c r="BA1515" i="1"/>
  <c r="AU1515" i="1"/>
  <c r="V1515" i="1"/>
  <c r="AY1515" i="1" s="1"/>
  <c r="U1515" i="1"/>
  <c r="AX1515" i="1" s="1"/>
  <c r="T1515" i="1"/>
  <c r="E1515" i="1"/>
  <c r="AZ1514" i="1"/>
  <c r="AZ1513" i="1" s="1"/>
  <c r="AZ1512" i="1" s="1"/>
  <c r="AZ1511" i="1" s="1"/>
  <c r="AZ1510" i="1" s="1"/>
  <c r="AT1514" i="1"/>
  <c r="AT1513" i="1" s="1"/>
  <c r="AT1512" i="1" s="1"/>
  <c r="AT1511" i="1" s="1"/>
  <c r="AT1510" i="1" s="1"/>
  <c r="AS1514" i="1"/>
  <c r="AS1513" i="1" s="1"/>
  <c r="AS1512" i="1" s="1"/>
  <c r="AS1511" i="1" s="1"/>
  <c r="AS1510" i="1" s="1"/>
  <c r="AR1514" i="1"/>
  <c r="AQ1514" i="1"/>
  <c r="AQ1513" i="1" s="1"/>
  <c r="AQ1512" i="1" s="1"/>
  <c r="AQ1511" i="1" s="1"/>
  <c r="AQ1510" i="1" s="1"/>
  <c r="AP1514" i="1"/>
  <c r="AP1513" i="1" s="1"/>
  <c r="AO1514" i="1"/>
  <c r="AO1513" i="1" s="1"/>
  <c r="AO1512" i="1" s="1"/>
  <c r="AO1511" i="1" s="1"/>
  <c r="AO1510" i="1" s="1"/>
  <c r="AN1514" i="1"/>
  <c r="AN1513" i="1" s="1"/>
  <c r="AN1512" i="1" s="1"/>
  <c r="AN1511" i="1" s="1"/>
  <c r="AN1510" i="1" s="1"/>
  <c r="AM1514" i="1"/>
  <c r="AM1513" i="1" s="1"/>
  <c r="AM1512" i="1" s="1"/>
  <c r="AM1511" i="1" s="1"/>
  <c r="AM1510" i="1" s="1"/>
  <c r="AL1514" i="1"/>
  <c r="AK1514" i="1"/>
  <c r="AK1513" i="1" s="1"/>
  <c r="AK1512" i="1" s="1"/>
  <c r="AK1511" i="1" s="1"/>
  <c r="AK1510" i="1" s="1"/>
  <c r="AJ1514" i="1"/>
  <c r="AI1514" i="1"/>
  <c r="AI1513" i="1" s="1"/>
  <c r="AI1512" i="1" s="1"/>
  <c r="AI1511" i="1" s="1"/>
  <c r="AI1510" i="1" s="1"/>
  <c r="AH1514" i="1"/>
  <c r="AH1513" i="1" s="1"/>
  <c r="AH1512" i="1" s="1"/>
  <c r="AH1511" i="1" s="1"/>
  <c r="AH1510" i="1" s="1"/>
  <c r="AG1514" i="1"/>
  <c r="AG1513" i="1" s="1"/>
  <c r="AG1512" i="1" s="1"/>
  <c r="AG1511" i="1" s="1"/>
  <c r="AG1510" i="1" s="1"/>
  <c r="AF1514" i="1"/>
  <c r="AF1513" i="1" s="1"/>
  <c r="AF1512" i="1" s="1"/>
  <c r="AF1511" i="1" s="1"/>
  <c r="AF1510" i="1" s="1"/>
  <c r="AE1514" i="1"/>
  <c r="AE1513" i="1" s="1"/>
  <c r="AE1512" i="1" s="1"/>
  <c r="AE1511" i="1" s="1"/>
  <c r="AE1510" i="1" s="1"/>
  <c r="AD1514" i="1"/>
  <c r="AD1513" i="1" s="1"/>
  <c r="AD1512" i="1" s="1"/>
  <c r="AD1511" i="1" s="1"/>
  <c r="AD1510" i="1" s="1"/>
  <c r="AC1514" i="1"/>
  <c r="AC1513" i="1" s="1"/>
  <c r="AC1512" i="1" s="1"/>
  <c r="AC1511" i="1" s="1"/>
  <c r="AC1510" i="1" s="1"/>
  <c r="AB1514" i="1"/>
  <c r="AA1514" i="1"/>
  <c r="AA1513" i="1" s="1"/>
  <c r="AA1512" i="1" s="1"/>
  <c r="AA1511" i="1" s="1"/>
  <c r="AA1510" i="1" s="1"/>
  <c r="Z1514" i="1"/>
  <c r="Z1513" i="1" s="1"/>
  <c r="Z1512" i="1" s="1"/>
  <c r="Z1511" i="1" s="1"/>
  <c r="Z1510" i="1" s="1"/>
  <c r="Y1514" i="1"/>
  <c r="Y1513" i="1" s="1"/>
  <c r="Y1512" i="1" s="1"/>
  <c r="Y1511" i="1" s="1"/>
  <c r="Y1510" i="1" s="1"/>
  <c r="X1514" i="1"/>
  <c r="X1513" i="1" s="1"/>
  <c r="X1512" i="1" s="1"/>
  <c r="X1511" i="1" s="1"/>
  <c r="X1510" i="1" s="1"/>
  <c r="W1514" i="1"/>
  <c r="W1513" i="1" s="1"/>
  <c r="W1512" i="1" s="1"/>
  <c r="W1511" i="1" s="1"/>
  <c r="W1510" i="1" s="1"/>
  <c r="S1514" i="1"/>
  <c r="S1513" i="1" s="1"/>
  <c r="S1512" i="1" s="1"/>
  <c r="S1511" i="1" s="1"/>
  <c r="S1510" i="1" s="1"/>
  <c r="R1514" i="1"/>
  <c r="R1513" i="1" s="1"/>
  <c r="R1512" i="1" s="1"/>
  <c r="R1511" i="1" s="1"/>
  <c r="R1510" i="1" s="1"/>
  <c r="Q1514" i="1"/>
  <c r="Q1513" i="1" s="1"/>
  <c r="Q1512" i="1" s="1"/>
  <c r="Q1511" i="1" s="1"/>
  <c r="Q1510" i="1" s="1"/>
  <c r="P1514" i="1"/>
  <c r="P1513" i="1" s="1"/>
  <c r="P1512" i="1" s="1"/>
  <c r="P1511" i="1" s="1"/>
  <c r="P1510" i="1" s="1"/>
  <c r="O1514" i="1"/>
  <c r="O1513" i="1" s="1"/>
  <c r="O1512" i="1" s="1"/>
  <c r="O1511" i="1" s="1"/>
  <c r="O1510" i="1" s="1"/>
  <c r="N1514" i="1"/>
  <c r="M1514" i="1"/>
  <c r="M1513" i="1" s="1"/>
  <c r="M1512" i="1" s="1"/>
  <c r="M1511" i="1" s="1"/>
  <c r="M1510" i="1" s="1"/>
  <c r="L1514" i="1"/>
  <c r="L1513" i="1" s="1"/>
  <c r="L1512" i="1" s="1"/>
  <c r="L1511" i="1" s="1"/>
  <c r="L1510" i="1" s="1"/>
  <c r="K1514" i="1"/>
  <c r="J1514" i="1"/>
  <c r="I1514" i="1"/>
  <c r="E1514" i="1"/>
  <c r="AR1513" i="1"/>
  <c r="AR1512" i="1" s="1"/>
  <c r="AR1511" i="1" s="1"/>
  <c r="AR1510" i="1" s="1"/>
  <c r="AJ1513" i="1"/>
  <c r="AJ1512" i="1" s="1"/>
  <c r="AJ1511" i="1" s="1"/>
  <c r="AJ1510" i="1" s="1"/>
  <c r="AB1513" i="1"/>
  <c r="AB1512" i="1" s="1"/>
  <c r="AB1511" i="1" s="1"/>
  <c r="AB1510" i="1" s="1"/>
  <c r="K1513" i="1"/>
  <c r="E1513" i="1"/>
  <c r="E1512" i="1"/>
  <c r="E1511" i="1"/>
  <c r="E1510" i="1"/>
  <c r="BA1509" i="1"/>
  <c r="AY1509" i="1"/>
  <c r="AX1509" i="1"/>
  <c r="AU1509" i="1"/>
  <c r="T1509" i="1"/>
  <c r="AW1509" i="1" s="1"/>
  <c r="E1509" i="1"/>
  <c r="AZ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D1508" i="1"/>
  <c r="AC1508" i="1"/>
  <c r="AC1504" i="1" s="1"/>
  <c r="AB1508" i="1"/>
  <c r="AA1508" i="1"/>
  <c r="AX1508" i="1" s="1"/>
  <c r="Z1508" i="1"/>
  <c r="Y1508" i="1"/>
  <c r="Y1504" i="1" s="1"/>
  <c r="X1508" i="1"/>
  <c r="W1508" i="1"/>
  <c r="W1504" i="1" s="1"/>
  <c r="S1508" i="1"/>
  <c r="R1508" i="1"/>
  <c r="R1505" i="1" s="1"/>
  <c r="R1504" i="1" s="1"/>
  <c r="Q1508" i="1"/>
  <c r="P1508" i="1"/>
  <c r="O1508" i="1"/>
  <c r="E1508" i="1"/>
  <c r="AU1507" i="1"/>
  <c r="T1507" i="1"/>
  <c r="E1507" i="1"/>
  <c r="AT1506" i="1"/>
  <c r="AT1505" i="1" s="1"/>
  <c r="AT1504" i="1" s="1"/>
  <c r="AS1506" i="1"/>
  <c r="AS1505" i="1" s="1"/>
  <c r="AS1504" i="1" s="1"/>
  <c r="AR1506" i="1"/>
  <c r="AQ1506" i="1"/>
  <c r="AP1506" i="1"/>
  <c r="AP1505" i="1" s="1"/>
  <c r="AP1504" i="1" s="1"/>
  <c r="AO1506" i="1"/>
  <c r="AO1505" i="1" s="1"/>
  <c r="AO1504" i="1" s="1"/>
  <c r="AN1506" i="1"/>
  <c r="AM1506" i="1"/>
  <c r="AM1505" i="1" s="1"/>
  <c r="AM1504" i="1" s="1"/>
  <c r="AL1506" i="1"/>
  <c r="AL1505" i="1" s="1"/>
  <c r="AK1506" i="1"/>
  <c r="AK1505" i="1" s="1"/>
  <c r="AK1504" i="1" s="1"/>
  <c r="AJ1506" i="1"/>
  <c r="AI1506" i="1"/>
  <c r="AH1506" i="1"/>
  <c r="AG1506" i="1"/>
  <c r="AG1505" i="1" s="1"/>
  <c r="AG1504" i="1" s="1"/>
  <c r="AF1506" i="1"/>
  <c r="Q1506" i="1"/>
  <c r="P1506" i="1"/>
  <c r="O1506" i="1"/>
  <c r="E1506" i="1"/>
  <c r="AQ1505" i="1"/>
  <c r="AQ1504" i="1" s="1"/>
  <c r="AI1505" i="1"/>
  <c r="AI1504" i="1" s="1"/>
  <c r="S1505" i="1"/>
  <c r="S1504" i="1" s="1"/>
  <c r="E1505" i="1"/>
  <c r="AZ1504" i="1"/>
  <c r="AD1504" i="1"/>
  <c r="AB1504" i="1"/>
  <c r="Z1504" i="1"/>
  <c r="X1504" i="1"/>
  <c r="E1504" i="1"/>
  <c r="BA1503" i="1"/>
  <c r="AU1503" i="1"/>
  <c r="V1503" i="1"/>
  <c r="AY1503" i="1" s="1"/>
  <c r="U1503" i="1"/>
  <c r="AX1503" i="1" s="1"/>
  <c r="T1503" i="1"/>
  <c r="E1503" i="1"/>
  <c r="BA1502" i="1"/>
  <c r="AU1502" i="1"/>
  <c r="T1502" i="1"/>
  <c r="E1502" i="1"/>
  <c r="AZ1501" i="1"/>
  <c r="AZ1497" i="1" s="1"/>
  <c r="AZ1496" i="1" s="1"/>
  <c r="AZ1495" i="1" s="1"/>
  <c r="AT1501" i="1"/>
  <c r="AS1501" i="1"/>
  <c r="AR1501" i="1"/>
  <c r="AQ1501" i="1"/>
  <c r="AP1501" i="1"/>
  <c r="AO1501" i="1"/>
  <c r="AN1501" i="1"/>
  <c r="AM1501" i="1"/>
  <c r="AL1501" i="1"/>
  <c r="AL1497" i="1" s="1"/>
  <c r="AK1501" i="1"/>
  <c r="AJ1501" i="1"/>
  <c r="AI1501" i="1"/>
  <c r="AH1501" i="1"/>
  <c r="AG1501" i="1"/>
  <c r="AF1501" i="1"/>
  <c r="AE1501" i="1"/>
  <c r="AE1497" i="1" s="1"/>
  <c r="AE1496" i="1" s="1"/>
  <c r="AE1495" i="1" s="1"/>
  <c r="AD1501" i="1"/>
  <c r="AC1501" i="1"/>
  <c r="AC1497" i="1" s="1"/>
  <c r="AC1496" i="1" s="1"/>
  <c r="AC1495" i="1" s="1"/>
  <c r="AB1501" i="1"/>
  <c r="AB1497" i="1" s="1"/>
  <c r="AB1496" i="1" s="1"/>
  <c r="AB1495" i="1" s="1"/>
  <c r="AA1501" i="1"/>
  <c r="AA1497" i="1" s="1"/>
  <c r="AA1496" i="1" s="1"/>
  <c r="AA1495" i="1" s="1"/>
  <c r="Z1501" i="1"/>
  <c r="Y1501" i="1"/>
  <c r="X1501" i="1"/>
  <c r="X1497" i="1" s="1"/>
  <c r="X1496" i="1" s="1"/>
  <c r="X1495" i="1" s="1"/>
  <c r="W1501" i="1"/>
  <c r="W1497" i="1" s="1"/>
  <c r="W1496" i="1" s="1"/>
  <c r="W1495" i="1" s="1"/>
  <c r="S1501" i="1"/>
  <c r="S1497" i="1" s="1"/>
  <c r="S1496" i="1" s="1"/>
  <c r="S1495" i="1" s="1"/>
  <c r="R1501" i="1"/>
  <c r="Q1501" i="1"/>
  <c r="Q1497" i="1" s="1"/>
  <c r="Q1496" i="1" s="1"/>
  <c r="Q1495" i="1" s="1"/>
  <c r="P1501" i="1"/>
  <c r="P1497" i="1" s="1"/>
  <c r="P1496" i="1" s="1"/>
  <c r="P1495" i="1" s="1"/>
  <c r="O1501" i="1"/>
  <c r="N1501" i="1"/>
  <c r="M1501" i="1"/>
  <c r="M1497" i="1" s="1"/>
  <c r="M1496" i="1" s="1"/>
  <c r="M1495" i="1" s="1"/>
  <c r="L1501" i="1"/>
  <c r="K1501" i="1"/>
  <c r="J1501" i="1"/>
  <c r="I1501" i="1"/>
  <c r="I1497" i="1" s="1"/>
  <c r="E1501" i="1"/>
  <c r="BA1500" i="1"/>
  <c r="AU1500" i="1"/>
  <c r="T1500" i="1"/>
  <c r="E1500" i="1"/>
  <c r="BA1499" i="1"/>
  <c r="AU1499" i="1"/>
  <c r="T1499" i="1"/>
  <c r="E1499" i="1"/>
  <c r="AT1498" i="1"/>
  <c r="AS1498" i="1"/>
  <c r="AR1498" i="1"/>
  <c r="AQ1498" i="1"/>
  <c r="AP1498" i="1"/>
  <c r="AO1498" i="1"/>
  <c r="AO1497" i="1" s="1"/>
  <c r="AO1496" i="1" s="1"/>
  <c r="AO1495" i="1" s="1"/>
  <c r="AN1498" i="1"/>
  <c r="AM1498" i="1"/>
  <c r="AL1498" i="1"/>
  <c r="AK1498" i="1"/>
  <c r="AJ1498" i="1"/>
  <c r="AI1498" i="1"/>
  <c r="AH1498" i="1"/>
  <c r="AG1498" i="1"/>
  <c r="AG1497" i="1" s="1"/>
  <c r="AG1496" i="1" s="1"/>
  <c r="AG1495" i="1" s="1"/>
  <c r="AF1498" i="1"/>
  <c r="T1498" i="1"/>
  <c r="P1498" i="1"/>
  <c r="O1498" i="1"/>
  <c r="E1498" i="1"/>
  <c r="AT1497" i="1"/>
  <c r="AT1496" i="1" s="1"/>
  <c r="AT1495" i="1" s="1"/>
  <c r="AP1497" i="1"/>
  <c r="AP1496" i="1" s="1"/>
  <c r="AH1497" i="1"/>
  <c r="AH1496" i="1" s="1"/>
  <c r="AH1495" i="1" s="1"/>
  <c r="AD1497" i="1"/>
  <c r="AD1496" i="1" s="1"/>
  <c r="AD1495" i="1" s="1"/>
  <c r="Z1497" i="1"/>
  <c r="Z1496" i="1" s="1"/>
  <c r="Z1495" i="1" s="1"/>
  <c r="Y1497" i="1"/>
  <c r="Y1496" i="1" s="1"/>
  <c r="Y1495" i="1" s="1"/>
  <c r="R1497" i="1"/>
  <c r="R1496" i="1" s="1"/>
  <c r="R1495" i="1" s="1"/>
  <c r="N1497" i="1"/>
  <c r="N1496" i="1" s="1"/>
  <c r="N1495" i="1" s="1"/>
  <c r="J1497" i="1"/>
  <c r="E1497" i="1"/>
  <c r="E1496" i="1"/>
  <c r="E1495" i="1"/>
  <c r="BA1494" i="1"/>
  <c r="AU1494" i="1"/>
  <c r="T1494" i="1"/>
  <c r="E1494" i="1"/>
  <c r="AT1493" i="1"/>
  <c r="AT1492" i="1" s="1"/>
  <c r="AS1493" i="1"/>
  <c r="AS1492" i="1" s="1"/>
  <c r="AR1493" i="1"/>
  <c r="AR1492" i="1" s="1"/>
  <c r="AQ1493" i="1"/>
  <c r="AQ1492" i="1" s="1"/>
  <c r="AP1493" i="1"/>
  <c r="AP1492" i="1" s="1"/>
  <c r="AO1493" i="1"/>
  <c r="AO1492" i="1" s="1"/>
  <c r="AN1493" i="1"/>
  <c r="AN1492" i="1" s="1"/>
  <c r="AM1493" i="1"/>
  <c r="AM1492" i="1" s="1"/>
  <c r="AL1493" i="1"/>
  <c r="BA1493" i="1" s="1"/>
  <c r="AK1493" i="1"/>
  <c r="AK1492" i="1" s="1"/>
  <c r="AJ1493" i="1"/>
  <c r="AJ1492" i="1" s="1"/>
  <c r="AI1493" i="1"/>
  <c r="AI1492" i="1" s="1"/>
  <c r="AH1493" i="1"/>
  <c r="AG1493" i="1"/>
  <c r="AG1492" i="1" s="1"/>
  <c r="AF1493" i="1"/>
  <c r="AF1492" i="1" s="1"/>
  <c r="S1493" i="1"/>
  <c r="S1492" i="1" s="1"/>
  <c r="R1493" i="1"/>
  <c r="R1492" i="1" s="1"/>
  <c r="Q1493" i="1"/>
  <c r="Q1492" i="1" s="1"/>
  <c r="P1493" i="1"/>
  <c r="O1493" i="1"/>
  <c r="O1492" i="1" s="1"/>
  <c r="E1493" i="1"/>
  <c r="AH1492" i="1"/>
  <c r="P1492" i="1"/>
  <c r="E1492" i="1"/>
  <c r="BA1491" i="1"/>
  <c r="AU1491" i="1"/>
  <c r="V1491" i="1"/>
  <c r="AY1491" i="1" s="1"/>
  <c r="U1491" i="1"/>
  <c r="AX1491" i="1" s="1"/>
  <c r="T1491" i="1"/>
  <c r="E1491" i="1"/>
  <c r="AZ1490" i="1"/>
  <c r="AZ1489" i="1" s="1"/>
  <c r="AZ1488" i="1" s="1"/>
  <c r="AZ1487" i="1" s="1"/>
  <c r="AZ1486" i="1" s="1"/>
  <c r="AT1490" i="1"/>
  <c r="AS1490" i="1"/>
  <c r="AS1489" i="1" s="1"/>
  <c r="AR1490" i="1"/>
  <c r="AR1489" i="1" s="1"/>
  <c r="AR1488" i="1" s="1"/>
  <c r="AR1487" i="1" s="1"/>
  <c r="AQ1490" i="1"/>
  <c r="AQ1489" i="1" s="1"/>
  <c r="AP1490" i="1"/>
  <c r="AP1489" i="1" s="1"/>
  <c r="AO1490" i="1"/>
  <c r="AO1489" i="1" s="1"/>
  <c r="AN1490" i="1"/>
  <c r="AN1489" i="1" s="1"/>
  <c r="AN1488" i="1" s="1"/>
  <c r="AN1487" i="1" s="1"/>
  <c r="AM1490" i="1"/>
  <c r="AL1490" i="1"/>
  <c r="AK1490" i="1"/>
  <c r="AK1489" i="1" s="1"/>
  <c r="AJ1490" i="1"/>
  <c r="AJ1489" i="1" s="1"/>
  <c r="AJ1488" i="1" s="1"/>
  <c r="AJ1487" i="1" s="1"/>
  <c r="AI1490" i="1"/>
  <c r="AI1489" i="1" s="1"/>
  <c r="AH1490" i="1"/>
  <c r="AG1490" i="1"/>
  <c r="AG1489" i="1" s="1"/>
  <c r="AF1490" i="1"/>
  <c r="AF1489" i="1" s="1"/>
  <c r="AF1488" i="1" s="1"/>
  <c r="AF1487" i="1" s="1"/>
  <c r="AE1490" i="1"/>
  <c r="AE1489" i="1" s="1"/>
  <c r="AE1488" i="1" s="1"/>
  <c r="AE1487" i="1" s="1"/>
  <c r="AE1486" i="1" s="1"/>
  <c r="AD1490" i="1"/>
  <c r="AC1490" i="1"/>
  <c r="AC1489" i="1" s="1"/>
  <c r="AC1488" i="1" s="1"/>
  <c r="AC1487" i="1" s="1"/>
  <c r="AB1490" i="1"/>
  <c r="AB1489" i="1" s="1"/>
  <c r="AB1488" i="1" s="1"/>
  <c r="AB1487" i="1" s="1"/>
  <c r="AA1490" i="1"/>
  <c r="AA1489" i="1" s="1"/>
  <c r="AA1488" i="1" s="1"/>
  <c r="AA1487" i="1" s="1"/>
  <c r="Z1490" i="1"/>
  <c r="Y1490" i="1"/>
  <c r="Y1489" i="1" s="1"/>
  <c r="Y1488" i="1" s="1"/>
  <c r="Y1487" i="1" s="1"/>
  <c r="X1490" i="1"/>
  <c r="X1489" i="1" s="1"/>
  <c r="X1488" i="1" s="1"/>
  <c r="X1487" i="1" s="1"/>
  <c r="W1490" i="1"/>
  <c r="W1489" i="1" s="1"/>
  <c r="W1488" i="1" s="1"/>
  <c r="W1487" i="1" s="1"/>
  <c r="S1490" i="1"/>
  <c r="S1489" i="1" s="1"/>
  <c r="R1490" i="1"/>
  <c r="Q1490" i="1"/>
  <c r="Q1489" i="1" s="1"/>
  <c r="P1490" i="1"/>
  <c r="P1489" i="1" s="1"/>
  <c r="P1488" i="1" s="1"/>
  <c r="P1487" i="1" s="1"/>
  <c r="O1490" i="1"/>
  <c r="N1490" i="1"/>
  <c r="M1490" i="1"/>
  <c r="L1490" i="1"/>
  <c r="L1489" i="1" s="1"/>
  <c r="L1488" i="1" s="1"/>
  <c r="L1487" i="1" s="1"/>
  <c r="K1490" i="1"/>
  <c r="K1489" i="1" s="1"/>
  <c r="J1490" i="1"/>
  <c r="I1490" i="1"/>
  <c r="E1490" i="1"/>
  <c r="AT1489" i="1"/>
  <c r="AM1489" i="1"/>
  <c r="AL1489" i="1"/>
  <c r="AH1489" i="1"/>
  <c r="AD1489" i="1"/>
  <c r="AD1488" i="1" s="1"/>
  <c r="AD1487" i="1" s="1"/>
  <c r="Z1489" i="1"/>
  <c r="Z1488" i="1" s="1"/>
  <c r="Z1487" i="1" s="1"/>
  <c r="R1489" i="1"/>
  <c r="R1488" i="1" s="1"/>
  <c r="R1487" i="1" s="1"/>
  <c r="O1489" i="1"/>
  <c r="N1489" i="1"/>
  <c r="N1488" i="1" s="1"/>
  <c r="N1487" i="1" s="1"/>
  <c r="J1489" i="1"/>
  <c r="E1489" i="1"/>
  <c r="E1488" i="1"/>
  <c r="E1487" i="1"/>
  <c r="E1486" i="1"/>
  <c r="E1485" i="1"/>
  <c r="BA1484" i="1"/>
  <c r="AU1484" i="1"/>
  <c r="AM1484" i="1"/>
  <c r="AI1484" i="1"/>
  <c r="AI1482" i="1" s="1"/>
  <c r="AH1484" i="1"/>
  <c r="AH1482" i="1" s="1"/>
  <c r="V1484" i="1"/>
  <c r="AY1484" i="1" s="1"/>
  <c r="U1484" i="1"/>
  <c r="AX1484" i="1" s="1"/>
  <c r="T1484" i="1"/>
  <c r="AW1484" i="1" s="1"/>
  <c r="E1484" i="1"/>
  <c r="BA1483" i="1"/>
  <c r="AU1483" i="1"/>
  <c r="AM1483" i="1"/>
  <c r="AI1483" i="1"/>
  <c r="AH1483" i="1"/>
  <c r="V1483" i="1"/>
  <c r="AY1483" i="1" s="1"/>
  <c r="U1483" i="1"/>
  <c r="AX1483" i="1" s="1"/>
  <c r="T1483" i="1"/>
  <c r="AW1483" i="1" s="1"/>
  <c r="E1483" i="1"/>
  <c r="AZ1482" i="1"/>
  <c r="AT1482" i="1"/>
  <c r="AS1482" i="1"/>
  <c r="AR1482" i="1"/>
  <c r="AQ1482" i="1"/>
  <c r="AP1482" i="1"/>
  <c r="AO1482" i="1"/>
  <c r="AN1482" i="1"/>
  <c r="AL1482" i="1"/>
  <c r="BA1482" i="1" s="1"/>
  <c r="AK1482" i="1"/>
  <c r="AJ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S1482" i="1"/>
  <c r="R1482" i="1"/>
  <c r="Q1482" i="1"/>
  <c r="P1482" i="1"/>
  <c r="O1482" i="1"/>
  <c r="N1482" i="1"/>
  <c r="M1482" i="1"/>
  <c r="L1482" i="1"/>
  <c r="K1482" i="1"/>
  <c r="J1482" i="1"/>
  <c r="I1482" i="1"/>
  <c r="E1482" i="1"/>
  <c r="BA1481" i="1"/>
  <c r="AU1481" i="1"/>
  <c r="AM1481" i="1"/>
  <c r="AM1480" i="1" s="1"/>
  <c r="AI1481" i="1"/>
  <c r="AI1480" i="1" s="1"/>
  <c r="AH1481" i="1"/>
  <c r="V1481" i="1"/>
  <c r="AY1481" i="1" s="1"/>
  <c r="U1481" i="1"/>
  <c r="AX1481" i="1" s="1"/>
  <c r="T1481" i="1"/>
  <c r="AW1481" i="1" s="1"/>
  <c r="E1481" i="1"/>
  <c r="AZ1480" i="1"/>
  <c r="AZ1479" i="1" s="1"/>
  <c r="AZ1478" i="1" s="1"/>
  <c r="AZ1477" i="1" s="1"/>
  <c r="AT1480" i="1"/>
  <c r="AS1480" i="1"/>
  <c r="AS1479" i="1" s="1"/>
  <c r="AS1478" i="1" s="1"/>
  <c r="AS1477" i="1" s="1"/>
  <c r="AR1480" i="1"/>
  <c r="AQ1480" i="1"/>
  <c r="AQ1479" i="1" s="1"/>
  <c r="AQ1478" i="1" s="1"/>
  <c r="AQ1477" i="1" s="1"/>
  <c r="AP1480" i="1"/>
  <c r="AO1480" i="1"/>
  <c r="AO1479" i="1" s="1"/>
  <c r="AO1478" i="1" s="1"/>
  <c r="AO1477" i="1" s="1"/>
  <c r="AN1480" i="1"/>
  <c r="AL1480" i="1"/>
  <c r="BA1480" i="1" s="1"/>
  <c r="AK1480" i="1"/>
  <c r="AK1479" i="1" s="1"/>
  <c r="AK1478" i="1" s="1"/>
  <c r="AK1477" i="1" s="1"/>
  <c r="AJ1480" i="1"/>
  <c r="AH1480" i="1"/>
  <c r="AG1480" i="1"/>
  <c r="AG1479" i="1" s="1"/>
  <c r="AG1478" i="1" s="1"/>
  <c r="AG1477" i="1" s="1"/>
  <c r="AF1480" i="1"/>
  <c r="AF1479" i="1" s="1"/>
  <c r="AF1478" i="1" s="1"/>
  <c r="AF1477" i="1" s="1"/>
  <c r="AE1480" i="1"/>
  <c r="AD1480" i="1"/>
  <c r="AC1480" i="1"/>
  <c r="AC1479" i="1" s="1"/>
  <c r="AC1478" i="1" s="1"/>
  <c r="AC1477" i="1" s="1"/>
  <c r="AB1480" i="1"/>
  <c r="AA1480" i="1"/>
  <c r="AA1479" i="1" s="1"/>
  <c r="AA1478" i="1" s="1"/>
  <c r="AA1477" i="1" s="1"/>
  <c r="Z1480" i="1"/>
  <c r="Y1480" i="1"/>
  <c r="Y1479" i="1" s="1"/>
  <c r="Y1478" i="1" s="1"/>
  <c r="Y1477" i="1" s="1"/>
  <c r="X1480" i="1"/>
  <c r="X1479" i="1" s="1"/>
  <c r="X1478" i="1" s="1"/>
  <c r="X1477" i="1" s="1"/>
  <c r="W1480" i="1"/>
  <c r="W1479" i="1" s="1"/>
  <c r="W1478" i="1" s="1"/>
  <c r="W1477" i="1" s="1"/>
  <c r="S1480" i="1"/>
  <c r="R1480" i="1"/>
  <c r="R1479" i="1" s="1"/>
  <c r="R1478" i="1" s="1"/>
  <c r="R1477" i="1" s="1"/>
  <c r="Q1480" i="1"/>
  <c r="P1480" i="1"/>
  <c r="P1479" i="1" s="1"/>
  <c r="P1478" i="1" s="1"/>
  <c r="P1477" i="1" s="1"/>
  <c r="O1480" i="1"/>
  <c r="N1480" i="1"/>
  <c r="V1480" i="1" s="1"/>
  <c r="AY1480" i="1" s="1"/>
  <c r="M1480" i="1"/>
  <c r="L1480" i="1"/>
  <c r="K1480" i="1"/>
  <c r="J1480" i="1"/>
  <c r="U1480" i="1" s="1"/>
  <c r="AX1480" i="1" s="1"/>
  <c r="I1480" i="1"/>
  <c r="E1480" i="1"/>
  <c r="AR1479" i="1"/>
  <c r="AR1478" i="1" s="1"/>
  <c r="AR1477" i="1" s="1"/>
  <c r="AN1479" i="1"/>
  <c r="AN1478" i="1" s="1"/>
  <c r="AN1477" i="1" s="1"/>
  <c r="AJ1479" i="1"/>
  <c r="AJ1478" i="1" s="1"/>
  <c r="AJ1477" i="1" s="1"/>
  <c r="AE1479" i="1"/>
  <c r="AE1478" i="1" s="1"/>
  <c r="AE1477" i="1" s="1"/>
  <c r="AB1479" i="1"/>
  <c r="AB1478" i="1" s="1"/>
  <c r="AB1477" i="1" s="1"/>
  <c r="S1479" i="1"/>
  <c r="S1478" i="1" s="1"/>
  <c r="S1477" i="1" s="1"/>
  <c r="L1479" i="1"/>
  <c r="L1478" i="1" s="1"/>
  <c r="L1477" i="1" s="1"/>
  <c r="K1479" i="1"/>
  <c r="E1479" i="1"/>
  <c r="E1478" i="1"/>
  <c r="E1477" i="1"/>
  <c r="BA1476" i="1"/>
  <c r="AU1476" i="1"/>
  <c r="V1476" i="1"/>
  <c r="AY1476" i="1" s="1"/>
  <c r="U1476" i="1"/>
  <c r="AX1476" i="1" s="1"/>
  <c r="T1476" i="1"/>
  <c r="E1476" i="1"/>
  <c r="BA1475" i="1"/>
  <c r="AY1475" i="1"/>
  <c r="AU1475" i="1"/>
  <c r="V1475" i="1"/>
  <c r="U1475" i="1"/>
  <c r="AX1475" i="1" s="1"/>
  <c r="T1475" i="1"/>
  <c r="AW1475" i="1" s="1"/>
  <c r="E1475" i="1"/>
  <c r="AZ1474" i="1"/>
  <c r="AT1474" i="1"/>
  <c r="AS1474" i="1"/>
  <c r="AR1474" i="1"/>
  <c r="AQ1474" i="1"/>
  <c r="AP1474" i="1"/>
  <c r="AU1474" i="1" s="1"/>
  <c r="AO1474" i="1"/>
  <c r="AN1474" i="1"/>
  <c r="AM1474" i="1"/>
  <c r="AL1474" i="1"/>
  <c r="BA1474" i="1" s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S1474" i="1"/>
  <c r="R1474" i="1"/>
  <c r="Q1474" i="1"/>
  <c r="P1474" i="1"/>
  <c r="O1474" i="1"/>
  <c r="N1474" i="1"/>
  <c r="M1474" i="1"/>
  <c r="L1474" i="1"/>
  <c r="K1474" i="1"/>
  <c r="J1474" i="1"/>
  <c r="I1474" i="1"/>
  <c r="E1474" i="1"/>
  <c r="BA1473" i="1"/>
  <c r="AU1473" i="1"/>
  <c r="V1473" i="1"/>
  <c r="AY1473" i="1" s="1"/>
  <c r="U1473" i="1"/>
  <c r="AX1473" i="1" s="1"/>
  <c r="T1473" i="1"/>
  <c r="AW1473" i="1" s="1"/>
  <c r="E1473" i="1"/>
  <c r="AZ1472" i="1"/>
  <c r="AZ1471" i="1" s="1"/>
  <c r="AZ1470" i="1" s="1"/>
  <c r="AZ1469" i="1" s="1"/>
  <c r="AZ1468" i="1" s="1"/>
  <c r="AT1472" i="1"/>
  <c r="AS1472" i="1"/>
  <c r="AS1471" i="1" s="1"/>
  <c r="AS1470" i="1" s="1"/>
  <c r="AS1469" i="1" s="1"/>
  <c r="AS1468" i="1" s="1"/>
  <c r="AR1472" i="1"/>
  <c r="AQ1472" i="1"/>
  <c r="AQ1471" i="1" s="1"/>
  <c r="AQ1470" i="1" s="1"/>
  <c r="AQ1469" i="1" s="1"/>
  <c r="AQ1468" i="1" s="1"/>
  <c r="AP1472" i="1"/>
  <c r="AO1472" i="1"/>
  <c r="AO1471" i="1" s="1"/>
  <c r="AO1470" i="1" s="1"/>
  <c r="AO1469" i="1" s="1"/>
  <c r="AO1468" i="1" s="1"/>
  <c r="AN1472" i="1"/>
  <c r="AM1472" i="1"/>
  <c r="AM1471" i="1" s="1"/>
  <c r="AM1470" i="1" s="1"/>
  <c r="AM1469" i="1" s="1"/>
  <c r="AM1468" i="1" s="1"/>
  <c r="AL1472" i="1"/>
  <c r="AK1472" i="1"/>
  <c r="AK1471" i="1" s="1"/>
  <c r="AK1470" i="1" s="1"/>
  <c r="AK1469" i="1" s="1"/>
  <c r="AK1468" i="1" s="1"/>
  <c r="AJ1472" i="1"/>
  <c r="AI1472" i="1"/>
  <c r="AI1471" i="1" s="1"/>
  <c r="AI1470" i="1" s="1"/>
  <c r="AI1469" i="1" s="1"/>
  <c r="AI1468" i="1" s="1"/>
  <c r="AH1472" i="1"/>
  <c r="AG1472" i="1"/>
  <c r="AG1471" i="1" s="1"/>
  <c r="AG1470" i="1" s="1"/>
  <c r="AG1469" i="1" s="1"/>
  <c r="AG1468" i="1" s="1"/>
  <c r="AF1472" i="1"/>
  <c r="AF1471" i="1" s="1"/>
  <c r="AF1470" i="1" s="1"/>
  <c r="AF1469" i="1" s="1"/>
  <c r="AF1468" i="1" s="1"/>
  <c r="AE1472" i="1"/>
  <c r="AE1471" i="1" s="1"/>
  <c r="AE1470" i="1" s="1"/>
  <c r="AE1469" i="1" s="1"/>
  <c r="AE1468" i="1" s="1"/>
  <c r="AD1472" i="1"/>
  <c r="AC1472" i="1"/>
  <c r="AC1471" i="1" s="1"/>
  <c r="AC1470" i="1" s="1"/>
  <c r="AC1469" i="1" s="1"/>
  <c r="AC1468" i="1" s="1"/>
  <c r="AB1472" i="1"/>
  <c r="AA1472" i="1"/>
  <c r="AA1471" i="1" s="1"/>
  <c r="AA1470" i="1" s="1"/>
  <c r="AA1469" i="1" s="1"/>
  <c r="AA1468" i="1" s="1"/>
  <c r="Z1472" i="1"/>
  <c r="Y1472" i="1"/>
  <c r="Y1471" i="1" s="1"/>
  <c r="Y1470" i="1" s="1"/>
  <c r="Y1469" i="1" s="1"/>
  <c r="Y1468" i="1" s="1"/>
  <c r="X1472" i="1"/>
  <c r="W1472" i="1"/>
  <c r="W1471" i="1" s="1"/>
  <c r="W1470" i="1" s="1"/>
  <c r="W1469" i="1" s="1"/>
  <c r="W1468" i="1" s="1"/>
  <c r="S1472" i="1"/>
  <c r="R1472" i="1"/>
  <c r="R1471" i="1" s="1"/>
  <c r="R1470" i="1" s="1"/>
  <c r="R1469" i="1" s="1"/>
  <c r="R1468" i="1" s="1"/>
  <c r="Q1472" i="1"/>
  <c r="Q1471" i="1" s="1"/>
  <c r="Q1470" i="1" s="1"/>
  <c r="Q1469" i="1" s="1"/>
  <c r="Q1468" i="1" s="1"/>
  <c r="P1472" i="1"/>
  <c r="P1471" i="1" s="1"/>
  <c r="P1470" i="1" s="1"/>
  <c r="P1469" i="1" s="1"/>
  <c r="P1468" i="1" s="1"/>
  <c r="O1472" i="1"/>
  <c r="O1471" i="1" s="1"/>
  <c r="O1470" i="1" s="1"/>
  <c r="O1469" i="1" s="1"/>
  <c r="O1468" i="1" s="1"/>
  <c r="N1472" i="1"/>
  <c r="M1472" i="1"/>
  <c r="M1471" i="1" s="1"/>
  <c r="M1470" i="1" s="1"/>
  <c r="M1469" i="1" s="1"/>
  <c r="M1468" i="1" s="1"/>
  <c r="L1472" i="1"/>
  <c r="L1471" i="1" s="1"/>
  <c r="L1470" i="1" s="1"/>
  <c r="L1469" i="1" s="1"/>
  <c r="L1468" i="1" s="1"/>
  <c r="K1472" i="1"/>
  <c r="J1472" i="1"/>
  <c r="U1472" i="1" s="1"/>
  <c r="I1472" i="1"/>
  <c r="E1472" i="1"/>
  <c r="AR1471" i="1"/>
  <c r="AR1470" i="1" s="1"/>
  <c r="AR1469" i="1" s="1"/>
  <c r="AR1468" i="1" s="1"/>
  <c r="AN1471" i="1"/>
  <c r="AN1470" i="1" s="1"/>
  <c r="AN1469" i="1" s="1"/>
  <c r="AN1468" i="1" s="1"/>
  <c r="AJ1471" i="1"/>
  <c r="AJ1470" i="1" s="1"/>
  <c r="AJ1469" i="1" s="1"/>
  <c r="AJ1468" i="1" s="1"/>
  <c r="AB1471" i="1"/>
  <c r="AB1470" i="1" s="1"/>
  <c r="AB1469" i="1" s="1"/>
  <c r="AB1468" i="1" s="1"/>
  <c r="X1471" i="1"/>
  <c r="X1470" i="1" s="1"/>
  <c r="X1469" i="1" s="1"/>
  <c r="X1468" i="1" s="1"/>
  <c r="E1471" i="1"/>
  <c r="E1470" i="1"/>
  <c r="E1469" i="1"/>
  <c r="E1468" i="1"/>
  <c r="E1467" i="1"/>
  <c r="BA1466" i="1"/>
  <c r="AU1466" i="1"/>
  <c r="T1466" i="1"/>
  <c r="E1466" i="1"/>
  <c r="AT1465" i="1"/>
  <c r="AS1465" i="1"/>
  <c r="AR1465" i="1"/>
  <c r="AQ1465" i="1"/>
  <c r="AP1465" i="1"/>
  <c r="AO1465" i="1"/>
  <c r="AN1465" i="1"/>
  <c r="AM1465" i="1"/>
  <c r="AL1465" i="1"/>
  <c r="BA1465" i="1" s="1"/>
  <c r="AK1465" i="1"/>
  <c r="AJ1465" i="1"/>
  <c r="AI1465" i="1"/>
  <c r="AH1465" i="1"/>
  <c r="AG1465" i="1"/>
  <c r="AF1465" i="1"/>
  <c r="R1465" i="1"/>
  <c r="Q1465" i="1"/>
  <c r="P1465" i="1"/>
  <c r="O1465" i="1"/>
  <c r="E1465" i="1"/>
  <c r="AT1464" i="1"/>
  <c r="AS1464" i="1"/>
  <c r="AR1464" i="1"/>
  <c r="AQ1464" i="1"/>
  <c r="AP1464" i="1"/>
  <c r="AO1464" i="1"/>
  <c r="AN1464" i="1"/>
  <c r="AM1464" i="1"/>
  <c r="AL1464" i="1"/>
  <c r="BA1464" i="1" s="1"/>
  <c r="AK1464" i="1"/>
  <c r="AJ1464" i="1"/>
  <c r="AI1464" i="1"/>
  <c r="AH1464" i="1"/>
  <c r="AG1464" i="1"/>
  <c r="AF1464" i="1"/>
  <c r="R1464" i="1"/>
  <c r="Q1464" i="1"/>
  <c r="P1464" i="1"/>
  <c r="O1464" i="1"/>
  <c r="E1464" i="1"/>
  <c r="AT1463" i="1"/>
  <c r="AS1463" i="1"/>
  <c r="AR1463" i="1"/>
  <c r="AQ1463" i="1"/>
  <c r="AP1463" i="1"/>
  <c r="AO1463" i="1"/>
  <c r="AN1463" i="1"/>
  <c r="AM1463" i="1"/>
  <c r="AL1463" i="1"/>
  <c r="BA1463" i="1" s="1"/>
  <c r="AK1463" i="1"/>
  <c r="AJ1463" i="1"/>
  <c r="AI1463" i="1"/>
  <c r="AH1463" i="1"/>
  <c r="AG1463" i="1"/>
  <c r="AF1463" i="1"/>
  <c r="R1463" i="1"/>
  <c r="Q1463" i="1"/>
  <c r="P1463" i="1"/>
  <c r="O1463" i="1"/>
  <c r="E1463" i="1"/>
  <c r="BA1462" i="1"/>
  <c r="AU1462" i="1"/>
  <c r="AM1462" i="1"/>
  <c r="AI1462" i="1"/>
  <c r="AH1462" i="1"/>
  <c r="AH1461" i="1" s="1"/>
  <c r="AH1460" i="1" s="1"/>
  <c r="AH1459" i="1" s="1"/>
  <c r="T1462" i="1"/>
  <c r="AV1462" i="1" s="1"/>
  <c r="E1462" i="1"/>
  <c r="AT1461" i="1"/>
  <c r="AT1460" i="1" s="1"/>
  <c r="AT1459" i="1" s="1"/>
  <c r="AS1461" i="1"/>
  <c r="AS1460" i="1" s="1"/>
  <c r="AS1459" i="1" s="1"/>
  <c r="AR1461" i="1"/>
  <c r="AQ1461" i="1"/>
  <c r="AP1461" i="1"/>
  <c r="AP1460" i="1" s="1"/>
  <c r="AO1461" i="1"/>
  <c r="AO1460" i="1" s="1"/>
  <c r="AO1459" i="1" s="1"/>
  <c r="AN1461" i="1"/>
  <c r="AN1460" i="1" s="1"/>
  <c r="AN1459" i="1" s="1"/>
  <c r="AM1461" i="1"/>
  <c r="AM1460" i="1" s="1"/>
  <c r="AM1459" i="1" s="1"/>
  <c r="AL1461" i="1"/>
  <c r="AK1461" i="1"/>
  <c r="AK1460" i="1" s="1"/>
  <c r="AK1459" i="1" s="1"/>
  <c r="AJ1461" i="1"/>
  <c r="AJ1460" i="1" s="1"/>
  <c r="AJ1459" i="1" s="1"/>
  <c r="AI1461" i="1"/>
  <c r="AI1460" i="1" s="1"/>
  <c r="AI1459" i="1" s="1"/>
  <c r="AG1461" i="1"/>
  <c r="AF1461" i="1"/>
  <c r="AF1460" i="1" s="1"/>
  <c r="AF1459" i="1" s="1"/>
  <c r="P1461" i="1"/>
  <c r="P1460" i="1" s="1"/>
  <c r="O1461" i="1"/>
  <c r="E1461" i="1"/>
  <c r="AR1460" i="1"/>
  <c r="AR1459" i="1" s="1"/>
  <c r="AG1460" i="1"/>
  <c r="AG1459" i="1" s="1"/>
  <c r="E1460" i="1"/>
  <c r="E1459" i="1"/>
  <c r="BA1458" i="1"/>
  <c r="AY1458" i="1"/>
  <c r="AX1458" i="1"/>
  <c r="AU1458" i="1"/>
  <c r="T1458" i="1"/>
  <c r="AW1458" i="1" s="1"/>
  <c r="E1458" i="1"/>
  <c r="AZ1457" i="1"/>
  <c r="AZ1454" i="1" s="1"/>
  <c r="AT1457" i="1"/>
  <c r="AT1455" i="1" s="1"/>
  <c r="AT1454" i="1" s="1"/>
  <c r="AS1457" i="1"/>
  <c r="AS1455" i="1" s="1"/>
  <c r="AS1454" i="1" s="1"/>
  <c r="AR1457" i="1"/>
  <c r="AR1455" i="1" s="1"/>
  <c r="AR1454" i="1" s="1"/>
  <c r="AQ1457" i="1"/>
  <c r="AQ1455" i="1" s="1"/>
  <c r="AQ1454" i="1" s="1"/>
  <c r="AP1457" i="1"/>
  <c r="AP1455" i="1" s="1"/>
  <c r="AP1454" i="1" s="1"/>
  <c r="AO1457" i="1"/>
  <c r="AO1455" i="1" s="1"/>
  <c r="AO1454" i="1" s="1"/>
  <c r="AN1457" i="1"/>
  <c r="AN1455" i="1" s="1"/>
  <c r="AN1454" i="1" s="1"/>
  <c r="AM1457" i="1"/>
  <c r="AM1455" i="1" s="1"/>
  <c r="AM1454" i="1" s="1"/>
  <c r="AL1457" i="1"/>
  <c r="BA1457" i="1" s="1"/>
  <c r="AK1457" i="1"/>
  <c r="AK1455" i="1" s="1"/>
  <c r="AK1454" i="1" s="1"/>
  <c r="AJ1457" i="1"/>
  <c r="AJ1455" i="1" s="1"/>
  <c r="AJ1454" i="1" s="1"/>
  <c r="AI1457" i="1"/>
  <c r="AI1455" i="1" s="1"/>
  <c r="AI1454" i="1" s="1"/>
  <c r="AH1457" i="1"/>
  <c r="AG1457" i="1"/>
  <c r="AG1455" i="1" s="1"/>
  <c r="AG1454" i="1" s="1"/>
  <c r="AF1457" i="1"/>
  <c r="AF1455" i="1" s="1"/>
  <c r="AF1454" i="1" s="1"/>
  <c r="AD1457" i="1"/>
  <c r="AC1457" i="1"/>
  <c r="AB1457" i="1"/>
  <c r="AB1454" i="1" s="1"/>
  <c r="AA1457" i="1"/>
  <c r="Z1457" i="1"/>
  <c r="Y1457" i="1"/>
  <c r="Y1454" i="1" s="1"/>
  <c r="X1457" i="1"/>
  <c r="X1454" i="1" s="1"/>
  <c r="W1457" i="1"/>
  <c r="W1454" i="1" s="1"/>
  <c r="S1457" i="1"/>
  <c r="S1455" i="1" s="1"/>
  <c r="S1454" i="1" s="1"/>
  <c r="R1457" i="1"/>
  <c r="R1455" i="1" s="1"/>
  <c r="R1454" i="1" s="1"/>
  <c r="Q1457" i="1"/>
  <c r="Q1455" i="1" s="1"/>
  <c r="Q1454" i="1" s="1"/>
  <c r="P1457" i="1"/>
  <c r="O1457" i="1"/>
  <c r="O1455" i="1" s="1"/>
  <c r="O1454" i="1" s="1"/>
  <c r="E1457" i="1"/>
  <c r="AV1456" i="1"/>
  <c r="AU1456" i="1"/>
  <c r="T1456" i="1"/>
  <c r="E1456" i="1"/>
  <c r="AH1455" i="1"/>
  <c r="AH1454" i="1" s="1"/>
  <c r="P1455" i="1"/>
  <c r="P1454" i="1" s="1"/>
  <c r="E1455" i="1"/>
  <c r="AD1454" i="1"/>
  <c r="AC1454" i="1"/>
  <c r="Z1454" i="1"/>
  <c r="E1454" i="1"/>
  <c r="BA1453" i="1"/>
  <c r="AX1453" i="1"/>
  <c r="AU1453" i="1"/>
  <c r="V1453" i="1"/>
  <c r="AY1453" i="1" s="1"/>
  <c r="U1453" i="1"/>
  <c r="T1453" i="1"/>
  <c r="AW1453" i="1" s="1"/>
  <c r="E1453" i="1"/>
  <c r="AZ1452" i="1"/>
  <c r="AT1452" i="1"/>
  <c r="AS1452" i="1"/>
  <c r="AS1444" i="1" s="1"/>
  <c r="AS1443" i="1" s="1"/>
  <c r="AR1452" i="1"/>
  <c r="AQ1452" i="1"/>
  <c r="AP1452" i="1"/>
  <c r="AO1452" i="1"/>
  <c r="AO1444" i="1" s="1"/>
  <c r="AO1443" i="1" s="1"/>
  <c r="AN1452" i="1"/>
  <c r="AN1444" i="1" s="1"/>
  <c r="AN1443" i="1" s="1"/>
  <c r="AM1452" i="1"/>
  <c r="AL1452" i="1"/>
  <c r="AK1452" i="1"/>
  <c r="AK1444" i="1" s="1"/>
  <c r="AK1443" i="1" s="1"/>
  <c r="AJ1452" i="1"/>
  <c r="AI1452" i="1"/>
  <c r="AH1452" i="1"/>
  <c r="AG1452" i="1"/>
  <c r="AG1444" i="1" s="1"/>
  <c r="AG1443" i="1" s="1"/>
  <c r="AF1452" i="1"/>
  <c r="AF1444" i="1" s="1"/>
  <c r="AF1443" i="1" s="1"/>
  <c r="AD1452" i="1"/>
  <c r="AC1452" i="1"/>
  <c r="AB1452" i="1"/>
  <c r="AA1452" i="1"/>
  <c r="Z1452" i="1"/>
  <c r="Y1452" i="1"/>
  <c r="X1452" i="1"/>
  <c r="X1444" i="1" s="1"/>
  <c r="X1443" i="1" s="1"/>
  <c r="X1434" i="1" s="1"/>
  <c r="X1433" i="1" s="1"/>
  <c r="W1452" i="1"/>
  <c r="S1452" i="1"/>
  <c r="R1452" i="1"/>
  <c r="Q1452" i="1"/>
  <c r="P1452" i="1"/>
  <c r="O1452" i="1"/>
  <c r="N1452" i="1"/>
  <c r="M1452" i="1"/>
  <c r="U1452" i="1" s="1"/>
  <c r="AX1452" i="1" s="1"/>
  <c r="L1452" i="1"/>
  <c r="K1452" i="1"/>
  <c r="J1452" i="1"/>
  <c r="I1452" i="1"/>
  <c r="E1452" i="1"/>
  <c r="BA1451" i="1"/>
  <c r="AU1451" i="1"/>
  <c r="V1451" i="1"/>
  <c r="AY1451" i="1" s="1"/>
  <c r="U1451" i="1"/>
  <c r="AX1451" i="1" s="1"/>
  <c r="T1451" i="1"/>
  <c r="AV1451" i="1" s="1"/>
  <c r="E1451" i="1"/>
  <c r="AZ1450" i="1"/>
  <c r="AT1450" i="1"/>
  <c r="AS1450" i="1"/>
  <c r="AR1450" i="1"/>
  <c r="AQ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S1450" i="1"/>
  <c r="R1450" i="1"/>
  <c r="Q1450" i="1"/>
  <c r="P1450" i="1"/>
  <c r="O1450" i="1"/>
  <c r="N1450" i="1"/>
  <c r="M1450" i="1"/>
  <c r="L1450" i="1"/>
  <c r="K1450" i="1"/>
  <c r="J1450" i="1"/>
  <c r="I1450" i="1"/>
  <c r="E1450" i="1"/>
  <c r="BA1449" i="1"/>
  <c r="AU1449" i="1"/>
  <c r="V1449" i="1"/>
  <c r="AY1449" i="1" s="1"/>
  <c r="U1449" i="1"/>
  <c r="AX1449" i="1" s="1"/>
  <c r="T1449" i="1"/>
  <c r="AV1449" i="1" s="1"/>
  <c r="E1449" i="1"/>
  <c r="AZ1448" i="1"/>
  <c r="AT1448" i="1"/>
  <c r="AS1448" i="1"/>
  <c r="AR1448" i="1"/>
  <c r="AQ1448" i="1"/>
  <c r="AP1448" i="1"/>
  <c r="AU1448" i="1" s="1"/>
  <c r="AO1448" i="1"/>
  <c r="AN1448" i="1"/>
  <c r="AM1448" i="1"/>
  <c r="AL1448" i="1"/>
  <c r="BA1448" i="1" s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S1448" i="1"/>
  <c r="R1448" i="1"/>
  <c r="Q1448" i="1"/>
  <c r="P1448" i="1"/>
  <c r="O1448" i="1"/>
  <c r="N1448" i="1"/>
  <c r="M1448" i="1"/>
  <c r="L1448" i="1"/>
  <c r="K1448" i="1"/>
  <c r="J1448" i="1"/>
  <c r="I1448" i="1"/>
  <c r="E1448" i="1"/>
  <c r="BA1447" i="1"/>
  <c r="AU1447" i="1"/>
  <c r="V1447" i="1"/>
  <c r="AY1447" i="1" s="1"/>
  <c r="U1447" i="1"/>
  <c r="AX1447" i="1" s="1"/>
  <c r="T1447" i="1"/>
  <c r="AV1447" i="1" s="1"/>
  <c r="E1447" i="1"/>
  <c r="BA1446" i="1"/>
  <c r="AU1446" i="1"/>
  <c r="V1446" i="1"/>
  <c r="AY1446" i="1" s="1"/>
  <c r="U1446" i="1"/>
  <c r="AX1446" i="1" s="1"/>
  <c r="T1446" i="1"/>
  <c r="E1446" i="1"/>
  <c r="AZ1445" i="1"/>
  <c r="AZ1444" i="1" s="1"/>
  <c r="AZ1443" i="1" s="1"/>
  <c r="AZ1434" i="1" s="1"/>
  <c r="AT1445" i="1"/>
  <c r="AS1445" i="1"/>
  <c r="AR1445" i="1"/>
  <c r="AQ1445" i="1"/>
  <c r="AP1445" i="1"/>
  <c r="AO1445" i="1"/>
  <c r="AN1445" i="1"/>
  <c r="AM1445" i="1"/>
  <c r="AL1445" i="1"/>
  <c r="BA1445" i="1" s="1"/>
  <c r="AK1445" i="1"/>
  <c r="AJ1445" i="1"/>
  <c r="AI1445" i="1"/>
  <c r="AH1445" i="1"/>
  <c r="AG1445" i="1"/>
  <c r="AF1445" i="1"/>
  <c r="AE1445" i="1"/>
  <c r="AE1444" i="1" s="1"/>
  <c r="AE1443" i="1" s="1"/>
  <c r="AE1434" i="1" s="1"/>
  <c r="AE1433" i="1" s="1"/>
  <c r="AD1445" i="1"/>
  <c r="AC1445" i="1"/>
  <c r="AB1445" i="1"/>
  <c r="AA1445" i="1"/>
  <c r="AA1444" i="1" s="1"/>
  <c r="AA1443" i="1" s="1"/>
  <c r="AA1434" i="1" s="1"/>
  <c r="Z1445" i="1"/>
  <c r="Y1445" i="1"/>
  <c r="X1445" i="1"/>
  <c r="W1445" i="1"/>
  <c r="W1444" i="1" s="1"/>
  <c r="W1443" i="1" s="1"/>
  <c r="W1434" i="1" s="1"/>
  <c r="W1433" i="1" s="1"/>
  <c r="S1445" i="1"/>
  <c r="R1445" i="1"/>
  <c r="Q1445" i="1"/>
  <c r="P1445" i="1"/>
  <c r="P1444" i="1" s="1"/>
  <c r="P1443" i="1" s="1"/>
  <c r="O1445" i="1"/>
  <c r="N1445" i="1"/>
  <c r="M1445" i="1"/>
  <c r="L1445" i="1"/>
  <c r="L1444" i="1" s="1"/>
  <c r="L1443" i="1" s="1"/>
  <c r="L1434" i="1" s="1"/>
  <c r="L1433" i="1" s="1"/>
  <c r="K1445" i="1"/>
  <c r="V1445" i="1" s="1"/>
  <c r="J1445" i="1"/>
  <c r="I1445" i="1"/>
  <c r="E1445" i="1"/>
  <c r="Y1444" i="1"/>
  <c r="Y1443" i="1" s="1"/>
  <c r="Y1434" i="1" s="1"/>
  <c r="E1444" i="1"/>
  <c r="E1443" i="1"/>
  <c r="BA1442" i="1"/>
  <c r="AU1442" i="1"/>
  <c r="T1442" i="1"/>
  <c r="AV1442" i="1" s="1"/>
  <c r="E1442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R1441" i="1"/>
  <c r="R1436" i="1" s="1"/>
  <c r="Q1441" i="1"/>
  <c r="P1441" i="1"/>
  <c r="O1441" i="1"/>
  <c r="E1441" i="1"/>
  <c r="BA1440" i="1"/>
  <c r="AU1440" i="1"/>
  <c r="T1440" i="1"/>
  <c r="E1440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T1439" i="1"/>
  <c r="O1439" i="1"/>
  <c r="E1439" i="1"/>
  <c r="AU1438" i="1"/>
  <c r="T1438" i="1"/>
  <c r="E1438" i="1"/>
  <c r="AT1437" i="1"/>
  <c r="AS1437" i="1"/>
  <c r="AR1437" i="1"/>
  <c r="AQ1437" i="1"/>
  <c r="AP1437" i="1"/>
  <c r="AO1437" i="1"/>
  <c r="AN1437" i="1"/>
  <c r="AN1436" i="1" s="1"/>
  <c r="AN1435" i="1" s="1"/>
  <c r="AM1437" i="1"/>
  <c r="AL1437" i="1"/>
  <c r="AK1437" i="1"/>
  <c r="AJ1437" i="1"/>
  <c r="AI1437" i="1"/>
  <c r="AH1437" i="1"/>
  <c r="AG1437" i="1"/>
  <c r="AF1437" i="1"/>
  <c r="R1437" i="1"/>
  <c r="Q1437" i="1"/>
  <c r="P1437" i="1"/>
  <c r="P1436" i="1" s="1"/>
  <c r="P1435" i="1" s="1"/>
  <c r="O1437" i="1"/>
  <c r="E1437" i="1"/>
  <c r="AF1436" i="1"/>
  <c r="AF1435" i="1" s="1"/>
  <c r="E1436" i="1"/>
  <c r="E1435" i="1"/>
  <c r="E1434" i="1"/>
  <c r="E1433" i="1"/>
  <c r="AU1432" i="1"/>
  <c r="T1432" i="1"/>
  <c r="E1432" i="1"/>
  <c r="BA1431" i="1"/>
  <c r="AU1431" i="1"/>
  <c r="T1431" i="1"/>
  <c r="E1431" i="1"/>
  <c r="BA1430" i="1"/>
  <c r="AY1430" i="1"/>
  <c r="AU1430" i="1"/>
  <c r="V1430" i="1"/>
  <c r="U1430" i="1"/>
  <c r="AX1430" i="1" s="1"/>
  <c r="T1430" i="1"/>
  <c r="AW1430" i="1" s="1"/>
  <c r="E1430" i="1"/>
  <c r="BA1429" i="1"/>
  <c r="AU1429" i="1"/>
  <c r="V1429" i="1"/>
  <c r="AY1429" i="1" s="1"/>
  <c r="U1429" i="1"/>
  <c r="AX1429" i="1" s="1"/>
  <c r="T1429" i="1"/>
  <c r="E1429" i="1"/>
  <c r="AZ1428" i="1"/>
  <c r="AZ1427" i="1" s="1"/>
  <c r="AZ1426" i="1" s="1"/>
  <c r="AT1428" i="1"/>
  <c r="AS1428" i="1"/>
  <c r="AR1428" i="1"/>
  <c r="AQ1428" i="1"/>
  <c r="AQ1427" i="1" s="1"/>
  <c r="AQ1426" i="1" s="1"/>
  <c r="AP1428" i="1"/>
  <c r="AP1427" i="1" s="1"/>
  <c r="AP1426" i="1" s="1"/>
  <c r="AO1428" i="1"/>
  <c r="AO1427" i="1" s="1"/>
  <c r="AO1426" i="1" s="1"/>
  <c r="AN1428" i="1"/>
  <c r="AN1427" i="1" s="1"/>
  <c r="AN1426" i="1" s="1"/>
  <c r="AM1428" i="1"/>
  <c r="AM1427" i="1" s="1"/>
  <c r="AM1426" i="1" s="1"/>
  <c r="AL1428" i="1"/>
  <c r="AK1428" i="1"/>
  <c r="AJ1428" i="1"/>
  <c r="AJ1427" i="1" s="1"/>
  <c r="AJ1426" i="1" s="1"/>
  <c r="AI1428" i="1"/>
  <c r="AI1427" i="1" s="1"/>
  <c r="AI1426" i="1" s="1"/>
  <c r="AH1428" i="1"/>
  <c r="AH1427" i="1" s="1"/>
  <c r="AH1426" i="1" s="1"/>
  <c r="AG1428" i="1"/>
  <c r="AG1427" i="1" s="1"/>
  <c r="AG1426" i="1" s="1"/>
  <c r="AF1428" i="1"/>
  <c r="AF1427" i="1" s="1"/>
  <c r="AF1426" i="1" s="1"/>
  <c r="AE1428" i="1"/>
  <c r="AE1427" i="1" s="1"/>
  <c r="AE1426" i="1" s="1"/>
  <c r="AD1428" i="1"/>
  <c r="AC1428" i="1"/>
  <c r="AB1428" i="1"/>
  <c r="AB1427" i="1" s="1"/>
  <c r="AB1426" i="1" s="1"/>
  <c r="AA1428" i="1"/>
  <c r="AA1427" i="1" s="1"/>
  <c r="AA1426" i="1" s="1"/>
  <c r="Z1428" i="1"/>
  <c r="Z1427" i="1" s="1"/>
  <c r="Z1426" i="1" s="1"/>
  <c r="Y1428" i="1"/>
  <c r="Y1427" i="1" s="1"/>
  <c r="Y1426" i="1" s="1"/>
  <c r="X1428" i="1"/>
  <c r="X1427" i="1" s="1"/>
  <c r="X1426" i="1" s="1"/>
  <c r="W1428" i="1"/>
  <c r="W1427" i="1" s="1"/>
  <c r="W1426" i="1" s="1"/>
  <c r="S1428" i="1"/>
  <c r="S1427" i="1" s="1"/>
  <c r="S1426" i="1" s="1"/>
  <c r="R1428" i="1"/>
  <c r="R1427" i="1" s="1"/>
  <c r="R1426" i="1" s="1"/>
  <c r="Q1428" i="1"/>
  <c r="P1428" i="1"/>
  <c r="P1427" i="1" s="1"/>
  <c r="P1426" i="1" s="1"/>
  <c r="O1428" i="1"/>
  <c r="O1427" i="1" s="1"/>
  <c r="O1426" i="1" s="1"/>
  <c r="N1428" i="1"/>
  <c r="N1427" i="1" s="1"/>
  <c r="N1426" i="1" s="1"/>
  <c r="M1428" i="1"/>
  <c r="M1427" i="1" s="1"/>
  <c r="M1426" i="1" s="1"/>
  <c r="L1428" i="1"/>
  <c r="K1428" i="1"/>
  <c r="J1428" i="1"/>
  <c r="J1427" i="1" s="1"/>
  <c r="I1428" i="1"/>
  <c r="I1427" i="1" s="1"/>
  <c r="E1428" i="1"/>
  <c r="AT1427" i="1"/>
  <c r="AT1426" i="1" s="1"/>
  <c r="AS1427" i="1"/>
  <c r="AS1426" i="1" s="1"/>
  <c r="AL1427" i="1"/>
  <c r="BA1427" i="1" s="1"/>
  <c r="AK1427" i="1"/>
  <c r="AK1426" i="1" s="1"/>
  <c r="AD1427" i="1"/>
  <c r="AD1426" i="1" s="1"/>
  <c r="AC1427" i="1"/>
  <c r="AC1426" i="1" s="1"/>
  <c r="Q1427" i="1"/>
  <c r="Q1426" i="1" s="1"/>
  <c r="E1427" i="1"/>
  <c r="E1426" i="1"/>
  <c r="BA1425" i="1"/>
  <c r="AM1425" i="1"/>
  <c r="AH1425" i="1"/>
  <c r="E1425" i="1"/>
  <c r="BA1424" i="1"/>
  <c r="AU1424" i="1"/>
  <c r="AM1424" i="1"/>
  <c r="AI1424" i="1"/>
  <c r="AI1422" i="1" s="1"/>
  <c r="AI1421" i="1" s="1"/>
  <c r="AI1420" i="1" s="1"/>
  <c r="AI1419" i="1" s="1"/>
  <c r="AI1418" i="1" s="1"/>
  <c r="AH1424" i="1"/>
  <c r="V1424" i="1"/>
  <c r="AY1424" i="1" s="1"/>
  <c r="U1424" i="1"/>
  <c r="AX1424" i="1" s="1"/>
  <c r="T1424" i="1"/>
  <c r="AW1424" i="1" s="1"/>
  <c r="E1424" i="1"/>
  <c r="BA1423" i="1"/>
  <c r="AU1423" i="1"/>
  <c r="AM1423" i="1"/>
  <c r="AI1423" i="1"/>
  <c r="AH1423" i="1"/>
  <c r="V1423" i="1"/>
  <c r="AY1423" i="1" s="1"/>
  <c r="U1423" i="1"/>
  <c r="AX1423" i="1" s="1"/>
  <c r="T1423" i="1"/>
  <c r="AW1423" i="1" s="1"/>
  <c r="E1423" i="1"/>
  <c r="AZ1422" i="1"/>
  <c r="AZ1421" i="1" s="1"/>
  <c r="AZ1420" i="1" s="1"/>
  <c r="AZ1419" i="1" s="1"/>
  <c r="AT1422" i="1"/>
  <c r="AT1421" i="1" s="1"/>
  <c r="AT1420" i="1" s="1"/>
  <c r="AT1419" i="1" s="1"/>
  <c r="AT1418" i="1" s="1"/>
  <c r="AS1422" i="1"/>
  <c r="AR1422" i="1"/>
  <c r="AQ1422" i="1"/>
  <c r="AQ1421" i="1" s="1"/>
  <c r="AQ1420" i="1" s="1"/>
  <c r="AQ1419" i="1" s="1"/>
  <c r="AP1422" i="1"/>
  <c r="AP1421" i="1" s="1"/>
  <c r="AP1420" i="1" s="1"/>
  <c r="AO1422" i="1"/>
  <c r="AO1421" i="1" s="1"/>
  <c r="AO1420" i="1" s="1"/>
  <c r="AO1419" i="1" s="1"/>
  <c r="AN1422" i="1"/>
  <c r="AN1421" i="1" s="1"/>
  <c r="AN1420" i="1" s="1"/>
  <c r="AN1419" i="1" s="1"/>
  <c r="AL1422" i="1"/>
  <c r="AK1422" i="1"/>
  <c r="AJ1422" i="1"/>
  <c r="AJ1421" i="1" s="1"/>
  <c r="AJ1420" i="1" s="1"/>
  <c r="AJ1419" i="1" s="1"/>
  <c r="AG1422" i="1"/>
  <c r="AG1421" i="1" s="1"/>
  <c r="AG1420" i="1" s="1"/>
  <c r="AG1419" i="1" s="1"/>
  <c r="AF1422" i="1"/>
  <c r="AF1421" i="1" s="1"/>
  <c r="AF1420" i="1" s="1"/>
  <c r="AF1419" i="1" s="1"/>
  <c r="AE1422" i="1"/>
  <c r="AE1421" i="1" s="1"/>
  <c r="AE1420" i="1" s="1"/>
  <c r="AE1419" i="1" s="1"/>
  <c r="AE1418" i="1" s="1"/>
  <c r="AD1422" i="1"/>
  <c r="AC1422" i="1"/>
  <c r="AC1421" i="1" s="1"/>
  <c r="AC1420" i="1" s="1"/>
  <c r="AC1419" i="1" s="1"/>
  <c r="AC1418" i="1" s="1"/>
  <c r="AB1422" i="1"/>
  <c r="AB1421" i="1" s="1"/>
  <c r="AB1420" i="1" s="1"/>
  <c r="AB1419" i="1" s="1"/>
  <c r="AA1422" i="1"/>
  <c r="AA1421" i="1" s="1"/>
  <c r="AA1420" i="1" s="1"/>
  <c r="AA1419" i="1" s="1"/>
  <c r="AA1418" i="1" s="1"/>
  <c r="Z1422" i="1"/>
  <c r="Z1421" i="1" s="1"/>
  <c r="Z1420" i="1" s="1"/>
  <c r="Z1419" i="1" s="1"/>
  <c r="Y1422" i="1"/>
  <c r="Y1421" i="1" s="1"/>
  <c r="Y1420" i="1" s="1"/>
  <c r="Y1419" i="1" s="1"/>
  <c r="X1422" i="1"/>
  <c r="X1421" i="1" s="1"/>
  <c r="X1420" i="1" s="1"/>
  <c r="X1419" i="1" s="1"/>
  <c r="W1422" i="1"/>
  <c r="W1421" i="1" s="1"/>
  <c r="W1420" i="1" s="1"/>
  <c r="W1419" i="1" s="1"/>
  <c r="W1418" i="1" s="1"/>
  <c r="S1422" i="1"/>
  <c r="S1421" i="1" s="1"/>
  <c r="S1420" i="1" s="1"/>
  <c r="S1419" i="1" s="1"/>
  <c r="S1418" i="1" s="1"/>
  <c r="R1422" i="1"/>
  <c r="R1421" i="1" s="1"/>
  <c r="R1420" i="1" s="1"/>
  <c r="R1419" i="1" s="1"/>
  <c r="R1418" i="1" s="1"/>
  <c r="Q1422" i="1"/>
  <c r="P1422" i="1"/>
  <c r="P1421" i="1" s="1"/>
  <c r="P1420" i="1" s="1"/>
  <c r="P1419" i="1" s="1"/>
  <c r="P1418" i="1" s="1"/>
  <c r="O1422" i="1"/>
  <c r="O1421" i="1" s="1"/>
  <c r="O1420" i="1" s="1"/>
  <c r="O1419" i="1" s="1"/>
  <c r="O1418" i="1" s="1"/>
  <c r="N1422" i="1"/>
  <c r="M1422" i="1"/>
  <c r="L1422" i="1"/>
  <c r="K1422" i="1"/>
  <c r="J1422" i="1"/>
  <c r="J1421" i="1" s="1"/>
  <c r="I1422" i="1"/>
  <c r="E1422" i="1"/>
  <c r="AS1421" i="1"/>
  <c r="AS1420" i="1" s="1"/>
  <c r="AS1419" i="1" s="1"/>
  <c r="AS1418" i="1" s="1"/>
  <c r="AL1421" i="1"/>
  <c r="BA1421" i="1" s="1"/>
  <c r="AK1421" i="1"/>
  <c r="AK1420" i="1" s="1"/>
  <c r="AK1419" i="1" s="1"/>
  <c r="AK1418" i="1" s="1"/>
  <c r="AD1421" i="1"/>
  <c r="AD1420" i="1" s="1"/>
  <c r="AD1419" i="1" s="1"/>
  <c r="AD1418" i="1" s="1"/>
  <c r="Q1421" i="1"/>
  <c r="Q1420" i="1" s="1"/>
  <c r="Q1419" i="1" s="1"/>
  <c r="N1421" i="1"/>
  <c r="N1420" i="1" s="1"/>
  <c r="N1419" i="1" s="1"/>
  <c r="M1421" i="1"/>
  <c r="M1420" i="1" s="1"/>
  <c r="M1419" i="1" s="1"/>
  <c r="I1421" i="1"/>
  <c r="E1421" i="1"/>
  <c r="E1420" i="1"/>
  <c r="E1419" i="1"/>
  <c r="E1418" i="1"/>
  <c r="E1417" i="1"/>
  <c r="E1416" i="1"/>
  <c r="BA1415" i="1"/>
  <c r="AU1415" i="1"/>
  <c r="T1415" i="1"/>
  <c r="AV1415" i="1" s="1"/>
  <c r="E1415" i="1"/>
  <c r="AT1414" i="1"/>
  <c r="AT1413" i="1" s="1"/>
  <c r="AT1412" i="1" s="1"/>
  <c r="AS1414" i="1"/>
  <c r="AS1413" i="1" s="1"/>
  <c r="AS1412" i="1" s="1"/>
  <c r="AR1414" i="1"/>
  <c r="AR1413" i="1" s="1"/>
  <c r="AR1412" i="1" s="1"/>
  <c r="AQ1414" i="1"/>
  <c r="AP1414" i="1"/>
  <c r="AP1413" i="1" s="1"/>
  <c r="AO1414" i="1"/>
  <c r="AN1414" i="1"/>
  <c r="AM1414" i="1"/>
  <c r="AM1413" i="1" s="1"/>
  <c r="AM1412" i="1" s="1"/>
  <c r="AL1414" i="1"/>
  <c r="AK1414" i="1"/>
  <c r="AK1413" i="1" s="1"/>
  <c r="AK1412" i="1" s="1"/>
  <c r="AJ1414" i="1"/>
  <c r="AJ1413" i="1" s="1"/>
  <c r="AJ1412" i="1" s="1"/>
  <c r="AI1414" i="1"/>
  <c r="AI1413" i="1" s="1"/>
  <c r="AI1412" i="1" s="1"/>
  <c r="AH1414" i="1"/>
  <c r="AH1413" i="1" s="1"/>
  <c r="AH1412" i="1" s="1"/>
  <c r="AG1414" i="1"/>
  <c r="AF1414" i="1"/>
  <c r="P1414" i="1"/>
  <c r="P1413" i="1" s="1"/>
  <c r="O1414" i="1"/>
  <c r="O1413" i="1" s="1"/>
  <c r="O1412" i="1" s="1"/>
  <c r="E1414" i="1"/>
  <c r="AO1413" i="1"/>
  <c r="AO1412" i="1" s="1"/>
  <c r="AN1413" i="1"/>
  <c r="AN1412" i="1" s="1"/>
  <c r="AG1413" i="1"/>
  <c r="AG1412" i="1" s="1"/>
  <c r="AF1413" i="1"/>
  <c r="AF1412" i="1" s="1"/>
  <c r="E1413" i="1"/>
  <c r="E1412" i="1"/>
  <c r="BA1411" i="1"/>
  <c r="AU1411" i="1"/>
  <c r="V1411" i="1"/>
  <c r="AY1411" i="1" s="1"/>
  <c r="U1411" i="1"/>
  <c r="AX1411" i="1" s="1"/>
  <c r="T1411" i="1"/>
  <c r="E1411" i="1"/>
  <c r="AZ1410" i="1"/>
  <c r="AT1410" i="1"/>
  <c r="AT1409" i="1" s="1"/>
  <c r="AT1408" i="1" s="1"/>
  <c r="AT1407" i="1" s="1"/>
  <c r="AS1410" i="1"/>
  <c r="AR1410" i="1"/>
  <c r="AQ1410" i="1"/>
  <c r="AP1410" i="1"/>
  <c r="AP1409" i="1" s="1"/>
  <c r="AO1410" i="1"/>
  <c r="AO1409" i="1" s="1"/>
  <c r="AO1408" i="1" s="1"/>
  <c r="AO1407" i="1" s="1"/>
  <c r="AO1406" i="1" s="1"/>
  <c r="AO1405" i="1" s="1"/>
  <c r="AN1410" i="1"/>
  <c r="AM1410" i="1"/>
  <c r="AM1409" i="1" s="1"/>
  <c r="AM1408" i="1" s="1"/>
  <c r="AM1407" i="1" s="1"/>
  <c r="AL1410" i="1"/>
  <c r="BA1410" i="1" s="1"/>
  <c r="AK1410" i="1"/>
  <c r="AJ1410" i="1"/>
  <c r="AI1410" i="1"/>
  <c r="AI1409" i="1" s="1"/>
  <c r="AI1408" i="1" s="1"/>
  <c r="AI1407" i="1" s="1"/>
  <c r="AH1410" i="1"/>
  <c r="AH1409" i="1" s="1"/>
  <c r="AH1408" i="1" s="1"/>
  <c r="AH1407" i="1" s="1"/>
  <c r="AG1410" i="1"/>
  <c r="AG1409" i="1" s="1"/>
  <c r="AG1408" i="1" s="1"/>
  <c r="AG1407" i="1" s="1"/>
  <c r="AG1406" i="1" s="1"/>
  <c r="AG1405" i="1" s="1"/>
  <c r="AF1410" i="1"/>
  <c r="AE1410" i="1"/>
  <c r="AE1409" i="1" s="1"/>
  <c r="AE1408" i="1" s="1"/>
  <c r="AE1407" i="1" s="1"/>
  <c r="AE1406" i="1" s="1"/>
  <c r="AE1405" i="1" s="1"/>
  <c r="AD1410" i="1"/>
  <c r="AD1409" i="1" s="1"/>
  <c r="AD1408" i="1" s="1"/>
  <c r="AD1407" i="1" s="1"/>
  <c r="AD1406" i="1" s="1"/>
  <c r="AD1405" i="1" s="1"/>
  <c r="AC1410" i="1"/>
  <c r="AB1410" i="1"/>
  <c r="AA1410" i="1"/>
  <c r="AA1409" i="1" s="1"/>
  <c r="AA1408" i="1" s="1"/>
  <c r="AA1407" i="1" s="1"/>
  <c r="AA1406" i="1" s="1"/>
  <c r="AA1405" i="1" s="1"/>
  <c r="Z1410" i="1"/>
  <c r="Z1409" i="1" s="1"/>
  <c r="Z1408" i="1" s="1"/>
  <c r="Z1407" i="1" s="1"/>
  <c r="Z1406" i="1" s="1"/>
  <c r="Z1405" i="1" s="1"/>
  <c r="Y1410" i="1"/>
  <c r="Y1409" i="1" s="1"/>
  <c r="Y1408" i="1" s="1"/>
  <c r="Y1407" i="1" s="1"/>
  <c r="Y1406" i="1" s="1"/>
  <c r="Y1405" i="1" s="1"/>
  <c r="X1410" i="1"/>
  <c r="W1410" i="1"/>
  <c r="W1409" i="1" s="1"/>
  <c r="W1408" i="1" s="1"/>
  <c r="W1407" i="1" s="1"/>
  <c r="W1406" i="1" s="1"/>
  <c r="W1405" i="1" s="1"/>
  <c r="S1410" i="1"/>
  <c r="S1409" i="1" s="1"/>
  <c r="S1408" i="1" s="1"/>
  <c r="S1407" i="1" s="1"/>
  <c r="S1406" i="1" s="1"/>
  <c r="S1405" i="1" s="1"/>
  <c r="R1410" i="1"/>
  <c r="R1409" i="1" s="1"/>
  <c r="R1408" i="1" s="1"/>
  <c r="R1407" i="1" s="1"/>
  <c r="R1406" i="1" s="1"/>
  <c r="R1405" i="1" s="1"/>
  <c r="Q1410" i="1"/>
  <c r="Q1409" i="1" s="1"/>
  <c r="Q1408" i="1" s="1"/>
  <c r="Q1407" i="1" s="1"/>
  <c r="Q1406" i="1" s="1"/>
  <c r="Q1405" i="1" s="1"/>
  <c r="P1410" i="1"/>
  <c r="O1410" i="1"/>
  <c r="O1409" i="1" s="1"/>
  <c r="O1408" i="1" s="1"/>
  <c r="O1407" i="1" s="1"/>
  <c r="N1410" i="1"/>
  <c r="N1409" i="1" s="1"/>
  <c r="N1408" i="1" s="1"/>
  <c r="N1407" i="1" s="1"/>
  <c r="N1406" i="1" s="1"/>
  <c r="N1405" i="1" s="1"/>
  <c r="M1410" i="1"/>
  <c r="M1409" i="1" s="1"/>
  <c r="M1408" i="1" s="1"/>
  <c r="M1407" i="1" s="1"/>
  <c r="M1406" i="1" s="1"/>
  <c r="M1405" i="1" s="1"/>
  <c r="L1410" i="1"/>
  <c r="K1410" i="1"/>
  <c r="V1410" i="1" s="1"/>
  <c r="AY1410" i="1" s="1"/>
  <c r="J1410" i="1"/>
  <c r="I1410" i="1"/>
  <c r="I1409" i="1" s="1"/>
  <c r="E1410" i="1"/>
  <c r="AZ1409" i="1"/>
  <c r="AZ1408" i="1" s="1"/>
  <c r="AZ1407" i="1" s="1"/>
  <c r="AZ1406" i="1" s="1"/>
  <c r="AZ1405" i="1" s="1"/>
  <c r="AS1409" i="1"/>
  <c r="AS1408" i="1" s="1"/>
  <c r="AS1407" i="1" s="1"/>
  <c r="AR1409" i="1"/>
  <c r="AR1408" i="1" s="1"/>
  <c r="AR1407" i="1" s="1"/>
  <c r="AN1409" i="1"/>
  <c r="AN1408" i="1" s="1"/>
  <c r="AN1407" i="1" s="1"/>
  <c r="AN1406" i="1" s="1"/>
  <c r="AN1405" i="1" s="1"/>
  <c r="AK1409" i="1"/>
  <c r="AK1408" i="1" s="1"/>
  <c r="AK1407" i="1" s="1"/>
  <c r="AJ1409" i="1"/>
  <c r="AJ1408" i="1" s="1"/>
  <c r="AJ1407" i="1" s="1"/>
  <c r="AF1409" i="1"/>
  <c r="AF1408" i="1" s="1"/>
  <c r="AF1407" i="1" s="1"/>
  <c r="AF1406" i="1" s="1"/>
  <c r="AF1405" i="1" s="1"/>
  <c r="AC1409" i="1"/>
  <c r="AC1408" i="1" s="1"/>
  <c r="AC1407" i="1" s="1"/>
  <c r="AC1406" i="1" s="1"/>
  <c r="AC1405" i="1" s="1"/>
  <c r="AB1409" i="1"/>
  <c r="AB1408" i="1" s="1"/>
  <c r="AB1407" i="1" s="1"/>
  <c r="AB1406" i="1" s="1"/>
  <c r="AB1405" i="1" s="1"/>
  <c r="X1409" i="1"/>
  <c r="X1408" i="1" s="1"/>
  <c r="X1407" i="1" s="1"/>
  <c r="X1406" i="1" s="1"/>
  <c r="X1405" i="1" s="1"/>
  <c r="P1409" i="1"/>
  <c r="P1408" i="1" s="1"/>
  <c r="P1407" i="1" s="1"/>
  <c r="L1409" i="1"/>
  <c r="L1408" i="1" s="1"/>
  <c r="L1407" i="1" s="1"/>
  <c r="L1406" i="1" s="1"/>
  <c r="L1405" i="1" s="1"/>
  <c r="E1409" i="1"/>
  <c r="E1408" i="1"/>
  <c r="E1407" i="1"/>
  <c r="E1406" i="1"/>
  <c r="E1405" i="1"/>
  <c r="BA1404" i="1"/>
  <c r="AU1404" i="1"/>
  <c r="T1404" i="1"/>
  <c r="E1404" i="1"/>
  <c r="BA1403" i="1"/>
  <c r="AY1403" i="1"/>
  <c r="AX1403" i="1"/>
  <c r="AU1403" i="1"/>
  <c r="T1403" i="1"/>
  <c r="AW1403" i="1" s="1"/>
  <c r="E1403" i="1"/>
  <c r="AZ1402" i="1"/>
  <c r="AZ1399" i="1" s="1"/>
  <c r="AT1402" i="1"/>
  <c r="AT1400" i="1" s="1"/>
  <c r="AT1399" i="1" s="1"/>
  <c r="AS1402" i="1"/>
  <c r="AS1400" i="1" s="1"/>
  <c r="AS1399" i="1" s="1"/>
  <c r="AR1402" i="1"/>
  <c r="AQ1402" i="1"/>
  <c r="AP1402" i="1"/>
  <c r="AP1400" i="1" s="1"/>
  <c r="AP1399" i="1" s="1"/>
  <c r="AO1402" i="1"/>
  <c r="AN1402" i="1"/>
  <c r="AN1400" i="1" s="1"/>
  <c r="AN1399" i="1" s="1"/>
  <c r="AM1402" i="1"/>
  <c r="AL1402" i="1"/>
  <c r="AL1400" i="1" s="1"/>
  <c r="AL1399" i="1" s="1"/>
  <c r="AK1402" i="1"/>
  <c r="AK1400" i="1" s="1"/>
  <c r="AK1399" i="1" s="1"/>
  <c r="AJ1402" i="1"/>
  <c r="AJ1400" i="1" s="1"/>
  <c r="AJ1399" i="1" s="1"/>
  <c r="AI1402" i="1"/>
  <c r="AH1402" i="1"/>
  <c r="AH1400" i="1" s="1"/>
  <c r="AH1399" i="1" s="1"/>
  <c r="AG1402" i="1"/>
  <c r="AF1402" i="1"/>
  <c r="BA1402" i="1" s="1"/>
  <c r="AE1402" i="1"/>
  <c r="AD1402" i="1"/>
  <c r="AD1399" i="1" s="1"/>
  <c r="AC1402" i="1"/>
  <c r="AC1399" i="1" s="1"/>
  <c r="AB1402" i="1"/>
  <c r="AB1399" i="1" s="1"/>
  <c r="AA1402" i="1"/>
  <c r="AA1399" i="1" s="1"/>
  <c r="Z1402" i="1"/>
  <c r="Z1399" i="1" s="1"/>
  <c r="Y1402" i="1"/>
  <c r="X1402" i="1"/>
  <c r="X1399" i="1" s="1"/>
  <c r="W1402" i="1"/>
  <c r="W1399" i="1" s="1"/>
  <c r="V1402" i="1"/>
  <c r="V1399" i="1" s="1"/>
  <c r="U1402" i="1"/>
  <c r="U1399" i="1" s="1"/>
  <c r="AX1399" i="1" s="1"/>
  <c r="S1402" i="1"/>
  <c r="S1400" i="1" s="1"/>
  <c r="R1402" i="1"/>
  <c r="Q1402" i="1"/>
  <c r="Q1400" i="1" s="1"/>
  <c r="Q1399" i="1" s="1"/>
  <c r="P1402" i="1"/>
  <c r="O1402" i="1"/>
  <c r="O1400" i="1" s="1"/>
  <c r="O1399" i="1" s="1"/>
  <c r="E1402" i="1"/>
  <c r="AU1401" i="1"/>
  <c r="T1401" i="1"/>
  <c r="E1401" i="1"/>
  <c r="AQ1400" i="1"/>
  <c r="AQ1399" i="1" s="1"/>
  <c r="AO1400" i="1"/>
  <c r="AM1400" i="1"/>
  <c r="AM1399" i="1" s="1"/>
  <c r="AI1400" i="1"/>
  <c r="AI1399" i="1" s="1"/>
  <c r="AG1400" i="1"/>
  <c r="AG1399" i="1" s="1"/>
  <c r="R1400" i="1"/>
  <c r="R1399" i="1" s="1"/>
  <c r="E1400" i="1"/>
  <c r="AO1399" i="1"/>
  <c r="Y1399" i="1"/>
  <c r="E1399" i="1"/>
  <c r="BA1398" i="1"/>
  <c r="AU1398" i="1"/>
  <c r="V1398" i="1"/>
  <c r="AY1398" i="1" s="1"/>
  <c r="U1398" i="1"/>
  <c r="AX1398" i="1" s="1"/>
  <c r="T1398" i="1"/>
  <c r="E1398" i="1"/>
  <c r="AZ1397" i="1"/>
  <c r="AT1397" i="1"/>
  <c r="AT1396" i="1" s="1"/>
  <c r="AT1395" i="1" s="1"/>
  <c r="AT1394" i="1" s="1"/>
  <c r="AS1397" i="1"/>
  <c r="AR1397" i="1"/>
  <c r="AR1396" i="1" s="1"/>
  <c r="AR1395" i="1" s="1"/>
  <c r="AR1394" i="1" s="1"/>
  <c r="AQ1397" i="1"/>
  <c r="AP1397" i="1"/>
  <c r="AP1396" i="1" s="1"/>
  <c r="AO1397" i="1"/>
  <c r="AN1397" i="1"/>
  <c r="AN1396" i="1" s="1"/>
  <c r="AN1395" i="1" s="1"/>
  <c r="AN1394" i="1" s="1"/>
  <c r="AN1393" i="1" s="1"/>
  <c r="AN1392" i="1" s="1"/>
  <c r="AM1397" i="1"/>
  <c r="AM1396" i="1" s="1"/>
  <c r="AM1395" i="1" s="1"/>
  <c r="AM1394" i="1" s="1"/>
  <c r="AL1397" i="1"/>
  <c r="AK1397" i="1"/>
  <c r="AJ1397" i="1"/>
  <c r="AJ1396" i="1" s="1"/>
  <c r="AJ1395" i="1" s="1"/>
  <c r="AJ1394" i="1" s="1"/>
  <c r="AI1397" i="1"/>
  <c r="AI1396" i="1" s="1"/>
  <c r="AI1395" i="1" s="1"/>
  <c r="AI1394" i="1" s="1"/>
  <c r="AH1397" i="1"/>
  <c r="AH1396" i="1" s="1"/>
  <c r="AH1395" i="1" s="1"/>
  <c r="AH1394" i="1" s="1"/>
  <c r="AG1397" i="1"/>
  <c r="AF1397" i="1"/>
  <c r="AF1396" i="1" s="1"/>
  <c r="AF1395" i="1" s="1"/>
  <c r="AF1394" i="1" s="1"/>
  <c r="AD1397" i="1"/>
  <c r="AD1396" i="1" s="1"/>
  <c r="AD1395" i="1" s="1"/>
  <c r="AD1394" i="1" s="1"/>
  <c r="AC1397" i="1"/>
  <c r="AC1396" i="1" s="1"/>
  <c r="AC1395" i="1" s="1"/>
  <c r="AC1394" i="1" s="1"/>
  <c r="AB1397" i="1"/>
  <c r="AA1397" i="1"/>
  <c r="AA1396" i="1" s="1"/>
  <c r="AA1395" i="1" s="1"/>
  <c r="AA1394" i="1" s="1"/>
  <c r="AA1393" i="1" s="1"/>
  <c r="AA1392" i="1" s="1"/>
  <c r="Z1397" i="1"/>
  <c r="Z1396" i="1" s="1"/>
  <c r="Z1395" i="1" s="1"/>
  <c r="Z1394" i="1" s="1"/>
  <c r="Y1397" i="1"/>
  <c r="Y1396" i="1" s="1"/>
  <c r="Y1395" i="1" s="1"/>
  <c r="Y1394" i="1" s="1"/>
  <c r="X1397" i="1"/>
  <c r="W1397" i="1"/>
  <c r="W1396" i="1" s="1"/>
  <c r="W1395" i="1" s="1"/>
  <c r="W1394" i="1" s="1"/>
  <c r="W1393" i="1" s="1"/>
  <c r="W1392" i="1" s="1"/>
  <c r="S1397" i="1"/>
  <c r="R1397" i="1"/>
  <c r="R1396" i="1" s="1"/>
  <c r="R1395" i="1" s="1"/>
  <c r="R1394" i="1" s="1"/>
  <c r="Q1397" i="1"/>
  <c r="Q1396" i="1" s="1"/>
  <c r="Q1395" i="1" s="1"/>
  <c r="Q1394" i="1" s="1"/>
  <c r="P1397" i="1"/>
  <c r="P1396" i="1" s="1"/>
  <c r="P1395" i="1" s="1"/>
  <c r="P1394" i="1" s="1"/>
  <c r="O1397" i="1"/>
  <c r="N1397" i="1"/>
  <c r="M1397" i="1"/>
  <c r="M1396" i="1" s="1"/>
  <c r="M1395" i="1" s="1"/>
  <c r="M1394" i="1" s="1"/>
  <c r="M1393" i="1" s="1"/>
  <c r="M1392" i="1" s="1"/>
  <c r="L1397" i="1"/>
  <c r="L1396" i="1" s="1"/>
  <c r="L1395" i="1" s="1"/>
  <c r="L1394" i="1" s="1"/>
  <c r="L1393" i="1" s="1"/>
  <c r="L1392" i="1" s="1"/>
  <c r="K1397" i="1"/>
  <c r="K1396" i="1" s="1"/>
  <c r="J1397" i="1"/>
  <c r="U1397" i="1" s="1"/>
  <c r="I1397" i="1"/>
  <c r="E1397" i="1"/>
  <c r="AZ1396" i="1"/>
  <c r="AZ1395" i="1" s="1"/>
  <c r="AZ1394" i="1" s="1"/>
  <c r="AZ1393" i="1" s="1"/>
  <c r="AZ1392" i="1" s="1"/>
  <c r="AS1396" i="1"/>
  <c r="AS1395" i="1" s="1"/>
  <c r="AS1394" i="1" s="1"/>
  <c r="AO1396" i="1"/>
  <c r="AO1395" i="1" s="1"/>
  <c r="AO1394" i="1" s="1"/>
  <c r="AK1396" i="1"/>
  <c r="AG1396" i="1"/>
  <c r="AG1395" i="1" s="1"/>
  <c r="AG1394" i="1" s="1"/>
  <c r="AB1396" i="1"/>
  <c r="AB1395" i="1" s="1"/>
  <c r="AB1394" i="1" s="1"/>
  <c r="X1396" i="1"/>
  <c r="X1395" i="1" s="1"/>
  <c r="X1394" i="1" s="1"/>
  <c r="S1396" i="1"/>
  <c r="S1395" i="1" s="1"/>
  <c r="S1394" i="1" s="1"/>
  <c r="O1396" i="1"/>
  <c r="O1395" i="1" s="1"/>
  <c r="O1394" i="1" s="1"/>
  <c r="E1396" i="1"/>
  <c r="AK1395" i="1"/>
  <c r="AK1394" i="1" s="1"/>
  <c r="E1395" i="1"/>
  <c r="E1394" i="1"/>
  <c r="E1393" i="1"/>
  <c r="E1392" i="1"/>
  <c r="BA1391" i="1"/>
  <c r="AU1391" i="1"/>
  <c r="V1391" i="1"/>
  <c r="AY1391" i="1" s="1"/>
  <c r="U1391" i="1"/>
  <c r="AX1391" i="1" s="1"/>
  <c r="T1391" i="1"/>
  <c r="AV1391" i="1" s="1"/>
  <c r="E1391" i="1"/>
  <c r="AZ1390" i="1"/>
  <c r="AZ1389" i="1" s="1"/>
  <c r="AZ1388" i="1" s="1"/>
  <c r="AZ1387" i="1" s="1"/>
  <c r="AT1390" i="1"/>
  <c r="AS1390" i="1"/>
  <c r="AS1389" i="1" s="1"/>
  <c r="AR1390" i="1"/>
  <c r="AR1389" i="1" s="1"/>
  <c r="AR1388" i="1" s="1"/>
  <c r="AR1387" i="1" s="1"/>
  <c r="AQ1390" i="1"/>
  <c r="AQ1389" i="1" s="1"/>
  <c r="AQ1388" i="1" s="1"/>
  <c r="AQ1387" i="1" s="1"/>
  <c r="AP1390" i="1"/>
  <c r="AU1390" i="1" s="1"/>
  <c r="AO1390" i="1"/>
  <c r="AO1389" i="1" s="1"/>
  <c r="AO1388" i="1" s="1"/>
  <c r="AO1387" i="1" s="1"/>
  <c r="AN1390" i="1"/>
  <c r="AN1389" i="1" s="1"/>
  <c r="AN1388" i="1" s="1"/>
  <c r="AN1387" i="1" s="1"/>
  <c r="AM1390" i="1"/>
  <c r="AL1390" i="1"/>
  <c r="BA1390" i="1" s="1"/>
  <c r="AK1390" i="1"/>
  <c r="AK1389" i="1" s="1"/>
  <c r="AK1388" i="1" s="1"/>
  <c r="AK1387" i="1" s="1"/>
  <c r="AJ1390" i="1"/>
  <c r="AJ1389" i="1" s="1"/>
  <c r="AJ1388" i="1" s="1"/>
  <c r="AJ1387" i="1" s="1"/>
  <c r="AI1390" i="1"/>
  <c r="AI1389" i="1" s="1"/>
  <c r="AI1388" i="1" s="1"/>
  <c r="AI1387" i="1" s="1"/>
  <c r="AH1390" i="1"/>
  <c r="AH1389" i="1" s="1"/>
  <c r="AH1388" i="1" s="1"/>
  <c r="AH1387" i="1" s="1"/>
  <c r="AG1390" i="1"/>
  <c r="AG1389" i="1" s="1"/>
  <c r="AG1388" i="1" s="1"/>
  <c r="AG1387" i="1" s="1"/>
  <c r="AF1390" i="1"/>
  <c r="AF1389" i="1" s="1"/>
  <c r="AF1388" i="1" s="1"/>
  <c r="AF1387" i="1" s="1"/>
  <c r="AE1390" i="1"/>
  <c r="AD1390" i="1"/>
  <c r="AC1390" i="1"/>
  <c r="AC1389" i="1" s="1"/>
  <c r="AC1388" i="1" s="1"/>
  <c r="AC1387" i="1" s="1"/>
  <c r="AB1390" i="1"/>
  <c r="AB1389" i="1" s="1"/>
  <c r="AB1388" i="1" s="1"/>
  <c r="AB1387" i="1" s="1"/>
  <c r="AA1390" i="1"/>
  <c r="AA1389" i="1" s="1"/>
  <c r="AA1388" i="1" s="1"/>
  <c r="AA1387" i="1" s="1"/>
  <c r="Z1390" i="1"/>
  <c r="Z1389" i="1" s="1"/>
  <c r="Z1388" i="1" s="1"/>
  <c r="Z1387" i="1" s="1"/>
  <c r="Y1390" i="1"/>
  <c r="Y1389" i="1" s="1"/>
  <c r="Y1388" i="1" s="1"/>
  <c r="Y1387" i="1" s="1"/>
  <c r="X1390" i="1"/>
  <c r="X1389" i="1" s="1"/>
  <c r="X1388" i="1" s="1"/>
  <c r="X1387" i="1" s="1"/>
  <c r="W1390" i="1"/>
  <c r="S1390" i="1"/>
  <c r="S1389" i="1" s="1"/>
  <c r="S1388" i="1" s="1"/>
  <c r="S1387" i="1" s="1"/>
  <c r="R1390" i="1"/>
  <c r="R1389" i="1" s="1"/>
  <c r="R1388" i="1" s="1"/>
  <c r="R1387" i="1" s="1"/>
  <c r="Q1390" i="1"/>
  <c r="Q1389" i="1" s="1"/>
  <c r="Q1388" i="1" s="1"/>
  <c r="Q1387" i="1" s="1"/>
  <c r="P1390" i="1"/>
  <c r="P1389" i="1" s="1"/>
  <c r="P1388" i="1" s="1"/>
  <c r="P1387" i="1" s="1"/>
  <c r="O1390" i="1"/>
  <c r="O1389" i="1" s="1"/>
  <c r="O1388" i="1" s="1"/>
  <c r="O1387" i="1" s="1"/>
  <c r="N1390" i="1"/>
  <c r="M1390" i="1"/>
  <c r="L1390" i="1"/>
  <c r="L1389" i="1" s="1"/>
  <c r="L1388" i="1" s="1"/>
  <c r="L1387" i="1" s="1"/>
  <c r="K1390" i="1"/>
  <c r="K1389" i="1" s="1"/>
  <c r="V1389" i="1" s="1"/>
  <c r="AY1389" i="1" s="1"/>
  <c r="J1390" i="1"/>
  <c r="J1389" i="1" s="1"/>
  <c r="I1390" i="1"/>
  <c r="E1390" i="1"/>
  <c r="AT1389" i="1"/>
  <c r="AT1388" i="1" s="1"/>
  <c r="AT1387" i="1" s="1"/>
  <c r="AM1389" i="1"/>
  <c r="AM1388" i="1" s="1"/>
  <c r="AM1387" i="1" s="1"/>
  <c r="AE1389" i="1"/>
  <c r="AE1388" i="1" s="1"/>
  <c r="AE1387" i="1" s="1"/>
  <c r="AD1389" i="1"/>
  <c r="AD1388" i="1" s="1"/>
  <c r="AD1387" i="1" s="1"/>
  <c r="W1389" i="1"/>
  <c r="W1388" i="1" s="1"/>
  <c r="W1387" i="1" s="1"/>
  <c r="N1389" i="1"/>
  <c r="N1388" i="1" s="1"/>
  <c r="N1387" i="1" s="1"/>
  <c r="E1389" i="1"/>
  <c r="E1388" i="1"/>
  <c r="E1387" i="1"/>
  <c r="BA1386" i="1"/>
  <c r="AU1386" i="1"/>
  <c r="V1386" i="1"/>
  <c r="AY1386" i="1" s="1"/>
  <c r="U1386" i="1"/>
  <c r="AX1386" i="1" s="1"/>
  <c r="T1386" i="1"/>
  <c r="AV1386" i="1" s="1"/>
  <c r="E1386" i="1"/>
  <c r="AZ1385" i="1"/>
  <c r="AZ1384" i="1" s="1"/>
  <c r="AZ1383" i="1" s="1"/>
  <c r="AZ1382" i="1" s="1"/>
  <c r="AT1385" i="1"/>
  <c r="AT1384" i="1" s="1"/>
  <c r="AT1383" i="1" s="1"/>
  <c r="AT1382" i="1" s="1"/>
  <c r="AS1385" i="1"/>
  <c r="AR1385" i="1"/>
  <c r="AQ1385" i="1"/>
  <c r="AU1385" i="1" s="1"/>
  <c r="AP1385" i="1"/>
  <c r="AP1384" i="1" s="1"/>
  <c r="AO1385" i="1"/>
  <c r="AO1384" i="1" s="1"/>
  <c r="AO1383" i="1" s="1"/>
  <c r="AO1382" i="1" s="1"/>
  <c r="AO1381" i="1" s="1"/>
  <c r="AO1380" i="1" s="1"/>
  <c r="AN1385" i="1"/>
  <c r="AN1384" i="1" s="1"/>
  <c r="AN1383" i="1" s="1"/>
  <c r="AN1382" i="1" s="1"/>
  <c r="AM1385" i="1"/>
  <c r="AM1384" i="1" s="1"/>
  <c r="AM1383" i="1" s="1"/>
  <c r="AM1382" i="1" s="1"/>
  <c r="AL1385" i="1"/>
  <c r="AK1385" i="1"/>
  <c r="AJ1385" i="1"/>
  <c r="AI1385" i="1"/>
  <c r="AI1384" i="1" s="1"/>
  <c r="AI1383" i="1" s="1"/>
  <c r="AI1382" i="1" s="1"/>
  <c r="AH1385" i="1"/>
  <c r="AH1384" i="1" s="1"/>
  <c r="AH1383" i="1" s="1"/>
  <c r="AH1382" i="1" s="1"/>
  <c r="AG1385" i="1"/>
  <c r="AF1385" i="1"/>
  <c r="AF1384" i="1" s="1"/>
  <c r="AF1383" i="1" s="1"/>
  <c r="AF1382" i="1" s="1"/>
  <c r="AE1385" i="1"/>
  <c r="AE1384" i="1" s="1"/>
  <c r="AE1383" i="1" s="1"/>
  <c r="AE1382" i="1" s="1"/>
  <c r="AD1385" i="1"/>
  <c r="AD1384" i="1" s="1"/>
  <c r="AD1383" i="1" s="1"/>
  <c r="AD1382" i="1" s="1"/>
  <c r="AC1385" i="1"/>
  <c r="AC1384" i="1" s="1"/>
  <c r="AC1383" i="1" s="1"/>
  <c r="AC1382" i="1" s="1"/>
  <c r="AC1381" i="1" s="1"/>
  <c r="AC1380" i="1" s="1"/>
  <c r="AB1385" i="1"/>
  <c r="AA1385" i="1"/>
  <c r="AA1384" i="1" s="1"/>
  <c r="AA1383" i="1" s="1"/>
  <c r="AA1382" i="1" s="1"/>
  <c r="Z1385" i="1"/>
  <c r="Z1384" i="1" s="1"/>
  <c r="Z1383" i="1" s="1"/>
  <c r="Z1382" i="1" s="1"/>
  <c r="Y1385" i="1"/>
  <c r="X1385" i="1"/>
  <c r="X1384" i="1" s="1"/>
  <c r="X1383" i="1" s="1"/>
  <c r="X1382" i="1" s="1"/>
  <c r="W1385" i="1"/>
  <c r="W1384" i="1" s="1"/>
  <c r="W1383" i="1" s="1"/>
  <c r="W1382" i="1" s="1"/>
  <c r="S1385" i="1"/>
  <c r="S1384" i="1" s="1"/>
  <c r="S1383" i="1" s="1"/>
  <c r="S1382" i="1" s="1"/>
  <c r="R1385" i="1"/>
  <c r="R1384" i="1" s="1"/>
  <c r="R1383" i="1" s="1"/>
  <c r="R1382" i="1" s="1"/>
  <c r="Q1385" i="1"/>
  <c r="P1385" i="1"/>
  <c r="P1384" i="1" s="1"/>
  <c r="P1383" i="1" s="1"/>
  <c r="P1382" i="1" s="1"/>
  <c r="P1381" i="1" s="1"/>
  <c r="P1380" i="1" s="1"/>
  <c r="O1385" i="1"/>
  <c r="O1384" i="1" s="1"/>
  <c r="O1383" i="1" s="1"/>
  <c r="O1382" i="1" s="1"/>
  <c r="N1385" i="1"/>
  <c r="N1384" i="1" s="1"/>
  <c r="N1383" i="1" s="1"/>
  <c r="N1382" i="1" s="1"/>
  <c r="M1385" i="1"/>
  <c r="L1385" i="1"/>
  <c r="T1385" i="1" s="1"/>
  <c r="K1385" i="1"/>
  <c r="J1385" i="1"/>
  <c r="U1385" i="1" s="1"/>
  <c r="I1385" i="1"/>
  <c r="E1385" i="1"/>
  <c r="AS1384" i="1"/>
  <c r="AS1383" i="1" s="1"/>
  <c r="AS1382" i="1" s="1"/>
  <c r="AR1384" i="1"/>
  <c r="AR1383" i="1" s="1"/>
  <c r="AR1382" i="1" s="1"/>
  <c r="AK1384" i="1"/>
  <c r="AK1383" i="1" s="1"/>
  <c r="AK1382" i="1" s="1"/>
  <c r="AK1381" i="1" s="1"/>
  <c r="AK1380" i="1" s="1"/>
  <c r="AJ1384" i="1"/>
  <c r="AJ1383" i="1" s="1"/>
  <c r="AJ1382" i="1" s="1"/>
  <c r="AG1384" i="1"/>
  <c r="AG1383" i="1" s="1"/>
  <c r="AG1382" i="1" s="1"/>
  <c r="AB1384" i="1"/>
  <c r="AB1383" i="1" s="1"/>
  <c r="AB1382" i="1" s="1"/>
  <c r="Y1384" i="1"/>
  <c r="Y1383" i="1" s="1"/>
  <c r="Y1382" i="1" s="1"/>
  <c r="Y1381" i="1" s="1"/>
  <c r="Y1380" i="1" s="1"/>
  <c r="Q1384" i="1"/>
  <c r="Q1383" i="1" s="1"/>
  <c r="Q1382" i="1" s="1"/>
  <c r="Q1381" i="1" s="1"/>
  <c r="Q1380" i="1" s="1"/>
  <c r="M1384" i="1"/>
  <c r="M1383" i="1" s="1"/>
  <c r="M1382" i="1" s="1"/>
  <c r="I1384" i="1"/>
  <c r="E1384" i="1"/>
  <c r="E1383" i="1"/>
  <c r="E1382" i="1"/>
  <c r="E1381" i="1"/>
  <c r="E1380" i="1"/>
  <c r="BA1379" i="1"/>
  <c r="AU1379" i="1"/>
  <c r="V1379" i="1"/>
  <c r="AY1379" i="1" s="1"/>
  <c r="U1379" i="1"/>
  <c r="AX1379" i="1" s="1"/>
  <c r="T1379" i="1"/>
  <c r="AV1379" i="1" s="1"/>
  <c r="E1379" i="1"/>
  <c r="AZ1378" i="1"/>
  <c r="AZ1377" i="1" s="1"/>
  <c r="AZ1376" i="1" s="1"/>
  <c r="AZ1375" i="1" s="1"/>
  <c r="AZ1374" i="1" s="1"/>
  <c r="AZ1373" i="1" s="1"/>
  <c r="AT1378" i="1"/>
  <c r="AS1378" i="1"/>
  <c r="AS1377" i="1" s="1"/>
  <c r="AR1378" i="1"/>
  <c r="AR1377" i="1" s="1"/>
  <c r="AR1376" i="1" s="1"/>
  <c r="AR1375" i="1" s="1"/>
  <c r="AR1374" i="1" s="1"/>
  <c r="AR1373" i="1" s="1"/>
  <c r="AQ1378" i="1"/>
  <c r="AQ1377" i="1" s="1"/>
  <c r="AQ1376" i="1" s="1"/>
  <c r="AQ1375" i="1" s="1"/>
  <c r="AQ1374" i="1" s="1"/>
  <c r="AQ1373" i="1" s="1"/>
  <c r="AP1378" i="1"/>
  <c r="AP1377" i="1" s="1"/>
  <c r="AP1376" i="1" s="1"/>
  <c r="AO1378" i="1"/>
  <c r="AO1377" i="1" s="1"/>
  <c r="AO1376" i="1" s="1"/>
  <c r="AO1375" i="1" s="1"/>
  <c r="AO1374" i="1" s="1"/>
  <c r="AO1373" i="1" s="1"/>
  <c r="AN1378" i="1"/>
  <c r="AN1377" i="1" s="1"/>
  <c r="AN1376" i="1" s="1"/>
  <c r="AN1375" i="1" s="1"/>
  <c r="AN1374" i="1" s="1"/>
  <c r="AN1373" i="1" s="1"/>
  <c r="AM1378" i="1"/>
  <c r="AL1378" i="1"/>
  <c r="AK1378" i="1"/>
  <c r="AK1377" i="1" s="1"/>
  <c r="AK1376" i="1" s="1"/>
  <c r="AK1375" i="1" s="1"/>
  <c r="AK1374" i="1" s="1"/>
  <c r="AK1373" i="1" s="1"/>
  <c r="AJ1378" i="1"/>
  <c r="AJ1377" i="1" s="1"/>
  <c r="AJ1376" i="1" s="1"/>
  <c r="AJ1375" i="1" s="1"/>
  <c r="AJ1374" i="1" s="1"/>
  <c r="AJ1373" i="1" s="1"/>
  <c r="AI1378" i="1"/>
  <c r="AI1377" i="1" s="1"/>
  <c r="AI1376" i="1" s="1"/>
  <c r="AI1375" i="1" s="1"/>
  <c r="AI1374" i="1" s="1"/>
  <c r="AI1373" i="1" s="1"/>
  <c r="AH1378" i="1"/>
  <c r="AH1377" i="1" s="1"/>
  <c r="AH1376" i="1" s="1"/>
  <c r="AH1375" i="1" s="1"/>
  <c r="AH1374" i="1" s="1"/>
  <c r="AH1373" i="1" s="1"/>
  <c r="AG1378" i="1"/>
  <c r="AG1377" i="1" s="1"/>
  <c r="AG1376" i="1" s="1"/>
  <c r="AG1375" i="1" s="1"/>
  <c r="AG1374" i="1" s="1"/>
  <c r="AG1373" i="1" s="1"/>
  <c r="AF1378" i="1"/>
  <c r="AF1377" i="1" s="1"/>
  <c r="AF1376" i="1" s="1"/>
  <c r="AF1375" i="1" s="1"/>
  <c r="AF1374" i="1" s="1"/>
  <c r="AF1373" i="1" s="1"/>
  <c r="AE1378" i="1"/>
  <c r="AD1378" i="1"/>
  <c r="AC1378" i="1"/>
  <c r="AC1377" i="1" s="1"/>
  <c r="AC1376" i="1" s="1"/>
  <c r="AC1375" i="1" s="1"/>
  <c r="AC1374" i="1" s="1"/>
  <c r="AC1373" i="1" s="1"/>
  <c r="AB1378" i="1"/>
  <c r="AB1377" i="1" s="1"/>
  <c r="AB1376" i="1" s="1"/>
  <c r="AB1375" i="1" s="1"/>
  <c r="AB1374" i="1" s="1"/>
  <c r="AB1373" i="1" s="1"/>
  <c r="AA1378" i="1"/>
  <c r="AA1377" i="1" s="1"/>
  <c r="AA1376" i="1" s="1"/>
  <c r="AA1375" i="1" s="1"/>
  <c r="AA1374" i="1" s="1"/>
  <c r="AA1373" i="1" s="1"/>
  <c r="Z1378" i="1"/>
  <c r="Z1377" i="1" s="1"/>
  <c r="Z1376" i="1" s="1"/>
  <c r="Z1375" i="1" s="1"/>
  <c r="Z1374" i="1" s="1"/>
  <c r="Z1373" i="1" s="1"/>
  <c r="Y1378" i="1"/>
  <c r="Y1377" i="1" s="1"/>
  <c r="Y1376" i="1" s="1"/>
  <c r="Y1375" i="1" s="1"/>
  <c r="Y1374" i="1" s="1"/>
  <c r="Y1373" i="1" s="1"/>
  <c r="X1378" i="1"/>
  <c r="X1377" i="1" s="1"/>
  <c r="X1376" i="1" s="1"/>
  <c r="X1375" i="1" s="1"/>
  <c r="X1374" i="1" s="1"/>
  <c r="X1373" i="1" s="1"/>
  <c r="W1378" i="1"/>
  <c r="S1378" i="1"/>
  <c r="R1378" i="1"/>
  <c r="Q1378" i="1"/>
  <c r="Q1377" i="1" s="1"/>
  <c r="Q1376" i="1" s="1"/>
  <c r="Q1375" i="1" s="1"/>
  <c r="Q1374" i="1" s="1"/>
  <c r="Q1373" i="1" s="1"/>
  <c r="P1378" i="1"/>
  <c r="P1377" i="1" s="1"/>
  <c r="P1376" i="1" s="1"/>
  <c r="P1375" i="1" s="1"/>
  <c r="P1374" i="1" s="1"/>
  <c r="P1373" i="1" s="1"/>
  <c r="O1378" i="1"/>
  <c r="O1377" i="1" s="1"/>
  <c r="O1376" i="1" s="1"/>
  <c r="O1375" i="1" s="1"/>
  <c r="O1374" i="1" s="1"/>
  <c r="O1373" i="1" s="1"/>
  <c r="N1378" i="1"/>
  <c r="M1378" i="1"/>
  <c r="L1378" i="1"/>
  <c r="L1377" i="1" s="1"/>
  <c r="L1376" i="1" s="1"/>
  <c r="L1375" i="1" s="1"/>
  <c r="L1374" i="1" s="1"/>
  <c r="L1373" i="1" s="1"/>
  <c r="K1378" i="1"/>
  <c r="J1378" i="1"/>
  <c r="I1378" i="1"/>
  <c r="E1378" i="1"/>
  <c r="AT1377" i="1"/>
  <c r="AT1376" i="1" s="1"/>
  <c r="AT1375" i="1" s="1"/>
  <c r="AT1374" i="1" s="1"/>
  <c r="AT1373" i="1" s="1"/>
  <c r="AM1377" i="1"/>
  <c r="AM1376" i="1" s="1"/>
  <c r="AM1375" i="1" s="1"/>
  <c r="AM1374" i="1" s="1"/>
  <c r="AM1373" i="1" s="1"/>
  <c r="AL1377" i="1"/>
  <c r="AE1377" i="1"/>
  <c r="AE1376" i="1" s="1"/>
  <c r="AE1375" i="1" s="1"/>
  <c r="AE1374" i="1" s="1"/>
  <c r="AE1373" i="1" s="1"/>
  <c r="AD1377" i="1"/>
  <c r="AD1376" i="1" s="1"/>
  <c r="AD1375" i="1" s="1"/>
  <c r="AD1374" i="1" s="1"/>
  <c r="AD1373" i="1" s="1"/>
  <c r="W1377" i="1"/>
  <c r="W1376" i="1" s="1"/>
  <c r="W1375" i="1" s="1"/>
  <c r="W1374" i="1" s="1"/>
  <c r="W1373" i="1" s="1"/>
  <c r="S1377" i="1"/>
  <c r="S1376" i="1" s="1"/>
  <c r="S1375" i="1" s="1"/>
  <c r="S1374" i="1" s="1"/>
  <c r="S1373" i="1" s="1"/>
  <c r="R1377" i="1"/>
  <c r="R1376" i="1" s="1"/>
  <c r="R1375" i="1" s="1"/>
  <c r="R1374" i="1" s="1"/>
  <c r="R1373" i="1" s="1"/>
  <c r="K1377" i="1"/>
  <c r="J1377" i="1"/>
  <c r="E1377" i="1"/>
  <c r="E1376" i="1"/>
  <c r="E1375" i="1"/>
  <c r="E1374" i="1"/>
  <c r="E1373" i="1"/>
  <c r="BA1372" i="1"/>
  <c r="AY1372" i="1"/>
  <c r="AX1372" i="1"/>
  <c r="AU1372" i="1"/>
  <c r="T1372" i="1"/>
  <c r="E1372" i="1"/>
  <c r="AU1371" i="1"/>
  <c r="T1371" i="1"/>
  <c r="E1371" i="1"/>
  <c r="AZ1370" i="1"/>
  <c r="AZ1367" i="1" s="1"/>
  <c r="AT1370" i="1"/>
  <c r="AT1368" i="1" s="1"/>
  <c r="AT1367" i="1" s="1"/>
  <c r="AS1370" i="1"/>
  <c r="AS1368" i="1" s="1"/>
  <c r="AS1367" i="1" s="1"/>
  <c r="AR1370" i="1"/>
  <c r="AR1368" i="1" s="1"/>
  <c r="AR1367" i="1" s="1"/>
  <c r="AQ1370" i="1"/>
  <c r="AP1370" i="1"/>
  <c r="AO1370" i="1"/>
  <c r="AN1370" i="1"/>
  <c r="AN1368" i="1" s="1"/>
  <c r="AN1367" i="1" s="1"/>
  <c r="AM1370" i="1"/>
  <c r="AM1368" i="1" s="1"/>
  <c r="AM1367" i="1" s="1"/>
  <c r="AL1370" i="1"/>
  <c r="AL1368" i="1" s="1"/>
  <c r="AK1370" i="1"/>
  <c r="AK1368" i="1" s="1"/>
  <c r="AK1367" i="1" s="1"/>
  <c r="AJ1370" i="1"/>
  <c r="AJ1368" i="1" s="1"/>
  <c r="AJ1367" i="1" s="1"/>
  <c r="AI1370" i="1"/>
  <c r="AH1370" i="1"/>
  <c r="AH1368" i="1" s="1"/>
  <c r="AH1367" i="1" s="1"/>
  <c r="AG1370" i="1"/>
  <c r="AG1368" i="1" s="1"/>
  <c r="AG1367" i="1" s="1"/>
  <c r="AF1370" i="1"/>
  <c r="AF1368" i="1" s="1"/>
  <c r="AF1367" i="1" s="1"/>
  <c r="AD1370" i="1"/>
  <c r="AD1367" i="1" s="1"/>
  <c r="AC1370" i="1"/>
  <c r="AB1370" i="1"/>
  <c r="AB1367" i="1" s="1"/>
  <c r="AA1370" i="1"/>
  <c r="Z1370" i="1"/>
  <c r="Z1367" i="1" s="1"/>
  <c r="Y1370" i="1"/>
  <c r="X1370" i="1"/>
  <c r="X1367" i="1" s="1"/>
  <c r="W1370" i="1"/>
  <c r="W1367" i="1" s="1"/>
  <c r="S1370" i="1"/>
  <c r="S1368" i="1" s="1"/>
  <c r="R1370" i="1"/>
  <c r="Q1370" i="1"/>
  <c r="Q1368" i="1" s="1"/>
  <c r="Q1367" i="1" s="1"/>
  <c r="P1370" i="1"/>
  <c r="P1368" i="1" s="1"/>
  <c r="P1367" i="1" s="1"/>
  <c r="O1370" i="1"/>
  <c r="O1368" i="1" s="1"/>
  <c r="O1367" i="1" s="1"/>
  <c r="E1370" i="1"/>
  <c r="AU1369" i="1"/>
  <c r="T1369" i="1"/>
  <c r="E1369" i="1"/>
  <c r="AQ1368" i="1"/>
  <c r="AQ1367" i="1" s="1"/>
  <c r="AP1368" i="1"/>
  <c r="AP1367" i="1" s="1"/>
  <c r="AO1368" i="1"/>
  <c r="AO1367" i="1" s="1"/>
  <c r="AI1368" i="1"/>
  <c r="AI1367" i="1" s="1"/>
  <c r="R1368" i="1"/>
  <c r="R1367" i="1" s="1"/>
  <c r="E1368" i="1"/>
  <c r="AC1367" i="1"/>
  <c r="Y1367" i="1"/>
  <c r="E1367" i="1"/>
  <c r="BA1366" i="1"/>
  <c r="AU1366" i="1"/>
  <c r="V1366" i="1"/>
  <c r="AY1366" i="1" s="1"/>
  <c r="U1366" i="1"/>
  <c r="AX1366" i="1" s="1"/>
  <c r="T1366" i="1"/>
  <c r="AW1366" i="1" s="1"/>
  <c r="E1366" i="1"/>
  <c r="AZ1365" i="1"/>
  <c r="AT1365" i="1"/>
  <c r="AT1364" i="1" s="1"/>
  <c r="AT1363" i="1" s="1"/>
  <c r="AT1362" i="1" s="1"/>
  <c r="AS1365" i="1"/>
  <c r="AS1364" i="1" s="1"/>
  <c r="AS1363" i="1" s="1"/>
  <c r="AS1362" i="1" s="1"/>
  <c r="AR1365" i="1"/>
  <c r="AR1364" i="1" s="1"/>
  <c r="AR1363" i="1" s="1"/>
  <c r="AR1362" i="1" s="1"/>
  <c r="AQ1365" i="1"/>
  <c r="AP1365" i="1"/>
  <c r="AP1364" i="1" s="1"/>
  <c r="AO1365" i="1"/>
  <c r="AO1364" i="1" s="1"/>
  <c r="AO1363" i="1" s="1"/>
  <c r="AO1362" i="1" s="1"/>
  <c r="AN1365" i="1"/>
  <c r="AN1364" i="1" s="1"/>
  <c r="AN1363" i="1" s="1"/>
  <c r="AN1362" i="1" s="1"/>
  <c r="AM1365" i="1"/>
  <c r="AL1365" i="1"/>
  <c r="AL1364" i="1" s="1"/>
  <c r="AK1365" i="1"/>
  <c r="AK1364" i="1" s="1"/>
  <c r="AK1363" i="1" s="1"/>
  <c r="AK1362" i="1" s="1"/>
  <c r="AJ1365" i="1"/>
  <c r="AJ1364" i="1" s="1"/>
  <c r="AJ1363" i="1" s="1"/>
  <c r="AJ1362" i="1" s="1"/>
  <c r="AI1365" i="1"/>
  <c r="AH1365" i="1"/>
  <c r="AH1364" i="1" s="1"/>
  <c r="AH1363" i="1" s="1"/>
  <c r="AH1362" i="1" s="1"/>
  <c r="AG1365" i="1"/>
  <c r="AG1364" i="1" s="1"/>
  <c r="AG1363" i="1" s="1"/>
  <c r="AG1362" i="1" s="1"/>
  <c r="AF1365" i="1"/>
  <c r="AF1364" i="1" s="1"/>
  <c r="AF1363" i="1" s="1"/>
  <c r="AF1362" i="1" s="1"/>
  <c r="AE1365" i="1"/>
  <c r="AD1365" i="1"/>
  <c r="AD1364" i="1" s="1"/>
  <c r="AD1363" i="1" s="1"/>
  <c r="AD1362" i="1" s="1"/>
  <c r="AC1365" i="1"/>
  <c r="AC1364" i="1" s="1"/>
  <c r="AC1363" i="1" s="1"/>
  <c r="AC1362" i="1" s="1"/>
  <c r="AB1365" i="1"/>
  <c r="AB1364" i="1" s="1"/>
  <c r="AB1363" i="1" s="1"/>
  <c r="AB1362" i="1" s="1"/>
  <c r="AA1365" i="1"/>
  <c r="Z1365" i="1"/>
  <c r="Z1364" i="1" s="1"/>
  <c r="Z1363" i="1" s="1"/>
  <c r="Z1362" i="1" s="1"/>
  <c r="Y1365" i="1"/>
  <c r="Y1364" i="1" s="1"/>
  <c r="Y1363" i="1" s="1"/>
  <c r="Y1362" i="1" s="1"/>
  <c r="X1365" i="1"/>
  <c r="X1364" i="1" s="1"/>
  <c r="X1363" i="1" s="1"/>
  <c r="X1362" i="1" s="1"/>
  <c r="W1365" i="1"/>
  <c r="S1365" i="1"/>
  <c r="S1364" i="1" s="1"/>
  <c r="S1363" i="1" s="1"/>
  <c r="S1362" i="1" s="1"/>
  <c r="R1365" i="1"/>
  <c r="R1364" i="1" s="1"/>
  <c r="R1363" i="1" s="1"/>
  <c r="R1362" i="1" s="1"/>
  <c r="Q1365" i="1"/>
  <c r="Q1364" i="1" s="1"/>
  <c r="Q1363" i="1" s="1"/>
  <c r="Q1362" i="1" s="1"/>
  <c r="P1365" i="1"/>
  <c r="O1365" i="1"/>
  <c r="O1364" i="1" s="1"/>
  <c r="O1363" i="1" s="1"/>
  <c r="O1362" i="1" s="1"/>
  <c r="N1365" i="1"/>
  <c r="M1365" i="1"/>
  <c r="L1365" i="1"/>
  <c r="K1365" i="1"/>
  <c r="K1364" i="1" s="1"/>
  <c r="J1365" i="1"/>
  <c r="J1364" i="1" s="1"/>
  <c r="I1365" i="1"/>
  <c r="E1365" i="1"/>
  <c r="AZ1364" i="1"/>
  <c r="AZ1363" i="1" s="1"/>
  <c r="AZ1362" i="1" s="1"/>
  <c r="AQ1364" i="1"/>
  <c r="AQ1363" i="1" s="1"/>
  <c r="AQ1362" i="1" s="1"/>
  <c r="AM1364" i="1"/>
  <c r="AM1363" i="1" s="1"/>
  <c r="AM1362" i="1" s="1"/>
  <c r="AI1364" i="1"/>
  <c r="AI1363" i="1" s="1"/>
  <c r="AI1362" i="1" s="1"/>
  <c r="AE1364" i="1"/>
  <c r="AE1363" i="1" s="1"/>
  <c r="AE1362" i="1" s="1"/>
  <c r="AA1364" i="1"/>
  <c r="AA1363" i="1" s="1"/>
  <c r="AA1362" i="1" s="1"/>
  <c r="W1364" i="1"/>
  <c r="W1363" i="1" s="1"/>
  <c r="W1362" i="1" s="1"/>
  <c r="P1364" i="1"/>
  <c r="P1363" i="1" s="1"/>
  <c r="P1362" i="1" s="1"/>
  <c r="L1364" i="1"/>
  <c r="L1363" i="1" s="1"/>
  <c r="L1362" i="1" s="1"/>
  <c r="E1364" i="1"/>
  <c r="E1363" i="1"/>
  <c r="E1362" i="1"/>
  <c r="BA1361" i="1"/>
  <c r="AU1361" i="1"/>
  <c r="V1361" i="1"/>
  <c r="AY1361" i="1" s="1"/>
  <c r="U1361" i="1"/>
  <c r="AX1361" i="1" s="1"/>
  <c r="T1361" i="1"/>
  <c r="AW1361" i="1" s="1"/>
  <c r="E1361" i="1"/>
  <c r="BA1360" i="1"/>
  <c r="AU1360" i="1"/>
  <c r="T1360" i="1"/>
  <c r="E1360" i="1"/>
  <c r="AZ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S1359" i="1"/>
  <c r="R1359" i="1"/>
  <c r="R1356" i="1" s="1"/>
  <c r="R1355" i="1" s="1"/>
  <c r="Q1359" i="1"/>
  <c r="P1359" i="1"/>
  <c r="O1359" i="1"/>
  <c r="N1359" i="1"/>
  <c r="N1356" i="1" s="1"/>
  <c r="N1355" i="1" s="1"/>
  <c r="M1359" i="1"/>
  <c r="L1359" i="1"/>
  <c r="K1359" i="1"/>
  <c r="J1359" i="1"/>
  <c r="I1359" i="1"/>
  <c r="E1359" i="1"/>
  <c r="BA1358" i="1"/>
  <c r="AU1358" i="1"/>
  <c r="V1358" i="1"/>
  <c r="AY1358" i="1" s="1"/>
  <c r="U1358" i="1"/>
  <c r="AX1358" i="1" s="1"/>
  <c r="T1358" i="1"/>
  <c r="E1358" i="1"/>
  <c r="AZ1357" i="1"/>
  <c r="AZ1356" i="1" s="1"/>
  <c r="AZ1355" i="1" s="1"/>
  <c r="AT1357" i="1"/>
  <c r="AS1357" i="1"/>
  <c r="AR1357" i="1"/>
  <c r="AR1356" i="1" s="1"/>
  <c r="AR1355" i="1" s="1"/>
  <c r="AQ1357" i="1"/>
  <c r="AQ1356" i="1" s="1"/>
  <c r="AQ1355" i="1" s="1"/>
  <c r="AP1357" i="1"/>
  <c r="AP1356" i="1" s="1"/>
  <c r="AO1357" i="1"/>
  <c r="AN1357" i="1"/>
  <c r="AN1356" i="1" s="1"/>
  <c r="AN1355" i="1" s="1"/>
  <c r="AM1357" i="1"/>
  <c r="AM1356" i="1" s="1"/>
  <c r="AM1355" i="1" s="1"/>
  <c r="AL1357" i="1"/>
  <c r="AK1357" i="1"/>
  <c r="AJ1357" i="1"/>
  <c r="AJ1356" i="1" s="1"/>
  <c r="AJ1355" i="1" s="1"/>
  <c r="AI1357" i="1"/>
  <c r="AI1356" i="1" s="1"/>
  <c r="AI1355" i="1" s="1"/>
  <c r="AH1357" i="1"/>
  <c r="AH1356" i="1" s="1"/>
  <c r="AH1355" i="1" s="1"/>
  <c r="AG1357" i="1"/>
  <c r="AF1357" i="1"/>
  <c r="AE1357" i="1"/>
  <c r="AD1357" i="1"/>
  <c r="AC1357" i="1"/>
  <c r="AB1357" i="1"/>
  <c r="AB1356" i="1" s="1"/>
  <c r="AB1355" i="1" s="1"/>
  <c r="AA1357" i="1"/>
  <c r="AA1356" i="1" s="1"/>
  <c r="AA1355" i="1" s="1"/>
  <c r="Z1357" i="1"/>
  <c r="Z1356" i="1" s="1"/>
  <c r="Z1355" i="1" s="1"/>
  <c r="Y1357" i="1"/>
  <c r="X1357" i="1"/>
  <c r="X1356" i="1" s="1"/>
  <c r="X1355" i="1" s="1"/>
  <c r="W1357" i="1"/>
  <c r="W1356" i="1" s="1"/>
  <c r="W1355" i="1" s="1"/>
  <c r="S1357" i="1"/>
  <c r="R1357" i="1"/>
  <c r="Q1357" i="1"/>
  <c r="Q1356" i="1" s="1"/>
  <c r="Q1355" i="1" s="1"/>
  <c r="P1357" i="1"/>
  <c r="P1356" i="1" s="1"/>
  <c r="P1355" i="1" s="1"/>
  <c r="O1357" i="1"/>
  <c r="O1356" i="1" s="1"/>
  <c r="O1355" i="1" s="1"/>
  <c r="N1357" i="1"/>
  <c r="M1357" i="1"/>
  <c r="U1357" i="1" s="1"/>
  <c r="L1357" i="1"/>
  <c r="L1356" i="1" s="1"/>
  <c r="K1357" i="1"/>
  <c r="K1356" i="1" s="1"/>
  <c r="K1355" i="1" s="1"/>
  <c r="J1357" i="1"/>
  <c r="I1357" i="1"/>
  <c r="I1356" i="1" s="1"/>
  <c r="E1357" i="1"/>
  <c r="AT1356" i="1"/>
  <c r="AT1355" i="1" s="1"/>
  <c r="AL1356" i="1"/>
  <c r="AE1356" i="1"/>
  <c r="AE1355" i="1" s="1"/>
  <c r="AD1356" i="1"/>
  <c r="AD1355" i="1" s="1"/>
  <c r="S1356" i="1"/>
  <c r="S1355" i="1" s="1"/>
  <c r="J1356" i="1"/>
  <c r="E1356" i="1"/>
  <c r="L1355" i="1"/>
  <c r="E1355" i="1"/>
  <c r="AU1354" i="1"/>
  <c r="V1354" i="1"/>
  <c r="AY1354" i="1" s="1"/>
  <c r="U1354" i="1"/>
  <c r="AX1354" i="1" s="1"/>
  <c r="T1354" i="1"/>
  <c r="AW1354" i="1" s="1"/>
  <c r="E1354" i="1"/>
  <c r="AU1353" i="1"/>
  <c r="T1353" i="1"/>
  <c r="E1353" i="1"/>
  <c r="AZ1352" i="1"/>
  <c r="AT1352" i="1"/>
  <c r="AT1351" i="1" s="1"/>
  <c r="AT1350" i="1" s="1"/>
  <c r="AS1352" i="1"/>
  <c r="AR1352" i="1"/>
  <c r="AR1351" i="1" s="1"/>
  <c r="AR1350" i="1" s="1"/>
  <c r="AQ1352" i="1"/>
  <c r="AP1352" i="1"/>
  <c r="AO1352" i="1"/>
  <c r="AO1351" i="1" s="1"/>
  <c r="AO1350" i="1" s="1"/>
  <c r="AN1352" i="1"/>
  <c r="AM1352" i="1"/>
  <c r="AL1352" i="1"/>
  <c r="AL1351" i="1" s="1"/>
  <c r="AL1350" i="1" s="1"/>
  <c r="AK1352" i="1"/>
  <c r="AK1351" i="1" s="1"/>
  <c r="AJ1352" i="1"/>
  <c r="AJ1351" i="1" s="1"/>
  <c r="AJ1350" i="1" s="1"/>
  <c r="AI1352" i="1"/>
  <c r="AH1352" i="1"/>
  <c r="AH1351" i="1" s="1"/>
  <c r="AH1350" i="1" s="1"/>
  <c r="AG1352" i="1"/>
  <c r="AG1351" i="1" s="1"/>
  <c r="AG1350" i="1" s="1"/>
  <c r="AF1352" i="1"/>
  <c r="AF1351" i="1" s="1"/>
  <c r="AF1350" i="1" s="1"/>
  <c r="AE1352" i="1"/>
  <c r="AD1352" i="1"/>
  <c r="AD1351" i="1" s="1"/>
  <c r="AD1350" i="1" s="1"/>
  <c r="AC1352" i="1"/>
  <c r="AB1352" i="1"/>
  <c r="AB1351" i="1" s="1"/>
  <c r="AB1350" i="1" s="1"/>
  <c r="AA1352" i="1"/>
  <c r="Z1352" i="1"/>
  <c r="Z1351" i="1" s="1"/>
  <c r="Z1350" i="1" s="1"/>
  <c r="Y1352" i="1"/>
  <c r="Y1351" i="1" s="1"/>
  <c r="Y1350" i="1" s="1"/>
  <c r="X1352" i="1"/>
  <c r="W1352" i="1"/>
  <c r="S1352" i="1"/>
  <c r="S1351" i="1" s="1"/>
  <c r="S1350" i="1" s="1"/>
  <c r="R1352" i="1"/>
  <c r="R1351" i="1" s="1"/>
  <c r="R1350" i="1" s="1"/>
  <c r="Q1352" i="1"/>
  <c r="Q1351" i="1" s="1"/>
  <c r="Q1350" i="1" s="1"/>
  <c r="P1352" i="1"/>
  <c r="O1352" i="1"/>
  <c r="O1351" i="1" s="1"/>
  <c r="O1350" i="1" s="1"/>
  <c r="N1352" i="1"/>
  <c r="N1351" i="1" s="1"/>
  <c r="N1350" i="1" s="1"/>
  <c r="M1352" i="1"/>
  <c r="L1352" i="1"/>
  <c r="L1351" i="1" s="1"/>
  <c r="L1350" i="1" s="1"/>
  <c r="K1352" i="1"/>
  <c r="K1351" i="1" s="1"/>
  <c r="J1352" i="1"/>
  <c r="I1352" i="1"/>
  <c r="I1351" i="1" s="1"/>
  <c r="I1350" i="1" s="1"/>
  <c r="E1352" i="1"/>
  <c r="AZ1351" i="1"/>
  <c r="AZ1350" i="1" s="1"/>
  <c r="AS1351" i="1"/>
  <c r="AS1350" i="1" s="1"/>
  <c r="AQ1351" i="1"/>
  <c r="AQ1350" i="1" s="1"/>
  <c r="AN1351" i="1"/>
  <c r="AN1350" i="1" s="1"/>
  <c r="AN1349" i="1" s="1"/>
  <c r="AM1351" i="1"/>
  <c r="AM1350" i="1" s="1"/>
  <c r="AI1351" i="1"/>
  <c r="AI1350" i="1" s="1"/>
  <c r="AE1351" i="1"/>
  <c r="AE1350" i="1" s="1"/>
  <c r="AC1351" i="1"/>
  <c r="AA1351" i="1"/>
  <c r="AA1350" i="1" s="1"/>
  <c r="X1351" i="1"/>
  <c r="X1350" i="1" s="1"/>
  <c r="W1351" i="1"/>
  <c r="W1350" i="1" s="1"/>
  <c r="P1351" i="1"/>
  <c r="P1350" i="1" s="1"/>
  <c r="M1351" i="1"/>
  <c r="E1351" i="1"/>
  <c r="AK1350" i="1"/>
  <c r="AC1350" i="1"/>
  <c r="M1350" i="1"/>
  <c r="E1350" i="1"/>
  <c r="E1349" i="1"/>
  <c r="BA1348" i="1"/>
  <c r="AU1348" i="1"/>
  <c r="V1348" i="1"/>
  <c r="AY1348" i="1" s="1"/>
  <c r="U1348" i="1"/>
  <c r="AX1348" i="1" s="1"/>
  <c r="T1348" i="1"/>
  <c r="E1348" i="1"/>
  <c r="AZ1347" i="1"/>
  <c r="AZ1346" i="1" s="1"/>
  <c r="AZ1345" i="1" s="1"/>
  <c r="AZ1344" i="1" s="1"/>
  <c r="AT1347" i="1"/>
  <c r="AT1346" i="1" s="1"/>
  <c r="AS1347" i="1"/>
  <c r="AR1347" i="1"/>
  <c r="AR1346" i="1" s="1"/>
  <c r="AR1345" i="1" s="1"/>
  <c r="AR1344" i="1" s="1"/>
  <c r="AQ1347" i="1"/>
  <c r="AQ1346" i="1" s="1"/>
  <c r="AQ1345" i="1" s="1"/>
  <c r="AQ1344" i="1" s="1"/>
  <c r="AP1347" i="1"/>
  <c r="AO1347" i="1"/>
  <c r="AO1346" i="1" s="1"/>
  <c r="AO1345" i="1" s="1"/>
  <c r="AO1344" i="1" s="1"/>
  <c r="AN1347" i="1"/>
  <c r="AN1346" i="1" s="1"/>
  <c r="AN1345" i="1" s="1"/>
  <c r="AN1344" i="1" s="1"/>
  <c r="AM1347" i="1"/>
  <c r="AM1346" i="1" s="1"/>
  <c r="AM1345" i="1" s="1"/>
  <c r="AM1344" i="1" s="1"/>
  <c r="AL1347" i="1"/>
  <c r="AK1347" i="1"/>
  <c r="AJ1347" i="1"/>
  <c r="AJ1346" i="1" s="1"/>
  <c r="AJ1345" i="1" s="1"/>
  <c r="AJ1344" i="1" s="1"/>
  <c r="AI1347" i="1"/>
  <c r="AI1346" i="1" s="1"/>
  <c r="AI1345" i="1" s="1"/>
  <c r="AI1344" i="1" s="1"/>
  <c r="AH1347" i="1"/>
  <c r="AH1346" i="1" s="1"/>
  <c r="AH1345" i="1" s="1"/>
  <c r="AH1344" i="1" s="1"/>
  <c r="AG1347" i="1"/>
  <c r="AF1347" i="1"/>
  <c r="AF1346" i="1" s="1"/>
  <c r="AF1345" i="1" s="1"/>
  <c r="AF1344" i="1" s="1"/>
  <c r="AE1347" i="1"/>
  <c r="AE1346" i="1" s="1"/>
  <c r="AE1345" i="1" s="1"/>
  <c r="AE1344" i="1" s="1"/>
  <c r="AD1347" i="1"/>
  <c r="AD1346" i="1" s="1"/>
  <c r="AD1345" i="1" s="1"/>
  <c r="AD1344" i="1" s="1"/>
  <c r="AC1347" i="1"/>
  <c r="AB1347" i="1"/>
  <c r="AB1346" i="1" s="1"/>
  <c r="AB1345" i="1" s="1"/>
  <c r="AB1344" i="1" s="1"/>
  <c r="AA1347" i="1"/>
  <c r="AA1346" i="1" s="1"/>
  <c r="AA1345" i="1" s="1"/>
  <c r="AA1344" i="1" s="1"/>
  <c r="Z1347" i="1"/>
  <c r="Z1346" i="1" s="1"/>
  <c r="Y1347" i="1"/>
  <c r="Y1346" i="1" s="1"/>
  <c r="Y1345" i="1" s="1"/>
  <c r="Y1344" i="1" s="1"/>
  <c r="X1347" i="1"/>
  <c r="X1346" i="1" s="1"/>
  <c r="X1345" i="1" s="1"/>
  <c r="X1344" i="1" s="1"/>
  <c r="W1347" i="1"/>
  <c r="W1346" i="1" s="1"/>
  <c r="W1345" i="1" s="1"/>
  <c r="W1344" i="1" s="1"/>
  <c r="S1347" i="1"/>
  <c r="S1346" i="1" s="1"/>
  <c r="S1345" i="1" s="1"/>
  <c r="S1344" i="1" s="1"/>
  <c r="R1347" i="1"/>
  <c r="R1346" i="1" s="1"/>
  <c r="R1345" i="1" s="1"/>
  <c r="R1344" i="1" s="1"/>
  <c r="Q1347" i="1"/>
  <c r="P1347" i="1"/>
  <c r="P1346" i="1" s="1"/>
  <c r="P1345" i="1" s="1"/>
  <c r="P1344" i="1" s="1"/>
  <c r="O1347" i="1"/>
  <c r="O1346" i="1" s="1"/>
  <c r="O1345" i="1" s="1"/>
  <c r="O1344" i="1" s="1"/>
  <c r="N1347" i="1"/>
  <c r="N1346" i="1" s="1"/>
  <c r="N1345" i="1" s="1"/>
  <c r="N1344" i="1" s="1"/>
  <c r="M1347" i="1"/>
  <c r="L1347" i="1"/>
  <c r="L1346" i="1" s="1"/>
  <c r="L1345" i="1" s="1"/>
  <c r="L1344" i="1" s="1"/>
  <c r="K1347" i="1"/>
  <c r="K1346" i="1" s="1"/>
  <c r="J1347" i="1"/>
  <c r="I1347" i="1"/>
  <c r="E1347" i="1"/>
  <c r="AS1346" i="1"/>
  <c r="AS1345" i="1" s="1"/>
  <c r="AS1344" i="1" s="1"/>
  <c r="AK1346" i="1"/>
  <c r="AK1345" i="1" s="1"/>
  <c r="AK1344" i="1" s="1"/>
  <c r="AG1346" i="1"/>
  <c r="AG1345" i="1" s="1"/>
  <c r="AG1344" i="1" s="1"/>
  <c r="AC1346" i="1"/>
  <c r="AC1345" i="1" s="1"/>
  <c r="AC1344" i="1" s="1"/>
  <c r="Q1346" i="1"/>
  <c r="Q1345" i="1" s="1"/>
  <c r="Q1344" i="1" s="1"/>
  <c r="M1346" i="1"/>
  <c r="M1345" i="1" s="1"/>
  <c r="M1344" i="1" s="1"/>
  <c r="I1346" i="1"/>
  <c r="I1345" i="1" s="1"/>
  <c r="E1346" i="1"/>
  <c r="AT1345" i="1"/>
  <c r="AT1344" i="1" s="1"/>
  <c r="Z1345" i="1"/>
  <c r="Z1344" i="1" s="1"/>
  <c r="E1345" i="1"/>
  <c r="E1344" i="1"/>
  <c r="E1343" i="1"/>
  <c r="BA1342" i="1"/>
  <c r="AY1342" i="1"/>
  <c r="AX1342" i="1"/>
  <c r="AU1342" i="1"/>
  <c r="Z1342" i="1"/>
  <c r="S1342" i="1"/>
  <c r="T1342" i="1" s="1"/>
  <c r="E1342" i="1"/>
  <c r="AZ1341" i="1"/>
  <c r="AT1341" i="1"/>
  <c r="AT1340" i="1" s="1"/>
  <c r="AT1339" i="1" s="1"/>
  <c r="AT1338" i="1" s="1"/>
  <c r="AT1337" i="1" s="1"/>
  <c r="AS1341" i="1"/>
  <c r="AS1340" i="1" s="1"/>
  <c r="AS1339" i="1" s="1"/>
  <c r="AS1338" i="1" s="1"/>
  <c r="AS1337" i="1" s="1"/>
  <c r="AR1341" i="1"/>
  <c r="AQ1341" i="1"/>
  <c r="AQ1340" i="1" s="1"/>
  <c r="AQ1339" i="1" s="1"/>
  <c r="AQ1338" i="1" s="1"/>
  <c r="AQ1337" i="1" s="1"/>
  <c r="AP1341" i="1"/>
  <c r="AO1341" i="1"/>
  <c r="AO1340" i="1" s="1"/>
  <c r="AO1339" i="1" s="1"/>
  <c r="AO1338" i="1" s="1"/>
  <c r="AO1337" i="1" s="1"/>
  <c r="AN1341" i="1"/>
  <c r="AN1340" i="1" s="1"/>
  <c r="AN1339" i="1" s="1"/>
  <c r="AN1338" i="1" s="1"/>
  <c r="AN1337" i="1" s="1"/>
  <c r="AM1341" i="1"/>
  <c r="AL1341" i="1"/>
  <c r="AK1341" i="1"/>
  <c r="AK1340" i="1" s="1"/>
  <c r="AK1339" i="1" s="1"/>
  <c r="AK1338" i="1" s="1"/>
  <c r="AK1337" i="1" s="1"/>
  <c r="AJ1341" i="1"/>
  <c r="AI1341" i="1"/>
  <c r="AI1340" i="1" s="1"/>
  <c r="AI1339" i="1" s="1"/>
  <c r="AI1338" i="1" s="1"/>
  <c r="AI1337" i="1" s="1"/>
  <c r="AH1341" i="1"/>
  <c r="AH1340" i="1" s="1"/>
  <c r="AH1339" i="1" s="1"/>
  <c r="AH1338" i="1" s="1"/>
  <c r="AH1337" i="1" s="1"/>
  <c r="AG1341" i="1"/>
  <c r="AG1340" i="1" s="1"/>
  <c r="AG1339" i="1" s="1"/>
  <c r="AG1338" i="1" s="1"/>
  <c r="AG1337" i="1" s="1"/>
  <c r="AF1341" i="1"/>
  <c r="AF1340" i="1" s="1"/>
  <c r="AF1339" i="1" s="1"/>
  <c r="AF1338" i="1" s="1"/>
  <c r="AF1337" i="1" s="1"/>
  <c r="AD1341" i="1"/>
  <c r="AD1340" i="1" s="1"/>
  <c r="AD1339" i="1" s="1"/>
  <c r="AD1338" i="1" s="1"/>
  <c r="AD1337" i="1" s="1"/>
  <c r="AC1341" i="1"/>
  <c r="AB1341" i="1"/>
  <c r="AB1340" i="1" s="1"/>
  <c r="AB1339" i="1" s="1"/>
  <c r="AB1338" i="1" s="1"/>
  <c r="AB1337" i="1" s="1"/>
  <c r="AA1341" i="1"/>
  <c r="Z1341" i="1"/>
  <c r="Z1340" i="1" s="1"/>
  <c r="Z1339" i="1" s="1"/>
  <c r="Z1338" i="1" s="1"/>
  <c r="Z1337" i="1" s="1"/>
  <c r="Y1341" i="1"/>
  <c r="Y1340" i="1" s="1"/>
  <c r="Y1339" i="1" s="1"/>
  <c r="Y1338" i="1" s="1"/>
  <c r="Y1337" i="1" s="1"/>
  <c r="X1341" i="1"/>
  <c r="W1341" i="1"/>
  <c r="S1341" i="1"/>
  <c r="R1341" i="1"/>
  <c r="Q1341" i="1"/>
  <c r="Q1340" i="1" s="1"/>
  <c r="Q1339" i="1" s="1"/>
  <c r="Q1338" i="1" s="1"/>
  <c r="Q1337" i="1" s="1"/>
  <c r="P1341" i="1"/>
  <c r="P1340" i="1" s="1"/>
  <c r="P1339" i="1" s="1"/>
  <c r="P1338" i="1" s="1"/>
  <c r="P1337" i="1" s="1"/>
  <c r="O1341" i="1"/>
  <c r="O1340" i="1" s="1"/>
  <c r="O1339" i="1" s="1"/>
  <c r="O1338" i="1" s="1"/>
  <c r="O1337" i="1" s="1"/>
  <c r="E1341" i="1"/>
  <c r="AZ1340" i="1"/>
  <c r="AZ1339" i="1" s="1"/>
  <c r="AZ1338" i="1" s="1"/>
  <c r="AZ1337" i="1" s="1"/>
  <c r="AR1340" i="1"/>
  <c r="AR1339" i="1" s="1"/>
  <c r="AR1338" i="1" s="1"/>
  <c r="AR1337" i="1" s="1"/>
  <c r="AM1340" i="1"/>
  <c r="AM1339" i="1" s="1"/>
  <c r="AM1338" i="1" s="1"/>
  <c r="AM1337" i="1" s="1"/>
  <c r="AJ1340" i="1"/>
  <c r="AJ1339" i="1" s="1"/>
  <c r="AJ1338" i="1" s="1"/>
  <c r="AJ1337" i="1" s="1"/>
  <c r="X1340" i="1"/>
  <c r="X1339" i="1" s="1"/>
  <c r="X1338" i="1" s="1"/>
  <c r="X1337" i="1" s="1"/>
  <c r="W1340" i="1"/>
  <c r="R1340" i="1"/>
  <c r="R1339" i="1" s="1"/>
  <c r="R1338" i="1" s="1"/>
  <c r="R1337" i="1" s="1"/>
  <c r="E1340" i="1"/>
  <c r="W1339" i="1"/>
  <c r="W1338" i="1" s="1"/>
  <c r="W1337" i="1" s="1"/>
  <c r="E1339" i="1"/>
  <c r="E1338" i="1"/>
  <c r="E1337" i="1"/>
  <c r="E1336" i="1"/>
  <c r="BA1335" i="1"/>
  <c r="AU1335" i="1"/>
  <c r="V1335" i="1"/>
  <c r="AY1335" i="1" s="1"/>
  <c r="U1335" i="1"/>
  <c r="AX1335" i="1" s="1"/>
  <c r="T1335" i="1"/>
  <c r="AW1335" i="1" s="1"/>
  <c r="E1335" i="1"/>
  <c r="AZ1334" i="1"/>
  <c r="AZ1333" i="1" s="1"/>
  <c r="AZ1332" i="1" s="1"/>
  <c r="AZ1331" i="1" s="1"/>
  <c r="AZ1330" i="1" s="1"/>
  <c r="AT1334" i="1"/>
  <c r="AT1333" i="1" s="1"/>
  <c r="AT1332" i="1" s="1"/>
  <c r="AT1331" i="1" s="1"/>
  <c r="AT1330" i="1" s="1"/>
  <c r="AS1334" i="1"/>
  <c r="AR1334" i="1"/>
  <c r="AR1333" i="1" s="1"/>
  <c r="AR1332" i="1" s="1"/>
  <c r="AR1331" i="1" s="1"/>
  <c r="AR1330" i="1" s="1"/>
  <c r="AQ1334" i="1"/>
  <c r="AQ1333" i="1" s="1"/>
  <c r="AQ1332" i="1" s="1"/>
  <c r="AQ1331" i="1" s="1"/>
  <c r="AQ1330" i="1" s="1"/>
  <c r="AP1334" i="1"/>
  <c r="AP1333" i="1" s="1"/>
  <c r="AP1332" i="1" s="1"/>
  <c r="AO1334" i="1"/>
  <c r="AN1334" i="1"/>
  <c r="AN1333" i="1" s="1"/>
  <c r="AN1332" i="1" s="1"/>
  <c r="AN1331" i="1" s="1"/>
  <c r="AN1330" i="1" s="1"/>
  <c r="AM1334" i="1"/>
  <c r="AM1333" i="1" s="1"/>
  <c r="AM1332" i="1" s="1"/>
  <c r="AM1331" i="1" s="1"/>
  <c r="AM1330" i="1" s="1"/>
  <c r="AL1334" i="1"/>
  <c r="AL1333" i="1" s="1"/>
  <c r="AK1334" i="1"/>
  <c r="AJ1334" i="1"/>
  <c r="AJ1333" i="1" s="1"/>
  <c r="AJ1332" i="1" s="1"/>
  <c r="AJ1331" i="1" s="1"/>
  <c r="AJ1330" i="1" s="1"/>
  <c r="AI1334" i="1"/>
  <c r="AI1333" i="1" s="1"/>
  <c r="AI1332" i="1" s="1"/>
  <c r="AI1331" i="1" s="1"/>
  <c r="AI1330" i="1" s="1"/>
  <c r="AH1334" i="1"/>
  <c r="AH1333" i="1" s="1"/>
  <c r="AH1332" i="1" s="1"/>
  <c r="AH1331" i="1" s="1"/>
  <c r="AH1330" i="1" s="1"/>
  <c r="AG1334" i="1"/>
  <c r="AF1334" i="1"/>
  <c r="AF1333" i="1" s="1"/>
  <c r="AF1332" i="1" s="1"/>
  <c r="AF1331" i="1" s="1"/>
  <c r="AF1330" i="1" s="1"/>
  <c r="AE1334" i="1"/>
  <c r="AE1333" i="1" s="1"/>
  <c r="AE1332" i="1" s="1"/>
  <c r="AE1331" i="1" s="1"/>
  <c r="AE1330" i="1" s="1"/>
  <c r="AD1334" i="1"/>
  <c r="AD1333" i="1" s="1"/>
  <c r="AD1332" i="1" s="1"/>
  <c r="AD1331" i="1" s="1"/>
  <c r="AD1330" i="1" s="1"/>
  <c r="AC1334" i="1"/>
  <c r="AB1334" i="1"/>
  <c r="AB1333" i="1" s="1"/>
  <c r="AB1332" i="1" s="1"/>
  <c r="AB1331" i="1" s="1"/>
  <c r="AB1330" i="1" s="1"/>
  <c r="AA1334" i="1"/>
  <c r="AA1333" i="1" s="1"/>
  <c r="AA1332" i="1" s="1"/>
  <c r="AA1331" i="1" s="1"/>
  <c r="AA1330" i="1" s="1"/>
  <c r="Z1334" i="1"/>
  <c r="Z1333" i="1" s="1"/>
  <c r="Z1332" i="1" s="1"/>
  <c r="Z1331" i="1" s="1"/>
  <c r="Z1330" i="1" s="1"/>
  <c r="Y1334" i="1"/>
  <c r="X1334" i="1"/>
  <c r="X1333" i="1" s="1"/>
  <c r="X1332" i="1" s="1"/>
  <c r="X1331" i="1" s="1"/>
  <c r="X1330" i="1" s="1"/>
  <c r="W1334" i="1"/>
  <c r="W1333" i="1" s="1"/>
  <c r="W1332" i="1" s="1"/>
  <c r="W1331" i="1" s="1"/>
  <c r="W1330" i="1" s="1"/>
  <c r="S1334" i="1"/>
  <c r="S1333" i="1" s="1"/>
  <c r="S1332" i="1" s="1"/>
  <c r="S1331" i="1" s="1"/>
  <c r="S1330" i="1" s="1"/>
  <c r="R1334" i="1"/>
  <c r="Q1334" i="1"/>
  <c r="P1334" i="1"/>
  <c r="P1333" i="1" s="1"/>
  <c r="P1332" i="1" s="1"/>
  <c r="P1331" i="1" s="1"/>
  <c r="P1330" i="1" s="1"/>
  <c r="O1334" i="1"/>
  <c r="O1333" i="1" s="1"/>
  <c r="O1332" i="1" s="1"/>
  <c r="O1331" i="1" s="1"/>
  <c r="O1330" i="1" s="1"/>
  <c r="N1334" i="1"/>
  <c r="M1334" i="1"/>
  <c r="L1334" i="1"/>
  <c r="K1334" i="1"/>
  <c r="J1334" i="1"/>
  <c r="I1334" i="1"/>
  <c r="E1334" i="1"/>
  <c r="AS1333" i="1"/>
  <c r="AS1332" i="1" s="1"/>
  <c r="AS1331" i="1" s="1"/>
  <c r="AS1330" i="1" s="1"/>
  <c r="AO1333" i="1"/>
  <c r="AO1332" i="1" s="1"/>
  <c r="AO1331" i="1" s="1"/>
  <c r="AO1330" i="1" s="1"/>
  <c r="AK1333" i="1"/>
  <c r="AK1332" i="1" s="1"/>
  <c r="AK1331" i="1" s="1"/>
  <c r="AK1330" i="1" s="1"/>
  <c r="AG1333" i="1"/>
  <c r="AG1332" i="1" s="1"/>
  <c r="AG1331" i="1" s="1"/>
  <c r="AG1330" i="1" s="1"/>
  <c r="AC1333" i="1"/>
  <c r="AC1332" i="1" s="1"/>
  <c r="AC1331" i="1" s="1"/>
  <c r="AC1330" i="1" s="1"/>
  <c r="Y1333" i="1"/>
  <c r="Y1332" i="1" s="1"/>
  <c r="Y1331" i="1" s="1"/>
  <c r="Y1330" i="1" s="1"/>
  <c r="R1333" i="1"/>
  <c r="R1332" i="1" s="1"/>
  <c r="R1331" i="1" s="1"/>
  <c r="R1330" i="1" s="1"/>
  <c r="Q1333" i="1"/>
  <c r="Q1332" i="1" s="1"/>
  <c r="Q1331" i="1" s="1"/>
  <c r="Q1330" i="1" s="1"/>
  <c r="N1333" i="1"/>
  <c r="N1332" i="1" s="1"/>
  <c r="N1331" i="1" s="1"/>
  <c r="N1330" i="1" s="1"/>
  <c r="J1333" i="1"/>
  <c r="J1332" i="1" s="1"/>
  <c r="I1333" i="1"/>
  <c r="E1333" i="1"/>
  <c r="E1332" i="1"/>
  <c r="E1331" i="1"/>
  <c r="E1330" i="1"/>
  <c r="BA1329" i="1"/>
  <c r="AY1329" i="1"/>
  <c r="AX1329" i="1"/>
  <c r="AV1329" i="1"/>
  <c r="AU1329" i="1"/>
  <c r="T1329" i="1"/>
  <c r="AW1329" i="1" s="1"/>
  <c r="E1329" i="1"/>
  <c r="BA1328" i="1"/>
  <c r="AY1328" i="1"/>
  <c r="AX1328" i="1"/>
  <c r="AU1328" i="1"/>
  <c r="T1328" i="1"/>
  <c r="AW1328" i="1" s="1"/>
  <c r="E1328" i="1"/>
  <c r="AZ1327" i="1"/>
  <c r="AT1327" i="1"/>
  <c r="AT1324" i="1" s="1"/>
  <c r="AT1323" i="1" s="1"/>
  <c r="AS1327" i="1"/>
  <c r="AS1324" i="1" s="1"/>
  <c r="AS1323" i="1" s="1"/>
  <c r="AR1327" i="1"/>
  <c r="AQ1327" i="1"/>
  <c r="AQ1324" i="1" s="1"/>
  <c r="AQ1323" i="1" s="1"/>
  <c r="AP1327" i="1"/>
  <c r="AP1324" i="1" s="1"/>
  <c r="AP1323" i="1" s="1"/>
  <c r="AO1327" i="1"/>
  <c r="AO1324" i="1" s="1"/>
  <c r="AO1323" i="1" s="1"/>
  <c r="AN1327" i="1"/>
  <c r="AM1327" i="1"/>
  <c r="AM1324" i="1" s="1"/>
  <c r="AM1323" i="1" s="1"/>
  <c r="AL1327" i="1"/>
  <c r="AL1324" i="1" s="1"/>
  <c r="AK1327" i="1"/>
  <c r="AK1324" i="1" s="1"/>
  <c r="AK1323" i="1" s="1"/>
  <c r="AJ1327" i="1"/>
  <c r="AI1327" i="1"/>
  <c r="AI1324" i="1" s="1"/>
  <c r="AI1323" i="1" s="1"/>
  <c r="AH1327" i="1"/>
  <c r="AH1324" i="1" s="1"/>
  <c r="AG1327" i="1"/>
  <c r="AG1324" i="1" s="1"/>
  <c r="AG1323" i="1" s="1"/>
  <c r="AF1327" i="1"/>
  <c r="AE1327" i="1"/>
  <c r="AE1323" i="1" s="1"/>
  <c r="AD1327" i="1"/>
  <c r="AD1323" i="1" s="1"/>
  <c r="AC1327" i="1"/>
  <c r="AC1323" i="1" s="1"/>
  <c r="AB1327" i="1"/>
  <c r="AA1327" i="1"/>
  <c r="Z1327" i="1"/>
  <c r="Z1323" i="1" s="1"/>
  <c r="Y1327" i="1"/>
  <c r="Y1323" i="1" s="1"/>
  <c r="X1327" i="1"/>
  <c r="W1327" i="1"/>
  <c r="W1323" i="1" s="1"/>
  <c r="S1327" i="1"/>
  <c r="R1327" i="1"/>
  <c r="R1324" i="1" s="1"/>
  <c r="R1323" i="1" s="1"/>
  <c r="Q1327" i="1"/>
  <c r="Q1324" i="1" s="1"/>
  <c r="Q1323" i="1" s="1"/>
  <c r="P1327" i="1"/>
  <c r="P1324" i="1" s="1"/>
  <c r="P1323" i="1" s="1"/>
  <c r="O1327" i="1"/>
  <c r="O1324" i="1" s="1"/>
  <c r="O1323" i="1" s="1"/>
  <c r="E1327" i="1"/>
  <c r="AU1326" i="1"/>
  <c r="T1326" i="1"/>
  <c r="AV1326" i="1" s="1"/>
  <c r="E1326" i="1"/>
  <c r="AU1325" i="1"/>
  <c r="T1325" i="1"/>
  <c r="E1325" i="1"/>
  <c r="AR1324" i="1"/>
  <c r="AR1323" i="1" s="1"/>
  <c r="AN1324" i="1"/>
  <c r="AN1323" i="1" s="1"/>
  <c r="AJ1324" i="1"/>
  <c r="AF1324" i="1"/>
  <c r="AF1323" i="1" s="1"/>
  <c r="E1324" i="1"/>
  <c r="AZ1323" i="1"/>
  <c r="AJ1323" i="1"/>
  <c r="AH1323" i="1"/>
  <c r="AB1323" i="1"/>
  <c r="X1323" i="1"/>
  <c r="E1323" i="1"/>
  <c r="BA1322" i="1"/>
  <c r="AU1322" i="1"/>
  <c r="V1322" i="1"/>
  <c r="AY1322" i="1" s="1"/>
  <c r="U1322" i="1"/>
  <c r="AX1322" i="1" s="1"/>
  <c r="T1322" i="1"/>
  <c r="AV1322" i="1" s="1"/>
  <c r="E1322" i="1"/>
  <c r="BA1321" i="1"/>
  <c r="AY1321" i="1"/>
  <c r="AX1321" i="1"/>
  <c r="AU1321" i="1"/>
  <c r="T1321" i="1"/>
  <c r="AW1321" i="1" s="1"/>
  <c r="E1321" i="1"/>
  <c r="AZ1320" i="1"/>
  <c r="AT1320" i="1"/>
  <c r="AS1320" i="1"/>
  <c r="AS1316" i="1" s="1"/>
  <c r="AS1315" i="1" s="1"/>
  <c r="AS1314" i="1" s="1"/>
  <c r="AR1320" i="1"/>
  <c r="AR1316" i="1" s="1"/>
  <c r="AR1315" i="1" s="1"/>
  <c r="AR1314" i="1" s="1"/>
  <c r="AQ1320" i="1"/>
  <c r="AP1320" i="1"/>
  <c r="AO1320" i="1"/>
  <c r="AO1316" i="1" s="1"/>
  <c r="AO1315" i="1" s="1"/>
  <c r="AO1314" i="1" s="1"/>
  <c r="AN1320" i="1"/>
  <c r="AN1316" i="1" s="1"/>
  <c r="AN1315" i="1" s="1"/>
  <c r="AN1314" i="1" s="1"/>
  <c r="AM1320" i="1"/>
  <c r="AL1320" i="1"/>
  <c r="AK1320" i="1"/>
  <c r="AJ1320" i="1"/>
  <c r="AJ1316" i="1" s="1"/>
  <c r="AJ1315" i="1" s="1"/>
  <c r="AJ1314" i="1" s="1"/>
  <c r="AI1320" i="1"/>
  <c r="AH1320" i="1"/>
  <c r="AG1320" i="1"/>
  <c r="AF1320" i="1"/>
  <c r="AF1316" i="1" s="1"/>
  <c r="AF1315" i="1" s="1"/>
  <c r="AF1314" i="1" s="1"/>
  <c r="AE1320" i="1"/>
  <c r="AD1320" i="1"/>
  <c r="AD1316" i="1" s="1"/>
  <c r="AD1315" i="1" s="1"/>
  <c r="AD1314" i="1" s="1"/>
  <c r="AC1320" i="1"/>
  <c r="AC1316" i="1" s="1"/>
  <c r="AC1315" i="1" s="1"/>
  <c r="AC1314" i="1" s="1"/>
  <c r="AB1320" i="1"/>
  <c r="AB1316" i="1" s="1"/>
  <c r="AB1315" i="1" s="1"/>
  <c r="AB1314" i="1" s="1"/>
  <c r="AA1320" i="1"/>
  <c r="Z1320" i="1"/>
  <c r="Z1316" i="1" s="1"/>
  <c r="Z1315" i="1" s="1"/>
  <c r="Z1314" i="1" s="1"/>
  <c r="Y1320" i="1"/>
  <c r="Y1316" i="1" s="1"/>
  <c r="Y1315" i="1" s="1"/>
  <c r="Y1314" i="1" s="1"/>
  <c r="X1320" i="1"/>
  <c r="X1316" i="1" s="1"/>
  <c r="X1315" i="1" s="1"/>
  <c r="X1314" i="1" s="1"/>
  <c r="W1320" i="1"/>
  <c r="S1320" i="1"/>
  <c r="R1320" i="1"/>
  <c r="R1316" i="1" s="1"/>
  <c r="Q1320" i="1"/>
  <c r="Q1316" i="1" s="1"/>
  <c r="Q1315" i="1" s="1"/>
  <c r="Q1314" i="1" s="1"/>
  <c r="P1320" i="1"/>
  <c r="O1320" i="1"/>
  <c r="N1320" i="1"/>
  <c r="M1320" i="1"/>
  <c r="M1316" i="1" s="1"/>
  <c r="M1315" i="1" s="1"/>
  <c r="M1314" i="1" s="1"/>
  <c r="L1320" i="1"/>
  <c r="K1320" i="1"/>
  <c r="J1320" i="1"/>
  <c r="I1320" i="1"/>
  <c r="I1316" i="1" s="1"/>
  <c r="I1315" i="1" s="1"/>
  <c r="I1314" i="1" s="1"/>
  <c r="E1320" i="1"/>
  <c r="BA1319" i="1"/>
  <c r="E1319" i="1"/>
  <c r="BA1318" i="1"/>
  <c r="E1318" i="1"/>
  <c r="AN1317" i="1"/>
  <c r="AM1317" i="1"/>
  <c r="AM1316" i="1" s="1"/>
  <c r="AM1315" i="1" s="1"/>
  <c r="AM1314" i="1" s="1"/>
  <c r="AL1317" i="1"/>
  <c r="BA1317" i="1" s="1"/>
  <c r="AK1317" i="1"/>
  <c r="AJ1317" i="1"/>
  <c r="AI1317" i="1"/>
  <c r="AI1316" i="1" s="1"/>
  <c r="AI1315" i="1" s="1"/>
  <c r="AI1314" i="1" s="1"/>
  <c r="AH1317" i="1"/>
  <c r="AG1317" i="1"/>
  <c r="AF1317" i="1"/>
  <c r="T1317" i="1"/>
  <c r="E1317" i="1"/>
  <c r="AZ1316" i="1"/>
  <c r="AT1316" i="1"/>
  <c r="AT1315" i="1" s="1"/>
  <c r="AT1314" i="1" s="1"/>
  <c r="AQ1316" i="1"/>
  <c r="AQ1315" i="1" s="1"/>
  <c r="AQ1314" i="1" s="1"/>
  <c r="AP1316" i="1"/>
  <c r="AE1316" i="1"/>
  <c r="AE1315" i="1" s="1"/>
  <c r="AE1314" i="1" s="1"/>
  <c r="AA1316" i="1"/>
  <c r="AA1315" i="1" s="1"/>
  <c r="AA1314" i="1" s="1"/>
  <c r="W1316" i="1"/>
  <c r="W1315" i="1" s="1"/>
  <c r="W1314" i="1" s="1"/>
  <c r="S1316" i="1"/>
  <c r="S1315" i="1" s="1"/>
  <c r="S1314" i="1" s="1"/>
  <c r="P1316" i="1"/>
  <c r="P1315" i="1" s="1"/>
  <c r="P1314" i="1" s="1"/>
  <c r="O1316" i="1"/>
  <c r="O1315" i="1" s="1"/>
  <c r="O1314" i="1" s="1"/>
  <c r="L1316" i="1"/>
  <c r="K1316" i="1"/>
  <c r="K1315" i="1" s="1"/>
  <c r="K1314" i="1" s="1"/>
  <c r="E1316" i="1"/>
  <c r="AZ1315" i="1"/>
  <c r="AZ1314" i="1" s="1"/>
  <c r="L1315" i="1"/>
  <c r="E1315" i="1"/>
  <c r="L1314" i="1"/>
  <c r="E1314" i="1"/>
  <c r="BA1313" i="1"/>
  <c r="AU1313" i="1"/>
  <c r="V1313" i="1"/>
  <c r="AY1313" i="1" s="1"/>
  <c r="U1313" i="1"/>
  <c r="AX1313" i="1" s="1"/>
  <c r="T1313" i="1"/>
  <c r="AW1313" i="1" s="1"/>
  <c r="E1313" i="1"/>
  <c r="AZ1312" i="1"/>
  <c r="AZ1311" i="1" s="1"/>
  <c r="AZ1310" i="1" s="1"/>
  <c r="AZ1309" i="1" s="1"/>
  <c r="AT1312" i="1"/>
  <c r="AT1311" i="1" s="1"/>
  <c r="AS1312" i="1"/>
  <c r="AR1312" i="1"/>
  <c r="AR1311" i="1" s="1"/>
  <c r="AR1310" i="1" s="1"/>
  <c r="AR1309" i="1" s="1"/>
  <c r="AQ1312" i="1"/>
  <c r="AQ1311" i="1" s="1"/>
  <c r="AQ1310" i="1" s="1"/>
  <c r="AQ1309" i="1" s="1"/>
  <c r="AP1312" i="1"/>
  <c r="AO1312" i="1"/>
  <c r="AN1312" i="1"/>
  <c r="AN1311" i="1" s="1"/>
  <c r="AN1310" i="1" s="1"/>
  <c r="AN1309" i="1" s="1"/>
  <c r="AM1312" i="1"/>
  <c r="AM1311" i="1" s="1"/>
  <c r="AM1310" i="1" s="1"/>
  <c r="AM1309" i="1" s="1"/>
  <c r="AL1312" i="1"/>
  <c r="AK1312" i="1"/>
  <c r="AJ1312" i="1"/>
  <c r="AJ1311" i="1" s="1"/>
  <c r="AJ1310" i="1" s="1"/>
  <c r="AJ1309" i="1" s="1"/>
  <c r="AI1312" i="1"/>
  <c r="AI1311" i="1" s="1"/>
  <c r="AI1310" i="1" s="1"/>
  <c r="AI1309" i="1" s="1"/>
  <c r="AH1312" i="1"/>
  <c r="AH1311" i="1" s="1"/>
  <c r="AG1312" i="1"/>
  <c r="AF1312" i="1"/>
  <c r="AF1311" i="1" s="1"/>
  <c r="AF1310" i="1" s="1"/>
  <c r="AF1309" i="1" s="1"/>
  <c r="AD1312" i="1"/>
  <c r="AD1311" i="1" s="1"/>
  <c r="AD1310" i="1" s="1"/>
  <c r="AD1309" i="1" s="1"/>
  <c r="AC1312" i="1"/>
  <c r="AC1311" i="1" s="1"/>
  <c r="AB1312" i="1"/>
  <c r="AA1312" i="1"/>
  <c r="AA1311" i="1" s="1"/>
  <c r="AA1310" i="1" s="1"/>
  <c r="AA1309" i="1" s="1"/>
  <c r="Z1312" i="1"/>
  <c r="Z1311" i="1" s="1"/>
  <c r="Z1310" i="1" s="1"/>
  <c r="Z1309" i="1" s="1"/>
  <c r="Y1312" i="1"/>
  <c r="Y1311" i="1" s="1"/>
  <c r="X1312" i="1"/>
  <c r="W1312" i="1"/>
  <c r="W1311" i="1" s="1"/>
  <c r="W1310" i="1" s="1"/>
  <c r="W1309" i="1" s="1"/>
  <c r="S1312" i="1"/>
  <c r="S1311" i="1" s="1"/>
  <c r="S1310" i="1" s="1"/>
  <c r="S1309" i="1" s="1"/>
  <c r="R1312" i="1"/>
  <c r="Q1312" i="1"/>
  <c r="Q1311" i="1" s="1"/>
  <c r="Q1310" i="1" s="1"/>
  <c r="Q1309" i="1" s="1"/>
  <c r="P1312" i="1"/>
  <c r="O1312" i="1"/>
  <c r="O1311" i="1" s="1"/>
  <c r="N1312" i="1"/>
  <c r="M1312" i="1"/>
  <c r="M1311" i="1" s="1"/>
  <c r="M1310" i="1" s="1"/>
  <c r="M1309" i="1" s="1"/>
  <c r="L1312" i="1"/>
  <c r="L1311" i="1" s="1"/>
  <c r="L1310" i="1" s="1"/>
  <c r="L1309" i="1" s="1"/>
  <c r="L1308" i="1" s="1"/>
  <c r="K1312" i="1"/>
  <c r="J1312" i="1"/>
  <c r="I1312" i="1"/>
  <c r="E1312" i="1"/>
  <c r="AS1311" i="1"/>
  <c r="AS1310" i="1" s="1"/>
  <c r="AS1309" i="1" s="1"/>
  <c r="AO1311" i="1"/>
  <c r="AO1310" i="1" s="1"/>
  <c r="AO1309" i="1" s="1"/>
  <c r="AK1311" i="1"/>
  <c r="AK1310" i="1" s="1"/>
  <c r="AK1309" i="1" s="1"/>
  <c r="AG1311" i="1"/>
  <c r="AG1310" i="1" s="1"/>
  <c r="AG1309" i="1" s="1"/>
  <c r="AB1311" i="1"/>
  <c r="AB1310" i="1" s="1"/>
  <c r="AB1309" i="1" s="1"/>
  <c r="X1311" i="1"/>
  <c r="X1310" i="1" s="1"/>
  <c r="X1309" i="1" s="1"/>
  <c r="R1311" i="1"/>
  <c r="R1310" i="1" s="1"/>
  <c r="R1309" i="1" s="1"/>
  <c r="P1311" i="1"/>
  <c r="P1310" i="1" s="1"/>
  <c r="P1309" i="1" s="1"/>
  <c r="N1311" i="1"/>
  <c r="N1310" i="1" s="1"/>
  <c r="N1309" i="1" s="1"/>
  <c r="J1311" i="1"/>
  <c r="E1311" i="1"/>
  <c r="AT1310" i="1"/>
  <c r="AT1309" i="1" s="1"/>
  <c r="AH1310" i="1"/>
  <c r="AH1309" i="1" s="1"/>
  <c r="AC1310" i="1"/>
  <c r="AC1309" i="1" s="1"/>
  <c r="Y1310" i="1"/>
  <c r="Y1309" i="1" s="1"/>
  <c r="O1310" i="1"/>
  <c r="O1309" i="1" s="1"/>
  <c r="O1308" i="1" s="1"/>
  <c r="E1310" i="1"/>
  <c r="E1309" i="1"/>
  <c r="E1308" i="1"/>
  <c r="E1307" i="1"/>
  <c r="BA1306" i="1"/>
  <c r="AU1306" i="1"/>
  <c r="AM1306" i="1"/>
  <c r="AI1306" i="1"/>
  <c r="AI1304" i="1" s="1"/>
  <c r="AH1306" i="1"/>
  <c r="V1306" i="1"/>
  <c r="AY1306" i="1" s="1"/>
  <c r="U1306" i="1"/>
  <c r="AX1306" i="1" s="1"/>
  <c r="T1306" i="1"/>
  <c r="AW1306" i="1" s="1"/>
  <c r="E1306" i="1"/>
  <c r="BA1305" i="1"/>
  <c r="AU1305" i="1"/>
  <c r="AM1305" i="1"/>
  <c r="AI1305" i="1"/>
  <c r="AH1305" i="1"/>
  <c r="V1305" i="1"/>
  <c r="AY1305" i="1" s="1"/>
  <c r="U1305" i="1"/>
  <c r="AX1305" i="1" s="1"/>
  <c r="T1305" i="1"/>
  <c r="AW1305" i="1" s="1"/>
  <c r="E1305" i="1"/>
  <c r="AZ1304" i="1"/>
  <c r="AT1304" i="1"/>
  <c r="AS1304" i="1"/>
  <c r="AR1304" i="1"/>
  <c r="AQ1304" i="1"/>
  <c r="AQ1301" i="1" s="1"/>
  <c r="AQ1300" i="1" s="1"/>
  <c r="AQ1299" i="1" s="1"/>
  <c r="AP1304" i="1"/>
  <c r="AO1304" i="1"/>
  <c r="AN1304" i="1"/>
  <c r="AL1304" i="1"/>
  <c r="AK1304" i="1"/>
  <c r="AJ1304" i="1"/>
  <c r="AH1304" i="1"/>
  <c r="AG1304" i="1"/>
  <c r="AF1304" i="1"/>
  <c r="AE1304" i="1"/>
  <c r="AD1304" i="1"/>
  <c r="AC1304" i="1"/>
  <c r="AC1301" i="1" s="1"/>
  <c r="AC1300" i="1" s="1"/>
  <c r="AC1299" i="1" s="1"/>
  <c r="AB1304" i="1"/>
  <c r="AA1304" i="1"/>
  <c r="Z1304" i="1"/>
  <c r="Y1304" i="1"/>
  <c r="X1304" i="1"/>
  <c r="W1304" i="1"/>
  <c r="S1304" i="1"/>
  <c r="R1304" i="1"/>
  <c r="Q1304" i="1"/>
  <c r="P1304" i="1"/>
  <c r="O1304" i="1"/>
  <c r="N1304" i="1"/>
  <c r="M1304" i="1"/>
  <c r="L1304" i="1"/>
  <c r="K1304" i="1"/>
  <c r="J1304" i="1"/>
  <c r="I1304" i="1"/>
  <c r="E1304" i="1"/>
  <c r="BA1303" i="1"/>
  <c r="AY1303" i="1"/>
  <c r="AU1303" i="1"/>
  <c r="AM1303" i="1"/>
  <c r="AM1302" i="1" s="1"/>
  <c r="AI1303" i="1"/>
  <c r="AI1302" i="1" s="1"/>
  <c r="AH1303" i="1"/>
  <c r="AH1302" i="1" s="1"/>
  <c r="V1303" i="1"/>
  <c r="U1303" i="1"/>
  <c r="AX1303" i="1" s="1"/>
  <c r="T1303" i="1"/>
  <c r="E1303" i="1"/>
  <c r="AZ1302" i="1"/>
  <c r="AT1302" i="1"/>
  <c r="AS1302" i="1"/>
  <c r="AR1302" i="1"/>
  <c r="AR1301" i="1" s="1"/>
  <c r="AR1300" i="1" s="1"/>
  <c r="AR1299" i="1" s="1"/>
  <c r="AQ1302" i="1"/>
  <c r="AP1302" i="1"/>
  <c r="AO1302" i="1"/>
  <c r="AO1301" i="1" s="1"/>
  <c r="AO1300" i="1" s="1"/>
  <c r="AO1299" i="1" s="1"/>
  <c r="AN1302" i="1"/>
  <c r="AN1301" i="1" s="1"/>
  <c r="AN1300" i="1" s="1"/>
  <c r="AN1299" i="1" s="1"/>
  <c r="AL1302" i="1"/>
  <c r="AK1302" i="1"/>
  <c r="AJ1302" i="1"/>
  <c r="AG1302" i="1"/>
  <c r="AF1302" i="1"/>
  <c r="AF1301" i="1" s="1"/>
  <c r="AF1300" i="1" s="1"/>
  <c r="AF1299" i="1" s="1"/>
  <c r="AE1302" i="1"/>
  <c r="AD1302" i="1"/>
  <c r="AC1302" i="1"/>
  <c r="AB1302" i="1"/>
  <c r="AB1301" i="1" s="1"/>
  <c r="AB1300" i="1" s="1"/>
  <c r="AB1299" i="1" s="1"/>
  <c r="AA1302" i="1"/>
  <c r="Z1302" i="1"/>
  <c r="Y1302" i="1"/>
  <c r="X1302" i="1"/>
  <c r="X1301" i="1" s="1"/>
  <c r="X1300" i="1" s="1"/>
  <c r="X1299" i="1" s="1"/>
  <c r="W1302" i="1"/>
  <c r="S1302" i="1"/>
  <c r="S1301" i="1" s="1"/>
  <c r="S1300" i="1" s="1"/>
  <c r="S1299" i="1" s="1"/>
  <c r="R1302" i="1"/>
  <c r="Q1302" i="1"/>
  <c r="Q1301" i="1" s="1"/>
  <c r="P1302" i="1"/>
  <c r="O1302" i="1"/>
  <c r="O1301" i="1" s="1"/>
  <c r="O1300" i="1" s="1"/>
  <c r="O1299" i="1" s="1"/>
  <c r="N1302" i="1"/>
  <c r="M1302" i="1"/>
  <c r="L1302" i="1"/>
  <c r="K1302" i="1"/>
  <c r="J1302" i="1"/>
  <c r="I1302" i="1"/>
  <c r="I1301" i="1" s="1"/>
  <c r="I1300" i="1" s="1"/>
  <c r="I1299" i="1" s="1"/>
  <c r="E1302" i="1"/>
  <c r="AE1301" i="1"/>
  <c r="AE1300" i="1" s="1"/>
  <c r="AE1299" i="1" s="1"/>
  <c r="AA1301" i="1"/>
  <c r="AA1300" i="1" s="1"/>
  <c r="AA1299" i="1" s="1"/>
  <c r="M1301" i="1"/>
  <c r="M1300" i="1" s="1"/>
  <c r="M1299" i="1" s="1"/>
  <c r="E1301" i="1"/>
  <c r="Q1300" i="1"/>
  <c r="Q1299" i="1" s="1"/>
  <c r="E1300" i="1"/>
  <c r="E1299" i="1"/>
  <c r="BA1298" i="1"/>
  <c r="AU1298" i="1"/>
  <c r="V1298" i="1"/>
  <c r="AY1298" i="1" s="1"/>
  <c r="U1298" i="1"/>
  <c r="AX1298" i="1" s="1"/>
  <c r="T1298" i="1"/>
  <c r="AW1298" i="1" s="1"/>
  <c r="E1298" i="1"/>
  <c r="BA1297" i="1"/>
  <c r="AU1297" i="1"/>
  <c r="V1297" i="1"/>
  <c r="AY1297" i="1" s="1"/>
  <c r="U1297" i="1"/>
  <c r="AX1297" i="1" s="1"/>
  <c r="T1297" i="1"/>
  <c r="AW1297" i="1" s="1"/>
  <c r="E1297" i="1"/>
  <c r="AZ1296" i="1"/>
  <c r="AT1296" i="1"/>
  <c r="AT1293" i="1" s="1"/>
  <c r="AT1292" i="1" s="1"/>
  <c r="AT1291" i="1" s="1"/>
  <c r="AT1290" i="1" s="1"/>
  <c r="AS1296" i="1"/>
  <c r="AR1296" i="1"/>
  <c r="AQ1296" i="1"/>
  <c r="AP1296" i="1"/>
  <c r="AP1293" i="1" s="1"/>
  <c r="AP1292" i="1" s="1"/>
  <c r="AP1291" i="1" s="1"/>
  <c r="AP1290" i="1" s="1"/>
  <c r="AO1296" i="1"/>
  <c r="AN1296" i="1"/>
  <c r="AM1296" i="1"/>
  <c r="AL1296" i="1"/>
  <c r="AK1296" i="1"/>
  <c r="AJ1296" i="1"/>
  <c r="AI1296" i="1"/>
  <c r="AH1296" i="1"/>
  <c r="AH1293" i="1" s="1"/>
  <c r="AH1292" i="1" s="1"/>
  <c r="AH1291" i="1" s="1"/>
  <c r="AH1290" i="1" s="1"/>
  <c r="AG1296" i="1"/>
  <c r="AF1296" i="1"/>
  <c r="AE1296" i="1"/>
  <c r="AD1296" i="1"/>
  <c r="AD1293" i="1" s="1"/>
  <c r="AD1292" i="1" s="1"/>
  <c r="AD1291" i="1" s="1"/>
  <c r="AD1290" i="1" s="1"/>
  <c r="AC1296" i="1"/>
  <c r="AB1296" i="1"/>
  <c r="AA1296" i="1"/>
  <c r="Z1296" i="1"/>
  <c r="Z1293" i="1" s="1"/>
  <c r="Z1292" i="1" s="1"/>
  <c r="Z1291" i="1" s="1"/>
  <c r="Z1290" i="1" s="1"/>
  <c r="Y1296" i="1"/>
  <c r="X1296" i="1"/>
  <c r="W1296" i="1"/>
  <c r="S1296" i="1"/>
  <c r="R1296" i="1"/>
  <c r="Q1296" i="1"/>
  <c r="P1296" i="1"/>
  <c r="O1296" i="1"/>
  <c r="N1296" i="1"/>
  <c r="M1296" i="1"/>
  <c r="U1296" i="1" s="1"/>
  <c r="L1296" i="1"/>
  <c r="K1296" i="1"/>
  <c r="V1296" i="1" s="1"/>
  <c r="J1296" i="1"/>
  <c r="I1296" i="1"/>
  <c r="E1296" i="1"/>
  <c r="BA1295" i="1"/>
  <c r="AU1295" i="1"/>
  <c r="V1295" i="1"/>
  <c r="AY1295" i="1" s="1"/>
  <c r="U1295" i="1"/>
  <c r="AX1295" i="1" s="1"/>
  <c r="T1295" i="1"/>
  <c r="AW1295" i="1" s="1"/>
  <c r="E1295" i="1"/>
  <c r="AZ1294" i="1"/>
  <c r="AZ1293" i="1" s="1"/>
  <c r="AZ1292" i="1" s="1"/>
  <c r="AZ1291" i="1" s="1"/>
  <c r="AZ1290" i="1" s="1"/>
  <c r="AT1294" i="1"/>
  <c r="AS1294" i="1"/>
  <c r="AR1294" i="1"/>
  <c r="AQ1294" i="1"/>
  <c r="AP1294" i="1"/>
  <c r="AO1294" i="1"/>
  <c r="AO1293" i="1" s="1"/>
  <c r="AO1292" i="1" s="1"/>
  <c r="AO1291" i="1" s="1"/>
  <c r="AO1290" i="1" s="1"/>
  <c r="AO1289" i="1" s="1"/>
  <c r="AN1294" i="1"/>
  <c r="AM1294" i="1"/>
  <c r="AL1294" i="1"/>
  <c r="AK1294" i="1"/>
  <c r="AK1293" i="1" s="1"/>
  <c r="AK1292" i="1" s="1"/>
  <c r="AK1291" i="1" s="1"/>
  <c r="AK1290" i="1" s="1"/>
  <c r="AJ1294" i="1"/>
  <c r="AI1294" i="1"/>
  <c r="AH1294" i="1"/>
  <c r="AG1294" i="1"/>
  <c r="AG1293" i="1" s="1"/>
  <c r="AG1292" i="1" s="1"/>
  <c r="AG1291" i="1" s="1"/>
  <c r="AG1290" i="1" s="1"/>
  <c r="AF1294" i="1"/>
  <c r="AE1294" i="1"/>
  <c r="AD1294" i="1"/>
  <c r="AC1294" i="1"/>
  <c r="AC1293" i="1" s="1"/>
  <c r="AC1292" i="1" s="1"/>
  <c r="AC1291" i="1" s="1"/>
  <c r="AC1290" i="1" s="1"/>
  <c r="AB1294" i="1"/>
  <c r="AA1294" i="1"/>
  <c r="Z1294" i="1"/>
  <c r="Y1294" i="1"/>
  <c r="Y1293" i="1" s="1"/>
  <c r="Y1292" i="1" s="1"/>
  <c r="Y1291" i="1" s="1"/>
  <c r="Y1290" i="1" s="1"/>
  <c r="X1294" i="1"/>
  <c r="W1294" i="1"/>
  <c r="S1294" i="1"/>
  <c r="R1294" i="1"/>
  <c r="R1293" i="1" s="1"/>
  <c r="R1292" i="1" s="1"/>
  <c r="R1291" i="1" s="1"/>
  <c r="R1290" i="1" s="1"/>
  <c r="Q1294" i="1"/>
  <c r="P1294" i="1"/>
  <c r="P1293" i="1" s="1"/>
  <c r="P1292" i="1" s="1"/>
  <c r="P1291" i="1" s="1"/>
  <c r="P1290" i="1" s="1"/>
  <c r="O1294" i="1"/>
  <c r="N1294" i="1"/>
  <c r="M1294" i="1"/>
  <c r="L1294" i="1"/>
  <c r="L1293" i="1" s="1"/>
  <c r="L1292" i="1" s="1"/>
  <c r="L1291" i="1" s="1"/>
  <c r="L1290" i="1" s="1"/>
  <c r="K1294" i="1"/>
  <c r="J1294" i="1"/>
  <c r="I1294" i="1"/>
  <c r="E1294" i="1"/>
  <c r="AL1293" i="1"/>
  <c r="AL1292" i="1" s="1"/>
  <c r="AL1291" i="1" s="1"/>
  <c r="AL1290" i="1" s="1"/>
  <c r="N1293" i="1"/>
  <c r="N1292" i="1" s="1"/>
  <c r="N1291" i="1" s="1"/>
  <c r="N1290" i="1" s="1"/>
  <c r="E1293" i="1"/>
  <c r="E1292" i="1"/>
  <c r="E1291" i="1"/>
  <c r="E1290" i="1"/>
  <c r="E1289" i="1"/>
  <c r="BA1288" i="1"/>
  <c r="AU1288" i="1"/>
  <c r="T1288" i="1"/>
  <c r="E1288" i="1"/>
  <c r="AT1287" i="1"/>
  <c r="AS1287" i="1"/>
  <c r="AS1286" i="1" s="1"/>
  <c r="AS1285" i="1" s="1"/>
  <c r="AR1287" i="1"/>
  <c r="AR1286" i="1" s="1"/>
  <c r="AR1285" i="1" s="1"/>
  <c r="AQ1287" i="1"/>
  <c r="AQ1286" i="1" s="1"/>
  <c r="AQ1285" i="1" s="1"/>
  <c r="AP1287" i="1"/>
  <c r="AO1287" i="1"/>
  <c r="AO1286" i="1" s="1"/>
  <c r="AO1285" i="1" s="1"/>
  <c r="AN1287" i="1"/>
  <c r="AN1286" i="1" s="1"/>
  <c r="AN1285" i="1" s="1"/>
  <c r="AM1287" i="1"/>
  <c r="AM1286" i="1" s="1"/>
  <c r="AM1285" i="1" s="1"/>
  <c r="AL1287" i="1"/>
  <c r="AK1287" i="1"/>
  <c r="AK1286" i="1" s="1"/>
  <c r="AK1285" i="1" s="1"/>
  <c r="AJ1287" i="1"/>
  <c r="AJ1286" i="1" s="1"/>
  <c r="AJ1285" i="1" s="1"/>
  <c r="AI1287" i="1"/>
  <c r="AI1286" i="1" s="1"/>
  <c r="AI1285" i="1" s="1"/>
  <c r="AH1287" i="1"/>
  <c r="AG1287" i="1"/>
  <c r="AG1286" i="1" s="1"/>
  <c r="AG1285" i="1" s="1"/>
  <c r="AF1287" i="1"/>
  <c r="BA1287" i="1" s="1"/>
  <c r="R1287" i="1"/>
  <c r="Q1287" i="1"/>
  <c r="P1287" i="1"/>
  <c r="P1286" i="1" s="1"/>
  <c r="P1285" i="1" s="1"/>
  <c r="O1287" i="1"/>
  <c r="E1287" i="1"/>
  <c r="AT1286" i="1"/>
  <c r="AT1285" i="1" s="1"/>
  <c r="AP1286" i="1"/>
  <c r="AP1285" i="1" s="1"/>
  <c r="AL1286" i="1"/>
  <c r="AH1286" i="1"/>
  <c r="AH1285" i="1" s="1"/>
  <c r="R1286" i="1"/>
  <c r="Q1286" i="1"/>
  <c r="Q1285" i="1" s="1"/>
  <c r="O1286" i="1"/>
  <c r="O1285" i="1" s="1"/>
  <c r="E1286" i="1"/>
  <c r="E1285" i="1"/>
  <c r="BA1284" i="1"/>
  <c r="AY1284" i="1"/>
  <c r="AU1284" i="1"/>
  <c r="V1284" i="1"/>
  <c r="U1284" i="1"/>
  <c r="AX1284" i="1" s="1"/>
  <c r="T1284" i="1"/>
  <c r="E1284" i="1"/>
  <c r="AZ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D1283" i="1"/>
  <c r="AC1283" i="1"/>
  <c r="AB1283" i="1"/>
  <c r="AA1283" i="1"/>
  <c r="Z1283" i="1"/>
  <c r="Y1283" i="1"/>
  <c r="X1283" i="1"/>
  <c r="W1283" i="1"/>
  <c r="S1283" i="1"/>
  <c r="R1283" i="1"/>
  <c r="Q1283" i="1"/>
  <c r="P1283" i="1"/>
  <c r="O1283" i="1"/>
  <c r="N1283" i="1"/>
  <c r="M1283" i="1"/>
  <c r="U1283" i="1" s="1"/>
  <c r="AX1283" i="1" s="1"/>
  <c r="L1283" i="1"/>
  <c r="K1283" i="1"/>
  <c r="V1283" i="1" s="1"/>
  <c r="AY1283" i="1" s="1"/>
  <c r="J1283" i="1"/>
  <c r="I1283" i="1"/>
  <c r="T1283" i="1" s="1"/>
  <c r="E1283" i="1"/>
  <c r="BA1282" i="1"/>
  <c r="AU1282" i="1"/>
  <c r="V1282" i="1"/>
  <c r="AY1282" i="1" s="1"/>
  <c r="U1282" i="1"/>
  <c r="AX1282" i="1" s="1"/>
  <c r="T1282" i="1"/>
  <c r="AW1282" i="1" s="1"/>
  <c r="E1282" i="1"/>
  <c r="AZ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W1275" i="1" s="1"/>
  <c r="W1274" i="1" s="1"/>
  <c r="W1269" i="1" s="1"/>
  <c r="W1268" i="1" s="1"/>
  <c r="S1281" i="1"/>
  <c r="R1281" i="1"/>
  <c r="Q1281" i="1"/>
  <c r="P1281" i="1"/>
  <c r="O1281" i="1"/>
  <c r="N1281" i="1"/>
  <c r="M1281" i="1"/>
  <c r="L1281" i="1"/>
  <c r="K1281" i="1"/>
  <c r="J1281" i="1"/>
  <c r="I1281" i="1"/>
  <c r="E1281" i="1"/>
  <c r="BA1280" i="1"/>
  <c r="AU1280" i="1"/>
  <c r="V1280" i="1"/>
  <c r="AY1280" i="1" s="1"/>
  <c r="U1280" i="1"/>
  <c r="AX1280" i="1" s="1"/>
  <c r="T1280" i="1"/>
  <c r="AW1280" i="1" s="1"/>
  <c r="E1280" i="1"/>
  <c r="AZ1279" i="1"/>
  <c r="AT1279" i="1"/>
  <c r="AS1279" i="1"/>
  <c r="AR1279" i="1"/>
  <c r="AQ1279" i="1"/>
  <c r="AP1279" i="1"/>
  <c r="AO1279" i="1"/>
  <c r="AN1279" i="1"/>
  <c r="AM1279" i="1"/>
  <c r="AL1279" i="1"/>
  <c r="BA1279" i="1" s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S1279" i="1"/>
  <c r="R1279" i="1"/>
  <c r="Q1279" i="1"/>
  <c r="P1279" i="1"/>
  <c r="O1279" i="1"/>
  <c r="N1279" i="1"/>
  <c r="M1279" i="1"/>
  <c r="L1279" i="1"/>
  <c r="K1279" i="1"/>
  <c r="J1279" i="1"/>
  <c r="I1279" i="1"/>
  <c r="E1279" i="1"/>
  <c r="BA1278" i="1"/>
  <c r="AU1278" i="1"/>
  <c r="V1278" i="1"/>
  <c r="AY1278" i="1" s="1"/>
  <c r="U1278" i="1"/>
  <c r="AX1278" i="1" s="1"/>
  <c r="T1278" i="1"/>
  <c r="AW1278" i="1" s="1"/>
  <c r="E1278" i="1"/>
  <c r="BA1277" i="1"/>
  <c r="AU1277" i="1"/>
  <c r="V1277" i="1"/>
  <c r="AY1277" i="1" s="1"/>
  <c r="U1277" i="1"/>
  <c r="AX1277" i="1" s="1"/>
  <c r="T1277" i="1"/>
  <c r="AW1277" i="1" s="1"/>
  <c r="E1277" i="1"/>
  <c r="AZ1276" i="1"/>
  <c r="AT1276" i="1"/>
  <c r="AS1276" i="1"/>
  <c r="AR1276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B1275" i="1" s="1"/>
  <c r="AB1274" i="1" s="1"/>
  <c r="AB1269" i="1" s="1"/>
  <c r="AB1268" i="1" s="1"/>
  <c r="AA1276" i="1"/>
  <c r="Z1276" i="1"/>
  <c r="Y1276" i="1"/>
  <c r="X1276" i="1"/>
  <c r="X1275" i="1" s="1"/>
  <c r="X1274" i="1" s="1"/>
  <c r="X1269" i="1" s="1"/>
  <c r="X1268" i="1" s="1"/>
  <c r="W1276" i="1"/>
  <c r="S1276" i="1"/>
  <c r="R1276" i="1"/>
  <c r="Q1276" i="1"/>
  <c r="Q1275" i="1" s="1"/>
  <c r="Q1274" i="1" s="1"/>
  <c r="P1276" i="1"/>
  <c r="O1276" i="1"/>
  <c r="N1276" i="1"/>
  <c r="M1276" i="1"/>
  <c r="M1275" i="1" s="1"/>
  <c r="M1274" i="1" s="1"/>
  <c r="M1269" i="1" s="1"/>
  <c r="M1268" i="1" s="1"/>
  <c r="L1276" i="1"/>
  <c r="K1276" i="1"/>
  <c r="V1276" i="1" s="1"/>
  <c r="AY1276" i="1" s="1"/>
  <c r="J1276" i="1"/>
  <c r="I1276" i="1"/>
  <c r="E1276" i="1"/>
  <c r="E1275" i="1"/>
  <c r="E1274" i="1"/>
  <c r="BA1273" i="1"/>
  <c r="AU1273" i="1"/>
  <c r="T1273" i="1"/>
  <c r="E1273" i="1"/>
  <c r="AT1272" i="1"/>
  <c r="AS1272" i="1"/>
  <c r="AR1272" i="1"/>
  <c r="AQ1272" i="1"/>
  <c r="AQ1271" i="1" s="1"/>
  <c r="AQ1270" i="1" s="1"/>
  <c r="AP1272" i="1"/>
  <c r="AP1271" i="1" s="1"/>
  <c r="AO1272" i="1"/>
  <c r="AO1271" i="1" s="1"/>
  <c r="AO1270" i="1" s="1"/>
  <c r="AN1272" i="1"/>
  <c r="AN1271" i="1" s="1"/>
  <c r="AN1270" i="1" s="1"/>
  <c r="AM1272" i="1"/>
  <c r="AM1271" i="1" s="1"/>
  <c r="AM1270" i="1" s="1"/>
  <c r="AL1272" i="1"/>
  <c r="AK1272" i="1"/>
  <c r="AK1271" i="1" s="1"/>
  <c r="AK1270" i="1" s="1"/>
  <c r="AJ1272" i="1"/>
  <c r="AJ1271" i="1" s="1"/>
  <c r="AJ1270" i="1" s="1"/>
  <c r="AI1272" i="1"/>
  <c r="AI1271" i="1" s="1"/>
  <c r="AI1270" i="1" s="1"/>
  <c r="AH1272" i="1"/>
  <c r="AG1272" i="1"/>
  <c r="AG1271" i="1" s="1"/>
  <c r="AG1270" i="1" s="1"/>
  <c r="AF1272" i="1"/>
  <c r="AF1271" i="1" s="1"/>
  <c r="AF1270" i="1" s="1"/>
  <c r="R1272" i="1"/>
  <c r="R1271" i="1" s="1"/>
  <c r="R1270" i="1" s="1"/>
  <c r="Q1272" i="1"/>
  <c r="P1272" i="1"/>
  <c r="O1272" i="1"/>
  <c r="E1272" i="1"/>
  <c r="AT1271" i="1"/>
  <c r="AT1270" i="1" s="1"/>
  <c r="AS1271" i="1"/>
  <c r="AS1270" i="1" s="1"/>
  <c r="AL1271" i="1"/>
  <c r="AH1271" i="1"/>
  <c r="AH1270" i="1" s="1"/>
  <c r="Q1271" i="1"/>
  <c r="O1271" i="1"/>
  <c r="O1270" i="1" s="1"/>
  <c r="E1271" i="1"/>
  <c r="AP1270" i="1"/>
  <c r="AL1270" i="1"/>
  <c r="Q1270" i="1"/>
  <c r="E1270" i="1"/>
  <c r="E1269" i="1"/>
  <c r="E1268" i="1"/>
  <c r="AU1267" i="1"/>
  <c r="T1267" i="1"/>
  <c r="E1267" i="1"/>
  <c r="BA1266" i="1"/>
  <c r="AU1266" i="1"/>
  <c r="V1266" i="1"/>
  <c r="AY1266" i="1" s="1"/>
  <c r="U1266" i="1"/>
  <c r="AX1266" i="1" s="1"/>
  <c r="T1266" i="1"/>
  <c r="E1266" i="1"/>
  <c r="BA1265" i="1"/>
  <c r="AU1265" i="1"/>
  <c r="V1265" i="1"/>
  <c r="AY1265" i="1" s="1"/>
  <c r="U1265" i="1"/>
  <c r="AX1265" i="1" s="1"/>
  <c r="T1265" i="1"/>
  <c r="E1265" i="1"/>
  <c r="AZ1264" i="1"/>
  <c r="AZ1263" i="1" s="1"/>
  <c r="AZ1262" i="1" s="1"/>
  <c r="AT1264" i="1"/>
  <c r="AT1263" i="1" s="1"/>
  <c r="AT1262" i="1" s="1"/>
  <c r="AS1264" i="1"/>
  <c r="AR1264" i="1"/>
  <c r="AR1263" i="1" s="1"/>
  <c r="AR1262" i="1" s="1"/>
  <c r="AQ1264" i="1"/>
  <c r="AQ1263" i="1" s="1"/>
  <c r="AP1264" i="1"/>
  <c r="AO1264" i="1"/>
  <c r="AN1264" i="1"/>
  <c r="AN1263" i="1" s="1"/>
  <c r="AN1262" i="1" s="1"/>
  <c r="AM1264" i="1"/>
  <c r="AM1263" i="1" s="1"/>
  <c r="AL1264" i="1"/>
  <c r="AK1264" i="1"/>
  <c r="AJ1264" i="1"/>
  <c r="AJ1263" i="1" s="1"/>
  <c r="AJ1262" i="1" s="1"/>
  <c r="AI1264" i="1"/>
  <c r="AI1263" i="1" s="1"/>
  <c r="AI1262" i="1" s="1"/>
  <c r="AH1264" i="1"/>
  <c r="AH1263" i="1" s="1"/>
  <c r="AH1262" i="1" s="1"/>
  <c r="AG1264" i="1"/>
  <c r="AF1264" i="1"/>
  <c r="AE1264" i="1"/>
  <c r="AE1263" i="1" s="1"/>
  <c r="AD1264" i="1"/>
  <c r="AD1263" i="1" s="1"/>
  <c r="AD1262" i="1" s="1"/>
  <c r="AC1264" i="1"/>
  <c r="AB1264" i="1"/>
  <c r="AB1263" i="1" s="1"/>
  <c r="AB1262" i="1" s="1"/>
  <c r="AA1264" i="1"/>
  <c r="AA1263" i="1" s="1"/>
  <c r="Z1264" i="1"/>
  <c r="Z1263" i="1" s="1"/>
  <c r="Z1262" i="1" s="1"/>
  <c r="Y1264" i="1"/>
  <c r="Y1263" i="1" s="1"/>
  <c r="Y1262" i="1" s="1"/>
  <c r="X1264" i="1"/>
  <c r="W1264" i="1"/>
  <c r="W1263" i="1" s="1"/>
  <c r="S1264" i="1"/>
  <c r="S1263" i="1" s="1"/>
  <c r="S1262" i="1" s="1"/>
  <c r="S1255" i="1" s="1"/>
  <c r="R1264" i="1"/>
  <c r="R1263" i="1" s="1"/>
  <c r="R1262" i="1" s="1"/>
  <c r="Q1264" i="1"/>
  <c r="P1264" i="1"/>
  <c r="P1263" i="1" s="1"/>
  <c r="O1264" i="1"/>
  <c r="O1263" i="1" s="1"/>
  <c r="O1262" i="1" s="1"/>
  <c r="N1264" i="1"/>
  <c r="M1264" i="1"/>
  <c r="M1263" i="1" s="1"/>
  <c r="M1262" i="1" s="1"/>
  <c r="L1264" i="1"/>
  <c r="K1264" i="1"/>
  <c r="K1263" i="1" s="1"/>
  <c r="K1262" i="1" s="1"/>
  <c r="J1264" i="1"/>
  <c r="U1264" i="1" s="1"/>
  <c r="AX1264" i="1" s="1"/>
  <c r="I1264" i="1"/>
  <c r="E1264" i="1"/>
  <c r="AS1263" i="1"/>
  <c r="AS1262" i="1" s="1"/>
  <c r="AO1263" i="1"/>
  <c r="AO1262" i="1" s="1"/>
  <c r="AK1263" i="1"/>
  <c r="AK1262" i="1" s="1"/>
  <c r="AG1263" i="1"/>
  <c r="AG1262" i="1" s="1"/>
  <c r="AF1263" i="1"/>
  <c r="AF1262" i="1" s="1"/>
  <c r="AC1263" i="1"/>
  <c r="AC1262" i="1" s="1"/>
  <c r="X1263" i="1"/>
  <c r="X1262" i="1" s="1"/>
  <c r="Q1263" i="1"/>
  <c r="Q1262" i="1" s="1"/>
  <c r="N1263" i="1"/>
  <c r="N1262" i="1" s="1"/>
  <c r="L1263" i="1"/>
  <c r="L1262" i="1" s="1"/>
  <c r="I1263" i="1"/>
  <c r="I1262" i="1" s="1"/>
  <c r="E1263" i="1"/>
  <c r="AQ1262" i="1"/>
  <c r="AM1262" i="1"/>
  <c r="AE1262" i="1"/>
  <c r="AA1262" i="1"/>
  <c r="W1262" i="1"/>
  <c r="P1262" i="1"/>
  <c r="E1262" i="1"/>
  <c r="BA1261" i="1"/>
  <c r="AU1261" i="1"/>
  <c r="AM1261" i="1"/>
  <c r="AI1261" i="1"/>
  <c r="AH1261" i="1"/>
  <c r="V1261" i="1"/>
  <c r="AY1261" i="1" s="1"/>
  <c r="U1261" i="1"/>
  <c r="AX1261" i="1" s="1"/>
  <c r="T1261" i="1"/>
  <c r="AW1261" i="1" s="1"/>
  <c r="E1261" i="1"/>
  <c r="BA1260" i="1"/>
  <c r="AU1260" i="1"/>
  <c r="AM1260" i="1"/>
  <c r="AM1259" i="1" s="1"/>
  <c r="AM1258" i="1" s="1"/>
  <c r="AM1257" i="1" s="1"/>
  <c r="AM1256" i="1" s="1"/>
  <c r="AM1255" i="1" s="1"/>
  <c r="AI1260" i="1"/>
  <c r="AH1260" i="1"/>
  <c r="V1260" i="1"/>
  <c r="AY1260" i="1" s="1"/>
  <c r="U1260" i="1"/>
  <c r="AX1260" i="1" s="1"/>
  <c r="T1260" i="1"/>
  <c r="AW1260" i="1" s="1"/>
  <c r="E1260" i="1"/>
  <c r="AZ1259" i="1"/>
  <c r="AT1259" i="1"/>
  <c r="AT1258" i="1" s="1"/>
  <c r="AT1257" i="1" s="1"/>
  <c r="AT1256" i="1" s="1"/>
  <c r="AS1259" i="1"/>
  <c r="AS1258" i="1" s="1"/>
  <c r="AS1257" i="1" s="1"/>
  <c r="AS1256" i="1" s="1"/>
  <c r="AR1259" i="1"/>
  <c r="AQ1259" i="1"/>
  <c r="AQ1258" i="1" s="1"/>
  <c r="AP1259" i="1"/>
  <c r="AO1259" i="1"/>
  <c r="AO1258" i="1" s="1"/>
  <c r="AO1257" i="1" s="1"/>
  <c r="AO1256" i="1" s="1"/>
  <c r="AO1255" i="1" s="1"/>
  <c r="AN1259" i="1"/>
  <c r="AL1259" i="1"/>
  <c r="AK1259" i="1"/>
  <c r="AJ1259" i="1"/>
  <c r="AG1259" i="1"/>
  <c r="AG1258" i="1" s="1"/>
  <c r="AG1257" i="1" s="1"/>
  <c r="AG1256" i="1" s="1"/>
  <c r="AF1259" i="1"/>
  <c r="AE1259" i="1"/>
  <c r="AE1258" i="1" s="1"/>
  <c r="AE1257" i="1" s="1"/>
  <c r="AE1256" i="1" s="1"/>
  <c r="AE1255" i="1" s="1"/>
  <c r="AD1259" i="1"/>
  <c r="AD1258" i="1" s="1"/>
  <c r="AD1257" i="1" s="1"/>
  <c r="AC1259" i="1"/>
  <c r="AC1258" i="1" s="1"/>
  <c r="AC1257" i="1" s="1"/>
  <c r="AC1256" i="1" s="1"/>
  <c r="AB1259" i="1"/>
  <c r="AA1259" i="1"/>
  <c r="AA1258" i="1" s="1"/>
  <c r="AA1257" i="1" s="1"/>
  <c r="AA1256" i="1" s="1"/>
  <c r="AA1255" i="1" s="1"/>
  <c r="Z1259" i="1"/>
  <c r="Z1258" i="1" s="1"/>
  <c r="Z1257" i="1" s="1"/>
  <c r="Z1256" i="1" s="1"/>
  <c r="Y1259" i="1"/>
  <c r="Y1258" i="1" s="1"/>
  <c r="Y1257" i="1" s="1"/>
  <c r="Y1256" i="1" s="1"/>
  <c r="X1259" i="1"/>
  <c r="W1259" i="1"/>
  <c r="W1258" i="1" s="1"/>
  <c r="W1257" i="1" s="1"/>
  <c r="W1256" i="1" s="1"/>
  <c r="W1255" i="1" s="1"/>
  <c r="S1259" i="1"/>
  <c r="S1258" i="1" s="1"/>
  <c r="R1259" i="1"/>
  <c r="Q1259" i="1"/>
  <c r="Q1258" i="1" s="1"/>
  <c r="Q1257" i="1" s="1"/>
  <c r="Q1256" i="1" s="1"/>
  <c r="Q1255" i="1" s="1"/>
  <c r="P1259" i="1"/>
  <c r="P1258" i="1" s="1"/>
  <c r="P1257" i="1" s="1"/>
  <c r="P1256" i="1" s="1"/>
  <c r="O1259" i="1"/>
  <c r="O1258" i="1" s="1"/>
  <c r="O1257" i="1" s="1"/>
  <c r="O1256" i="1" s="1"/>
  <c r="N1259" i="1"/>
  <c r="M1259" i="1"/>
  <c r="M1258" i="1" s="1"/>
  <c r="M1257" i="1" s="1"/>
  <c r="M1256" i="1" s="1"/>
  <c r="M1255" i="1" s="1"/>
  <c r="L1259" i="1"/>
  <c r="L1258" i="1" s="1"/>
  <c r="L1257" i="1" s="1"/>
  <c r="K1259" i="1"/>
  <c r="K1258" i="1" s="1"/>
  <c r="V1258" i="1" s="1"/>
  <c r="J1259" i="1"/>
  <c r="I1259" i="1"/>
  <c r="I1258" i="1" s="1"/>
  <c r="I1257" i="1" s="1"/>
  <c r="I1256" i="1" s="1"/>
  <c r="E1259" i="1"/>
  <c r="AZ1258" i="1"/>
  <c r="AZ1257" i="1" s="1"/>
  <c r="AZ1256" i="1" s="1"/>
  <c r="AR1258" i="1"/>
  <c r="AR1257" i="1" s="1"/>
  <c r="AR1256" i="1" s="1"/>
  <c r="AN1258" i="1"/>
  <c r="AN1257" i="1" s="1"/>
  <c r="AN1256" i="1" s="1"/>
  <c r="AK1258" i="1"/>
  <c r="AK1257" i="1" s="1"/>
  <c r="AJ1258" i="1"/>
  <c r="AJ1257" i="1" s="1"/>
  <c r="AJ1256" i="1" s="1"/>
  <c r="AF1258" i="1"/>
  <c r="AB1258" i="1"/>
  <c r="AB1257" i="1" s="1"/>
  <c r="AB1256" i="1" s="1"/>
  <c r="X1258" i="1"/>
  <c r="X1257" i="1" s="1"/>
  <c r="X1256" i="1" s="1"/>
  <c r="R1258" i="1"/>
  <c r="R1257" i="1" s="1"/>
  <c r="R1256" i="1" s="1"/>
  <c r="N1258" i="1"/>
  <c r="N1257" i="1" s="1"/>
  <c r="N1256" i="1" s="1"/>
  <c r="E1258" i="1"/>
  <c r="AQ1257" i="1"/>
  <c r="AQ1256" i="1" s="1"/>
  <c r="AQ1255" i="1" s="1"/>
  <c r="AF1257" i="1"/>
  <c r="AF1256" i="1" s="1"/>
  <c r="S1257" i="1"/>
  <c r="S1256" i="1" s="1"/>
  <c r="K1257" i="1"/>
  <c r="K1256" i="1" s="1"/>
  <c r="E1257" i="1"/>
  <c r="AK1256" i="1"/>
  <c r="AD1256" i="1"/>
  <c r="E1256" i="1"/>
  <c r="E1255" i="1"/>
  <c r="E1254" i="1"/>
  <c r="E1253" i="1"/>
  <c r="BA1252" i="1"/>
  <c r="AU1252" i="1"/>
  <c r="T1252" i="1"/>
  <c r="E1252" i="1"/>
  <c r="AT1251" i="1"/>
  <c r="AT1250" i="1" s="1"/>
  <c r="AT1249" i="1" s="1"/>
  <c r="AS1251" i="1"/>
  <c r="AR1251" i="1"/>
  <c r="AR1250" i="1" s="1"/>
  <c r="AR1249" i="1" s="1"/>
  <c r="AQ1251" i="1"/>
  <c r="AQ1250" i="1" s="1"/>
  <c r="AQ1249" i="1" s="1"/>
  <c r="AP1251" i="1"/>
  <c r="AO1251" i="1"/>
  <c r="AN1251" i="1"/>
  <c r="AN1250" i="1" s="1"/>
  <c r="AN1249" i="1" s="1"/>
  <c r="AM1251" i="1"/>
  <c r="AM1250" i="1" s="1"/>
  <c r="AM1249" i="1" s="1"/>
  <c r="AL1251" i="1"/>
  <c r="AK1251" i="1"/>
  <c r="AK1250" i="1" s="1"/>
  <c r="AK1249" i="1" s="1"/>
  <c r="AJ1251" i="1"/>
  <c r="AJ1250" i="1" s="1"/>
  <c r="AJ1249" i="1" s="1"/>
  <c r="AI1251" i="1"/>
  <c r="AI1250" i="1" s="1"/>
  <c r="AI1249" i="1" s="1"/>
  <c r="AH1251" i="1"/>
  <c r="AH1250" i="1" s="1"/>
  <c r="AH1249" i="1" s="1"/>
  <c r="AG1251" i="1"/>
  <c r="AF1251" i="1"/>
  <c r="AF1250" i="1" s="1"/>
  <c r="AF1249" i="1" s="1"/>
  <c r="R1251" i="1"/>
  <c r="Q1251" i="1"/>
  <c r="Q1250" i="1" s="1"/>
  <c r="P1251" i="1"/>
  <c r="O1251" i="1"/>
  <c r="O1250" i="1" s="1"/>
  <c r="O1249" i="1" s="1"/>
  <c r="E1251" i="1"/>
  <c r="AS1250" i="1"/>
  <c r="AS1249" i="1" s="1"/>
  <c r="AO1250" i="1"/>
  <c r="AO1249" i="1" s="1"/>
  <c r="AG1250" i="1"/>
  <c r="AG1249" i="1" s="1"/>
  <c r="AE1250" i="1"/>
  <c r="AE1249" i="1" s="1"/>
  <c r="AD1250" i="1"/>
  <c r="AC1250" i="1"/>
  <c r="AC1249" i="1" s="1"/>
  <c r="AB1250" i="1"/>
  <c r="AB1249" i="1" s="1"/>
  <c r="AA1250" i="1"/>
  <c r="AA1249" i="1" s="1"/>
  <c r="Z1250" i="1"/>
  <c r="Z1249" i="1" s="1"/>
  <c r="Y1250" i="1"/>
  <c r="Y1249" i="1" s="1"/>
  <c r="X1250" i="1"/>
  <c r="X1249" i="1" s="1"/>
  <c r="W1250" i="1"/>
  <c r="W1249" i="1" s="1"/>
  <c r="V1250" i="1"/>
  <c r="U1250" i="1"/>
  <c r="U1249" i="1" s="1"/>
  <c r="P1250" i="1"/>
  <c r="P1249" i="1" s="1"/>
  <c r="E1250" i="1"/>
  <c r="AD1249" i="1"/>
  <c r="V1249" i="1"/>
  <c r="Q1249" i="1"/>
  <c r="E1249" i="1"/>
  <c r="BA1248" i="1"/>
  <c r="AX1248" i="1"/>
  <c r="AU1248" i="1"/>
  <c r="V1248" i="1"/>
  <c r="AY1248" i="1" s="1"/>
  <c r="U1248" i="1"/>
  <c r="T1248" i="1"/>
  <c r="AW1248" i="1" s="1"/>
  <c r="E1248" i="1"/>
  <c r="AZ1247" i="1"/>
  <c r="AZ1246" i="1" s="1"/>
  <c r="AZ1245" i="1" s="1"/>
  <c r="AZ1244" i="1" s="1"/>
  <c r="AZ1243" i="1" s="1"/>
  <c r="AZ1242" i="1" s="1"/>
  <c r="AT1247" i="1"/>
  <c r="AS1247" i="1"/>
  <c r="AS1246" i="1" s="1"/>
  <c r="AS1245" i="1" s="1"/>
  <c r="AS1244" i="1" s="1"/>
  <c r="AR1247" i="1"/>
  <c r="AR1246" i="1" s="1"/>
  <c r="AR1245" i="1" s="1"/>
  <c r="AR1244" i="1" s="1"/>
  <c r="AQ1247" i="1"/>
  <c r="AP1247" i="1"/>
  <c r="AP1246" i="1" s="1"/>
  <c r="AO1247" i="1"/>
  <c r="AO1246" i="1" s="1"/>
  <c r="AO1245" i="1" s="1"/>
  <c r="AO1244" i="1" s="1"/>
  <c r="AN1247" i="1"/>
  <c r="AN1246" i="1" s="1"/>
  <c r="AN1245" i="1" s="1"/>
  <c r="AN1244" i="1" s="1"/>
  <c r="AM1247" i="1"/>
  <c r="AM1246" i="1" s="1"/>
  <c r="AM1245" i="1" s="1"/>
  <c r="AM1244" i="1" s="1"/>
  <c r="AM1243" i="1" s="1"/>
  <c r="AM1242" i="1" s="1"/>
  <c r="AL1247" i="1"/>
  <c r="AK1247" i="1"/>
  <c r="AK1246" i="1" s="1"/>
  <c r="AK1245" i="1" s="1"/>
  <c r="AK1244" i="1" s="1"/>
  <c r="AJ1247" i="1"/>
  <c r="AJ1246" i="1" s="1"/>
  <c r="AJ1245" i="1" s="1"/>
  <c r="AJ1244" i="1" s="1"/>
  <c r="AI1247" i="1"/>
  <c r="AH1247" i="1"/>
  <c r="AG1247" i="1"/>
  <c r="AG1246" i="1" s="1"/>
  <c r="AG1245" i="1" s="1"/>
  <c r="AG1244" i="1" s="1"/>
  <c r="AF1247" i="1"/>
  <c r="AF1246" i="1" s="1"/>
  <c r="AF1245" i="1" s="1"/>
  <c r="AF1244" i="1" s="1"/>
  <c r="AE1247" i="1"/>
  <c r="AE1246" i="1" s="1"/>
  <c r="AE1245" i="1" s="1"/>
  <c r="AE1244" i="1" s="1"/>
  <c r="AE1243" i="1" s="1"/>
  <c r="AE1242" i="1" s="1"/>
  <c r="AD1247" i="1"/>
  <c r="AC1247" i="1"/>
  <c r="AC1246" i="1" s="1"/>
  <c r="AC1245" i="1" s="1"/>
  <c r="AC1244" i="1" s="1"/>
  <c r="AC1243" i="1" s="1"/>
  <c r="AC1242" i="1" s="1"/>
  <c r="AB1247" i="1"/>
  <c r="AA1247" i="1"/>
  <c r="Z1247" i="1"/>
  <c r="Z1246" i="1" s="1"/>
  <c r="Z1245" i="1" s="1"/>
  <c r="Z1244" i="1" s="1"/>
  <c r="Z1243" i="1" s="1"/>
  <c r="Z1242" i="1" s="1"/>
  <c r="Y1247" i="1"/>
  <c r="Y1246" i="1" s="1"/>
  <c r="Y1245" i="1" s="1"/>
  <c r="Y1244" i="1" s="1"/>
  <c r="Y1243" i="1" s="1"/>
  <c r="Y1242" i="1" s="1"/>
  <c r="X1247" i="1"/>
  <c r="X1246" i="1" s="1"/>
  <c r="X1245" i="1" s="1"/>
  <c r="X1244" i="1" s="1"/>
  <c r="X1243" i="1" s="1"/>
  <c r="X1242" i="1" s="1"/>
  <c r="W1247" i="1"/>
  <c r="S1247" i="1"/>
  <c r="S1246" i="1" s="1"/>
  <c r="S1245" i="1" s="1"/>
  <c r="S1244" i="1" s="1"/>
  <c r="S1243" i="1" s="1"/>
  <c r="S1242" i="1" s="1"/>
  <c r="R1247" i="1"/>
  <c r="R1246" i="1" s="1"/>
  <c r="R1245" i="1" s="1"/>
  <c r="R1244" i="1" s="1"/>
  <c r="Q1247" i="1"/>
  <c r="P1247" i="1"/>
  <c r="O1247" i="1"/>
  <c r="O1246" i="1" s="1"/>
  <c r="O1245" i="1" s="1"/>
  <c r="O1244" i="1" s="1"/>
  <c r="N1247" i="1"/>
  <c r="N1246" i="1" s="1"/>
  <c r="N1245" i="1" s="1"/>
  <c r="N1244" i="1" s="1"/>
  <c r="N1243" i="1" s="1"/>
  <c r="N1242" i="1" s="1"/>
  <c r="M1247" i="1"/>
  <c r="M1246" i="1" s="1"/>
  <c r="M1245" i="1" s="1"/>
  <c r="M1244" i="1" s="1"/>
  <c r="M1243" i="1" s="1"/>
  <c r="M1242" i="1" s="1"/>
  <c r="L1247" i="1"/>
  <c r="L1246" i="1" s="1"/>
  <c r="K1247" i="1"/>
  <c r="J1247" i="1"/>
  <c r="I1247" i="1"/>
  <c r="I1246" i="1" s="1"/>
  <c r="E1247" i="1"/>
  <c r="AT1246" i="1"/>
  <c r="AT1245" i="1" s="1"/>
  <c r="AT1244" i="1" s="1"/>
  <c r="AQ1246" i="1"/>
  <c r="AL1246" i="1"/>
  <c r="AI1246" i="1"/>
  <c r="AI1245" i="1" s="1"/>
  <c r="AI1244" i="1" s="1"/>
  <c r="AI1243" i="1" s="1"/>
  <c r="AI1242" i="1" s="1"/>
  <c r="AH1246" i="1"/>
  <c r="AH1245" i="1" s="1"/>
  <c r="AH1244" i="1" s="1"/>
  <c r="AD1246" i="1"/>
  <c r="AD1245" i="1" s="1"/>
  <c r="AB1246" i="1"/>
  <c r="AB1245" i="1" s="1"/>
  <c r="AB1244" i="1" s="1"/>
  <c r="AB1243" i="1" s="1"/>
  <c r="AB1242" i="1" s="1"/>
  <c r="AA1246" i="1"/>
  <c r="W1246" i="1"/>
  <c r="W1245" i="1" s="1"/>
  <c r="W1244" i="1" s="1"/>
  <c r="W1243" i="1" s="1"/>
  <c r="W1242" i="1" s="1"/>
  <c r="Q1246" i="1"/>
  <c r="Q1245" i="1" s="1"/>
  <c r="Q1244" i="1" s="1"/>
  <c r="P1246" i="1"/>
  <c r="J1246" i="1"/>
  <c r="E1246" i="1"/>
  <c r="AQ1245" i="1"/>
  <c r="AQ1244" i="1" s="1"/>
  <c r="AQ1243" i="1" s="1"/>
  <c r="AQ1242" i="1" s="1"/>
  <c r="AA1245" i="1"/>
  <c r="AA1244" i="1" s="1"/>
  <c r="AA1243" i="1" s="1"/>
  <c r="AA1242" i="1" s="1"/>
  <c r="P1245" i="1"/>
  <c r="P1244" i="1" s="1"/>
  <c r="L1245" i="1"/>
  <c r="L1244" i="1" s="1"/>
  <c r="L1243" i="1" s="1"/>
  <c r="L1242" i="1" s="1"/>
  <c r="E1245" i="1"/>
  <c r="AD1244" i="1"/>
  <c r="AD1243" i="1" s="1"/>
  <c r="E1244" i="1"/>
  <c r="E1243" i="1"/>
  <c r="AD1242" i="1"/>
  <c r="E1242" i="1"/>
  <c r="BA1241" i="1"/>
  <c r="AU1241" i="1"/>
  <c r="T1241" i="1"/>
  <c r="E1241" i="1"/>
  <c r="AU1240" i="1"/>
  <c r="T1240" i="1"/>
  <c r="E1240" i="1"/>
  <c r="AT1239" i="1"/>
  <c r="AT1238" i="1" s="1"/>
  <c r="AT1237" i="1" s="1"/>
  <c r="AS1239" i="1"/>
  <c r="AS1238" i="1" s="1"/>
  <c r="AS1237" i="1" s="1"/>
  <c r="AR1239" i="1"/>
  <c r="AR1238" i="1" s="1"/>
  <c r="AR1237" i="1" s="1"/>
  <c r="AQ1239" i="1"/>
  <c r="AQ1238" i="1" s="1"/>
  <c r="AQ1237" i="1" s="1"/>
  <c r="AP1239" i="1"/>
  <c r="AO1239" i="1"/>
  <c r="AO1238" i="1" s="1"/>
  <c r="AO1237" i="1" s="1"/>
  <c r="AN1239" i="1"/>
  <c r="AM1239" i="1"/>
  <c r="AM1238" i="1" s="1"/>
  <c r="AM1237" i="1" s="1"/>
  <c r="AL1239" i="1"/>
  <c r="AK1239" i="1"/>
  <c r="AK1238" i="1" s="1"/>
  <c r="AK1237" i="1" s="1"/>
  <c r="AJ1239" i="1"/>
  <c r="AJ1238" i="1" s="1"/>
  <c r="AJ1237" i="1" s="1"/>
  <c r="AI1239" i="1"/>
  <c r="AI1238" i="1" s="1"/>
  <c r="AI1237" i="1" s="1"/>
  <c r="AH1239" i="1"/>
  <c r="AH1238" i="1" s="1"/>
  <c r="AH1237" i="1" s="1"/>
  <c r="AG1239" i="1"/>
  <c r="AG1238" i="1" s="1"/>
  <c r="AG1237" i="1" s="1"/>
  <c r="AF1239" i="1"/>
  <c r="AF1238" i="1" s="1"/>
  <c r="AF1237" i="1" s="1"/>
  <c r="R1239" i="1"/>
  <c r="Q1239" i="1"/>
  <c r="Q1238" i="1" s="1"/>
  <c r="Q1237" i="1" s="1"/>
  <c r="P1239" i="1"/>
  <c r="O1239" i="1"/>
  <c r="E1239" i="1"/>
  <c r="AP1238" i="1"/>
  <c r="AN1238" i="1"/>
  <c r="AN1237" i="1" s="1"/>
  <c r="AE1238" i="1"/>
  <c r="AE1237" i="1" s="1"/>
  <c r="AD1238" i="1"/>
  <c r="AD1237" i="1" s="1"/>
  <c r="AC1238" i="1"/>
  <c r="AC1237" i="1" s="1"/>
  <c r="AB1238" i="1"/>
  <c r="AB1237" i="1" s="1"/>
  <c r="AA1238" i="1"/>
  <c r="AA1237" i="1" s="1"/>
  <c r="Z1238" i="1"/>
  <c r="Z1237" i="1" s="1"/>
  <c r="Y1238" i="1"/>
  <c r="Y1237" i="1" s="1"/>
  <c r="X1238" i="1"/>
  <c r="W1238" i="1"/>
  <c r="W1237" i="1" s="1"/>
  <c r="V1238" i="1"/>
  <c r="V1237" i="1" s="1"/>
  <c r="U1238" i="1"/>
  <c r="U1237" i="1" s="1"/>
  <c r="P1238" i="1"/>
  <c r="P1237" i="1" s="1"/>
  <c r="O1238" i="1"/>
  <c r="O1237" i="1" s="1"/>
  <c r="E1238" i="1"/>
  <c r="X1237" i="1"/>
  <c r="E1237" i="1"/>
  <c r="BA1236" i="1"/>
  <c r="AU1236" i="1"/>
  <c r="V1236" i="1"/>
  <c r="AY1236" i="1" s="1"/>
  <c r="U1236" i="1"/>
  <c r="AX1236" i="1" s="1"/>
  <c r="T1236" i="1"/>
  <c r="E1236" i="1"/>
  <c r="AZ1235" i="1"/>
  <c r="AZ1234" i="1" s="1"/>
  <c r="AZ1233" i="1" s="1"/>
  <c r="AZ1232" i="1" s="1"/>
  <c r="AZ1231" i="1" s="1"/>
  <c r="AZ1230" i="1" s="1"/>
  <c r="AT1235" i="1"/>
  <c r="AT1234" i="1" s="1"/>
  <c r="AS1235" i="1"/>
  <c r="AS1234" i="1" s="1"/>
  <c r="AR1235" i="1"/>
  <c r="AR1234" i="1" s="1"/>
  <c r="AR1233" i="1" s="1"/>
  <c r="AR1232" i="1" s="1"/>
  <c r="AR1231" i="1" s="1"/>
  <c r="AR1230" i="1" s="1"/>
  <c r="AQ1235" i="1"/>
  <c r="AQ1234" i="1" s="1"/>
  <c r="AQ1233" i="1" s="1"/>
  <c r="AQ1232" i="1" s="1"/>
  <c r="AP1235" i="1"/>
  <c r="AO1235" i="1"/>
  <c r="AO1234" i="1" s="1"/>
  <c r="AO1233" i="1" s="1"/>
  <c r="AO1232" i="1" s="1"/>
  <c r="AO1231" i="1" s="1"/>
  <c r="AO1230" i="1" s="1"/>
  <c r="AN1235" i="1"/>
  <c r="AN1234" i="1" s="1"/>
  <c r="AN1233" i="1" s="1"/>
  <c r="AN1232" i="1" s="1"/>
  <c r="AN1231" i="1" s="1"/>
  <c r="AN1230" i="1" s="1"/>
  <c r="AM1235" i="1"/>
  <c r="AM1234" i="1" s="1"/>
  <c r="AM1233" i="1" s="1"/>
  <c r="AM1232" i="1" s="1"/>
  <c r="AL1235" i="1"/>
  <c r="AL1234" i="1" s="1"/>
  <c r="AK1235" i="1"/>
  <c r="AK1234" i="1" s="1"/>
  <c r="AJ1235" i="1"/>
  <c r="AJ1234" i="1" s="1"/>
  <c r="AJ1233" i="1" s="1"/>
  <c r="AJ1232" i="1" s="1"/>
  <c r="AI1235" i="1"/>
  <c r="AI1234" i="1" s="1"/>
  <c r="AI1233" i="1" s="1"/>
  <c r="AI1232" i="1" s="1"/>
  <c r="AH1235" i="1"/>
  <c r="AH1234" i="1" s="1"/>
  <c r="AH1233" i="1" s="1"/>
  <c r="AH1232" i="1" s="1"/>
  <c r="AG1235" i="1"/>
  <c r="AG1234" i="1" s="1"/>
  <c r="AF1235" i="1"/>
  <c r="AF1234" i="1" s="1"/>
  <c r="AF1233" i="1" s="1"/>
  <c r="AF1232" i="1" s="1"/>
  <c r="AF1231" i="1" s="1"/>
  <c r="AF1230" i="1" s="1"/>
  <c r="AE1235" i="1"/>
  <c r="AE1234" i="1" s="1"/>
  <c r="AE1233" i="1" s="1"/>
  <c r="AE1232" i="1" s="1"/>
  <c r="AE1231" i="1" s="1"/>
  <c r="AE1230" i="1" s="1"/>
  <c r="AD1235" i="1"/>
  <c r="AD1234" i="1" s="1"/>
  <c r="AC1235" i="1"/>
  <c r="AC1234" i="1" s="1"/>
  <c r="AC1233" i="1" s="1"/>
  <c r="AC1232" i="1" s="1"/>
  <c r="AC1231" i="1" s="1"/>
  <c r="AC1230" i="1" s="1"/>
  <c r="AB1235" i="1"/>
  <c r="AB1234" i="1" s="1"/>
  <c r="AB1233" i="1" s="1"/>
  <c r="AB1232" i="1" s="1"/>
  <c r="AB1231" i="1" s="1"/>
  <c r="AB1230" i="1" s="1"/>
  <c r="AA1235" i="1"/>
  <c r="AA1234" i="1" s="1"/>
  <c r="AA1233" i="1" s="1"/>
  <c r="AA1232" i="1" s="1"/>
  <c r="AA1231" i="1" s="1"/>
  <c r="AA1230" i="1" s="1"/>
  <c r="Z1235" i="1"/>
  <c r="Z1234" i="1" s="1"/>
  <c r="Z1233" i="1" s="1"/>
  <c r="Z1232" i="1" s="1"/>
  <c r="Z1231" i="1" s="1"/>
  <c r="Z1230" i="1" s="1"/>
  <c r="Y1235" i="1"/>
  <c r="Y1234" i="1" s="1"/>
  <c r="X1235" i="1"/>
  <c r="W1235" i="1"/>
  <c r="W1234" i="1" s="1"/>
  <c r="W1233" i="1" s="1"/>
  <c r="W1232" i="1" s="1"/>
  <c r="W1231" i="1" s="1"/>
  <c r="W1230" i="1" s="1"/>
  <c r="S1235" i="1"/>
  <c r="S1234" i="1" s="1"/>
  <c r="S1233" i="1" s="1"/>
  <c r="S1232" i="1" s="1"/>
  <c r="S1231" i="1" s="1"/>
  <c r="S1230" i="1" s="1"/>
  <c r="R1235" i="1"/>
  <c r="R1234" i="1" s="1"/>
  <c r="R1233" i="1" s="1"/>
  <c r="R1232" i="1" s="1"/>
  <c r="Q1235" i="1"/>
  <c r="Q1234" i="1" s="1"/>
  <c r="P1235" i="1"/>
  <c r="P1234" i="1" s="1"/>
  <c r="P1233" i="1" s="1"/>
  <c r="P1232" i="1" s="1"/>
  <c r="P1231" i="1" s="1"/>
  <c r="P1230" i="1" s="1"/>
  <c r="O1235" i="1"/>
  <c r="N1235" i="1"/>
  <c r="M1235" i="1"/>
  <c r="M1234" i="1" s="1"/>
  <c r="M1233" i="1" s="1"/>
  <c r="M1232" i="1" s="1"/>
  <c r="M1231" i="1" s="1"/>
  <c r="M1230" i="1" s="1"/>
  <c r="L1235" i="1"/>
  <c r="L1234" i="1" s="1"/>
  <c r="L1233" i="1" s="1"/>
  <c r="L1232" i="1" s="1"/>
  <c r="L1231" i="1" s="1"/>
  <c r="L1230" i="1" s="1"/>
  <c r="K1235" i="1"/>
  <c r="K1234" i="1" s="1"/>
  <c r="J1235" i="1"/>
  <c r="I1235" i="1"/>
  <c r="E1235" i="1"/>
  <c r="X1234" i="1"/>
  <c r="X1233" i="1" s="1"/>
  <c r="X1232" i="1" s="1"/>
  <c r="X1231" i="1" s="1"/>
  <c r="X1230" i="1" s="1"/>
  <c r="O1234" i="1"/>
  <c r="O1233" i="1" s="1"/>
  <c r="O1232" i="1" s="1"/>
  <c r="E1234" i="1"/>
  <c r="AT1233" i="1"/>
  <c r="AT1232" i="1" s="1"/>
  <c r="AS1233" i="1"/>
  <c r="AS1232" i="1" s="1"/>
  <c r="AL1233" i="1"/>
  <c r="AL1232" i="1" s="1"/>
  <c r="AK1233" i="1"/>
  <c r="AK1232" i="1" s="1"/>
  <c r="AK1231" i="1" s="1"/>
  <c r="AK1230" i="1" s="1"/>
  <c r="AG1233" i="1"/>
  <c r="AG1232" i="1" s="1"/>
  <c r="AG1231" i="1" s="1"/>
  <c r="AG1230" i="1" s="1"/>
  <c r="AD1233" i="1"/>
  <c r="AD1232" i="1" s="1"/>
  <c r="AD1231" i="1" s="1"/>
  <c r="AD1230" i="1" s="1"/>
  <c r="Y1233" i="1"/>
  <c r="Y1232" i="1" s="1"/>
  <c r="Y1231" i="1" s="1"/>
  <c r="Y1230" i="1" s="1"/>
  <c r="Q1233" i="1"/>
  <c r="Q1232" i="1" s="1"/>
  <c r="Q1231" i="1" s="1"/>
  <c r="Q1230" i="1" s="1"/>
  <c r="E1233" i="1"/>
  <c r="E1232" i="1"/>
  <c r="E1231" i="1"/>
  <c r="E1230" i="1"/>
  <c r="BA1229" i="1"/>
  <c r="AU1229" i="1"/>
  <c r="V1229" i="1"/>
  <c r="AY1229" i="1" s="1"/>
  <c r="U1229" i="1"/>
  <c r="AX1229" i="1" s="1"/>
  <c r="T1229" i="1"/>
  <c r="E1229" i="1"/>
  <c r="AZ1228" i="1"/>
  <c r="AZ1227" i="1" s="1"/>
  <c r="AZ1226" i="1" s="1"/>
  <c r="AZ1225" i="1" s="1"/>
  <c r="AT1228" i="1"/>
  <c r="AT1227" i="1" s="1"/>
  <c r="AT1226" i="1" s="1"/>
  <c r="AT1225" i="1" s="1"/>
  <c r="AS1228" i="1"/>
  <c r="AS1227" i="1" s="1"/>
  <c r="AS1226" i="1" s="1"/>
  <c r="AS1225" i="1" s="1"/>
  <c r="AS1219" i="1" s="1"/>
  <c r="AS1218" i="1" s="1"/>
  <c r="AR1228" i="1"/>
  <c r="AR1227" i="1" s="1"/>
  <c r="AR1226" i="1" s="1"/>
  <c r="AR1225" i="1" s="1"/>
  <c r="AQ1228" i="1"/>
  <c r="AQ1227" i="1" s="1"/>
  <c r="AQ1226" i="1" s="1"/>
  <c r="AQ1225" i="1" s="1"/>
  <c r="AP1228" i="1"/>
  <c r="AO1228" i="1"/>
  <c r="AN1228" i="1"/>
  <c r="AN1227" i="1" s="1"/>
  <c r="AN1226" i="1" s="1"/>
  <c r="AN1225" i="1" s="1"/>
  <c r="AM1228" i="1"/>
  <c r="AM1227" i="1" s="1"/>
  <c r="AM1226" i="1" s="1"/>
  <c r="AM1225" i="1" s="1"/>
  <c r="AL1228" i="1"/>
  <c r="AL1227" i="1" s="1"/>
  <c r="AK1228" i="1"/>
  <c r="AK1227" i="1" s="1"/>
  <c r="AK1226" i="1" s="1"/>
  <c r="AK1225" i="1" s="1"/>
  <c r="AK1219" i="1" s="1"/>
  <c r="AK1218" i="1" s="1"/>
  <c r="AJ1228" i="1"/>
  <c r="AJ1227" i="1" s="1"/>
  <c r="AJ1226" i="1" s="1"/>
  <c r="AJ1225" i="1" s="1"/>
  <c r="AI1228" i="1"/>
  <c r="AI1227" i="1" s="1"/>
  <c r="AI1226" i="1" s="1"/>
  <c r="AI1225" i="1" s="1"/>
  <c r="AH1228" i="1"/>
  <c r="AG1228" i="1"/>
  <c r="AF1228" i="1"/>
  <c r="AF1227" i="1" s="1"/>
  <c r="AF1226" i="1" s="1"/>
  <c r="AF1225" i="1" s="1"/>
  <c r="AE1228" i="1"/>
  <c r="AE1227" i="1" s="1"/>
  <c r="AE1226" i="1" s="1"/>
  <c r="AE1225" i="1" s="1"/>
  <c r="AD1228" i="1"/>
  <c r="AD1227" i="1" s="1"/>
  <c r="AD1226" i="1" s="1"/>
  <c r="AD1225" i="1" s="1"/>
  <c r="AC1228" i="1"/>
  <c r="AB1228" i="1"/>
  <c r="AB1227" i="1" s="1"/>
  <c r="AB1226" i="1" s="1"/>
  <c r="AB1225" i="1" s="1"/>
  <c r="AA1228" i="1"/>
  <c r="AA1227" i="1" s="1"/>
  <c r="AA1226" i="1" s="1"/>
  <c r="AA1225" i="1" s="1"/>
  <c r="Z1228" i="1"/>
  <c r="Y1228" i="1"/>
  <c r="Y1227" i="1" s="1"/>
  <c r="Y1226" i="1" s="1"/>
  <c r="Y1225" i="1" s="1"/>
  <c r="X1228" i="1"/>
  <c r="X1227" i="1" s="1"/>
  <c r="X1226" i="1" s="1"/>
  <c r="X1225" i="1" s="1"/>
  <c r="W1228" i="1"/>
  <c r="W1227" i="1" s="1"/>
  <c r="W1226" i="1" s="1"/>
  <c r="W1225" i="1" s="1"/>
  <c r="S1228" i="1"/>
  <c r="S1227" i="1" s="1"/>
  <c r="S1226" i="1" s="1"/>
  <c r="S1225" i="1" s="1"/>
  <c r="R1228" i="1"/>
  <c r="Q1228" i="1"/>
  <c r="P1228" i="1"/>
  <c r="P1227" i="1" s="1"/>
  <c r="O1228" i="1"/>
  <c r="O1227" i="1" s="1"/>
  <c r="O1226" i="1" s="1"/>
  <c r="O1225" i="1" s="1"/>
  <c r="N1228" i="1"/>
  <c r="N1227" i="1" s="1"/>
  <c r="N1226" i="1" s="1"/>
  <c r="N1225" i="1" s="1"/>
  <c r="M1228" i="1"/>
  <c r="M1227" i="1" s="1"/>
  <c r="M1226" i="1" s="1"/>
  <c r="M1225" i="1" s="1"/>
  <c r="L1228" i="1"/>
  <c r="L1227" i="1" s="1"/>
  <c r="L1226" i="1" s="1"/>
  <c r="L1225" i="1" s="1"/>
  <c r="K1228" i="1"/>
  <c r="J1228" i="1"/>
  <c r="J1227" i="1" s="1"/>
  <c r="J1226" i="1" s="1"/>
  <c r="J1225" i="1" s="1"/>
  <c r="I1228" i="1"/>
  <c r="I1227" i="1" s="1"/>
  <c r="E1228" i="1"/>
  <c r="AP1227" i="1"/>
  <c r="AO1227" i="1"/>
  <c r="AO1226" i="1" s="1"/>
  <c r="AO1225" i="1" s="1"/>
  <c r="AH1227" i="1"/>
  <c r="AH1226" i="1" s="1"/>
  <c r="AH1225" i="1" s="1"/>
  <c r="AG1227" i="1"/>
  <c r="AG1226" i="1" s="1"/>
  <c r="AG1225" i="1" s="1"/>
  <c r="AC1227" i="1"/>
  <c r="AC1226" i="1" s="1"/>
  <c r="AC1225" i="1" s="1"/>
  <c r="AC1219" i="1" s="1"/>
  <c r="AC1218" i="1" s="1"/>
  <c r="Z1227" i="1"/>
  <c r="Z1226" i="1" s="1"/>
  <c r="Z1225" i="1" s="1"/>
  <c r="R1227" i="1"/>
  <c r="R1226" i="1" s="1"/>
  <c r="R1225" i="1" s="1"/>
  <c r="Q1227" i="1"/>
  <c r="Q1226" i="1" s="1"/>
  <c r="Q1225" i="1" s="1"/>
  <c r="E1227" i="1"/>
  <c r="P1226" i="1"/>
  <c r="P1225" i="1" s="1"/>
  <c r="E1226" i="1"/>
  <c r="E1225" i="1"/>
  <c r="BA1224" i="1"/>
  <c r="AU1224" i="1"/>
  <c r="V1224" i="1"/>
  <c r="AY1224" i="1" s="1"/>
  <c r="U1224" i="1"/>
  <c r="AX1224" i="1" s="1"/>
  <c r="T1224" i="1"/>
  <c r="E1224" i="1"/>
  <c r="AZ1223" i="1"/>
  <c r="AZ1222" i="1" s="1"/>
  <c r="AZ1221" i="1" s="1"/>
  <c r="AZ1220" i="1" s="1"/>
  <c r="AZ1219" i="1" s="1"/>
  <c r="AZ1218" i="1" s="1"/>
  <c r="AT1223" i="1"/>
  <c r="AT1222" i="1" s="1"/>
  <c r="AS1223" i="1"/>
  <c r="AS1222" i="1" s="1"/>
  <c r="AR1223" i="1"/>
  <c r="AQ1223" i="1"/>
  <c r="AQ1222" i="1" s="1"/>
  <c r="AQ1221" i="1" s="1"/>
  <c r="AQ1220" i="1" s="1"/>
  <c r="AQ1219" i="1" s="1"/>
  <c r="AQ1218" i="1" s="1"/>
  <c r="AP1223" i="1"/>
  <c r="AO1223" i="1"/>
  <c r="AO1222" i="1" s="1"/>
  <c r="AO1221" i="1" s="1"/>
  <c r="AO1220" i="1" s="1"/>
  <c r="AO1219" i="1" s="1"/>
  <c r="AO1218" i="1" s="1"/>
  <c r="AN1223" i="1"/>
  <c r="AN1222" i="1" s="1"/>
  <c r="AN1221" i="1" s="1"/>
  <c r="AN1220" i="1" s="1"/>
  <c r="AM1223" i="1"/>
  <c r="AM1222" i="1" s="1"/>
  <c r="AM1221" i="1" s="1"/>
  <c r="AM1220" i="1" s="1"/>
  <c r="AL1223" i="1"/>
  <c r="AL1222" i="1" s="1"/>
  <c r="AL1221" i="1" s="1"/>
  <c r="AL1220" i="1" s="1"/>
  <c r="AK1223" i="1"/>
  <c r="AK1222" i="1" s="1"/>
  <c r="AJ1223" i="1"/>
  <c r="AI1223" i="1"/>
  <c r="AI1222" i="1" s="1"/>
  <c r="AI1221" i="1" s="1"/>
  <c r="AI1220" i="1" s="1"/>
  <c r="AI1219" i="1" s="1"/>
  <c r="AI1218" i="1" s="1"/>
  <c r="AH1223" i="1"/>
  <c r="AH1222" i="1" s="1"/>
  <c r="AH1221" i="1" s="1"/>
  <c r="AH1220" i="1" s="1"/>
  <c r="AH1219" i="1" s="1"/>
  <c r="AH1218" i="1" s="1"/>
  <c r="AG1223" i="1"/>
  <c r="AG1222" i="1" s="1"/>
  <c r="AF1223" i="1"/>
  <c r="AF1222" i="1" s="1"/>
  <c r="AF1221" i="1" s="1"/>
  <c r="AF1220" i="1" s="1"/>
  <c r="AE1223" i="1"/>
  <c r="AE1222" i="1" s="1"/>
  <c r="AE1221" i="1" s="1"/>
  <c r="AE1220" i="1" s="1"/>
  <c r="AD1223" i="1"/>
  <c r="AD1222" i="1" s="1"/>
  <c r="AD1221" i="1" s="1"/>
  <c r="AD1220" i="1" s="1"/>
  <c r="AD1219" i="1" s="1"/>
  <c r="AD1218" i="1" s="1"/>
  <c r="AC1223" i="1"/>
  <c r="AC1222" i="1" s="1"/>
  <c r="AB1223" i="1"/>
  <c r="AA1223" i="1"/>
  <c r="AA1222" i="1" s="1"/>
  <c r="AA1221" i="1" s="1"/>
  <c r="Z1223" i="1"/>
  <c r="Z1222" i="1" s="1"/>
  <c r="Z1221" i="1" s="1"/>
  <c r="Z1220" i="1" s="1"/>
  <c r="Z1219" i="1" s="1"/>
  <c r="Z1218" i="1" s="1"/>
  <c r="Y1223" i="1"/>
  <c r="Y1222" i="1" s="1"/>
  <c r="X1223" i="1"/>
  <c r="X1222" i="1" s="1"/>
  <c r="X1221" i="1" s="1"/>
  <c r="X1220" i="1" s="1"/>
  <c r="W1223" i="1"/>
  <c r="W1222" i="1" s="1"/>
  <c r="W1221" i="1" s="1"/>
  <c r="W1220" i="1" s="1"/>
  <c r="S1223" i="1"/>
  <c r="S1222" i="1" s="1"/>
  <c r="S1221" i="1" s="1"/>
  <c r="S1220" i="1" s="1"/>
  <c r="S1219" i="1" s="1"/>
  <c r="S1218" i="1" s="1"/>
  <c r="R1223" i="1"/>
  <c r="R1222" i="1" s="1"/>
  <c r="Q1223" i="1"/>
  <c r="Q1222" i="1" s="1"/>
  <c r="Q1221" i="1" s="1"/>
  <c r="Q1220" i="1" s="1"/>
  <c r="P1223" i="1"/>
  <c r="O1223" i="1"/>
  <c r="O1222" i="1" s="1"/>
  <c r="O1221" i="1" s="1"/>
  <c r="O1220" i="1" s="1"/>
  <c r="N1223" i="1"/>
  <c r="N1222" i="1" s="1"/>
  <c r="N1221" i="1" s="1"/>
  <c r="N1220" i="1" s="1"/>
  <c r="M1223" i="1"/>
  <c r="M1222" i="1" s="1"/>
  <c r="M1221" i="1" s="1"/>
  <c r="M1220" i="1" s="1"/>
  <c r="L1223" i="1"/>
  <c r="L1222" i="1" s="1"/>
  <c r="L1221" i="1" s="1"/>
  <c r="L1220" i="1" s="1"/>
  <c r="L1219" i="1" s="1"/>
  <c r="L1218" i="1" s="1"/>
  <c r="K1223" i="1"/>
  <c r="K1222" i="1" s="1"/>
  <c r="J1223" i="1"/>
  <c r="J1222" i="1" s="1"/>
  <c r="J1221" i="1" s="1"/>
  <c r="I1223" i="1"/>
  <c r="E1223" i="1"/>
  <c r="AR1222" i="1"/>
  <c r="AR1221" i="1" s="1"/>
  <c r="AR1220" i="1" s="1"/>
  <c r="AJ1222" i="1"/>
  <c r="AJ1221" i="1" s="1"/>
  <c r="AJ1220" i="1" s="1"/>
  <c r="AB1222" i="1"/>
  <c r="AB1221" i="1" s="1"/>
  <c r="AB1220" i="1" s="1"/>
  <c r="P1222" i="1"/>
  <c r="P1221" i="1" s="1"/>
  <c r="P1220" i="1" s="1"/>
  <c r="E1222" i="1"/>
  <c r="AT1221" i="1"/>
  <c r="AT1220" i="1" s="1"/>
  <c r="AS1221" i="1"/>
  <c r="AS1220" i="1" s="1"/>
  <c r="AK1221" i="1"/>
  <c r="AK1220" i="1" s="1"/>
  <c r="AG1221" i="1"/>
  <c r="AG1220" i="1" s="1"/>
  <c r="AC1221" i="1"/>
  <c r="AC1220" i="1" s="1"/>
  <c r="Y1221" i="1"/>
  <c r="Y1220" i="1" s="1"/>
  <c r="R1221" i="1"/>
  <c r="R1220" i="1" s="1"/>
  <c r="E1221" i="1"/>
  <c r="AA1220" i="1"/>
  <c r="AA1219" i="1" s="1"/>
  <c r="AA1218" i="1" s="1"/>
  <c r="E1220" i="1"/>
  <c r="E1219" i="1"/>
  <c r="E1218" i="1"/>
  <c r="BA1217" i="1"/>
  <c r="AU1217" i="1"/>
  <c r="V1217" i="1"/>
  <c r="AY1217" i="1" s="1"/>
  <c r="U1217" i="1"/>
  <c r="AX1217" i="1" s="1"/>
  <c r="T1217" i="1"/>
  <c r="AW1217" i="1" s="1"/>
  <c r="E1217" i="1"/>
  <c r="AZ1216" i="1"/>
  <c r="AZ1215" i="1" s="1"/>
  <c r="AZ1214" i="1" s="1"/>
  <c r="AZ1213" i="1" s="1"/>
  <c r="AZ1212" i="1" s="1"/>
  <c r="AZ1211" i="1" s="1"/>
  <c r="AT1216" i="1"/>
  <c r="AS1216" i="1"/>
  <c r="AR1216" i="1"/>
  <c r="AQ1216" i="1"/>
  <c r="AQ1215" i="1" s="1"/>
  <c r="AQ1214" i="1" s="1"/>
  <c r="AQ1213" i="1" s="1"/>
  <c r="AQ1212" i="1" s="1"/>
  <c r="AQ1211" i="1" s="1"/>
  <c r="AP1216" i="1"/>
  <c r="AP1215" i="1" s="1"/>
  <c r="AO1216" i="1"/>
  <c r="AO1215" i="1" s="1"/>
  <c r="AO1214" i="1" s="1"/>
  <c r="AN1216" i="1"/>
  <c r="AN1215" i="1" s="1"/>
  <c r="AN1214" i="1" s="1"/>
  <c r="AN1213" i="1" s="1"/>
  <c r="AN1212" i="1" s="1"/>
  <c r="AN1211" i="1" s="1"/>
  <c r="AM1216" i="1"/>
  <c r="AM1215" i="1" s="1"/>
  <c r="AM1214" i="1" s="1"/>
  <c r="AM1213" i="1" s="1"/>
  <c r="AM1212" i="1" s="1"/>
  <c r="AM1211" i="1" s="1"/>
  <c r="AL1216" i="1"/>
  <c r="AK1216" i="1"/>
  <c r="AJ1216" i="1"/>
  <c r="AJ1215" i="1" s="1"/>
  <c r="AJ1214" i="1" s="1"/>
  <c r="AJ1213" i="1" s="1"/>
  <c r="AJ1212" i="1" s="1"/>
  <c r="AJ1211" i="1" s="1"/>
  <c r="AI1216" i="1"/>
  <c r="AI1215" i="1" s="1"/>
  <c r="AH1216" i="1"/>
  <c r="AH1215" i="1" s="1"/>
  <c r="AH1214" i="1" s="1"/>
  <c r="AH1213" i="1" s="1"/>
  <c r="AH1212" i="1" s="1"/>
  <c r="AH1211" i="1" s="1"/>
  <c r="AG1216" i="1"/>
  <c r="AG1215" i="1" s="1"/>
  <c r="AG1214" i="1" s="1"/>
  <c r="AG1213" i="1" s="1"/>
  <c r="AG1212" i="1" s="1"/>
  <c r="AG1211" i="1" s="1"/>
  <c r="AF1216" i="1"/>
  <c r="AF1215" i="1" s="1"/>
  <c r="AF1214" i="1" s="1"/>
  <c r="AF1213" i="1" s="1"/>
  <c r="AF1212" i="1" s="1"/>
  <c r="AF1211" i="1" s="1"/>
  <c r="AE1216" i="1"/>
  <c r="AE1215" i="1" s="1"/>
  <c r="AE1214" i="1" s="1"/>
  <c r="AE1213" i="1" s="1"/>
  <c r="AE1212" i="1" s="1"/>
  <c r="AE1211" i="1" s="1"/>
  <c r="AD1216" i="1"/>
  <c r="AC1216" i="1"/>
  <c r="AB1216" i="1"/>
  <c r="AB1215" i="1" s="1"/>
  <c r="AB1214" i="1" s="1"/>
  <c r="AB1213" i="1" s="1"/>
  <c r="AB1212" i="1" s="1"/>
  <c r="AB1211" i="1" s="1"/>
  <c r="AA1216" i="1"/>
  <c r="AA1215" i="1" s="1"/>
  <c r="AA1214" i="1" s="1"/>
  <c r="AA1213" i="1" s="1"/>
  <c r="AA1212" i="1" s="1"/>
  <c r="AA1211" i="1" s="1"/>
  <c r="Z1216" i="1"/>
  <c r="Z1215" i="1" s="1"/>
  <c r="Z1214" i="1" s="1"/>
  <c r="Z1213" i="1" s="1"/>
  <c r="Z1212" i="1" s="1"/>
  <c r="Z1211" i="1" s="1"/>
  <c r="Y1216" i="1"/>
  <c r="Y1215" i="1" s="1"/>
  <c r="Y1214" i="1" s="1"/>
  <c r="X1216" i="1"/>
  <c r="X1215" i="1" s="1"/>
  <c r="X1214" i="1" s="1"/>
  <c r="X1213" i="1" s="1"/>
  <c r="X1212" i="1" s="1"/>
  <c r="X1211" i="1" s="1"/>
  <c r="W1216" i="1"/>
  <c r="W1215" i="1" s="1"/>
  <c r="W1214" i="1" s="1"/>
  <c r="W1213" i="1" s="1"/>
  <c r="W1212" i="1" s="1"/>
  <c r="W1211" i="1" s="1"/>
  <c r="S1216" i="1"/>
  <c r="S1215" i="1" s="1"/>
  <c r="R1216" i="1"/>
  <c r="R1215" i="1" s="1"/>
  <c r="R1214" i="1" s="1"/>
  <c r="R1213" i="1" s="1"/>
  <c r="R1212" i="1" s="1"/>
  <c r="R1211" i="1" s="1"/>
  <c r="Q1216" i="1"/>
  <c r="P1216" i="1"/>
  <c r="P1215" i="1" s="1"/>
  <c r="P1214" i="1" s="1"/>
  <c r="P1213" i="1" s="1"/>
  <c r="P1212" i="1" s="1"/>
  <c r="P1211" i="1" s="1"/>
  <c r="O1216" i="1"/>
  <c r="O1215" i="1" s="1"/>
  <c r="N1216" i="1"/>
  <c r="N1215" i="1" s="1"/>
  <c r="N1214" i="1" s="1"/>
  <c r="N1213" i="1" s="1"/>
  <c r="N1212" i="1" s="1"/>
  <c r="N1211" i="1" s="1"/>
  <c r="M1216" i="1"/>
  <c r="M1215" i="1" s="1"/>
  <c r="M1214" i="1" s="1"/>
  <c r="M1213" i="1" s="1"/>
  <c r="M1212" i="1" s="1"/>
  <c r="M1211" i="1" s="1"/>
  <c r="L1216" i="1"/>
  <c r="L1215" i="1" s="1"/>
  <c r="L1214" i="1" s="1"/>
  <c r="L1213" i="1" s="1"/>
  <c r="L1212" i="1" s="1"/>
  <c r="L1211" i="1" s="1"/>
  <c r="K1216" i="1"/>
  <c r="J1216" i="1"/>
  <c r="I1216" i="1"/>
  <c r="E1216" i="1"/>
  <c r="AT1215" i="1"/>
  <c r="AT1214" i="1" s="1"/>
  <c r="AT1213" i="1" s="1"/>
  <c r="AT1212" i="1" s="1"/>
  <c r="AT1211" i="1" s="1"/>
  <c r="AS1215" i="1"/>
  <c r="AS1214" i="1" s="1"/>
  <c r="AS1213" i="1" s="1"/>
  <c r="AS1212" i="1" s="1"/>
  <c r="AS1211" i="1" s="1"/>
  <c r="AL1215" i="1"/>
  <c r="AL1214" i="1" s="1"/>
  <c r="AK1215" i="1"/>
  <c r="AK1214" i="1" s="1"/>
  <c r="AK1213" i="1" s="1"/>
  <c r="AK1212" i="1" s="1"/>
  <c r="AK1211" i="1" s="1"/>
  <c r="AD1215" i="1"/>
  <c r="AD1214" i="1" s="1"/>
  <c r="AD1213" i="1" s="1"/>
  <c r="AD1212" i="1" s="1"/>
  <c r="AD1211" i="1" s="1"/>
  <c r="AC1215" i="1"/>
  <c r="AC1214" i="1" s="1"/>
  <c r="AC1213" i="1" s="1"/>
  <c r="AC1212" i="1" s="1"/>
  <c r="AC1211" i="1" s="1"/>
  <c r="Q1215" i="1"/>
  <c r="Q1214" i="1" s="1"/>
  <c r="Q1213" i="1" s="1"/>
  <c r="Q1212" i="1" s="1"/>
  <c r="Q1211" i="1" s="1"/>
  <c r="I1215" i="1"/>
  <c r="E1215" i="1"/>
  <c r="AI1214" i="1"/>
  <c r="AI1213" i="1" s="1"/>
  <c r="AI1212" i="1" s="1"/>
  <c r="AI1211" i="1" s="1"/>
  <c r="S1214" i="1"/>
  <c r="S1213" i="1" s="1"/>
  <c r="S1212" i="1" s="1"/>
  <c r="S1211" i="1" s="1"/>
  <c r="O1214" i="1"/>
  <c r="O1213" i="1" s="1"/>
  <c r="O1212" i="1" s="1"/>
  <c r="O1211" i="1" s="1"/>
  <c r="E1214" i="1"/>
  <c r="AO1213" i="1"/>
  <c r="AO1212" i="1" s="1"/>
  <c r="AO1211" i="1" s="1"/>
  <c r="Y1213" i="1"/>
  <c r="Y1212" i="1" s="1"/>
  <c r="Y1211" i="1" s="1"/>
  <c r="E1213" i="1"/>
  <c r="E1212" i="1"/>
  <c r="E1211" i="1"/>
  <c r="BA1210" i="1"/>
  <c r="AU1210" i="1"/>
  <c r="T1210" i="1"/>
  <c r="AV1210" i="1" s="1"/>
  <c r="E1210" i="1"/>
  <c r="BA1209" i="1"/>
  <c r="AU1209" i="1"/>
  <c r="T1209" i="1"/>
  <c r="E1209" i="1"/>
  <c r="AU1208" i="1"/>
  <c r="AV1208" i="1" s="1"/>
  <c r="T1208" i="1"/>
  <c r="E1208" i="1"/>
  <c r="AT1207" i="1"/>
  <c r="AT1206" i="1" s="1"/>
  <c r="AT1205" i="1" s="1"/>
  <c r="AS1207" i="1"/>
  <c r="AS1206" i="1" s="1"/>
  <c r="AS1205" i="1" s="1"/>
  <c r="AR1207" i="1"/>
  <c r="AQ1207" i="1"/>
  <c r="AQ1206" i="1" s="1"/>
  <c r="AQ1205" i="1" s="1"/>
  <c r="AP1207" i="1"/>
  <c r="AO1207" i="1"/>
  <c r="AO1206" i="1" s="1"/>
  <c r="AO1205" i="1" s="1"/>
  <c r="AN1207" i="1"/>
  <c r="AM1207" i="1"/>
  <c r="AL1207" i="1"/>
  <c r="AK1207" i="1"/>
  <c r="AK1206" i="1" s="1"/>
  <c r="AK1205" i="1" s="1"/>
  <c r="AJ1207" i="1"/>
  <c r="AJ1206" i="1" s="1"/>
  <c r="AJ1205" i="1" s="1"/>
  <c r="AI1207" i="1"/>
  <c r="AH1207" i="1"/>
  <c r="AH1206" i="1" s="1"/>
  <c r="AH1205" i="1" s="1"/>
  <c r="AG1207" i="1"/>
  <c r="AF1207" i="1"/>
  <c r="R1207" i="1"/>
  <c r="Q1207" i="1"/>
  <c r="Q1206" i="1" s="1"/>
  <c r="Q1205" i="1" s="1"/>
  <c r="P1207" i="1"/>
  <c r="P1206" i="1" s="1"/>
  <c r="P1205" i="1" s="1"/>
  <c r="O1207" i="1"/>
  <c r="O1206" i="1" s="1"/>
  <c r="O1205" i="1" s="1"/>
  <c r="E1207" i="1"/>
  <c r="AR1206" i="1"/>
  <c r="AR1205" i="1" s="1"/>
  <c r="AN1206" i="1"/>
  <c r="AM1206" i="1"/>
  <c r="AM1205" i="1" s="1"/>
  <c r="AI1206" i="1"/>
  <c r="AI1205" i="1" s="1"/>
  <c r="AG1206" i="1"/>
  <c r="AG1205" i="1" s="1"/>
  <c r="AF1206" i="1"/>
  <c r="AE1206" i="1"/>
  <c r="AD1206" i="1"/>
  <c r="AD1205" i="1" s="1"/>
  <c r="AC1206" i="1"/>
  <c r="AC1205" i="1" s="1"/>
  <c r="AB1206" i="1"/>
  <c r="AB1205" i="1" s="1"/>
  <c r="AA1206" i="1"/>
  <c r="Z1206" i="1"/>
  <c r="Z1205" i="1" s="1"/>
  <c r="Y1206" i="1"/>
  <c r="X1206" i="1"/>
  <c r="W1206" i="1"/>
  <c r="V1206" i="1"/>
  <c r="V1205" i="1" s="1"/>
  <c r="U1206" i="1"/>
  <c r="U1205" i="1" s="1"/>
  <c r="E1206" i="1"/>
  <c r="AN1205" i="1"/>
  <c r="AF1205" i="1"/>
  <c r="AE1205" i="1"/>
  <c r="AA1205" i="1"/>
  <c r="Y1205" i="1"/>
  <c r="X1205" i="1"/>
  <c r="W1205" i="1"/>
  <c r="E1205" i="1"/>
  <c r="BA1204" i="1"/>
  <c r="AU1204" i="1"/>
  <c r="V1204" i="1"/>
  <c r="AY1204" i="1" s="1"/>
  <c r="U1204" i="1"/>
  <c r="AX1204" i="1" s="1"/>
  <c r="T1204" i="1"/>
  <c r="AW1204" i="1" s="1"/>
  <c r="E1204" i="1"/>
  <c r="AZ1203" i="1"/>
  <c r="AZ1202" i="1" s="1"/>
  <c r="AZ1201" i="1" s="1"/>
  <c r="AZ1200" i="1" s="1"/>
  <c r="AT1203" i="1"/>
  <c r="AT1202" i="1" s="1"/>
  <c r="AS1203" i="1"/>
  <c r="AS1202" i="1" s="1"/>
  <c r="AR1203" i="1"/>
  <c r="AR1202" i="1" s="1"/>
  <c r="AR1201" i="1" s="1"/>
  <c r="AR1200" i="1" s="1"/>
  <c r="AQ1203" i="1"/>
  <c r="AP1203" i="1"/>
  <c r="AO1203" i="1"/>
  <c r="AO1202" i="1" s="1"/>
  <c r="AO1201" i="1" s="1"/>
  <c r="AO1200" i="1" s="1"/>
  <c r="AN1203" i="1"/>
  <c r="AN1202" i="1" s="1"/>
  <c r="AN1201" i="1" s="1"/>
  <c r="AN1200" i="1" s="1"/>
  <c r="AM1203" i="1"/>
  <c r="AM1202" i="1" s="1"/>
  <c r="AM1201" i="1" s="1"/>
  <c r="AM1200" i="1" s="1"/>
  <c r="AL1203" i="1"/>
  <c r="AL1202" i="1" s="1"/>
  <c r="AL1201" i="1" s="1"/>
  <c r="AL1200" i="1" s="1"/>
  <c r="AK1203" i="1"/>
  <c r="AK1202" i="1" s="1"/>
  <c r="AK1201" i="1" s="1"/>
  <c r="AK1200" i="1" s="1"/>
  <c r="AJ1203" i="1"/>
  <c r="AJ1202" i="1" s="1"/>
  <c r="AJ1201" i="1" s="1"/>
  <c r="AJ1200" i="1" s="1"/>
  <c r="AI1203" i="1"/>
  <c r="AI1202" i="1" s="1"/>
  <c r="AI1201" i="1" s="1"/>
  <c r="AI1200" i="1" s="1"/>
  <c r="AH1203" i="1"/>
  <c r="AH1202" i="1" s="1"/>
  <c r="AG1203" i="1"/>
  <c r="AG1202" i="1" s="1"/>
  <c r="AF1203" i="1"/>
  <c r="AF1202" i="1" s="1"/>
  <c r="AF1201" i="1" s="1"/>
  <c r="AF1200" i="1" s="1"/>
  <c r="AE1203" i="1"/>
  <c r="AE1202" i="1" s="1"/>
  <c r="AE1201" i="1" s="1"/>
  <c r="AE1200" i="1" s="1"/>
  <c r="AD1203" i="1"/>
  <c r="AD1202" i="1" s="1"/>
  <c r="AD1201" i="1" s="1"/>
  <c r="AD1200" i="1" s="1"/>
  <c r="AC1203" i="1"/>
  <c r="AC1202" i="1" s="1"/>
  <c r="AC1201" i="1" s="1"/>
  <c r="AC1200" i="1" s="1"/>
  <c r="AB1203" i="1"/>
  <c r="AB1202" i="1" s="1"/>
  <c r="AB1201" i="1" s="1"/>
  <c r="AB1200" i="1" s="1"/>
  <c r="AA1203" i="1"/>
  <c r="AA1202" i="1" s="1"/>
  <c r="AA1201" i="1" s="1"/>
  <c r="AA1200" i="1" s="1"/>
  <c r="Z1203" i="1"/>
  <c r="Z1202" i="1" s="1"/>
  <c r="Z1201" i="1" s="1"/>
  <c r="Z1200" i="1" s="1"/>
  <c r="Y1203" i="1"/>
  <c r="Y1202" i="1" s="1"/>
  <c r="X1203" i="1"/>
  <c r="X1202" i="1" s="1"/>
  <c r="X1201" i="1" s="1"/>
  <c r="X1200" i="1" s="1"/>
  <c r="W1203" i="1"/>
  <c r="W1202" i="1" s="1"/>
  <c r="W1201" i="1" s="1"/>
  <c r="W1200" i="1" s="1"/>
  <c r="S1203" i="1"/>
  <c r="S1202" i="1" s="1"/>
  <c r="S1201" i="1" s="1"/>
  <c r="S1200" i="1" s="1"/>
  <c r="R1203" i="1"/>
  <c r="R1202" i="1" s="1"/>
  <c r="R1201" i="1" s="1"/>
  <c r="R1200" i="1" s="1"/>
  <c r="Q1203" i="1"/>
  <c r="Q1202" i="1" s="1"/>
  <c r="Q1201" i="1" s="1"/>
  <c r="Q1200" i="1" s="1"/>
  <c r="P1203" i="1"/>
  <c r="O1203" i="1"/>
  <c r="O1202" i="1" s="1"/>
  <c r="O1201" i="1" s="1"/>
  <c r="O1200" i="1" s="1"/>
  <c r="N1203" i="1"/>
  <c r="M1203" i="1"/>
  <c r="M1202" i="1" s="1"/>
  <c r="M1201" i="1" s="1"/>
  <c r="M1200" i="1" s="1"/>
  <c r="L1203" i="1"/>
  <c r="L1202" i="1" s="1"/>
  <c r="L1201" i="1" s="1"/>
  <c r="L1200" i="1" s="1"/>
  <c r="K1203" i="1"/>
  <c r="K1202" i="1" s="1"/>
  <c r="J1203" i="1"/>
  <c r="I1203" i="1"/>
  <c r="E1203" i="1"/>
  <c r="AQ1202" i="1"/>
  <c r="AQ1201" i="1" s="1"/>
  <c r="AQ1200" i="1" s="1"/>
  <c r="P1202" i="1"/>
  <c r="P1201" i="1" s="1"/>
  <c r="P1200" i="1" s="1"/>
  <c r="E1202" i="1"/>
  <c r="AT1201" i="1"/>
  <c r="AT1200" i="1" s="1"/>
  <c r="AS1201" i="1"/>
  <c r="AS1200" i="1" s="1"/>
  <c r="AH1201" i="1"/>
  <c r="AH1200" i="1" s="1"/>
  <c r="AG1201" i="1"/>
  <c r="AG1200" i="1" s="1"/>
  <c r="Y1201" i="1"/>
  <c r="Y1200" i="1" s="1"/>
  <c r="E1201" i="1"/>
  <c r="E1200" i="1"/>
  <c r="BA1199" i="1"/>
  <c r="AU1199" i="1"/>
  <c r="V1199" i="1"/>
  <c r="AY1199" i="1" s="1"/>
  <c r="U1199" i="1"/>
  <c r="AX1199" i="1" s="1"/>
  <c r="T1199" i="1"/>
  <c r="AW1199" i="1" s="1"/>
  <c r="E1199" i="1"/>
  <c r="BA1198" i="1"/>
  <c r="AU1198" i="1"/>
  <c r="T1198" i="1"/>
  <c r="E1198" i="1"/>
  <c r="AZ1197" i="1"/>
  <c r="AT1197" i="1"/>
  <c r="AT1194" i="1" s="1"/>
  <c r="AT1193" i="1" s="1"/>
  <c r="AS1197" i="1"/>
  <c r="AR1197" i="1"/>
  <c r="AQ1197" i="1"/>
  <c r="AP1197" i="1"/>
  <c r="AO1197" i="1"/>
  <c r="AN1197" i="1"/>
  <c r="AM1197" i="1"/>
  <c r="AM1194" i="1" s="1"/>
  <c r="AM1193" i="1" s="1"/>
  <c r="AL1197" i="1"/>
  <c r="AK1197" i="1"/>
  <c r="AJ1197" i="1"/>
  <c r="AI1197" i="1"/>
  <c r="AI1194" i="1" s="1"/>
  <c r="AI1193" i="1" s="1"/>
  <c r="AI1186" i="1" s="1"/>
  <c r="AH1197" i="1"/>
  <c r="AG1197" i="1"/>
  <c r="AF1197" i="1"/>
  <c r="AE1197" i="1"/>
  <c r="AE1194" i="1" s="1"/>
  <c r="AE1193" i="1" s="1"/>
  <c r="AD1197" i="1"/>
  <c r="AD1194" i="1" s="1"/>
  <c r="AD1193" i="1" s="1"/>
  <c r="AC1197" i="1"/>
  <c r="AB1197" i="1"/>
  <c r="AA1197" i="1"/>
  <c r="Z1197" i="1"/>
  <c r="Y1197" i="1"/>
  <c r="X1197" i="1"/>
  <c r="W1197" i="1"/>
  <c r="W1194" i="1" s="1"/>
  <c r="W1193" i="1" s="1"/>
  <c r="S1197" i="1"/>
  <c r="R1197" i="1"/>
  <c r="Q1197" i="1"/>
  <c r="P1197" i="1"/>
  <c r="O1197" i="1"/>
  <c r="N1197" i="1"/>
  <c r="M1197" i="1"/>
  <c r="L1197" i="1"/>
  <c r="K1197" i="1"/>
  <c r="J1197" i="1"/>
  <c r="I1197" i="1"/>
  <c r="E1197" i="1"/>
  <c r="BA1196" i="1"/>
  <c r="AU1196" i="1"/>
  <c r="V1196" i="1"/>
  <c r="AY1196" i="1" s="1"/>
  <c r="U1196" i="1"/>
  <c r="AX1196" i="1" s="1"/>
  <c r="T1196" i="1"/>
  <c r="E1196" i="1"/>
  <c r="AZ1195" i="1"/>
  <c r="AT1195" i="1"/>
  <c r="AS1195" i="1"/>
  <c r="AR1195" i="1"/>
  <c r="AQ1195" i="1"/>
  <c r="AP1195" i="1"/>
  <c r="AO1195" i="1"/>
  <c r="AN1195" i="1"/>
  <c r="AM1195" i="1"/>
  <c r="AL1195" i="1"/>
  <c r="BA1195" i="1" s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S1195" i="1"/>
  <c r="S1194" i="1" s="1"/>
  <c r="S1193" i="1" s="1"/>
  <c r="R1195" i="1"/>
  <c r="R1194" i="1" s="1"/>
  <c r="R1193" i="1" s="1"/>
  <c r="Q1195" i="1"/>
  <c r="P1195" i="1"/>
  <c r="O1195" i="1"/>
  <c r="N1195" i="1"/>
  <c r="N1194" i="1" s="1"/>
  <c r="N1193" i="1" s="1"/>
  <c r="M1195" i="1"/>
  <c r="L1195" i="1"/>
  <c r="K1195" i="1"/>
  <c r="K1194" i="1" s="1"/>
  <c r="K1193" i="1" s="1"/>
  <c r="J1195" i="1"/>
  <c r="J1194" i="1" s="1"/>
  <c r="I1195" i="1"/>
  <c r="E1195" i="1"/>
  <c r="AQ1194" i="1"/>
  <c r="AQ1193" i="1" s="1"/>
  <c r="AA1194" i="1"/>
  <c r="AA1193" i="1" s="1"/>
  <c r="E1194" i="1"/>
  <c r="E1193" i="1"/>
  <c r="BA1192" i="1"/>
  <c r="AU1192" i="1"/>
  <c r="V1192" i="1"/>
  <c r="AY1192" i="1" s="1"/>
  <c r="U1192" i="1"/>
  <c r="AX1192" i="1" s="1"/>
  <c r="T1192" i="1"/>
  <c r="AV1192" i="1" s="1"/>
  <c r="E1192" i="1"/>
  <c r="AZ1191" i="1"/>
  <c r="AT1191" i="1"/>
  <c r="AS1191" i="1"/>
  <c r="AR1191" i="1"/>
  <c r="AQ1191" i="1"/>
  <c r="AQ1188" i="1" s="1"/>
  <c r="AQ1187" i="1" s="1"/>
  <c r="AP1191" i="1"/>
  <c r="AO1191" i="1"/>
  <c r="AN1191" i="1"/>
  <c r="AM1191" i="1"/>
  <c r="AM1188" i="1" s="1"/>
  <c r="AM1187" i="1" s="1"/>
  <c r="AL1191" i="1"/>
  <c r="AK1191" i="1"/>
  <c r="AJ1191" i="1"/>
  <c r="AI1191" i="1"/>
  <c r="AH1191" i="1"/>
  <c r="AG1191" i="1"/>
  <c r="AF1191" i="1"/>
  <c r="AE1191" i="1"/>
  <c r="AD1191" i="1"/>
  <c r="AD1188" i="1" s="1"/>
  <c r="AD1187" i="1" s="1"/>
  <c r="AC1191" i="1"/>
  <c r="AC1188" i="1" s="1"/>
  <c r="AC1187" i="1" s="1"/>
  <c r="AB1191" i="1"/>
  <c r="AA1191" i="1"/>
  <c r="AA1188" i="1" s="1"/>
  <c r="AA1187" i="1" s="1"/>
  <c r="Z1191" i="1"/>
  <c r="Z1188" i="1" s="1"/>
  <c r="Z1187" i="1" s="1"/>
  <c r="Y1191" i="1"/>
  <c r="Y1188" i="1" s="1"/>
  <c r="Y1187" i="1" s="1"/>
  <c r="X1191" i="1"/>
  <c r="X1188" i="1" s="1"/>
  <c r="X1187" i="1" s="1"/>
  <c r="W1191" i="1"/>
  <c r="S1191" i="1"/>
  <c r="S1188" i="1" s="1"/>
  <c r="S1187" i="1" s="1"/>
  <c r="R1191" i="1"/>
  <c r="R1188" i="1" s="1"/>
  <c r="R1187" i="1" s="1"/>
  <c r="Q1191" i="1"/>
  <c r="P1191" i="1"/>
  <c r="O1191" i="1"/>
  <c r="O1188" i="1" s="1"/>
  <c r="O1187" i="1" s="1"/>
  <c r="N1191" i="1"/>
  <c r="N1188" i="1" s="1"/>
  <c r="N1187" i="1" s="1"/>
  <c r="M1191" i="1"/>
  <c r="M1188" i="1" s="1"/>
  <c r="M1187" i="1" s="1"/>
  <c r="L1191" i="1"/>
  <c r="K1191" i="1"/>
  <c r="K1188" i="1" s="1"/>
  <c r="J1191" i="1"/>
  <c r="J1188" i="1" s="1"/>
  <c r="I1191" i="1"/>
  <c r="I1188" i="1" s="1"/>
  <c r="E1191" i="1"/>
  <c r="BA1190" i="1"/>
  <c r="AU1190" i="1"/>
  <c r="T1190" i="1"/>
  <c r="E1190" i="1"/>
  <c r="AT1189" i="1"/>
  <c r="AT1188" i="1" s="1"/>
  <c r="AT1187" i="1" s="1"/>
  <c r="AS1189" i="1"/>
  <c r="AR1189" i="1"/>
  <c r="AQ1189" i="1"/>
  <c r="AP1189" i="1"/>
  <c r="AP1188" i="1" s="1"/>
  <c r="AP1187" i="1" s="1"/>
  <c r="AO1189" i="1"/>
  <c r="AN1189" i="1"/>
  <c r="AM1189" i="1"/>
  <c r="AL1189" i="1"/>
  <c r="AK1189" i="1"/>
  <c r="AJ1189" i="1"/>
  <c r="AI1189" i="1"/>
  <c r="AH1189" i="1"/>
  <c r="AH1188" i="1" s="1"/>
  <c r="AH1187" i="1" s="1"/>
  <c r="AG1189" i="1"/>
  <c r="AF1189" i="1"/>
  <c r="R1189" i="1"/>
  <c r="Q1189" i="1"/>
  <c r="P1189" i="1"/>
  <c r="O1189" i="1"/>
  <c r="E1189" i="1"/>
  <c r="AZ1188" i="1"/>
  <c r="AZ1187" i="1" s="1"/>
  <c r="AI1188" i="1"/>
  <c r="AI1187" i="1" s="1"/>
  <c r="AE1188" i="1"/>
  <c r="AE1187" i="1" s="1"/>
  <c r="AE1186" i="1" s="1"/>
  <c r="AB1188" i="1"/>
  <c r="AB1187" i="1" s="1"/>
  <c r="W1188" i="1"/>
  <c r="W1187" i="1" s="1"/>
  <c r="L1188" i="1"/>
  <c r="L1187" i="1" s="1"/>
  <c r="E1188" i="1"/>
  <c r="J1187" i="1"/>
  <c r="E1187" i="1"/>
  <c r="E1186" i="1"/>
  <c r="BA1185" i="1"/>
  <c r="AU1185" i="1"/>
  <c r="V1185" i="1"/>
  <c r="AY1185" i="1" s="1"/>
  <c r="U1185" i="1"/>
  <c r="AX1185" i="1" s="1"/>
  <c r="T1185" i="1"/>
  <c r="E1185" i="1"/>
  <c r="AZ1184" i="1"/>
  <c r="AZ1183" i="1" s="1"/>
  <c r="AZ1182" i="1" s="1"/>
  <c r="AZ1181" i="1" s="1"/>
  <c r="AT1184" i="1"/>
  <c r="AS1184" i="1"/>
  <c r="AR1184" i="1"/>
  <c r="AR1183" i="1" s="1"/>
  <c r="AR1182" i="1" s="1"/>
  <c r="AR1181" i="1" s="1"/>
  <c r="AQ1184" i="1"/>
  <c r="AQ1183" i="1" s="1"/>
  <c r="AQ1182" i="1" s="1"/>
  <c r="AQ1181" i="1" s="1"/>
  <c r="AP1184" i="1"/>
  <c r="AP1183" i="1" s="1"/>
  <c r="AO1184" i="1"/>
  <c r="AO1183" i="1" s="1"/>
  <c r="AO1182" i="1" s="1"/>
  <c r="AO1181" i="1" s="1"/>
  <c r="AN1184" i="1"/>
  <c r="AN1183" i="1" s="1"/>
  <c r="AN1182" i="1" s="1"/>
  <c r="AN1181" i="1" s="1"/>
  <c r="AM1184" i="1"/>
  <c r="AM1183" i="1" s="1"/>
  <c r="AM1182" i="1" s="1"/>
  <c r="AM1181" i="1" s="1"/>
  <c r="AL1184" i="1"/>
  <c r="AL1183" i="1" s="1"/>
  <c r="AL1182" i="1" s="1"/>
  <c r="AL1181" i="1" s="1"/>
  <c r="AK1184" i="1"/>
  <c r="AK1183" i="1" s="1"/>
  <c r="AK1182" i="1" s="1"/>
  <c r="AK1181" i="1" s="1"/>
  <c r="AJ1184" i="1"/>
  <c r="AJ1183" i="1" s="1"/>
  <c r="AJ1182" i="1" s="1"/>
  <c r="AJ1181" i="1" s="1"/>
  <c r="AI1184" i="1"/>
  <c r="AI1183" i="1" s="1"/>
  <c r="AI1182" i="1" s="1"/>
  <c r="AI1181" i="1" s="1"/>
  <c r="AH1184" i="1"/>
  <c r="AG1184" i="1"/>
  <c r="AG1183" i="1" s="1"/>
  <c r="AG1182" i="1" s="1"/>
  <c r="AG1181" i="1" s="1"/>
  <c r="AF1184" i="1"/>
  <c r="AF1183" i="1" s="1"/>
  <c r="AF1182" i="1" s="1"/>
  <c r="AF1181" i="1" s="1"/>
  <c r="AE1184" i="1"/>
  <c r="AE1183" i="1" s="1"/>
  <c r="AE1182" i="1" s="1"/>
  <c r="AE1181" i="1" s="1"/>
  <c r="AD1184" i="1"/>
  <c r="AD1183" i="1" s="1"/>
  <c r="AD1182" i="1" s="1"/>
  <c r="AD1181" i="1" s="1"/>
  <c r="AC1184" i="1"/>
  <c r="AC1183" i="1" s="1"/>
  <c r="AC1182" i="1" s="1"/>
  <c r="AC1181" i="1" s="1"/>
  <c r="AB1184" i="1"/>
  <c r="AB1183" i="1" s="1"/>
  <c r="AB1182" i="1" s="1"/>
  <c r="AB1181" i="1" s="1"/>
  <c r="AA1184" i="1"/>
  <c r="AA1183" i="1" s="1"/>
  <c r="AA1182" i="1" s="1"/>
  <c r="AA1181" i="1" s="1"/>
  <c r="Z1184" i="1"/>
  <c r="Y1184" i="1"/>
  <c r="Y1183" i="1" s="1"/>
  <c r="Y1182" i="1" s="1"/>
  <c r="Y1181" i="1" s="1"/>
  <c r="X1184" i="1"/>
  <c r="X1183" i="1" s="1"/>
  <c r="X1182" i="1" s="1"/>
  <c r="X1181" i="1" s="1"/>
  <c r="W1184" i="1"/>
  <c r="W1183" i="1" s="1"/>
  <c r="W1182" i="1" s="1"/>
  <c r="W1181" i="1" s="1"/>
  <c r="S1184" i="1"/>
  <c r="S1183" i="1" s="1"/>
  <c r="S1182" i="1" s="1"/>
  <c r="S1181" i="1" s="1"/>
  <c r="R1184" i="1"/>
  <c r="Q1184" i="1"/>
  <c r="P1184" i="1"/>
  <c r="P1183" i="1" s="1"/>
  <c r="O1184" i="1"/>
  <c r="O1183" i="1" s="1"/>
  <c r="O1182" i="1" s="1"/>
  <c r="O1181" i="1" s="1"/>
  <c r="N1184" i="1"/>
  <c r="N1183" i="1" s="1"/>
  <c r="N1182" i="1" s="1"/>
  <c r="N1181" i="1" s="1"/>
  <c r="M1184" i="1"/>
  <c r="M1183" i="1" s="1"/>
  <c r="M1182" i="1" s="1"/>
  <c r="M1181" i="1" s="1"/>
  <c r="L1184" i="1"/>
  <c r="L1183" i="1" s="1"/>
  <c r="L1182" i="1" s="1"/>
  <c r="L1181" i="1" s="1"/>
  <c r="K1184" i="1"/>
  <c r="J1184" i="1"/>
  <c r="J1183" i="1" s="1"/>
  <c r="J1182" i="1" s="1"/>
  <c r="J1181" i="1" s="1"/>
  <c r="I1184" i="1"/>
  <c r="E1184" i="1"/>
  <c r="AT1183" i="1"/>
  <c r="AT1182" i="1" s="1"/>
  <c r="AT1181" i="1" s="1"/>
  <c r="AS1183" i="1"/>
  <c r="AS1182" i="1" s="1"/>
  <c r="AS1181" i="1" s="1"/>
  <c r="AH1183" i="1"/>
  <c r="AH1182" i="1" s="1"/>
  <c r="AH1181" i="1" s="1"/>
  <c r="Z1183" i="1"/>
  <c r="Z1182" i="1" s="1"/>
  <c r="R1183" i="1"/>
  <c r="R1182" i="1" s="1"/>
  <c r="R1181" i="1" s="1"/>
  <c r="Q1183" i="1"/>
  <c r="Q1182" i="1" s="1"/>
  <c r="Q1181" i="1" s="1"/>
  <c r="I1183" i="1"/>
  <c r="E1183" i="1"/>
  <c r="P1182" i="1"/>
  <c r="P1181" i="1" s="1"/>
  <c r="E1182" i="1"/>
  <c r="Z1181" i="1"/>
  <c r="E1181" i="1"/>
  <c r="BA1180" i="1"/>
  <c r="AU1180" i="1"/>
  <c r="T1180" i="1"/>
  <c r="E1180" i="1"/>
  <c r="AT1179" i="1"/>
  <c r="AT1176" i="1" s="1"/>
  <c r="AT1175" i="1" s="1"/>
  <c r="AT1174" i="1" s="1"/>
  <c r="AS1179" i="1"/>
  <c r="AS1176" i="1" s="1"/>
  <c r="AR1179" i="1"/>
  <c r="AQ1179" i="1"/>
  <c r="AP1179" i="1"/>
  <c r="AO1179" i="1"/>
  <c r="AO1176" i="1" s="1"/>
  <c r="AO1175" i="1" s="1"/>
  <c r="AO1174" i="1" s="1"/>
  <c r="AN1179" i="1"/>
  <c r="AM1179" i="1"/>
  <c r="AL1179" i="1"/>
  <c r="BA1179" i="1" s="1"/>
  <c r="AK1179" i="1"/>
  <c r="AJ1179" i="1"/>
  <c r="AI1179" i="1"/>
  <c r="AH1179" i="1"/>
  <c r="AG1179" i="1"/>
  <c r="AG1176" i="1" s="1"/>
  <c r="AG1175" i="1" s="1"/>
  <c r="AF1179" i="1"/>
  <c r="O1179" i="1"/>
  <c r="T1179" i="1" s="1"/>
  <c r="E1179" i="1"/>
  <c r="AU1178" i="1"/>
  <c r="T1178" i="1"/>
  <c r="AV1178" i="1" s="1"/>
  <c r="E1178" i="1"/>
  <c r="AT1177" i="1"/>
  <c r="AS1177" i="1"/>
  <c r="AR1177" i="1"/>
  <c r="AQ1177" i="1"/>
  <c r="AQ1176" i="1" s="1"/>
  <c r="AQ1175" i="1" s="1"/>
  <c r="AQ1174" i="1" s="1"/>
  <c r="AP1177" i="1"/>
  <c r="AP1176" i="1" s="1"/>
  <c r="AP1175" i="1" s="1"/>
  <c r="AP1174" i="1" s="1"/>
  <c r="AO1177" i="1"/>
  <c r="AN1177" i="1"/>
  <c r="AM1177" i="1"/>
  <c r="AM1176" i="1" s="1"/>
  <c r="AM1175" i="1" s="1"/>
  <c r="AM1174" i="1" s="1"/>
  <c r="AL1177" i="1"/>
  <c r="AK1177" i="1"/>
  <c r="AJ1177" i="1"/>
  <c r="AI1177" i="1"/>
  <c r="AI1176" i="1" s="1"/>
  <c r="AI1175" i="1" s="1"/>
  <c r="AI1174" i="1" s="1"/>
  <c r="AH1177" i="1"/>
  <c r="AG1177" i="1"/>
  <c r="AF1177" i="1"/>
  <c r="R1177" i="1"/>
  <c r="Q1177" i="1"/>
  <c r="P1177" i="1"/>
  <c r="O1177" i="1"/>
  <c r="E1177" i="1"/>
  <c r="AK1176" i="1"/>
  <c r="AK1175" i="1" s="1"/>
  <c r="AK1174" i="1" s="1"/>
  <c r="R1176" i="1"/>
  <c r="R1175" i="1" s="1"/>
  <c r="R1174" i="1" s="1"/>
  <c r="Q1176" i="1"/>
  <c r="P1176" i="1"/>
  <c r="P1175" i="1" s="1"/>
  <c r="O1176" i="1"/>
  <c r="O1175" i="1" s="1"/>
  <c r="O1174" i="1" s="1"/>
  <c r="E1176" i="1"/>
  <c r="Q1175" i="1"/>
  <c r="Q1174" i="1" s="1"/>
  <c r="E1175" i="1"/>
  <c r="AG1174" i="1"/>
  <c r="P1174" i="1"/>
  <c r="E1174" i="1"/>
  <c r="E1173" i="1"/>
  <c r="BA1172" i="1"/>
  <c r="AY1172" i="1"/>
  <c r="AX1172" i="1"/>
  <c r="AU1172" i="1"/>
  <c r="Z1172" i="1"/>
  <c r="S1172" i="1"/>
  <c r="S1171" i="1" s="1"/>
  <c r="S1170" i="1" s="1"/>
  <c r="E1172" i="1"/>
  <c r="AZ1171" i="1"/>
  <c r="AZ1170" i="1" s="1"/>
  <c r="AZ1169" i="1" s="1"/>
  <c r="AZ1168" i="1" s="1"/>
  <c r="AZ1167" i="1" s="1"/>
  <c r="AT1171" i="1"/>
  <c r="AS1171" i="1"/>
  <c r="AS1170" i="1" s="1"/>
  <c r="AS1169" i="1" s="1"/>
  <c r="AS1168" i="1" s="1"/>
  <c r="AS1167" i="1" s="1"/>
  <c r="AR1171" i="1"/>
  <c r="AR1170" i="1" s="1"/>
  <c r="AR1169" i="1" s="1"/>
  <c r="AR1168" i="1" s="1"/>
  <c r="AR1167" i="1" s="1"/>
  <c r="AQ1171" i="1"/>
  <c r="AQ1170" i="1" s="1"/>
  <c r="AP1171" i="1"/>
  <c r="AP1170" i="1" s="1"/>
  <c r="AO1171" i="1"/>
  <c r="AN1171" i="1"/>
  <c r="AN1170" i="1" s="1"/>
  <c r="AN1169" i="1" s="1"/>
  <c r="AN1168" i="1" s="1"/>
  <c r="AN1167" i="1" s="1"/>
  <c r="AM1171" i="1"/>
  <c r="AM1170" i="1" s="1"/>
  <c r="AM1169" i="1" s="1"/>
  <c r="AM1168" i="1" s="1"/>
  <c r="AM1167" i="1" s="1"/>
  <c r="AL1171" i="1"/>
  <c r="AK1171" i="1"/>
  <c r="AK1170" i="1" s="1"/>
  <c r="AK1169" i="1" s="1"/>
  <c r="AK1168" i="1" s="1"/>
  <c r="AJ1171" i="1"/>
  <c r="AJ1170" i="1" s="1"/>
  <c r="AJ1169" i="1" s="1"/>
  <c r="AJ1168" i="1" s="1"/>
  <c r="AJ1167" i="1" s="1"/>
  <c r="AI1171" i="1"/>
  <c r="AI1170" i="1" s="1"/>
  <c r="AI1169" i="1" s="1"/>
  <c r="AI1168" i="1" s="1"/>
  <c r="AI1167" i="1" s="1"/>
  <c r="AH1171" i="1"/>
  <c r="AG1171" i="1"/>
  <c r="AG1170" i="1" s="1"/>
  <c r="AG1169" i="1" s="1"/>
  <c r="AG1168" i="1" s="1"/>
  <c r="AG1167" i="1" s="1"/>
  <c r="AF1171" i="1"/>
  <c r="AF1170" i="1" s="1"/>
  <c r="AF1169" i="1" s="1"/>
  <c r="AF1168" i="1" s="1"/>
  <c r="AF1167" i="1" s="1"/>
  <c r="AD1171" i="1"/>
  <c r="AY1171" i="1" s="1"/>
  <c r="AC1171" i="1"/>
  <c r="AB1171" i="1"/>
  <c r="AB1170" i="1" s="1"/>
  <c r="AB1169" i="1" s="1"/>
  <c r="AB1168" i="1" s="1"/>
  <c r="AB1167" i="1" s="1"/>
  <c r="AA1171" i="1"/>
  <c r="Y1171" i="1"/>
  <c r="X1171" i="1"/>
  <c r="X1170" i="1" s="1"/>
  <c r="X1169" i="1" s="1"/>
  <c r="X1168" i="1" s="1"/>
  <c r="X1167" i="1" s="1"/>
  <c r="W1171" i="1"/>
  <c r="W1170" i="1" s="1"/>
  <c r="W1169" i="1" s="1"/>
  <c r="R1171" i="1"/>
  <c r="R1170" i="1" s="1"/>
  <c r="R1169" i="1" s="1"/>
  <c r="R1168" i="1" s="1"/>
  <c r="R1167" i="1" s="1"/>
  <c r="Q1171" i="1"/>
  <c r="Q1170" i="1" s="1"/>
  <c r="Q1169" i="1" s="1"/>
  <c r="Q1168" i="1" s="1"/>
  <c r="Q1167" i="1" s="1"/>
  <c r="P1171" i="1"/>
  <c r="P1170" i="1" s="1"/>
  <c r="P1169" i="1" s="1"/>
  <c r="P1168" i="1" s="1"/>
  <c r="P1167" i="1" s="1"/>
  <c r="O1171" i="1"/>
  <c r="O1170" i="1" s="1"/>
  <c r="O1169" i="1" s="1"/>
  <c r="O1168" i="1" s="1"/>
  <c r="O1167" i="1" s="1"/>
  <c r="E1171" i="1"/>
  <c r="AT1170" i="1"/>
  <c r="AT1169" i="1" s="1"/>
  <c r="AT1168" i="1" s="1"/>
  <c r="AT1167" i="1" s="1"/>
  <c r="AO1170" i="1"/>
  <c r="AO1169" i="1" s="1"/>
  <c r="AO1168" i="1" s="1"/>
  <c r="AO1167" i="1" s="1"/>
  <c r="AL1170" i="1"/>
  <c r="AL1169" i="1" s="1"/>
  <c r="AH1170" i="1"/>
  <c r="AH1169" i="1" s="1"/>
  <c r="AH1168" i="1" s="1"/>
  <c r="AH1167" i="1" s="1"/>
  <c r="AC1170" i="1"/>
  <c r="Y1170" i="1"/>
  <c r="Y1169" i="1" s="1"/>
  <c r="Y1168" i="1" s="1"/>
  <c r="Y1167" i="1" s="1"/>
  <c r="E1170" i="1"/>
  <c r="AQ1169" i="1"/>
  <c r="AQ1168" i="1" s="1"/>
  <c r="AQ1167" i="1" s="1"/>
  <c r="E1169" i="1"/>
  <c r="W1168" i="1"/>
  <c r="W1167" i="1" s="1"/>
  <c r="E1168" i="1"/>
  <c r="AK1167" i="1"/>
  <c r="E1167" i="1"/>
  <c r="E1166" i="1"/>
  <c r="BA1165" i="1"/>
  <c r="AU1165" i="1"/>
  <c r="V1165" i="1"/>
  <c r="AY1165" i="1" s="1"/>
  <c r="U1165" i="1"/>
  <c r="AX1165" i="1" s="1"/>
  <c r="T1165" i="1"/>
  <c r="E1165" i="1"/>
  <c r="BA1164" i="1"/>
  <c r="AY1164" i="1"/>
  <c r="AU1164" i="1"/>
  <c r="V1164" i="1"/>
  <c r="U1164" i="1"/>
  <c r="AX1164" i="1" s="1"/>
  <c r="T1164" i="1"/>
  <c r="E1164" i="1"/>
  <c r="AZ1163" i="1"/>
  <c r="AZ1162" i="1" s="1"/>
  <c r="AT1163" i="1"/>
  <c r="AT1162" i="1" s="1"/>
  <c r="AT1161" i="1" s="1"/>
  <c r="AT1160" i="1" s="1"/>
  <c r="AT1159" i="1" s="1"/>
  <c r="AS1163" i="1"/>
  <c r="AS1162" i="1" s="1"/>
  <c r="AS1161" i="1" s="1"/>
  <c r="AS1160" i="1" s="1"/>
  <c r="AS1159" i="1" s="1"/>
  <c r="AR1163" i="1"/>
  <c r="AR1162" i="1" s="1"/>
  <c r="AR1161" i="1" s="1"/>
  <c r="AR1160" i="1" s="1"/>
  <c r="AR1159" i="1" s="1"/>
  <c r="AQ1163" i="1"/>
  <c r="AQ1162" i="1" s="1"/>
  <c r="AQ1161" i="1" s="1"/>
  <c r="AQ1160" i="1" s="1"/>
  <c r="AQ1159" i="1" s="1"/>
  <c r="AP1163" i="1"/>
  <c r="AP1162" i="1" s="1"/>
  <c r="AO1163" i="1"/>
  <c r="AN1163" i="1"/>
  <c r="AN1162" i="1" s="1"/>
  <c r="AN1161" i="1" s="1"/>
  <c r="AN1160" i="1" s="1"/>
  <c r="AN1159" i="1" s="1"/>
  <c r="AM1163" i="1"/>
  <c r="AM1162" i="1" s="1"/>
  <c r="AM1161" i="1" s="1"/>
  <c r="AM1160" i="1" s="1"/>
  <c r="AL1163" i="1"/>
  <c r="AL1162" i="1" s="1"/>
  <c r="AK1163" i="1"/>
  <c r="AJ1163" i="1"/>
  <c r="AJ1162" i="1" s="1"/>
  <c r="AJ1161" i="1" s="1"/>
  <c r="AJ1160" i="1" s="1"/>
  <c r="AJ1159" i="1" s="1"/>
  <c r="AI1163" i="1"/>
  <c r="AI1162" i="1" s="1"/>
  <c r="AI1161" i="1" s="1"/>
  <c r="AI1160" i="1" s="1"/>
  <c r="AI1159" i="1" s="1"/>
  <c r="AH1163" i="1"/>
  <c r="AH1162" i="1" s="1"/>
  <c r="AH1161" i="1" s="1"/>
  <c r="AH1160" i="1" s="1"/>
  <c r="AH1159" i="1" s="1"/>
  <c r="AG1163" i="1"/>
  <c r="AG1162" i="1" s="1"/>
  <c r="AG1161" i="1" s="1"/>
  <c r="AG1160" i="1" s="1"/>
  <c r="AG1159" i="1" s="1"/>
  <c r="AF1163" i="1"/>
  <c r="AF1162" i="1" s="1"/>
  <c r="AF1161" i="1" s="1"/>
  <c r="AF1160" i="1" s="1"/>
  <c r="AF1159" i="1" s="1"/>
  <c r="AE1163" i="1"/>
  <c r="AE1162" i="1" s="1"/>
  <c r="AE1161" i="1" s="1"/>
  <c r="AE1160" i="1" s="1"/>
  <c r="AD1163" i="1"/>
  <c r="AD1162" i="1" s="1"/>
  <c r="AD1161" i="1" s="1"/>
  <c r="AD1160" i="1" s="1"/>
  <c r="AD1159" i="1" s="1"/>
  <c r="AC1163" i="1"/>
  <c r="AC1162" i="1" s="1"/>
  <c r="AC1161" i="1" s="1"/>
  <c r="AC1160" i="1" s="1"/>
  <c r="AC1159" i="1" s="1"/>
  <c r="AB1163" i="1"/>
  <c r="AB1162" i="1" s="1"/>
  <c r="AB1161" i="1" s="1"/>
  <c r="AB1160" i="1" s="1"/>
  <c r="AB1159" i="1" s="1"/>
  <c r="AA1163" i="1"/>
  <c r="AA1162" i="1" s="1"/>
  <c r="AA1161" i="1" s="1"/>
  <c r="AA1160" i="1" s="1"/>
  <c r="AA1159" i="1" s="1"/>
  <c r="Z1163" i="1"/>
  <c r="Z1162" i="1" s="1"/>
  <c r="Z1161" i="1" s="1"/>
  <c r="Z1160" i="1" s="1"/>
  <c r="Z1159" i="1" s="1"/>
  <c r="Y1163" i="1"/>
  <c r="X1163" i="1"/>
  <c r="X1162" i="1" s="1"/>
  <c r="X1161" i="1" s="1"/>
  <c r="X1160" i="1" s="1"/>
  <c r="X1159" i="1" s="1"/>
  <c r="W1163" i="1"/>
  <c r="W1162" i="1" s="1"/>
  <c r="W1161" i="1" s="1"/>
  <c r="W1160" i="1" s="1"/>
  <c r="S1163" i="1"/>
  <c r="S1162" i="1" s="1"/>
  <c r="S1161" i="1" s="1"/>
  <c r="S1160" i="1" s="1"/>
  <c r="S1159" i="1" s="1"/>
  <c r="R1163" i="1"/>
  <c r="Q1163" i="1"/>
  <c r="Q1162" i="1" s="1"/>
  <c r="Q1161" i="1" s="1"/>
  <c r="Q1160" i="1" s="1"/>
  <c r="Q1159" i="1" s="1"/>
  <c r="P1163" i="1"/>
  <c r="P1162" i="1" s="1"/>
  <c r="O1163" i="1"/>
  <c r="O1162" i="1" s="1"/>
  <c r="O1161" i="1" s="1"/>
  <c r="O1160" i="1" s="1"/>
  <c r="O1159" i="1" s="1"/>
  <c r="N1163" i="1"/>
  <c r="N1162" i="1" s="1"/>
  <c r="N1161" i="1" s="1"/>
  <c r="N1160" i="1" s="1"/>
  <c r="N1159" i="1" s="1"/>
  <c r="M1163" i="1"/>
  <c r="M1162" i="1" s="1"/>
  <c r="M1161" i="1" s="1"/>
  <c r="M1160" i="1" s="1"/>
  <c r="M1159" i="1" s="1"/>
  <c r="L1163" i="1"/>
  <c r="L1162" i="1" s="1"/>
  <c r="K1163" i="1"/>
  <c r="J1163" i="1"/>
  <c r="J1162" i="1" s="1"/>
  <c r="J1161" i="1" s="1"/>
  <c r="J1160" i="1" s="1"/>
  <c r="J1159" i="1" s="1"/>
  <c r="I1163" i="1"/>
  <c r="I1162" i="1" s="1"/>
  <c r="E1163" i="1"/>
  <c r="AO1162" i="1"/>
  <c r="AO1161" i="1" s="1"/>
  <c r="AO1160" i="1" s="1"/>
  <c r="AO1159" i="1" s="1"/>
  <c r="AK1162" i="1"/>
  <c r="AK1161" i="1" s="1"/>
  <c r="AK1160" i="1" s="1"/>
  <c r="AK1159" i="1" s="1"/>
  <c r="Y1162" i="1"/>
  <c r="Y1161" i="1" s="1"/>
  <c r="Y1160" i="1" s="1"/>
  <c r="Y1159" i="1" s="1"/>
  <c r="R1162" i="1"/>
  <c r="R1161" i="1" s="1"/>
  <c r="R1160" i="1" s="1"/>
  <c r="R1159" i="1" s="1"/>
  <c r="E1162" i="1"/>
  <c r="AZ1161" i="1"/>
  <c r="AZ1160" i="1" s="1"/>
  <c r="AZ1159" i="1" s="1"/>
  <c r="P1161" i="1"/>
  <c r="P1160" i="1" s="1"/>
  <c r="P1159" i="1" s="1"/>
  <c r="L1161" i="1"/>
  <c r="L1160" i="1" s="1"/>
  <c r="L1159" i="1" s="1"/>
  <c r="E1161" i="1"/>
  <c r="E1160" i="1"/>
  <c r="AM1159" i="1"/>
  <c r="AE1159" i="1"/>
  <c r="W1159" i="1"/>
  <c r="E1159" i="1"/>
  <c r="BA1158" i="1"/>
  <c r="AU1158" i="1"/>
  <c r="T1158" i="1"/>
  <c r="E1158" i="1"/>
  <c r="BA1157" i="1"/>
  <c r="AU1157" i="1"/>
  <c r="T1157" i="1"/>
  <c r="E1157" i="1"/>
  <c r="AT1156" i="1"/>
  <c r="AS1156" i="1"/>
  <c r="AR1156" i="1"/>
  <c r="AQ1156" i="1"/>
  <c r="AQ1155" i="1" s="1"/>
  <c r="AQ1154" i="1" s="1"/>
  <c r="AP1156" i="1"/>
  <c r="AP1155" i="1" s="1"/>
  <c r="AP1154" i="1" s="1"/>
  <c r="AO1156" i="1"/>
  <c r="AO1155" i="1" s="1"/>
  <c r="AO1154" i="1" s="1"/>
  <c r="AN1156" i="1"/>
  <c r="AN1155" i="1" s="1"/>
  <c r="AN1154" i="1" s="1"/>
  <c r="AM1156" i="1"/>
  <c r="AM1155" i="1" s="1"/>
  <c r="AM1154" i="1" s="1"/>
  <c r="AL1156" i="1"/>
  <c r="AL1155" i="1" s="1"/>
  <c r="AL1154" i="1" s="1"/>
  <c r="AK1156" i="1"/>
  <c r="AK1155" i="1" s="1"/>
  <c r="AK1154" i="1" s="1"/>
  <c r="AJ1156" i="1"/>
  <c r="AJ1155" i="1" s="1"/>
  <c r="AJ1154" i="1" s="1"/>
  <c r="AI1156" i="1"/>
  <c r="AI1155" i="1" s="1"/>
  <c r="AI1154" i="1" s="1"/>
  <c r="AH1156" i="1"/>
  <c r="AG1156" i="1"/>
  <c r="AG1155" i="1" s="1"/>
  <c r="AG1154" i="1" s="1"/>
  <c r="AF1156" i="1"/>
  <c r="AF1155" i="1" s="1"/>
  <c r="AF1154" i="1" s="1"/>
  <c r="R1156" i="1"/>
  <c r="R1155" i="1" s="1"/>
  <c r="Q1156" i="1"/>
  <c r="P1156" i="1"/>
  <c r="O1156" i="1"/>
  <c r="E1156" i="1"/>
  <c r="AT1155" i="1"/>
  <c r="AT1154" i="1" s="1"/>
  <c r="AS1155" i="1"/>
  <c r="AS1154" i="1" s="1"/>
  <c r="AH1155" i="1"/>
  <c r="AH1154" i="1" s="1"/>
  <c r="AE1155" i="1"/>
  <c r="AE1154" i="1" s="1"/>
  <c r="AD1155" i="1"/>
  <c r="AD1154" i="1" s="1"/>
  <c r="AC1155" i="1"/>
  <c r="AB1155" i="1"/>
  <c r="AB1154" i="1" s="1"/>
  <c r="AA1155" i="1"/>
  <c r="AA1154" i="1" s="1"/>
  <c r="Z1155" i="1"/>
  <c r="Y1155" i="1"/>
  <c r="X1155" i="1"/>
  <c r="X1154" i="1" s="1"/>
  <c r="W1155" i="1"/>
  <c r="W1154" i="1" s="1"/>
  <c r="V1155" i="1"/>
  <c r="V1154" i="1" s="1"/>
  <c r="U1155" i="1"/>
  <c r="Q1155" i="1"/>
  <c r="Q1154" i="1" s="1"/>
  <c r="O1155" i="1"/>
  <c r="O1154" i="1" s="1"/>
  <c r="E1155" i="1"/>
  <c r="AC1154" i="1"/>
  <c r="Z1154" i="1"/>
  <c r="Y1154" i="1"/>
  <c r="U1154" i="1"/>
  <c r="E1154" i="1"/>
  <c r="AY1153" i="1"/>
  <c r="AX1153" i="1"/>
  <c r="AU1153" i="1"/>
  <c r="T1153" i="1"/>
  <c r="AW1153" i="1" s="1"/>
  <c r="E1153" i="1"/>
  <c r="AZ1152" i="1"/>
  <c r="AT1152" i="1"/>
  <c r="AT1151" i="1" s="1"/>
  <c r="AT1150" i="1" s="1"/>
  <c r="AS1152" i="1"/>
  <c r="AS1151" i="1" s="1"/>
  <c r="AS1150" i="1" s="1"/>
  <c r="AR1152" i="1"/>
  <c r="AQ1152" i="1"/>
  <c r="AQ1151" i="1" s="1"/>
  <c r="AQ1150" i="1" s="1"/>
  <c r="AP1152" i="1"/>
  <c r="AP1151" i="1" s="1"/>
  <c r="AP1150" i="1" s="1"/>
  <c r="AO1152" i="1"/>
  <c r="AO1151" i="1" s="1"/>
  <c r="AO1150" i="1" s="1"/>
  <c r="AN1152" i="1"/>
  <c r="AN1151" i="1" s="1"/>
  <c r="AN1150" i="1" s="1"/>
  <c r="AM1152" i="1"/>
  <c r="AL1152" i="1"/>
  <c r="AK1152" i="1"/>
  <c r="AK1151" i="1" s="1"/>
  <c r="AK1150" i="1" s="1"/>
  <c r="AJ1152" i="1"/>
  <c r="AJ1151" i="1" s="1"/>
  <c r="AJ1150" i="1" s="1"/>
  <c r="AI1152" i="1"/>
  <c r="AI1151" i="1" s="1"/>
  <c r="AI1150" i="1" s="1"/>
  <c r="AH1152" i="1"/>
  <c r="AH1151" i="1" s="1"/>
  <c r="AH1150" i="1" s="1"/>
  <c r="AG1152" i="1"/>
  <c r="AG1151" i="1" s="1"/>
  <c r="AG1150" i="1" s="1"/>
  <c r="AF1152" i="1"/>
  <c r="AF1151" i="1" s="1"/>
  <c r="AF1150" i="1" s="1"/>
  <c r="AD1152" i="1"/>
  <c r="AC1152" i="1"/>
  <c r="AB1152" i="1"/>
  <c r="AB1151" i="1" s="1"/>
  <c r="AB1150" i="1" s="1"/>
  <c r="AA1152" i="1"/>
  <c r="Z1152" i="1"/>
  <c r="Z1151" i="1" s="1"/>
  <c r="Z1150" i="1" s="1"/>
  <c r="Y1152" i="1"/>
  <c r="X1152" i="1"/>
  <c r="X1151" i="1" s="1"/>
  <c r="X1150" i="1" s="1"/>
  <c r="W1152" i="1"/>
  <c r="W1151" i="1" s="1"/>
  <c r="W1150" i="1" s="1"/>
  <c r="S1152" i="1"/>
  <c r="R1152" i="1"/>
  <c r="R1151" i="1" s="1"/>
  <c r="R1150" i="1" s="1"/>
  <c r="Q1152" i="1"/>
  <c r="P1152" i="1"/>
  <c r="O1152" i="1"/>
  <c r="O1151" i="1" s="1"/>
  <c r="O1150" i="1" s="1"/>
  <c r="E1152" i="1"/>
  <c r="AZ1151" i="1"/>
  <c r="AZ1150" i="1" s="1"/>
  <c r="AM1151" i="1"/>
  <c r="AM1150" i="1" s="1"/>
  <c r="AL1151" i="1"/>
  <c r="AL1150" i="1" s="1"/>
  <c r="AD1151" i="1"/>
  <c r="AC1151" i="1"/>
  <c r="AC1150" i="1" s="1"/>
  <c r="Y1151" i="1"/>
  <c r="Y1150" i="1" s="1"/>
  <c r="S1151" i="1"/>
  <c r="P1151" i="1"/>
  <c r="P1150" i="1" s="1"/>
  <c r="E1151" i="1"/>
  <c r="S1150" i="1"/>
  <c r="E1150" i="1"/>
  <c r="BA1149" i="1"/>
  <c r="AY1149" i="1"/>
  <c r="AU1149" i="1"/>
  <c r="V1149" i="1"/>
  <c r="U1149" i="1"/>
  <c r="AX1149" i="1" s="1"/>
  <c r="T1149" i="1"/>
  <c r="AW1149" i="1" s="1"/>
  <c r="E1149" i="1"/>
  <c r="BA1148" i="1"/>
  <c r="AU1148" i="1"/>
  <c r="T1148" i="1"/>
  <c r="E1148" i="1"/>
  <c r="AZ1147" i="1"/>
  <c r="AZ1143" i="1" s="1"/>
  <c r="AT1147" i="1"/>
  <c r="AS1147" i="1"/>
  <c r="AS1143" i="1" s="1"/>
  <c r="AS1142" i="1" s="1"/>
  <c r="AR1147" i="1"/>
  <c r="AQ1147" i="1"/>
  <c r="AP1147" i="1"/>
  <c r="AO1147" i="1"/>
  <c r="AO1143" i="1" s="1"/>
  <c r="AO1142" i="1" s="1"/>
  <c r="AN1147" i="1"/>
  <c r="AM1147" i="1"/>
  <c r="AL1147" i="1"/>
  <c r="AK1147" i="1"/>
  <c r="AK1143" i="1" s="1"/>
  <c r="AK1142" i="1" s="1"/>
  <c r="AJ1147" i="1"/>
  <c r="AI1147" i="1"/>
  <c r="AH1147" i="1"/>
  <c r="AG1147" i="1"/>
  <c r="AF1147" i="1"/>
  <c r="AE1147" i="1"/>
  <c r="AE1143" i="1" s="1"/>
  <c r="AE1142" i="1" s="1"/>
  <c r="AE1141" i="1" s="1"/>
  <c r="AD1147" i="1"/>
  <c r="AD1143" i="1" s="1"/>
  <c r="AD1142" i="1" s="1"/>
  <c r="AC1147" i="1"/>
  <c r="AC1143" i="1" s="1"/>
  <c r="AC1142" i="1" s="1"/>
  <c r="AC1141" i="1" s="1"/>
  <c r="AB1147" i="1"/>
  <c r="AB1143" i="1" s="1"/>
  <c r="AB1142" i="1" s="1"/>
  <c r="AA1147" i="1"/>
  <c r="AA1143" i="1" s="1"/>
  <c r="Z1147" i="1"/>
  <c r="Z1143" i="1" s="1"/>
  <c r="Z1142" i="1" s="1"/>
  <c r="Z1141" i="1" s="1"/>
  <c r="Y1147" i="1"/>
  <c r="Y1143" i="1" s="1"/>
  <c r="Y1142" i="1" s="1"/>
  <c r="Y1141" i="1" s="1"/>
  <c r="X1147" i="1"/>
  <c r="X1143" i="1" s="1"/>
  <c r="X1142" i="1" s="1"/>
  <c r="W1147" i="1"/>
  <c r="W1143" i="1" s="1"/>
  <c r="W1142" i="1" s="1"/>
  <c r="S1147" i="1"/>
  <c r="S1143" i="1" s="1"/>
  <c r="S1142" i="1" s="1"/>
  <c r="R1147" i="1"/>
  <c r="R1143" i="1" s="1"/>
  <c r="R1142" i="1" s="1"/>
  <c r="Q1147" i="1"/>
  <c r="Q1143" i="1" s="1"/>
  <c r="Q1142" i="1" s="1"/>
  <c r="P1147" i="1"/>
  <c r="O1147" i="1"/>
  <c r="N1147" i="1"/>
  <c r="M1147" i="1"/>
  <c r="L1147" i="1"/>
  <c r="L1143" i="1" s="1"/>
  <c r="K1147" i="1"/>
  <c r="J1147" i="1"/>
  <c r="J1143" i="1" s="1"/>
  <c r="I1147" i="1"/>
  <c r="I1143" i="1" s="1"/>
  <c r="E1147" i="1"/>
  <c r="BA1146" i="1"/>
  <c r="AU1146" i="1"/>
  <c r="T1146" i="1"/>
  <c r="E1146" i="1"/>
  <c r="BA1145" i="1"/>
  <c r="AU1145" i="1"/>
  <c r="T1145" i="1"/>
  <c r="E1145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P1144" i="1"/>
  <c r="O1144" i="1"/>
  <c r="E1144" i="1"/>
  <c r="AG1143" i="1"/>
  <c r="AG1142" i="1" s="1"/>
  <c r="AG1141" i="1" s="1"/>
  <c r="N1143" i="1"/>
  <c r="N1142" i="1" s="1"/>
  <c r="N1141" i="1" s="1"/>
  <c r="M1143" i="1"/>
  <c r="M1142" i="1" s="1"/>
  <c r="M1141" i="1" s="1"/>
  <c r="E1143" i="1"/>
  <c r="AZ1142" i="1"/>
  <c r="AA1142" i="1"/>
  <c r="L1142" i="1"/>
  <c r="L1141" i="1" s="1"/>
  <c r="E1142" i="1"/>
  <c r="E1141" i="1"/>
  <c r="BA1140" i="1"/>
  <c r="AU1140" i="1"/>
  <c r="V1140" i="1"/>
  <c r="AY1140" i="1" s="1"/>
  <c r="U1140" i="1"/>
  <c r="AX1140" i="1" s="1"/>
  <c r="T1140" i="1"/>
  <c r="AW1140" i="1" s="1"/>
  <c r="E1140" i="1"/>
  <c r="AZ1139" i="1"/>
  <c r="AT1139" i="1"/>
  <c r="AT1138" i="1" s="1"/>
  <c r="AT1137" i="1" s="1"/>
  <c r="AT1136" i="1" s="1"/>
  <c r="AS1139" i="1"/>
  <c r="AS1138" i="1" s="1"/>
  <c r="AS1137" i="1" s="1"/>
  <c r="AS1136" i="1" s="1"/>
  <c r="AR1139" i="1"/>
  <c r="AQ1139" i="1"/>
  <c r="AP1139" i="1"/>
  <c r="AO1139" i="1"/>
  <c r="AO1138" i="1" s="1"/>
  <c r="AO1137" i="1" s="1"/>
  <c r="AO1136" i="1" s="1"/>
  <c r="AN1139" i="1"/>
  <c r="AN1138" i="1" s="1"/>
  <c r="AN1137" i="1" s="1"/>
  <c r="AN1136" i="1" s="1"/>
  <c r="AM1139" i="1"/>
  <c r="AL1139" i="1"/>
  <c r="AL1138" i="1" s="1"/>
  <c r="AL1137" i="1" s="1"/>
  <c r="AL1136" i="1" s="1"/>
  <c r="AK1139" i="1"/>
  <c r="AK1138" i="1" s="1"/>
  <c r="AJ1139" i="1"/>
  <c r="AI1139" i="1"/>
  <c r="AH1139" i="1"/>
  <c r="AH1138" i="1" s="1"/>
  <c r="AG1139" i="1"/>
  <c r="AG1138" i="1" s="1"/>
  <c r="AG1137" i="1" s="1"/>
  <c r="AG1136" i="1" s="1"/>
  <c r="AF1139" i="1"/>
  <c r="AF1138" i="1" s="1"/>
  <c r="AF1137" i="1" s="1"/>
  <c r="AF1136" i="1" s="1"/>
  <c r="AE1139" i="1"/>
  <c r="AD1139" i="1"/>
  <c r="AD1138" i="1" s="1"/>
  <c r="AD1137" i="1" s="1"/>
  <c r="AD1136" i="1" s="1"/>
  <c r="AC1139" i="1"/>
  <c r="AC1138" i="1" s="1"/>
  <c r="AC1137" i="1" s="1"/>
  <c r="AC1136" i="1" s="1"/>
  <c r="AB1139" i="1"/>
  <c r="AA1139" i="1"/>
  <c r="Z1139" i="1"/>
  <c r="Z1138" i="1" s="1"/>
  <c r="Z1137" i="1" s="1"/>
  <c r="Z1136" i="1" s="1"/>
  <c r="Y1139" i="1"/>
  <c r="Y1138" i="1" s="1"/>
  <c r="Y1137" i="1" s="1"/>
  <c r="Y1136" i="1" s="1"/>
  <c r="X1139" i="1"/>
  <c r="X1138" i="1" s="1"/>
  <c r="X1137" i="1" s="1"/>
  <c r="X1136" i="1" s="1"/>
  <c r="W1139" i="1"/>
  <c r="S1139" i="1"/>
  <c r="R1139" i="1"/>
  <c r="R1138" i="1" s="1"/>
  <c r="R1137" i="1" s="1"/>
  <c r="R1136" i="1" s="1"/>
  <c r="Q1139" i="1"/>
  <c r="Q1138" i="1" s="1"/>
  <c r="P1139" i="1"/>
  <c r="P1138" i="1" s="1"/>
  <c r="P1137" i="1" s="1"/>
  <c r="P1136" i="1" s="1"/>
  <c r="O1139" i="1"/>
  <c r="O1138" i="1" s="1"/>
  <c r="O1137" i="1" s="1"/>
  <c r="O1136" i="1" s="1"/>
  <c r="N1139" i="1"/>
  <c r="N1138" i="1" s="1"/>
  <c r="N1137" i="1" s="1"/>
  <c r="N1136" i="1" s="1"/>
  <c r="N1135" i="1" s="1"/>
  <c r="M1139" i="1"/>
  <c r="M1138" i="1" s="1"/>
  <c r="L1139" i="1"/>
  <c r="L1138" i="1" s="1"/>
  <c r="L1137" i="1" s="1"/>
  <c r="L1136" i="1" s="1"/>
  <c r="K1139" i="1"/>
  <c r="K1138" i="1" s="1"/>
  <c r="J1139" i="1"/>
  <c r="J1138" i="1" s="1"/>
  <c r="U1138" i="1" s="1"/>
  <c r="I1139" i="1"/>
  <c r="E1139" i="1"/>
  <c r="AZ1138" i="1"/>
  <c r="AZ1137" i="1" s="1"/>
  <c r="AZ1136" i="1" s="1"/>
  <c r="AR1138" i="1"/>
  <c r="AR1137" i="1" s="1"/>
  <c r="AR1136" i="1" s="1"/>
  <c r="AQ1138" i="1"/>
  <c r="AQ1137" i="1" s="1"/>
  <c r="AQ1136" i="1" s="1"/>
  <c r="AM1138" i="1"/>
  <c r="AM1137" i="1" s="1"/>
  <c r="AM1136" i="1" s="1"/>
  <c r="AJ1138" i="1"/>
  <c r="AJ1137" i="1" s="1"/>
  <c r="AJ1136" i="1" s="1"/>
  <c r="AI1138" i="1"/>
  <c r="AI1137" i="1" s="1"/>
  <c r="AI1136" i="1" s="1"/>
  <c r="AE1138" i="1"/>
  <c r="AE1137" i="1" s="1"/>
  <c r="AE1136" i="1" s="1"/>
  <c r="AE1135" i="1" s="1"/>
  <c r="AB1138" i="1"/>
  <c r="AB1137" i="1" s="1"/>
  <c r="AB1136" i="1" s="1"/>
  <c r="AA1138" i="1"/>
  <c r="AA1137" i="1" s="1"/>
  <c r="AA1136" i="1" s="1"/>
  <c r="W1138" i="1"/>
  <c r="W1137" i="1" s="1"/>
  <c r="W1136" i="1" s="1"/>
  <c r="S1138" i="1"/>
  <c r="S1137" i="1" s="1"/>
  <c r="S1136" i="1" s="1"/>
  <c r="E1138" i="1"/>
  <c r="AK1137" i="1"/>
  <c r="AK1136" i="1" s="1"/>
  <c r="AH1137" i="1"/>
  <c r="AH1136" i="1" s="1"/>
  <c r="Q1137" i="1"/>
  <c r="Q1136" i="1" s="1"/>
  <c r="M1137" i="1"/>
  <c r="M1136" i="1" s="1"/>
  <c r="E1137" i="1"/>
  <c r="E1136" i="1"/>
  <c r="E1135" i="1"/>
  <c r="E1134" i="1"/>
  <c r="BA1133" i="1"/>
  <c r="AU1133" i="1"/>
  <c r="AM1133" i="1"/>
  <c r="AI1133" i="1"/>
  <c r="AH1133" i="1"/>
  <c r="V1133" i="1"/>
  <c r="AY1133" i="1" s="1"/>
  <c r="U1133" i="1"/>
  <c r="AX1133" i="1" s="1"/>
  <c r="T1133" i="1"/>
  <c r="AW1133" i="1" s="1"/>
  <c r="E1133" i="1"/>
  <c r="BA1132" i="1"/>
  <c r="AX1132" i="1"/>
  <c r="AU1132" i="1"/>
  <c r="AM1132" i="1"/>
  <c r="AI1132" i="1"/>
  <c r="AH1132" i="1"/>
  <c r="V1132" i="1"/>
  <c r="AY1132" i="1" s="1"/>
  <c r="U1132" i="1"/>
  <c r="T1132" i="1"/>
  <c r="E1132" i="1"/>
  <c r="AZ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G1131" i="1"/>
  <c r="AF1131" i="1"/>
  <c r="AE1131" i="1"/>
  <c r="AD1131" i="1"/>
  <c r="AC1131" i="1"/>
  <c r="AC1128" i="1" s="1"/>
  <c r="AC1127" i="1" s="1"/>
  <c r="AC1126" i="1" s="1"/>
  <c r="AB1131" i="1"/>
  <c r="AA1131" i="1"/>
  <c r="Z1131" i="1"/>
  <c r="Y1131" i="1"/>
  <c r="X1131" i="1"/>
  <c r="W1131" i="1"/>
  <c r="S1131" i="1"/>
  <c r="R1131" i="1"/>
  <c r="Q1131" i="1"/>
  <c r="P1131" i="1"/>
  <c r="O1131" i="1"/>
  <c r="N1131" i="1"/>
  <c r="M1131" i="1"/>
  <c r="L1131" i="1"/>
  <c r="K1131" i="1"/>
  <c r="J1131" i="1"/>
  <c r="I1131" i="1"/>
  <c r="E1131" i="1"/>
  <c r="BA1130" i="1"/>
  <c r="AU1130" i="1"/>
  <c r="AV1130" i="1" s="1"/>
  <c r="AM1130" i="1"/>
  <c r="AI1130" i="1"/>
  <c r="AH1130" i="1"/>
  <c r="AH1129" i="1" s="1"/>
  <c r="V1130" i="1"/>
  <c r="AY1130" i="1" s="1"/>
  <c r="U1130" i="1"/>
  <c r="AX1130" i="1" s="1"/>
  <c r="T1130" i="1"/>
  <c r="AW1130" i="1" s="1"/>
  <c r="E1130" i="1"/>
  <c r="AZ1129" i="1"/>
  <c r="AT1129" i="1"/>
  <c r="AT1128" i="1" s="1"/>
  <c r="AS1129" i="1"/>
  <c r="AR1129" i="1"/>
  <c r="AQ1129" i="1"/>
  <c r="AQ1128" i="1" s="1"/>
  <c r="AQ1127" i="1" s="1"/>
  <c r="AQ1126" i="1" s="1"/>
  <c r="AP1129" i="1"/>
  <c r="AP1128" i="1" s="1"/>
  <c r="AO1129" i="1"/>
  <c r="AN1129" i="1"/>
  <c r="AM1129" i="1"/>
  <c r="AM1128" i="1" s="1"/>
  <c r="AM1127" i="1" s="1"/>
  <c r="AM1126" i="1" s="1"/>
  <c r="AL1129" i="1"/>
  <c r="AK1129" i="1"/>
  <c r="AJ1129" i="1"/>
  <c r="AI1129" i="1"/>
  <c r="AG1129" i="1"/>
  <c r="AF1129" i="1"/>
  <c r="AE1129" i="1"/>
  <c r="AD1129" i="1"/>
  <c r="AD1128" i="1" s="1"/>
  <c r="AD1127" i="1" s="1"/>
  <c r="AD1126" i="1" s="1"/>
  <c r="AC1129" i="1"/>
  <c r="AB1129" i="1"/>
  <c r="AA1129" i="1"/>
  <c r="Z1129" i="1"/>
  <c r="Z1128" i="1" s="1"/>
  <c r="Z1127" i="1" s="1"/>
  <c r="Z1126" i="1" s="1"/>
  <c r="Y1129" i="1"/>
  <c r="X1129" i="1"/>
  <c r="W1129" i="1"/>
  <c r="S1129" i="1"/>
  <c r="R1129" i="1"/>
  <c r="Q1129" i="1"/>
  <c r="P1129" i="1"/>
  <c r="O1129" i="1"/>
  <c r="N1129" i="1"/>
  <c r="M1129" i="1"/>
  <c r="M1128" i="1" s="1"/>
  <c r="M1127" i="1" s="1"/>
  <c r="M1126" i="1" s="1"/>
  <c r="L1129" i="1"/>
  <c r="K1129" i="1"/>
  <c r="J1129" i="1"/>
  <c r="I1129" i="1"/>
  <c r="E1129" i="1"/>
  <c r="AF1128" i="1"/>
  <c r="AF1127" i="1" s="1"/>
  <c r="AF1126" i="1" s="1"/>
  <c r="AB1128" i="1"/>
  <c r="AB1127" i="1" s="1"/>
  <c r="X1128" i="1"/>
  <c r="X1127" i="1" s="1"/>
  <c r="Q1128" i="1"/>
  <c r="Q1127" i="1" s="1"/>
  <c r="Q1126" i="1" s="1"/>
  <c r="I1128" i="1"/>
  <c r="I1127" i="1" s="1"/>
  <c r="E1128" i="1"/>
  <c r="AT1127" i="1"/>
  <c r="AT1126" i="1" s="1"/>
  <c r="AP1127" i="1"/>
  <c r="AP1126" i="1" s="1"/>
  <c r="E1127" i="1"/>
  <c r="AB1126" i="1"/>
  <c r="X1126" i="1"/>
  <c r="E1126" i="1"/>
  <c r="BA1125" i="1"/>
  <c r="AU1125" i="1"/>
  <c r="T1125" i="1"/>
  <c r="E1125" i="1"/>
  <c r="AT1124" i="1"/>
  <c r="AT1123" i="1" s="1"/>
  <c r="AS1124" i="1"/>
  <c r="AS1123" i="1" s="1"/>
  <c r="AS1122" i="1" s="1"/>
  <c r="AR1124" i="1"/>
  <c r="AQ1124" i="1"/>
  <c r="AQ1123" i="1" s="1"/>
  <c r="AQ1122" i="1" s="1"/>
  <c r="AP1124" i="1"/>
  <c r="AP1123" i="1" s="1"/>
  <c r="AP1122" i="1" s="1"/>
  <c r="AO1124" i="1"/>
  <c r="AO1123" i="1" s="1"/>
  <c r="AO1122" i="1" s="1"/>
  <c r="AN1124" i="1"/>
  <c r="AN1123" i="1" s="1"/>
  <c r="AN1122" i="1" s="1"/>
  <c r="AM1124" i="1"/>
  <c r="AM1123" i="1" s="1"/>
  <c r="AM1122" i="1" s="1"/>
  <c r="AL1124" i="1"/>
  <c r="AK1124" i="1"/>
  <c r="AK1123" i="1" s="1"/>
  <c r="AK1122" i="1" s="1"/>
  <c r="AJ1124" i="1"/>
  <c r="AJ1123" i="1" s="1"/>
  <c r="AJ1122" i="1" s="1"/>
  <c r="AI1124" i="1"/>
  <c r="AI1123" i="1" s="1"/>
  <c r="AI1122" i="1" s="1"/>
  <c r="AH1124" i="1"/>
  <c r="AH1123" i="1" s="1"/>
  <c r="AG1124" i="1"/>
  <c r="AF1124" i="1"/>
  <c r="AF1123" i="1" s="1"/>
  <c r="AF1122" i="1" s="1"/>
  <c r="O1124" i="1"/>
  <c r="O1123" i="1" s="1"/>
  <c r="T1123" i="1" s="1"/>
  <c r="E1124" i="1"/>
  <c r="AR1123" i="1"/>
  <c r="AR1122" i="1" s="1"/>
  <c r="AG1123" i="1"/>
  <c r="AG1122" i="1" s="1"/>
  <c r="E1123" i="1"/>
  <c r="AT1122" i="1"/>
  <c r="AH1122" i="1"/>
  <c r="E1122" i="1"/>
  <c r="BA1121" i="1"/>
  <c r="AU1121" i="1"/>
  <c r="V1121" i="1"/>
  <c r="AY1121" i="1" s="1"/>
  <c r="U1121" i="1"/>
  <c r="AX1121" i="1" s="1"/>
  <c r="T1121" i="1"/>
  <c r="E1121" i="1"/>
  <c r="BA1120" i="1"/>
  <c r="AU1120" i="1"/>
  <c r="V1120" i="1"/>
  <c r="AY1120" i="1" s="1"/>
  <c r="U1120" i="1"/>
  <c r="AX1120" i="1" s="1"/>
  <c r="T1120" i="1"/>
  <c r="AW1120" i="1" s="1"/>
  <c r="Q1120" i="1"/>
  <c r="Q1119" i="1" s="1"/>
  <c r="E1120" i="1"/>
  <c r="AZ1119" i="1"/>
  <c r="AT1119" i="1"/>
  <c r="AT1116" i="1" s="1"/>
  <c r="AT1115" i="1" s="1"/>
  <c r="AT1114" i="1" s="1"/>
  <c r="AS1119" i="1"/>
  <c r="AR1119" i="1"/>
  <c r="AQ1119" i="1"/>
  <c r="AP1119" i="1"/>
  <c r="AP1116" i="1" s="1"/>
  <c r="AO1119" i="1"/>
  <c r="AN1119" i="1"/>
  <c r="AM1119" i="1"/>
  <c r="AL1119" i="1"/>
  <c r="AK1119" i="1"/>
  <c r="AJ1119" i="1"/>
  <c r="AI1119" i="1"/>
  <c r="AH1119" i="1"/>
  <c r="AH1116" i="1" s="1"/>
  <c r="AH1115" i="1" s="1"/>
  <c r="AH1114" i="1" s="1"/>
  <c r="AH1113" i="1" s="1"/>
  <c r="AG1119" i="1"/>
  <c r="AF1119" i="1"/>
  <c r="AE1119" i="1"/>
  <c r="AD1119" i="1"/>
  <c r="AD1116" i="1" s="1"/>
  <c r="AD1115" i="1" s="1"/>
  <c r="AD1114" i="1" s="1"/>
  <c r="AD1113" i="1" s="1"/>
  <c r="AC1119" i="1"/>
  <c r="AB1119" i="1"/>
  <c r="AA1119" i="1"/>
  <c r="Z1119" i="1"/>
  <c r="Z1116" i="1" s="1"/>
  <c r="Z1115" i="1" s="1"/>
  <c r="Z1114" i="1" s="1"/>
  <c r="Z1113" i="1" s="1"/>
  <c r="Y1119" i="1"/>
  <c r="X1119" i="1"/>
  <c r="W1119" i="1"/>
  <c r="S1119" i="1"/>
  <c r="R1119" i="1"/>
  <c r="P1119" i="1"/>
  <c r="O1119" i="1"/>
  <c r="N1119" i="1"/>
  <c r="M1119" i="1"/>
  <c r="L1119" i="1"/>
  <c r="K1119" i="1"/>
  <c r="J1119" i="1"/>
  <c r="I1119" i="1"/>
  <c r="E1119" i="1"/>
  <c r="BA1118" i="1"/>
  <c r="AU1118" i="1"/>
  <c r="V1118" i="1"/>
  <c r="AY1118" i="1" s="1"/>
  <c r="U1118" i="1"/>
  <c r="AX1118" i="1" s="1"/>
  <c r="T1118" i="1"/>
  <c r="AW1118" i="1" s="1"/>
  <c r="E1118" i="1"/>
  <c r="AZ1117" i="1"/>
  <c r="AT1117" i="1"/>
  <c r="AS1117" i="1"/>
  <c r="AR1117" i="1"/>
  <c r="AR1116" i="1" s="1"/>
  <c r="AR1115" i="1" s="1"/>
  <c r="AR1114" i="1" s="1"/>
  <c r="AR1113" i="1" s="1"/>
  <c r="AQ1117" i="1"/>
  <c r="AP1117" i="1"/>
  <c r="AO1117" i="1"/>
  <c r="AN1117" i="1"/>
  <c r="AN1116" i="1" s="1"/>
  <c r="AN1115" i="1" s="1"/>
  <c r="AN1114" i="1" s="1"/>
  <c r="AM1117" i="1"/>
  <c r="AL1117" i="1"/>
  <c r="AK1117" i="1"/>
  <c r="AJ1117" i="1"/>
  <c r="AJ1116" i="1" s="1"/>
  <c r="AJ1115" i="1" s="1"/>
  <c r="AJ1114" i="1" s="1"/>
  <c r="AI1117" i="1"/>
  <c r="AH1117" i="1"/>
  <c r="AG1117" i="1"/>
  <c r="AF1117" i="1"/>
  <c r="AF1116" i="1" s="1"/>
  <c r="AF1115" i="1" s="1"/>
  <c r="AF1114" i="1" s="1"/>
  <c r="AE1117" i="1"/>
  <c r="AD1117" i="1"/>
  <c r="AC1117" i="1"/>
  <c r="AB1117" i="1"/>
  <c r="AB1116" i="1" s="1"/>
  <c r="AB1115" i="1" s="1"/>
  <c r="AB1114" i="1" s="1"/>
  <c r="AB1113" i="1" s="1"/>
  <c r="AB1112" i="1" s="1"/>
  <c r="AA1117" i="1"/>
  <c r="Z1117" i="1"/>
  <c r="Y1117" i="1"/>
  <c r="X1117" i="1"/>
  <c r="X1116" i="1" s="1"/>
  <c r="X1115" i="1" s="1"/>
  <c r="X1114" i="1" s="1"/>
  <c r="X1113" i="1" s="1"/>
  <c r="X1112" i="1" s="1"/>
  <c r="W1117" i="1"/>
  <c r="S1117" i="1"/>
  <c r="R1117" i="1"/>
  <c r="Q1117" i="1"/>
  <c r="Q1116" i="1" s="1"/>
  <c r="Q1115" i="1" s="1"/>
  <c r="Q1114" i="1" s="1"/>
  <c r="Q1113" i="1" s="1"/>
  <c r="Q1112" i="1" s="1"/>
  <c r="P1117" i="1"/>
  <c r="P1116" i="1" s="1"/>
  <c r="P1115" i="1" s="1"/>
  <c r="P1114" i="1" s="1"/>
  <c r="P1113" i="1" s="1"/>
  <c r="O1117" i="1"/>
  <c r="N1117" i="1"/>
  <c r="M1117" i="1"/>
  <c r="L1117" i="1"/>
  <c r="L1116" i="1" s="1"/>
  <c r="L1115" i="1" s="1"/>
  <c r="L1114" i="1" s="1"/>
  <c r="L1113" i="1" s="1"/>
  <c r="K1117" i="1"/>
  <c r="J1117" i="1"/>
  <c r="J1116" i="1" s="1"/>
  <c r="J1115" i="1" s="1"/>
  <c r="I1117" i="1"/>
  <c r="E1117" i="1"/>
  <c r="AL1116" i="1"/>
  <c r="N1116" i="1"/>
  <c r="N1115" i="1" s="1"/>
  <c r="N1114" i="1" s="1"/>
  <c r="N1113" i="1" s="1"/>
  <c r="E1116" i="1"/>
  <c r="E1115" i="1"/>
  <c r="E1114" i="1"/>
  <c r="E1113" i="1"/>
  <c r="E1112" i="1"/>
  <c r="BA1111" i="1"/>
  <c r="AU1111" i="1"/>
  <c r="AV1111" i="1" s="1"/>
  <c r="T1111" i="1"/>
  <c r="E1111" i="1"/>
  <c r="BA1110" i="1"/>
  <c r="E1110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R1109" i="1"/>
  <c r="Q1109" i="1"/>
  <c r="P1109" i="1"/>
  <c r="O1109" i="1"/>
  <c r="E1109" i="1"/>
  <c r="AT1108" i="1"/>
  <c r="AS1108" i="1"/>
  <c r="AR1108" i="1"/>
  <c r="AQ1108" i="1"/>
  <c r="AQ1107" i="1" s="1"/>
  <c r="AP1108" i="1"/>
  <c r="AO1108" i="1"/>
  <c r="AO1107" i="1" s="1"/>
  <c r="AN1108" i="1"/>
  <c r="AN1107" i="1" s="1"/>
  <c r="AM1108" i="1"/>
  <c r="AM1107" i="1" s="1"/>
  <c r="AL1108" i="1"/>
  <c r="AK1108" i="1"/>
  <c r="AK1107" i="1" s="1"/>
  <c r="AJ1108" i="1"/>
  <c r="AJ1107" i="1" s="1"/>
  <c r="AI1108" i="1"/>
  <c r="AI1107" i="1" s="1"/>
  <c r="AH1108" i="1"/>
  <c r="AG1108" i="1"/>
  <c r="AG1107" i="1" s="1"/>
  <c r="AF1108" i="1"/>
  <c r="AF1107" i="1" s="1"/>
  <c r="R1108" i="1"/>
  <c r="R1107" i="1" s="1"/>
  <c r="Q1108" i="1"/>
  <c r="P1108" i="1"/>
  <c r="P1107" i="1" s="1"/>
  <c r="O1108" i="1"/>
  <c r="O1107" i="1" s="1"/>
  <c r="E1108" i="1"/>
  <c r="AT1107" i="1"/>
  <c r="AS1107" i="1"/>
  <c r="AR1107" i="1"/>
  <c r="AP1107" i="1"/>
  <c r="AL1107" i="1"/>
  <c r="AH1107" i="1"/>
  <c r="Q1107" i="1"/>
  <c r="E1107" i="1"/>
  <c r="BA1106" i="1"/>
  <c r="AU1106" i="1"/>
  <c r="V1106" i="1"/>
  <c r="AY1106" i="1" s="1"/>
  <c r="U1106" i="1"/>
  <c r="AX1106" i="1" s="1"/>
  <c r="T1106" i="1"/>
  <c r="E1106" i="1"/>
  <c r="AZ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D1105" i="1"/>
  <c r="AC1105" i="1"/>
  <c r="AB1105" i="1"/>
  <c r="AA1105" i="1"/>
  <c r="Z1105" i="1"/>
  <c r="Y1105" i="1"/>
  <c r="X1105" i="1"/>
  <c r="W1105" i="1"/>
  <c r="S1105" i="1"/>
  <c r="R1105" i="1"/>
  <c r="Q1105" i="1"/>
  <c r="P1105" i="1"/>
  <c r="O1105" i="1"/>
  <c r="N1105" i="1"/>
  <c r="M1105" i="1"/>
  <c r="L1105" i="1"/>
  <c r="K1105" i="1"/>
  <c r="J1105" i="1"/>
  <c r="U1105" i="1" s="1"/>
  <c r="I1105" i="1"/>
  <c r="E1105" i="1"/>
  <c r="BA1104" i="1"/>
  <c r="AU1104" i="1"/>
  <c r="V1104" i="1"/>
  <c r="AY1104" i="1" s="1"/>
  <c r="U1104" i="1"/>
  <c r="AX1104" i="1" s="1"/>
  <c r="T1104" i="1"/>
  <c r="AV1104" i="1" s="1"/>
  <c r="E1104" i="1"/>
  <c r="AZ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S1103" i="1"/>
  <c r="R1103" i="1"/>
  <c r="Q1103" i="1"/>
  <c r="P1103" i="1"/>
  <c r="O1103" i="1"/>
  <c r="N1103" i="1"/>
  <c r="M1103" i="1"/>
  <c r="L1103" i="1"/>
  <c r="K1103" i="1"/>
  <c r="V1103" i="1" s="1"/>
  <c r="J1103" i="1"/>
  <c r="U1103" i="1" s="1"/>
  <c r="I1103" i="1"/>
  <c r="E1103" i="1"/>
  <c r="BA1102" i="1"/>
  <c r="AU1102" i="1"/>
  <c r="V1102" i="1"/>
  <c r="AY1102" i="1" s="1"/>
  <c r="U1102" i="1"/>
  <c r="AX1102" i="1" s="1"/>
  <c r="T1102" i="1"/>
  <c r="AV1102" i="1" s="1"/>
  <c r="E1102" i="1"/>
  <c r="AZ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S1101" i="1"/>
  <c r="R1101" i="1"/>
  <c r="Q1101" i="1"/>
  <c r="P1101" i="1"/>
  <c r="O1101" i="1"/>
  <c r="N1101" i="1"/>
  <c r="M1101" i="1"/>
  <c r="L1101" i="1"/>
  <c r="K1101" i="1"/>
  <c r="J1101" i="1"/>
  <c r="U1101" i="1" s="1"/>
  <c r="I1101" i="1"/>
  <c r="E1101" i="1"/>
  <c r="BA1100" i="1"/>
  <c r="AU1100" i="1"/>
  <c r="V1100" i="1"/>
  <c r="AY1100" i="1" s="1"/>
  <c r="U1100" i="1"/>
  <c r="AX1100" i="1" s="1"/>
  <c r="T1100" i="1"/>
  <c r="E1100" i="1"/>
  <c r="AZ1099" i="1"/>
  <c r="AT1099" i="1"/>
  <c r="AS1099" i="1"/>
  <c r="AR1099" i="1"/>
  <c r="AR1095" i="1" s="1"/>
  <c r="AR1094" i="1" s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F1095" i="1" s="1"/>
  <c r="AF1094" i="1" s="1"/>
  <c r="AE1099" i="1"/>
  <c r="AD1099" i="1"/>
  <c r="AC1099" i="1"/>
  <c r="AB1099" i="1"/>
  <c r="AB1095" i="1" s="1"/>
  <c r="AB1094" i="1" s="1"/>
  <c r="AB1089" i="1" s="1"/>
  <c r="AB1088" i="1" s="1"/>
  <c r="AA1099" i="1"/>
  <c r="Z1099" i="1"/>
  <c r="Y1099" i="1"/>
  <c r="X1099" i="1"/>
  <c r="W1099" i="1"/>
  <c r="S1099" i="1"/>
  <c r="R1099" i="1"/>
  <c r="Q1099" i="1"/>
  <c r="P1099" i="1"/>
  <c r="O1099" i="1"/>
  <c r="N1099" i="1"/>
  <c r="M1099" i="1"/>
  <c r="L1099" i="1"/>
  <c r="K1099" i="1"/>
  <c r="J1099" i="1"/>
  <c r="I1099" i="1"/>
  <c r="E1099" i="1"/>
  <c r="BA1098" i="1"/>
  <c r="AU1098" i="1"/>
  <c r="V1098" i="1"/>
  <c r="AY1098" i="1" s="1"/>
  <c r="U1098" i="1"/>
  <c r="AX1098" i="1" s="1"/>
  <c r="T1098" i="1"/>
  <c r="E1098" i="1"/>
  <c r="BA1097" i="1"/>
  <c r="AU1097" i="1"/>
  <c r="V1097" i="1"/>
  <c r="AY1097" i="1" s="1"/>
  <c r="U1097" i="1"/>
  <c r="AX1097" i="1" s="1"/>
  <c r="T1097" i="1"/>
  <c r="AV1097" i="1" s="1"/>
  <c r="E1097" i="1"/>
  <c r="AZ1096" i="1"/>
  <c r="AT1096" i="1"/>
  <c r="AS1096" i="1"/>
  <c r="AS1095" i="1" s="1"/>
  <c r="AS1094" i="1" s="1"/>
  <c r="AR1096" i="1"/>
  <c r="AQ1096" i="1"/>
  <c r="AP1096" i="1"/>
  <c r="AO1096" i="1"/>
  <c r="AO1095" i="1" s="1"/>
  <c r="AO1094" i="1" s="1"/>
  <c r="AO1089" i="1" s="1"/>
  <c r="AO1088" i="1" s="1"/>
  <c r="AN1096" i="1"/>
  <c r="AM1096" i="1"/>
  <c r="AL1096" i="1"/>
  <c r="AK1096" i="1"/>
  <c r="AK1095" i="1" s="1"/>
  <c r="AK1094" i="1" s="1"/>
  <c r="AJ1096" i="1"/>
  <c r="AI1096" i="1"/>
  <c r="AH1096" i="1"/>
  <c r="AG1096" i="1"/>
  <c r="AG1095" i="1" s="1"/>
  <c r="AG1094" i="1" s="1"/>
  <c r="AG1089" i="1" s="1"/>
  <c r="AG1088" i="1" s="1"/>
  <c r="AF1096" i="1"/>
  <c r="AE1096" i="1"/>
  <c r="AD1096" i="1"/>
  <c r="AC1096" i="1"/>
  <c r="AC1095" i="1" s="1"/>
  <c r="AC1094" i="1" s="1"/>
  <c r="AC1089" i="1" s="1"/>
  <c r="AC1088" i="1" s="1"/>
  <c r="AB1096" i="1"/>
  <c r="AA1096" i="1"/>
  <c r="Z1096" i="1"/>
  <c r="Y1096" i="1"/>
  <c r="Y1095" i="1" s="1"/>
  <c r="Y1094" i="1" s="1"/>
  <c r="Y1089" i="1" s="1"/>
  <c r="Y1088" i="1" s="1"/>
  <c r="X1096" i="1"/>
  <c r="W1096" i="1"/>
  <c r="S1096" i="1"/>
  <c r="R1096" i="1"/>
  <c r="Q1096" i="1"/>
  <c r="P1096" i="1"/>
  <c r="O1096" i="1"/>
  <c r="N1096" i="1"/>
  <c r="M1096" i="1"/>
  <c r="L1096" i="1"/>
  <c r="K1096" i="1"/>
  <c r="J1096" i="1"/>
  <c r="I1096" i="1"/>
  <c r="E1096" i="1"/>
  <c r="L1095" i="1"/>
  <c r="L1094" i="1" s="1"/>
  <c r="L1089" i="1" s="1"/>
  <c r="L1088" i="1" s="1"/>
  <c r="E1095" i="1"/>
  <c r="E1094" i="1"/>
  <c r="BA1093" i="1"/>
  <c r="AU1093" i="1"/>
  <c r="T1093" i="1"/>
  <c r="E1093" i="1"/>
  <c r="AT1092" i="1"/>
  <c r="AT1091" i="1" s="1"/>
  <c r="AT1090" i="1" s="1"/>
  <c r="AS1092" i="1"/>
  <c r="AR1092" i="1"/>
  <c r="AR1091" i="1" s="1"/>
  <c r="AR1090" i="1" s="1"/>
  <c r="AQ1092" i="1"/>
  <c r="AQ1091" i="1" s="1"/>
  <c r="AQ1090" i="1" s="1"/>
  <c r="AP1092" i="1"/>
  <c r="AP1091" i="1" s="1"/>
  <c r="AP1090" i="1" s="1"/>
  <c r="AO1092" i="1"/>
  <c r="AN1092" i="1"/>
  <c r="AN1091" i="1" s="1"/>
  <c r="AN1090" i="1" s="1"/>
  <c r="AM1092" i="1"/>
  <c r="AM1091" i="1" s="1"/>
  <c r="AM1090" i="1" s="1"/>
  <c r="AL1092" i="1"/>
  <c r="AL1091" i="1" s="1"/>
  <c r="AL1090" i="1" s="1"/>
  <c r="AK1092" i="1"/>
  <c r="AJ1092" i="1"/>
  <c r="AJ1091" i="1" s="1"/>
  <c r="AJ1090" i="1" s="1"/>
  <c r="AI1092" i="1"/>
  <c r="AI1091" i="1" s="1"/>
  <c r="AI1090" i="1" s="1"/>
  <c r="AH1092" i="1"/>
  <c r="AH1091" i="1" s="1"/>
  <c r="AH1090" i="1" s="1"/>
  <c r="AG1092" i="1"/>
  <c r="AF1092" i="1"/>
  <c r="R1092" i="1"/>
  <c r="R1091" i="1" s="1"/>
  <c r="R1090" i="1" s="1"/>
  <c r="Q1092" i="1"/>
  <c r="P1092" i="1"/>
  <c r="O1092" i="1"/>
  <c r="O1091" i="1" s="1"/>
  <c r="O1090" i="1" s="1"/>
  <c r="E1092" i="1"/>
  <c r="AS1091" i="1"/>
  <c r="AS1090" i="1" s="1"/>
  <c r="AO1091" i="1"/>
  <c r="AO1090" i="1" s="1"/>
  <c r="AK1091" i="1"/>
  <c r="AK1090" i="1" s="1"/>
  <c r="AG1091" i="1"/>
  <c r="AG1090" i="1" s="1"/>
  <c r="P1091" i="1"/>
  <c r="E1091" i="1"/>
  <c r="P1090" i="1"/>
  <c r="E1090" i="1"/>
  <c r="E1089" i="1"/>
  <c r="E1088" i="1"/>
  <c r="BA1087" i="1"/>
  <c r="AU1087" i="1"/>
  <c r="V1087" i="1"/>
  <c r="AY1087" i="1" s="1"/>
  <c r="U1087" i="1"/>
  <c r="AX1087" i="1" s="1"/>
  <c r="T1087" i="1"/>
  <c r="AW1087" i="1" s="1"/>
  <c r="E1087" i="1"/>
  <c r="BA1086" i="1"/>
  <c r="AU1086" i="1"/>
  <c r="V1086" i="1"/>
  <c r="AY1086" i="1" s="1"/>
  <c r="U1086" i="1"/>
  <c r="AX1086" i="1" s="1"/>
  <c r="T1086" i="1"/>
  <c r="E1086" i="1"/>
  <c r="AZ1085" i="1"/>
  <c r="AZ1084" i="1" s="1"/>
  <c r="AZ1083" i="1" s="1"/>
  <c r="AT1085" i="1"/>
  <c r="AS1085" i="1"/>
  <c r="AR1085" i="1"/>
  <c r="AR1084" i="1" s="1"/>
  <c r="AR1083" i="1" s="1"/>
  <c r="AQ1085" i="1"/>
  <c r="AQ1084" i="1" s="1"/>
  <c r="AQ1083" i="1" s="1"/>
  <c r="AP1085" i="1"/>
  <c r="AO1085" i="1"/>
  <c r="AO1084" i="1" s="1"/>
  <c r="AN1085" i="1"/>
  <c r="AN1084" i="1" s="1"/>
  <c r="AM1085" i="1"/>
  <c r="AM1084" i="1" s="1"/>
  <c r="AM1083" i="1" s="1"/>
  <c r="AL1085" i="1"/>
  <c r="AK1085" i="1"/>
  <c r="AK1084" i="1" s="1"/>
  <c r="AJ1085" i="1"/>
  <c r="AJ1084" i="1" s="1"/>
  <c r="AJ1083" i="1" s="1"/>
  <c r="AI1085" i="1"/>
  <c r="AI1084" i="1" s="1"/>
  <c r="AI1083" i="1" s="1"/>
  <c r="AH1085" i="1"/>
  <c r="AG1085" i="1"/>
  <c r="AG1084" i="1" s="1"/>
  <c r="AF1085" i="1"/>
  <c r="AF1084" i="1" s="1"/>
  <c r="AF1083" i="1" s="1"/>
  <c r="AE1085" i="1"/>
  <c r="AE1084" i="1" s="1"/>
  <c r="AE1083" i="1" s="1"/>
  <c r="AD1085" i="1"/>
  <c r="AC1085" i="1"/>
  <c r="AC1084" i="1" s="1"/>
  <c r="AB1085" i="1"/>
  <c r="AB1084" i="1" s="1"/>
  <c r="AB1083" i="1" s="1"/>
  <c r="AA1085" i="1"/>
  <c r="AA1084" i="1" s="1"/>
  <c r="AA1083" i="1" s="1"/>
  <c r="Z1085" i="1"/>
  <c r="Y1085" i="1"/>
  <c r="Y1084" i="1" s="1"/>
  <c r="X1085" i="1"/>
  <c r="X1084" i="1" s="1"/>
  <c r="X1083" i="1" s="1"/>
  <c r="W1085" i="1"/>
  <c r="W1084" i="1" s="1"/>
  <c r="W1083" i="1" s="1"/>
  <c r="S1085" i="1"/>
  <c r="R1085" i="1"/>
  <c r="Q1085" i="1"/>
  <c r="Q1084" i="1" s="1"/>
  <c r="Q1083" i="1" s="1"/>
  <c r="P1085" i="1"/>
  <c r="P1084" i="1" s="1"/>
  <c r="O1085" i="1"/>
  <c r="N1085" i="1"/>
  <c r="M1085" i="1"/>
  <c r="M1084" i="1" s="1"/>
  <c r="M1083" i="1" s="1"/>
  <c r="M1076" i="1" s="1"/>
  <c r="L1085" i="1"/>
  <c r="L1084" i="1" s="1"/>
  <c r="L1083" i="1" s="1"/>
  <c r="K1085" i="1"/>
  <c r="J1085" i="1"/>
  <c r="I1085" i="1"/>
  <c r="E1085" i="1"/>
  <c r="AT1084" i="1"/>
  <c r="AT1083" i="1" s="1"/>
  <c r="AP1084" i="1"/>
  <c r="AP1083" i="1" s="1"/>
  <c r="AL1084" i="1"/>
  <c r="AH1084" i="1"/>
  <c r="AH1083" i="1" s="1"/>
  <c r="AD1084" i="1"/>
  <c r="AD1083" i="1" s="1"/>
  <c r="Z1084" i="1"/>
  <c r="Z1083" i="1" s="1"/>
  <c r="S1084" i="1"/>
  <c r="S1083" i="1" s="1"/>
  <c r="R1084" i="1"/>
  <c r="R1083" i="1" s="1"/>
  <c r="O1084" i="1"/>
  <c r="O1083" i="1" s="1"/>
  <c r="N1084" i="1"/>
  <c r="N1083" i="1" s="1"/>
  <c r="K1084" i="1"/>
  <c r="K1083" i="1" s="1"/>
  <c r="J1084" i="1"/>
  <c r="E1084" i="1"/>
  <c r="AO1083" i="1"/>
  <c r="AN1083" i="1"/>
  <c r="AK1083" i="1"/>
  <c r="AG1083" i="1"/>
  <c r="AC1083" i="1"/>
  <c r="Y1083" i="1"/>
  <c r="P1083" i="1"/>
  <c r="E1083" i="1"/>
  <c r="BA1082" i="1"/>
  <c r="AX1082" i="1"/>
  <c r="AU1082" i="1"/>
  <c r="AM1082" i="1"/>
  <c r="AI1082" i="1"/>
  <c r="AH1082" i="1"/>
  <c r="V1082" i="1"/>
  <c r="AY1082" i="1" s="1"/>
  <c r="U1082" i="1"/>
  <c r="T1082" i="1"/>
  <c r="E1082" i="1"/>
  <c r="BA1081" i="1"/>
  <c r="AU1081" i="1"/>
  <c r="AM1081" i="1"/>
  <c r="AM1080" i="1" s="1"/>
  <c r="AM1079" i="1" s="1"/>
  <c r="AM1078" i="1" s="1"/>
  <c r="AM1077" i="1" s="1"/>
  <c r="AI1081" i="1"/>
  <c r="AH1081" i="1"/>
  <c r="V1081" i="1"/>
  <c r="AY1081" i="1" s="1"/>
  <c r="U1081" i="1"/>
  <c r="AX1081" i="1" s="1"/>
  <c r="T1081" i="1"/>
  <c r="AW1081" i="1" s="1"/>
  <c r="E1081" i="1"/>
  <c r="AZ1080" i="1"/>
  <c r="AZ1079" i="1" s="1"/>
  <c r="AZ1078" i="1" s="1"/>
  <c r="AZ1077" i="1" s="1"/>
  <c r="AT1080" i="1"/>
  <c r="AT1079" i="1" s="1"/>
  <c r="AT1078" i="1" s="1"/>
  <c r="AT1077" i="1" s="1"/>
  <c r="AT1076" i="1" s="1"/>
  <c r="AS1080" i="1"/>
  <c r="AR1080" i="1"/>
  <c r="AR1079" i="1" s="1"/>
  <c r="AR1078" i="1" s="1"/>
  <c r="AR1077" i="1" s="1"/>
  <c r="AQ1080" i="1"/>
  <c r="AQ1079" i="1" s="1"/>
  <c r="AQ1078" i="1" s="1"/>
  <c r="AQ1077" i="1" s="1"/>
  <c r="AP1080" i="1"/>
  <c r="AO1080" i="1"/>
  <c r="AO1079" i="1" s="1"/>
  <c r="AO1078" i="1" s="1"/>
  <c r="AO1077" i="1" s="1"/>
  <c r="AO1076" i="1" s="1"/>
  <c r="AN1080" i="1"/>
  <c r="AN1079" i="1" s="1"/>
  <c r="AN1078" i="1" s="1"/>
  <c r="AN1077" i="1" s="1"/>
  <c r="AL1080" i="1"/>
  <c r="AL1079" i="1" s="1"/>
  <c r="AK1080" i="1"/>
  <c r="AK1079" i="1" s="1"/>
  <c r="AK1078" i="1" s="1"/>
  <c r="AK1077" i="1" s="1"/>
  <c r="AJ1080" i="1"/>
  <c r="AJ1079" i="1" s="1"/>
  <c r="AJ1078" i="1" s="1"/>
  <c r="AJ1077" i="1" s="1"/>
  <c r="AG1080" i="1"/>
  <c r="AG1079" i="1" s="1"/>
  <c r="AG1078" i="1" s="1"/>
  <c r="AG1077" i="1" s="1"/>
  <c r="AG1076" i="1" s="1"/>
  <c r="AF1080" i="1"/>
  <c r="AF1079" i="1" s="1"/>
  <c r="AF1078" i="1" s="1"/>
  <c r="AF1077" i="1" s="1"/>
  <c r="AE1080" i="1"/>
  <c r="AD1080" i="1"/>
  <c r="AD1079" i="1" s="1"/>
  <c r="AD1078" i="1" s="1"/>
  <c r="AD1077" i="1" s="1"/>
  <c r="AD1076" i="1" s="1"/>
  <c r="AC1080" i="1"/>
  <c r="AC1079" i="1" s="1"/>
  <c r="AB1080" i="1"/>
  <c r="AB1079" i="1" s="1"/>
  <c r="AB1078" i="1" s="1"/>
  <c r="AB1077" i="1" s="1"/>
  <c r="AA1080" i="1"/>
  <c r="AA1079" i="1" s="1"/>
  <c r="AA1078" i="1" s="1"/>
  <c r="AA1077" i="1" s="1"/>
  <c r="Z1080" i="1"/>
  <c r="Y1080" i="1"/>
  <c r="Y1079" i="1" s="1"/>
  <c r="Y1078" i="1" s="1"/>
  <c r="Y1077" i="1" s="1"/>
  <c r="Y1076" i="1" s="1"/>
  <c r="X1080" i="1"/>
  <c r="X1079" i="1" s="1"/>
  <c r="X1078" i="1" s="1"/>
  <c r="X1077" i="1" s="1"/>
  <c r="W1080" i="1"/>
  <c r="S1080" i="1"/>
  <c r="S1079" i="1" s="1"/>
  <c r="S1078" i="1" s="1"/>
  <c r="S1077" i="1" s="1"/>
  <c r="S1076" i="1" s="1"/>
  <c r="R1080" i="1"/>
  <c r="R1079" i="1" s="1"/>
  <c r="R1078" i="1" s="1"/>
  <c r="R1077" i="1" s="1"/>
  <c r="R1076" i="1" s="1"/>
  <c r="Q1080" i="1"/>
  <c r="Q1079" i="1" s="1"/>
  <c r="Q1078" i="1" s="1"/>
  <c r="Q1077" i="1" s="1"/>
  <c r="P1080" i="1"/>
  <c r="P1079" i="1" s="1"/>
  <c r="O1080" i="1"/>
  <c r="O1079" i="1" s="1"/>
  <c r="O1078" i="1" s="1"/>
  <c r="O1077" i="1" s="1"/>
  <c r="O1076" i="1" s="1"/>
  <c r="N1080" i="1"/>
  <c r="N1079" i="1" s="1"/>
  <c r="N1078" i="1" s="1"/>
  <c r="N1077" i="1" s="1"/>
  <c r="N1076" i="1" s="1"/>
  <c r="M1080" i="1"/>
  <c r="M1079" i="1" s="1"/>
  <c r="M1078" i="1" s="1"/>
  <c r="M1077" i="1" s="1"/>
  <c r="L1080" i="1"/>
  <c r="L1079" i="1" s="1"/>
  <c r="L1078" i="1" s="1"/>
  <c r="L1077" i="1" s="1"/>
  <c r="K1080" i="1"/>
  <c r="J1080" i="1"/>
  <c r="I1080" i="1"/>
  <c r="E1080" i="1"/>
  <c r="AP1079" i="1"/>
  <c r="AP1078" i="1" s="1"/>
  <c r="AP1077" i="1" s="1"/>
  <c r="AP1076" i="1" s="1"/>
  <c r="AE1079" i="1"/>
  <c r="AE1078" i="1" s="1"/>
  <c r="AE1077" i="1" s="1"/>
  <c r="Z1079" i="1"/>
  <c r="Z1078" i="1" s="1"/>
  <c r="Z1077" i="1" s="1"/>
  <c r="W1079" i="1"/>
  <c r="W1078" i="1" s="1"/>
  <c r="W1077" i="1" s="1"/>
  <c r="K1079" i="1"/>
  <c r="K1078" i="1" s="1"/>
  <c r="E1079" i="1"/>
  <c r="AC1078" i="1"/>
  <c r="AC1077" i="1" s="1"/>
  <c r="AC1076" i="1" s="1"/>
  <c r="P1078" i="1"/>
  <c r="P1077" i="1" s="1"/>
  <c r="E1078" i="1"/>
  <c r="E1077" i="1"/>
  <c r="E1076" i="1"/>
  <c r="E1075" i="1"/>
  <c r="E1074" i="1"/>
  <c r="BA1073" i="1"/>
  <c r="AU1073" i="1"/>
  <c r="T1073" i="1"/>
  <c r="E1073" i="1"/>
  <c r="AT1072" i="1"/>
  <c r="AS1072" i="1"/>
  <c r="AR1072" i="1"/>
  <c r="AQ1072" i="1"/>
  <c r="AQ1071" i="1" s="1"/>
  <c r="AQ1070" i="1" s="1"/>
  <c r="AP1072" i="1"/>
  <c r="AP1071" i="1" s="1"/>
  <c r="AO1072" i="1"/>
  <c r="AN1072" i="1"/>
  <c r="AN1071" i="1" s="1"/>
  <c r="AN1070" i="1" s="1"/>
  <c r="AM1072" i="1"/>
  <c r="AM1071" i="1" s="1"/>
  <c r="AM1070" i="1" s="1"/>
  <c r="AL1072" i="1"/>
  <c r="AL1071" i="1" s="1"/>
  <c r="AK1072" i="1"/>
  <c r="AK1071" i="1" s="1"/>
  <c r="AK1070" i="1" s="1"/>
  <c r="AJ1072" i="1"/>
  <c r="AJ1071" i="1" s="1"/>
  <c r="AJ1070" i="1" s="1"/>
  <c r="AJ1064" i="1" s="1"/>
  <c r="AJ1063" i="1" s="1"/>
  <c r="AI1072" i="1"/>
  <c r="AI1071" i="1" s="1"/>
  <c r="AI1070" i="1" s="1"/>
  <c r="AH1072" i="1"/>
  <c r="AH1071" i="1" s="1"/>
  <c r="AG1072" i="1"/>
  <c r="AG1071" i="1" s="1"/>
  <c r="AG1070" i="1" s="1"/>
  <c r="AF1072" i="1"/>
  <c r="AF1071" i="1" s="1"/>
  <c r="AF1070" i="1" s="1"/>
  <c r="R1072" i="1"/>
  <c r="R1071" i="1" s="1"/>
  <c r="R1070" i="1" s="1"/>
  <c r="Q1072" i="1"/>
  <c r="P1072" i="1"/>
  <c r="P1071" i="1" s="1"/>
  <c r="P1070" i="1" s="1"/>
  <c r="O1072" i="1"/>
  <c r="O1071" i="1" s="1"/>
  <c r="E1072" i="1"/>
  <c r="AT1071" i="1"/>
  <c r="AT1070" i="1" s="1"/>
  <c r="AS1071" i="1"/>
  <c r="AS1070" i="1" s="1"/>
  <c r="AR1071" i="1"/>
  <c r="AR1070" i="1" s="1"/>
  <c r="AR1064" i="1" s="1"/>
  <c r="AR1063" i="1" s="1"/>
  <c r="AO1071" i="1"/>
  <c r="AO1070" i="1" s="1"/>
  <c r="AE1071" i="1"/>
  <c r="AE1070" i="1" s="1"/>
  <c r="AD1071" i="1"/>
  <c r="AD1070" i="1" s="1"/>
  <c r="AC1071" i="1"/>
  <c r="AB1071" i="1"/>
  <c r="AB1070" i="1" s="1"/>
  <c r="AA1071" i="1"/>
  <c r="AA1070" i="1" s="1"/>
  <c r="Z1071" i="1"/>
  <c r="Z1070" i="1" s="1"/>
  <c r="Y1071" i="1"/>
  <c r="Y1070" i="1" s="1"/>
  <c r="X1071" i="1"/>
  <c r="X1070" i="1" s="1"/>
  <c r="W1071" i="1"/>
  <c r="W1070" i="1" s="1"/>
  <c r="V1071" i="1"/>
  <c r="U1071" i="1"/>
  <c r="Q1071" i="1"/>
  <c r="Q1070" i="1" s="1"/>
  <c r="E1071" i="1"/>
  <c r="AP1070" i="1"/>
  <c r="AH1070" i="1"/>
  <c r="AC1070" i="1"/>
  <c r="V1070" i="1"/>
  <c r="U1070" i="1"/>
  <c r="E1070" i="1"/>
  <c r="BA1069" i="1"/>
  <c r="AU1069" i="1"/>
  <c r="V1069" i="1"/>
  <c r="AY1069" i="1" s="1"/>
  <c r="U1069" i="1"/>
  <c r="AX1069" i="1" s="1"/>
  <c r="T1069" i="1"/>
  <c r="AW1069" i="1" s="1"/>
  <c r="E1069" i="1"/>
  <c r="AZ1068" i="1"/>
  <c r="AZ1067" i="1" s="1"/>
  <c r="AZ1066" i="1" s="1"/>
  <c r="AZ1065" i="1" s="1"/>
  <c r="AZ1064" i="1" s="1"/>
  <c r="AZ1063" i="1" s="1"/>
  <c r="AT1068" i="1"/>
  <c r="AS1068" i="1"/>
  <c r="AR1068" i="1"/>
  <c r="AR1067" i="1" s="1"/>
  <c r="AR1066" i="1" s="1"/>
  <c r="AR1065" i="1" s="1"/>
  <c r="AQ1068" i="1"/>
  <c r="AQ1067" i="1" s="1"/>
  <c r="AP1068" i="1"/>
  <c r="AP1067" i="1" s="1"/>
  <c r="AO1068" i="1"/>
  <c r="AO1067" i="1" s="1"/>
  <c r="AO1066" i="1" s="1"/>
  <c r="AO1065" i="1" s="1"/>
  <c r="AN1068" i="1"/>
  <c r="AN1067" i="1" s="1"/>
  <c r="AN1066" i="1" s="1"/>
  <c r="AN1065" i="1" s="1"/>
  <c r="AM1068" i="1"/>
  <c r="AM1067" i="1" s="1"/>
  <c r="AM1066" i="1" s="1"/>
  <c r="AM1065" i="1" s="1"/>
  <c r="AL1068" i="1"/>
  <c r="BA1068" i="1" s="1"/>
  <c r="AK1068" i="1"/>
  <c r="AK1067" i="1" s="1"/>
  <c r="AK1066" i="1" s="1"/>
  <c r="AK1065" i="1" s="1"/>
  <c r="AK1064" i="1" s="1"/>
  <c r="AK1063" i="1" s="1"/>
  <c r="AJ1068" i="1"/>
  <c r="AJ1067" i="1" s="1"/>
  <c r="AJ1066" i="1" s="1"/>
  <c r="AJ1065" i="1" s="1"/>
  <c r="AI1068" i="1"/>
  <c r="AI1067" i="1" s="1"/>
  <c r="AI1066" i="1" s="1"/>
  <c r="AI1065" i="1" s="1"/>
  <c r="AH1068" i="1"/>
  <c r="AH1067" i="1" s="1"/>
  <c r="AH1066" i="1" s="1"/>
  <c r="AH1065" i="1" s="1"/>
  <c r="AH1064" i="1" s="1"/>
  <c r="AH1063" i="1" s="1"/>
  <c r="AG1068" i="1"/>
  <c r="AF1068" i="1"/>
  <c r="AF1067" i="1" s="1"/>
  <c r="AF1066" i="1" s="1"/>
  <c r="AF1065" i="1" s="1"/>
  <c r="AE1068" i="1"/>
  <c r="AE1067" i="1" s="1"/>
  <c r="AE1066" i="1" s="1"/>
  <c r="AE1065" i="1" s="1"/>
  <c r="AE1064" i="1" s="1"/>
  <c r="AE1063" i="1" s="1"/>
  <c r="AD1068" i="1"/>
  <c r="AD1067" i="1" s="1"/>
  <c r="AD1066" i="1" s="1"/>
  <c r="AD1065" i="1" s="1"/>
  <c r="AD1064" i="1" s="1"/>
  <c r="AD1063" i="1" s="1"/>
  <c r="AC1068" i="1"/>
  <c r="AC1067" i="1" s="1"/>
  <c r="AC1066" i="1" s="1"/>
  <c r="AC1065" i="1" s="1"/>
  <c r="AC1064" i="1" s="1"/>
  <c r="AC1063" i="1" s="1"/>
  <c r="AB1068" i="1"/>
  <c r="AB1067" i="1" s="1"/>
  <c r="AB1066" i="1" s="1"/>
  <c r="AB1065" i="1" s="1"/>
  <c r="AA1068" i="1"/>
  <c r="AA1067" i="1" s="1"/>
  <c r="Z1068" i="1"/>
  <c r="Z1067" i="1" s="1"/>
  <c r="Z1066" i="1" s="1"/>
  <c r="Z1065" i="1" s="1"/>
  <c r="Z1064" i="1" s="1"/>
  <c r="Z1063" i="1" s="1"/>
  <c r="Y1068" i="1"/>
  <c r="Y1067" i="1" s="1"/>
  <c r="Y1066" i="1" s="1"/>
  <c r="Y1065" i="1" s="1"/>
  <c r="Y1064" i="1" s="1"/>
  <c r="Y1063" i="1" s="1"/>
  <c r="X1068" i="1"/>
  <c r="X1067" i="1" s="1"/>
  <c r="X1066" i="1" s="1"/>
  <c r="X1065" i="1" s="1"/>
  <c r="X1064" i="1" s="1"/>
  <c r="X1063" i="1" s="1"/>
  <c r="W1068" i="1"/>
  <c r="W1067" i="1" s="1"/>
  <c r="W1066" i="1" s="1"/>
  <c r="W1065" i="1" s="1"/>
  <c r="W1064" i="1" s="1"/>
  <c r="W1063" i="1" s="1"/>
  <c r="S1068" i="1"/>
  <c r="S1067" i="1" s="1"/>
  <c r="S1066" i="1" s="1"/>
  <c r="S1065" i="1" s="1"/>
  <c r="S1064" i="1" s="1"/>
  <c r="S1063" i="1" s="1"/>
  <c r="R1068" i="1"/>
  <c r="Q1068" i="1"/>
  <c r="P1068" i="1"/>
  <c r="P1067" i="1" s="1"/>
  <c r="P1066" i="1" s="1"/>
  <c r="P1065" i="1" s="1"/>
  <c r="P1064" i="1" s="1"/>
  <c r="P1063" i="1" s="1"/>
  <c r="O1068" i="1"/>
  <c r="O1067" i="1" s="1"/>
  <c r="O1066" i="1" s="1"/>
  <c r="O1065" i="1" s="1"/>
  <c r="N1068" i="1"/>
  <c r="N1067" i="1" s="1"/>
  <c r="N1066" i="1" s="1"/>
  <c r="N1065" i="1" s="1"/>
  <c r="N1064" i="1" s="1"/>
  <c r="N1063" i="1" s="1"/>
  <c r="M1068" i="1"/>
  <c r="L1068" i="1"/>
  <c r="L1067" i="1" s="1"/>
  <c r="L1066" i="1" s="1"/>
  <c r="L1065" i="1" s="1"/>
  <c r="L1064" i="1" s="1"/>
  <c r="L1063" i="1" s="1"/>
  <c r="K1068" i="1"/>
  <c r="J1068" i="1"/>
  <c r="U1068" i="1" s="1"/>
  <c r="I1068" i="1"/>
  <c r="E1068" i="1"/>
  <c r="AT1067" i="1"/>
  <c r="AT1066" i="1" s="1"/>
  <c r="AT1065" i="1" s="1"/>
  <c r="AS1067" i="1"/>
  <c r="AS1066" i="1" s="1"/>
  <c r="AS1065" i="1" s="1"/>
  <c r="AG1067" i="1"/>
  <c r="AG1066" i="1" s="1"/>
  <c r="AG1065" i="1" s="1"/>
  <c r="AG1064" i="1" s="1"/>
  <c r="AG1063" i="1" s="1"/>
  <c r="R1067" i="1"/>
  <c r="R1066" i="1" s="1"/>
  <c r="R1065" i="1" s="1"/>
  <c r="Q1067" i="1"/>
  <c r="Q1066" i="1" s="1"/>
  <c r="Q1065" i="1" s="1"/>
  <c r="M1067" i="1"/>
  <c r="M1066" i="1" s="1"/>
  <c r="M1065" i="1" s="1"/>
  <c r="M1064" i="1" s="1"/>
  <c r="M1063" i="1" s="1"/>
  <c r="I1067" i="1"/>
  <c r="E1067" i="1"/>
  <c r="AQ1066" i="1"/>
  <c r="AQ1065" i="1" s="1"/>
  <c r="AA1066" i="1"/>
  <c r="AA1065" i="1" s="1"/>
  <c r="AA1064" i="1" s="1"/>
  <c r="AA1063" i="1" s="1"/>
  <c r="E1066" i="1"/>
  <c r="E1065" i="1"/>
  <c r="AB1064" i="1"/>
  <c r="AB1063" i="1" s="1"/>
  <c r="E1064" i="1"/>
  <c r="E1063" i="1"/>
  <c r="BA1062" i="1"/>
  <c r="AU1062" i="1"/>
  <c r="T1062" i="1"/>
  <c r="AV1062" i="1" s="1"/>
  <c r="E1062" i="1"/>
  <c r="BA1061" i="1"/>
  <c r="AU1061" i="1"/>
  <c r="AV1061" i="1" s="1"/>
  <c r="T1061" i="1"/>
  <c r="E1061" i="1"/>
  <c r="AT1060" i="1"/>
  <c r="AT1059" i="1" s="1"/>
  <c r="AT1058" i="1" s="1"/>
  <c r="AS1060" i="1"/>
  <c r="AS1059" i="1" s="1"/>
  <c r="AS1058" i="1" s="1"/>
  <c r="AR1060" i="1"/>
  <c r="AQ1060" i="1"/>
  <c r="AP1060" i="1"/>
  <c r="AO1060" i="1"/>
  <c r="AO1059" i="1" s="1"/>
  <c r="AO1058" i="1" s="1"/>
  <c r="AN1060" i="1"/>
  <c r="AM1060" i="1"/>
  <c r="AL1060" i="1"/>
  <c r="BA1060" i="1" s="1"/>
  <c r="AK1060" i="1"/>
  <c r="AK1059" i="1" s="1"/>
  <c r="AK1058" i="1" s="1"/>
  <c r="AJ1060" i="1"/>
  <c r="AJ1059" i="1" s="1"/>
  <c r="AJ1058" i="1" s="1"/>
  <c r="AI1060" i="1"/>
  <c r="AH1060" i="1"/>
  <c r="AH1059" i="1" s="1"/>
  <c r="AH1058" i="1" s="1"/>
  <c r="AG1060" i="1"/>
  <c r="AG1059" i="1" s="1"/>
  <c r="AG1058" i="1" s="1"/>
  <c r="AF1060" i="1"/>
  <c r="R1060" i="1"/>
  <c r="Q1060" i="1"/>
  <c r="Q1059" i="1" s="1"/>
  <c r="Q1058" i="1" s="1"/>
  <c r="P1060" i="1"/>
  <c r="P1059" i="1" s="1"/>
  <c r="P1058" i="1" s="1"/>
  <c r="O1060" i="1"/>
  <c r="O1059" i="1" s="1"/>
  <c r="O1058" i="1" s="1"/>
  <c r="E1060" i="1"/>
  <c r="AR1059" i="1"/>
  <c r="AR1058" i="1" s="1"/>
  <c r="AQ1059" i="1"/>
  <c r="AN1059" i="1"/>
  <c r="AN1058" i="1" s="1"/>
  <c r="AM1059" i="1"/>
  <c r="AM1058" i="1" s="1"/>
  <c r="AI1059" i="1"/>
  <c r="AI1058" i="1" s="1"/>
  <c r="AF1059" i="1"/>
  <c r="AE1059" i="1"/>
  <c r="AD1059" i="1"/>
  <c r="AD1058" i="1" s="1"/>
  <c r="AC1059" i="1"/>
  <c r="AC1058" i="1" s="1"/>
  <c r="AB1059" i="1"/>
  <c r="AA1059" i="1"/>
  <c r="AA1058" i="1" s="1"/>
  <c r="Z1059" i="1"/>
  <c r="Z1058" i="1" s="1"/>
  <c r="Y1059" i="1"/>
  <c r="Y1058" i="1" s="1"/>
  <c r="X1059" i="1"/>
  <c r="W1059" i="1"/>
  <c r="V1059" i="1"/>
  <c r="V1058" i="1" s="1"/>
  <c r="U1059" i="1"/>
  <c r="U1058" i="1" s="1"/>
  <c r="E1059" i="1"/>
  <c r="AQ1058" i="1"/>
  <c r="AF1058" i="1"/>
  <c r="AE1058" i="1"/>
  <c r="AB1058" i="1"/>
  <c r="X1058" i="1"/>
  <c r="W1058" i="1"/>
  <c r="E1058" i="1"/>
  <c r="BA1057" i="1"/>
  <c r="AU1057" i="1"/>
  <c r="V1057" i="1"/>
  <c r="AY1057" i="1" s="1"/>
  <c r="U1057" i="1"/>
  <c r="AX1057" i="1" s="1"/>
  <c r="T1057" i="1"/>
  <c r="AW1057" i="1" s="1"/>
  <c r="E1057" i="1"/>
  <c r="AZ1056" i="1"/>
  <c r="AZ1055" i="1" s="1"/>
  <c r="AZ1054" i="1" s="1"/>
  <c r="AZ1053" i="1" s="1"/>
  <c r="AZ1052" i="1" s="1"/>
  <c r="AZ1051" i="1" s="1"/>
  <c r="AT1056" i="1"/>
  <c r="AT1055" i="1" s="1"/>
  <c r="AT1054" i="1" s="1"/>
  <c r="AT1053" i="1" s="1"/>
  <c r="AS1056" i="1"/>
  <c r="AS1055" i="1" s="1"/>
  <c r="AS1054" i="1" s="1"/>
  <c r="AS1053" i="1" s="1"/>
  <c r="AR1056" i="1"/>
  <c r="AQ1056" i="1"/>
  <c r="AQ1055" i="1" s="1"/>
  <c r="AQ1054" i="1" s="1"/>
  <c r="AQ1053" i="1" s="1"/>
  <c r="AQ1052" i="1" s="1"/>
  <c r="AQ1051" i="1" s="1"/>
  <c r="AP1056" i="1"/>
  <c r="AO1056" i="1"/>
  <c r="AO1055" i="1" s="1"/>
  <c r="AO1054" i="1" s="1"/>
  <c r="AO1053" i="1" s="1"/>
  <c r="AN1056" i="1"/>
  <c r="AM1056" i="1"/>
  <c r="AM1055" i="1" s="1"/>
  <c r="AM1054" i="1" s="1"/>
  <c r="AM1053" i="1" s="1"/>
  <c r="AL1056" i="1"/>
  <c r="AL1055" i="1" s="1"/>
  <c r="AL1054" i="1" s="1"/>
  <c r="AK1056" i="1"/>
  <c r="AK1055" i="1" s="1"/>
  <c r="AJ1056" i="1"/>
  <c r="AI1056" i="1"/>
  <c r="AH1056" i="1"/>
  <c r="AH1055" i="1" s="1"/>
  <c r="AH1054" i="1" s="1"/>
  <c r="AH1053" i="1" s="1"/>
  <c r="AG1056" i="1"/>
  <c r="AG1055" i="1" s="1"/>
  <c r="AG1054" i="1" s="1"/>
  <c r="AG1053" i="1" s="1"/>
  <c r="AF1056" i="1"/>
  <c r="AE1056" i="1"/>
  <c r="AE1055" i="1" s="1"/>
  <c r="AE1054" i="1" s="1"/>
  <c r="AE1053" i="1" s="1"/>
  <c r="AE1052" i="1" s="1"/>
  <c r="AE1051" i="1" s="1"/>
  <c r="AD1056" i="1"/>
  <c r="AD1055" i="1" s="1"/>
  <c r="AD1054" i="1" s="1"/>
  <c r="AD1053" i="1" s="1"/>
  <c r="AD1052" i="1" s="1"/>
  <c r="AD1051" i="1" s="1"/>
  <c r="AC1056" i="1"/>
  <c r="AC1055" i="1" s="1"/>
  <c r="AC1054" i="1" s="1"/>
  <c r="AC1053" i="1" s="1"/>
  <c r="AC1052" i="1" s="1"/>
  <c r="AC1051" i="1" s="1"/>
  <c r="AB1056" i="1"/>
  <c r="AA1056" i="1"/>
  <c r="Z1056" i="1"/>
  <c r="Z1055" i="1" s="1"/>
  <c r="Z1054" i="1" s="1"/>
  <c r="Z1053" i="1" s="1"/>
  <c r="Z1052" i="1" s="1"/>
  <c r="Z1051" i="1" s="1"/>
  <c r="Y1056" i="1"/>
  <c r="Y1055" i="1" s="1"/>
  <c r="Y1054" i="1" s="1"/>
  <c r="Y1053" i="1" s="1"/>
  <c r="Y1052" i="1" s="1"/>
  <c r="Y1051" i="1" s="1"/>
  <c r="X1056" i="1"/>
  <c r="W1056" i="1"/>
  <c r="W1055" i="1" s="1"/>
  <c r="W1054" i="1" s="1"/>
  <c r="W1053" i="1" s="1"/>
  <c r="W1052" i="1" s="1"/>
  <c r="W1051" i="1" s="1"/>
  <c r="S1056" i="1"/>
  <c r="S1055" i="1" s="1"/>
  <c r="S1054" i="1" s="1"/>
  <c r="S1053" i="1" s="1"/>
  <c r="S1052" i="1" s="1"/>
  <c r="S1051" i="1" s="1"/>
  <c r="R1056" i="1"/>
  <c r="R1055" i="1" s="1"/>
  <c r="R1054" i="1" s="1"/>
  <c r="R1053" i="1" s="1"/>
  <c r="Q1056" i="1"/>
  <c r="Q1055" i="1" s="1"/>
  <c r="P1056" i="1"/>
  <c r="P1055" i="1" s="1"/>
  <c r="P1054" i="1" s="1"/>
  <c r="P1053" i="1" s="1"/>
  <c r="O1056" i="1"/>
  <c r="O1055" i="1" s="1"/>
  <c r="O1054" i="1" s="1"/>
  <c r="O1053" i="1" s="1"/>
  <c r="N1056" i="1"/>
  <c r="N1055" i="1" s="1"/>
  <c r="N1054" i="1" s="1"/>
  <c r="N1053" i="1" s="1"/>
  <c r="N1052" i="1" s="1"/>
  <c r="N1051" i="1" s="1"/>
  <c r="M1056" i="1"/>
  <c r="L1056" i="1"/>
  <c r="L1055" i="1" s="1"/>
  <c r="L1054" i="1" s="1"/>
  <c r="L1053" i="1" s="1"/>
  <c r="L1052" i="1" s="1"/>
  <c r="L1051" i="1" s="1"/>
  <c r="K1056" i="1"/>
  <c r="K1055" i="1" s="1"/>
  <c r="J1056" i="1"/>
  <c r="J1055" i="1" s="1"/>
  <c r="I1056" i="1"/>
  <c r="E1056" i="1"/>
  <c r="AR1055" i="1"/>
  <c r="AR1054" i="1" s="1"/>
  <c r="AN1055" i="1"/>
  <c r="AN1054" i="1" s="1"/>
  <c r="AJ1055" i="1"/>
  <c r="AJ1054" i="1" s="1"/>
  <c r="AJ1053" i="1" s="1"/>
  <c r="AI1055" i="1"/>
  <c r="AI1054" i="1" s="1"/>
  <c r="AI1053" i="1" s="1"/>
  <c r="AI1052" i="1" s="1"/>
  <c r="AI1051" i="1" s="1"/>
  <c r="AF1055" i="1"/>
  <c r="AF1054" i="1" s="1"/>
  <c r="AF1053" i="1" s="1"/>
  <c r="AF1052" i="1" s="1"/>
  <c r="AF1051" i="1" s="1"/>
  <c r="AB1055" i="1"/>
  <c r="AB1054" i="1" s="1"/>
  <c r="AA1055" i="1"/>
  <c r="AA1054" i="1" s="1"/>
  <c r="AA1053" i="1" s="1"/>
  <c r="AA1052" i="1" s="1"/>
  <c r="AA1051" i="1" s="1"/>
  <c r="X1055" i="1"/>
  <c r="X1054" i="1" s="1"/>
  <c r="E1055" i="1"/>
  <c r="AK1054" i="1"/>
  <c r="AK1053" i="1" s="1"/>
  <c r="AK1052" i="1" s="1"/>
  <c r="AK1051" i="1" s="1"/>
  <c r="Q1054" i="1"/>
  <c r="Q1053" i="1" s="1"/>
  <c r="E1054" i="1"/>
  <c r="AR1053" i="1"/>
  <c r="AN1053" i="1"/>
  <c r="AB1053" i="1"/>
  <c r="AB1052" i="1" s="1"/>
  <c r="AB1051" i="1" s="1"/>
  <c r="X1053" i="1"/>
  <c r="X1052" i="1" s="1"/>
  <c r="X1051" i="1" s="1"/>
  <c r="E1053" i="1"/>
  <c r="E1052" i="1"/>
  <c r="E1051" i="1"/>
  <c r="BA1050" i="1"/>
  <c r="AU1050" i="1"/>
  <c r="V1050" i="1"/>
  <c r="AY1050" i="1" s="1"/>
  <c r="U1050" i="1"/>
  <c r="AX1050" i="1" s="1"/>
  <c r="T1050" i="1"/>
  <c r="AV1050" i="1" s="1"/>
  <c r="E1050" i="1"/>
  <c r="AZ1049" i="1"/>
  <c r="AZ1048" i="1" s="1"/>
  <c r="AZ1047" i="1" s="1"/>
  <c r="AZ1046" i="1" s="1"/>
  <c r="AT1049" i="1"/>
  <c r="AS1049" i="1"/>
  <c r="AS1048" i="1" s="1"/>
  <c r="AS1047" i="1" s="1"/>
  <c r="AS1046" i="1" s="1"/>
  <c r="AR1049" i="1"/>
  <c r="AR1048" i="1" s="1"/>
  <c r="AQ1049" i="1"/>
  <c r="AQ1048" i="1" s="1"/>
  <c r="AQ1047" i="1" s="1"/>
  <c r="AQ1046" i="1" s="1"/>
  <c r="AP1049" i="1"/>
  <c r="AO1049" i="1"/>
  <c r="AO1048" i="1" s="1"/>
  <c r="AO1047" i="1" s="1"/>
  <c r="AO1046" i="1" s="1"/>
  <c r="AN1049" i="1"/>
  <c r="AN1048" i="1" s="1"/>
  <c r="AM1049" i="1"/>
  <c r="AM1048" i="1" s="1"/>
  <c r="AM1047" i="1" s="1"/>
  <c r="AM1046" i="1" s="1"/>
  <c r="AL1049" i="1"/>
  <c r="AL1048" i="1" s="1"/>
  <c r="AK1049" i="1"/>
  <c r="AK1048" i="1" s="1"/>
  <c r="AK1047" i="1" s="1"/>
  <c r="AK1046" i="1" s="1"/>
  <c r="AJ1049" i="1"/>
  <c r="AJ1048" i="1" s="1"/>
  <c r="AJ1047" i="1" s="1"/>
  <c r="AJ1046" i="1" s="1"/>
  <c r="AI1049" i="1"/>
  <c r="AI1048" i="1" s="1"/>
  <c r="AI1047" i="1" s="1"/>
  <c r="AI1046" i="1" s="1"/>
  <c r="AH1049" i="1"/>
  <c r="AH1048" i="1" s="1"/>
  <c r="AH1047" i="1" s="1"/>
  <c r="AH1046" i="1" s="1"/>
  <c r="AG1049" i="1"/>
  <c r="AG1048" i="1" s="1"/>
  <c r="AG1047" i="1" s="1"/>
  <c r="AG1046" i="1" s="1"/>
  <c r="AG1040" i="1" s="1"/>
  <c r="AG1039" i="1" s="1"/>
  <c r="AF1049" i="1"/>
  <c r="AF1048" i="1" s="1"/>
  <c r="AF1047" i="1" s="1"/>
  <c r="AF1046" i="1" s="1"/>
  <c r="AE1049" i="1"/>
  <c r="AE1048" i="1" s="1"/>
  <c r="AE1047" i="1" s="1"/>
  <c r="AE1046" i="1" s="1"/>
  <c r="AD1049" i="1"/>
  <c r="AC1049" i="1"/>
  <c r="AC1048" i="1" s="1"/>
  <c r="AC1047" i="1" s="1"/>
  <c r="AC1046" i="1" s="1"/>
  <c r="AB1049" i="1"/>
  <c r="AB1048" i="1" s="1"/>
  <c r="AA1049" i="1"/>
  <c r="AA1048" i="1" s="1"/>
  <c r="AA1047" i="1" s="1"/>
  <c r="AA1046" i="1" s="1"/>
  <c r="Z1049" i="1"/>
  <c r="Y1049" i="1"/>
  <c r="Y1048" i="1" s="1"/>
  <c r="Y1047" i="1" s="1"/>
  <c r="Y1046" i="1" s="1"/>
  <c r="X1049" i="1"/>
  <c r="X1048" i="1" s="1"/>
  <c r="W1049" i="1"/>
  <c r="W1048" i="1" s="1"/>
  <c r="W1047" i="1" s="1"/>
  <c r="W1046" i="1" s="1"/>
  <c r="S1049" i="1"/>
  <c r="S1048" i="1" s="1"/>
  <c r="S1047" i="1" s="1"/>
  <c r="S1046" i="1" s="1"/>
  <c r="R1049" i="1"/>
  <c r="R1048" i="1" s="1"/>
  <c r="R1047" i="1" s="1"/>
  <c r="R1046" i="1" s="1"/>
  <c r="Q1049" i="1"/>
  <c r="P1049" i="1"/>
  <c r="P1048" i="1" s="1"/>
  <c r="O1049" i="1"/>
  <c r="O1048" i="1" s="1"/>
  <c r="O1047" i="1" s="1"/>
  <c r="O1046" i="1" s="1"/>
  <c r="N1049" i="1"/>
  <c r="N1048" i="1" s="1"/>
  <c r="N1047" i="1" s="1"/>
  <c r="N1046" i="1" s="1"/>
  <c r="M1049" i="1"/>
  <c r="M1048" i="1" s="1"/>
  <c r="M1047" i="1" s="1"/>
  <c r="M1046" i="1" s="1"/>
  <c r="L1049" i="1"/>
  <c r="L1048" i="1" s="1"/>
  <c r="L1047" i="1" s="1"/>
  <c r="L1046" i="1" s="1"/>
  <c r="K1049" i="1"/>
  <c r="J1049" i="1"/>
  <c r="U1049" i="1" s="1"/>
  <c r="I1049" i="1"/>
  <c r="E1049" i="1"/>
  <c r="AT1048" i="1"/>
  <c r="AT1047" i="1" s="1"/>
  <c r="AT1046" i="1" s="1"/>
  <c r="AP1048" i="1"/>
  <c r="AD1048" i="1"/>
  <c r="AD1047" i="1" s="1"/>
  <c r="AD1046" i="1" s="1"/>
  <c r="Z1048" i="1"/>
  <c r="Z1047" i="1" s="1"/>
  <c r="Z1046" i="1" s="1"/>
  <c r="Q1048" i="1"/>
  <c r="Q1047" i="1" s="1"/>
  <c r="Q1046" i="1" s="1"/>
  <c r="I1048" i="1"/>
  <c r="E1048" i="1"/>
  <c r="AR1047" i="1"/>
  <c r="AR1046" i="1" s="1"/>
  <c r="AN1047" i="1"/>
  <c r="AN1046" i="1" s="1"/>
  <c r="AB1047" i="1"/>
  <c r="AB1046" i="1" s="1"/>
  <c r="X1047" i="1"/>
  <c r="X1046" i="1" s="1"/>
  <c r="P1047" i="1"/>
  <c r="P1046" i="1" s="1"/>
  <c r="E1047" i="1"/>
  <c r="E1046" i="1"/>
  <c r="BA1045" i="1"/>
  <c r="AU1045" i="1"/>
  <c r="V1045" i="1"/>
  <c r="AY1045" i="1" s="1"/>
  <c r="U1045" i="1"/>
  <c r="AX1045" i="1" s="1"/>
  <c r="T1045" i="1"/>
  <c r="E1045" i="1"/>
  <c r="AZ1044" i="1"/>
  <c r="AZ1043" i="1" s="1"/>
  <c r="AZ1042" i="1" s="1"/>
  <c r="AZ1041" i="1" s="1"/>
  <c r="AZ1040" i="1" s="1"/>
  <c r="AZ1039" i="1" s="1"/>
  <c r="AT1044" i="1"/>
  <c r="AT1043" i="1" s="1"/>
  <c r="AT1042" i="1" s="1"/>
  <c r="AT1041" i="1" s="1"/>
  <c r="AS1044" i="1"/>
  <c r="AS1043" i="1" s="1"/>
  <c r="AR1044" i="1"/>
  <c r="AQ1044" i="1"/>
  <c r="AQ1043" i="1" s="1"/>
  <c r="AQ1042" i="1" s="1"/>
  <c r="AQ1041" i="1" s="1"/>
  <c r="AP1044" i="1"/>
  <c r="AO1044" i="1"/>
  <c r="AO1043" i="1" s="1"/>
  <c r="AO1042" i="1" s="1"/>
  <c r="AO1041" i="1" s="1"/>
  <c r="AN1044" i="1"/>
  <c r="AM1044" i="1"/>
  <c r="AM1043" i="1" s="1"/>
  <c r="AM1042" i="1" s="1"/>
  <c r="AM1041" i="1" s="1"/>
  <c r="AM1040" i="1" s="1"/>
  <c r="AM1039" i="1" s="1"/>
  <c r="AL1044" i="1"/>
  <c r="AL1043" i="1" s="1"/>
  <c r="AK1044" i="1"/>
  <c r="AK1043" i="1" s="1"/>
  <c r="AJ1044" i="1"/>
  <c r="AI1044" i="1"/>
  <c r="AI1043" i="1" s="1"/>
  <c r="AI1042" i="1" s="1"/>
  <c r="AI1041" i="1" s="1"/>
  <c r="AH1044" i="1"/>
  <c r="AH1043" i="1" s="1"/>
  <c r="AH1042" i="1" s="1"/>
  <c r="AH1041" i="1" s="1"/>
  <c r="AG1044" i="1"/>
  <c r="AG1043" i="1" s="1"/>
  <c r="AF1044" i="1"/>
  <c r="AE1044" i="1"/>
  <c r="AE1043" i="1" s="1"/>
  <c r="AE1042" i="1" s="1"/>
  <c r="AE1041" i="1" s="1"/>
  <c r="AD1044" i="1"/>
  <c r="AD1043" i="1" s="1"/>
  <c r="AD1042" i="1" s="1"/>
  <c r="AD1041" i="1" s="1"/>
  <c r="AC1044" i="1"/>
  <c r="AC1043" i="1" s="1"/>
  <c r="AB1044" i="1"/>
  <c r="AA1044" i="1"/>
  <c r="AA1043" i="1" s="1"/>
  <c r="AA1042" i="1" s="1"/>
  <c r="AA1041" i="1" s="1"/>
  <c r="Z1044" i="1"/>
  <c r="Z1043" i="1" s="1"/>
  <c r="Z1042" i="1" s="1"/>
  <c r="Z1041" i="1" s="1"/>
  <c r="Y1044" i="1"/>
  <c r="Y1043" i="1" s="1"/>
  <c r="X1044" i="1"/>
  <c r="W1044" i="1"/>
  <c r="W1043" i="1" s="1"/>
  <c r="W1042" i="1" s="1"/>
  <c r="W1041" i="1" s="1"/>
  <c r="W1040" i="1" s="1"/>
  <c r="W1039" i="1" s="1"/>
  <c r="V1044" i="1"/>
  <c r="S1044" i="1"/>
  <c r="S1043" i="1" s="1"/>
  <c r="S1042" i="1" s="1"/>
  <c r="R1044" i="1"/>
  <c r="R1043" i="1" s="1"/>
  <c r="Q1044" i="1"/>
  <c r="Q1043" i="1" s="1"/>
  <c r="Q1042" i="1" s="1"/>
  <c r="Q1041" i="1" s="1"/>
  <c r="P1044" i="1"/>
  <c r="P1043" i="1" s="1"/>
  <c r="P1042" i="1" s="1"/>
  <c r="P1041" i="1" s="1"/>
  <c r="P1040" i="1" s="1"/>
  <c r="P1039" i="1" s="1"/>
  <c r="O1044" i="1"/>
  <c r="N1044" i="1"/>
  <c r="N1043" i="1" s="1"/>
  <c r="M1044" i="1"/>
  <c r="L1044" i="1"/>
  <c r="L1043" i="1" s="1"/>
  <c r="L1042" i="1" s="1"/>
  <c r="L1041" i="1" s="1"/>
  <c r="K1044" i="1"/>
  <c r="K1043" i="1" s="1"/>
  <c r="J1044" i="1"/>
  <c r="J1043" i="1" s="1"/>
  <c r="I1044" i="1"/>
  <c r="E1044" i="1"/>
  <c r="AR1043" i="1"/>
  <c r="AR1042" i="1" s="1"/>
  <c r="AR1041" i="1" s="1"/>
  <c r="AN1043" i="1"/>
  <c r="AN1042" i="1" s="1"/>
  <c r="AN1041" i="1" s="1"/>
  <c r="AJ1043" i="1"/>
  <c r="AJ1042" i="1" s="1"/>
  <c r="AJ1041" i="1" s="1"/>
  <c r="AF1043" i="1"/>
  <c r="AF1042" i="1" s="1"/>
  <c r="AF1041" i="1" s="1"/>
  <c r="AB1043" i="1"/>
  <c r="AB1042" i="1" s="1"/>
  <c r="AB1041" i="1" s="1"/>
  <c r="X1043" i="1"/>
  <c r="X1042" i="1" s="1"/>
  <c r="X1041" i="1" s="1"/>
  <c r="X1040" i="1" s="1"/>
  <c r="X1039" i="1" s="1"/>
  <c r="O1043" i="1"/>
  <c r="O1042" i="1" s="1"/>
  <c r="O1041" i="1" s="1"/>
  <c r="E1043" i="1"/>
  <c r="AS1042" i="1"/>
  <c r="AS1041" i="1" s="1"/>
  <c r="AL1042" i="1"/>
  <c r="AK1042" i="1"/>
  <c r="AK1041" i="1" s="1"/>
  <c r="AG1042" i="1"/>
  <c r="AG1041" i="1" s="1"/>
  <c r="AC1042" i="1"/>
  <c r="AC1041" i="1" s="1"/>
  <c r="Y1042" i="1"/>
  <c r="Y1041" i="1" s="1"/>
  <c r="R1042" i="1"/>
  <c r="R1041" i="1" s="1"/>
  <c r="N1042" i="1"/>
  <c r="N1041" i="1" s="1"/>
  <c r="J1042" i="1"/>
  <c r="J1041" i="1" s="1"/>
  <c r="E1042" i="1"/>
  <c r="S1041" i="1"/>
  <c r="E1041" i="1"/>
  <c r="AK1040" i="1"/>
  <c r="AK1039" i="1" s="1"/>
  <c r="E1040" i="1"/>
  <c r="E1039" i="1"/>
  <c r="BA1038" i="1"/>
  <c r="AU1038" i="1"/>
  <c r="V1038" i="1"/>
  <c r="AY1038" i="1" s="1"/>
  <c r="U1038" i="1"/>
  <c r="AX1038" i="1" s="1"/>
  <c r="T1038" i="1"/>
  <c r="AW1038" i="1" s="1"/>
  <c r="E1038" i="1"/>
  <c r="AZ1037" i="1"/>
  <c r="AZ1036" i="1" s="1"/>
  <c r="AZ1035" i="1" s="1"/>
  <c r="AZ1034" i="1" s="1"/>
  <c r="AZ1033" i="1" s="1"/>
  <c r="AZ1032" i="1" s="1"/>
  <c r="AT1037" i="1"/>
  <c r="AS1037" i="1"/>
  <c r="AR1037" i="1"/>
  <c r="AR1036" i="1" s="1"/>
  <c r="AR1035" i="1" s="1"/>
  <c r="AR1034" i="1" s="1"/>
  <c r="AR1033" i="1" s="1"/>
  <c r="AR1032" i="1" s="1"/>
  <c r="AQ1037" i="1"/>
  <c r="AQ1036" i="1" s="1"/>
  <c r="AP1037" i="1"/>
  <c r="AO1037" i="1"/>
  <c r="AO1036" i="1" s="1"/>
  <c r="AO1035" i="1" s="1"/>
  <c r="AO1034" i="1" s="1"/>
  <c r="AO1033" i="1" s="1"/>
  <c r="AO1032" i="1" s="1"/>
  <c r="AN1037" i="1"/>
  <c r="AN1036" i="1" s="1"/>
  <c r="AN1035" i="1" s="1"/>
  <c r="AN1034" i="1" s="1"/>
  <c r="AN1033" i="1" s="1"/>
  <c r="AN1032" i="1" s="1"/>
  <c r="AM1037" i="1"/>
  <c r="AM1036" i="1" s="1"/>
  <c r="AM1035" i="1" s="1"/>
  <c r="AM1034" i="1" s="1"/>
  <c r="AM1033" i="1" s="1"/>
  <c r="AM1032" i="1" s="1"/>
  <c r="AL1037" i="1"/>
  <c r="AK1037" i="1"/>
  <c r="AJ1037" i="1"/>
  <c r="AJ1036" i="1" s="1"/>
  <c r="AJ1035" i="1" s="1"/>
  <c r="AJ1034" i="1" s="1"/>
  <c r="AJ1033" i="1" s="1"/>
  <c r="AJ1032" i="1" s="1"/>
  <c r="AI1037" i="1"/>
  <c r="AI1036" i="1" s="1"/>
  <c r="AI1035" i="1" s="1"/>
  <c r="AI1034" i="1" s="1"/>
  <c r="AI1033" i="1" s="1"/>
  <c r="AI1032" i="1" s="1"/>
  <c r="AH1037" i="1"/>
  <c r="AG1037" i="1"/>
  <c r="AG1036" i="1" s="1"/>
  <c r="AG1035" i="1" s="1"/>
  <c r="AG1034" i="1" s="1"/>
  <c r="AG1033" i="1" s="1"/>
  <c r="AG1032" i="1" s="1"/>
  <c r="AF1037" i="1"/>
  <c r="AF1036" i="1" s="1"/>
  <c r="AF1035" i="1" s="1"/>
  <c r="AF1034" i="1" s="1"/>
  <c r="AF1033" i="1" s="1"/>
  <c r="AF1032" i="1" s="1"/>
  <c r="AE1037" i="1"/>
  <c r="AE1036" i="1" s="1"/>
  <c r="AD1037" i="1"/>
  <c r="AC1037" i="1"/>
  <c r="AB1037" i="1"/>
  <c r="AB1036" i="1" s="1"/>
  <c r="AB1035" i="1" s="1"/>
  <c r="AB1034" i="1" s="1"/>
  <c r="AB1033" i="1" s="1"/>
  <c r="AB1032" i="1" s="1"/>
  <c r="AA1037" i="1"/>
  <c r="AA1036" i="1" s="1"/>
  <c r="Z1037" i="1"/>
  <c r="Y1037" i="1"/>
  <c r="Y1036" i="1" s="1"/>
  <c r="Y1035" i="1" s="1"/>
  <c r="Y1034" i="1" s="1"/>
  <c r="Y1033" i="1" s="1"/>
  <c r="Y1032" i="1" s="1"/>
  <c r="X1037" i="1"/>
  <c r="X1036" i="1" s="1"/>
  <c r="X1035" i="1" s="1"/>
  <c r="X1034" i="1" s="1"/>
  <c r="X1033" i="1" s="1"/>
  <c r="X1032" i="1" s="1"/>
  <c r="W1037" i="1"/>
  <c r="W1036" i="1" s="1"/>
  <c r="W1035" i="1" s="1"/>
  <c r="W1034" i="1" s="1"/>
  <c r="W1033" i="1" s="1"/>
  <c r="W1032" i="1" s="1"/>
  <c r="S1037" i="1"/>
  <c r="S1036" i="1" s="1"/>
  <c r="S1035" i="1" s="1"/>
  <c r="S1034" i="1" s="1"/>
  <c r="S1033" i="1" s="1"/>
  <c r="S1032" i="1" s="1"/>
  <c r="R1037" i="1"/>
  <c r="R1036" i="1" s="1"/>
  <c r="R1035" i="1" s="1"/>
  <c r="R1034" i="1" s="1"/>
  <c r="R1033" i="1" s="1"/>
  <c r="R1032" i="1" s="1"/>
  <c r="Q1037" i="1"/>
  <c r="Q1036" i="1" s="1"/>
  <c r="Q1035" i="1" s="1"/>
  <c r="Q1034" i="1" s="1"/>
  <c r="Q1033" i="1" s="1"/>
  <c r="Q1032" i="1" s="1"/>
  <c r="P1037" i="1"/>
  <c r="P1036" i="1" s="1"/>
  <c r="P1035" i="1" s="1"/>
  <c r="P1034" i="1" s="1"/>
  <c r="P1033" i="1" s="1"/>
  <c r="P1032" i="1" s="1"/>
  <c r="O1037" i="1"/>
  <c r="O1036" i="1" s="1"/>
  <c r="N1037" i="1"/>
  <c r="M1037" i="1"/>
  <c r="M1036" i="1" s="1"/>
  <c r="M1035" i="1" s="1"/>
  <c r="M1034" i="1" s="1"/>
  <c r="M1033" i="1" s="1"/>
  <c r="M1032" i="1" s="1"/>
  <c r="L1037" i="1"/>
  <c r="L1036" i="1" s="1"/>
  <c r="L1035" i="1" s="1"/>
  <c r="L1034" i="1" s="1"/>
  <c r="K1037" i="1"/>
  <c r="J1037" i="1"/>
  <c r="I1037" i="1"/>
  <c r="I1036" i="1" s="1"/>
  <c r="E1037" i="1"/>
  <c r="AT1036" i="1"/>
  <c r="AT1035" i="1" s="1"/>
  <c r="AT1034" i="1" s="1"/>
  <c r="AT1033" i="1" s="1"/>
  <c r="AT1032" i="1" s="1"/>
  <c r="AS1036" i="1"/>
  <c r="AS1035" i="1" s="1"/>
  <c r="AP1036" i="1"/>
  <c r="AL1036" i="1"/>
  <c r="AK1036" i="1"/>
  <c r="AK1035" i="1" s="1"/>
  <c r="AH1036" i="1"/>
  <c r="AH1035" i="1" s="1"/>
  <c r="AH1034" i="1" s="1"/>
  <c r="AH1033" i="1" s="1"/>
  <c r="AH1032" i="1" s="1"/>
  <c r="AD1036" i="1"/>
  <c r="AD1035" i="1" s="1"/>
  <c r="AD1034" i="1" s="1"/>
  <c r="AD1033" i="1" s="1"/>
  <c r="AD1032" i="1" s="1"/>
  <c r="AC1036" i="1"/>
  <c r="AC1035" i="1" s="1"/>
  <c r="AC1034" i="1" s="1"/>
  <c r="AC1033" i="1" s="1"/>
  <c r="AC1032" i="1" s="1"/>
  <c r="Z1036" i="1"/>
  <c r="Z1035" i="1" s="1"/>
  <c r="Z1034" i="1" s="1"/>
  <c r="Z1033" i="1" s="1"/>
  <c r="Z1032" i="1" s="1"/>
  <c r="N1036" i="1"/>
  <c r="N1035" i="1" s="1"/>
  <c r="N1034" i="1" s="1"/>
  <c r="N1033" i="1" s="1"/>
  <c r="N1032" i="1" s="1"/>
  <c r="J1036" i="1"/>
  <c r="J1035" i="1" s="1"/>
  <c r="E1036" i="1"/>
  <c r="AQ1035" i="1"/>
  <c r="AQ1034" i="1" s="1"/>
  <c r="AQ1033" i="1" s="1"/>
  <c r="AQ1032" i="1" s="1"/>
  <c r="AE1035" i="1"/>
  <c r="AE1034" i="1" s="1"/>
  <c r="AE1033" i="1" s="1"/>
  <c r="AE1032" i="1" s="1"/>
  <c r="AA1035" i="1"/>
  <c r="AA1034" i="1" s="1"/>
  <c r="AA1033" i="1" s="1"/>
  <c r="AA1032" i="1" s="1"/>
  <c r="O1035" i="1"/>
  <c r="O1034" i="1" s="1"/>
  <c r="O1033" i="1" s="1"/>
  <c r="O1032" i="1" s="1"/>
  <c r="E1035" i="1"/>
  <c r="AS1034" i="1"/>
  <c r="AS1033" i="1" s="1"/>
  <c r="AS1032" i="1" s="1"/>
  <c r="AK1034" i="1"/>
  <c r="AK1033" i="1" s="1"/>
  <c r="AK1032" i="1" s="1"/>
  <c r="E1034" i="1"/>
  <c r="L1033" i="1"/>
  <c r="L1032" i="1" s="1"/>
  <c r="E1033" i="1"/>
  <c r="E1032" i="1"/>
  <c r="BA1031" i="1"/>
  <c r="AY1031" i="1"/>
  <c r="AX1031" i="1"/>
  <c r="AU1031" i="1"/>
  <c r="T1031" i="1"/>
  <c r="E1031" i="1"/>
  <c r="BA1030" i="1"/>
  <c r="AU1030" i="1"/>
  <c r="T1030" i="1"/>
  <c r="AV1030" i="1" s="1"/>
  <c r="E1030" i="1"/>
  <c r="AY1029" i="1"/>
  <c r="AX1029" i="1"/>
  <c r="AU1029" i="1"/>
  <c r="T1029" i="1"/>
  <c r="E1029" i="1"/>
  <c r="AZ1028" i="1"/>
  <c r="AZ1024" i="1" s="1"/>
  <c r="AT1028" i="1"/>
  <c r="AT1025" i="1" s="1"/>
  <c r="AT1024" i="1" s="1"/>
  <c r="AS1028" i="1"/>
  <c r="AS1025" i="1" s="1"/>
  <c r="AS1024" i="1" s="1"/>
  <c r="AR1028" i="1"/>
  <c r="AR1025" i="1" s="1"/>
  <c r="AR1024" i="1" s="1"/>
  <c r="AQ1028" i="1"/>
  <c r="AQ1025" i="1" s="1"/>
  <c r="AQ1024" i="1" s="1"/>
  <c r="AP1028" i="1"/>
  <c r="AO1028" i="1"/>
  <c r="AN1028" i="1"/>
  <c r="AN1025" i="1" s="1"/>
  <c r="AN1024" i="1" s="1"/>
  <c r="AM1028" i="1"/>
  <c r="AM1025" i="1" s="1"/>
  <c r="AL1028" i="1"/>
  <c r="AL1025" i="1" s="1"/>
  <c r="BA1025" i="1" s="1"/>
  <c r="AK1028" i="1"/>
  <c r="AK1025" i="1" s="1"/>
  <c r="AK1024" i="1" s="1"/>
  <c r="AJ1028" i="1"/>
  <c r="AJ1025" i="1" s="1"/>
  <c r="AJ1024" i="1" s="1"/>
  <c r="AI1028" i="1"/>
  <c r="AI1025" i="1" s="1"/>
  <c r="AH1028" i="1"/>
  <c r="AG1028" i="1"/>
  <c r="AF1028" i="1"/>
  <c r="AF1025" i="1" s="1"/>
  <c r="AF1024" i="1" s="1"/>
  <c r="AE1028" i="1"/>
  <c r="AD1028" i="1"/>
  <c r="AD1024" i="1" s="1"/>
  <c r="AC1028" i="1"/>
  <c r="AC1024" i="1" s="1"/>
  <c r="AB1028" i="1"/>
  <c r="AB1024" i="1" s="1"/>
  <c r="AA1028" i="1"/>
  <c r="Z1028" i="1"/>
  <c r="Y1028" i="1"/>
  <c r="X1028" i="1"/>
  <c r="X1024" i="1" s="1"/>
  <c r="W1028" i="1"/>
  <c r="W1024" i="1" s="1"/>
  <c r="S1028" i="1"/>
  <c r="S1025" i="1" s="1"/>
  <c r="R1028" i="1"/>
  <c r="Q1028" i="1"/>
  <c r="Q1025" i="1" s="1"/>
  <c r="P1028" i="1"/>
  <c r="P1025" i="1" s="1"/>
  <c r="P1024" i="1" s="1"/>
  <c r="O1028" i="1"/>
  <c r="O1025" i="1" s="1"/>
  <c r="O1024" i="1" s="1"/>
  <c r="E1028" i="1"/>
  <c r="AU1027" i="1"/>
  <c r="T1027" i="1"/>
  <c r="AV1027" i="1" s="1"/>
  <c r="E1027" i="1"/>
  <c r="AU1026" i="1"/>
  <c r="T1026" i="1"/>
  <c r="AV1026" i="1" s="1"/>
  <c r="E1026" i="1"/>
  <c r="AP1025" i="1"/>
  <c r="AO1025" i="1"/>
  <c r="AO1024" i="1" s="1"/>
  <c r="AH1025" i="1"/>
  <c r="AH1024" i="1" s="1"/>
  <c r="AG1025" i="1"/>
  <c r="AG1024" i="1" s="1"/>
  <c r="E1025" i="1"/>
  <c r="AM1024" i="1"/>
  <c r="AI1024" i="1"/>
  <c r="Z1024" i="1"/>
  <c r="Y1024" i="1"/>
  <c r="Q1024" i="1"/>
  <c r="E1024" i="1"/>
  <c r="BA1023" i="1"/>
  <c r="AX1023" i="1"/>
  <c r="AU1023" i="1"/>
  <c r="V1023" i="1"/>
  <c r="AY1023" i="1" s="1"/>
  <c r="U1023" i="1"/>
  <c r="T1023" i="1"/>
  <c r="AW1023" i="1" s="1"/>
  <c r="E1023" i="1"/>
  <c r="AZ1022" i="1"/>
  <c r="AT1022" i="1"/>
  <c r="AT1021" i="1" s="1"/>
  <c r="AS1022" i="1"/>
  <c r="AS1021" i="1" s="1"/>
  <c r="AS1020" i="1" s="1"/>
  <c r="AS1019" i="1" s="1"/>
  <c r="AR1022" i="1"/>
  <c r="AR1021" i="1" s="1"/>
  <c r="AR1020" i="1" s="1"/>
  <c r="AR1019" i="1" s="1"/>
  <c r="AQ1022" i="1"/>
  <c r="AQ1021" i="1" s="1"/>
  <c r="AP1022" i="1"/>
  <c r="AO1022" i="1"/>
  <c r="AO1021" i="1" s="1"/>
  <c r="AO1020" i="1" s="1"/>
  <c r="AO1019" i="1" s="1"/>
  <c r="AN1022" i="1"/>
  <c r="AM1022" i="1"/>
  <c r="AM1021" i="1" s="1"/>
  <c r="AL1022" i="1"/>
  <c r="AK1022" i="1"/>
  <c r="AK1021" i="1" s="1"/>
  <c r="AK1020" i="1" s="1"/>
  <c r="AK1019" i="1" s="1"/>
  <c r="AJ1022" i="1"/>
  <c r="AJ1021" i="1" s="1"/>
  <c r="AJ1020" i="1" s="1"/>
  <c r="AJ1019" i="1" s="1"/>
  <c r="AI1022" i="1"/>
  <c r="AI1021" i="1" s="1"/>
  <c r="AH1022" i="1"/>
  <c r="AH1021" i="1" s="1"/>
  <c r="AH1020" i="1" s="1"/>
  <c r="AH1019" i="1" s="1"/>
  <c r="AG1022" i="1"/>
  <c r="AG1021" i="1" s="1"/>
  <c r="AG1020" i="1" s="1"/>
  <c r="AG1019" i="1" s="1"/>
  <c r="AF1022" i="1"/>
  <c r="AE1022" i="1"/>
  <c r="AE1021" i="1" s="1"/>
  <c r="AE1020" i="1" s="1"/>
  <c r="AE1019" i="1" s="1"/>
  <c r="AD1022" i="1"/>
  <c r="AD1021" i="1" s="1"/>
  <c r="AC1022" i="1"/>
  <c r="AC1021" i="1" s="1"/>
  <c r="AC1020" i="1" s="1"/>
  <c r="AC1019" i="1" s="1"/>
  <c r="AB1022" i="1"/>
  <c r="AB1021" i="1" s="1"/>
  <c r="AB1020" i="1" s="1"/>
  <c r="AB1019" i="1" s="1"/>
  <c r="AA1022" i="1"/>
  <c r="AA1021" i="1" s="1"/>
  <c r="Z1022" i="1"/>
  <c r="Z1021" i="1" s="1"/>
  <c r="Z1020" i="1" s="1"/>
  <c r="Z1019" i="1" s="1"/>
  <c r="Y1022" i="1"/>
  <c r="Y1021" i="1" s="1"/>
  <c r="Y1020" i="1" s="1"/>
  <c r="Y1019" i="1" s="1"/>
  <c r="X1022" i="1"/>
  <c r="X1021" i="1" s="1"/>
  <c r="X1020" i="1" s="1"/>
  <c r="X1019" i="1" s="1"/>
  <c r="W1022" i="1"/>
  <c r="W1021" i="1" s="1"/>
  <c r="S1022" i="1"/>
  <c r="S1021" i="1" s="1"/>
  <c r="S1020" i="1" s="1"/>
  <c r="S1019" i="1" s="1"/>
  <c r="R1022" i="1"/>
  <c r="R1021" i="1" s="1"/>
  <c r="R1020" i="1" s="1"/>
  <c r="R1019" i="1" s="1"/>
  <c r="Q1022" i="1"/>
  <c r="P1022" i="1"/>
  <c r="O1022" i="1"/>
  <c r="O1021" i="1" s="1"/>
  <c r="O1020" i="1" s="1"/>
  <c r="O1019" i="1" s="1"/>
  <c r="N1022" i="1"/>
  <c r="N1021" i="1" s="1"/>
  <c r="N1020" i="1" s="1"/>
  <c r="N1019" i="1" s="1"/>
  <c r="M1022" i="1"/>
  <c r="M1021" i="1" s="1"/>
  <c r="M1020" i="1" s="1"/>
  <c r="L1022" i="1"/>
  <c r="K1022" i="1"/>
  <c r="J1022" i="1"/>
  <c r="I1022" i="1"/>
  <c r="I1021" i="1" s="1"/>
  <c r="I1020" i="1" s="1"/>
  <c r="I1019" i="1" s="1"/>
  <c r="E1022" i="1"/>
  <c r="AZ1021" i="1"/>
  <c r="AZ1020" i="1" s="1"/>
  <c r="AZ1019" i="1" s="1"/>
  <c r="AN1021" i="1"/>
  <c r="AN1020" i="1" s="1"/>
  <c r="AN1019" i="1" s="1"/>
  <c r="AF1021" i="1"/>
  <c r="AF1020" i="1" s="1"/>
  <c r="AF1019" i="1" s="1"/>
  <c r="Q1021" i="1"/>
  <c r="Q1020" i="1" s="1"/>
  <c r="Q1019" i="1" s="1"/>
  <c r="P1021" i="1"/>
  <c r="P1020" i="1" s="1"/>
  <c r="P1019" i="1" s="1"/>
  <c r="L1021" i="1"/>
  <c r="L1020" i="1" s="1"/>
  <c r="L1019" i="1" s="1"/>
  <c r="E1021" i="1"/>
  <c r="AT1020" i="1"/>
  <c r="AT1019" i="1" s="1"/>
  <c r="AQ1020" i="1"/>
  <c r="AQ1019" i="1" s="1"/>
  <c r="AM1020" i="1"/>
  <c r="AM1019" i="1" s="1"/>
  <c r="AI1020" i="1"/>
  <c r="AI1019" i="1" s="1"/>
  <c r="AD1020" i="1"/>
  <c r="AD1019" i="1" s="1"/>
  <c r="AA1020" i="1"/>
  <c r="AA1019" i="1" s="1"/>
  <c r="W1020" i="1"/>
  <c r="W1019" i="1" s="1"/>
  <c r="E1020" i="1"/>
  <c r="M1019" i="1"/>
  <c r="E1019" i="1"/>
  <c r="BA1018" i="1"/>
  <c r="AU1018" i="1"/>
  <c r="V1018" i="1"/>
  <c r="AY1018" i="1" s="1"/>
  <c r="U1018" i="1"/>
  <c r="AX1018" i="1" s="1"/>
  <c r="T1018" i="1"/>
  <c r="AV1018" i="1" s="1"/>
  <c r="E1018" i="1"/>
  <c r="BA1017" i="1"/>
  <c r="E1017" i="1"/>
  <c r="AZ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S1016" i="1"/>
  <c r="R1016" i="1"/>
  <c r="Q1016" i="1"/>
  <c r="P1016" i="1"/>
  <c r="O1016" i="1"/>
  <c r="N1016" i="1"/>
  <c r="M1016" i="1"/>
  <c r="L1016" i="1"/>
  <c r="K1016" i="1"/>
  <c r="J1016" i="1"/>
  <c r="I1016" i="1"/>
  <c r="E1016" i="1"/>
  <c r="BA1015" i="1"/>
  <c r="AX1015" i="1"/>
  <c r="AU1015" i="1"/>
  <c r="V1015" i="1"/>
  <c r="AY1015" i="1" s="1"/>
  <c r="U1015" i="1"/>
  <c r="T1015" i="1"/>
  <c r="AW1015" i="1" s="1"/>
  <c r="E1015" i="1"/>
  <c r="AZ1014" i="1"/>
  <c r="AT1014" i="1"/>
  <c r="AS1014" i="1"/>
  <c r="AS1013" i="1" s="1"/>
  <c r="AS1012" i="1" s="1"/>
  <c r="AR1014" i="1"/>
  <c r="AR1013" i="1" s="1"/>
  <c r="AR1012" i="1" s="1"/>
  <c r="AQ1014" i="1"/>
  <c r="AP1014" i="1"/>
  <c r="AO1014" i="1"/>
  <c r="AO1013" i="1" s="1"/>
  <c r="AO1012" i="1" s="1"/>
  <c r="AN1014" i="1"/>
  <c r="AM1014" i="1"/>
  <c r="AL1014" i="1"/>
  <c r="AK1014" i="1"/>
  <c r="AK1013" i="1" s="1"/>
  <c r="AK1012" i="1" s="1"/>
  <c r="AJ1014" i="1"/>
  <c r="AJ1013" i="1" s="1"/>
  <c r="AJ1012" i="1" s="1"/>
  <c r="AI1014" i="1"/>
  <c r="AH1014" i="1"/>
  <c r="AG1014" i="1"/>
  <c r="AG1013" i="1" s="1"/>
  <c r="AG1012" i="1" s="1"/>
  <c r="AF1014" i="1"/>
  <c r="AF1013" i="1" s="1"/>
  <c r="AF1012" i="1" s="1"/>
  <c r="AF1007" i="1" s="1"/>
  <c r="AE1014" i="1"/>
  <c r="AD1014" i="1"/>
  <c r="AC1014" i="1"/>
  <c r="AC1013" i="1" s="1"/>
  <c r="AC1012" i="1" s="1"/>
  <c r="AB1014" i="1"/>
  <c r="AB1013" i="1" s="1"/>
  <c r="AB1012" i="1" s="1"/>
  <c r="AA1014" i="1"/>
  <c r="Z1014" i="1"/>
  <c r="Y1014" i="1"/>
  <c r="Y1013" i="1" s="1"/>
  <c r="Y1012" i="1" s="1"/>
  <c r="X1014" i="1"/>
  <c r="X1013" i="1" s="1"/>
  <c r="X1012" i="1" s="1"/>
  <c r="X1007" i="1" s="1"/>
  <c r="W1014" i="1"/>
  <c r="S1014" i="1"/>
  <c r="S1013" i="1" s="1"/>
  <c r="S1012" i="1" s="1"/>
  <c r="R1014" i="1"/>
  <c r="Q1014" i="1"/>
  <c r="P1014" i="1"/>
  <c r="O1014" i="1"/>
  <c r="O1013" i="1" s="1"/>
  <c r="N1014" i="1"/>
  <c r="M1014" i="1"/>
  <c r="M1013" i="1" s="1"/>
  <c r="M1012" i="1" s="1"/>
  <c r="L1014" i="1"/>
  <c r="K1014" i="1"/>
  <c r="J1014" i="1"/>
  <c r="I1014" i="1"/>
  <c r="E1014" i="1"/>
  <c r="L1013" i="1"/>
  <c r="L1012" i="1" s="1"/>
  <c r="E1013" i="1"/>
  <c r="O1012" i="1"/>
  <c r="E1012" i="1"/>
  <c r="AU1011" i="1"/>
  <c r="V1011" i="1"/>
  <c r="AY1011" i="1" s="1"/>
  <c r="U1011" i="1"/>
  <c r="AX1011" i="1" s="1"/>
  <c r="T1011" i="1"/>
  <c r="E1011" i="1"/>
  <c r="AZ1010" i="1"/>
  <c r="AZ1009" i="1" s="1"/>
  <c r="AZ1008" i="1" s="1"/>
  <c r="AT1010" i="1"/>
  <c r="AS1010" i="1"/>
  <c r="AR1010" i="1"/>
  <c r="AR1009" i="1" s="1"/>
  <c r="AR1008" i="1" s="1"/>
  <c r="AR1007" i="1" s="1"/>
  <c r="AQ1010" i="1"/>
  <c r="AQ1009" i="1" s="1"/>
  <c r="AP1010" i="1"/>
  <c r="AO1010" i="1"/>
  <c r="AO1009" i="1" s="1"/>
  <c r="AO1008" i="1" s="1"/>
  <c r="AO1007" i="1" s="1"/>
  <c r="AN1010" i="1"/>
  <c r="AN1009" i="1" s="1"/>
  <c r="AN1008" i="1" s="1"/>
  <c r="AM1010" i="1"/>
  <c r="AM1009" i="1" s="1"/>
  <c r="AL1010" i="1"/>
  <c r="AK1010" i="1"/>
  <c r="AK1009" i="1" s="1"/>
  <c r="AK1008" i="1" s="1"/>
  <c r="AK1007" i="1" s="1"/>
  <c r="AJ1010" i="1"/>
  <c r="AJ1009" i="1" s="1"/>
  <c r="AJ1008" i="1" s="1"/>
  <c r="AJ1007" i="1" s="1"/>
  <c r="AI1010" i="1"/>
  <c r="AI1009" i="1" s="1"/>
  <c r="AI1008" i="1" s="1"/>
  <c r="AH1010" i="1"/>
  <c r="AG1010" i="1"/>
  <c r="AG1009" i="1" s="1"/>
  <c r="AG1008" i="1" s="1"/>
  <c r="AG1007" i="1" s="1"/>
  <c r="AF1010" i="1"/>
  <c r="AF1009" i="1" s="1"/>
  <c r="AF1008" i="1" s="1"/>
  <c r="AE1010" i="1"/>
  <c r="AE1009" i="1" s="1"/>
  <c r="AD1010" i="1"/>
  <c r="AC1010" i="1"/>
  <c r="AC1009" i="1" s="1"/>
  <c r="AC1008" i="1" s="1"/>
  <c r="AC1007" i="1" s="1"/>
  <c r="AB1010" i="1"/>
  <c r="AB1009" i="1" s="1"/>
  <c r="AB1008" i="1" s="1"/>
  <c r="AA1010" i="1"/>
  <c r="AA1009" i="1" s="1"/>
  <c r="Z1010" i="1"/>
  <c r="Y1010" i="1"/>
  <c r="Y1009" i="1" s="1"/>
  <c r="Y1008" i="1" s="1"/>
  <c r="Y1007" i="1" s="1"/>
  <c r="X1010" i="1"/>
  <c r="X1009" i="1" s="1"/>
  <c r="X1008" i="1" s="1"/>
  <c r="W1010" i="1"/>
  <c r="W1009" i="1" s="1"/>
  <c r="W1008" i="1" s="1"/>
  <c r="S1010" i="1"/>
  <c r="S1009" i="1" s="1"/>
  <c r="R1010" i="1"/>
  <c r="R1009" i="1" s="1"/>
  <c r="R1008" i="1" s="1"/>
  <c r="Q1010" i="1"/>
  <c r="Q1009" i="1" s="1"/>
  <c r="Q1008" i="1" s="1"/>
  <c r="P1010" i="1"/>
  <c r="P1009" i="1" s="1"/>
  <c r="P1008" i="1" s="1"/>
  <c r="O1010" i="1"/>
  <c r="O1009" i="1" s="1"/>
  <c r="N1010" i="1"/>
  <c r="N1009" i="1" s="1"/>
  <c r="N1008" i="1" s="1"/>
  <c r="M1010" i="1"/>
  <c r="L1010" i="1"/>
  <c r="L1009" i="1" s="1"/>
  <c r="L1008" i="1" s="1"/>
  <c r="K1010" i="1"/>
  <c r="J1010" i="1"/>
  <c r="J1009" i="1" s="1"/>
  <c r="J1008" i="1" s="1"/>
  <c r="I1010" i="1"/>
  <c r="I1009" i="1" s="1"/>
  <c r="E1010" i="1"/>
  <c r="AT1009" i="1"/>
  <c r="AP1009" i="1"/>
  <c r="AP1008" i="1" s="1"/>
  <c r="AL1009" i="1"/>
  <c r="AL1008" i="1" s="1"/>
  <c r="AH1009" i="1"/>
  <c r="AD1009" i="1"/>
  <c r="AD1008" i="1" s="1"/>
  <c r="Z1009" i="1"/>
  <c r="Z1008" i="1" s="1"/>
  <c r="M1009" i="1"/>
  <c r="M1008" i="1" s="1"/>
  <c r="E1009" i="1"/>
  <c r="AT1008" i="1"/>
  <c r="AQ1008" i="1"/>
  <c r="AM1008" i="1"/>
  <c r="AH1008" i="1"/>
  <c r="AE1008" i="1"/>
  <c r="AA1008" i="1"/>
  <c r="S1008" i="1"/>
  <c r="O1008" i="1"/>
  <c r="E1008" i="1"/>
  <c r="E1007" i="1"/>
  <c r="BA1006" i="1"/>
  <c r="AU1006" i="1"/>
  <c r="V1006" i="1"/>
  <c r="AY1006" i="1" s="1"/>
  <c r="U1006" i="1"/>
  <c r="AX1006" i="1" s="1"/>
  <c r="T1006" i="1"/>
  <c r="AV1006" i="1" s="1"/>
  <c r="E1006" i="1"/>
  <c r="AZ1005" i="1"/>
  <c r="AZ1004" i="1" s="1"/>
  <c r="AZ1003" i="1" s="1"/>
  <c r="AZ1002" i="1" s="1"/>
  <c r="AT1005" i="1"/>
  <c r="AS1005" i="1"/>
  <c r="AR1005" i="1"/>
  <c r="AR1004" i="1" s="1"/>
  <c r="AR1003" i="1" s="1"/>
  <c r="AR1002" i="1" s="1"/>
  <c r="AQ1005" i="1"/>
  <c r="AP1005" i="1"/>
  <c r="AP1004" i="1" s="1"/>
  <c r="AP1003" i="1" s="1"/>
  <c r="AO1005" i="1"/>
  <c r="AO1004" i="1" s="1"/>
  <c r="AO1003" i="1" s="1"/>
  <c r="AO1002" i="1" s="1"/>
  <c r="AN1005" i="1"/>
  <c r="AN1004" i="1" s="1"/>
  <c r="AN1003" i="1" s="1"/>
  <c r="AN1002" i="1" s="1"/>
  <c r="AM1005" i="1"/>
  <c r="AL1005" i="1"/>
  <c r="AK1005" i="1"/>
  <c r="AK1004" i="1" s="1"/>
  <c r="AK1003" i="1" s="1"/>
  <c r="AK1002" i="1" s="1"/>
  <c r="AJ1005" i="1"/>
  <c r="AJ1004" i="1" s="1"/>
  <c r="AI1005" i="1"/>
  <c r="AH1005" i="1"/>
  <c r="AH1004" i="1" s="1"/>
  <c r="AH1003" i="1" s="1"/>
  <c r="AH1002" i="1" s="1"/>
  <c r="AG1005" i="1"/>
  <c r="AG1004" i="1" s="1"/>
  <c r="AG1003" i="1" s="1"/>
  <c r="AG1002" i="1" s="1"/>
  <c r="AF1005" i="1"/>
  <c r="AF1004" i="1" s="1"/>
  <c r="AF1003" i="1" s="1"/>
  <c r="AF1002" i="1" s="1"/>
  <c r="AE1005" i="1"/>
  <c r="AD1005" i="1"/>
  <c r="AC1005" i="1"/>
  <c r="AC1004" i="1" s="1"/>
  <c r="AC1003" i="1" s="1"/>
  <c r="AC1002" i="1" s="1"/>
  <c r="AB1005" i="1"/>
  <c r="AB1004" i="1" s="1"/>
  <c r="AB1003" i="1" s="1"/>
  <c r="AB1002" i="1" s="1"/>
  <c r="AA1005" i="1"/>
  <c r="Z1005" i="1"/>
  <c r="Z1004" i="1" s="1"/>
  <c r="Z1003" i="1" s="1"/>
  <c r="Z1002" i="1" s="1"/>
  <c r="Y1005" i="1"/>
  <c r="Y1004" i="1" s="1"/>
  <c r="Y1003" i="1" s="1"/>
  <c r="Y1002" i="1" s="1"/>
  <c r="X1005" i="1"/>
  <c r="X1004" i="1" s="1"/>
  <c r="W1005" i="1"/>
  <c r="S1005" i="1"/>
  <c r="R1005" i="1"/>
  <c r="Q1005" i="1"/>
  <c r="Q1004" i="1" s="1"/>
  <c r="Q1003" i="1" s="1"/>
  <c r="Q1002" i="1" s="1"/>
  <c r="P1005" i="1"/>
  <c r="P1004" i="1" s="1"/>
  <c r="P1003" i="1" s="1"/>
  <c r="P1002" i="1" s="1"/>
  <c r="O1005" i="1"/>
  <c r="O1004" i="1" s="1"/>
  <c r="O1003" i="1" s="1"/>
  <c r="O1002" i="1" s="1"/>
  <c r="N1005" i="1"/>
  <c r="N1004" i="1" s="1"/>
  <c r="N1003" i="1" s="1"/>
  <c r="N1002" i="1" s="1"/>
  <c r="M1005" i="1"/>
  <c r="M1004" i="1" s="1"/>
  <c r="M1003" i="1" s="1"/>
  <c r="M1002" i="1" s="1"/>
  <c r="L1005" i="1"/>
  <c r="L1004" i="1" s="1"/>
  <c r="L1003" i="1" s="1"/>
  <c r="L1002" i="1" s="1"/>
  <c r="K1005" i="1"/>
  <c r="K1004" i="1" s="1"/>
  <c r="K1003" i="1" s="1"/>
  <c r="K1002" i="1" s="1"/>
  <c r="J1005" i="1"/>
  <c r="J1004" i="1" s="1"/>
  <c r="I1005" i="1"/>
  <c r="I1004" i="1" s="1"/>
  <c r="I1003" i="1" s="1"/>
  <c r="I1002" i="1" s="1"/>
  <c r="E1005" i="1"/>
  <c r="AT1004" i="1"/>
  <c r="AT1003" i="1" s="1"/>
  <c r="AT1002" i="1" s="1"/>
  <c r="AQ1004" i="1"/>
  <c r="AQ1003" i="1" s="1"/>
  <c r="AQ1002" i="1" s="1"/>
  <c r="AM1004" i="1"/>
  <c r="AM1003" i="1" s="1"/>
  <c r="AL1004" i="1"/>
  <c r="AI1004" i="1"/>
  <c r="AI1003" i="1" s="1"/>
  <c r="AI1002" i="1" s="1"/>
  <c r="AE1004" i="1"/>
  <c r="AE1003" i="1" s="1"/>
  <c r="AD1004" i="1"/>
  <c r="AD1003" i="1" s="1"/>
  <c r="AD1002" i="1" s="1"/>
  <c r="AA1004" i="1"/>
  <c r="AA1003" i="1" s="1"/>
  <c r="AA1002" i="1" s="1"/>
  <c r="W1004" i="1"/>
  <c r="W1003" i="1" s="1"/>
  <c r="S1004" i="1"/>
  <c r="S1003" i="1" s="1"/>
  <c r="R1004" i="1"/>
  <c r="R1003" i="1" s="1"/>
  <c r="R1002" i="1" s="1"/>
  <c r="E1004" i="1"/>
  <c r="AJ1003" i="1"/>
  <c r="AJ1002" i="1" s="1"/>
  <c r="X1003" i="1"/>
  <c r="X1002" i="1" s="1"/>
  <c r="E1003" i="1"/>
  <c r="AM1002" i="1"/>
  <c r="AE1002" i="1"/>
  <c r="W1002" i="1"/>
  <c r="S1002" i="1"/>
  <c r="E1002" i="1"/>
  <c r="BA1001" i="1"/>
  <c r="AV1001" i="1"/>
  <c r="AU1001" i="1"/>
  <c r="T1001" i="1"/>
  <c r="E1001" i="1"/>
  <c r="BA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O1000" i="1"/>
  <c r="E1000" i="1"/>
  <c r="AU999" i="1"/>
  <c r="T999" i="1"/>
  <c r="E999" i="1"/>
  <c r="AT998" i="1"/>
  <c r="AS998" i="1"/>
  <c r="AS997" i="1" s="1"/>
  <c r="AS996" i="1" s="1"/>
  <c r="AS995" i="1" s="1"/>
  <c r="AR998" i="1"/>
  <c r="AR997" i="1" s="1"/>
  <c r="AR996" i="1" s="1"/>
  <c r="AR995" i="1" s="1"/>
  <c r="AQ998" i="1"/>
  <c r="AQ997" i="1" s="1"/>
  <c r="AQ996" i="1" s="1"/>
  <c r="AQ995" i="1" s="1"/>
  <c r="AP998" i="1"/>
  <c r="AO998" i="1"/>
  <c r="AO997" i="1" s="1"/>
  <c r="AO996" i="1" s="1"/>
  <c r="AO995" i="1" s="1"/>
  <c r="AN998" i="1"/>
  <c r="AM998" i="1"/>
  <c r="AM997" i="1" s="1"/>
  <c r="AM996" i="1" s="1"/>
  <c r="AM995" i="1" s="1"/>
  <c r="AL998" i="1"/>
  <c r="AL997" i="1" s="1"/>
  <c r="AK998" i="1"/>
  <c r="AK997" i="1" s="1"/>
  <c r="AK996" i="1" s="1"/>
  <c r="AK995" i="1" s="1"/>
  <c r="AJ998" i="1"/>
  <c r="AJ997" i="1" s="1"/>
  <c r="AJ996" i="1" s="1"/>
  <c r="AJ995" i="1" s="1"/>
  <c r="AI998" i="1"/>
  <c r="AI997" i="1" s="1"/>
  <c r="AI996" i="1" s="1"/>
  <c r="AI995" i="1" s="1"/>
  <c r="AH998" i="1"/>
  <c r="AH997" i="1" s="1"/>
  <c r="AG998" i="1"/>
  <c r="AG997" i="1" s="1"/>
  <c r="AG996" i="1" s="1"/>
  <c r="AG995" i="1" s="1"/>
  <c r="AF998" i="1"/>
  <c r="AF997" i="1" s="1"/>
  <c r="AF996" i="1" s="1"/>
  <c r="AF995" i="1" s="1"/>
  <c r="R998" i="1"/>
  <c r="Q998" i="1"/>
  <c r="P998" i="1"/>
  <c r="O998" i="1"/>
  <c r="E998" i="1"/>
  <c r="AT997" i="1"/>
  <c r="AT996" i="1" s="1"/>
  <c r="AT995" i="1" s="1"/>
  <c r="AP997" i="1"/>
  <c r="AP996" i="1" s="1"/>
  <c r="AN997" i="1"/>
  <c r="AN996" i="1" s="1"/>
  <c r="AN995" i="1" s="1"/>
  <c r="Q997" i="1"/>
  <c r="Q996" i="1" s="1"/>
  <c r="Q995" i="1" s="1"/>
  <c r="P997" i="1"/>
  <c r="P996" i="1" s="1"/>
  <c r="P995" i="1" s="1"/>
  <c r="E997" i="1"/>
  <c r="AH996" i="1"/>
  <c r="AH995" i="1" s="1"/>
  <c r="E996" i="1"/>
  <c r="AP995" i="1"/>
  <c r="E995" i="1"/>
  <c r="E994" i="1"/>
  <c r="BA993" i="1"/>
  <c r="AY993" i="1"/>
  <c r="AX993" i="1"/>
  <c r="AU993" i="1"/>
  <c r="Z993" i="1"/>
  <c r="Z992" i="1" s="1"/>
  <c r="Z991" i="1" s="1"/>
  <c r="Z990" i="1" s="1"/>
  <c r="Z989" i="1" s="1"/>
  <c r="Z988" i="1" s="1"/>
  <c r="T993" i="1"/>
  <c r="AW993" i="1" s="1"/>
  <c r="S993" i="1"/>
  <c r="E993" i="1"/>
  <c r="AZ992" i="1"/>
  <c r="AZ991" i="1" s="1"/>
  <c r="AT992" i="1"/>
  <c r="AT991" i="1" s="1"/>
  <c r="AT990" i="1" s="1"/>
  <c r="AT989" i="1" s="1"/>
  <c r="AT988" i="1" s="1"/>
  <c r="AS992" i="1"/>
  <c r="AS991" i="1" s="1"/>
  <c r="AS990" i="1" s="1"/>
  <c r="AS989" i="1" s="1"/>
  <c r="AS988" i="1" s="1"/>
  <c r="AR992" i="1"/>
  <c r="AR991" i="1" s="1"/>
  <c r="AQ992" i="1"/>
  <c r="AQ991" i="1" s="1"/>
  <c r="AQ990" i="1" s="1"/>
  <c r="AQ989" i="1" s="1"/>
  <c r="AQ988" i="1" s="1"/>
  <c r="AP992" i="1"/>
  <c r="AP991" i="1" s="1"/>
  <c r="AP990" i="1" s="1"/>
  <c r="AP989" i="1" s="1"/>
  <c r="AP988" i="1" s="1"/>
  <c r="AO992" i="1"/>
  <c r="AO991" i="1" s="1"/>
  <c r="AO990" i="1" s="1"/>
  <c r="AO989" i="1" s="1"/>
  <c r="AN992" i="1"/>
  <c r="AN991" i="1" s="1"/>
  <c r="AM992" i="1"/>
  <c r="AM991" i="1" s="1"/>
  <c r="AM990" i="1" s="1"/>
  <c r="AM989" i="1" s="1"/>
  <c r="AM988" i="1" s="1"/>
  <c r="AL992" i="1"/>
  <c r="BA992" i="1" s="1"/>
  <c r="AK992" i="1"/>
  <c r="AK991" i="1" s="1"/>
  <c r="AK990" i="1" s="1"/>
  <c r="AK989" i="1" s="1"/>
  <c r="AK988" i="1" s="1"/>
  <c r="AJ992" i="1"/>
  <c r="AJ991" i="1" s="1"/>
  <c r="AI992" i="1"/>
  <c r="AI991" i="1" s="1"/>
  <c r="AI990" i="1" s="1"/>
  <c r="AI989" i="1" s="1"/>
  <c r="AI988" i="1" s="1"/>
  <c r="AH992" i="1"/>
  <c r="AH991" i="1" s="1"/>
  <c r="AH990" i="1" s="1"/>
  <c r="AH989" i="1" s="1"/>
  <c r="AH988" i="1" s="1"/>
  <c r="AG992" i="1"/>
  <c r="AG991" i="1" s="1"/>
  <c r="AG990" i="1" s="1"/>
  <c r="AG989" i="1" s="1"/>
  <c r="AF992" i="1"/>
  <c r="AF991" i="1" s="1"/>
  <c r="AD992" i="1"/>
  <c r="AD991" i="1" s="1"/>
  <c r="AD990" i="1" s="1"/>
  <c r="AD989" i="1" s="1"/>
  <c r="AD988" i="1" s="1"/>
  <c r="AC992" i="1"/>
  <c r="AC991" i="1" s="1"/>
  <c r="AB992" i="1"/>
  <c r="AB991" i="1" s="1"/>
  <c r="AB990" i="1" s="1"/>
  <c r="AB989" i="1" s="1"/>
  <c r="AB988" i="1" s="1"/>
  <c r="AA992" i="1"/>
  <c r="AA991" i="1" s="1"/>
  <c r="Y992" i="1"/>
  <c r="Y991" i="1" s="1"/>
  <c r="Y990" i="1" s="1"/>
  <c r="Y989" i="1" s="1"/>
  <c r="Y988" i="1" s="1"/>
  <c r="X992" i="1"/>
  <c r="X991" i="1" s="1"/>
  <c r="X990" i="1" s="1"/>
  <c r="W992" i="1"/>
  <c r="W991" i="1" s="1"/>
  <c r="W990" i="1" s="1"/>
  <c r="W989" i="1" s="1"/>
  <c r="W988" i="1" s="1"/>
  <c r="S992" i="1"/>
  <c r="R992" i="1"/>
  <c r="R991" i="1" s="1"/>
  <c r="R990" i="1" s="1"/>
  <c r="R989" i="1" s="1"/>
  <c r="R988" i="1" s="1"/>
  <c r="Q992" i="1"/>
  <c r="Q991" i="1" s="1"/>
  <c r="Q990" i="1" s="1"/>
  <c r="Q989" i="1" s="1"/>
  <c r="Q988" i="1" s="1"/>
  <c r="P992" i="1"/>
  <c r="O992" i="1"/>
  <c r="E992" i="1"/>
  <c r="AX991" i="1"/>
  <c r="S991" i="1"/>
  <c r="P991" i="1"/>
  <c r="O991" i="1"/>
  <c r="O990" i="1" s="1"/>
  <c r="O989" i="1" s="1"/>
  <c r="O988" i="1" s="1"/>
  <c r="E991" i="1"/>
  <c r="AZ990" i="1"/>
  <c r="AZ989" i="1" s="1"/>
  <c r="AZ988" i="1" s="1"/>
  <c r="AR990" i="1"/>
  <c r="AR989" i="1" s="1"/>
  <c r="AR988" i="1" s="1"/>
  <c r="AN990" i="1"/>
  <c r="AN989" i="1" s="1"/>
  <c r="AN988" i="1" s="1"/>
  <c r="AJ990" i="1"/>
  <c r="AJ989" i="1" s="1"/>
  <c r="AJ988" i="1" s="1"/>
  <c r="AF990" i="1"/>
  <c r="AF989" i="1" s="1"/>
  <c r="AF988" i="1" s="1"/>
  <c r="AA990" i="1"/>
  <c r="AX990" i="1" s="1"/>
  <c r="P990" i="1"/>
  <c r="P989" i="1" s="1"/>
  <c r="P988" i="1" s="1"/>
  <c r="E990" i="1"/>
  <c r="X989" i="1"/>
  <c r="X988" i="1" s="1"/>
  <c r="E989" i="1"/>
  <c r="AO988" i="1"/>
  <c r="AG988" i="1"/>
  <c r="E988" i="1"/>
  <c r="E987" i="1"/>
  <c r="BA986" i="1"/>
  <c r="AU986" i="1"/>
  <c r="V986" i="1"/>
  <c r="AY986" i="1" s="1"/>
  <c r="U986" i="1"/>
  <c r="AX986" i="1" s="1"/>
  <c r="T986" i="1"/>
  <c r="AW986" i="1" s="1"/>
  <c r="E986" i="1"/>
  <c r="BA985" i="1"/>
  <c r="AU985" i="1"/>
  <c r="V985" i="1"/>
  <c r="AY985" i="1" s="1"/>
  <c r="U985" i="1"/>
  <c r="AX985" i="1" s="1"/>
  <c r="T985" i="1"/>
  <c r="AV985" i="1" s="1"/>
  <c r="E985" i="1"/>
  <c r="AZ984" i="1"/>
  <c r="AZ983" i="1" s="1"/>
  <c r="AZ982" i="1" s="1"/>
  <c r="AZ981" i="1" s="1"/>
  <c r="AZ980" i="1" s="1"/>
  <c r="AT984" i="1"/>
  <c r="AS984" i="1"/>
  <c r="AR984" i="1"/>
  <c r="AR983" i="1" s="1"/>
  <c r="AQ984" i="1"/>
  <c r="AQ983" i="1" s="1"/>
  <c r="AQ982" i="1" s="1"/>
  <c r="AQ981" i="1" s="1"/>
  <c r="AQ980" i="1" s="1"/>
  <c r="AP984" i="1"/>
  <c r="AP983" i="1" s="1"/>
  <c r="AO984" i="1"/>
  <c r="AO983" i="1" s="1"/>
  <c r="AO982" i="1" s="1"/>
  <c r="AO981" i="1" s="1"/>
  <c r="AO980" i="1" s="1"/>
  <c r="AN984" i="1"/>
  <c r="AN983" i="1" s="1"/>
  <c r="AM984" i="1"/>
  <c r="AM983" i="1" s="1"/>
  <c r="AM982" i="1" s="1"/>
  <c r="AM981" i="1" s="1"/>
  <c r="AM980" i="1" s="1"/>
  <c r="AL984" i="1"/>
  <c r="AK984" i="1"/>
  <c r="AK983" i="1" s="1"/>
  <c r="AK982" i="1" s="1"/>
  <c r="AK981" i="1" s="1"/>
  <c r="AK980" i="1" s="1"/>
  <c r="AJ984" i="1"/>
  <c r="AJ983" i="1" s="1"/>
  <c r="AI984" i="1"/>
  <c r="AI983" i="1" s="1"/>
  <c r="AI982" i="1" s="1"/>
  <c r="AI981" i="1" s="1"/>
  <c r="AI980" i="1" s="1"/>
  <c r="AH984" i="1"/>
  <c r="AH983" i="1" s="1"/>
  <c r="AH982" i="1" s="1"/>
  <c r="AH981" i="1" s="1"/>
  <c r="AH980" i="1" s="1"/>
  <c r="AG984" i="1"/>
  <c r="AG983" i="1" s="1"/>
  <c r="AG982" i="1" s="1"/>
  <c r="AG981" i="1" s="1"/>
  <c r="AG980" i="1" s="1"/>
  <c r="AF984" i="1"/>
  <c r="AF983" i="1" s="1"/>
  <c r="AE984" i="1"/>
  <c r="AD984" i="1"/>
  <c r="AD983" i="1" s="1"/>
  <c r="AD982" i="1" s="1"/>
  <c r="AD981" i="1" s="1"/>
  <c r="AD980" i="1" s="1"/>
  <c r="AC984" i="1"/>
  <c r="AC983" i="1" s="1"/>
  <c r="AC982" i="1" s="1"/>
  <c r="AC981" i="1" s="1"/>
  <c r="AC980" i="1" s="1"/>
  <c r="AB984" i="1"/>
  <c r="AB983" i="1" s="1"/>
  <c r="AA984" i="1"/>
  <c r="AA983" i="1" s="1"/>
  <c r="AA982" i="1" s="1"/>
  <c r="AA981" i="1" s="1"/>
  <c r="AA980" i="1" s="1"/>
  <c r="Z984" i="1"/>
  <c r="Z983" i="1" s="1"/>
  <c r="Z982" i="1" s="1"/>
  <c r="Z981" i="1" s="1"/>
  <c r="Z980" i="1" s="1"/>
  <c r="Y984" i="1"/>
  <c r="Y983" i="1" s="1"/>
  <c r="X984" i="1"/>
  <c r="X983" i="1" s="1"/>
  <c r="W984" i="1"/>
  <c r="W983" i="1" s="1"/>
  <c r="W982" i="1" s="1"/>
  <c r="W981" i="1" s="1"/>
  <c r="W980" i="1" s="1"/>
  <c r="S984" i="1"/>
  <c r="R984" i="1"/>
  <c r="Q984" i="1"/>
  <c r="Q983" i="1" s="1"/>
  <c r="P984" i="1"/>
  <c r="P983" i="1" s="1"/>
  <c r="P982" i="1" s="1"/>
  <c r="P981" i="1" s="1"/>
  <c r="P980" i="1" s="1"/>
  <c r="O984" i="1"/>
  <c r="O983" i="1" s="1"/>
  <c r="O982" i="1" s="1"/>
  <c r="O981" i="1" s="1"/>
  <c r="O980" i="1" s="1"/>
  <c r="N984" i="1"/>
  <c r="N983" i="1" s="1"/>
  <c r="N982" i="1" s="1"/>
  <c r="N981" i="1" s="1"/>
  <c r="N980" i="1" s="1"/>
  <c r="M984" i="1"/>
  <c r="M983" i="1" s="1"/>
  <c r="L984" i="1"/>
  <c r="L983" i="1" s="1"/>
  <c r="L982" i="1" s="1"/>
  <c r="L981" i="1" s="1"/>
  <c r="L980" i="1" s="1"/>
  <c r="K984" i="1"/>
  <c r="K983" i="1" s="1"/>
  <c r="K982" i="1" s="1"/>
  <c r="K981" i="1" s="1"/>
  <c r="K980" i="1" s="1"/>
  <c r="J984" i="1"/>
  <c r="J983" i="1" s="1"/>
  <c r="I984" i="1"/>
  <c r="I983" i="1" s="1"/>
  <c r="E984" i="1"/>
  <c r="AT983" i="1"/>
  <c r="AT982" i="1" s="1"/>
  <c r="AT981" i="1" s="1"/>
  <c r="AT980" i="1" s="1"/>
  <c r="AL983" i="1"/>
  <c r="AE983" i="1"/>
  <c r="AE982" i="1" s="1"/>
  <c r="AE981" i="1" s="1"/>
  <c r="AE980" i="1" s="1"/>
  <c r="S983" i="1"/>
  <c r="S982" i="1" s="1"/>
  <c r="S981" i="1" s="1"/>
  <c r="S980" i="1" s="1"/>
  <c r="R983" i="1"/>
  <c r="R982" i="1" s="1"/>
  <c r="R981" i="1" s="1"/>
  <c r="R980" i="1" s="1"/>
  <c r="E983" i="1"/>
  <c r="AR982" i="1"/>
  <c r="AR981" i="1" s="1"/>
  <c r="AR980" i="1" s="1"/>
  <c r="AN982" i="1"/>
  <c r="AN981" i="1" s="1"/>
  <c r="AJ982" i="1"/>
  <c r="AJ981" i="1" s="1"/>
  <c r="AJ980" i="1" s="1"/>
  <c r="AF982" i="1"/>
  <c r="AF981" i="1" s="1"/>
  <c r="AB982" i="1"/>
  <c r="AB981" i="1" s="1"/>
  <c r="AB980" i="1" s="1"/>
  <c r="Y982" i="1"/>
  <c r="Y981" i="1" s="1"/>
  <c r="Y980" i="1" s="1"/>
  <c r="X982" i="1"/>
  <c r="X981" i="1" s="1"/>
  <c r="Q982" i="1"/>
  <c r="Q981" i="1" s="1"/>
  <c r="Q980" i="1" s="1"/>
  <c r="M982" i="1"/>
  <c r="M981" i="1" s="1"/>
  <c r="M980" i="1" s="1"/>
  <c r="I982" i="1"/>
  <c r="E982" i="1"/>
  <c r="E981" i="1"/>
  <c r="AN980" i="1"/>
  <c r="AF980" i="1"/>
  <c r="X980" i="1"/>
  <c r="E980" i="1"/>
  <c r="BA979" i="1"/>
  <c r="AU979" i="1"/>
  <c r="T979" i="1"/>
  <c r="E979" i="1"/>
  <c r="AU978" i="1"/>
  <c r="T978" i="1"/>
  <c r="E978" i="1"/>
  <c r="AT977" i="1"/>
  <c r="AS977" i="1"/>
  <c r="AR977" i="1"/>
  <c r="AQ977" i="1"/>
  <c r="AP977" i="1"/>
  <c r="AP976" i="1" s="1"/>
  <c r="AP975" i="1" s="1"/>
  <c r="AO977" i="1"/>
  <c r="AO976" i="1" s="1"/>
  <c r="AO975" i="1" s="1"/>
  <c r="AN977" i="1"/>
  <c r="AN976" i="1" s="1"/>
  <c r="AN975" i="1" s="1"/>
  <c r="AM977" i="1"/>
  <c r="AL977" i="1"/>
  <c r="AK977" i="1"/>
  <c r="AK976" i="1" s="1"/>
  <c r="AK975" i="1" s="1"/>
  <c r="AJ977" i="1"/>
  <c r="AJ976" i="1" s="1"/>
  <c r="AJ975" i="1" s="1"/>
  <c r="AI977" i="1"/>
  <c r="AI976" i="1" s="1"/>
  <c r="AI975" i="1" s="1"/>
  <c r="AH977" i="1"/>
  <c r="AH976" i="1" s="1"/>
  <c r="AH975" i="1" s="1"/>
  <c r="AG977" i="1"/>
  <c r="AG976" i="1" s="1"/>
  <c r="AG975" i="1" s="1"/>
  <c r="AF977" i="1"/>
  <c r="AF976" i="1" s="1"/>
  <c r="AF975" i="1" s="1"/>
  <c r="R977" i="1"/>
  <c r="Q977" i="1"/>
  <c r="Q976" i="1" s="1"/>
  <c r="Q975" i="1" s="1"/>
  <c r="P977" i="1"/>
  <c r="O977" i="1"/>
  <c r="O976" i="1" s="1"/>
  <c r="O975" i="1" s="1"/>
  <c r="E977" i="1"/>
  <c r="AT976" i="1"/>
  <c r="AS976" i="1"/>
  <c r="AS975" i="1" s="1"/>
  <c r="AQ976" i="1"/>
  <c r="AQ975" i="1" s="1"/>
  <c r="AM976" i="1"/>
  <c r="AM975" i="1" s="1"/>
  <c r="AL976" i="1"/>
  <c r="AL975" i="1" s="1"/>
  <c r="AE976" i="1"/>
  <c r="AD976" i="1"/>
  <c r="AD975" i="1" s="1"/>
  <c r="AC976" i="1"/>
  <c r="AC975" i="1" s="1"/>
  <c r="AB976" i="1"/>
  <c r="AB975" i="1" s="1"/>
  <c r="AA976" i="1"/>
  <c r="AA975" i="1" s="1"/>
  <c r="Z976" i="1"/>
  <c r="Z975" i="1" s="1"/>
  <c r="Y976" i="1"/>
  <c r="Y975" i="1" s="1"/>
  <c r="X976" i="1"/>
  <c r="X975" i="1" s="1"/>
  <c r="W976" i="1"/>
  <c r="W975" i="1" s="1"/>
  <c r="V976" i="1"/>
  <c r="U976" i="1"/>
  <c r="U975" i="1" s="1"/>
  <c r="R976" i="1"/>
  <c r="E976" i="1"/>
  <c r="AT975" i="1"/>
  <c r="AE975" i="1"/>
  <c r="V975" i="1"/>
  <c r="E975" i="1"/>
  <c r="AY974" i="1"/>
  <c r="AX974" i="1"/>
  <c r="AV974" i="1"/>
  <c r="AU974" i="1"/>
  <c r="T974" i="1"/>
  <c r="AW974" i="1" s="1"/>
  <c r="E974" i="1"/>
  <c r="AZ973" i="1"/>
  <c r="AZ972" i="1" s="1"/>
  <c r="AZ971" i="1" s="1"/>
  <c r="AT973" i="1"/>
  <c r="AS973" i="1"/>
  <c r="AR973" i="1"/>
  <c r="AQ973" i="1"/>
  <c r="AQ972" i="1" s="1"/>
  <c r="AQ971" i="1" s="1"/>
  <c r="AP973" i="1"/>
  <c r="AP972" i="1" s="1"/>
  <c r="AP971" i="1" s="1"/>
  <c r="AO973" i="1"/>
  <c r="AN973" i="1"/>
  <c r="AN972" i="1" s="1"/>
  <c r="AN971" i="1" s="1"/>
  <c r="AM973" i="1"/>
  <c r="AM972" i="1" s="1"/>
  <c r="AM971" i="1" s="1"/>
  <c r="AL973" i="1"/>
  <c r="AK973" i="1"/>
  <c r="AJ973" i="1"/>
  <c r="AJ972" i="1" s="1"/>
  <c r="AJ971" i="1" s="1"/>
  <c r="AI973" i="1"/>
  <c r="AH973" i="1"/>
  <c r="AG973" i="1"/>
  <c r="AF973" i="1"/>
  <c r="AF972" i="1" s="1"/>
  <c r="AF971" i="1" s="1"/>
  <c r="AD973" i="1"/>
  <c r="AY973" i="1" s="1"/>
  <c r="AC973" i="1"/>
  <c r="AB973" i="1"/>
  <c r="AA973" i="1"/>
  <c r="Z973" i="1"/>
  <c r="Z972" i="1" s="1"/>
  <c r="Z971" i="1" s="1"/>
  <c r="Y973" i="1"/>
  <c r="Y972" i="1" s="1"/>
  <c r="Y971" i="1" s="1"/>
  <c r="X973" i="1"/>
  <c r="W973" i="1"/>
  <c r="W972" i="1" s="1"/>
  <c r="W971" i="1" s="1"/>
  <c r="S973" i="1"/>
  <c r="S972" i="1" s="1"/>
  <c r="S971" i="1" s="1"/>
  <c r="R973" i="1"/>
  <c r="Q973" i="1"/>
  <c r="P973" i="1"/>
  <c r="P972" i="1" s="1"/>
  <c r="P971" i="1" s="1"/>
  <c r="O973" i="1"/>
  <c r="E973" i="1"/>
  <c r="AT972" i="1"/>
  <c r="AT971" i="1" s="1"/>
  <c r="AS972" i="1"/>
  <c r="AS971" i="1" s="1"/>
  <c r="AO972" i="1"/>
  <c r="AO971" i="1" s="1"/>
  <c r="AL972" i="1"/>
  <c r="AK972" i="1"/>
  <c r="AI972" i="1"/>
  <c r="AI971" i="1" s="1"/>
  <c r="AH972" i="1"/>
  <c r="AH971" i="1" s="1"/>
  <c r="AG972" i="1"/>
  <c r="AC972" i="1"/>
  <c r="AC971" i="1" s="1"/>
  <c r="AB972" i="1"/>
  <c r="AB971" i="1" s="1"/>
  <c r="X972" i="1"/>
  <c r="X971" i="1" s="1"/>
  <c r="R972" i="1"/>
  <c r="O972" i="1"/>
  <c r="O971" i="1" s="1"/>
  <c r="E972" i="1"/>
  <c r="AL971" i="1"/>
  <c r="AK971" i="1"/>
  <c r="AG971" i="1"/>
  <c r="R971" i="1"/>
  <c r="E971" i="1"/>
  <c r="BA970" i="1"/>
  <c r="AU970" i="1"/>
  <c r="V970" i="1"/>
  <c r="AY970" i="1" s="1"/>
  <c r="U970" i="1"/>
  <c r="AX970" i="1" s="1"/>
  <c r="T970" i="1"/>
  <c r="AW970" i="1" s="1"/>
  <c r="E970" i="1"/>
  <c r="AZ969" i="1"/>
  <c r="AZ962" i="1" s="1"/>
  <c r="AZ961" i="1" s="1"/>
  <c r="AT969" i="1"/>
  <c r="AT962" i="1" s="1"/>
  <c r="AT961" i="1" s="1"/>
  <c r="AS969" i="1"/>
  <c r="AR969" i="1"/>
  <c r="AQ969" i="1"/>
  <c r="AQ962" i="1" s="1"/>
  <c r="AQ961" i="1" s="1"/>
  <c r="AP969" i="1"/>
  <c r="AP962" i="1" s="1"/>
  <c r="AP961" i="1" s="1"/>
  <c r="AO969" i="1"/>
  <c r="AN969" i="1"/>
  <c r="AM969" i="1"/>
  <c r="AM962" i="1" s="1"/>
  <c r="AL969" i="1"/>
  <c r="AK969" i="1"/>
  <c r="AJ969" i="1"/>
  <c r="AI969" i="1"/>
  <c r="AI962" i="1" s="1"/>
  <c r="AI961" i="1" s="1"/>
  <c r="AH969" i="1"/>
  <c r="AG969" i="1"/>
  <c r="AF969" i="1"/>
  <c r="AE969" i="1"/>
  <c r="AE962" i="1" s="1"/>
  <c r="AE961" i="1" s="1"/>
  <c r="AE960" i="1" s="1"/>
  <c r="AD969" i="1"/>
  <c r="AD962" i="1" s="1"/>
  <c r="AD961" i="1" s="1"/>
  <c r="AC969" i="1"/>
  <c r="AC962" i="1" s="1"/>
  <c r="AC961" i="1" s="1"/>
  <c r="AB969" i="1"/>
  <c r="AA969" i="1"/>
  <c r="AA962" i="1" s="1"/>
  <c r="AA961" i="1" s="1"/>
  <c r="Z969" i="1"/>
  <c r="Z962" i="1" s="1"/>
  <c r="Z961" i="1" s="1"/>
  <c r="Z960" i="1" s="1"/>
  <c r="Y969" i="1"/>
  <c r="X969" i="1"/>
  <c r="W969" i="1"/>
  <c r="W962" i="1" s="1"/>
  <c r="W961" i="1" s="1"/>
  <c r="V969" i="1"/>
  <c r="S969" i="1"/>
  <c r="S962" i="1" s="1"/>
  <c r="R969" i="1"/>
  <c r="R962" i="1" s="1"/>
  <c r="Q969" i="1"/>
  <c r="Q962" i="1" s="1"/>
  <c r="Q961" i="1" s="1"/>
  <c r="P969" i="1"/>
  <c r="P962" i="1" s="1"/>
  <c r="P961" i="1" s="1"/>
  <c r="P960" i="1" s="1"/>
  <c r="O969" i="1"/>
  <c r="N969" i="1"/>
  <c r="N962" i="1" s="1"/>
  <c r="M969" i="1"/>
  <c r="M962" i="1" s="1"/>
  <c r="M961" i="1" s="1"/>
  <c r="M960" i="1" s="1"/>
  <c r="L969" i="1"/>
  <c r="L962" i="1" s="1"/>
  <c r="L961" i="1" s="1"/>
  <c r="L960" i="1" s="1"/>
  <c r="K969" i="1"/>
  <c r="K962" i="1" s="1"/>
  <c r="V962" i="1" s="1"/>
  <c r="J969" i="1"/>
  <c r="I969" i="1"/>
  <c r="E969" i="1"/>
  <c r="BA968" i="1"/>
  <c r="E968" i="1"/>
  <c r="BA967" i="1"/>
  <c r="E967" i="1"/>
  <c r="AN966" i="1"/>
  <c r="AM966" i="1"/>
  <c r="AL966" i="1"/>
  <c r="BA966" i="1" s="1"/>
  <c r="AK966" i="1"/>
  <c r="AJ966" i="1"/>
  <c r="AI966" i="1"/>
  <c r="AH966" i="1"/>
  <c r="AG966" i="1"/>
  <c r="AF966" i="1"/>
  <c r="T966" i="1"/>
  <c r="E966" i="1"/>
  <c r="AU965" i="1"/>
  <c r="T965" i="1"/>
  <c r="E965" i="1"/>
  <c r="AU964" i="1"/>
  <c r="T964" i="1"/>
  <c r="AV964" i="1" s="1"/>
  <c r="E964" i="1"/>
  <c r="AT963" i="1"/>
  <c r="AS963" i="1"/>
  <c r="AR963" i="1"/>
  <c r="AQ963" i="1"/>
  <c r="AP963" i="1"/>
  <c r="AO963" i="1"/>
  <c r="AN963" i="1"/>
  <c r="AN962" i="1" s="1"/>
  <c r="AN961" i="1" s="1"/>
  <c r="AM963" i="1"/>
  <c r="AL963" i="1"/>
  <c r="AK963" i="1"/>
  <c r="AK962" i="1" s="1"/>
  <c r="AK961" i="1" s="1"/>
  <c r="AK960" i="1" s="1"/>
  <c r="AJ963" i="1"/>
  <c r="AJ962" i="1" s="1"/>
  <c r="AJ961" i="1" s="1"/>
  <c r="AI963" i="1"/>
  <c r="AH963" i="1"/>
  <c r="AG963" i="1"/>
  <c r="AG962" i="1" s="1"/>
  <c r="AG961" i="1" s="1"/>
  <c r="AF963" i="1"/>
  <c r="AF962" i="1" s="1"/>
  <c r="AF961" i="1" s="1"/>
  <c r="T963" i="1"/>
  <c r="O963" i="1"/>
  <c r="E963" i="1"/>
  <c r="AS962" i="1"/>
  <c r="AS961" i="1" s="1"/>
  <c r="AS960" i="1" s="1"/>
  <c r="AB962" i="1"/>
  <c r="AB961" i="1" s="1"/>
  <c r="Y962" i="1"/>
  <c r="Y961" i="1" s="1"/>
  <c r="X962" i="1"/>
  <c r="X961" i="1" s="1"/>
  <c r="E962" i="1"/>
  <c r="AM961" i="1"/>
  <c r="S961" i="1"/>
  <c r="R961" i="1"/>
  <c r="N961" i="1"/>
  <c r="N960" i="1" s="1"/>
  <c r="K961" i="1"/>
  <c r="K960" i="1" s="1"/>
  <c r="E961" i="1"/>
  <c r="E960" i="1"/>
  <c r="BA959" i="1"/>
  <c r="AU959" i="1"/>
  <c r="V959" i="1"/>
  <c r="AY959" i="1" s="1"/>
  <c r="U959" i="1"/>
  <c r="AX959" i="1" s="1"/>
  <c r="T959" i="1"/>
  <c r="AV959" i="1" s="1"/>
  <c r="E959" i="1"/>
  <c r="AZ958" i="1"/>
  <c r="AZ957" i="1" s="1"/>
  <c r="AZ956" i="1" s="1"/>
  <c r="AZ955" i="1" s="1"/>
  <c r="AT958" i="1"/>
  <c r="AS958" i="1"/>
  <c r="AR958" i="1"/>
  <c r="AR957" i="1" s="1"/>
  <c r="AQ958" i="1"/>
  <c r="AQ957" i="1" s="1"/>
  <c r="AQ956" i="1" s="1"/>
  <c r="AQ955" i="1" s="1"/>
  <c r="AP958" i="1"/>
  <c r="AP957" i="1" s="1"/>
  <c r="AO958" i="1"/>
  <c r="AO957" i="1" s="1"/>
  <c r="AN958" i="1"/>
  <c r="AN957" i="1" s="1"/>
  <c r="AM958" i="1"/>
  <c r="AM957" i="1" s="1"/>
  <c r="AM956" i="1" s="1"/>
  <c r="AM955" i="1" s="1"/>
  <c r="AL958" i="1"/>
  <c r="AL957" i="1" s="1"/>
  <c r="AK958" i="1"/>
  <c r="AK957" i="1" s="1"/>
  <c r="AJ958" i="1"/>
  <c r="AJ957" i="1" s="1"/>
  <c r="AI958" i="1"/>
  <c r="AI957" i="1" s="1"/>
  <c r="AI956" i="1" s="1"/>
  <c r="AI955" i="1" s="1"/>
  <c r="AH958" i="1"/>
  <c r="AH957" i="1" s="1"/>
  <c r="AH956" i="1" s="1"/>
  <c r="AH955" i="1" s="1"/>
  <c r="AG958" i="1"/>
  <c r="AG957" i="1" s="1"/>
  <c r="AF958" i="1"/>
  <c r="AF957" i="1" s="1"/>
  <c r="AE958" i="1"/>
  <c r="AE957" i="1" s="1"/>
  <c r="AE956" i="1" s="1"/>
  <c r="AE955" i="1" s="1"/>
  <c r="AD958" i="1"/>
  <c r="AD957" i="1" s="1"/>
  <c r="AD956" i="1" s="1"/>
  <c r="AD955" i="1" s="1"/>
  <c r="AC958" i="1"/>
  <c r="AC957" i="1" s="1"/>
  <c r="AB958" i="1"/>
  <c r="AB957" i="1" s="1"/>
  <c r="AA958" i="1"/>
  <c r="AA957" i="1" s="1"/>
  <c r="AA956" i="1" s="1"/>
  <c r="AA955" i="1" s="1"/>
  <c r="Z958" i="1"/>
  <c r="Z957" i="1" s="1"/>
  <c r="Z956" i="1" s="1"/>
  <c r="Z955" i="1" s="1"/>
  <c r="Y958" i="1"/>
  <c r="Y957" i="1" s="1"/>
  <c r="X958" i="1"/>
  <c r="X957" i="1" s="1"/>
  <c r="W958" i="1"/>
  <c r="W957" i="1" s="1"/>
  <c r="W956" i="1" s="1"/>
  <c r="W955" i="1" s="1"/>
  <c r="S958" i="1"/>
  <c r="R958" i="1"/>
  <c r="Q958" i="1"/>
  <c r="Q957" i="1" s="1"/>
  <c r="P958" i="1"/>
  <c r="P957" i="1" s="1"/>
  <c r="P956" i="1" s="1"/>
  <c r="P955" i="1" s="1"/>
  <c r="O958" i="1"/>
  <c r="O957" i="1" s="1"/>
  <c r="O956" i="1" s="1"/>
  <c r="O955" i="1" s="1"/>
  <c r="N958" i="1"/>
  <c r="N957" i="1" s="1"/>
  <c r="N956" i="1" s="1"/>
  <c r="N955" i="1" s="1"/>
  <c r="N954" i="1" s="1"/>
  <c r="M958" i="1"/>
  <c r="M957" i="1" s="1"/>
  <c r="L958" i="1"/>
  <c r="L957" i="1" s="1"/>
  <c r="L956" i="1" s="1"/>
  <c r="L955" i="1" s="1"/>
  <c r="L954" i="1" s="1"/>
  <c r="K958" i="1"/>
  <c r="V958" i="1" s="1"/>
  <c r="J958" i="1"/>
  <c r="I958" i="1"/>
  <c r="I957" i="1" s="1"/>
  <c r="E958" i="1"/>
  <c r="AT957" i="1"/>
  <c r="AT956" i="1" s="1"/>
  <c r="AT955" i="1" s="1"/>
  <c r="S957" i="1"/>
  <c r="S956" i="1" s="1"/>
  <c r="S955" i="1" s="1"/>
  <c r="R957" i="1"/>
  <c r="R956" i="1" s="1"/>
  <c r="R955" i="1" s="1"/>
  <c r="J957" i="1"/>
  <c r="E957" i="1"/>
  <c r="AR956" i="1"/>
  <c r="AR955" i="1" s="1"/>
  <c r="AO956" i="1"/>
  <c r="AO955" i="1" s="1"/>
  <c r="AN956" i="1"/>
  <c r="AN955" i="1" s="1"/>
  <c r="AK956" i="1"/>
  <c r="AK955" i="1" s="1"/>
  <c r="AJ956" i="1"/>
  <c r="AJ955" i="1" s="1"/>
  <c r="AG956" i="1"/>
  <c r="AG955" i="1" s="1"/>
  <c r="AF956" i="1"/>
  <c r="AF955" i="1" s="1"/>
  <c r="AC956" i="1"/>
  <c r="AC955" i="1" s="1"/>
  <c r="AB956" i="1"/>
  <c r="AB955" i="1" s="1"/>
  <c r="Y956" i="1"/>
  <c r="Y955" i="1" s="1"/>
  <c r="X956" i="1"/>
  <c r="X955" i="1" s="1"/>
  <c r="Q956" i="1"/>
  <c r="Q955" i="1" s="1"/>
  <c r="M956" i="1"/>
  <c r="M955" i="1" s="1"/>
  <c r="I956" i="1"/>
  <c r="E956" i="1"/>
  <c r="E955" i="1"/>
  <c r="E954" i="1"/>
  <c r="E953" i="1"/>
  <c r="BA952" i="1"/>
  <c r="AY952" i="1"/>
  <c r="AU952" i="1"/>
  <c r="AM952" i="1"/>
  <c r="AM950" i="1" s="1"/>
  <c r="AI952" i="1"/>
  <c r="AH952" i="1"/>
  <c r="V952" i="1"/>
  <c r="U952" i="1"/>
  <c r="AX952" i="1" s="1"/>
  <c r="T952" i="1"/>
  <c r="AW952" i="1" s="1"/>
  <c r="E952" i="1"/>
  <c r="BA951" i="1"/>
  <c r="AW951" i="1"/>
  <c r="AU951" i="1"/>
  <c r="AM951" i="1"/>
  <c r="AI951" i="1"/>
  <c r="AH951" i="1"/>
  <c r="AH950" i="1" s="1"/>
  <c r="V951" i="1"/>
  <c r="AY951" i="1" s="1"/>
  <c r="U951" i="1"/>
  <c r="AX951" i="1" s="1"/>
  <c r="T951" i="1"/>
  <c r="E951" i="1"/>
  <c r="AZ950" i="1"/>
  <c r="AT950" i="1"/>
  <c r="AS950" i="1"/>
  <c r="AR950" i="1"/>
  <c r="AQ950" i="1"/>
  <c r="AP950" i="1"/>
  <c r="AO950" i="1"/>
  <c r="AN950" i="1"/>
  <c r="AL950" i="1"/>
  <c r="AK950" i="1"/>
  <c r="AJ950" i="1"/>
  <c r="AG950" i="1"/>
  <c r="AF950" i="1"/>
  <c r="AE950" i="1"/>
  <c r="AD950" i="1"/>
  <c r="AC950" i="1"/>
  <c r="AB950" i="1"/>
  <c r="AA950" i="1"/>
  <c r="Z950" i="1"/>
  <c r="Y950" i="1"/>
  <c r="X950" i="1"/>
  <c r="W950" i="1"/>
  <c r="S950" i="1"/>
  <c r="R950" i="1"/>
  <c r="Q950" i="1"/>
  <c r="P950" i="1"/>
  <c r="O950" i="1"/>
  <c r="N950" i="1"/>
  <c r="M950" i="1"/>
  <c r="L950" i="1"/>
  <c r="K950" i="1"/>
  <c r="J950" i="1"/>
  <c r="I950" i="1"/>
  <c r="E950" i="1"/>
  <c r="BA949" i="1"/>
  <c r="AU949" i="1"/>
  <c r="AM949" i="1"/>
  <c r="AM948" i="1" s="1"/>
  <c r="AI949" i="1"/>
  <c r="AI948" i="1" s="1"/>
  <c r="AH949" i="1"/>
  <c r="AH948" i="1" s="1"/>
  <c r="AH947" i="1" s="1"/>
  <c r="AH946" i="1" s="1"/>
  <c r="AH945" i="1" s="1"/>
  <c r="V949" i="1"/>
  <c r="AY949" i="1" s="1"/>
  <c r="U949" i="1"/>
  <c r="AX949" i="1" s="1"/>
  <c r="T949" i="1"/>
  <c r="AW949" i="1" s="1"/>
  <c r="E949" i="1"/>
  <c r="AZ948" i="1"/>
  <c r="AT948" i="1"/>
  <c r="AT947" i="1" s="1"/>
  <c r="AT946" i="1" s="1"/>
  <c r="AT945" i="1" s="1"/>
  <c r="AS948" i="1"/>
  <c r="AS947" i="1" s="1"/>
  <c r="AS946" i="1" s="1"/>
  <c r="AS945" i="1" s="1"/>
  <c r="AR948" i="1"/>
  <c r="AR947" i="1" s="1"/>
  <c r="AR946" i="1" s="1"/>
  <c r="AR945" i="1" s="1"/>
  <c r="AQ948" i="1"/>
  <c r="AQ947" i="1" s="1"/>
  <c r="AQ946" i="1" s="1"/>
  <c r="AQ945" i="1" s="1"/>
  <c r="AP948" i="1"/>
  <c r="AO948" i="1"/>
  <c r="AO947" i="1" s="1"/>
  <c r="AN948" i="1"/>
  <c r="AL948" i="1"/>
  <c r="AK948" i="1"/>
  <c r="AK947" i="1" s="1"/>
  <c r="AK946" i="1" s="1"/>
  <c r="AK945" i="1" s="1"/>
  <c r="AJ948" i="1"/>
  <c r="AG948" i="1"/>
  <c r="AG947" i="1" s="1"/>
  <c r="AG946" i="1" s="1"/>
  <c r="AG945" i="1" s="1"/>
  <c r="AF948" i="1"/>
  <c r="AF947" i="1" s="1"/>
  <c r="AF946" i="1" s="1"/>
  <c r="AF945" i="1" s="1"/>
  <c r="AE948" i="1"/>
  <c r="AE947" i="1" s="1"/>
  <c r="AE946" i="1" s="1"/>
  <c r="AE945" i="1" s="1"/>
  <c r="AD948" i="1"/>
  <c r="AC948" i="1"/>
  <c r="AC947" i="1" s="1"/>
  <c r="AC946" i="1" s="1"/>
  <c r="AC945" i="1" s="1"/>
  <c r="AB948" i="1"/>
  <c r="AB947" i="1" s="1"/>
  <c r="AB946" i="1" s="1"/>
  <c r="AB945" i="1" s="1"/>
  <c r="AA948" i="1"/>
  <c r="Z948" i="1"/>
  <c r="Y948" i="1"/>
  <c r="Y947" i="1" s="1"/>
  <c r="X948" i="1"/>
  <c r="X947" i="1" s="1"/>
  <c r="X946" i="1" s="1"/>
  <c r="X945" i="1" s="1"/>
  <c r="W948" i="1"/>
  <c r="W947" i="1" s="1"/>
  <c r="W946" i="1" s="1"/>
  <c r="W945" i="1" s="1"/>
  <c r="S948" i="1"/>
  <c r="R948" i="1"/>
  <c r="Q948" i="1"/>
  <c r="Q947" i="1" s="1"/>
  <c r="P948" i="1"/>
  <c r="O948" i="1"/>
  <c r="N948" i="1"/>
  <c r="M948" i="1"/>
  <c r="M947" i="1" s="1"/>
  <c r="M946" i="1" s="1"/>
  <c r="M945" i="1" s="1"/>
  <c r="L948" i="1"/>
  <c r="K948" i="1"/>
  <c r="J948" i="1"/>
  <c r="I948" i="1"/>
  <c r="E948" i="1"/>
  <c r="AJ947" i="1"/>
  <c r="AJ946" i="1" s="1"/>
  <c r="AJ945" i="1" s="1"/>
  <c r="S947" i="1"/>
  <c r="S946" i="1" s="1"/>
  <c r="S945" i="1" s="1"/>
  <c r="K947" i="1"/>
  <c r="E947" i="1"/>
  <c r="AO946" i="1"/>
  <c r="AO945" i="1" s="1"/>
  <c r="Y946" i="1"/>
  <c r="Y945" i="1" s="1"/>
  <c r="Q946" i="1"/>
  <c r="Q945" i="1" s="1"/>
  <c r="E946" i="1"/>
  <c r="E945" i="1"/>
  <c r="BA944" i="1"/>
  <c r="E944" i="1"/>
  <c r="AN943" i="1"/>
  <c r="AN942" i="1" s="1"/>
  <c r="AN941" i="1" s="1"/>
  <c r="AM943" i="1"/>
  <c r="AM942" i="1" s="1"/>
  <c r="AM941" i="1" s="1"/>
  <c r="AL943" i="1"/>
  <c r="AL942" i="1" s="1"/>
  <c r="BA942" i="1" s="1"/>
  <c r="AK943" i="1"/>
  <c r="AJ943" i="1"/>
  <c r="AJ942" i="1" s="1"/>
  <c r="AJ941" i="1" s="1"/>
  <c r="AI943" i="1"/>
  <c r="AI942" i="1" s="1"/>
  <c r="AI941" i="1" s="1"/>
  <c r="AH943" i="1"/>
  <c r="AG943" i="1"/>
  <c r="AF943" i="1"/>
  <c r="AF942" i="1" s="1"/>
  <c r="AF941" i="1" s="1"/>
  <c r="T943" i="1"/>
  <c r="T942" i="1" s="1"/>
  <c r="T941" i="1" s="1"/>
  <c r="E943" i="1"/>
  <c r="AK942" i="1"/>
  <c r="AH942" i="1"/>
  <c r="AG942" i="1"/>
  <c r="E942" i="1"/>
  <c r="AK941" i="1"/>
  <c r="AH941" i="1"/>
  <c r="AG941" i="1"/>
  <c r="E941" i="1"/>
  <c r="BA940" i="1"/>
  <c r="AU940" i="1"/>
  <c r="V940" i="1"/>
  <c r="AY940" i="1" s="1"/>
  <c r="U940" i="1"/>
  <c r="AX940" i="1" s="1"/>
  <c r="T940" i="1"/>
  <c r="AW940" i="1" s="1"/>
  <c r="E940" i="1"/>
  <c r="BA939" i="1"/>
  <c r="AU939" i="1"/>
  <c r="V939" i="1"/>
  <c r="AY939" i="1" s="1"/>
  <c r="U939" i="1"/>
  <c r="AX939" i="1" s="1"/>
  <c r="T939" i="1"/>
  <c r="AW939" i="1" s="1"/>
  <c r="E939" i="1"/>
  <c r="AZ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S938" i="1"/>
  <c r="R938" i="1"/>
  <c r="Q938" i="1"/>
  <c r="P938" i="1"/>
  <c r="O938" i="1"/>
  <c r="N938" i="1"/>
  <c r="M938" i="1"/>
  <c r="L938" i="1"/>
  <c r="K938" i="1"/>
  <c r="J938" i="1"/>
  <c r="I938" i="1"/>
  <c r="E938" i="1"/>
  <c r="BA937" i="1"/>
  <c r="AU937" i="1"/>
  <c r="V937" i="1"/>
  <c r="AY937" i="1" s="1"/>
  <c r="U937" i="1"/>
  <c r="AX937" i="1" s="1"/>
  <c r="T937" i="1"/>
  <c r="AW937" i="1" s="1"/>
  <c r="E937" i="1"/>
  <c r="AZ936" i="1"/>
  <c r="AZ935" i="1" s="1"/>
  <c r="AZ934" i="1" s="1"/>
  <c r="AZ933" i="1" s="1"/>
  <c r="AZ932" i="1" s="1"/>
  <c r="AT936" i="1"/>
  <c r="AS936" i="1"/>
  <c r="AR936" i="1"/>
  <c r="AQ936" i="1"/>
  <c r="AQ935" i="1" s="1"/>
  <c r="AQ934" i="1" s="1"/>
  <c r="AQ933" i="1" s="1"/>
  <c r="AQ932" i="1" s="1"/>
  <c r="AP936" i="1"/>
  <c r="AO936" i="1"/>
  <c r="AO935" i="1" s="1"/>
  <c r="AO934" i="1" s="1"/>
  <c r="AO933" i="1" s="1"/>
  <c r="AO932" i="1" s="1"/>
  <c r="AN936" i="1"/>
  <c r="AM936" i="1"/>
  <c r="AM935" i="1" s="1"/>
  <c r="AM934" i="1" s="1"/>
  <c r="AM933" i="1" s="1"/>
  <c r="AL936" i="1"/>
  <c r="AK936" i="1"/>
  <c r="AK935" i="1" s="1"/>
  <c r="AK934" i="1" s="1"/>
  <c r="AK933" i="1" s="1"/>
  <c r="AJ936" i="1"/>
  <c r="AI936" i="1"/>
  <c r="AI935" i="1" s="1"/>
  <c r="AI934" i="1" s="1"/>
  <c r="AI933" i="1" s="1"/>
  <c r="AH936" i="1"/>
  <c r="AG936" i="1"/>
  <c r="AG935" i="1" s="1"/>
  <c r="AG934" i="1" s="1"/>
  <c r="AG933" i="1" s="1"/>
  <c r="AF936" i="1"/>
  <c r="AE936" i="1"/>
  <c r="AE935" i="1" s="1"/>
  <c r="AD936" i="1"/>
  <c r="AC936" i="1"/>
  <c r="AB936" i="1"/>
  <c r="AA936" i="1"/>
  <c r="AA935" i="1" s="1"/>
  <c r="AA934" i="1" s="1"/>
  <c r="AA933" i="1" s="1"/>
  <c r="Z936" i="1"/>
  <c r="Y936" i="1"/>
  <c r="Y935" i="1" s="1"/>
  <c r="Y934" i="1" s="1"/>
  <c r="Y933" i="1" s="1"/>
  <c r="Y932" i="1" s="1"/>
  <c r="X936" i="1"/>
  <c r="W936" i="1"/>
  <c r="W935" i="1" s="1"/>
  <c r="W934" i="1" s="1"/>
  <c r="W933" i="1" s="1"/>
  <c r="W932" i="1" s="1"/>
  <c r="S936" i="1"/>
  <c r="S935" i="1" s="1"/>
  <c r="R936" i="1"/>
  <c r="R935" i="1" s="1"/>
  <c r="R934" i="1" s="1"/>
  <c r="R933" i="1" s="1"/>
  <c r="R932" i="1" s="1"/>
  <c r="Q936" i="1"/>
  <c r="Q935" i="1" s="1"/>
  <c r="Q934" i="1" s="1"/>
  <c r="Q933" i="1" s="1"/>
  <c r="Q932" i="1" s="1"/>
  <c r="P936" i="1"/>
  <c r="P935" i="1" s="1"/>
  <c r="P934" i="1" s="1"/>
  <c r="P933" i="1" s="1"/>
  <c r="P932" i="1" s="1"/>
  <c r="O936" i="1"/>
  <c r="O935" i="1" s="1"/>
  <c r="N936" i="1"/>
  <c r="N935" i="1" s="1"/>
  <c r="N934" i="1" s="1"/>
  <c r="N933" i="1" s="1"/>
  <c r="N932" i="1" s="1"/>
  <c r="M936" i="1"/>
  <c r="M935" i="1" s="1"/>
  <c r="M934" i="1" s="1"/>
  <c r="M933" i="1" s="1"/>
  <c r="M932" i="1" s="1"/>
  <c r="L936" i="1"/>
  <c r="L935" i="1" s="1"/>
  <c r="L934" i="1" s="1"/>
  <c r="L933" i="1" s="1"/>
  <c r="L932" i="1" s="1"/>
  <c r="K936" i="1"/>
  <c r="J936" i="1"/>
  <c r="I936" i="1"/>
  <c r="E936" i="1"/>
  <c r="AT935" i="1"/>
  <c r="AT934" i="1" s="1"/>
  <c r="AT933" i="1" s="1"/>
  <c r="AT932" i="1" s="1"/>
  <c r="AS935" i="1"/>
  <c r="AS934" i="1" s="1"/>
  <c r="AS933" i="1" s="1"/>
  <c r="AS932" i="1" s="1"/>
  <c r="AS931" i="1" s="1"/>
  <c r="AP935" i="1"/>
  <c r="AL935" i="1"/>
  <c r="AH935" i="1"/>
  <c r="AH934" i="1" s="1"/>
  <c r="AD935" i="1"/>
  <c r="AD934" i="1" s="1"/>
  <c r="AD933" i="1" s="1"/>
  <c r="AD932" i="1" s="1"/>
  <c r="AC935" i="1"/>
  <c r="AC934" i="1" s="1"/>
  <c r="AC933" i="1" s="1"/>
  <c r="AC932" i="1" s="1"/>
  <c r="AC931" i="1" s="1"/>
  <c r="Z935" i="1"/>
  <c r="Z934" i="1" s="1"/>
  <c r="Z933" i="1" s="1"/>
  <c r="Z932" i="1" s="1"/>
  <c r="I935" i="1"/>
  <c r="E935" i="1"/>
  <c r="AE934" i="1"/>
  <c r="AE933" i="1" s="1"/>
  <c r="AE932" i="1" s="1"/>
  <c r="S934" i="1"/>
  <c r="S933" i="1" s="1"/>
  <c r="S932" i="1" s="1"/>
  <c r="O934" i="1"/>
  <c r="O933" i="1" s="1"/>
  <c r="O932" i="1" s="1"/>
  <c r="E934" i="1"/>
  <c r="AH933" i="1"/>
  <c r="E933" i="1"/>
  <c r="AA932" i="1"/>
  <c r="E932" i="1"/>
  <c r="E931" i="1"/>
  <c r="BA930" i="1"/>
  <c r="AU930" i="1"/>
  <c r="T930" i="1"/>
  <c r="AV930" i="1" s="1"/>
  <c r="E930" i="1"/>
  <c r="AT929" i="1"/>
  <c r="AS929" i="1"/>
  <c r="AR929" i="1"/>
  <c r="AR928" i="1" s="1"/>
  <c r="AR927" i="1" s="1"/>
  <c r="AQ929" i="1"/>
  <c r="AQ928" i="1" s="1"/>
  <c r="AQ927" i="1" s="1"/>
  <c r="AP929" i="1"/>
  <c r="AP928" i="1" s="1"/>
  <c r="AP927" i="1" s="1"/>
  <c r="AO929" i="1"/>
  <c r="AN929" i="1"/>
  <c r="AN928" i="1" s="1"/>
  <c r="AM929" i="1"/>
  <c r="AL929" i="1"/>
  <c r="AK929" i="1"/>
  <c r="AJ929" i="1"/>
  <c r="AJ928" i="1" s="1"/>
  <c r="AI929" i="1"/>
  <c r="AI928" i="1" s="1"/>
  <c r="AI927" i="1" s="1"/>
  <c r="AH929" i="1"/>
  <c r="AH928" i="1" s="1"/>
  <c r="AH927" i="1" s="1"/>
  <c r="AG929" i="1"/>
  <c r="AF929" i="1"/>
  <c r="AF928" i="1" s="1"/>
  <c r="R929" i="1"/>
  <c r="Q929" i="1"/>
  <c r="Q928" i="1" s="1"/>
  <c r="P929" i="1"/>
  <c r="O929" i="1"/>
  <c r="E929" i="1"/>
  <c r="AT928" i="1"/>
  <c r="AT927" i="1" s="1"/>
  <c r="AS928" i="1"/>
  <c r="AO928" i="1"/>
  <c r="AO927" i="1" s="1"/>
  <c r="AM928" i="1"/>
  <c r="AK928" i="1"/>
  <c r="AG928" i="1"/>
  <c r="R928" i="1"/>
  <c r="R927" i="1" s="1"/>
  <c r="P928" i="1"/>
  <c r="O928" i="1"/>
  <c r="E928" i="1"/>
  <c r="AS927" i="1"/>
  <c r="AN927" i="1"/>
  <c r="AM927" i="1"/>
  <c r="AK927" i="1"/>
  <c r="AJ927" i="1"/>
  <c r="AG927" i="1"/>
  <c r="AF927" i="1"/>
  <c r="P927" i="1"/>
  <c r="O927" i="1"/>
  <c r="E927" i="1"/>
  <c r="BA926" i="1"/>
  <c r="AU926" i="1"/>
  <c r="AM926" i="1"/>
  <c r="AI926" i="1"/>
  <c r="AI925" i="1" s="1"/>
  <c r="AI924" i="1" s="1"/>
  <c r="AI923" i="1" s="1"/>
  <c r="AH926" i="1"/>
  <c r="AH925" i="1" s="1"/>
  <c r="T926" i="1"/>
  <c r="AV926" i="1" s="1"/>
  <c r="E926" i="1"/>
  <c r="AT925" i="1"/>
  <c r="AS925" i="1"/>
  <c r="AR925" i="1"/>
  <c r="AR924" i="1" s="1"/>
  <c r="AQ925" i="1"/>
  <c r="AQ924" i="1" s="1"/>
  <c r="AQ923" i="1" s="1"/>
  <c r="AP925" i="1"/>
  <c r="AP924" i="1" s="1"/>
  <c r="AP923" i="1" s="1"/>
  <c r="AO925" i="1"/>
  <c r="AO924" i="1" s="1"/>
  <c r="AN925" i="1"/>
  <c r="AN924" i="1" s="1"/>
  <c r="AN923" i="1" s="1"/>
  <c r="AM925" i="1"/>
  <c r="AM924" i="1" s="1"/>
  <c r="AM923" i="1" s="1"/>
  <c r="AL925" i="1"/>
  <c r="AL924" i="1" s="1"/>
  <c r="AK925" i="1"/>
  <c r="AK924" i="1" s="1"/>
  <c r="AJ925" i="1"/>
  <c r="AJ924" i="1" s="1"/>
  <c r="AG925" i="1"/>
  <c r="AG924" i="1" s="1"/>
  <c r="AF925" i="1"/>
  <c r="P925" i="1"/>
  <c r="O925" i="1"/>
  <c r="E925" i="1"/>
  <c r="AT924" i="1"/>
  <c r="AT923" i="1" s="1"/>
  <c r="AH924" i="1"/>
  <c r="AH923" i="1" s="1"/>
  <c r="P924" i="1"/>
  <c r="P923" i="1" s="1"/>
  <c r="E924" i="1"/>
  <c r="AR923" i="1"/>
  <c r="AO923" i="1"/>
  <c r="AK923" i="1"/>
  <c r="AJ923" i="1"/>
  <c r="AG923" i="1"/>
  <c r="E923" i="1"/>
  <c r="BA922" i="1"/>
  <c r="AY922" i="1"/>
  <c r="AX922" i="1"/>
  <c r="AU922" i="1"/>
  <c r="T922" i="1"/>
  <c r="E922" i="1"/>
  <c r="AZ921" i="1"/>
  <c r="AZ918" i="1" s="1"/>
  <c r="AT921" i="1"/>
  <c r="AT919" i="1" s="1"/>
  <c r="AT918" i="1" s="1"/>
  <c r="AS921" i="1"/>
  <c r="AS919" i="1" s="1"/>
  <c r="AR921" i="1"/>
  <c r="AR919" i="1" s="1"/>
  <c r="AQ921" i="1"/>
  <c r="AQ919" i="1" s="1"/>
  <c r="AQ918" i="1" s="1"/>
  <c r="AP921" i="1"/>
  <c r="AP919" i="1" s="1"/>
  <c r="AP918" i="1" s="1"/>
  <c r="AO921" i="1"/>
  <c r="AO919" i="1" s="1"/>
  <c r="AN921" i="1"/>
  <c r="AM921" i="1"/>
  <c r="AM919" i="1" s="1"/>
  <c r="AM918" i="1" s="1"/>
  <c r="AL921" i="1"/>
  <c r="AK921" i="1"/>
  <c r="AK919" i="1" s="1"/>
  <c r="AJ921" i="1"/>
  <c r="AJ919" i="1" s="1"/>
  <c r="AJ918" i="1" s="1"/>
  <c r="AI921" i="1"/>
  <c r="AI919" i="1" s="1"/>
  <c r="AI918" i="1" s="1"/>
  <c r="AH921" i="1"/>
  <c r="AH919" i="1" s="1"/>
  <c r="AH918" i="1" s="1"/>
  <c r="AG921" i="1"/>
  <c r="AG919" i="1" s="1"/>
  <c r="AF921" i="1"/>
  <c r="AD921" i="1"/>
  <c r="AD918" i="1" s="1"/>
  <c r="AC921" i="1"/>
  <c r="AC918" i="1" s="1"/>
  <c r="AB921" i="1"/>
  <c r="AA921" i="1"/>
  <c r="AX921" i="1" s="1"/>
  <c r="Z921" i="1"/>
  <c r="Z918" i="1" s="1"/>
  <c r="Y921" i="1"/>
  <c r="Y918" i="1" s="1"/>
  <c r="X921" i="1"/>
  <c r="W921" i="1"/>
  <c r="W918" i="1" s="1"/>
  <c r="S921" i="1"/>
  <c r="S919" i="1" s="1"/>
  <c r="R921" i="1"/>
  <c r="R919" i="1" s="1"/>
  <c r="R918" i="1" s="1"/>
  <c r="Q921" i="1"/>
  <c r="P921" i="1"/>
  <c r="O921" i="1"/>
  <c r="O919" i="1" s="1"/>
  <c r="O918" i="1" s="1"/>
  <c r="E921" i="1"/>
  <c r="AU920" i="1"/>
  <c r="T920" i="1"/>
  <c r="E920" i="1"/>
  <c r="AN919" i="1"/>
  <c r="AN918" i="1" s="1"/>
  <c r="AF919" i="1"/>
  <c r="AF918" i="1" s="1"/>
  <c r="Q919" i="1"/>
  <c r="P919" i="1"/>
  <c r="P918" i="1" s="1"/>
  <c r="E919" i="1"/>
  <c r="AS918" i="1"/>
  <c r="AO918" i="1"/>
  <c r="AK918" i="1"/>
  <c r="AG918" i="1"/>
  <c r="AB918" i="1"/>
  <c r="AA918" i="1"/>
  <c r="X918" i="1"/>
  <c r="Q918" i="1"/>
  <c r="E918" i="1"/>
  <c r="BA917" i="1"/>
  <c r="AU917" i="1"/>
  <c r="V917" i="1"/>
  <c r="AY917" i="1" s="1"/>
  <c r="U917" i="1"/>
  <c r="AX917" i="1" s="1"/>
  <c r="T917" i="1"/>
  <c r="AW917" i="1" s="1"/>
  <c r="E917" i="1"/>
  <c r="AZ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D916" i="1"/>
  <c r="AC916" i="1"/>
  <c r="AB916" i="1"/>
  <c r="AA916" i="1"/>
  <c r="Z916" i="1"/>
  <c r="Y916" i="1"/>
  <c r="X916" i="1"/>
  <c r="W916" i="1"/>
  <c r="S916" i="1"/>
  <c r="R916" i="1"/>
  <c r="Q916" i="1"/>
  <c r="P916" i="1"/>
  <c r="O916" i="1"/>
  <c r="N916" i="1"/>
  <c r="M916" i="1"/>
  <c r="L916" i="1"/>
  <c r="K916" i="1"/>
  <c r="J916" i="1"/>
  <c r="I916" i="1"/>
  <c r="E916" i="1"/>
  <c r="BA915" i="1"/>
  <c r="AY915" i="1"/>
  <c r="AU915" i="1"/>
  <c r="V915" i="1"/>
  <c r="U915" i="1"/>
  <c r="AX915" i="1" s="1"/>
  <c r="T915" i="1"/>
  <c r="AW915" i="1" s="1"/>
  <c r="E915" i="1"/>
  <c r="AZ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S914" i="1"/>
  <c r="R914" i="1"/>
  <c r="Q914" i="1"/>
  <c r="P914" i="1"/>
  <c r="O914" i="1"/>
  <c r="N914" i="1"/>
  <c r="M914" i="1"/>
  <c r="L914" i="1"/>
  <c r="K914" i="1"/>
  <c r="J914" i="1"/>
  <c r="I914" i="1"/>
  <c r="E914" i="1"/>
  <c r="BA913" i="1"/>
  <c r="AX913" i="1"/>
  <c r="AU913" i="1"/>
  <c r="V913" i="1"/>
  <c r="AY913" i="1" s="1"/>
  <c r="U913" i="1"/>
  <c r="T913" i="1"/>
  <c r="AW913" i="1" s="1"/>
  <c r="E913" i="1"/>
  <c r="AZ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S912" i="1"/>
  <c r="R912" i="1"/>
  <c r="Q912" i="1"/>
  <c r="P912" i="1"/>
  <c r="O912" i="1"/>
  <c r="N912" i="1"/>
  <c r="M912" i="1"/>
  <c r="L912" i="1"/>
  <c r="K912" i="1"/>
  <c r="J912" i="1"/>
  <c r="I912" i="1"/>
  <c r="E912" i="1"/>
  <c r="BA911" i="1"/>
  <c r="AX911" i="1"/>
  <c r="AU911" i="1"/>
  <c r="V911" i="1"/>
  <c r="AY911" i="1" s="1"/>
  <c r="U911" i="1"/>
  <c r="T911" i="1"/>
  <c r="AW911" i="1" s="1"/>
  <c r="E911" i="1"/>
  <c r="BA910" i="1"/>
  <c r="AU910" i="1"/>
  <c r="V910" i="1"/>
  <c r="AY910" i="1" s="1"/>
  <c r="U910" i="1"/>
  <c r="AX910" i="1" s="1"/>
  <c r="T910" i="1"/>
  <c r="E910" i="1"/>
  <c r="AZ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S909" i="1"/>
  <c r="R909" i="1"/>
  <c r="Q909" i="1"/>
  <c r="P909" i="1"/>
  <c r="P908" i="1" s="1"/>
  <c r="P907" i="1" s="1"/>
  <c r="O909" i="1"/>
  <c r="N909" i="1"/>
  <c r="M909" i="1"/>
  <c r="L909" i="1"/>
  <c r="L908" i="1" s="1"/>
  <c r="L907" i="1" s="1"/>
  <c r="L898" i="1" s="1"/>
  <c r="L897" i="1" s="1"/>
  <c r="K909" i="1"/>
  <c r="J909" i="1"/>
  <c r="I909" i="1"/>
  <c r="E909" i="1"/>
  <c r="E908" i="1"/>
  <c r="E907" i="1"/>
  <c r="BA906" i="1"/>
  <c r="AU906" i="1"/>
  <c r="T906" i="1"/>
  <c r="AV906" i="1" s="1"/>
  <c r="E906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R905" i="1"/>
  <c r="Q905" i="1"/>
  <c r="P905" i="1"/>
  <c r="O905" i="1"/>
  <c r="E905" i="1"/>
  <c r="BA904" i="1"/>
  <c r="AU904" i="1"/>
  <c r="T904" i="1"/>
  <c r="E904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O903" i="1"/>
  <c r="T903" i="1" s="1"/>
  <c r="E903" i="1"/>
  <c r="AU902" i="1"/>
  <c r="T902" i="1"/>
  <c r="AV902" i="1" s="1"/>
  <c r="E902" i="1"/>
  <c r="AT901" i="1"/>
  <c r="AS901" i="1"/>
  <c r="AR901" i="1"/>
  <c r="AR900" i="1" s="1"/>
  <c r="AR899" i="1" s="1"/>
  <c r="AQ901" i="1"/>
  <c r="AP901" i="1"/>
  <c r="AO901" i="1"/>
  <c r="AO900" i="1" s="1"/>
  <c r="AO899" i="1" s="1"/>
  <c r="AN901" i="1"/>
  <c r="AN900" i="1" s="1"/>
  <c r="AN899" i="1" s="1"/>
  <c r="AM901" i="1"/>
  <c r="AL901" i="1"/>
  <c r="AK901" i="1"/>
  <c r="AK900" i="1" s="1"/>
  <c r="AK899" i="1" s="1"/>
  <c r="AJ901" i="1"/>
  <c r="AJ900" i="1" s="1"/>
  <c r="AJ899" i="1" s="1"/>
  <c r="AI901" i="1"/>
  <c r="AH901" i="1"/>
  <c r="AG901" i="1"/>
  <c r="AG900" i="1" s="1"/>
  <c r="AG899" i="1" s="1"/>
  <c r="AF901" i="1"/>
  <c r="AF900" i="1" s="1"/>
  <c r="AF899" i="1" s="1"/>
  <c r="R901" i="1"/>
  <c r="Q901" i="1"/>
  <c r="P901" i="1"/>
  <c r="P900" i="1" s="1"/>
  <c r="P899" i="1" s="1"/>
  <c r="O901" i="1"/>
  <c r="E901" i="1"/>
  <c r="E900" i="1"/>
  <c r="E899" i="1"/>
  <c r="E898" i="1"/>
  <c r="E897" i="1"/>
  <c r="BA896" i="1"/>
  <c r="AU896" i="1"/>
  <c r="V896" i="1"/>
  <c r="AY896" i="1" s="1"/>
  <c r="U896" i="1"/>
  <c r="AX896" i="1" s="1"/>
  <c r="T896" i="1"/>
  <c r="AW896" i="1" s="1"/>
  <c r="E896" i="1"/>
  <c r="BA895" i="1"/>
  <c r="AU895" i="1"/>
  <c r="T895" i="1"/>
  <c r="AV895" i="1" s="1"/>
  <c r="E895" i="1"/>
  <c r="BA894" i="1"/>
  <c r="AU894" i="1"/>
  <c r="V894" i="1"/>
  <c r="AY894" i="1" s="1"/>
  <c r="U894" i="1"/>
  <c r="AX894" i="1" s="1"/>
  <c r="T894" i="1"/>
  <c r="E894" i="1"/>
  <c r="BA893" i="1"/>
  <c r="AU893" i="1"/>
  <c r="V893" i="1"/>
  <c r="AY893" i="1" s="1"/>
  <c r="U893" i="1"/>
  <c r="AX893" i="1" s="1"/>
  <c r="T893" i="1"/>
  <c r="AV893" i="1" s="1"/>
  <c r="E893" i="1"/>
  <c r="AZ892" i="1"/>
  <c r="AZ891" i="1" s="1"/>
  <c r="AZ890" i="1" s="1"/>
  <c r="AT892" i="1"/>
  <c r="AS892" i="1"/>
  <c r="AS891" i="1" s="1"/>
  <c r="AS890" i="1" s="1"/>
  <c r="AR892" i="1"/>
  <c r="AR891" i="1" s="1"/>
  <c r="AQ892" i="1"/>
  <c r="AQ891" i="1" s="1"/>
  <c r="AQ890" i="1" s="1"/>
  <c r="AP892" i="1"/>
  <c r="AP891" i="1" s="1"/>
  <c r="AO892" i="1"/>
  <c r="AO891" i="1" s="1"/>
  <c r="AO890" i="1" s="1"/>
  <c r="AN892" i="1"/>
  <c r="AN891" i="1" s="1"/>
  <c r="AM892" i="1"/>
  <c r="AM891" i="1" s="1"/>
  <c r="AM890" i="1" s="1"/>
  <c r="AL892" i="1"/>
  <c r="AK892" i="1"/>
  <c r="AK891" i="1" s="1"/>
  <c r="AK890" i="1" s="1"/>
  <c r="AJ892" i="1"/>
  <c r="AJ891" i="1" s="1"/>
  <c r="AI892" i="1"/>
  <c r="AI891" i="1" s="1"/>
  <c r="AI890" i="1" s="1"/>
  <c r="AH892" i="1"/>
  <c r="AH891" i="1" s="1"/>
  <c r="AH890" i="1" s="1"/>
  <c r="AG892" i="1"/>
  <c r="AG891" i="1" s="1"/>
  <c r="AG890" i="1" s="1"/>
  <c r="AF892" i="1"/>
  <c r="AF891" i="1" s="1"/>
  <c r="AE892" i="1"/>
  <c r="AE891" i="1" s="1"/>
  <c r="AE890" i="1" s="1"/>
  <c r="AD892" i="1"/>
  <c r="AC892" i="1"/>
  <c r="AC891" i="1" s="1"/>
  <c r="AC890" i="1" s="1"/>
  <c r="AB892" i="1"/>
  <c r="AB891" i="1" s="1"/>
  <c r="AA892" i="1"/>
  <c r="AA891" i="1" s="1"/>
  <c r="AA890" i="1" s="1"/>
  <c r="Z892" i="1"/>
  <c r="Z891" i="1" s="1"/>
  <c r="Z890" i="1" s="1"/>
  <c r="Y892" i="1"/>
  <c r="Y891" i="1" s="1"/>
  <c r="Y890" i="1" s="1"/>
  <c r="X892" i="1"/>
  <c r="X891" i="1" s="1"/>
  <c r="W892" i="1"/>
  <c r="W891" i="1" s="1"/>
  <c r="W890" i="1" s="1"/>
  <c r="S892" i="1"/>
  <c r="S891" i="1" s="1"/>
  <c r="S890" i="1" s="1"/>
  <c r="R892" i="1"/>
  <c r="R891" i="1" s="1"/>
  <c r="R890" i="1" s="1"/>
  <c r="Q892" i="1"/>
  <c r="P892" i="1"/>
  <c r="P891" i="1" s="1"/>
  <c r="P890" i="1" s="1"/>
  <c r="O892" i="1"/>
  <c r="O891" i="1" s="1"/>
  <c r="O890" i="1" s="1"/>
  <c r="N892" i="1"/>
  <c r="N891" i="1" s="1"/>
  <c r="N890" i="1" s="1"/>
  <c r="M892" i="1"/>
  <c r="L892" i="1"/>
  <c r="L891" i="1" s="1"/>
  <c r="L890" i="1" s="1"/>
  <c r="K892" i="1"/>
  <c r="J892" i="1"/>
  <c r="J891" i="1" s="1"/>
  <c r="J890" i="1" s="1"/>
  <c r="I892" i="1"/>
  <c r="E892" i="1"/>
  <c r="AT891" i="1"/>
  <c r="AT890" i="1" s="1"/>
  <c r="AL891" i="1"/>
  <c r="AD891" i="1"/>
  <c r="AD890" i="1" s="1"/>
  <c r="Q891" i="1"/>
  <c r="Q890" i="1" s="1"/>
  <c r="M891" i="1"/>
  <c r="M890" i="1" s="1"/>
  <c r="I891" i="1"/>
  <c r="E891" i="1"/>
  <c r="AR890" i="1"/>
  <c r="AN890" i="1"/>
  <c r="AJ890" i="1"/>
  <c r="AF890" i="1"/>
  <c r="AB890" i="1"/>
  <c r="X890" i="1"/>
  <c r="E890" i="1"/>
  <c r="BA889" i="1"/>
  <c r="AU889" i="1"/>
  <c r="AM889" i="1"/>
  <c r="AM887" i="1" s="1"/>
  <c r="AM886" i="1" s="1"/>
  <c r="AM885" i="1" s="1"/>
  <c r="AM884" i="1" s="1"/>
  <c r="AM883" i="1" s="1"/>
  <c r="AI889" i="1"/>
  <c r="AH889" i="1"/>
  <c r="V889" i="1"/>
  <c r="AY889" i="1" s="1"/>
  <c r="U889" i="1"/>
  <c r="AX889" i="1" s="1"/>
  <c r="T889" i="1"/>
  <c r="E889" i="1"/>
  <c r="BA888" i="1"/>
  <c r="AW888" i="1"/>
  <c r="AU888" i="1"/>
  <c r="AM888" i="1"/>
  <c r="AI888" i="1"/>
  <c r="AH888" i="1"/>
  <c r="V888" i="1"/>
  <c r="AY888" i="1" s="1"/>
  <c r="U888" i="1"/>
  <c r="AX888" i="1" s="1"/>
  <c r="T888" i="1"/>
  <c r="AV888" i="1" s="1"/>
  <c r="E888" i="1"/>
  <c r="AZ887" i="1"/>
  <c r="AZ886" i="1" s="1"/>
  <c r="AT887" i="1"/>
  <c r="AS887" i="1"/>
  <c r="AS886" i="1" s="1"/>
  <c r="AS885" i="1" s="1"/>
  <c r="AR887" i="1"/>
  <c r="AR886" i="1" s="1"/>
  <c r="AR885" i="1" s="1"/>
  <c r="AR884" i="1" s="1"/>
  <c r="AR883" i="1" s="1"/>
  <c r="AQ887" i="1"/>
  <c r="AQ886" i="1" s="1"/>
  <c r="AQ885" i="1" s="1"/>
  <c r="AQ884" i="1" s="1"/>
  <c r="AP887" i="1"/>
  <c r="AO887" i="1"/>
  <c r="AN887" i="1"/>
  <c r="AN886" i="1" s="1"/>
  <c r="AN885" i="1" s="1"/>
  <c r="AN884" i="1" s="1"/>
  <c r="AN883" i="1" s="1"/>
  <c r="AL887" i="1"/>
  <c r="AK887" i="1"/>
  <c r="AK886" i="1" s="1"/>
  <c r="AK885" i="1" s="1"/>
  <c r="AK884" i="1" s="1"/>
  <c r="AK883" i="1" s="1"/>
  <c r="AJ887" i="1"/>
  <c r="AJ886" i="1" s="1"/>
  <c r="AJ885" i="1" s="1"/>
  <c r="AJ884" i="1" s="1"/>
  <c r="AI887" i="1"/>
  <c r="AI886" i="1" s="1"/>
  <c r="AI885" i="1" s="1"/>
  <c r="AI884" i="1" s="1"/>
  <c r="AG887" i="1"/>
  <c r="AF887" i="1"/>
  <c r="AF886" i="1" s="1"/>
  <c r="AE887" i="1"/>
  <c r="AE886" i="1" s="1"/>
  <c r="AE885" i="1" s="1"/>
  <c r="AE884" i="1" s="1"/>
  <c r="AE883" i="1" s="1"/>
  <c r="AD887" i="1"/>
  <c r="AD886" i="1" s="1"/>
  <c r="AD885" i="1" s="1"/>
  <c r="AD884" i="1" s="1"/>
  <c r="AD883" i="1" s="1"/>
  <c r="AC887" i="1"/>
  <c r="AB887" i="1"/>
  <c r="AB886" i="1" s="1"/>
  <c r="AA887" i="1"/>
  <c r="AA886" i="1" s="1"/>
  <c r="AA885" i="1" s="1"/>
  <c r="AA884" i="1" s="1"/>
  <c r="AA883" i="1" s="1"/>
  <c r="Z887" i="1"/>
  <c r="Z886" i="1" s="1"/>
  <c r="Z885" i="1" s="1"/>
  <c r="Z884" i="1" s="1"/>
  <c r="Y887" i="1"/>
  <c r="X887" i="1"/>
  <c r="X886" i="1" s="1"/>
  <c r="W887" i="1"/>
  <c r="W886" i="1" s="1"/>
  <c r="W885" i="1" s="1"/>
  <c r="W884" i="1" s="1"/>
  <c r="W883" i="1" s="1"/>
  <c r="S887" i="1"/>
  <c r="S886" i="1" s="1"/>
  <c r="S885" i="1" s="1"/>
  <c r="S884" i="1" s="1"/>
  <c r="R887" i="1"/>
  <c r="Q887" i="1"/>
  <c r="P887" i="1"/>
  <c r="P886" i="1" s="1"/>
  <c r="P885" i="1" s="1"/>
  <c r="P884" i="1" s="1"/>
  <c r="P883" i="1" s="1"/>
  <c r="O887" i="1"/>
  <c r="O886" i="1" s="1"/>
  <c r="O885" i="1" s="1"/>
  <c r="O884" i="1" s="1"/>
  <c r="N887" i="1"/>
  <c r="M887" i="1"/>
  <c r="M886" i="1" s="1"/>
  <c r="M885" i="1" s="1"/>
  <c r="M884" i="1" s="1"/>
  <c r="M883" i="1" s="1"/>
  <c r="L887" i="1"/>
  <c r="L886" i="1" s="1"/>
  <c r="L885" i="1" s="1"/>
  <c r="L884" i="1" s="1"/>
  <c r="L883" i="1" s="1"/>
  <c r="K887" i="1"/>
  <c r="J887" i="1"/>
  <c r="I887" i="1"/>
  <c r="E887" i="1"/>
  <c r="AT886" i="1"/>
  <c r="AT885" i="1" s="1"/>
  <c r="AT884" i="1" s="1"/>
  <c r="AT883" i="1" s="1"/>
  <c r="AP886" i="1"/>
  <c r="AO886" i="1"/>
  <c r="AO885" i="1" s="1"/>
  <c r="AO884" i="1" s="1"/>
  <c r="AL886" i="1"/>
  <c r="AG886" i="1"/>
  <c r="AG885" i="1" s="1"/>
  <c r="AG884" i="1" s="1"/>
  <c r="AC886" i="1"/>
  <c r="AC885" i="1" s="1"/>
  <c r="AC884" i="1" s="1"/>
  <c r="Y886" i="1"/>
  <c r="Y885" i="1" s="1"/>
  <c r="R886" i="1"/>
  <c r="R885" i="1" s="1"/>
  <c r="Q886" i="1"/>
  <c r="Q885" i="1" s="1"/>
  <c r="Q884" i="1" s="1"/>
  <c r="Q883" i="1" s="1"/>
  <c r="N886" i="1"/>
  <c r="N885" i="1" s="1"/>
  <c r="N884" i="1" s="1"/>
  <c r="J886" i="1"/>
  <c r="J885" i="1" s="1"/>
  <c r="I886" i="1"/>
  <c r="E886" i="1"/>
  <c r="AZ885" i="1"/>
  <c r="AZ884" i="1" s="1"/>
  <c r="AZ883" i="1" s="1"/>
  <c r="AF885" i="1"/>
  <c r="AF884" i="1" s="1"/>
  <c r="AF883" i="1" s="1"/>
  <c r="AB885" i="1"/>
  <c r="AB884" i="1" s="1"/>
  <c r="X885" i="1"/>
  <c r="X884" i="1" s="1"/>
  <c r="X883" i="1" s="1"/>
  <c r="E885" i="1"/>
  <c r="AS884" i="1"/>
  <c r="Y884" i="1"/>
  <c r="R884" i="1"/>
  <c r="J884" i="1"/>
  <c r="E884" i="1"/>
  <c r="AB883" i="1"/>
  <c r="E883" i="1"/>
  <c r="E882" i="1"/>
  <c r="E881" i="1"/>
  <c r="BA880" i="1"/>
  <c r="AU880" i="1"/>
  <c r="T880" i="1"/>
  <c r="E880" i="1"/>
  <c r="BA879" i="1"/>
  <c r="AU879" i="1"/>
  <c r="T879" i="1"/>
  <c r="E879" i="1"/>
  <c r="AT878" i="1"/>
  <c r="AS878" i="1"/>
  <c r="AS876" i="1" s="1"/>
  <c r="AS875" i="1" s="1"/>
  <c r="AR878" i="1"/>
  <c r="AR876" i="1" s="1"/>
  <c r="AQ878" i="1"/>
  <c r="AQ876" i="1" s="1"/>
  <c r="AQ875" i="1" s="1"/>
  <c r="AP878" i="1"/>
  <c r="AO878" i="1"/>
  <c r="AO876" i="1" s="1"/>
  <c r="AO875" i="1" s="1"/>
  <c r="AN878" i="1"/>
  <c r="AM878" i="1"/>
  <c r="AM876" i="1" s="1"/>
  <c r="AM875" i="1" s="1"/>
  <c r="AL878" i="1"/>
  <c r="AK878" i="1"/>
  <c r="AK876" i="1" s="1"/>
  <c r="AK875" i="1" s="1"/>
  <c r="AJ878" i="1"/>
  <c r="AI878" i="1"/>
  <c r="AI876" i="1" s="1"/>
  <c r="AI875" i="1" s="1"/>
  <c r="AH878" i="1"/>
  <c r="AG878" i="1"/>
  <c r="AG876" i="1" s="1"/>
  <c r="AF878" i="1"/>
  <c r="AF876" i="1" s="1"/>
  <c r="AF875" i="1" s="1"/>
  <c r="R878" i="1"/>
  <c r="R876" i="1" s="1"/>
  <c r="R875" i="1" s="1"/>
  <c r="Q878" i="1"/>
  <c r="P878" i="1"/>
  <c r="O878" i="1"/>
  <c r="O876" i="1" s="1"/>
  <c r="O875" i="1" s="1"/>
  <c r="E878" i="1"/>
  <c r="AU877" i="1"/>
  <c r="T877" i="1"/>
  <c r="AV877" i="1" s="1"/>
  <c r="E877" i="1"/>
  <c r="AT876" i="1"/>
  <c r="AT875" i="1" s="1"/>
  <c r="AP876" i="1"/>
  <c r="AP875" i="1" s="1"/>
  <c r="AN876" i="1"/>
  <c r="AN875" i="1" s="1"/>
  <c r="AL876" i="1"/>
  <c r="AJ876" i="1"/>
  <c r="AJ875" i="1" s="1"/>
  <c r="AH876" i="1"/>
  <c r="Q876" i="1"/>
  <c r="E876" i="1"/>
  <c r="AL875" i="1"/>
  <c r="AH875" i="1"/>
  <c r="AG875" i="1"/>
  <c r="Q875" i="1"/>
  <c r="E875" i="1"/>
  <c r="BA874" i="1"/>
  <c r="AU874" i="1"/>
  <c r="V874" i="1"/>
  <c r="AY874" i="1" s="1"/>
  <c r="U874" i="1"/>
  <c r="AX874" i="1" s="1"/>
  <c r="T874" i="1"/>
  <c r="AW874" i="1" s="1"/>
  <c r="E874" i="1"/>
  <c r="AZ873" i="1"/>
  <c r="AZ872" i="1" s="1"/>
  <c r="AZ871" i="1" s="1"/>
  <c r="AZ870" i="1" s="1"/>
  <c r="AZ869" i="1" s="1"/>
  <c r="AZ868" i="1" s="1"/>
  <c r="AT873" i="1"/>
  <c r="AT872" i="1" s="1"/>
  <c r="AS873" i="1"/>
  <c r="AS872" i="1" s="1"/>
  <c r="AS871" i="1" s="1"/>
  <c r="AS870" i="1" s="1"/>
  <c r="AR873" i="1"/>
  <c r="AR872" i="1" s="1"/>
  <c r="AR871" i="1" s="1"/>
  <c r="AR870" i="1" s="1"/>
  <c r="AQ873" i="1"/>
  <c r="AQ872" i="1" s="1"/>
  <c r="AQ871" i="1" s="1"/>
  <c r="AQ870" i="1" s="1"/>
  <c r="AP873" i="1"/>
  <c r="AO873" i="1"/>
  <c r="AO872" i="1" s="1"/>
  <c r="AO871" i="1" s="1"/>
  <c r="AO870" i="1" s="1"/>
  <c r="AN873" i="1"/>
  <c r="AN872" i="1" s="1"/>
  <c r="AN871" i="1" s="1"/>
  <c r="AN870" i="1" s="1"/>
  <c r="AM873" i="1"/>
  <c r="AM872" i="1" s="1"/>
  <c r="AM871" i="1" s="1"/>
  <c r="AM870" i="1" s="1"/>
  <c r="AM869" i="1" s="1"/>
  <c r="AM868" i="1" s="1"/>
  <c r="AL873" i="1"/>
  <c r="AL872" i="1" s="1"/>
  <c r="AK873" i="1"/>
  <c r="AK872" i="1" s="1"/>
  <c r="AJ873" i="1"/>
  <c r="AJ872" i="1" s="1"/>
  <c r="AJ871" i="1" s="1"/>
  <c r="AJ870" i="1" s="1"/>
  <c r="AJ869" i="1" s="1"/>
  <c r="AJ868" i="1" s="1"/>
  <c r="AI873" i="1"/>
  <c r="AI872" i="1" s="1"/>
  <c r="AI871" i="1" s="1"/>
  <c r="AI870" i="1" s="1"/>
  <c r="AH873" i="1"/>
  <c r="AH872" i="1" s="1"/>
  <c r="AG873" i="1"/>
  <c r="AG872" i="1" s="1"/>
  <c r="AG871" i="1" s="1"/>
  <c r="AG870" i="1" s="1"/>
  <c r="AF873" i="1"/>
  <c r="AF872" i="1" s="1"/>
  <c r="AF871" i="1" s="1"/>
  <c r="AF870" i="1" s="1"/>
  <c r="AE873" i="1"/>
  <c r="AE872" i="1" s="1"/>
  <c r="AE871" i="1" s="1"/>
  <c r="AE870" i="1" s="1"/>
  <c r="AE869" i="1" s="1"/>
  <c r="AE868" i="1" s="1"/>
  <c r="AD873" i="1"/>
  <c r="AD872" i="1" s="1"/>
  <c r="AC873" i="1"/>
  <c r="AC872" i="1" s="1"/>
  <c r="AC871" i="1" s="1"/>
  <c r="AC870" i="1" s="1"/>
  <c r="AC869" i="1" s="1"/>
  <c r="AC868" i="1" s="1"/>
  <c r="AB873" i="1"/>
  <c r="AA873" i="1"/>
  <c r="AA872" i="1" s="1"/>
  <c r="AA871" i="1" s="1"/>
  <c r="AA870" i="1" s="1"/>
  <c r="AA869" i="1" s="1"/>
  <c r="AA868" i="1" s="1"/>
  <c r="Z873" i="1"/>
  <c r="Z872" i="1" s="1"/>
  <c r="Y873" i="1"/>
  <c r="Y872" i="1" s="1"/>
  <c r="Y871" i="1" s="1"/>
  <c r="Y870" i="1" s="1"/>
  <c r="Y869" i="1" s="1"/>
  <c r="Y868" i="1" s="1"/>
  <c r="X873" i="1"/>
  <c r="X872" i="1" s="1"/>
  <c r="X871" i="1" s="1"/>
  <c r="X870" i="1" s="1"/>
  <c r="X869" i="1" s="1"/>
  <c r="X868" i="1" s="1"/>
  <c r="W873" i="1"/>
  <c r="W872" i="1" s="1"/>
  <c r="W871" i="1" s="1"/>
  <c r="W870" i="1" s="1"/>
  <c r="W869" i="1" s="1"/>
  <c r="W868" i="1" s="1"/>
  <c r="S873" i="1"/>
  <c r="R873" i="1"/>
  <c r="R872" i="1" s="1"/>
  <c r="R871" i="1" s="1"/>
  <c r="R870" i="1" s="1"/>
  <c r="Q873" i="1"/>
  <c r="Q872" i="1" s="1"/>
  <c r="Q871" i="1" s="1"/>
  <c r="Q870" i="1" s="1"/>
  <c r="Q869" i="1" s="1"/>
  <c r="Q868" i="1" s="1"/>
  <c r="P873" i="1"/>
  <c r="O873" i="1"/>
  <c r="O872" i="1" s="1"/>
  <c r="O871" i="1" s="1"/>
  <c r="O870" i="1" s="1"/>
  <c r="N873" i="1"/>
  <c r="N872" i="1" s="1"/>
  <c r="N871" i="1" s="1"/>
  <c r="N870" i="1" s="1"/>
  <c r="N869" i="1" s="1"/>
  <c r="N868" i="1" s="1"/>
  <c r="M873" i="1"/>
  <c r="M872" i="1" s="1"/>
  <c r="L873" i="1"/>
  <c r="L872" i="1" s="1"/>
  <c r="L871" i="1" s="1"/>
  <c r="L870" i="1" s="1"/>
  <c r="L869" i="1" s="1"/>
  <c r="L868" i="1" s="1"/>
  <c r="K873" i="1"/>
  <c r="J873" i="1"/>
  <c r="I873" i="1"/>
  <c r="E873" i="1"/>
  <c r="AB872" i="1"/>
  <c r="AB871" i="1" s="1"/>
  <c r="AB870" i="1" s="1"/>
  <c r="AB869" i="1" s="1"/>
  <c r="AB868" i="1" s="1"/>
  <c r="S872" i="1"/>
  <c r="S871" i="1" s="1"/>
  <c r="S870" i="1" s="1"/>
  <c r="S869" i="1" s="1"/>
  <c r="S868" i="1" s="1"/>
  <c r="P872" i="1"/>
  <c r="P871" i="1" s="1"/>
  <c r="P870" i="1" s="1"/>
  <c r="K872" i="1"/>
  <c r="E872" i="1"/>
  <c r="AT871" i="1"/>
  <c r="AT870" i="1" s="1"/>
  <c r="AL871" i="1"/>
  <c r="AK871" i="1"/>
  <c r="AK870" i="1" s="1"/>
  <c r="AH871" i="1"/>
  <c r="AH870" i="1" s="1"/>
  <c r="AH869" i="1" s="1"/>
  <c r="AH868" i="1" s="1"/>
  <c r="AD871" i="1"/>
  <c r="AD870" i="1" s="1"/>
  <c r="AD869" i="1" s="1"/>
  <c r="AD868" i="1" s="1"/>
  <c r="Z871" i="1"/>
  <c r="Z870" i="1" s="1"/>
  <c r="Z869" i="1" s="1"/>
  <c r="Z868" i="1" s="1"/>
  <c r="M871" i="1"/>
  <c r="M870" i="1" s="1"/>
  <c r="M869" i="1" s="1"/>
  <c r="M868" i="1" s="1"/>
  <c r="E871" i="1"/>
  <c r="E870" i="1"/>
  <c r="E869" i="1"/>
  <c r="E868" i="1"/>
  <c r="BA867" i="1"/>
  <c r="AU867" i="1"/>
  <c r="T867" i="1"/>
  <c r="E867" i="1"/>
  <c r="BA866" i="1"/>
  <c r="AU866" i="1"/>
  <c r="T866" i="1"/>
  <c r="E866" i="1"/>
  <c r="AT865" i="1"/>
  <c r="AT863" i="1" s="1"/>
  <c r="AT862" i="1" s="1"/>
  <c r="AS865" i="1"/>
  <c r="AS863" i="1" s="1"/>
  <c r="AS862" i="1" s="1"/>
  <c r="AR865" i="1"/>
  <c r="AQ865" i="1"/>
  <c r="AQ863" i="1" s="1"/>
  <c r="AQ862" i="1" s="1"/>
  <c r="AP865" i="1"/>
  <c r="AP863" i="1" s="1"/>
  <c r="AP862" i="1" s="1"/>
  <c r="AO865" i="1"/>
  <c r="AN865" i="1"/>
  <c r="AM865" i="1"/>
  <c r="AM863" i="1" s="1"/>
  <c r="AL865" i="1"/>
  <c r="AK865" i="1"/>
  <c r="AK863" i="1" s="1"/>
  <c r="AK862" i="1" s="1"/>
  <c r="AJ865" i="1"/>
  <c r="AI865" i="1"/>
  <c r="AH865" i="1"/>
  <c r="AH863" i="1" s="1"/>
  <c r="AH862" i="1" s="1"/>
  <c r="AG865" i="1"/>
  <c r="AG863" i="1" s="1"/>
  <c r="AG862" i="1" s="1"/>
  <c r="AF865" i="1"/>
  <c r="R865" i="1"/>
  <c r="Q865" i="1"/>
  <c r="Q863" i="1" s="1"/>
  <c r="Q862" i="1" s="1"/>
  <c r="P865" i="1"/>
  <c r="O865" i="1"/>
  <c r="E865" i="1"/>
  <c r="AU864" i="1"/>
  <c r="T864" i="1"/>
  <c r="E864" i="1"/>
  <c r="AR863" i="1"/>
  <c r="AO863" i="1"/>
  <c r="AO862" i="1" s="1"/>
  <c r="AN863" i="1"/>
  <c r="AN862" i="1" s="1"/>
  <c r="AJ863" i="1"/>
  <c r="AJ862" i="1" s="1"/>
  <c r="AI863" i="1"/>
  <c r="AF863" i="1"/>
  <c r="AF862" i="1" s="1"/>
  <c r="R863" i="1"/>
  <c r="R862" i="1" s="1"/>
  <c r="P863" i="1"/>
  <c r="O863" i="1"/>
  <c r="E863" i="1"/>
  <c r="AM862" i="1"/>
  <c r="AI862" i="1"/>
  <c r="O862" i="1"/>
  <c r="E862" i="1"/>
  <c r="BA861" i="1"/>
  <c r="AU861" i="1"/>
  <c r="V861" i="1"/>
  <c r="AY861" i="1" s="1"/>
  <c r="U861" i="1"/>
  <c r="AX861" i="1" s="1"/>
  <c r="T861" i="1"/>
  <c r="E861" i="1"/>
  <c r="AZ860" i="1"/>
  <c r="AZ859" i="1" s="1"/>
  <c r="AZ858" i="1" s="1"/>
  <c r="AZ857" i="1" s="1"/>
  <c r="AZ856" i="1" s="1"/>
  <c r="AZ855" i="1" s="1"/>
  <c r="AT860" i="1"/>
  <c r="AS860" i="1"/>
  <c r="AS859" i="1" s="1"/>
  <c r="AR860" i="1"/>
  <c r="AR859" i="1" s="1"/>
  <c r="AR858" i="1" s="1"/>
  <c r="AR857" i="1" s="1"/>
  <c r="AQ860" i="1"/>
  <c r="AQ859" i="1" s="1"/>
  <c r="AQ858" i="1" s="1"/>
  <c r="AQ857" i="1" s="1"/>
  <c r="AP860" i="1"/>
  <c r="AO860" i="1"/>
  <c r="AO859" i="1" s="1"/>
  <c r="AN860" i="1"/>
  <c r="AN859" i="1" s="1"/>
  <c r="AN858" i="1" s="1"/>
  <c r="AN857" i="1" s="1"/>
  <c r="AN856" i="1" s="1"/>
  <c r="AN855" i="1" s="1"/>
  <c r="AM860" i="1"/>
  <c r="AM859" i="1" s="1"/>
  <c r="AM858" i="1" s="1"/>
  <c r="AM857" i="1" s="1"/>
  <c r="AL860" i="1"/>
  <c r="AK860" i="1"/>
  <c r="AK859" i="1" s="1"/>
  <c r="AJ860" i="1"/>
  <c r="AJ859" i="1" s="1"/>
  <c r="AJ858" i="1" s="1"/>
  <c r="AJ857" i="1" s="1"/>
  <c r="AI860" i="1"/>
  <c r="AH860" i="1"/>
  <c r="AH859" i="1" s="1"/>
  <c r="AH858" i="1" s="1"/>
  <c r="AH857" i="1" s="1"/>
  <c r="AG860" i="1"/>
  <c r="AG859" i="1" s="1"/>
  <c r="AF860" i="1"/>
  <c r="AE860" i="1"/>
  <c r="AE859" i="1" s="1"/>
  <c r="AE858" i="1" s="1"/>
  <c r="AD860" i="1"/>
  <c r="AD859" i="1" s="1"/>
  <c r="AD858" i="1" s="1"/>
  <c r="AD857" i="1" s="1"/>
  <c r="AD856" i="1" s="1"/>
  <c r="AD855" i="1" s="1"/>
  <c r="AC860" i="1"/>
  <c r="AC859" i="1" s="1"/>
  <c r="AB860" i="1"/>
  <c r="AB859" i="1" s="1"/>
  <c r="AB858" i="1" s="1"/>
  <c r="AB857" i="1" s="1"/>
  <c r="AB856" i="1" s="1"/>
  <c r="AB855" i="1" s="1"/>
  <c r="AA860" i="1"/>
  <c r="Z860" i="1"/>
  <c r="Z859" i="1" s="1"/>
  <c r="Z858" i="1" s="1"/>
  <c r="Z857" i="1" s="1"/>
  <c r="Z856" i="1" s="1"/>
  <c r="Z855" i="1" s="1"/>
  <c r="Y860" i="1"/>
  <c r="Y859" i="1" s="1"/>
  <c r="X860" i="1"/>
  <c r="X859" i="1" s="1"/>
  <c r="X858" i="1" s="1"/>
  <c r="X857" i="1" s="1"/>
  <c r="W860" i="1"/>
  <c r="S860" i="1"/>
  <c r="S859" i="1" s="1"/>
  <c r="S858" i="1" s="1"/>
  <c r="S857" i="1" s="1"/>
  <c r="S856" i="1" s="1"/>
  <c r="S855" i="1" s="1"/>
  <c r="R860" i="1"/>
  <c r="R859" i="1" s="1"/>
  <c r="R858" i="1" s="1"/>
  <c r="R857" i="1" s="1"/>
  <c r="Q860" i="1"/>
  <c r="Q859" i="1" s="1"/>
  <c r="Q858" i="1" s="1"/>
  <c r="Q857" i="1" s="1"/>
  <c r="P860" i="1"/>
  <c r="P859" i="1" s="1"/>
  <c r="P858" i="1" s="1"/>
  <c r="P857" i="1" s="1"/>
  <c r="O860" i="1"/>
  <c r="O859" i="1" s="1"/>
  <c r="O858" i="1" s="1"/>
  <c r="O857" i="1" s="1"/>
  <c r="N860" i="1"/>
  <c r="M860" i="1"/>
  <c r="M859" i="1" s="1"/>
  <c r="M858" i="1" s="1"/>
  <c r="M857" i="1" s="1"/>
  <c r="M856" i="1" s="1"/>
  <c r="M855" i="1" s="1"/>
  <c r="L860" i="1"/>
  <c r="L859" i="1" s="1"/>
  <c r="L858" i="1" s="1"/>
  <c r="L857" i="1" s="1"/>
  <c r="L856" i="1" s="1"/>
  <c r="L855" i="1" s="1"/>
  <c r="K860" i="1"/>
  <c r="K859" i="1" s="1"/>
  <c r="K858" i="1" s="1"/>
  <c r="K857" i="1" s="1"/>
  <c r="K856" i="1" s="1"/>
  <c r="K855" i="1" s="1"/>
  <c r="J860" i="1"/>
  <c r="I860" i="1"/>
  <c r="I859" i="1" s="1"/>
  <c r="I858" i="1" s="1"/>
  <c r="I857" i="1" s="1"/>
  <c r="I856" i="1" s="1"/>
  <c r="I855" i="1" s="1"/>
  <c r="E860" i="1"/>
  <c r="AT859" i="1"/>
  <c r="AT858" i="1" s="1"/>
  <c r="AT857" i="1" s="1"/>
  <c r="AI859" i="1"/>
  <c r="AI858" i="1" s="1"/>
  <c r="AI857" i="1" s="1"/>
  <c r="AF859" i="1"/>
  <c r="AF858" i="1" s="1"/>
  <c r="AF857" i="1" s="1"/>
  <c r="AA859" i="1"/>
  <c r="AA858" i="1" s="1"/>
  <c r="AA857" i="1" s="1"/>
  <c r="AA856" i="1" s="1"/>
  <c r="AA855" i="1" s="1"/>
  <c r="W859" i="1"/>
  <c r="W858" i="1" s="1"/>
  <c r="W857" i="1" s="1"/>
  <c r="W856" i="1" s="1"/>
  <c r="W855" i="1" s="1"/>
  <c r="N859" i="1"/>
  <c r="N858" i="1" s="1"/>
  <c r="N857" i="1" s="1"/>
  <c r="N856" i="1" s="1"/>
  <c r="E859" i="1"/>
  <c r="AS858" i="1"/>
  <c r="AS857" i="1" s="1"/>
  <c r="AO858" i="1"/>
  <c r="AO857" i="1" s="1"/>
  <c r="AK858" i="1"/>
  <c r="AK857" i="1" s="1"/>
  <c r="AK856" i="1" s="1"/>
  <c r="AK855" i="1" s="1"/>
  <c r="AG858" i="1"/>
  <c r="AG857" i="1" s="1"/>
  <c r="AC858" i="1"/>
  <c r="AC857" i="1" s="1"/>
  <c r="AC856" i="1" s="1"/>
  <c r="AC855" i="1" s="1"/>
  <c r="Y858" i="1"/>
  <c r="Y857" i="1" s="1"/>
  <c r="E858" i="1"/>
  <c r="AE857" i="1"/>
  <c r="AE856" i="1" s="1"/>
  <c r="AE855" i="1" s="1"/>
  <c r="E857" i="1"/>
  <c r="Y856" i="1"/>
  <c r="Y855" i="1" s="1"/>
  <c r="X856" i="1"/>
  <c r="X855" i="1" s="1"/>
  <c r="R856" i="1"/>
  <c r="R855" i="1" s="1"/>
  <c r="E856" i="1"/>
  <c r="E855" i="1"/>
  <c r="BA854" i="1"/>
  <c r="AU854" i="1"/>
  <c r="V854" i="1"/>
  <c r="AY854" i="1" s="1"/>
  <c r="U854" i="1"/>
  <c r="AX854" i="1" s="1"/>
  <c r="T854" i="1"/>
  <c r="AW854" i="1" s="1"/>
  <c r="E854" i="1"/>
  <c r="AZ853" i="1"/>
  <c r="AT853" i="1"/>
  <c r="AS853" i="1"/>
  <c r="AS852" i="1" s="1"/>
  <c r="AS851" i="1" s="1"/>
  <c r="AS850" i="1" s="1"/>
  <c r="AR853" i="1"/>
  <c r="AR852" i="1" s="1"/>
  <c r="AR851" i="1" s="1"/>
  <c r="AR850" i="1" s="1"/>
  <c r="AQ853" i="1"/>
  <c r="AQ852" i="1" s="1"/>
  <c r="AQ851" i="1" s="1"/>
  <c r="AQ850" i="1" s="1"/>
  <c r="AP853" i="1"/>
  <c r="AP852" i="1" s="1"/>
  <c r="AP851" i="1" s="1"/>
  <c r="AO853" i="1"/>
  <c r="AO852" i="1" s="1"/>
  <c r="AO851" i="1" s="1"/>
  <c r="AO850" i="1" s="1"/>
  <c r="AN853" i="1"/>
  <c r="AM853" i="1"/>
  <c r="AM852" i="1" s="1"/>
  <c r="AL853" i="1"/>
  <c r="AL852" i="1" s="1"/>
  <c r="AL851" i="1" s="1"/>
  <c r="AL850" i="1" s="1"/>
  <c r="AK853" i="1"/>
  <c r="AK852" i="1" s="1"/>
  <c r="AK851" i="1" s="1"/>
  <c r="AK850" i="1" s="1"/>
  <c r="AJ853" i="1"/>
  <c r="AJ852" i="1" s="1"/>
  <c r="AJ851" i="1" s="1"/>
  <c r="AJ850" i="1" s="1"/>
  <c r="AI853" i="1"/>
  <c r="AI852" i="1" s="1"/>
  <c r="AI851" i="1" s="1"/>
  <c r="AI850" i="1" s="1"/>
  <c r="AH853" i="1"/>
  <c r="AG853" i="1"/>
  <c r="AF853" i="1"/>
  <c r="AF852" i="1" s="1"/>
  <c r="AF851" i="1" s="1"/>
  <c r="AF850" i="1" s="1"/>
  <c r="AE853" i="1"/>
  <c r="AE852" i="1" s="1"/>
  <c r="AE851" i="1" s="1"/>
  <c r="AE850" i="1" s="1"/>
  <c r="AD853" i="1"/>
  <c r="AD852" i="1" s="1"/>
  <c r="AD851" i="1" s="1"/>
  <c r="AD850" i="1" s="1"/>
  <c r="AC853" i="1"/>
  <c r="AC852" i="1" s="1"/>
  <c r="AC851" i="1" s="1"/>
  <c r="AC850" i="1" s="1"/>
  <c r="AB853" i="1"/>
  <c r="AB852" i="1" s="1"/>
  <c r="AB851" i="1" s="1"/>
  <c r="AB850" i="1" s="1"/>
  <c r="AA853" i="1"/>
  <c r="AA852" i="1" s="1"/>
  <c r="AA851" i="1" s="1"/>
  <c r="AA850" i="1" s="1"/>
  <c r="Z853" i="1"/>
  <c r="Y853" i="1"/>
  <c r="X853" i="1"/>
  <c r="W853" i="1"/>
  <c r="W852" i="1" s="1"/>
  <c r="W851" i="1" s="1"/>
  <c r="W850" i="1" s="1"/>
  <c r="S853" i="1"/>
  <c r="S852" i="1" s="1"/>
  <c r="S851" i="1" s="1"/>
  <c r="S850" i="1" s="1"/>
  <c r="R853" i="1"/>
  <c r="R852" i="1" s="1"/>
  <c r="R851" i="1" s="1"/>
  <c r="R850" i="1" s="1"/>
  <c r="Q853" i="1"/>
  <c r="Q852" i="1" s="1"/>
  <c r="Q851" i="1" s="1"/>
  <c r="Q850" i="1" s="1"/>
  <c r="P853" i="1"/>
  <c r="P852" i="1" s="1"/>
  <c r="P851" i="1" s="1"/>
  <c r="P850" i="1" s="1"/>
  <c r="O853" i="1"/>
  <c r="O852" i="1" s="1"/>
  <c r="N853" i="1"/>
  <c r="V853" i="1" s="1"/>
  <c r="AY853" i="1" s="1"/>
  <c r="M853" i="1"/>
  <c r="M852" i="1" s="1"/>
  <c r="M851" i="1" s="1"/>
  <c r="M850" i="1" s="1"/>
  <c r="L853" i="1"/>
  <c r="K853" i="1"/>
  <c r="K852" i="1" s="1"/>
  <c r="K851" i="1" s="1"/>
  <c r="K850" i="1" s="1"/>
  <c r="J853" i="1"/>
  <c r="I853" i="1"/>
  <c r="I852" i="1" s="1"/>
  <c r="I851" i="1" s="1"/>
  <c r="E853" i="1"/>
  <c r="AZ852" i="1"/>
  <c r="AZ851" i="1" s="1"/>
  <c r="AZ850" i="1" s="1"/>
  <c r="AT852" i="1"/>
  <c r="AT851" i="1" s="1"/>
  <c r="AT850" i="1" s="1"/>
  <c r="AN852" i="1"/>
  <c r="AN851" i="1" s="1"/>
  <c r="AN850" i="1" s="1"/>
  <c r="AH852" i="1"/>
  <c r="AG852" i="1"/>
  <c r="AG851" i="1" s="1"/>
  <c r="AG850" i="1" s="1"/>
  <c r="Z852" i="1"/>
  <c r="Y852" i="1"/>
  <c r="Y851" i="1" s="1"/>
  <c r="Y850" i="1" s="1"/>
  <c r="X852" i="1"/>
  <c r="L852" i="1"/>
  <c r="E852" i="1"/>
  <c r="AM851" i="1"/>
  <c r="AM850" i="1" s="1"/>
  <c r="AH851" i="1"/>
  <c r="AH850" i="1" s="1"/>
  <c r="Z851" i="1"/>
  <c r="Z850" i="1" s="1"/>
  <c r="X851" i="1"/>
  <c r="O851" i="1"/>
  <c r="O850" i="1" s="1"/>
  <c r="L851" i="1"/>
  <c r="L850" i="1" s="1"/>
  <c r="L844" i="1" s="1"/>
  <c r="L843" i="1" s="1"/>
  <c r="E851" i="1"/>
  <c r="X850" i="1"/>
  <c r="E850" i="1"/>
  <c r="BA849" i="1"/>
  <c r="AU849" i="1"/>
  <c r="V849" i="1"/>
  <c r="AY849" i="1" s="1"/>
  <c r="U849" i="1"/>
  <c r="AX849" i="1" s="1"/>
  <c r="T849" i="1"/>
  <c r="E849" i="1"/>
  <c r="AZ848" i="1"/>
  <c r="AZ847" i="1" s="1"/>
  <c r="AZ846" i="1" s="1"/>
  <c r="AZ845" i="1" s="1"/>
  <c r="AZ844" i="1" s="1"/>
  <c r="AZ843" i="1" s="1"/>
  <c r="AT848" i="1"/>
  <c r="AS848" i="1"/>
  <c r="AS847" i="1" s="1"/>
  <c r="AR848" i="1"/>
  <c r="AQ848" i="1"/>
  <c r="AP848" i="1"/>
  <c r="AO848" i="1"/>
  <c r="AO847" i="1" s="1"/>
  <c r="AO846" i="1" s="1"/>
  <c r="AO845" i="1" s="1"/>
  <c r="AN848" i="1"/>
  <c r="AN847" i="1" s="1"/>
  <c r="AN846" i="1" s="1"/>
  <c r="AN845" i="1" s="1"/>
  <c r="AM848" i="1"/>
  <c r="AM847" i="1" s="1"/>
  <c r="AM846" i="1" s="1"/>
  <c r="AL848" i="1"/>
  <c r="AK848" i="1"/>
  <c r="AK847" i="1" s="1"/>
  <c r="AK846" i="1" s="1"/>
  <c r="AK845" i="1" s="1"/>
  <c r="AJ848" i="1"/>
  <c r="AJ847" i="1" s="1"/>
  <c r="AJ846" i="1" s="1"/>
  <c r="AJ845" i="1" s="1"/>
  <c r="AI848" i="1"/>
  <c r="AI847" i="1" s="1"/>
  <c r="AI846" i="1" s="1"/>
  <c r="AI845" i="1" s="1"/>
  <c r="AH848" i="1"/>
  <c r="AG848" i="1"/>
  <c r="AG847" i="1" s="1"/>
  <c r="AG846" i="1" s="1"/>
  <c r="AG845" i="1" s="1"/>
  <c r="AF848" i="1"/>
  <c r="AE848" i="1"/>
  <c r="AE847" i="1" s="1"/>
  <c r="AE846" i="1" s="1"/>
  <c r="AE845" i="1" s="1"/>
  <c r="AE844" i="1" s="1"/>
  <c r="AE843" i="1" s="1"/>
  <c r="AD848" i="1"/>
  <c r="AC848" i="1"/>
  <c r="AC847" i="1" s="1"/>
  <c r="AC846" i="1" s="1"/>
  <c r="AC845" i="1" s="1"/>
  <c r="AB848" i="1"/>
  <c r="AA848" i="1"/>
  <c r="AA847" i="1" s="1"/>
  <c r="AA846" i="1" s="1"/>
  <c r="AA845" i="1" s="1"/>
  <c r="AA844" i="1" s="1"/>
  <c r="AA843" i="1" s="1"/>
  <c r="Z848" i="1"/>
  <c r="Y848" i="1"/>
  <c r="Y847" i="1" s="1"/>
  <c r="X848" i="1"/>
  <c r="X847" i="1" s="1"/>
  <c r="X846" i="1" s="1"/>
  <c r="X845" i="1" s="1"/>
  <c r="W848" i="1"/>
  <c r="W847" i="1" s="1"/>
  <c r="W846" i="1" s="1"/>
  <c r="S848" i="1"/>
  <c r="R848" i="1"/>
  <c r="R847" i="1" s="1"/>
  <c r="R846" i="1" s="1"/>
  <c r="R845" i="1" s="1"/>
  <c r="Q848" i="1"/>
  <c r="Q847" i="1" s="1"/>
  <c r="Q846" i="1" s="1"/>
  <c r="Q845" i="1" s="1"/>
  <c r="Q844" i="1" s="1"/>
  <c r="Q843" i="1" s="1"/>
  <c r="P848" i="1"/>
  <c r="P847" i="1" s="1"/>
  <c r="P846" i="1" s="1"/>
  <c r="P845" i="1" s="1"/>
  <c r="P844" i="1" s="1"/>
  <c r="P843" i="1" s="1"/>
  <c r="O848" i="1"/>
  <c r="N848" i="1"/>
  <c r="M848" i="1"/>
  <c r="M847" i="1" s="1"/>
  <c r="M846" i="1" s="1"/>
  <c r="M845" i="1" s="1"/>
  <c r="L848" i="1"/>
  <c r="L847" i="1" s="1"/>
  <c r="L846" i="1" s="1"/>
  <c r="L845" i="1" s="1"/>
  <c r="K848" i="1"/>
  <c r="J848" i="1"/>
  <c r="J847" i="1" s="1"/>
  <c r="I848" i="1"/>
  <c r="I847" i="1" s="1"/>
  <c r="E848" i="1"/>
  <c r="AT847" i="1"/>
  <c r="AT846" i="1" s="1"/>
  <c r="AT845" i="1" s="1"/>
  <c r="AR847" i="1"/>
  <c r="AQ847" i="1"/>
  <c r="AQ846" i="1" s="1"/>
  <c r="AQ845" i="1" s="1"/>
  <c r="AQ844" i="1" s="1"/>
  <c r="AQ843" i="1" s="1"/>
  <c r="AP847" i="1"/>
  <c r="AP846" i="1" s="1"/>
  <c r="AL847" i="1"/>
  <c r="AL846" i="1" s="1"/>
  <c r="AL845" i="1" s="1"/>
  <c r="AH847" i="1"/>
  <c r="AH846" i="1" s="1"/>
  <c r="AH845" i="1" s="1"/>
  <c r="AF847" i="1"/>
  <c r="AF846" i="1" s="1"/>
  <c r="AF845" i="1" s="1"/>
  <c r="AD847" i="1"/>
  <c r="AD846" i="1" s="1"/>
  <c r="AD845" i="1" s="1"/>
  <c r="AB847" i="1"/>
  <c r="Z847" i="1"/>
  <c r="Z846" i="1" s="1"/>
  <c r="Z845" i="1" s="1"/>
  <c r="S847" i="1"/>
  <c r="S846" i="1" s="1"/>
  <c r="S845" i="1" s="1"/>
  <c r="O847" i="1"/>
  <c r="O846" i="1" s="1"/>
  <c r="O845" i="1" s="1"/>
  <c r="K847" i="1"/>
  <c r="K846" i="1" s="1"/>
  <c r="K845" i="1" s="1"/>
  <c r="E847" i="1"/>
  <c r="AS846" i="1"/>
  <c r="AS845" i="1" s="1"/>
  <c r="AR846" i="1"/>
  <c r="AR845" i="1" s="1"/>
  <c r="AB846" i="1"/>
  <c r="AB845" i="1" s="1"/>
  <c r="Y846" i="1"/>
  <c r="Y845" i="1" s="1"/>
  <c r="I846" i="1"/>
  <c r="I845" i="1" s="1"/>
  <c r="E846" i="1"/>
  <c r="AM845" i="1"/>
  <c r="W845" i="1"/>
  <c r="E845" i="1"/>
  <c r="E844" i="1"/>
  <c r="E843" i="1"/>
  <c r="BA842" i="1"/>
  <c r="AU842" i="1"/>
  <c r="V842" i="1"/>
  <c r="AY842" i="1" s="1"/>
  <c r="U842" i="1"/>
  <c r="AX842" i="1" s="1"/>
  <c r="T842" i="1"/>
  <c r="AW842" i="1" s="1"/>
  <c r="E842" i="1"/>
  <c r="AZ841" i="1"/>
  <c r="AZ840" i="1" s="1"/>
  <c r="AZ839" i="1" s="1"/>
  <c r="AT841" i="1"/>
  <c r="AS841" i="1"/>
  <c r="AS840" i="1" s="1"/>
  <c r="AS839" i="1" s="1"/>
  <c r="AS838" i="1" s="1"/>
  <c r="AS837" i="1" s="1"/>
  <c r="AS836" i="1" s="1"/>
  <c r="AR841" i="1"/>
  <c r="AR840" i="1" s="1"/>
  <c r="AR839" i="1" s="1"/>
  <c r="AR838" i="1" s="1"/>
  <c r="AR837" i="1" s="1"/>
  <c r="AR836" i="1" s="1"/>
  <c r="AQ841" i="1"/>
  <c r="AQ840" i="1" s="1"/>
  <c r="AQ839" i="1" s="1"/>
  <c r="AQ838" i="1" s="1"/>
  <c r="AQ837" i="1" s="1"/>
  <c r="AQ836" i="1" s="1"/>
  <c r="AP841" i="1"/>
  <c r="AO841" i="1"/>
  <c r="AO840" i="1" s="1"/>
  <c r="AO839" i="1" s="1"/>
  <c r="AO838" i="1" s="1"/>
  <c r="AO837" i="1" s="1"/>
  <c r="AO836" i="1" s="1"/>
  <c r="AN841" i="1"/>
  <c r="AN840" i="1" s="1"/>
  <c r="AM841" i="1"/>
  <c r="AM840" i="1" s="1"/>
  <c r="AM839" i="1" s="1"/>
  <c r="AM838" i="1" s="1"/>
  <c r="AL841" i="1"/>
  <c r="AK841" i="1"/>
  <c r="AK840" i="1" s="1"/>
  <c r="AK839" i="1" s="1"/>
  <c r="AK838" i="1" s="1"/>
  <c r="AK837" i="1" s="1"/>
  <c r="AK836" i="1" s="1"/>
  <c r="AJ841" i="1"/>
  <c r="AJ840" i="1" s="1"/>
  <c r="AJ839" i="1" s="1"/>
  <c r="AJ838" i="1" s="1"/>
  <c r="AJ837" i="1" s="1"/>
  <c r="AJ836" i="1" s="1"/>
  <c r="AI841" i="1"/>
  <c r="AI840" i="1" s="1"/>
  <c r="AI839" i="1" s="1"/>
  <c r="AI838" i="1" s="1"/>
  <c r="AI837" i="1" s="1"/>
  <c r="AI836" i="1" s="1"/>
  <c r="AH841" i="1"/>
  <c r="AG841" i="1"/>
  <c r="AG840" i="1" s="1"/>
  <c r="AG839" i="1" s="1"/>
  <c r="AG838" i="1" s="1"/>
  <c r="AG837" i="1" s="1"/>
  <c r="AG836" i="1" s="1"/>
  <c r="AF841" i="1"/>
  <c r="AF840" i="1" s="1"/>
  <c r="AE841" i="1"/>
  <c r="AE840" i="1" s="1"/>
  <c r="AD841" i="1"/>
  <c r="AC841" i="1"/>
  <c r="AC840" i="1" s="1"/>
  <c r="AC839" i="1" s="1"/>
  <c r="AC838" i="1" s="1"/>
  <c r="AC837" i="1" s="1"/>
  <c r="AC836" i="1" s="1"/>
  <c r="AB841" i="1"/>
  <c r="AB840" i="1" s="1"/>
  <c r="AB839" i="1" s="1"/>
  <c r="AB838" i="1" s="1"/>
  <c r="AB837" i="1" s="1"/>
  <c r="AB836" i="1" s="1"/>
  <c r="AA841" i="1"/>
  <c r="AA840" i="1" s="1"/>
  <c r="AA839" i="1" s="1"/>
  <c r="AA838" i="1" s="1"/>
  <c r="AA837" i="1" s="1"/>
  <c r="AA836" i="1" s="1"/>
  <c r="Z841" i="1"/>
  <c r="Y841" i="1"/>
  <c r="Y840" i="1" s="1"/>
  <c r="Y839" i="1" s="1"/>
  <c r="X841" i="1"/>
  <c r="X840" i="1" s="1"/>
  <c r="X839" i="1" s="1"/>
  <c r="X838" i="1" s="1"/>
  <c r="X837" i="1" s="1"/>
  <c r="X836" i="1" s="1"/>
  <c r="W841" i="1"/>
  <c r="W840" i="1" s="1"/>
  <c r="W839" i="1" s="1"/>
  <c r="W838" i="1" s="1"/>
  <c r="W837" i="1" s="1"/>
  <c r="W836" i="1" s="1"/>
  <c r="S841" i="1"/>
  <c r="S840" i="1" s="1"/>
  <c r="R841" i="1"/>
  <c r="R840" i="1" s="1"/>
  <c r="R839" i="1" s="1"/>
  <c r="R838" i="1" s="1"/>
  <c r="R837" i="1" s="1"/>
  <c r="R836" i="1" s="1"/>
  <c r="Q841" i="1"/>
  <c r="P841" i="1"/>
  <c r="P840" i="1" s="1"/>
  <c r="P839" i="1" s="1"/>
  <c r="P838" i="1" s="1"/>
  <c r="P837" i="1" s="1"/>
  <c r="P836" i="1" s="1"/>
  <c r="O841" i="1"/>
  <c r="O840" i="1" s="1"/>
  <c r="O839" i="1" s="1"/>
  <c r="O838" i="1" s="1"/>
  <c r="N841" i="1"/>
  <c r="N840" i="1" s="1"/>
  <c r="N839" i="1" s="1"/>
  <c r="N838" i="1" s="1"/>
  <c r="N837" i="1" s="1"/>
  <c r="N836" i="1" s="1"/>
  <c r="M841" i="1"/>
  <c r="M840" i="1" s="1"/>
  <c r="M839" i="1" s="1"/>
  <c r="L841" i="1"/>
  <c r="K841" i="1"/>
  <c r="J841" i="1"/>
  <c r="I841" i="1"/>
  <c r="E841" i="1"/>
  <c r="AT840" i="1"/>
  <c r="AT839" i="1" s="1"/>
  <c r="AT838" i="1" s="1"/>
  <c r="AT837" i="1" s="1"/>
  <c r="AT836" i="1" s="1"/>
  <c r="AP840" i="1"/>
  <c r="AL840" i="1"/>
  <c r="AL839" i="1" s="1"/>
  <c r="AL838" i="1" s="1"/>
  <c r="AH840" i="1"/>
  <c r="AD840" i="1"/>
  <c r="AD839" i="1" s="1"/>
  <c r="AD838" i="1" s="1"/>
  <c r="AD837" i="1" s="1"/>
  <c r="AD836" i="1" s="1"/>
  <c r="Z840" i="1"/>
  <c r="Z839" i="1" s="1"/>
  <c r="Z838" i="1" s="1"/>
  <c r="Z837" i="1" s="1"/>
  <c r="Z836" i="1" s="1"/>
  <c r="Q840" i="1"/>
  <c r="Q839" i="1" s="1"/>
  <c r="L840" i="1"/>
  <c r="L839" i="1" s="1"/>
  <c r="L838" i="1" s="1"/>
  <c r="L837" i="1" s="1"/>
  <c r="L836" i="1" s="1"/>
  <c r="I840" i="1"/>
  <c r="I839" i="1" s="1"/>
  <c r="I838" i="1" s="1"/>
  <c r="I837" i="1" s="1"/>
  <c r="E840" i="1"/>
  <c r="AN839" i="1"/>
  <c r="AN838" i="1" s="1"/>
  <c r="AN837" i="1" s="1"/>
  <c r="AN836" i="1" s="1"/>
  <c r="AH839" i="1"/>
  <c r="AH838" i="1" s="1"/>
  <c r="AH837" i="1" s="1"/>
  <c r="AH836" i="1" s="1"/>
  <c r="AE839" i="1"/>
  <c r="AE838" i="1" s="1"/>
  <c r="AE837" i="1" s="1"/>
  <c r="AE836" i="1" s="1"/>
  <c r="S839" i="1"/>
  <c r="S838" i="1" s="1"/>
  <c r="S837" i="1" s="1"/>
  <c r="S836" i="1" s="1"/>
  <c r="E839" i="1"/>
  <c r="AZ838" i="1"/>
  <c r="AZ837" i="1" s="1"/>
  <c r="AZ836" i="1" s="1"/>
  <c r="Y838" i="1"/>
  <c r="Y837" i="1" s="1"/>
  <c r="Y836" i="1" s="1"/>
  <c r="Q838" i="1"/>
  <c r="Q837" i="1" s="1"/>
  <c r="Q836" i="1" s="1"/>
  <c r="M838" i="1"/>
  <c r="M837" i="1" s="1"/>
  <c r="M836" i="1" s="1"/>
  <c r="E838" i="1"/>
  <c r="AM837" i="1"/>
  <c r="AM836" i="1" s="1"/>
  <c r="O837" i="1"/>
  <c r="O836" i="1" s="1"/>
  <c r="E837" i="1"/>
  <c r="E836" i="1"/>
  <c r="AU835" i="1"/>
  <c r="T835" i="1"/>
  <c r="E835" i="1"/>
  <c r="AT834" i="1"/>
  <c r="AT832" i="1" s="1"/>
  <c r="AT831" i="1" s="1"/>
  <c r="AS834" i="1"/>
  <c r="AS832" i="1" s="1"/>
  <c r="AS831" i="1" s="1"/>
  <c r="AR834" i="1"/>
  <c r="AQ834" i="1"/>
  <c r="AQ832" i="1" s="1"/>
  <c r="AQ831" i="1" s="1"/>
  <c r="AP834" i="1"/>
  <c r="AP832" i="1" s="1"/>
  <c r="AO834" i="1"/>
  <c r="AO832" i="1" s="1"/>
  <c r="AO831" i="1" s="1"/>
  <c r="AN834" i="1"/>
  <c r="AM834" i="1"/>
  <c r="AM832" i="1" s="1"/>
  <c r="AM831" i="1" s="1"/>
  <c r="AL834" i="1"/>
  <c r="AL832" i="1" s="1"/>
  <c r="AL831" i="1" s="1"/>
  <c r="AK834" i="1"/>
  <c r="AK832" i="1" s="1"/>
  <c r="AK831" i="1" s="1"/>
  <c r="AJ834" i="1"/>
  <c r="AI834" i="1"/>
  <c r="AI832" i="1" s="1"/>
  <c r="AI831" i="1" s="1"/>
  <c r="AH834" i="1"/>
  <c r="AG834" i="1"/>
  <c r="AF834" i="1"/>
  <c r="R834" i="1"/>
  <c r="Q834" i="1"/>
  <c r="P834" i="1"/>
  <c r="O834" i="1"/>
  <c r="O832" i="1" s="1"/>
  <c r="O831" i="1" s="1"/>
  <c r="E834" i="1"/>
  <c r="AU833" i="1"/>
  <c r="T833" i="1"/>
  <c r="E833" i="1"/>
  <c r="AR832" i="1"/>
  <c r="AR831" i="1" s="1"/>
  <c r="AN832" i="1"/>
  <c r="AN831" i="1" s="1"/>
  <c r="AJ832" i="1"/>
  <c r="AH832" i="1"/>
  <c r="AH831" i="1" s="1"/>
  <c r="AG832" i="1"/>
  <c r="AG831" i="1" s="1"/>
  <c r="AF832" i="1"/>
  <c r="AF831" i="1" s="1"/>
  <c r="R832" i="1"/>
  <c r="Q832" i="1"/>
  <c r="Q831" i="1" s="1"/>
  <c r="P832" i="1"/>
  <c r="P831" i="1" s="1"/>
  <c r="E832" i="1"/>
  <c r="AJ831" i="1"/>
  <c r="E831" i="1"/>
  <c r="BA830" i="1"/>
  <c r="AU830" i="1"/>
  <c r="V830" i="1"/>
  <c r="AY830" i="1" s="1"/>
  <c r="U830" i="1"/>
  <c r="AX830" i="1" s="1"/>
  <c r="T830" i="1"/>
  <c r="AW830" i="1" s="1"/>
  <c r="E830" i="1"/>
  <c r="AZ829" i="1"/>
  <c r="AZ828" i="1" s="1"/>
  <c r="AZ827" i="1" s="1"/>
  <c r="AT829" i="1"/>
  <c r="AT828" i="1" s="1"/>
  <c r="AT827" i="1" s="1"/>
  <c r="AT826" i="1" s="1"/>
  <c r="AS829" i="1"/>
  <c r="AR829" i="1"/>
  <c r="AR828" i="1" s="1"/>
  <c r="AR827" i="1" s="1"/>
  <c r="AR826" i="1" s="1"/>
  <c r="AQ829" i="1"/>
  <c r="AP829" i="1"/>
  <c r="AO829" i="1"/>
  <c r="AO828" i="1" s="1"/>
  <c r="AO827" i="1" s="1"/>
  <c r="AO826" i="1" s="1"/>
  <c r="AN829" i="1"/>
  <c r="AN828" i="1" s="1"/>
  <c r="AN827" i="1" s="1"/>
  <c r="AN826" i="1" s="1"/>
  <c r="AM829" i="1"/>
  <c r="AL829" i="1"/>
  <c r="AK829" i="1"/>
  <c r="AJ829" i="1"/>
  <c r="AJ828" i="1" s="1"/>
  <c r="AJ827" i="1" s="1"/>
  <c r="AJ826" i="1" s="1"/>
  <c r="AI829" i="1"/>
  <c r="AH829" i="1"/>
  <c r="AH828" i="1" s="1"/>
  <c r="AH827" i="1" s="1"/>
  <c r="AH826" i="1" s="1"/>
  <c r="AG829" i="1"/>
  <c r="AG828" i="1" s="1"/>
  <c r="AF829" i="1"/>
  <c r="AF828" i="1" s="1"/>
  <c r="AF827" i="1" s="1"/>
  <c r="AF826" i="1" s="1"/>
  <c r="AE829" i="1"/>
  <c r="AD829" i="1"/>
  <c r="AD828" i="1" s="1"/>
  <c r="AD827" i="1" s="1"/>
  <c r="AD826" i="1" s="1"/>
  <c r="AC829" i="1"/>
  <c r="AC828" i="1" s="1"/>
  <c r="AC827" i="1" s="1"/>
  <c r="AC826" i="1" s="1"/>
  <c r="AB829" i="1"/>
  <c r="AB828" i="1" s="1"/>
  <c r="AB827" i="1" s="1"/>
  <c r="AB826" i="1" s="1"/>
  <c r="AA829" i="1"/>
  <c r="Z829" i="1"/>
  <c r="Z828" i="1" s="1"/>
  <c r="Z827" i="1" s="1"/>
  <c r="Z826" i="1" s="1"/>
  <c r="Y829" i="1"/>
  <c r="Y828" i="1" s="1"/>
  <c r="X829" i="1"/>
  <c r="W829" i="1"/>
  <c r="S829" i="1"/>
  <c r="S828" i="1" s="1"/>
  <c r="S827" i="1" s="1"/>
  <c r="S826" i="1" s="1"/>
  <c r="R829" i="1"/>
  <c r="R828" i="1" s="1"/>
  <c r="R827" i="1" s="1"/>
  <c r="R826" i="1" s="1"/>
  <c r="Q829" i="1"/>
  <c r="Q828" i="1" s="1"/>
  <c r="Q827" i="1" s="1"/>
  <c r="Q826" i="1" s="1"/>
  <c r="P829" i="1"/>
  <c r="P828" i="1" s="1"/>
  <c r="P827" i="1" s="1"/>
  <c r="P826" i="1" s="1"/>
  <c r="O829" i="1"/>
  <c r="O828" i="1" s="1"/>
  <c r="O827" i="1" s="1"/>
  <c r="O826" i="1" s="1"/>
  <c r="N829" i="1"/>
  <c r="M829" i="1"/>
  <c r="M828" i="1" s="1"/>
  <c r="L829" i="1"/>
  <c r="K829" i="1"/>
  <c r="J829" i="1"/>
  <c r="J828" i="1" s="1"/>
  <c r="J827" i="1" s="1"/>
  <c r="J826" i="1" s="1"/>
  <c r="I829" i="1"/>
  <c r="E829" i="1"/>
  <c r="AS828" i="1"/>
  <c r="AS827" i="1" s="1"/>
  <c r="AS826" i="1" s="1"/>
  <c r="AQ828" i="1"/>
  <c r="AQ827" i="1" s="1"/>
  <c r="AQ826" i="1" s="1"/>
  <c r="AM828" i="1"/>
  <c r="AK828" i="1"/>
  <c r="AK827" i="1" s="1"/>
  <c r="AK826" i="1" s="1"/>
  <c r="AI828" i="1"/>
  <c r="AI827" i="1" s="1"/>
  <c r="AI826" i="1" s="1"/>
  <c r="AE828" i="1"/>
  <c r="AE827" i="1" s="1"/>
  <c r="AA828" i="1"/>
  <c r="AA827" i="1" s="1"/>
  <c r="AA826" i="1" s="1"/>
  <c r="X828" i="1"/>
  <c r="X827" i="1" s="1"/>
  <c r="X826" i="1" s="1"/>
  <c r="W828" i="1"/>
  <c r="L828" i="1"/>
  <c r="L827" i="1" s="1"/>
  <c r="K828" i="1"/>
  <c r="E828" i="1"/>
  <c r="AM827" i="1"/>
  <c r="AG827" i="1"/>
  <c r="AG826" i="1" s="1"/>
  <c r="Y827" i="1"/>
  <c r="Y826" i="1" s="1"/>
  <c r="W827" i="1"/>
  <c r="W826" i="1" s="1"/>
  <c r="E827" i="1"/>
  <c r="AZ826" i="1"/>
  <c r="AM826" i="1"/>
  <c r="AE826" i="1"/>
  <c r="L826" i="1"/>
  <c r="E826" i="1"/>
  <c r="BA825" i="1"/>
  <c r="AU825" i="1"/>
  <c r="V825" i="1"/>
  <c r="AY825" i="1" s="1"/>
  <c r="U825" i="1"/>
  <c r="AX825" i="1" s="1"/>
  <c r="T825" i="1"/>
  <c r="AW825" i="1" s="1"/>
  <c r="E825" i="1"/>
  <c r="BA824" i="1"/>
  <c r="AU824" i="1"/>
  <c r="T824" i="1"/>
  <c r="E824" i="1"/>
  <c r="AZ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S823" i="1"/>
  <c r="R823" i="1"/>
  <c r="Q823" i="1"/>
  <c r="P823" i="1"/>
  <c r="O823" i="1"/>
  <c r="N823" i="1"/>
  <c r="M823" i="1"/>
  <c r="L823" i="1"/>
  <c r="L820" i="1" s="1"/>
  <c r="L819" i="1" s="1"/>
  <c r="K823" i="1"/>
  <c r="J823" i="1"/>
  <c r="I823" i="1"/>
  <c r="E823" i="1"/>
  <c r="BA822" i="1"/>
  <c r="AU822" i="1"/>
  <c r="V822" i="1"/>
  <c r="AY822" i="1" s="1"/>
  <c r="U822" i="1"/>
  <c r="AX822" i="1" s="1"/>
  <c r="T822" i="1"/>
  <c r="E822" i="1"/>
  <c r="AZ821" i="1"/>
  <c r="AT821" i="1"/>
  <c r="AT820" i="1" s="1"/>
  <c r="AT819" i="1" s="1"/>
  <c r="AS821" i="1"/>
  <c r="AR821" i="1"/>
  <c r="AQ821" i="1"/>
  <c r="AP821" i="1"/>
  <c r="AP820" i="1" s="1"/>
  <c r="AP819" i="1" s="1"/>
  <c r="AO821" i="1"/>
  <c r="AN821" i="1"/>
  <c r="AM821" i="1"/>
  <c r="AL821" i="1"/>
  <c r="AL820" i="1" s="1"/>
  <c r="AL819" i="1" s="1"/>
  <c r="AK821" i="1"/>
  <c r="AJ821" i="1"/>
  <c r="AI821" i="1"/>
  <c r="AH821" i="1"/>
  <c r="AH820" i="1" s="1"/>
  <c r="AH819" i="1" s="1"/>
  <c r="AG821" i="1"/>
  <c r="AF821" i="1"/>
  <c r="AE821" i="1"/>
  <c r="AD821" i="1"/>
  <c r="AD820" i="1" s="1"/>
  <c r="AD819" i="1" s="1"/>
  <c r="AC821" i="1"/>
  <c r="AB821" i="1"/>
  <c r="AA821" i="1"/>
  <c r="Z821" i="1"/>
  <c r="Z820" i="1" s="1"/>
  <c r="Z819" i="1" s="1"/>
  <c r="Y821" i="1"/>
  <c r="X821" i="1"/>
  <c r="W821" i="1"/>
  <c r="S821" i="1"/>
  <c r="S820" i="1" s="1"/>
  <c r="S819" i="1" s="1"/>
  <c r="R821" i="1"/>
  <c r="Q821" i="1"/>
  <c r="P821" i="1"/>
  <c r="O821" i="1"/>
  <c r="O820" i="1" s="1"/>
  <c r="O819" i="1" s="1"/>
  <c r="N821" i="1"/>
  <c r="M821" i="1"/>
  <c r="L821" i="1"/>
  <c r="K821" i="1"/>
  <c r="K820" i="1" s="1"/>
  <c r="K819" i="1" s="1"/>
  <c r="J821" i="1"/>
  <c r="I821" i="1"/>
  <c r="E821" i="1"/>
  <c r="AZ820" i="1"/>
  <c r="AZ819" i="1" s="1"/>
  <c r="AM820" i="1"/>
  <c r="AM819" i="1" s="1"/>
  <c r="AE820" i="1"/>
  <c r="AE819" i="1" s="1"/>
  <c r="AE810" i="1" s="1"/>
  <c r="W820" i="1"/>
  <c r="W819" i="1" s="1"/>
  <c r="E820" i="1"/>
  <c r="E819" i="1"/>
  <c r="AU818" i="1"/>
  <c r="V818" i="1"/>
  <c r="AY818" i="1" s="1"/>
  <c r="U818" i="1"/>
  <c r="AX818" i="1" s="1"/>
  <c r="T818" i="1"/>
  <c r="E818" i="1"/>
  <c r="BA817" i="1"/>
  <c r="AU817" i="1"/>
  <c r="T817" i="1"/>
  <c r="E817" i="1"/>
  <c r="AZ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D812" i="1" s="1"/>
  <c r="AD811" i="1" s="1"/>
  <c r="AC816" i="1"/>
  <c r="AC812" i="1" s="1"/>
  <c r="AC811" i="1" s="1"/>
  <c r="AB816" i="1"/>
  <c r="AA816" i="1"/>
  <c r="Z816" i="1"/>
  <c r="Z812" i="1" s="1"/>
  <c r="Z811" i="1" s="1"/>
  <c r="Y816" i="1"/>
  <c r="Y812" i="1" s="1"/>
  <c r="X816" i="1"/>
  <c r="X812" i="1" s="1"/>
  <c r="X811" i="1" s="1"/>
  <c r="W816" i="1"/>
  <c r="S816" i="1"/>
  <c r="R816" i="1"/>
  <c r="Q816" i="1"/>
  <c r="Q812" i="1" s="1"/>
  <c r="Q811" i="1" s="1"/>
  <c r="P816" i="1"/>
  <c r="O816" i="1"/>
  <c r="N816" i="1"/>
  <c r="M816" i="1"/>
  <c r="M812" i="1" s="1"/>
  <c r="M811" i="1" s="1"/>
  <c r="L816" i="1"/>
  <c r="K816" i="1"/>
  <c r="K812" i="1" s="1"/>
  <c r="K811" i="1" s="1"/>
  <c r="J816" i="1"/>
  <c r="J812" i="1" s="1"/>
  <c r="I816" i="1"/>
  <c r="I812" i="1" s="1"/>
  <c r="I811" i="1" s="1"/>
  <c r="E816" i="1"/>
  <c r="BA815" i="1"/>
  <c r="AU815" i="1"/>
  <c r="T815" i="1"/>
  <c r="E815" i="1"/>
  <c r="BA814" i="1"/>
  <c r="AU814" i="1"/>
  <c r="AV814" i="1" s="1"/>
  <c r="T814" i="1"/>
  <c r="E814" i="1"/>
  <c r="AT813" i="1"/>
  <c r="AT812" i="1" s="1"/>
  <c r="AT811" i="1" s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H812" i="1" s="1"/>
  <c r="AH811" i="1" s="1"/>
  <c r="AG813" i="1"/>
  <c r="AF813" i="1"/>
  <c r="P813" i="1"/>
  <c r="P812" i="1" s="1"/>
  <c r="O813" i="1"/>
  <c r="O812" i="1" s="1"/>
  <c r="O811" i="1" s="1"/>
  <c r="O810" i="1" s="1"/>
  <c r="E813" i="1"/>
  <c r="AZ812" i="1"/>
  <c r="AQ812" i="1"/>
  <c r="AQ811" i="1" s="1"/>
  <c r="AM812" i="1"/>
  <c r="AM811" i="1" s="1"/>
  <c r="AI812" i="1"/>
  <c r="AI811" i="1" s="1"/>
  <c r="AE812" i="1"/>
  <c r="AE811" i="1" s="1"/>
  <c r="AB812" i="1"/>
  <c r="AB811" i="1" s="1"/>
  <c r="AA812" i="1"/>
  <c r="AA811" i="1" s="1"/>
  <c r="W812" i="1"/>
  <c r="W811" i="1" s="1"/>
  <c r="S812" i="1"/>
  <c r="S811" i="1" s="1"/>
  <c r="S810" i="1" s="1"/>
  <c r="R812" i="1"/>
  <c r="R811" i="1" s="1"/>
  <c r="L812" i="1"/>
  <c r="E812" i="1"/>
  <c r="AZ811" i="1"/>
  <c r="Y811" i="1"/>
  <c r="P811" i="1"/>
  <c r="E811" i="1"/>
  <c r="E810" i="1"/>
  <c r="BA809" i="1"/>
  <c r="AU809" i="1"/>
  <c r="V809" i="1"/>
  <c r="AY809" i="1" s="1"/>
  <c r="U809" i="1"/>
  <c r="AX809" i="1" s="1"/>
  <c r="T809" i="1"/>
  <c r="AW809" i="1" s="1"/>
  <c r="E809" i="1"/>
  <c r="AZ808" i="1"/>
  <c r="AT808" i="1"/>
  <c r="AS808" i="1"/>
  <c r="AS807" i="1" s="1"/>
  <c r="AR808" i="1"/>
  <c r="AQ808" i="1"/>
  <c r="AP808" i="1"/>
  <c r="AO808" i="1"/>
  <c r="AO807" i="1" s="1"/>
  <c r="AO806" i="1" s="1"/>
  <c r="AO805" i="1" s="1"/>
  <c r="AN808" i="1"/>
  <c r="AN807" i="1" s="1"/>
  <c r="AN806" i="1" s="1"/>
  <c r="AN805" i="1" s="1"/>
  <c r="AM808" i="1"/>
  <c r="AL808" i="1"/>
  <c r="AK808" i="1"/>
  <c r="AK807" i="1" s="1"/>
  <c r="AK806" i="1" s="1"/>
  <c r="AK805" i="1" s="1"/>
  <c r="AJ808" i="1"/>
  <c r="AJ807" i="1" s="1"/>
  <c r="AJ806" i="1" s="1"/>
  <c r="AJ805" i="1" s="1"/>
  <c r="AI808" i="1"/>
  <c r="AH808" i="1"/>
  <c r="AG808" i="1"/>
  <c r="AG807" i="1" s="1"/>
  <c r="AG806" i="1" s="1"/>
  <c r="AG805" i="1" s="1"/>
  <c r="AF808" i="1"/>
  <c r="AF807" i="1" s="1"/>
  <c r="AF806" i="1" s="1"/>
  <c r="AF805" i="1" s="1"/>
  <c r="AE808" i="1"/>
  <c r="AD808" i="1"/>
  <c r="AC808" i="1"/>
  <c r="AC807" i="1" s="1"/>
  <c r="AC806" i="1" s="1"/>
  <c r="AC805" i="1" s="1"/>
  <c r="AB808" i="1"/>
  <c r="AB807" i="1" s="1"/>
  <c r="AB806" i="1" s="1"/>
  <c r="AB805" i="1" s="1"/>
  <c r="AA808" i="1"/>
  <c r="Z808" i="1"/>
  <c r="Y808" i="1"/>
  <c r="Y807" i="1" s="1"/>
  <c r="X808" i="1"/>
  <c r="X807" i="1" s="1"/>
  <c r="X806" i="1" s="1"/>
  <c r="X805" i="1" s="1"/>
  <c r="W808" i="1"/>
  <c r="S808" i="1"/>
  <c r="R808" i="1"/>
  <c r="R807" i="1" s="1"/>
  <c r="R806" i="1" s="1"/>
  <c r="R805" i="1" s="1"/>
  <c r="Q808" i="1"/>
  <c r="Q807" i="1" s="1"/>
  <c r="Q806" i="1" s="1"/>
  <c r="Q805" i="1" s="1"/>
  <c r="P808" i="1"/>
  <c r="O808" i="1"/>
  <c r="N808" i="1"/>
  <c r="M808" i="1"/>
  <c r="M807" i="1" s="1"/>
  <c r="M806" i="1" s="1"/>
  <c r="M805" i="1" s="1"/>
  <c r="L808" i="1"/>
  <c r="K808" i="1"/>
  <c r="J808" i="1"/>
  <c r="J807" i="1" s="1"/>
  <c r="I808" i="1"/>
  <c r="E808" i="1"/>
  <c r="AZ807" i="1"/>
  <c r="AT807" i="1"/>
  <c r="AT806" i="1" s="1"/>
  <c r="AT805" i="1" s="1"/>
  <c r="AR807" i="1"/>
  <c r="AR806" i="1" s="1"/>
  <c r="AR805" i="1" s="1"/>
  <c r="AQ807" i="1"/>
  <c r="AQ806" i="1" s="1"/>
  <c r="AQ805" i="1" s="1"/>
  <c r="AP807" i="1"/>
  <c r="AM807" i="1"/>
  <c r="AM806" i="1" s="1"/>
  <c r="AM805" i="1" s="1"/>
  <c r="AL807" i="1"/>
  <c r="AL806" i="1" s="1"/>
  <c r="AI807" i="1"/>
  <c r="AI806" i="1" s="1"/>
  <c r="AH807" i="1"/>
  <c r="AH806" i="1" s="1"/>
  <c r="AH805" i="1" s="1"/>
  <c r="AE807" i="1"/>
  <c r="AE806" i="1" s="1"/>
  <c r="AE805" i="1" s="1"/>
  <c r="AD807" i="1"/>
  <c r="AD806" i="1" s="1"/>
  <c r="AD805" i="1" s="1"/>
  <c r="AA807" i="1"/>
  <c r="AA806" i="1" s="1"/>
  <c r="AA805" i="1" s="1"/>
  <c r="Z807" i="1"/>
  <c r="W807" i="1"/>
  <c r="W806" i="1" s="1"/>
  <c r="W805" i="1" s="1"/>
  <c r="S807" i="1"/>
  <c r="S806" i="1" s="1"/>
  <c r="S805" i="1" s="1"/>
  <c r="P807" i="1"/>
  <c r="O807" i="1"/>
  <c r="O806" i="1" s="1"/>
  <c r="O805" i="1" s="1"/>
  <c r="N807" i="1"/>
  <c r="N806" i="1" s="1"/>
  <c r="N805" i="1" s="1"/>
  <c r="L807" i="1"/>
  <c r="L806" i="1" s="1"/>
  <c r="L805" i="1" s="1"/>
  <c r="K807" i="1"/>
  <c r="E807" i="1"/>
  <c r="AZ806" i="1"/>
  <c r="AP806" i="1"/>
  <c r="Z806" i="1"/>
  <c r="Y806" i="1"/>
  <c r="Y805" i="1" s="1"/>
  <c r="P806" i="1"/>
  <c r="E806" i="1"/>
  <c r="AZ805" i="1"/>
  <c r="AP805" i="1"/>
  <c r="AI805" i="1"/>
  <c r="Z805" i="1"/>
  <c r="P805" i="1"/>
  <c r="E805" i="1"/>
  <c r="E804" i="1"/>
  <c r="BA803" i="1"/>
  <c r="AU803" i="1"/>
  <c r="T803" i="1"/>
  <c r="AV803" i="1" s="1"/>
  <c r="E803" i="1"/>
  <c r="AT802" i="1"/>
  <c r="AS802" i="1"/>
  <c r="AR802" i="1"/>
  <c r="AQ802" i="1"/>
  <c r="AQ801" i="1" s="1"/>
  <c r="AQ800" i="1" s="1"/>
  <c r="AQ799" i="1" s="1"/>
  <c r="AQ798" i="1" s="1"/>
  <c r="AP802" i="1"/>
  <c r="AP801" i="1" s="1"/>
  <c r="AP800" i="1" s="1"/>
  <c r="AO802" i="1"/>
  <c r="AN802" i="1"/>
  <c r="AN801" i="1" s="1"/>
  <c r="AN800" i="1" s="1"/>
  <c r="AN799" i="1" s="1"/>
  <c r="AN798" i="1" s="1"/>
  <c r="AM802" i="1"/>
  <c r="AM801" i="1" s="1"/>
  <c r="AM800" i="1" s="1"/>
  <c r="AM799" i="1" s="1"/>
  <c r="AM798" i="1" s="1"/>
  <c r="AL802" i="1"/>
  <c r="AK802" i="1"/>
  <c r="AJ802" i="1"/>
  <c r="AJ801" i="1" s="1"/>
  <c r="AJ800" i="1" s="1"/>
  <c r="AJ799" i="1" s="1"/>
  <c r="AJ798" i="1" s="1"/>
  <c r="AI802" i="1"/>
  <c r="AI801" i="1" s="1"/>
  <c r="AI800" i="1" s="1"/>
  <c r="AI799" i="1" s="1"/>
  <c r="AI798" i="1" s="1"/>
  <c r="AH802" i="1"/>
  <c r="AG802" i="1"/>
  <c r="AF802" i="1"/>
  <c r="AF801" i="1" s="1"/>
  <c r="AF800" i="1" s="1"/>
  <c r="AF799" i="1" s="1"/>
  <c r="AF798" i="1" s="1"/>
  <c r="T802" i="1"/>
  <c r="O802" i="1"/>
  <c r="E802" i="1"/>
  <c r="AT801" i="1"/>
  <c r="AS801" i="1"/>
  <c r="AS800" i="1" s="1"/>
  <c r="AS799" i="1" s="1"/>
  <c r="AS798" i="1" s="1"/>
  <c r="AO801" i="1"/>
  <c r="AO800" i="1" s="1"/>
  <c r="AO799" i="1" s="1"/>
  <c r="AO798" i="1" s="1"/>
  <c r="AL801" i="1"/>
  <c r="AK801" i="1"/>
  <c r="AK800" i="1" s="1"/>
  <c r="AK799" i="1" s="1"/>
  <c r="AK798" i="1" s="1"/>
  <c r="AH801" i="1"/>
  <c r="AH800" i="1" s="1"/>
  <c r="AH799" i="1" s="1"/>
  <c r="AH798" i="1" s="1"/>
  <c r="AG801" i="1"/>
  <c r="AG800" i="1" s="1"/>
  <c r="AG799" i="1" s="1"/>
  <c r="AG798" i="1" s="1"/>
  <c r="O801" i="1"/>
  <c r="T801" i="1" s="1"/>
  <c r="E801" i="1"/>
  <c r="AT800" i="1"/>
  <c r="AT799" i="1" s="1"/>
  <c r="AT798" i="1" s="1"/>
  <c r="AL800" i="1"/>
  <c r="O800" i="1"/>
  <c r="E800" i="1"/>
  <c r="E799" i="1"/>
  <c r="E798" i="1"/>
  <c r="E797" i="1"/>
  <c r="BA796" i="1"/>
  <c r="AU796" i="1"/>
  <c r="V796" i="1"/>
  <c r="AY796" i="1" s="1"/>
  <c r="U796" i="1"/>
  <c r="AX796" i="1" s="1"/>
  <c r="T796" i="1"/>
  <c r="AW796" i="1" s="1"/>
  <c r="E796" i="1"/>
  <c r="AZ795" i="1"/>
  <c r="AZ794" i="1" s="1"/>
  <c r="AZ793" i="1" s="1"/>
  <c r="AZ792" i="1" s="1"/>
  <c r="AZ791" i="1" s="1"/>
  <c r="AT795" i="1"/>
  <c r="AT794" i="1" s="1"/>
  <c r="AT793" i="1" s="1"/>
  <c r="AT792" i="1" s="1"/>
  <c r="AT791" i="1" s="1"/>
  <c r="AS795" i="1"/>
  <c r="AR795" i="1"/>
  <c r="AQ795" i="1"/>
  <c r="AQ794" i="1" s="1"/>
  <c r="AQ793" i="1" s="1"/>
  <c r="AP795" i="1"/>
  <c r="AP794" i="1" s="1"/>
  <c r="AP793" i="1" s="1"/>
  <c r="AP792" i="1" s="1"/>
  <c r="AP791" i="1" s="1"/>
  <c r="AO795" i="1"/>
  <c r="AO794" i="1" s="1"/>
  <c r="AN795" i="1"/>
  <c r="AM795" i="1"/>
  <c r="AL795" i="1"/>
  <c r="AK795" i="1"/>
  <c r="AK794" i="1" s="1"/>
  <c r="AJ795" i="1"/>
  <c r="AI795" i="1"/>
  <c r="AI794" i="1" s="1"/>
  <c r="AI793" i="1" s="1"/>
  <c r="AI792" i="1" s="1"/>
  <c r="AI791" i="1" s="1"/>
  <c r="AH795" i="1"/>
  <c r="AH794" i="1" s="1"/>
  <c r="AH793" i="1" s="1"/>
  <c r="AH792" i="1" s="1"/>
  <c r="AH791" i="1" s="1"/>
  <c r="AG795" i="1"/>
  <c r="AG794" i="1" s="1"/>
  <c r="AF795" i="1"/>
  <c r="AE795" i="1"/>
  <c r="AE794" i="1" s="1"/>
  <c r="AE793" i="1" s="1"/>
  <c r="AE792" i="1" s="1"/>
  <c r="AE791" i="1" s="1"/>
  <c r="AD795" i="1"/>
  <c r="AD794" i="1" s="1"/>
  <c r="AD793" i="1" s="1"/>
  <c r="AD792" i="1" s="1"/>
  <c r="AD791" i="1" s="1"/>
  <c r="AC795" i="1"/>
  <c r="AC794" i="1" s="1"/>
  <c r="AB795" i="1"/>
  <c r="AA795" i="1"/>
  <c r="AA794" i="1" s="1"/>
  <c r="AA793" i="1" s="1"/>
  <c r="AA792" i="1" s="1"/>
  <c r="AA791" i="1" s="1"/>
  <c r="Z795" i="1"/>
  <c r="Y795" i="1"/>
  <c r="Y794" i="1" s="1"/>
  <c r="X795" i="1"/>
  <c r="W795" i="1"/>
  <c r="W794" i="1" s="1"/>
  <c r="W793" i="1" s="1"/>
  <c r="W792" i="1" s="1"/>
  <c r="W791" i="1" s="1"/>
  <c r="S795" i="1"/>
  <c r="S794" i="1" s="1"/>
  <c r="S793" i="1" s="1"/>
  <c r="S792" i="1" s="1"/>
  <c r="S791" i="1" s="1"/>
  <c r="R795" i="1"/>
  <c r="Q795" i="1"/>
  <c r="Q794" i="1" s="1"/>
  <c r="Q793" i="1" s="1"/>
  <c r="Q792" i="1" s="1"/>
  <c r="Q791" i="1" s="1"/>
  <c r="P795" i="1"/>
  <c r="O795" i="1"/>
  <c r="O794" i="1" s="1"/>
  <c r="O793" i="1" s="1"/>
  <c r="O792" i="1" s="1"/>
  <c r="O791" i="1" s="1"/>
  <c r="N795" i="1"/>
  <c r="M795" i="1"/>
  <c r="M794" i="1" s="1"/>
  <c r="M793" i="1" s="1"/>
  <c r="L795" i="1"/>
  <c r="L794" i="1" s="1"/>
  <c r="L793" i="1" s="1"/>
  <c r="L792" i="1" s="1"/>
  <c r="L791" i="1" s="1"/>
  <c r="K795" i="1"/>
  <c r="J795" i="1"/>
  <c r="I795" i="1"/>
  <c r="E795" i="1"/>
  <c r="AR794" i="1"/>
  <c r="AN794" i="1"/>
  <c r="AN793" i="1" s="1"/>
  <c r="AM794" i="1"/>
  <c r="AM793" i="1" s="1"/>
  <c r="AM792" i="1" s="1"/>
  <c r="AM791" i="1" s="1"/>
  <c r="AJ794" i="1"/>
  <c r="AJ793" i="1" s="1"/>
  <c r="AJ792" i="1" s="1"/>
  <c r="AJ791" i="1" s="1"/>
  <c r="AF794" i="1"/>
  <c r="AF793" i="1" s="1"/>
  <c r="AB794" i="1"/>
  <c r="Z794" i="1"/>
  <c r="Z793" i="1" s="1"/>
  <c r="Z792" i="1" s="1"/>
  <c r="Z791" i="1" s="1"/>
  <c r="X794" i="1"/>
  <c r="X793" i="1" s="1"/>
  <c r="X792" i="1" s="1"/>
  <c r="X791" i="1" s="1"/>
  <c r="R794" i="1"/>
  <c r="R793" i="1" s="1"/>
  <c r="P794" i="1"/>
  <c r="P793" i="1" s="1"/>
  <c r="P792" i="1" s="1"/>
  <c r="P791" i="1" s="1"/>
  <c r="N794" i="1"/>
  <c r="J794" i="1"/>
  <c r="E794" i="1"/>
  <c r="AR793" i="1"/>
  <c r="AR792" i="1" s="1"/>
  <c r="AR791" i="1" s="1"/>
  <c r="AO793" i="1"/>
  <c r="AO792" i="1" s="1"/>
  <c r="AK793" i="1"/>
  <c r="AK792" i="1" s="1"/>
  <c r="AK791" i="1" s="1"/>
  <c r="AG793" i="1"/>
  <c r="AG792" i="1" s="1"/>
  <c r="AC793" i="1"/>
  <c r="AC792" i="1" s="1"/>
  <c r="AC791" i="1" s="1"/>
  <c r="AB793" i="1"/>
  <c r="Y793" i="1"/>
  <c r="Y792" i="1" s="1"/>
  <c r="Y791" i="1" s="1"/>
  <c r="N793" i="1"/>
  <c r="N792" i="1" s="1"/>
  <c r="J793" i="1"/>
  <c r="E793" i="1"/>
  <c r="AQ792" i="1"/>
  <c r="AQ791" i="1" s="1"/>
  <c r="AN792" i="1"/>
  <c r="AF792" i="1"/>
  <c r="AF791" i="1" s="1"/>
  <c r="AB792" i="1"/>
  <c r="AB791" i="1" s="1"/>
  <c r="R792" i="1"/>
  <c r="R791" i="1" s="1"/>
  <c r="J792" i="1"/>
  <c r="J791" i="1" s="1"/>
  <c r="E792" i="1"/>
  <c r="AO791" i="1"/>
  <c r="AN791" i="1"/>
  <c r="AG791" i="1"/>
  <c r="N791" i="1"/>
  <c r="E791" i="1"/>
  <c r="BA790" i="1"/>
  <c r="AU790" i="1"/>
  <c r="V790" i="1"/>
  <c r="AY790" i="1" s="1"/>
  <c r="U790" i="1"/>
  <c r="AX790" i="1" s="1"/>
  <c r="T790" i="1"/>
  <c r="AW790" i="1" s="1"/>
  <c r="E790" i="1"/>
  <c r="BA789" i="1"/>
  <c r="AU789" i="1"/>
  <c r="T789" i="1"/>
  <c r="E789" i="1"/>
  <c r="AZ788" i="1"/>
  <c r="AZ785" i="1" s="1"/>
  <c r="AZ784" i="1" s="1"/>
  <c r="AZ783" i="1" s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D785" i="1" s="1"/>
  <c r="AD784" i="1" s="1"/>
  <c r="AD783" i="1" s="1"/>
  <c r="AC788" i="1"/>
  <c r="AC785" i="1" s="1"/>
  <c r="AB788" i="1"/>
  <c r="AB785" i="1" s="1"/>
  <c r="AB784" i="1" s="1"/>
  <c r="AB783" i="1" s="1"/>
  <c r="AA788" i="1"/>
  <c r="AA785" i="1" s="1"/>
  <c r="AA784" i="1" s="1"/>
  <c r="AA783" i="1" s="1"/>
  <c r="Z788" i="1"/>
  <c r="Z785" i="1" s="1"/>
  <c r="Z784" i="1" s="1"/>
  <c r="Z783" i="1" s="1"/>
  <c r="Y788" i="1"/>
  <c r="Y785" i="1" s="1"/>
  <c r="Y784" i="1" s="1"/>
  <c r="Y783" i="1" s="1"/>
  <c r="X788" i="1"/>
  <c r="X785" i="1" s="1"/>
  <c r="X784" i="1" s="1"/>
  <c r="X783" i="1" s="1"/>
  <c r="W788" i="1"/>
  <c r="S788" i="1"/>
  <c r="R788" i="1"/>
  <c r="R785" i="1" s="1"/>
  <c r="R784" i="1" s="1"/>
  <c r="R783" i="1" s="1"/>
  <c r="Q788" i="1"/>
  <c r="P788" i="1"/>
  <c r="O788" i="1"/>
  <c r="N788" i="1"/>
  <c r="N785" i="1" s="1"/>
  <c r="N784" i="1" s="1"/>
  <c r="N783" i="1" s="1"/>
  <c r="M788" i="1"/>
  <c r="L788" i="1"/>
  <c r="K788" i="1"/>
  <c r="K785" i="1" s="1"/>
  <c r="J788" i="1"/>
  <c r="I788" i="1"/>
  <c r="E788" i="1"/>
  <c r="BA787" i="1"/>
  <c r="AU787" i="1"/>
  <c r="T787" i="1"/>
  <c r="E787" i="1"/>
  <c r="AT786" i="1"/>
  <c r="AS786" i="1"/>
  <c r="AR786" i="1"/>
  <c r="AQ786" i="1"/>
  <c r="AP786" i="1"/>
  <c r="AO786" i="1"/>
  <c r="AO785" i="1" s="1"/>
  <c r="AO784" i="1" s="1"/>
  <c r="AO783" i="1" s="1"/>
  <c r="AN786" i="1"/>
  <c r="AM786" i="1"/>
  <c r="AL786" i="1"/>
  <c r="AK786" i="1"/>
  <c r="AK785" i="1" s="1"/>
  <c r="AK784" i="1" s="1"/>
  <c r="AK783" i="1" s="1"/>
  <c r="AJ786" i="1"/>
  <c r="AI786" i="1"/>
  <c r="AH786" i="1"/>
  <c r="AG786" i="1"/>
  <c r="AG785" i="1" s="1"/>
  <c r="AG784" i="1" s="1"/>
  <c r="AG783" i="1" s="1"/>
  <c r="AF786" i="1"/>
  <c r="P786" i="1"/>
  <c r="O786" i="1"/>
  <c r="E786" i="1"/>
  <c r="AE785" i="1"/>
  <c r="AE784" i="1" s="1"/>
  <c r="AE783" i="1" s="1"/>
  <c r="W785" i="1"/>
  <c r="W784" i="1" s="1"/>
  <c r="W783" i="1" s="1"/>
  <c r="S785" i="1"/>
  <c r="S784" i="1" s="1"/>
  <c r="S783" i="1" s="1"/>
  <c r="Q785" i="1"/>
  <c r="Q784" i="1" s="1"/>
  <c r="Q783" i="1" s="1"/>
  <c r="M785" i="1"/>
  <c r="I785" i="1"/>
  <c r="I784" i="1" s="1"/>
  <c r="E785" i="1"/>
  <c r="AC784" i="1"/>
  <c r="AC783" i="1" s="1"/>
  <c r="M784" i="1"/>
  <c r="M783" i="1" s="1"/>
  <c r="E784" i="1"/>
  <c r="E783" i="1"/>
  <c r="BA782" i="1"/>
  <c r="AU782" i="1"/>
  <c r="V782" i="1"/>
  <c r="AY782" i="1" s="1"/>
  <c r="U782" i="1"/>
  <c r="AX782" i="1" s="1"/>
  <c r="T782" i="1"/>
  <c r="AW782" i="1" s="1"/>
  <c r="E782" i="1"/>
  <c r="AZ781" i="1"/>
  <c r="AZ780" i="1" s="1"/>
  <c r="AZ779" i="1" s="1"/>
  <c r="AZ778" i="1" s="1"/>
  <c r="AT781" i="1"/>
  <c r="AT780" i="1" s="1"/>
  <c r="AT779" i="1" s="1"/>
  <c r="AT778" i="1" s="1"/>
  <c r="AS781" i="1"/>
  <c r="AS780" i="1" s="1"/>
  <c r="AR781" i="1"/>
  <c r="AQ781" i="1"/>
  <c r="AQ780" i="1" s="1"/>
  <c r="AQ779" i="1" s="1"/>
  <c r="AQ778" i="1" s="1"/>
  <c r="AP781" i="1"/>
  <c r="AP780" i="1" s="1"/>
  <c r="AP779" i="1" s="1"/>
  <c r="AP778" i="1" s="1"/>
  <c r="AO781" i="1"/>
  <c r="AO780" i="1" s="1"/>
  <c r="AO779" i="1" s="1"/>
  <c r="AO778" i="1" s="1"/>
  <c r="AO777" i="1" s="1"/>
  <c r="AO776" i="1" s="1"/>
  <c r="AN781" i="1"/>
  <c r="AM781" i="1"/>
  <c r="AM780" i="1" s="1"/>
  <c r="AM779" i="1" s="1"/>
  <c r="AM778" i="1" s="1"/>
  <c r="AL781" i="1"/>
  <c r="AK781" i="1"/>
  <c r="AJ781" i="1"/>
  <c r="AI781" i="1"/>
  <c r="AI780" i="1" s="1"/>
  <c r="AH781" i="1"/>
  <c r="AH780" i="1" s="1"/>
  <c r="AH779" i="1" s="1"/>
  <c r="AH778" i="1" s="1"/>
  <c r="AG781" i="1"/>
  <c r="AG780" i="1" s="1"/>
  <c r="AG779" i="1" s="1"/>
  <c r="AG778" i="1" s="1"/>
  <c r="AF781" i="1"/>
  <c r="AE781" i="1"/>
  <c r="AE780" i="1" s="1"/>
  <c r="AE779" i="1" s="1"/>
  <c r="AE778" i="1" s="1"/>
  <c r="AE777" i="1" s="1"/>
  <c r="AD781" i="1"/>
  <c r="AD780" i="1" s="1"/>
  <c r="AD779" i="1" s="1"/>
  <c r="AD778" i="1" s="1"/>
  <c r="AC781" i="1"/>
  <c r="AC780" i="1" s="1"/>
  <c r="AC779" i="1" s="1"/>
  <c r="AC778" i="1" s="1"/>
  <c r="AC777" i="1" s="1"/>
  <c r="AB781" i="1"/>
  <c r="AA781" i="1"/>
  <c r="AA780" i="1" s="1"/>
  <c r="AA779" i="1" s="1"/>
  <c r="AA778" i="1" s="1"/>
  <c r="Z781" i="1"/>
  <c r="Z780" i="1" s="1"/>
  <c r="Z779" i="1" s="1"/>
  <c r="Z778" i="1" s="1"/>
  <c r="Y781" i="1"/>
  <c r="Y780" i="1" s="1"/>
  <c r="Y779" i="1" s="1"/>
  <c r="Y778" i="1" s="1"/>
  <c r="Y777" i="1" s="1"/>
  <c r="Y776" i="1" s="1"/>
  <c r="X781" i="1"/>
  <c r="W781" i="1"/>
  <c r="W780" i="1" s="1"/>
  <c r="W779" i="1" s="1"/>
  <c r="W778" i="1" s="1"/>
  <c r="S781" i="1"/>
  <c r="S780" i="1" s="1"/>
  <c r="S779" i="1" s="1"/>
  <c r="S778" i="1" s="1"/>
  <c r="R781" i="1"/>
  <c r="Q781" i="1"/>
  <c r="P781" i="1"/>
  <c r="P780" i="1" s="1"/>
  <c r="P779" i="1" s="1"/>
  <c r="P778" i="1" s="1"/>
  <c r="O781" i="1"/>
  <c r="O780" i="1" s="1"/>
  <c r="O779" i="1" s="1"/>
  <c r="O778" i="1" s="1"/>
  <c r="N781" i="1"/>
  <c r="N780" i="1" s="1"/>
  <c r="N779" i="1" s="1"/>
  <c r="N778" i="1" s="1"/>
  <c r="M781" i="1"/>
  <c r="L781" i="1"/>
  <c r="L780" i="1" s="1"/>
  <c r="L779" i="1" s="1"/>
  <c r="L778" i="1" s="1"/>
  <c r="K781" i="1"/>
  <c r="J781" i="1"/>
  <c r="J780" i="1" s="1"/>
  <c r="U780" i="1" s="1"/>
  <c r="I781" i="1"/>
  <c r="E781" i="1"/>
  <c r="AR780" i="1"/>
  <c r="AR779" i="1" s="1"/>
  <c r="AR778" i="1" s="1"/>
  <c r="AN780" i="1"/>
  <c r="AK780" i="1"/>
  <c r="AK779" i="1" s="1"/>
  <c r="AJ780" i="1"/>
  <c r="AF780" i="1"/>
  <c r="AF779" i="1" s="1"/>
  <c r="AF778" i="1" s="1"/>
  <c r="AB780" i="1"/>
  <c r="X780" i="1"/>
  <c r="X779" i="1" s="1"/>
  <c r="X778" i="1" s="1"/>
  <c r="R780" i="1"/>
  <c r="R779" i="1" s="1"/>
  <c r="R778" i="1" s="1"/>
  <c r="Q780" i="1"/>
  <c r="Q779" i="1" s="1"/>
  <c r="Q778" i="1" s="1"/>
  <c r="M780" i="1"/>
  <c r="M779" i="1" s="1"/>
  <c r="M778" i="1" s="1"/>
  <c r="I780" i="1"/>
  <c r="E780" i="1"/>
  <c r="AN779" i="1"/>
  <c r="AN778" i="1" s="1"/>
  <c r="AJ779" i="1"/>
  <c r="AI779" i="1"/>
  <c r="AI778" i="1" s="1"/>
  <c r="AB779" i="1"/>
  <c r="E779" i="1"/>
  <c r="AK778" i="1"/>
  <c r="AJ778" i="1"/>
  <c r="AB778" i="1"/>
  <c r="E778" i="1"/>
  <c r="E777" i="1"/>
  <c r="E776" i="1"/>
  <c r="BA775" i="1"/>
  <c r="AU775" i="1"/>
  <c r="AM775" i="1"/>
  <c r="AI775" i="1"/>
  <c r="AH775" i="1"/>
  <c r="V775" i="1"/>
  <c r="AY775" i="1" s="1"/>
  <c r="U775" i="1"/>
  <c r="AX775" i="1" s="1"/>
  <c r="T775" i="1"/>
  <c r="E775" i="1"/>
  <c r="BA774" i="1"/>
  <c r="AU774" i="1"/>
  <c r="AM774" i="1"/>
  <c r="AI774" i="1"/>
  <c r="AH774" i="1"/>
  <c r="V774" i="1"/>
  <c r="AY774" i="1" s="1"/>
  <c r="U774" i="1"/>
  <c r="AX774" i="1" s="1"/>
  <c r="T774" i="1"/>
  <c r="AW774" i="1" s="1"/>
  <c r="E774" i="1"/>
  <c r="AZ773" i="1"/>
  <c r="AT773" i="1"/>
  <c r="AT770" i="1" s="1"/>
  <c r="AT769" i="1" s="1"/>
  <c r="AT768" i="1" s="1"/>
  <c r="AS773" i="1"/>
  <c r="AR773" i="1"/>
  <c r="AQ773" i="1"/>
  <c r="AP773" i="1"/>
  <c r="AP770" i="1" s="1"/>
  <c r="AO773" i="1"/>
  <c r="AN773" i="1"/>
  <c r="AL773" i="1"/>
  <c r="AK773" i="1"/>
  <c r="AK770" i="1" s="1"/>
  <c r="AK769" i="1" s="1"/>
  <c r="AK768" i="1" s="1"/>
  <c r="AJ773" i="1"/>
  <c r="AG773" i="1"/>
  <c r="AF773" i="1"/>
  <c r="BA773" i="1" s="1"/>
  <c r="AE773" i="1"/>
  <c r="AD773" i="1"/>
  <c r="AC773" i="1"/>
  <c r="AB773" i="1"/>
  <c r="AA773" i="1"/>
  <c r="Z773" i="1"/>
  <c r="Y773" i="1"/>
  <c r="X773" i="1"/>
  <c r="W773" i="1"/>
  <c r="S773" i="1"/>
  <c r="R773" i="1"/>
  <c r="Q773" i="1"/>
  <c r="P773" i="1"/>
  <c r="O773" i="1"/>
  <c r="N773" i="1"/>
  <c r="M773" i="1"/>
  <c r="L773" i="1"/>
  <c r="K773" i="1"/>
  <c r="J773" i="1"/>
  <c r="I773" i="1"/>
  <c r="E773" i="1"/>
  <c r="BA772" i="1"/>
  <c r="AU772" i="1"/>
  <c r="AV772" i="1" s="1"/>
  <c r="AM772" i="1"/>
  <c r="AM771" i="1" s="1"/>
  <c r="AI772" i="1"/>
  <c r="AH772" i="1"/>
  <c r="AH771" i="1" s="1"/>
  <c r="V772" i="1"/>
  <c r="AY772" i="1" s="1"/>
  <c r="U772" i="1"/>
  <c r="AX772" i="1" s="1"/>
  <c r="T772" i="1"/>
  <c r="AW772" i="1" s="1"/>
  <c r="E772" i="1"/>
  <c r="AZ771" i="1"/>
  <c r="AZ770" i="1" s="1"/>
  <c r="AZ769" i="1" s="1"/>
  <c r="AZ768" i="1" s="1"/>
  <c r="AT771" i="1"/>
  <c r="AS771" i="1"/>
  <c r="AR771" i="1"/>
  <c r="AR770" i="1" s="1"/>
  <c r="AR769" i="1" s="1"/>
  <c r="AR768" i="1" s="1"/>
  <c r="AQ771" i="1"/>
  <c r="AP771" i="1"/>
  <c r="AO771" i="1"/>
  <c r="AN771" i="1"/>
  <c r="AN770" i="1" s="1"/>
  <c r="AN769" i="1" s="1"/>
  <c r="AN768" i="1" s="1"/>
  <c r="AL771" i="1"/>
  <c r="AL770" i="1" s="1"/>
  <c r="AK771" i="1"/>
  <c r="AJ771" i="1"/>
  <c r="AI771" i="1"/>
  <c r="AG771" i="1"/>
  <c r="AF771" i="1"/>
  <c r="AE771" i="1"/>
  <c r="AD771" i="1"/>
  <c r="AC771" i="1"/>
  <c r="AB771" i="1"/>
  <c r="AA771" i="1"/>
  <c r="Z771" i="1"/>
  <c r="Y771" i="1"/>
  <c r="X771" i="1"/>
  <c r="W771" i="1"/>
  <c r="S771" i="1"/>
  <c r="R771" i="1"/>
  <c r="Q771" i="1"/>
  <c r="P771" i="1"/>
  <c r="O771" i="1"/>
  <c r="N771" i="1"/>
  <c r="N770" i="1" s="1"/>
  <c r="N769" i="1" s="1"/>
  <c r="N768" i="1" s="1"/>
  <c r="M771" i="1"/>
  <c r="L771" i="1"/>
  <c r="K771" i="1"/>
  <c r="J771" i="1"/>
  <c r="U771" i="1" s="1"/>
  <c r="I771" i="1"/>
  <c r="E771" i="1"/>
  <c r="AD770" i="1"/>
  <c r="AD769" i="1" s="1"/>
  <c r="AD768" i="1" s="1"/>
  <c r="Z770" i="1"/>
  <c r="Z769" i="1" s="1"/>
  <c r="Z768" i="1" s="1"/>
  <c r="E770" i="1"/>
  <c r="E769" i="1"/>
  <c r="E768" i="1"/>
  <c r="BA767" i="1"/>
  <c r="AU767" i="1"/>
  <c r="V767" i="1"/>
  <c r="AY767" i="1" s="1"/>
  <c r="U767" i="1"/>
  <c r="AX767" i="1" s="1"/>
  <c r="T767" i="1"/>
  <c r="E767" i="1"/>
  <c r="BA766" i="1"/>
  <c r="AY766" i="1"/>
  <c r="AU766" i="1"/>
  <c r="V766" i="1"/>
  <c r="U766" i="1"/>
  <c r="AX766" i="1" s="1"/>
  <c r="T766" i="1"/>
  <c r="AV766" i="1" s="1"/>
  <c r="E766" i="1"/>
  <c r="AZ765" i="1"/>
  <c r="AT765" i="1"/>
  <c r="AT762" i="1" s="1"/>
  <c r="AT761" i="1" s="1"/>
  <c r="AT760" i="1" s="1"/>
  <c r="AT759" i="1" s="1"/>
  <c r="AS765" i="1"/>
  <c r="AS762" i="1" s="1"/>
  <c r="AS761" i="1" s="1"/>
  <c r="AS760" i="1" s="1"/>
  <c r="AS759" i="1" s="1"/>
  <c r="AR765" i="1"/>
  <c r="AQ765" i="1"/>
  <c r="AP765" i="1"/>
  <c r="AO765" i="1"/>
  <c r="AO762" i="1" s="1"/>
  <c r="AO761" i="1" s="1"/>
  <c r="AO760" i="1" s="1"/>
  <c r="AO759" i="1" s="1"/>
  <c r="AN765" i="1"/>
  <c r="AM765" i="1"/>
  <c r="AL765" i="1"/>
  <c r="BA765" i="1" s="1"/>
  <c r="AK765" i="1"/>
  <c r="AJ765" i="1"/>
  <c r="AI765" i="1"/>
  <c r="AH765" i="1"/>
  <c r="AG765" i="1"/>
  <c r="AF765" i="1"/>
  <c r="AE765" i="1"/>
  <c r="AD765" i="1"/>
  <c r="AC765" i="1"/>
  <c r="AC762" i="1" s="1"/>
  <c r="AC761" i="1" s="1"/>
  <c r="AC760" i="1" s="1"/>
  <c r="AC759" i="1" s="1"/>
  <c r="AB765" i="1"/>
  <c r="AA765" i="1"/>
  <c r="Z765" i="1"/>
  <c r="Y765" i="1"/>
  <c r="Y762" i="1" s="1"/>
  <c r="Y761" i="1" s="1"/>
  <c r="Y760" i="1" s="1"/>
  <c r="Y759" i="1" s="1"/>
  <c r="X765" i="1"/>
  <c r="W765" i="1"/>
  <c r="S765" i="1"/>
  <c r="R765" i="1"/>
  <c r="Q765" i="1"/>
  <c r="P765" i="1"/>
  <c r="O765" i="1"/>
  <c r="N765" i="1"/>
  <c r="M765" i="1"/>
  <c r="L765" i="1"/>
  <c r="K765" i="1"/>
  <c r="J765" i="1"/>
  <c r="U765" i="1" s="1"/>
  <c r="AX765" i="1" s="1"/>
  <c r="I765" i="1"/>
  <c r="E765" i="1"/>
  <c r="BA764" i="1"/>
  <c r="AU764" i="1"/>
  <c r="V764" i="1"/>
  <c r="AY764" i="1" s="1"/>
  <c r="U764" i="1"/>
  <c r="AX764" i="1" s="1"/>
  <c r="T764" i="1"/>
  <c r="E764" i="1"/>
  <c r="AZ763" i="1"/>
  <c r="AZ762" i="1" s="1"/>
  <c r="AZ761" i="1" s="1"/>
  <c r="AZ760" i="1" s="1"/>
  <c r="AZ759" i="1" s="1"/>
  <c r="AT763" i="1"/>
  <c r="AS763" i="1"/>
  <c r="AR763" i="1"/>
  <c r="AQ763" i="1"/>
  <c r="AQ762" i="1" s="1"/>
  <c r="AQ761" i="1" s="1"/>
  <c r="AQ760" i="1" s="1"/>
  <c r="AQ759" i="1" s="1"/>
  <c r="AP763" i="1"/>
  <c r="AO763" i="1"/>
  <c r="AN763" i="1"/>
  <c r="AM763" i="1"/>
  <c r="AM762" i="1" s="1"/>
  <c r="AM761" i="1" s="1"/>
  <c r="AM760" i="1" s="1"/>
  <c r="AM759" i="1" s="1"/>
  <c r="AL763" i="1"/>
  <c r="AK763" i="1"/>
  <c r="AJ763" i="1"/>
  <c r="AI763" i="1"/>
  <c r="AI762" i="1" s="1"/>
  <c r="AI761" i="1" s="1"/>
  <c r="AI760" i="1" s="1"/>
  <c r="AI759" i="1" s="1"/>
  <c r="AH763" i="1"/>
  <c r="AH762" i="1" s="1"/>
  <c r="AH761" i="1" s="1"/>
  <c r="AH760" i="1" s="1"/>
  <c r="AH759" i="1" s="1"/>
  <c r="AG763" i="1"/>
  <c r="AF763" i="1"/>
  <c r="AE763" i="1"/>
  <c r="AD763" i="1"/>
  <c r="AC763" i="1"/>
  <c r="AB763" i="1"/>
  <c r="AA763" i="1"/>
  <c r="AA762" i="1" s="1"/>
  <c r="AA761" i="1" s="1"/>
  <c r="AA760" i="1" s="1"/>
  <c r="AA759" i="1" s="1"/>
  <c r="Z763" i="1"/>
  <c r="Y763" i="1"/>
  <c r="X763" i="1"/>
  <c r="W763" i="1"/>
  <c r="W762" i="1" s="1"/>
  <c r="W761" i="1" s="1"/>
  <c r="W760" i="1" s="1"/>
  <c r="W759" i="1" s="1"/>
  <c r="S763" i="1"/>
  <c r="S762" i="1" s="1"/>
  <c r="S761" i="1" s="1"/>
  <c r="S760" i="1" s="1"/>
  <c r="S759" i="1" s="1"/>
  <c r="R763" i="1"/>
  <c r="Q763" i="1"/>
  <c r="Q762" i="1" s="1"/>
  <c r="Q761" i="1" s="1"/>
  <c r="Q760" i="1" s="1"/>
  <c r="Q759" i="1" s="1"/>
  <c r="P763" i="1"/>
  <c r="O763" i="1"/>
  <c r="O762" i="1" s="1"/>
  <c r="O761" i="1" s="1"/>
  <c r="O760" i="1" s="1"/>
  <c r="O759" i="1" s="1"/>
  <c r="N763" i="1"/>
  <c r="M763" i="1"/>
  <c r="M762" i="1" s="1"/>
  <c r="M761" i="1" s="1"/>
  <c r="M760" i="1" s="1"/>
  <c r="M759" i="1" s="1"/>
  <c r="L763" i="1"/>
  <c r="K763" i="1"/>
  <c r="J763" i="1"/>
  <c r="I763" i="1"/>
  <c r="E763" i="1"/>
  <c r="AP762" i="1"/>
  <c r="AK762" i="1"/>
  <c r="AK761" i="1" s="1"/>
  <c r="AK760" i="1" s="1"/>
  <c r="AK759" i="1" s="1"/>
  <c r="AE762" i="1"/>
  <c r="AE761" i="1" s="1"/>
  <c r="AE760" i="1" s="1"/>
  <c r="AE759" i="1" s="1"/>
  <c r="Z762" i="1"/>
  <c r="Z761" i="1" s="1"/>
  <c r="Z760" i="1" s="1"/>
  <c r="Z759" i="1" s="1"/>
  <c r="R762" i="1"/>
  <c r="R761" i="1" s="1"/>
  <c r="R760" i="1" s="1"/>
  <c r="R759" i="1" s="1"/>
  <c r="E762" i="1"/>
  <c r="E761" i="1"/>
  <c r="E760" i="1"/>
  <c r="E759" i="1"/>
  <c r="E758" i="1"/>
  <c r="BA757" i="1"/>
  <c r="AU757" i="1"/>
  <c r="T757" i="1"/>
  <c r="AV757" i="1" s="1"/>
  <c r="E757" i="1"/>
  <c r="AT756" i="1"/>
  <c r="AT755" i="1" s="1"/>
  <c r="AT754" i="1" s="1"/>
  <c r="AS756" i="1"/>
  <c r="AS755" i="1" s="1"/>
  <c r="AR756" i="1"/>
  <c r="AR755" i="1" s="1"/>
  <c r="AR754" i="1" s="1"/>
  <c r="AQ756" i="1"/>
  <c r="AP756" i="1"/>
  <c r="AP755" i="1" s="1"/>
  <c r="AP754" i="1" s="1"/>
  <c r="AO756" i="1"/>
  <c r="AO755" i="1" s="1"/>
  <c r="AO754" i="1" s="1"/>
  <c r="AN756" i="1"/>
  <c r="AN755" i="1" s="1"/>
  <c r="AN754" i="1" s="1"/>
  <c r="AM756" i="1"/>
  <c r="AM755" i="1" s="1"/>
  <c r="AM754" i="1" s="1"/>
  <c r="AL756" i="1"/>
  <c r="AL755" i="1" s="1"/>
  <c r="AK756" i="1"/>
  <c r="AK755" i="1" s="1"/>
  <c r="AK754" i="1" s="1"/>
  <c r="AJ756" i="1"/>
  <c r="AJ755" i="1" s="1"/>
  <c r="AJ754" i="1" s="1"/>
  <c r="AI756" i="1"/>
  <c r="AH756" i="1"/>
  <c r="AH755" i="1" s="1"/>
  <c r="AH754" i="1" s="1"/>
  <c r="AG756" i="1"/>
  <c r="AG755" i="1" s="1"/>
  <c r="AG754" i="1" s="1"/>
  <c r="AF756" i="1"/>
  <c r="AF755" i="1" s="1"/>
  <c r="AF754" i="1" s="1"/>
  <c r="R756" i="1"/>
  <c r="Q756" i="1"/>
  <c r="P756" i="1"/>
  <c r="P755" i="1" s="1"/>
  <c r="P754" i="1" s="1"/>
  <c r="O756" i="1"/>
  <c r="O755" i="1" s="1"/>
  <c r="O754" i="1" s="1"/>
  <c r="E756" i="1"/>
  <c r="AQ755" i="1"/>
  <c r="AQ754" i="1" s="1"/>
  <c r="AI755" i="1"/>
  <c r="AI754" i="1" s="1"/>
  <c r="R755" i="1"/>
  <c r="R754" i="1" s="1"/>
  <c r="E755" i="1"/>
  <c r="E754" i="1"/>
  <c r="BA753" i="1"/>
  <c r="AU753" i="1"/>
  <c r="V753" i="1"/>
  <c r="AY753" i="1" s="1"/>
  <c r="U753" i="1"/>
  <c r="AX753" i="1" s="1"/>
  <c r="T753" i="1"/>
  <c r="AW753" i="1" s="1"/>
  <c r="E753" i="1"/>
  <c r="AZ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D752" i="1"/>
  <c r="AC752" i="1"/>
  <c r="AB752" i="1"/>
  <c r="AA752" i="1"/>
  <c r="Z752" i="1"/>
  <c r="Y752" i="1"/>
  <c r="X752" i="1"/>
  <c r="W752" i="1"/>
  <c r="S752" i="1"/>
  <c r="R752" i="1"/>
  <c r="Q752" i="1"/>
  <c r="P752" i="1"/>
  <c r="O752" i="1"/>
  <c r="N752" i="1"/>
  <c r="M752" i="1"/>
  <c r="L752" i="1"/>
  <c r="K752" i="1"/>
  <c r="J752" i="1"/>
  <c r="I752" i="1"/>
  <c r="E752" i="1"/>
  <c r="BA751" i="1"/>
  <c r="AU751" i="1"/>
  <c r="V751" i="1"/>
  <c r="AY751" i="1" s="1"/>
  <c r="U751" i="1"/>
  <c r="AX751" i="1" s="1"/>
  <c r="T751" i="1"/>
  <c r="AW751" i="1" s="1"/>
  <c r="E751" i="1"/>
  <c r="AZ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S750" i="1"/>
  <c r="R750" i="1"/>
  <c r="Q750" i="1"/>
  <c r="P750" i="1"/>
  <c r="O750" i="1"/>
  <c r="N750" i="1"/>
  <c r="M750" i="1"/>
  <c r="L750" i="1"/>
  <c r="K750" i="1"/>
  <c r="J750" i="1"/>
  <c r="I750" i="1"/>
  <c r="E750" i="1"/>
  <c r="AU749" i="1"/>
  <c r="V749" i="1"/>
  <c r="AY749" i="1" s="1"/>
  <c r="U749" i="1"/>
  <c r="AX749" i="1" s="1"/>
  <c r="T749" i="1"/>
  <c r="AW749" i="1" s="1"/>
  <c r="E749" i="1"/>
  <c r="AZ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S748" i="1"/>
  <c r="R748" i="1"/>
  <c r="Q748" i="1"/>
  <c r="P748" i="1"/>
  <c r="O748" i="1"/>
  <c r="N748" i="1"/>
  <c r="M748" i="1"/>
  <c r="U748" i="1" s="1"/>
  <c r="L748" i="1"/>
  <c r="K748" i="1"/>
  <c r="J748" i="1"/>
  <c r="I748" i="1"/>
  <c r="E748" i="1"/>
  <c r="BA747" i="1"/>
  <c r="AU747" i="1"/>
  <c r="V747" i="1"/>
  <c r="AY747" i="1" s="1"/>
  <c r="U747" i="1"/>
  <c r="AX747" i="1" s="1"/>
  <c r="T747" i="1"/>
  <c r="E747" i="1"/>
  <c r="AZ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BA746" i="1" s="1"/>
  <c r="AE746" i="1"/>
  <c r="AD746" i="1"/>
  <c r="AC746" i="1"/>
  <c r="AC742" i="1" s="1"/>
  <c r="AC741" i="1" s="1"/>
  <c r="AC736" i="1" s="1"/>
  <c r="AC735" i="1" s="1"/>
  <c r="AB746" i="1"/>
  <c r="AA746" i="1"/>
  <c r="Z746" i="1"/>
  <c r="Y746" i="1"/>
  <c r="X746" i="1"/>
  <c r="W746" i="1"/>
  <c r="S746" i="1"/>
  <c r="R746" i="1"/>
  <c r="Q746" i="1"/>
  <c r="P746" i="1"/>
  <c r="O746" i="1"/>
  <c r="N746" i="1"/>
  <c r="M746" i="1"/>
  <c r="L746" i="1"/>
  <c r="K746" i="1"/>
  <c r="J746" i="1"/>
  <c r="I746" i="1"/>
  <c r="E746" i="1"/>
  <c r="BA745" i="1"/>
  <c r="AU745" i="1"/>
  <c r="V745" i="1"/>
  <c r="AY745" i="1" s="1"/>
  <c r="U745" i="1"/>
  <c r="AX745" i="1" s="1"/>
  <c r="T745" i="1"/>
  <c r="E745" i="1"/>
  <c r="BA744" i="1"/>
  <c r="AU744" i="1"/>
  <c r="V744" i="1"/>
  <c r="AY744" i="1" s="1"/>
  <c r="U744" i="1"/>
  <c r="AX744" i="1" s="1"/>
  <c r="T744" i="1"/>
  <c r="AW744" i="1" s="1"/>
  <c r="E744" i="1"/>
  <c r="AZ743" i="1"/>
  <c r="AT743" i="1"/>
  <c r="AT742" i="1" s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H742" i="1" s="1"/>
  <c r="AH741" i="1" s="1"/>
  <c r="AG743" i="1"/>
  <c r="AF743" i="1"/>
  <c r="AE743" i="1"/>
  <c r="AD743" i="1"/>
  <c r="AC743" i="1"/>
  <c r="AB743" i="1"/>
  <c r="AA743" i="1"/>
  <c r="Z743" i="1"/>
  <c r="Y743" i="1"/>
  <c r="X743" i="1"/>
  <c r="W743" i="1"/>
  <c r="S743" i="1"/>
  <c r="S742" i="1" s="1"/>
  <c r="S741" i="1" s="1"/>
  <c r="S736" i="1" s="1"/>
  <c r="R743" i="1"/>
  <c r="Q743" i="1"/>
  <c r="P743" i="1"/>
  <c r="O743" i="1"/>
  <c r="O742" i="1" s="1"/>
  <c r="O741" i="1" s="1"/>
  <c r="N743" i="1"/>
  <c r="M743" i="1"/>
  <c r="L743" i="1"/>
  <c r="K743" i="1"/>
  <c r="K742" i="1" s="1"/>
  <c r="J743" i="1"/>
  <c r="I743" i="1"/>
  <c r="E743" i="1"/>
  <c r="AN742" i="1"/>
  <c r="AN741" i="1" s="1"/>
  <c r="P742" i="1"/>
  <c r="P741" i="1" s="1"/>
  <c r="E742" i="1"/>
  <c r="AT741" i="1"/>
  <c r="E741" i="1"/>
  <c r="BA740" i="1"/>
  <c r="AU740" i="1"/>
  <c r="T740" i="1"/>
  <c r="AV740" i="1" s="1"/>
  <c r="E740" i="1"/>
  <c r="AT739" i="1"/>
  <c r="AS739" i="1"/>
  <c r="AS738" i="1" s="1"/>
  <c r="AS737" i="1" s="1"/>
  <c r="AR739" i="1"/>
  <c r="AR738" i="1" s="1"/>
  <c r="AR737" i="1" s="1"/>
  <c r="AQ739" i="1"/>
  <c r="AQ738" i="1" s="1"/>
  <c r="AQ737" i="1" s="1"/>
  <c r="AP739" i="1"/>
  <c r="AP738" i="1" s="1"/>
  <c r="AP737" i="1" s="1"/>
  <c r="AO739" i="1"/>
  <c r="AO738" i="1" s="1"/>
  <c r="AO737" i="1" s="1"/>
  <c r="AN739" i="1"/>
  <c r="AN738" i="1" s="1"/>
  <c r="AN737" i="1" s="1"/>
  <c r="AM739" i="1"/>
  <c r="AM738" i="1" s="1"/>
  <c r="AM737" i="1" s="1"/>
  <c r="AL739" i="1"/>
  <c r="AK739" i="1"/>
  <c r="AK738" i="1" s="1"/>
  <c r="AK737" i="1" s="1"/>
  <c r="AJ739" i="1"/>
  <c r="AJ738" i="1" s="1"/>
  <c r="AJ737" i="1" s="1"/>
  <c r="AI739" i="1"/>
  <c r="AI738" i="1" s="1"/>
  <c r="AI737" i="1" s="1"/>
  <c r="AH739" i="1"/>
  <c r="AH738" i="1" s="1"/>
  <c r="AH737" i="1" s="1"/>
  <c r="AG739" i="1"/>
  <c r="AG738" i="1" s="1"/>
  <c r="AG737" i="1" s="1"/>
  <c r="AF739" i="1"/>
  <c r="BA739" i="1" s="1"/>
  <c r="R739" i="1"/>
  <c r="R738" i="1" s="1"/>
  <c r="R737" i="1" s="1"/>
  <c r="Q739" i="1"/>
  <c r="P739" i="1"/>
  <c r="P738" i="1" s="1"/>
  <c r="P737" i="1" s="1"/>
  <c r="O739" i="1"/>
  <c r="O738" i="1" s="1"/>
  <c r="O737" i="1" s="1"/>
  <c r="E739" i="1"/>
  <c r="AT738" i="1"/>
  <c r="AT737" i="1" s="1"/>
  <c r="AL738" i="1"/>
  <c r="Q738" i="1"/>
  <c r="Q737" i="1" s="1"/>
  <c r="E738" i="1"/>
  <c r="E737" i="1"/>
  <c r="E736" i="1"/>
  <c r="S735" i="1"/>
  <c r="E735" i="1"/>
  <c r="BA734" i="1"/>
  <c r="AU734" i="1"/>
  <c r="T734" i="1"/>
  <c r="E734" i="1"/>
  <c r="BA733" i="1"/>
  <c r="AU733" i="1"/>
  <c r="T733" i="1"/>
  <c r="E733" i="1"/>
  <c r="BA732" i="1"/>
  <c r="AU732" i="1"/>
  <c r="V732" i="1"/>
  <c r="AY732" i="1" s="1"/>
  <c r="U732" i="1"/>
  <c r="AX732" i="1" s="1"/>
  <c r="T732" i="1"/>
  <c r="AW732" i="1" s="1"/>
  <c r="E732" i="1"/>
  <c r="BA731" i="1"/>
  <c r="AU731" i="1"/>
  <c r="V731" i="1"/>
  <c r="AY731" i="1" s="1"/>
  <c r="U731" i="1"/>
  <c r="AX731" i="1" s="1"/>
  <c r="T731" i="1"/>
  <c r="AW731" i="1" s="1"/>
  <c r="E731" i="1"/>
  <c r="AZ730" i="1"/>
  <c r="AZ729" i="1" s="1"/>
  <c r="AZ728" i="1" s="1"/>
  <c r="AT730" i="1"/>
  <c r="AS730" i="1"/>
  <c r="AR730" i="1"/>
  <c r="AR729" i="1" s="1"/>
  <c r="AR728" i="1" s="1"/>
  <c r="AQ730" i="1"/>
  <c r="AQ729" i="1" s="1"/>
  <c r="AQ728" i="1" s="1"/>
  <c r="AP730" i="1"/>
  <c r="AP729" i="1" s="1"/>
  <c r="AP728" i="1" s="1"/>
  <c r="AO730" i="1"/>
  <c r="AN730" i="1"/>
  <c r="AN729" i="1" s="1"/>
  <c r="AN728" i="1" s="1"/>
  <c r="AM730" i="1"/>
  <c r="AM729" i="1" s="1"/>
  <c r="AM728" i="1" s="1"/>
  <c r="AL730" i="1"/>
  <c r="BA730" i="1" s="1"/>
  <c r="AK730" i="1"/>
  <c r="AJ730" i="1"/>
  <c r="AJ729" i="1" s="1"/>
  <c r="AJ728" i="1" s="1"/>
  <c r="AI730" i="1"/>
  <c r="AI729" i="1" s="1"/>
  <c r="AH730" i="1"/>
  <c r="AH729" i="1" s="1"/>
  <c r="AH728" i="1" s="1"/>
  <c r="AG730" i="1"/>
  <c r="AF730" i="1"/>
  <c r="AF729" i="1" s="1"/>
  <c r="AF728" i="1" s="1"/>
  <c r="AE730" i="1"/>
  <c r="AE729" i="1" s="1"/>
  <c r="AE728" i="1" s="1"/>
  <c r="AD730" i="1"/>
  <c r="AD729" i="1" s="1"/>
  <c r="AD728" i="1" s="1"/>
  <c r="AC730" i="1"/>
  <c r="AB730" i="1"/>
  <c r="AB729" i="1" s="1"/>
  <c r="AB728" i="1" s="1"/>
  <c r="AA730" i="1"/>
  <c r="AA729" i="1" s="1"/>
  <c r="AA728" i="1" s="1"/>
  <c r="Z730" i="1"/>
  <c r="Z729" i="1" s="1"/>
  <c r="Z728" i="1" s="1"/>
  <c r="Y730" i="1"/>
  <c r="X730" i="1"/>
  <c r="X729" i="1" s="1"/>
  <c r="X728" i="1" s="1"/>
  <c r="W730" i="1"/>
  <c r="W729" i="1" s="1"/>
  <c r="W728" i="1" s="1"/>
  <c r="S730" i="1"/>
  <c r="S729" i="1" s="1"/>
  <c r="S728" i="1" s="1"/>
  <c r="R730" i="1"/>
  <c r="Q730" i="1"/>
  <c r="P730" i="1"/>
  <c r="P729" i="1" s="1"/>
  <c r="P728" i="1" s="1"/>
  <c r="O730" i="1"/>
  <c r="O729" i="1" s="1"/>
  <c r="O728" i="1" s="1"/>
  <c r="N730" i="1"/>
  <c r="N729" i="1" s="1"/>
  <c r="N728" i="1" s="1"/>
  <c r="M730" i="1"/>
  <c r="M729" i="1" s="1"/>
  <c r="M728" i="1" s="1"/>
  <c r="L730" i="1"/>
  <c r="L729" i="1" s="1"/>
  <c r="L728" i="1" s="1"/>
  <c r="K730" i="1"/>
  <c r="J730" i="1"/>
  <c r="I730" i="1"/>
  <c r="I729" i="1" s="1"/>
  <c r="E730" i="1"/>
  <c r="AT729" i="1"/>
  <c r="AT728" i="1" s="1"/>
  <c r="AS729" i="1"/>
  <c r="AS728" i="1" s="1"/>
  <c r="AO729" i="1"/>
  <c r="AO728" i="1" s="1"/>
  <c r="AK729" i="1"/>
  <c r="AK728" i="1" s="1"/>
  <c r="AG729" i="1"/>
  <c r="AG728" i="1" s="1"/>
  <c r="AC729" i="1"/>
  <c r="AC728" i="1" s="1"/>
  <c r="Y729" i="1"/>
  <c r="Y728" i="1" s="1"/>
  <c r="R729" i="1"/>
  <c r="R728" i="1" s="1"/>
  <c r="Q729" i="1"/>
  <c r="Q728" i="1" s="1"/>
  <c r="J729" i="1"/>
  <c r="J728" i="1" s="1"/>
  <c r="E729" i="1"/>
  <c r="AI728" i="1"/>
  <c r="E728" i="1"/>
  <c r="BA727" i="1"/>
  <c r="AU727" i="1"/>
  <c r="AM727" i="1"/>
  <c r="AM725" i="1" s="1"/>
  <c r="AM724" i="1" s="1"/>
  <c r="AM723" i="1" s="1"/>
  <c r="AM722" i="1" s="1"/>
  <c r="AI727" i="1"/>
  <c r="AH727" i="1"/>
  <c r="V727" i="1"/>
  <c r="AY727" i="1" s="1"/>
  <c r="U727" i="1"/>
  <c r="AX727" i="1" s="1"/>
  <c r="T727" i="1"/>
  <c r="AW727" i="1" s="1"/>
  <c r="E727" i="1"/>
  <c r="BA726" i="1"/>
  <c r="AU726" i="1"/>
  <c r="AM726" i="1"/>
  <c r="AI726" i="1"/>
  <c r="AI725" i="1" s="1"/>
  <c r="AI724" i="1" s="1"/>
  <c r="AI723" i="1" s="1"/>
  <c r="AI722" i="1" s="1"/>
  <c r="AI721" i="1" s="1"/>
  <c r="AH726" i="1"/>
  <c r="V726" i="1"/>
  <c r="AY726" i="1" s="1"/>
  <c r="U726" i="1"/>
  <c r="AX726" i="1" s="1"/>
  <c r="T726" i="1"/>
  <c r="AW726" i="1" s="1"/>
  <c r="E726" i="1"/>
  <c r="AZ725" i="1"/>
  <c r="AZ724" i="1" s="1"/>
  <c r="AZ723" i="1" s="1"/>
  <c r="AZ722" i="1" s="1"/>
  <c r="AT725" i="1"/>
  <c r="AS725" i="1"/>
  <c r="AR725" i="1"/>
  <c r="AR724" i="1" s="1"/>
  <c r="AR723" i="1" s="1"/>
  <c r="AR722" i="1" s="1"/>
  <c r="AQ725" i="1"/>
  <c r="AQ724" i="1" s="1"/>
  <c r="AP725" i="1"/>
  <c r="AO725" i="1"/>
  <c r="AN725" i="1"/>
  <c r="AN724" i="1" s="1"/>
  <c r="AN723" i="1" s="1"/>
  <c r="AN722" i="1" s="1"/>
  <c r="AL725" i="1"/>
  <c r="BA725" i="1" s="1"/>
  <c r="AK725" i="1"/>
  <c r="AJ725" i="1"/>
  <c r="AJ724" i="1" s="1"/>
  <c r="AJ723" i="1" s="1"/>
  <c r="AJ722" i="1" s="1"/>
  <c r="AG725" i="1"/>
  <c r="AG724" i="1" s="1"/>
  <c r="AG723" i="1" s="1"/>
  <c r="AG722" i="1" s="1"/>
  <c r="AF725" i="1"/>
  <c r="AF724" i="1" s="1"/>
  <c r="AF723" i="1" s="1"/>
  <c r="AF722" i="1" s="1"/>
  <c r="AE725" i="1"/>
  <c r="AE724" i="1" s="1"/>
  <c r="AE723" i="1" s="1"/>
  <c r="AE722" i="1" s="1"/>
  <c r="AD725" i="1"/>
  <c r="AC725" i="1"/>
  <c r="AC724" i="1" s="1"/>
  <c r="AC723" i="1" s="1"/>
  <c r="AC722" i="1" s="1"/>
  <c r="AC721" i="1" s="1"/>
  <c r="AB725" i="1"/>
  <c r="AB724" i="1" s="1"/>
  <c r="AB723" i="1" s="1"/>
  <c r="AB722" i="1" s="1"/>
  <c r="AA725" i="1"/>
  <c r="AA724" i="1" s="1"/>
  <c r="AA723" i="1" s="1"/>
  <c r="AA722" i="1" s="1"/>
  <c r="AA721" i="1" s="1"/>
  <c r="Z725" i="1"/>
  <c r="Z724" i="1" s="1"/>
  <c r="Z723" i="1" s="1"/>
  <c r="Z722" i="1" s="1"/>
  <c r="Y725" i="1"/>
  <c r="X725" i="1"/>
  <c r="X724" i="1" s="1"/>
  <c r="X723" i="1" s="1"/>
  <c r="X722" i="1" s="1"/>
  <c r="W725" i="1"/>
  <c r="W724" i="1" s="1"/>
  <c r="W723" i="1" s="1"/>
  <c r="W722" i="1" s="1"/>
  <c r="W721" i="1" s="1"/>
  <c r="S725" i="1"/>
  <c r="S724" i="1" s="1"/>
  <c r="R725" i="1"/>
  <c r="R724" i="1" s="1"/>
  <c r="R723" i="1" s="1"/>
  <c r="R722" i="1" s="1"/>
  <c r="R721" i="1" s="1"/>
  <c r="Q725" i="1"/>
  <c r="P725" i="1"/>
  <c r="P724" i="1" s="1"/>
  <c r="P723" i="1" s="1"/>
  <c r="P722" i="1" s="1"/>
  <c r="P721" i="1" s="1"/>
  <c r="O725" i="1"/>
  <c r="O724" i="1" s="1"/>
  <c r="O723" i="1" s="1"/>
  <c r="O722" i="1" s="1"/>
  <c r="N725" i="1"/>
  <c r="N724" i="1" s="1"/>
  <c r="N723" i="1" s="1"/>
  <c r="N722" i="1" s="1"/>
  <c r="M725" i="1"/>
  <c r="L725" i="1"/>
  <c r="L724" i="1" s="1"/>
  <c r="L723" i="1" s="1"/>
  <c r="L722" i="1" s="1"/>
  <c r="L721" i="1" s="1"/>
  <c r="K725" i="1"/>
  <c r="J725" i="1"/>
  <c r="J724" i="1" s="1"/>
  <c r="J723" i="1" s="1"/>
  <c r="I725" i="1"/>
  <c r="E725" i="1"/>
  <c r="AT724" i="1"/>
  <c r="AT723" i="1" s="1"/>
  <c r="AT722" i="1" s="1"/>
  <c r="AS724" i="1"/>
  <c r="AS723" i="1" s="1"/>
  <c r="AP724" i="1"/>
  <c r="AP723" i="1" s="1"/>
  <c r="AP722" i="1" s="1"/>
  <c r="AO724" i="1"/>
  <c r="AO723" i="1" s="1"/>
  <c r="AO722" i="1" s="1"/>
  <c r="AO721" i="1" s="1"/>
  <c r="AK724" i="1"/>
  <c r="AK723" i="1" s="1"/>
  <c r="AK722" i="1" s="1"/>
  <c r="AK721" i="1" s="1"/>
  <c r="AD724" i="1"/>
  <c r="AD723" i="1" s="1"/>
  <c r="AD722" i="1" s="1"/>
  <c r="Y724" i="1"/>
  <c r="Y723" i="1" s="1"/>
  <c r="Y722" i="1" s="1"/>
  <c r="Q724" i="1"/>
  <c r="Q723" i="1" s="1"/>
  <c r="Q722" i="1" s="1"/>
  <c r="Q721" i="1" s="1"/>
  <c r="M724" i="1"/>
  <c r="M723" i="1" s="1"/>
  <c r="M722" i="1" s="1"/>
  <c r="I724" i="1"/>
  <c r="E724" i="1"/>
  <c r="AQ723" i="1"/>
  <c r="AQ722" i="1" s="1"/>
  <c r="AQ721" i="1" s="1"/>
  <c r="S723" i="1"/>
  <c r="S722" i="1" s="1"/>
  <c r="E723" i="1"/>
  <c r="AS722" i="1"/>
  <c r="AS721" i="1" s="1"/>
  <c r="E722" i="1"/>
  <c r="E721" i="1"/>
  <c r="E720" i="1"/>
  <c r="E719" i="1"/>
  <c r="BA718" i="1"/>
  <c r="AU718" i="1"/>
  <c r="V718" i="1"/>
  <c r="AY718" i="1" s="1"/>
  <c r="U718" i="1"/>
  <c r="AX718" i="1" s="1"/>
  <c r="T718" i="1"/>
  <c r="AW718" i="1" s="1"/>
  <c r="E718" i="1"/>
  <c r="AZ717" i="1"/>
  <c r="AT717" i="1"/>
  <c r="AS717" i="1"/>
  <c r="AS714" i="1" s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D717" i="1"/>
  <c r="AC717" i="1"/>
  <c r="AB717" i="1"/>
  <c r="AB714" i="1" s="1"/>
  <c r="AA717" i="1"/>
  <c r="Z717" i="1"/>
  <c r="Y717" i="1"/>
  <c r="X717" i="1"/>
  <c r="X714" i="1" s="1"/>
  <c r="W717" i="1"/>
  <c r="S717" i="1"/>
  <c r="R717" i="1"/>
  <c r="Q717" i="1"/>
  <c r="P717" i="1"/>
  <c r="O717" i="1"/>
  <c r="N717" i="1"/>
  <c r="M717" i="1"/>
  <c r="L717" i="1"/>
  <c r="K717" i="1"/>
  <c r="J717" i="1"/>
  <c r="I717" i="1"/>
  <c r="E717" i="1"/>
  <c r="BA716" i="1"/>
  <c r="AU716" i="1"/>
  <c r="V716" i="1"/>
  <c r="AY716" i="1" s="1"/>
  <c r="U716" i="1"/>
  <c r="AX716" i="1" s="1"/>
  <c r="T716" i="1"/>
  <c r="AW716" i="1" s="1"/>
  <c r="E716" i="1"/>
  <c r="AZ715" i="1"/>
  <c r="AZ714" i="1" s="1"/>
  <c r="AT715" i="1"/>
  <c r="AT714" i="1" s="1"/>
  <c r="AS715" i="1"/>
  <c r="AR715" i="1"/>
  <c r="AQ715" i="1"/>
  <c r="AQ714" i="1" s="1"/>
  <c r="AP715" i="1"/>
  <c r="AO715" i="1"/>
  <c r="AN715" i="1"/>
  <c r="AM715" i="1"/>
  <c r="AM714" i="1" s="1"/>
  <c r="AL715" i="1"/>
  <c r="AK715" i="1"/>
  <c r="AK714" i="1" s="1"/>
  <c r="AJ715" i="1"/>
  <c r="AI715" i="1"/>
  <c r="AI714" i="1" s="1"/>
  <c r="AH715" i="1"/>
  <c r="AH714" i="1" s="1"/>
  <c r="AG715" i="1"/>
  <c r="AG714" i="1" s="1"/>
  <c r="AF715" i="1"/>
  <c r="AE715" i="1"/>
  <c r="AE714" i="1" s="1"/>
  <c r="AD715" i="1"/>
  <c r="AC715" i="1"/>
  <c r="AB715" i="1"/>
  <c r="AA715" i="1"/>
  <c r="AA714" i="1" s="1"/>
  <c r="Z715" i="1"/>
  <c r="Y715" i="1"/>
  <c r="X715" i="1"/>
  <c r="W715" i="1"/>
  <c r="W714" i="1" s="1"/>
  <c r="S715" i="1"/>
  <c r="R715" i="1"/>
  <c r="Q715" i="1"/>
  <c r="Q714" i="1" s="1"/>
  <c r="P715" i="1"/>
  <c r="O715" i="1"/>
  <c r="N715" i="1"/>
  <c r="M715" i="1"/>
  <c r="M714" i="1" s="1"/>
  <c r="L715" i="1"/>
  <c r="L714" i="1" s="1"/>
  <c r="K715" i="1"/>
  <c r="V715" i="1" s="1"/>
  <c r="J715" i="1"/>
  <c r="I715" i="1"/>
  <c r="T715" i="1" s="1"/>
  <c r="E715" i="1"/>
  <c r="AR714" i="1"/>
  <c r="AO714" i="1"/>
  <c r="AJ714" i="1"/>
  <c r="AC714" i="1"/>
  <c r="Y714" i="1"/>
  <c r="P714" i="1"/>
  <c r="E714" i="1"/>
  <c r="BA713" i="1"/>
  <c r="AU713" i="1"/>
  <c r="V713" i="1"/>
  <c r="AY713" i="1" s="1"/>
  <c r="U713" i="1"/>
  <c r="AX713" i="1" s="1"/>
  <c r="T713" i="1"/>
  <c r="AV713" i="1" s="1"/>
  <c r="E713" i="1"/>
  <c r="AZ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D712" i="1"/>
  <c r="AD705" i="1" s="1"/>
  <c r="AC712" i="1"/>
  <c r="AB712" i="1"/>
  <c r="AA712" i="1"/>
  <c r="Z712" i="1"/>
  <c r="Y712" i="1"/>
  <c r="X712" i="1"/>
  <c r="W712" i="1"/>
  <c r="S712" i="1"/>
  <c r="S705" i="1" s="1"/>
  <c r="R712" i="1"/>
  <c r="Q712" i="1"/>
  <c r="P712" i="1"/>
  <c r="O712" i="1"/>
  <c r="O705" i="1" s="1"/>
  <c r="N712" i="1"/>
  <c r="M712" i="1"/>
  <c r="L712" i="1"/>
  <c r="K712" i="1"/>
  <c r="J712" i="1"/>
  <c r="I712" i="1"/>
  <c r="E712" i="1"/>
  <c r="BA711" i="1"/>
  <c r="AU711" i="1"/>
  <c r="V711" i="1"/>
  <c r="AY711" i="1" s="1"/>
  <c r="U711" i="1"/>
  <c r="AX711" i="1" s="1"/>
  <c r="T711" i="1"/>
  <c r="AW711" i="1" s="1"/>
  <c r="E711" i="1"/>
  <c r="AZ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D710" i="1"/>
  <c r="AC710" i="1"/>
  <c r="AB710" i="1"/>
  <c r="AA710" i="1"/>
  <c r="Z710" i="1"/>
  <c r="Z705" i="1" s="1"/>
  <c r="Y710" i="1"/>
  <c r="X710" i="1"/>
  <c r="W710" i="1"/>
  <c r="S710" i="1"/>
  <c r="R710" i="1"/>
  <c r="Q710" i="1"/>
  <c r="P710" i="1"/>
  <c r="O710" i="1"/>
  <c r="N710" i="1"/>
  <c r="M710" i="1"/>
  <c r="L710" i="1"/>
  <c r="K710" i="1"/>
  <c r="J710" i="1"/>
  <c r="I710" i="1"/>
  <c r="E710" i="1"/>
  <c r="BA709" i="1"/>
  <c r="AU709" i="1"/>
  <c r="V709" i="1"/>
  <c r="AY709" i="1" s="1"/>
  <c r="U709" i="1"/>
  <c r="AX709" i="1" s="1"/>
  <c r="T709" i="1"/>
  <c r="AW709" i="1" s="1"/>
  <c r="E709" i="1"/>
  <c r="BA708" i="1"/>
  <c r="AU708" i="1"/>
  <c r="T708" i="1"/>
  <c r="AV708" i="1" s="1"/>
  <c r="E708" i="1"/>
  <c r="BA707" i="1"/>
  <c r="AU707" i="1"/>
  <c r="T707" i="1"/>
  <c r="E707" i="1"/>
  <c r="AZ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E705" i="1" s="1"/>
  <c r="AE704" i="1" s="1"/>
  <c r="AE703" i="1" s="1"/>
  <c r="AD706" i="1"/>
  <c r="AC706" i="1"/>
  <c r="AB706" i="1"/>
  <c r="AA706" i="1"/>
  <c r="Z706" i="1"/>
  <c r="Y706" i="1"/>
  <c r="X706" i="1"/>
  <c r="W706" i="1"/>
  <c r="S706" i="1"/>
  <c r="R706" i="1"/>
  <c r="Q706" i="1"/>
  <c r="P706" i="1"/>
  <c r="P705" i="1" s="1"/>
  <c r="P704" i="1" s="1"/>
  <c r="P703" i="1" s="1"/>
  <c r="O706" i="1"/>
  <c r="N706" i="1"/>
  <c r="M706" i="1"/>
  <c r="L706" i="1"/>
  <c r="L705" i="1" s="1"/>
  <c r="K706" i="1"/>
  <c r="J706" i="1"/>
  <c r="J705" i="1" s="1"/>
  <c r="I706" i="1"/>
  <c r="E706" i="1"/>
  <c r="AL705" i="1"/>
  <c r="AH705" i="1"/>
  <c r="N705" i="1"/>
  <c r="E705" i="1"/>
  <c r="E704" i="1"/>
  <c r="E703" i="1"/>
  <c r="BA702" i="1"/>
  <c r="AU702" i="1"/>
  <c r="V702" i="1"/>
  <c r="AY702" i="1" s="1"/>
  <c r="U702" i="1"/>
  <c r="AX702" i="1" s="1"/>
  <c r="T702" i="1"/>
  <c r="AW702" i="1" s="1"/>
  <c r="E702" i="1"/>
  <c r="AZ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S701" i="1"/>
  <c r="R701" i="1"/>
  <c r="Q701" i="1"/>
  <c r="P701" i="1"/>
  <c r="O701" i="1"/>
  <c r="N701" i="1"/>
  <c r="M701" i="1"/>
  <c r="L701" i="1"/>
  <c r="K701" i="1"/>
  <c r="V701" i="1" s="1"/>
  <c r="AY701" i="1" s="1"/>
  <c r="J701" i="1"/>
  <c r="I701" i="1"/>
  <c r="E701" i="1"/>
  <c r="BA700" i="1"/>
  <c r="AU700" i="1"/>
  <c r="V700" i="1"/>
  <c r="AY700" i="1" s="1"/>
  <c r="U700" i="1"/>
  <c r="AX700" i="1" s="1"/>
  <c r="T700" i="1"/>
  <c r="AW700" i="1" s="1"/>
  <c r="E700" i="1"/>
  <c r="AZ699" i="1"/>
  <c r="AT699" i="1"/>
  <c r="AS699" i="1"/>
  <c r="AR699" i="1"/>
  <c r="AQ699" i="1"/>
  <c r="AP699" i="1"/>
  <c r="AO699" i="1"/>
  <c r="AO698" i="1" s="1"/>
  <c r="AO697" i="1" s="1"/>
  <c r="AO696" i="1" s="1"/>
  <c r="AN699" i="1"/>
  <c r="AN698" i="1" s="1"/>
  <c r="AN697" i="1" s="1"/>
  <c r="AN696" i="1" s="1"/>
  <c r="AM699" i="1"/>
  <c r="AL699" i="1"/>
  <c r="AK699" i="1"/>
  <c r="AJ699" i="1"/>
  <c r="AI699" i="1"/>
  <c r="AH699" i="1"/>
  <c r="AG699" i="1"/>
  <c r="AG698" i="1" s="1"/>
  <c r="AG697" i="1" s="1"/>
  <c r="AG696" i="1" s="1"/>
  <c r="AF699" i="1"/>
  <c r="AF698" i="1" s="1"/>
  <c r="AF697" i="1" s="1"/>
  <c r="AF696" i="1" s="1"/>
  <c r="AE699" i="1"/>
  <c r="AD699" i="1"/>
  <c r="AC699" i="1"/>
  <c r="AB699" i="1"/>
  <c r="AA699" i="1"/>
  <c r="Z699" i="1"/>
  <c r="Y699" i="1"/>
  <c r="Y698" i="1" s="1"/>
  <c r="Y697" i="1" s="1"/>
  <c r="Y696" i="1" s="1"/>
  <c r="X699" i="1"/>
  <c r="X698" i="1" s="1"/>
  <c r="X697" i="1" s="1"/>
  <c r="X696" i="1" s="1"/>
  <c r="W699" i="1"/>
  <c r="S699" i="1"/>
  <c r="S698" i="1" s="1"/>
  <c r="S697" i="1" s="1"/>
  <c r="S696" i="1" s="1"/>
  <c r="R699" i="1"/>
  <c r="R698" i="1" s="1"/>
  <c r="R697" i="1" s="1"/>
  <c r="R696" i="1" s="1"/>
  <c r="Q699" i="1"/>
  <c r="Q698" i="1" s="1"/>
  <c r="Q697" i="1" s="1"/>
  <c r="Q696" i="1" s="1"/>
  <c r="P699" i="1"/>
  <c r="O699" i="1"/>
  <c r="O698" i="1" s="1"/>
  <c r="O697" i="1" s="1"/>
  <c r="O696" i="1" s="1"/>
  <c r="N699" i="1"/>
  <c r="N698" i="1" s="1"/>
  <c r="N697" i="1" s="1"/>
  <c r="N696" i="1" s="1"/>
  <c r="M699" i="1"/>
  <c r="M698" i="1" s="1"/>
  <c r="M697" i="1" s="1"/>
  <c r="M696" i="1" s="1"/>
  <c r="L699" i="1"/>
  <c r="K699" i="1"/>
  <c r="K698" i="1" s="1"/>
  <c r="J699" i="1"/>
  <c r="I699" i="1"/>
  <c r="E699" i="1"/>
  <c r="AS698" i="1"/>
  <c r="AS697" i="1" s="1"/>
  <c r="AS696" i="1" s="1"/>
  <c r="AK698" i="1"/>
  <c r="AK697" i="1" s="1"/>
  <c r="AK696" i="1" s="1"/>
  <c r="AC698" i="1"/>
  <c r="AC697" i="1" s="1"/>
  <c r="AC696" i="1" s="1"/>
  <c r="P698" i="1"/>
  <c r="P697" i="1" s="1"/>
  <c r="P696" i="1" s="1"/>
  <c r="L698" i="1"/>
  <c r="L697" i="1" s="1"/>
  <c r="L696" i="1" s="1"/>
  <c r="I698" i="1"/>
  <c r="I697" i="1" s="1"/>
  <c r="E698" i="1"/>
  <c r="E697" i="1"/>
  <c r="E696" i="1"/>
  <c r="E695" i="1"/>
  <c r="BA694" i="1"/>
  <c r="AU694" i="1"/>
  <c r="AM694" i="1"/>
  <c r="AI694" i="1"/>
  <c r="AI693" i="1" s="1"/>
  <c r="AI692" i="1" s="1"/>
  <c r="AI691" i="1" s="1"/>
  <c r="AI690" i="1" s="1"/>
  <c r="AH694" i="1"/>
  <c r="AH693" i="1" s="1"/>
  <c r="AH692" i="1" s="1"/>
  <c r="AH691" i="1" s="1"/>
  <c r="AH690" i="1" s="1"/>
  <c r="T694" i="1"/>
  <c r="AV694" i="1" s="1"/>
  <c r="E694" i="1"/>
  <c r="AT693" i="1"/>
  <c r="AT692" i="1" s="1"/>
  <c r="AT691" i="1" s="1"/>
  <c r="AT690" i="1" s="1"/>
  <c r="AS693" i="1"/>
  <c r="AS692" i="1" s="1"/>
  <c r="AS691" i="1" s="1"/>
  <c r="AS690" i="1" s="1"/>
  <c r="AR693" i="1"/>
  <c r="AR692" i="1" s="1"/>
  <c r="AR691" i="1" s="1"/>
  <c r="AR690" i="1" s="1"/>
  <c r="AQ693" i="1"/>
  <c r="AP693" i="1"/>
  <c r="AO693" i="1"/>
  <c r="AO692" i="1" s="1"/>
  <c r="AO691" i="1" s="1"/>
  <c r="AO690" i="1" s="1"/>
  <c r="AN693" i="1"/>
  <c r="AN692" i="1" s="1"/>
  <c r="AN691" i="1" s="1"/>
  <c r="AN690" i="1" s="1"/>
  <c r="AM693" i="1"/>
  <c r="AL693" i="1"/>
  <c r="AL692" i="1" s="1"/>
  <c r="AL691" i="1" s="1"/>
  <c r="AL690" i="1" s="1"/>
  <c r="AK693" i="1"/>
  <c r="AK692" i="1" s="1"/>
  <c r="AK691" i="1" s="1"/>
  <c r="AK690" i="1" s="1"/>
  <c r="AJ693" i="1"/>
  <c r="AJ692" i="1" s="1"/>
  <c r="AJ691" i="1" s="1"/>
  <c r="AJ690" i="1" s="1"/>
  <c r="AG693" i="1"/>
  <c r="AF693" i="1"/>
  <c r="BA693" i="1" s="1"/>
  <c r="R693" i="1"/>
  <c r="R692" i="1" s="1"/>
  <c r="R691" i="1" s="1"/>
  <c r="R690" i="1" s="1"/>
  <c r="Q693" i="1"/>
  <c r="P693" i="1"/>
  <c r="P692" i="1" s="1"/>
  <c r="P691" i="1" s="1"/>
  <c r="P690" i="1" s="1"/>
  <c r="O693" i="1"/>
  <c r="O692" i="1" s="1"/>
  <c r="O691" i="1" s="1"/>
  <c r="O690" i="1" s="1"/>
  <c r="E693" i="1"/>
  <c r="AQ692" i="1"/>
  <c r="AP692" i="1"/>
  <c r="AP691" i="1" s="1"/>
  <c r="AP690" i="1" s="1"/>
  <c r="AM692" i="1"/>
  <c r="AG692" i="1"/>
  <c r="AG691" i="1" s="1"/>
  <c r="AG690" i="1" s="1"/>
  <c r="Q692" i="1"/>
  <c r="Q691" i="1" s="1"/>
  <c r="Q690" i="1" s="1"/>
  <c r="E692" i="1"/>
  <c r="AQ691" i="1"/>
  <c r="AQ690" i="1" s="1"/>
  <c r="AM691" i="1"/>
  <c r="AM690" i="1" s="1"/>
  <c r="E691" i="1"/>
  <c r="E690" i="1"/>
  <c r="BA689" i="1"/>
  <c r="AU689" i="1"/>
  <c r="T689" i="1"/>
  <c r="AV689" i="1" s="1"/>
  <c r="E689" i="1"/>
  <c r="AT688" i="1"/>
  <c r="AT687" i="1" s="1"/>
  <c r="AT686" i="1" s="1"/>
  <c r="AT685" i="1" s="1"/>
  <c r="AT684" i="1" s="1"/>
  <c r="AS688" i="1"/>
  <c r="AS687" i="1" s="1"/>
  <c r="AS686" i="1" s="1"/>
  <c r="AS685" i="1" s="1"/>
  <c r="AR688" i="1"/>
  <c r="AQ688" i="1"/>
  <c r="AP688" i="1"/>
  <c r="AO688" i="1"/>
  <c r="AO687" i="1" s="1"/>
  <c r="AO686" i="1" s="1"/>
  <c r="AO685" i="1" s="1"/>
  <c r="AO684" i="1" s="1"/>
  <c r="AN688" i="1"/>
  <c r="AN687" i="1" s="1"/>
  <c r="AN686" i="1" s="1"/>
  <c r="AN685" i="1" s="1"/>
  <c r="AN684" i="1" s="1"/>
  <c r="AM688" i="1"/>
  <c r="AL688" i="1"/>
  <c r="AK688" i="1"/>
  <c r="AK687" i="1" s="1"/>
  <c r="AK686" i="1" s="1"/>
  <c r="AK685" i="1" s="1"/>
  <c r="AK684" i="1" s="1"/>
  <c r="AJ688" i="1"/>
  <c r="AJ687" i="1" s="1"/>
  <c r="AJ686" i="1" s="1"/>
  <c r="AJ685" i="1" s="1"/>
  <c r="AJ684" i="1" s="1"/>
  <c r="AI688" i="1"/>
  <c r="AH688" i="1"/>
  <c r="AH687" i="1" s="1"/>
  <c r="AH686" i="1" s="1"/>
  <c r="AH685" i="1" s="1"/>
  <c r="AH684" i="1" s="1"/>
  <c r="AG688" i="1"/>
  <c r="AG687" i="1" s="1"/>
  <c r="AG686" i="1" s="1"/>
  <c r="AG685" i="1" s="1"/>
  <c r="AG684" i="1" s="1"/>
  <c r="AF688" i="1"/>
  <c r="AF687" i="1" s="1"/>
  <c r="AF686" i="1" s="1"/>
  <c r="AF685" i="1" s="1"/>
  <c r="AF684" i="1" s="1"/>
  <c r="S688" i="1"/>
  <c r="R688" i="1"/>
  <c r="R687" i="1" s="1"/>
  <c r="R686" i="1" s="1"/>
  <c r="R685" i="1" s="1"/>
  <c r="R684" i="1" s="1"/>
  <c r="Q688" i="1"/>
  <c r="Q687" i="1" s="1"/>
  <c r="Q686" i="1" s="1"/>
  <c r="Q685" i="1" s="1"/>
  <c r="Q684" i="1" s="1"/>
  <c r="P688" i="1"/>
  <c r="P687" i="1" s="1"/>
  <c r="P686" i="1" s="1"/>
  <c r="P685" i="1" s="1"/>
  <c r="P684" i="1" s="1"/>
  <c r="O688" i="1"/>
  <c r="E688" i="1"/>
  <c r="AR687" i="1"/>
  <c r="AR686" i="1" s="1"/>
  <c r="AR685" i="1" s="1"/>
  <c r="AR684" i="1" s="1"/>
  <c r="AQ687" i="1"/>
  <c r="AP687" i="1"/>
  <c r="AM687" i="1"/>
  <c r="AM686" i="1" s="1"/>
  <c r="AM685" i="1" s="1"/>
  <c r="AM684" i="1" s="1"/>
  <c r="AI687" i="1"/>
  <c r="AI686" i="1" s="1"/>
  <c r="AI685" i="1" s="1"/>
  <c r="AI684" i="1" s="1"/>
  <c r="S687" i="1"/>
  <c r="O687" i="1"/>
  <c r="O686" i="1" s="1"/>
  <c r="O685" i="1" s="1"/>
  <c r="O684" i="1" s="1"/>
  <c r="E687" i="1"/>
  <c r="AQ686" i="1"/>
  <c r="AQ685" i="1" s="1"/>
  <c r="AQ684" i="1" s="1"/>
  <c r="E686" i="1"/>
  <c r="E685" i="1"/>
  <c r="AS684" i="1"/>
  <c r="E684" i="1"/>
  <c r="E683" i="1"/>
  <c r="BA682" i="1"/>
  <c r="AU682" i="1"/>
  <c r="V682" i="1"/>
  <c r="AY682" i="1" s="1"/>
  <c r="U682" i="1"/>
  <c r="AX682" i="1" s="1"/>
  <c r="T682" i="1"/>
  <c r="AW682" i="1" s="1"/>
  <c r="E682" i="1"/>
  <c r="AZ681" i="1"/>
  <c r="AZ678" i="1" s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D681" i="1"/>
  <c r="AC681" i="1"/>
  <c r="AB681" i="1"/>
  <c r="AA681" i="1"/>
  <c r="Z681" i="1"/>
  <c r="Z678" i="1" s="1"/>
  <c r="Y681" i="1"/>
  <c r="X681" i="1"/>
  <c r="W681" i="1"/>
  <c r="S681" i="1"/>
  <c r="R681" i="1"/>
  <c r="Q681" i="1"/>
  <c r="P681" i="1"/>
  <c r="O681" i="1"/>
  <c r="N681" i="1"/>
  <c r="M681" i="1"/>
  <c r="L681" i="1"/>
  <c r="K681" i="1"/>
  <c r="J681" i="1"/>
  <c r="I681" i="1"/>
  <c r="E681" i="1"/>
  <c r="BA680" i="1"/>
  <c r="AU680" i="1"/>
  <c r="V680" i="1"/>
  <c r="AY680" i="1" s="1"/>
  <c r="U680" i="1"/>
  <c r="AX680" i="1" s="1"/>
  <c r="T680" i="1"/>
  <c r="AW680" i="1" s="1"/>
  <c r="E680" i="1"/>
  <c r="AZ679" i="1"/>
  <c r="AT679" i="1"/>
  <c r="AS679" i="1"/>
  <c r="AS678" i="1" s="1"/>
  <c r="AR679" i="1"/>
  <c r="AR678" i="1" s="1"/>
  <c r="AQ679" i="1"/>
  <c r="AP679" i="1"/>
  <c r="AO679" i="1"/>
  <c r="AO678" i="1" s="1"/>
  <c r="AN679" i="1"/>
  <c r="AN678" i="1" s="1"/>
  <c r="AM679" i="1"/>
  <c r="AL679" i="1"/>
  <c r="AK679" i="1"/>
  <c r="AK678" i="1" s="1"/>
  <c r="AJ679" i="1"/>
  <c r="AJ678" i="1" s="1"/>
  <c r="AI679" i="1"/>
  <c r="AH679" i="1"/>
  <c r="AG679" i="1"/>
  <c r="AG678" i="1" s="1"/>
  <c r="AF679" i="1"/>
  <c r="BA679" i="1" s="1"/>
  <c r="AD679" i="1"/>
  <c r="AC679" i="1"/>
  <c r="AC678" i="1" s="1"/>
  <c r="AB679" i="1"/>
  <c r="AB678" i="1" s="1"/>
  <c r="AA679" i="1"/>
  <c r="AA678" i="1" s="1"/>
  <c r="Z679" i="1"/>
  <c r="Y679" i="1"/>
  <c r="Y678" i="1" s="1"/>
  <c r="X679" i="1"/>
  <c r="X678" i="1" s="1"/>
  <c r="W679" i="1"/>
  <c r="W678" i="1" s="1"/>
  <c r="S679" i="1"/>
  <c r="R679" i="1"/>
  <c r="Q679" i="1"/>
  <c r="P679" i="1"/>
  <c r="P678" i="1" s="1"/>
  <c r="O679" i="1"/>
  <c r="N679" i="1"/>
  <c r="M679" i="1"/>
  <c r="L679" i="1"/>
  <c r="L678" i="1" s="1"/>
  <c r="K679" i="1"/>
  <c r="V679" i="1" s="1"/>
  <c r="AY679" i="1" s="1"/>
  <c r="J679" i="1"/>
  <c r="I679" i="1"/>
  <c r="E679" i="1"/>
  <c r="AT678" i="1"/>
  <c r="AQ678" i="1"/>
  <c r="AP678" i="1"/>
  <c r="AL678" i="1"/>
  <c r="AH678" i="1"/>
  <c r="AF678" i="1"/>
  <c r="AE678" i="1"/>
  <c r="R678" i="1"/>
  <c r="O678" i="1"/>
  <c r="N678" i="1"/>
  <c r="J678" i="1"/>
  <c r="E678" i="1"/>
  <c r="BA677" i="1"/>
  <c r="AU677" i="1"/>
  <c r="V677" i="1"/>
  <c r="AY677" i="1" s="1"/>
  <c r="U677" i="1"/>
  <c r="AX677" i="1" s="1"/>
  <c r="T677" i="1"/>
  <c r="AW677" i="1" s="1"/>
  <c r="E677" i="1"/>
  <c r="AZ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D676" i="1"/>
  <c r="AC676" i="1"/>
  <c r="AB676" i="1"/>
  <c r="AA676" i="1"/>
  <c r="Z676" i="1"/>
  <c r="Y676" i="1"/>
  <c r="X676" i="1"/>
  <c r="W676" i="1"/>
  <c r="S676" i="1"/>
  <c r="R676" i="1"/>
  <c r="Q676" i="1"/>
  <c r="P676" i="1"/>
  <c r="O676" i="1"/>
  <c r="N676" i="1"/>
  <c r="M676" i="1"/>
  <c r="L676" i="1"/>
  <c r="K676" i="1"/>
  <c r="J676" i="1"/>
  <c r="I676" i="1"/>
  <c r="E676" i="1"/>
  <c r="BA675" i="1"/>
  <c r="AU675" i="1"/>
  <c r="V675" i="1"/>
  <c r="AY675" i="1" s="1"/>
  <c r="U675" i="1"/>
  <c r="AX675" i="1" s="1"/>
  <c r="T675" i="1"/>
  <c r="AW675" i="1" s="1"/>
  <c r="E675" i="1"/>
  <c r="AZ674" i="1"/>
  <c r="AT674" i="1"/>
  <c r="AS674" i="1"/>
  <c r="AR674" i="1"/>
  <c r="AQ674" i="1"/>
  <c r="AP674" i="1"/>
  <c r="AO674" i="1"/>
  <c r="AN674" i="1"/>
  <c r="AM674" i="1"/>
  <c r="AL674" i="1"/>
  <c r="BA674" i="1" s="1"/>
  <c r="AK674" i="1"/>
  <c r="AJ674" i="1"/>
  <c r="AI674" i="1"/>
  <c r="AH674" i="1"/>
  <c r="AG674" i="1"/>
  <c r="AF674" i="1"/>
  <c r="AD674" i="1"/>
  <c r="AC674" i="1"/>
  <c r="AB674" i="1"/>
  <c r="AA674" i="1"/>
  <c r="Z674" i="1"/>
  <c r="Y674" i="1"/>
  <c r="X674" i="1"/>
  <c r="W674" i="1"/>
  <c r="S674" i="1"/>
  <c r="R674" i="1"/>
  <c r="Q674" i="1"/>
  <c r="P674" i="1"/>
  <c r="O674" i="1"/>
  <c r="N674" i="1"/>
  <c r="M674" i="1"/>
  <c r="L674" i="1"/>
  <c r="K674" i="1"/>
  <c r="V674" i="1" s="1"/>
  <c r="J674" i="1"/>
  <c r="I674" i="1"/>
  <c r="E674" i="1"/>
  <c r="BA673" i="1"/>
  <c r="AU673" i="1"/>
  <c r="V673" i="1"/>
  <c r="AY673" i="1" s="1"/>
  <c r="U673" i="1"/>
  <c r="AX673" i="1" s="1"/>
  <c r="T673" i="1"/>
  <c r="AV673" i="1" s="1"/>
  <c r="E673" i="1"/>
  <c r="AZ672" i="1"/>
  <c r="AT672" i="1"/>
  <c r="AS672" i="1"/>
  <c r="AS671" i="1" s="1"/>
  <c r="AR672" i="1"/>
  <c r="AR671" i="1" s="1"/>
  <c r="AQ672" i="1"/>
  <c r="AP672" i="1"/>
  <c r="AO672" i="1"/>
  <c r="AO671" i="1" s="1"/>
  <c r="AO670" i="1" s="1"/>
  <c r="AO669" i="1" s="1"/>
  <c r="AO668" i="1" s="1"/>
  <c r="AN672" i="1"/>
  <c r="AN671" i="1" s="1"/>
  <c r="AM672" i="1"/>
  <c r="AL672" i="1"/>
  <c r="AK672" i="1"/>
  <c r="AJ672" i="1"/>
  <c r="AJ671" i="1" s="1"/>
  <c r="AI672" i="1"/>
  <c r="AH672" i="1"/>
  <c r="AG672" i="1"/>
  <c r="AG671" i="1" s="1"/>
  <c r="AF672" i="1"/>
  <c r="AD672" i="1"/>
  <c r="AC672" i="1"/>
  <c r="AC671" i="1" s="1"/>
  <c r="AB672" i="1"/>
  <c r="AB671" i="1" s="1"/>
  <c r="AA672" i="1"/>
  <c r="AA671" i="1" s="1"/>
  <c r="Z672" i="1"/>
  <c r="Y672" i="1"/>
  <c r="X672" i="1"/>
  <c r="X671" i="1" s="1"/>
  <c r="W672" i="1"/>
  <c r="W671" i="1" s="1"/>
  <c r="S672" i="1"/>
  <c r="R672" i="1"/>
  <c r="Q672" i="1"/>
  <c r="P672" i="1"/>
  <c r="O672" i="1"/>
  <c r="N672" i="1"/>
  <c r="N671" i="1" s="1"/>
  <c r="N670" i="1" s="1"/>
  <c r="N669" i="1" s="1"/>
  <c r="N668" i="1" s="1"/>
  <c r="M672" i="1"/>
  <c r="M671" i="1" s="1"/>
  <c r="L672" i="1"/>
  <c r="K672" i="1"/>
  <c r="J672" i="1"/>
  <c r="I672" i="1"/>
  <c r="E672" i="1"/>
  <c r="AK671" i="1"/>
  <c r="AK670" i="1" s="1"/>
  <c r="AK669" i="1" s="1"/>
  <c r="AK668" i="1" s="1"/>
  <c r="AE671" i="1"/>
  <c r="AE670" i="1" s="1"/>
  <c r="AE669" i="1" s="1"/>
  <c r="AE668" i="1" s="1"/>
  <c r="Y671" i="1"/>
  <c r="R671" i="1"/>
  <c r="J671" i="1"/>
  <c r="E671" i="1"/>
  <c r="E670" i="1"/>
  <c r="E669" i="1"/>
  <c r="E668" i="1"/>
  <c r="BA667" i="1"/>
  <c r="AU667" i="1"/>
  <c r="AV667" i="1" s="1"/>
  <c r="AM667" i="1"/>
  <c r="AM665" i="1" s="1"/>
  <c r="AM664" i="1" s="1"/>
  <c r="AM663" i="1" s="1"/>
  <c r="AM662" i="1" s="1"/>
  <c r="AM661" i="1" s="1"/>
  <c r="AI667" i="1"/>
  <c r="AH667" i="1"/>
  <c r="V667" i="1"/>
  <c r="AY667" i="1" s="1"/>
  <c r="U667" i="1"/>
  <c r="AX667" i="1" s="1"/>
  <c r="T667" i="1"/>
  <c r="AW667" i="1" s="1"/>
  <c r="E667" i="1"/>
  <c r="BA666" i="1"/>
  <c r="AU666" i="1"/>
  <c r="AM666" i="1"/>
  <c r="AI666" i="1"/>
  <c r="AI665" i="1" s="1"/>
  <c r="AI664" i="1" s="1"/>
  <c r="AI663" i="1" s="1"/>
  <c r="AI662" i="1" s="1"/>
  <c r="AI661" i="1" s="1"/>
  <c r="AH666" i="1"/>
  <c r="V666" i="1"/>
  <c r="AY666" i="1" s="1"/>
  <c r="U666" i="1"/>
  <c r="AX666" i="1" s="1"/>
  <c r="T666" i="1"/>
  <c r="AV666" i="1" s="1"/>
  <c r="E666" i="1"/>
  <c r="AZ665" i="1"/>
  <c r="AZ664" i="1" s="1"/>
  <c r="AZ663" i="1" s="1"/>
  <c r="AZ662" i="1" s="1"/>
  <c r="AZ661" i="1" s="1"/>
  <c r="AT665" i="1"/>
  <c r="AS665" i="1"/>
  <c r="AS664" i="1" s="1"/>
  <c r="AS663" i="1" s="1"/>
  <c r="AR665" i="1"/>
  <c r="AR664" i="1" s="1"/>
  <c r="AR663" i="1" s="1"/>
  <c r="AR662" i="1" s="1"/>
  <c r="AR661" i="1" s="1"/>
  <c r="AQ665" i="1"/>
  <c r="AQ664" i="1" s="1"/>
  <c r="AQ663" i="1" s="1"/>
  <c r="AQ662" i="1" s="1"/>
  <c r="AQ661" i="1" s="1"/>
  <c r="AP665" i="1"/>
  <c r="AO665" i="1"/>
  <c r="AO664" i="1" s="1"/>
  <c r="AO663" i="1" s="1"/>
  <c r="AO662" i="1" s="1"/>
  <c r="AO661" i="1" s="1"/>
  <c r="AN665" i="1"/>
  <c r="AN664" i="1" s="1"/>
  <c r="AN663" i="1" s="1"/>
  <c r="AN662" i="1" s="1"/>
  <c r="AN661" i="1" s="1"/>
  <c r="AL665" i="1"/>
  <c r="AK665" i="1"/>
  <c r="AK664" i="1" s="1"/>
  <c r="AK663" i="1" s="1"/>
  <c r="AK662" i="1" s="1"/>
  <c r="AK661" i="1" s="1"/>
  <c r="AJ665" i="1"/>
  <c r="AJ664" i="1" s="1"/>
  <c r="AJ663" i="1" s="1"/>
  <c r="AJ662" i="1" s="1"/>
  <c r="AJ661" i="1" s="1"/>
  <c r="AG665" i="1"/>
  <c r="AF665" i="1"/>
  <c r="AF664" i="1" s="1"/>
  <c r="AF663" i="1" s="1"/>
  <c r="AF662" i="1" s="1"/>
  <c r="AF661" i="1" s="1"/>
  <c r="AE665" i="1"/>
  <c r="AE664" i="1" s="1"/>
  <c r="AD665" i="1"/>
  <c r="AC665" i="1"/>
  <c r="AB665" i="1"/>
  <c r="AB664" i="1" s="1"/>
  <c r="AB663" i="1" s="1"/>
  <c r="AB662" i="1" s="1"/>
  <c r="AB661" i="1" s="1"/>
  <c r="AA665" i="1"/>
  <c r="AA664" i="1" s="1"/>
  <c r="Z665" i="1"/>
  <c r="Z664" i="1" s="1"/>
  <c r="Z663" i="1" s="1"/>
  <c r="Z662" i="1" s="1"/>
  <c r="Z661" i="1" s="1"/>
  <c r="Y665" i="1"/>
  <c r="X665" i="1"/>
  <c r="X664" i="1" s="1"/>
  <c r="X663" i="1" s="1"/>
  <c r="X662" i="1" s="1"/>
  <c r="X661" i="1" s="1"/>
  <c r="W665" i="1"/>
  <c r="W664" i="1" s="1"/>
  <c r="W663" i="1" s="1"/>
  <c r="W662" i="1" s="1"/>
  <c r="W661" i="1" s="1"/>
  <c r="S665" i="1"/>
  <c r="S664" i="1" s="1"/>
  <c r="R665" i="1"/>
  <c r="Q665" i="1"/>
  <c r="Q664" i="1" s="1"/>
  <c r="Q663" i="1" s="1"/>
  <c r="Q662" i="1" s="1"/>
  <c r="Q661" i="1" s="1"/>
  <c r="P665" i="1"/>
  <c r="P664" i="1" s="1"/>
  <c r="P663" i="1" s="1"/>
  <c r="P662" i="1" s="1"/>
  <c r="P661" i="1" s="1"/>
  <c r="O665" i="1"/>
  <c r="O664" i="1" s="1"/>
  <c r="O663" i="1" s="1"/>
  <c r="O662" i="1" s="1"/>
  <c r="O661" i="1" s="1"/>
  <c r="N665" i="1"/>
  <c r="M665" i="1"/>
  <c r="L665" i="1"/>
  <c r="L664" i="1" s="1"/>
  <c r="L663" i="1" s="1"/>
  <c r="L662" i="1" s="1"/>
  <c r="L661" i="1" s="1"/>
  <c r="K665" i="1"/>
  <c r="J665" i="1"/>
  <c r="I665" i="1"/>
  <c r="I664" i="1" s="1"/>
  <c r="E665" i="1"/>
  <c r="AT664" i="1"/>
  <c r="AT663" i="1" s="1"/>
  <c r="AT662" i="1" s="1"/>
  <c r="AT661" i="1" s="1"/>
  <c r="AP664" i="1"/>
  <c r="AP663" i="1" s="1"/>
  <c r="AP662" i="1" s="1"/>
  <c r="AL664" i="1"/>
  <c r="AL663" i="1" s="1"/>
  <c r="AG664" i="1"/>
  <c r="AG663" i="1" s="1"/>
  <c r="AD664" i="1"/>
  <c r="AD663" i="1" s="1"/>
  <c r="AD662" i="1" s="1"/>
  <c r="AD661" i="1" s="1"/>
  <c r="AC664" i="1"/>
  <c r="AC663" i="1" s="1"/>
  <c r="AC662" i="1" s="1"/>
  <c r="AC661" i="1" s="1"/>
  <c r="Y664" i="1"/>
  <c r="Y663" i="1" s="1"/>
  <c r="Y662" i="1" s="1"/>
  <c r="Y661" i="1" s="1"/>
  <c r="R664" i="1"/>
  <c r="R663" i="1" s="1"/>
  <c r="R662" i="1" s="1"/>
  <c r="R661" i="1" s="1"/>
  <c r="N664" i="1"/>
  <c r="N663" i="1" s="1"/>
  <c r="N662" i="1" s="1"/>
  <c r="N661" i="1" s="1"/>
  <c r="M664" i="1"/>
  <c r="M663" i="1" s="1"/>
  <c r="M662" i="1" s="1"/>
  <c r="M661" i="1" s="1"/>
  <c r="J664" i="1"/>
  <c r="J663" i="1" s="1"/>
  <c r="E664" i="1"/>
  <c r="AE663" i="1"/>
  <c r="AE662" i="1" s="1"/>
  <c r="AE661" i="1" s="1"/>
  <c r="AA663" i="1"/>
  <c r="AA662" i="1" s="1"/>
  <c r="AA661" i="1" s="1"/>
  <c r="S663" i="1"/>
  <c r="S662" i="1" s="1"/>
  <c r="S661" i="1" s="1"/>
  <c r="E663" i="1"/>
  <c r="AG662" i="1"/>
  <c r="AG661" i="1" s="1"/>
  <c r="E662" i="1"/>
  <c r="E661" i="1"/>
  <c r="BA660" i="1"/>
  <c r="AU660" i="1"/>
  <c r="AM660" i="1"/>
  <c r="AM659" i="1" s="1"/>
  <c r="AM658" i="1" s="1"/>
  <c r="AI660" i="1"/>
  <c r="AI659" i="1" s="1"/>
  <c r="AI658" i="1" s="1"/>
  <c r="AH660" i="1"/>
  <c r="V660" i="1"/>
  <c r="AY660" i="1" s="1"/>
  <c r="U660" i="1"/>
  <c r="AX660" i="1" s="1"/>
  <c r="T660" i="1"/>
  <c r="AW660" i="1" s="1"/>
  <c r="E660" i="1"/>
  <c r="AZ659" i="1"/>
  <c r="AT659" i="1"/>
  <c r="AT658" i="1" s="1"/>
  <c r="AS659" i="1"/>
  <c r="AS658" i="1" s="1"/>
  <c r="AR659" i="1"/>
  <c r="AQ659" i="1"/>
  <c r="AQ658" i="1" s="1"/>
  <c r="AP659" i="1"/>
  <c r="AO659" i="1"/>
  <c r="AN659" i="1"/>
  <c r="AL659" i="1"/>
  <c r="AK659" i="1"/>
  <c r="AK658" i="1" s="1"/>
  <c r="AJ659" i="1"/>
  <c r="AH659" i="1"/>
  <c r="AH658" i="1" s="1"/>
  <c r="AG659" i="1"/>
  <c r="AG658" i="1" s="1"/>
  <c r="AF659" i="1"/>
  <c r="AE659" i="1"/>
  <c r="AE658" i="1" s="1"/>
  <c r="AD659" i="1"/>
  <c r="AD658" i="1" s="1"/>
  <c r="AC659" i="1"/>
  <c r="AC658" i="1" s="1"/>
  <c r="AB659" i="1"/>
  <c r="AA659" i="1"/>
  <c r="AA658" i="1" s="1"/>
  <c r="Z659" i="1"/>
  <c r="Z658" i="1" s="1"/>
  <c r="Y659" i="1"/>
  <c r="X659" i="1"/>
  <c r="W659" i="1"/>
  <c r="W658" i="1" s="1"/>
  <c r="S659" i="1"/>
  <c r="S658" i="1" s="1"/>
  <c r="R659" i="1"/>
  <c r="R658" i="1" s="1"/>
  <c r="Q659" i="1"/>
  <c r="P659" i="1"/>
  <c r="O659" i="1"/>
  <c r="O658" i="1" s="1"/>
  <c r="N659" i="1"/>
  <c r="N658" i="1" s="1"/>
  <c r="M659" i="1"/>
  <c r="L659" i="1"/>
  <c r="L658" i="1" s="1"/>
  <c r="K659" i="1"/>
  <c r="K658" i="1" s="1"/>
  <c r="J659" i="1"/>
  <c r="I659" i="1"/>
  <c r="I658" i="1" s="1"/>
  <c r="E659" i="1"/>
  <c r="AZ658" i="1"/>
  <c r="AR658" i="1"/>
  <c r="AO658" i="1"/>
  <c r="AN658" i="1"/>
  <c r="AJ658" i="1"/>
  <c r="AF658" i="1"/>
  <c r="AB658" i="1"/>
  <c r="Y658" i="1"/>
  <c r="X658" i="1"/>
  <c r="Q658" i="1"/>
  <c r="P658" i="1"/>
  <c r="M658" i="1"/>
  <c r="E658" i="1"/>
  <c r="BA657" i="1"/>
  <c r="AU657" i="1"/>
  <c r="V657" i="1"/>
  <c r="AY657" i="1" s="1"/>
  <c r="U657" i="1"/>
  <c r="AX657" i="1" s="1"/>
  <c r="T657" i="1"/>
  <c r="E657" i="1"/>
  <c r="AZ656" i="1"/>
  <c r="AZ655" i="1" s="1"/>
  <c r="AT656" i="1"/>
  <c r="AS656" i="1"/>
  <c r="AS655" i="1" s="1"/>
  <c r="AR656" i="1"/>
  <c r="AR655" i="1" s="1"/>
  <c r="AQ656" i="1"/>
  <c r="AQ655" i="1" s="1"/>
  <c r="AP656" i="1"/>
  <c r="AP655" i="1" s="1"/>
  <c r="AO656" i="1"/>
  <c r="AO655" i="1" s="1"/>
  <c r="AN656" i="1"/>
  <c r="AN655" i="1" s="1"/>
  <c r="AM656" i="1"/>
  <c r="AL656" i="1"/>
  <c r="AK656" i="1"/>
  <c r="AK655" i="1" s="1"/>
  <c r="AJ656" i="1"/>
  <c r="AJ655" i="1" s="1"/>
  <c r="AI656" i="1"/>
  <c r="AI655" i="1" s="1"/>
  <c r="AH656" i="1"/>
  <c r="AH655" i="1" s="1"/>
  <c r="AG656" i="1"/>
  <c r="AG655" i="1" s="1"/>
  <c r="AF656" i="1"/>
  <c r="AE656" i="1"/>
  <c r="AD656" i="1"/>
  <c r="AC656" i="1"/>
  <c r="AC655" i="1" s="1"/>
  <c r="AB656" i="1"/>
  <c r="AB655" i="1" s="1"/>
  <c r="AA656" i="1"/>
  <c r="AA655" i="1" s="1"/>
  <c r="Z656" i="1"/>
  <c r="Z655" i="1" s="1"/>
  <c r="Y656" i="1"/>
  <c r="Y655" i="1" s="1"/>
  <c r="X656" i="1"/>
  <c r="X655" i="1" s="1"/>
  <c r="W656" i="1"/>
  <c r="S656" i="1"/>
  <c r="R656" i="1"/>
  <c r="Q656" i="1"/>
  <c r="Q655" i="1" s="1"/>
  <c r="Q648" i="1" s="1"/>
  <c r="Q647" i="1" s="1"/>
  <c r="Q646" i="1" s="1"/>
  <c r="P656" i="1"/>
  <c r="P655" i="1" s="1"/>
  <c r="O656" i="1"/>
  <c r="O655" i="1" s="1"/>
  <c r="N656" i="1"/>
  <c r="M656" i="1"/>
  <c r="M655" i="1" s="1"/>
  <c r="L656" i="1"/>
  <c r="L655" i="1" s="1"/>
  <c r="K656" i="1"/>
  <c r="V656" i="1" s="1"/>
  <c r="J656" i="1"/>
  <c r="I656" i="1"/>
  <c r="I655" i="1" s="1"/>
  <c r="E656" i="1"/>
  <c r="AT655" i="1"/>
  <c r="AM655" i="1"/>
  <c r="AL655" i="1"/>
  <c r="AE655" i="1"/>
  <c r="AD655" i="1"/>
  <c r="W655" i="1"/>
  <c r="S655" i="1"/>
  <c r="R655" i="1"/>
  <c r="N655" i="1"/>
  <c r="J655" i="1"/>
  <c r="E655" i="1"/>
  <c r="BA654" i="1"/>
  <c r="AU654" i="1"/>
  <c r="AM654" i="1"/>
  <c r="AI654" i="1"/>
  <c r="AH654" i="1"/>
  <c r="AH652" i="1" s="1"/>
  <c r="V654" i="1"/>
  <c r="AY654" i="1" s="1"/>
  <c r="U654" i="1"/>
  <c r="AX654" i="1" s="1"/>
  <c r="T654" i="1"/>
  <c r="AW654" i="1" s="1"/>
  <c r="E654" i="1"/>
  <c r="BA653" i="1"/>
  <c r="AU653" i="1"/>
  <c r="AM653" i="1"/>
  <c r="AI653" i="1"/>
  <c r="AI652" i="1" s="1"/>
  <c r="AH653" i="1"/>
  <c r="V653" i="1"/>
  <c r="AY653" i="1" s="1"/>
  <c r="U653" i="1"/>
  <c r="AX653" i="1" s="1"/>
  <c r="T653" i="1"/>
  <c r="AW653" i="1" s="1"/>
  <c r="E653" i="1"/>
  <c r="AZ652" i="1"/>
  <c r="AT652" i="1"/>
  <c r="AS652" i="1"/>
  <c r="AR652" i="1"/>
  <c r="AQ652" i="1"/>
  <c r="AP652" i="1"/>
  <c r="AO652" i="1"/>
  <c r="AN652" i="1"/>
  <c r="AL652" i="1"/>
  <c r="AK652" i="1"/>
  <c r="AJ652" i="1"/>
  <c r="AG652" i="1"/>
  <c r="AF652" i="1"/>
  <c r="AE652" i="1"/>
  <c r="AD652" i="1"/>
  <c r="AC652" i="1"/>
  <c r="AB652" i="1"/>
  <c r="AA652" i="1"/>
  <c r="Z652" i="1"/>
  <c r="Y652" i="1"/>
  <c r="X652" i="1"/>
  <c r="W652" i="1"/>
  <c r="S652" i="1"/>
  <c r="R652" i="1"/>
  <c r="Q652" i="1"/>
  <c r="P652" i="1"/>
  <c r="O652" i="1"/>
  <c r="N652" i="1"/>
  <c r="M652" i="1"/>
  <c r="L652" i="1"/>
  <c r="K652" i="1"/>
  <c r="V652" i="1" s="1"/>
  <c r="AY652" i="1" s="1"/>
  <c r="J652" i="1"/>
  <c r="I652" i="1"/>
  <c r="E652" i="1"/>
  <c r="BA651" i="1"/>
  <c r="AU651" i="1"/>
  <c r="AM651" i="1"/>
  <c r="AM650" i="1" s="1"/>
  <c r="AI651" i="1"/>
  <c r="AI650" i="1" s="1"/>
  <c r="AH651" i="1"/>
  <c r="AH650" i="1" s="1"/>
  <c r="V651" i="1"/>
  <c r="AY651" i="1" s="1"/>
  <c r="U651" i="1"/>
  <c r="AX651" i="1" s="1"/>
  <c r="T651" i="1"/>
  <c r="AW651" i="1" s="1"/>
  <c r="E651" i="1"/>
  <c r="AZ650" i="1"/>
  <c r="AT650" i="1"/>
  <c r="AS650" i="1"/>
  <c r="AR650" i="1"/>
  <c r="AR649" i="1" s="1"/>
  <c r="AQ650" i="1"/>
  <c r="AP650" i="1"/>
  <c r="AO650" i="1"/>
  <c r="AN650" i="1"/>
  <c r="AN649" i="1" s="1"/>
  <c r="AL650" i="1"/>
  <c r="AK650" i="1"/>
  <c r="AJ650" i="1"/>
  <c r="AG650" i="1"/>
  <c r="AF650" i="1"/>
  <c r="AF649" i="1" s="1"/>
  <c r="AE650" i="1"/>
  <c r="AD650" i="1"/>
  <c r="AC650" i="1"/>
  <c r="AB650" i="1"/>
  <c r="AB649" i="1" s="1"/>
  <c r="AA650" i="1"/>
  <c r="Z650" i="1"/>
  <c r="Y650" i="1"/>
  <c r="X650" i="1"/>
  <c r="X649" i="1" s="1"/>
  <c r="W650" i="1"/>
  <c r="S650" i="1"/>
  <c r="R650" i="1"/>
  <c r="Q650" i="1"/>
  <c r="Q649" i="1" s="1"/>
  <c r="P650" i="1"/>
  <c r="P649" i="1" s="1"/>
  <c r="O650" i="1"/>
  <c r="N650" i="1"/>
  <c r="M650" i="1"/>
  <c r="M649" i="1" s="1"/>
  <c r="M648" i="1" s="1"/>
  <c r="M647" i="1" s="1"/>
  <c r="M646" i="1" s="1"/>
  <c r="L650" i="1"/>
  <c r="L649" i="1" s="1"/>
  <c r="K650" i="1"/>
  <c r="V650" i="1" s="1"/>
  <c r="J650" i="1"/>
  <c r="I650" i="1"/>
  <c r="E650" i="1"/>
  <c r="AJ649" i="1"/>
  <c r="O649" i="1"/>
  <c r="E649" i="1"/>
  <c r="E648" i="1"/>
  <c r="E647" i="1"/>
  <c r="E646" i="1"/>
  <c r="E645" i="1"/>
  <c r="BA644" i="1"/>
  <c r="AM644" i="1"/>
  <c r="AH644" i="1"/>
  <c r="E644" i="1"/>
  <c r="BA643" i="1"/>
  <c r="AM643" i="1"/>
  <c r="AM642" i="1" s="1"/>
  <c r="AM641" i="1" s="1"/>
  <c r="AH643" i="1"/>
  <c r="AH642" i="1" s="1"/>
  <c r="AH641" i="1" s="1"/>
  <c r="E643" i="1"/>
  <c r="AN642" i="1"/>
  <c r="AL642" i="1"/>
  <c r="AL641" i="1" s="1"/>
  <c r="BA641" i="1" s="1"/>
  <c r="AK642" i="1"/>
  <c r="AK641" i="1" s="1"/>
  <c r="AJ642" i="1"/>
  <c r="AI642" i="1"/>
  <c r="AG642" i="1"/>
  <c r="AF642" i="1"/>
  <c r="AF641" i="1" s="1"/>
  <c r="T642" i="1"/>
  <c r="T641" i="1" s="1"/>
  <c r="E642" i="1"/>
  <c r="AN641" i="1"/>
  <c r="AJ641" i="1"/>
  <c r="AI641" i="1"/>
  <c r="AG641" i="1"/>
  <c r="E641" i="1"/>
  <c r="BA640" i="1"/>
  <c r="AU640" i="1"/>
  <c r="T640" i="1"/>
  <c r="E640" i="1"/>
  <c r="AT639" i="1"/>
  <c r="AT637" i="1" s="1"/>
  <c r="AT636" i="1" s="1"/>
  <c r="AS639" i="1"/>
  <c r="AS637" i="1" s="1"/>
  <c r="AS636" i="1" s="1"/>
  <c r="AR639" i="1"/>
  <c r="AR637" i="1" s="1"/>
  <c r="AR636" i="1" s="1"/>
  <c r="AQ639" i="1"/>
  <c r="AQ637" i="1" s="1"/>
  <c r="AQ636" i="1" s="1"/>
  <c r="AP639" i="1"/>
  <c r="AO639" i="1"/>
  <c r="AO637" i="1" s="1"/>
  <c r="AO636" i="1" s="1"/>
  <c r="AN639" i="1"/>
  <c r="AN637" i="1" s="1"/>
  <c r="AM639" i="1"/>
  <c r="AM637" i="1" s="1"/>
  <c r="AL639" i="1"/>
  <c r="AK639" i="1"/>
  <c r="AJ639" i="1"/>
  <c r="AI639" i="1"/>
  <c r="AH639" i="1"/>
  <c r="AH637" i="1" s="1"/>
  <c r="AH636" i="1" s="1"/>
  <c r="AG639" i="1"/>
  <c r="AG637" i="1" s="1"/>
  <c r="AF639" i="1"/>
  <c r="AF637" i="1" s="1"/>
  <c r="AF636" i="1" s="1"/>
  <c r="R639" i="1"/>
  <c r="Q639" i="1"/>
  <c r="P639" i="1"/>
  <c r="P637" i="1" s="1"/>
  <c r="P636" i="1" s="1"/>
  <c r="O639" i="1"/>
  <c r="O637" i="1" s="1"/>
  <c r="O636" i="1" s="1"/>
  <c r="E639" i="1"/>
  <c r="AU638" i="1"/>
  <c r="T638" i="1"/>
  <c r="E638" i="1"/>
  <c r="AK637" i="1"/>
  <c r="AJ637" i="1"/>
  <c r="AI637" i="1"/>
  <c r="R637" i="1"/>
  <c r="Q637" i="1"/>
  <c r="Q636" i="1" s="1"/>
  <c r="E637" i="1"/>
  <c r="AI636" i="1"/>
  <c r="E636" i="1"/>
  <c r="BA635" i="1"/>
  <c r="AU635" i="1"/>
  <c r="AM635" i="1"/>
  <c r="AI635" i="1"/>
  <c r="AH635" i="1"/>
  <c r="T635" i="1"/>
  <c r="AV635" i="1" s="1"/>
  <c r="E635" i="1"/>
  <c r="BA634" i="1"/>
  <c r="AU634" i="1"/>
  <c r="AM634" i="1"/>
  <c r="AI634" i="1"/>
  <c r="AH634" i="1"/>
  <c r="AH632" i="1" s="1"/>
  <c r="V634" i="1"/>
  <c r="AY634" i="1" s="1"/>
  <c r="U634" i="1"/>
  <c r="AX634" i="1" s="1"/>
  <c r="T634" i="1"/>
  <c r="E634" i="1"/>
  <c r="BA633" i="1"/>
  <c r="AU633" i="1"/>
  <c r="AM633" i="1"/>
  <c r="AI633" i="1"/>
  <c r="AH633" i="1"/>
  <c r="V633" i="1"/>
  <c r="AY633" i="1" s="1"/>
  <c r="U633" i="1"/>
  <c r="AX633" i="1" s="1"/>
  <c r="T633" i="1"/>
  <c r="AW633" i="1" s="1"/>
  <c r="E633" i="1"/>
  <c r="AZ632" i="1"/>
  <c r="AT632" i="1"/>
  <c r="AS632" i="1"/>
  <c r="AR632" i="1"/>
  <c r="AQ632" i="1"/>
  <c r="AP632" i="1"/>
  <c r="AO632" i="1"/>
  <c r="AN632" i="1"/>
  <c r="AL632" i="1"/>
  <c r="BA632" i="1" s="1"/>
  <c r="AK632" i="1"/>
  <c r="AJ632" i="1"/>
  <c r="AG632" i="1"/>
  <c r="AF632" i="1"/>
  <c r="AE632" i="1"/>
  <c r="AD632" i="1"/>
  <c r="AC632" i="1"/>
  <c r="AB632" i="1"/>
  <c r="AA632" i="1"/>
  <c r="Z632" i="1"/>
  <c r="Y632" i="1"/>
  <c r="X632" i="1"/>
  <c r="W632" i="1"/>
  <c r="S632" i="1"/>
  <c r="R632" i="1"/>
  <c r="Q632" i="1"/>
  <c r="P632" i="1"/>
  <c r="O632" i="1"/>
  <c r="N632" i="1"/>
  <c r="M632" i="1"/>
  <c r="L632" i="1"/>
  <c r="K632" i="1"/>
  <c r="J632" i="1"/>
  <c r="U632" i="1" s="1"/>
  <c r="I632" i="1"/>
  <c r="E632" i="1"/>
  <c r="BA631" i="1"/>
  <c r="AU631" i="1"/>
  <c r="V631" i="1"/>
  <c r="AY631" i="1" s="1"/>
  <c r="U631" i="1"/>
  <c r="AX631" i="1" s="1"/>
  <c r="T631" i="1"/>
  <c r="E631" i="1"/>
  <c r="BA630" i="1"/>
  <c r="AU630" i="1"/>
  <c r="V630" i="1"/>
  <c r="AY630" i="1" s="1"/>
  <c r="U630" i="1"/>
  <c r="AX630" i="1" s="1"/>
  <c r="T630" i="1"/>
  <c r="AW630" i="1" s="1"/>
  <c r="E630" i="1"/>
  <c r="AZ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S629" i="1"/>
  <c r="R629" i="1"/>
  <c r="Q629" i="1"/>
  <c r="P629" i="1"/>
  <c r="O629" i="1"/>
  <c r="N629" i="1"/>
  <c r="M629" i="1"/>
  <c r="L629" i="1"/>
  <c r="K629" i="1"/>
  <c r="J629" i="1"/>
  <c r="I629" i="1"/>
  <c r="E629" i="1"/>
  <c r="BA628" i="1"/>
  <c r="AU628" i="1"/>
  <c r="T628" i="1"/>
  <c r="AV628" i="1" s="1"/>
  <c r="E628" i="1"/>
  <c r="BA627" i="1"/>
  <c r="AU627" i="1"/>
  <c r="V627" i="1"/>
  <c r="AY627" i="1" s="1"/>
  <c r="U627" i="1"/>
  <c r="AX627" i="1" s="1"/>
  <c r="T627" i="1"/>
  <c r="AW627" i="1" s="1"/>
  <c r="E627" i="1"/>
  <c r="BA626" i="1"/>
  <c r="AX626" i="1"/>
  <c r="AU626" i="1"/>
  <c r="V626" i="1"/>
  <c r="AY626" i="1" s="1"/>
  <c r="U626" i="1"/>
  <c r="T626" i="1"/>
  <c r="AW626" i="1" s="1"/>
  <c r="E626" i="1"/>
  <c r="AZ625" i="1"/>
  <c r="AT625" i="1"/>
  <c r="AS625" i="1"/>
  <c r="AR625" i="1"/>
  <c r="AQ625" i="1"/>
  <c r="AQ624" i="1" s="1"/>
  <c r="AP625" i="1"/>
  <c r="AO625" i="1"/>
  <c r="AN625" i="1"/>
  <c r="AM625" i="1"/>
  <c r="AL625" i="1"/>
  <c r="BA625" i="1" s="1"/>
  <c r="AK625" i="1"/>
  <c r="AK624" i="1" s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W624" i="1" s="1"/>
  <c r="S625" i="1"/>
  <c r="R625" i="1"/>
  <c r="Q625" i="1"/>
  <c r="P625" i="1"/>
  <c r="O625" i="1"/>
  <c r="N625" i="1"/>
  <c r="M625" i="1"/>
  <c r="L625" i="1"/>
  <c r="K625" i="1"/>
  <c r="J625" i="1"/>
  <c r="I625" i="1"/>
  <c r="E625" i="1"/>
  <c r="E624" i="1"/>
  <c r="BA623" i="1"/>
  <c r="AU623" i="1"/>
  <c r="V623" i="1"/>
  <c r="AY623" i="1" s="1"/>
  <c r="U623" i="1"/>
  <c r="AX623" i="1" s="1"/>
  <c r="T623" i="1"/>
  <c r="AW623" i="1" s="1"/>
  <c r="E623" i="1"/>
  <c r="AU622" i="1"/>
  <c r="V622" i="1"/>
  <c r="AY622" i="1" s="1"/>
  <c r="U622" i="1"/>
  <c r="AX622" i="1" s="1"/>
  <c r="T622" i="1"/>
  <c r="E622" i="1"/>
  <c r="AZ621" i="1"/>
  <c r="AT621" i="1"/>
  <c r="AT618" i="1" s="1"/>
  <c r="AS621" i="1"/>
  <c r="AR621" i="1"/>
  <c r="AQ621" i="1"/>
  <c r="AP621" i="1"/>
  <c r="AP618" i="1" s="1"/>
  <c r="AO621" i="1"/>
  <c r="AN621" i="1"/>
  <c r="AM621" i="1"/>
  <c r="AL621" i="1"/>
  <c r="AK621" i="1"/>
  <c r="AJ621" i="1"/>
  <c r="AI621" i="1"/>
  <c r="AH621" i="1"/>
  <c r="AH618" i="1" s="1"/>
  <c r="AG621" i="1"/>
  <c r="AF621" i="1"/>
  <c r="AE621" i="1"/>
  <c r="AD621" i="1"/>
  <c r="AD618" i="1" s="1"/>
  <c r="AC621" i="1"/>
  <c r="AB621" i="1"/>
  <c r="AA621" i="1"/>
  <c r="Z621" i="1"/>
  <c r="Y621" i="1"/>
  <c r="X621" i="1"/>
  <c r="W621" i="1"/>
  <c r="S621" i="1"/>
  <c r="S618" i="1" s="1"/>
  <c r="R621" i="1"/>
  <c r="Q621" i="1"/>
  <c r="P621" i="1"/>
  <c r="O621" i="1"/>
  <c r="N621" i="1"/>
  <c r="M621" i="1"/>
  <c r="L621" i="1"/>
  <c r="K621" i="1"/>
  <c r="K618" i="1" s="1"/>
  <c r="J621" i="1"/>
  <c r="I621" i="1"/>
  <c r="E621" i="1"/>
  <c r="BA620" i="1"/>
  <c r="AU620" i="1"/>
  <c r="V620" i="1"/>
  <c r="AY620" i="1" s="1"/>
  <c r="U620" i="1"/>
  <c r="AX620" i="1" s="1"/>
  <c r="T620" i="1"/>
  <c r="E620" i="1"/>
  <c r="AZ619" i="1"/>
  <c r="AZ618" i="1" s="1"/>
  <c r="AT619" i="1"/>
  <c r="AS619" i="1"/>
  <c r="AR619" i="1"/>
  <c r="AQ619" i="1"/>
  <c r="AQ618" i="1" s="1"/>
  <c r="AP619" i="1"/>
  <c r="AO619" i="1"/>
  <c r="AO618" i="1" s="1"/>
  <c r="AN619" i="1"/>
  <c r="AM619" i="1"/>
  <c r="AM618" i="1" s="1"/>
  <c r="AL619" i="1"/>
  <c r="AK619" i="1"/>
  <c r="AK618" i="1" s="1"/>
  <c r="AJ619" i="1"/>
  <c r="AI619" i="1"/>
  <c r="AI618" i="1" s="1"/>
  <c r="AH619" i="1"/>
  <c r="AG619" i="1"/>
  <c r="AG618" i="1" s="1"/>
  <c r="AF619" i="1"/>
  <c r="AE619" i="1"/>
  <c r="AD619" i="1"/>
  <c r="AC619" i="1"/>
  <c r="AC618" i="1" s="1"/>
  <c r="AB619" i="1"/>
  <c r="AA619" i="1"/>
  <c r="AA618" i="1" s="1"/>
  <c r="Z619" i="1"/>
  <c r="Y619" i="1"/>
  <c r="Y618" i="1" s="1"/>
  <c r="X619" i="1"/>
  <c r="W619" i="1"/>
  <c r="W618" i="1" s="1"/>
  <c r="S619" i="1"/>
  <c r="R619" i="1"/>
  <c r="R618" i="1" s="1"/>
  <c r="Q619" i="1"/>
  <c r="P619" i="1"/>
  <c r="O619" i="1"/>
  <c r="N619" i="1"/>
  <c r="N618" i="1" s="1"/>
  <c r="M619" i="1"/>
  <c r="L619" i="1"/>
  <c r="K619" i="1"/>
  <c r="J619" i="1"/>
  <c r="J618" i="1" s="1"/>
  <c r="I619" i="1"/>
  <c r="E619" i="1"/>
  <c r="AS618" i="1"/>
  <c r="AL618" i="1"/>
  <c r="AE618" i="1"/>
  <c r="Z618" i="1"/>
  <c r="O618" i="1"/>
  <c r="I618" i="1"/>
  <c r="E618" i="1"/>
  <c r="BA617" i="1"/>
  <c r="AU617" i="1"/>
  <c r="AM617" i="1"/>
  <c r="AM615" i="1" s="1"/>
  <c r="AM614" i="1" s="1"/>
  <c r="AI617" i="1"/>
  <c r="AH617" i="1"/>
  <c r="V617" i="1"/>
  <c r="AY617" i="1" s="1"/>
  <c r="U617" i="1"/>
  <c r="AX617" i="1" s="1"/>
  <c r="T617" i="1"/>
  <c r="AW617" i="1" s="1"/>
  <c r="E617" i="1"/>
  <c r="BA616" i="1"/>
  <c r="AV616" i="1"/>
  <c r="AU616" i="1"/>
  <c r="AM616" i="1"/>
  <c r="AI616" i="1"/>
  <c r="AH616" i="1"/>
  <c r="AH615" i="1" s="1"/>
  <c r="AH614" i="1" s="1"/>
  <c r="V616" i="1"/>
  <c r="AY616" i="1" s="1"/>
  <c r="U616" i="1"/>
  <c r="AX616" i="1" s="1"/>
  <c r="T616" i="1"/>
  <c r="AW616" i="1" s="1"/>
  <c r="E616" i="1"/>
  <c r="AZ615" i="1"/>
  <c r="AZ614" i="1" s="1"/>
  <c r="AT615" i="1"/>
  <c r="AT614" i="1" s="1"/>
  <c r="AS615" i="1"/>
  <c r="AR615" i="1"/>
  <c r="AR614" i="1" s="1"/>
  <c r="AQ615" i="1"/>
  <c r="AQ614" i="1" s="1"/>
  <c r="AP615" i="1"/>
  <c r="AO615" i="1"/>
  <c r="AN615" i="1"/>
  <c r="AN614" i="1" s="1"/>
  <c r="AL615" i="1"/>
  <c r="AK615" i="1"/>
  <c r="AK614" i="1" s="1"/>
  <c r="AJ615" i="1"/>
  <c r="AJ614" i="1" s="1"/>
  <c r="AI615" i="1"/>
  <c r="AG615" i="1"/>
  <c r="AF615" i="1"/>
  <c r="AF614" i="1" s="1"/>
  <c r="AE615" i="1"/>
  <c r="AE614" i="1" s="1"/>
  <c r="AD615" i="1"/>
  <c r="AD614" i="1" s="1"/>
  <c r="AC615" i="1"/>
  <c r="AB615" i="1"/>
  <c r="AB614" i="1" s="1"/>
  <c r="AA615" i="1"/>
  <c r="AA614" i="1" s="1"/>
  <c r="Z615" i="1"/>
  <c r="Z614" i="1" s="1"/>
  <c r="Y615" i="1"/>
  <c r="X615" i="1"/>
  <c r="W615" i="1"/>
  <c r="S615" i="1"/>
  <c r="S614" i="1" s="1"/>
  <c r="R615" i="1"/>
  <c r="R614" i="1" s="1"/>
  <c r="Q615" i="1"/>
  <c r="Q614" i="1" s="1"/>
  <c r="P615" i="1"/>
  <c r="O615" i="1"/>
  <c r="N615" i="1"/>
  <c r="N614" i="1" s="1"/>
  <c r="M615" i="1"/>
  <c r="M614" i="1" s="1"/>
  <c r="L615" i="1"/>
  <c r="K615" i="1"/>
  <c r="V615" i="1" s="1"/>
  <c r="AY615" i="1" s="1"/>
  <c r="J615" i="1"/>
  <c r="I615" i="1"/>
  <c r="I614" i="1" s="1"/>
  <c r="E615" i="1"/>
  <c r="AS614" i="1"/>
  <c r="AO614" i="1"/>
  <c r="AI614" i="1"/>
  <c r="AG614" i="1"/>
  <c r="AC614" i="1"/>
  <c r="Y614" i="1"/>
  <c r="X614" i="1"/>
  <c r="W614" i="1"/>
  <c r="P614" i="1"/>
  <c r="O614" i="1"/>
  <c r="L614" i="1"/>
  <c r="E614" i="1"/>
  <c r="BA613" i="1"/>
  <c r="AU613" i="1"/>
  <c r="V613" i="1"/>
  <c r="AY613" i="1" s="1"/>
  <c r="U613" i="1"/>
  <c r="AX613" i="1" s="1"/>
  <c r="T613" i="1"/>
  <c r="AV613" i="1" s="1"/>
  <c r="E613" i="1"/>
  <c r="AZ612" i="1"/>
  <c r="AT612" i="1"/>
  <c r="AS612" i="1"/>
  <c r="AR612" i="1"/>
  <c r="AQ612" i="1"/>
  <c r="AP612" i="1"/>
  <c r="AO612" i="1"/>
  <c r="AN612" i="1"/>
  <c r="AM612" i="1"/>
  <c r="AL612" i="1"/>
  <c r="BA612" i="1" s="1"/>
  <c r="AK612" i="1"/>
  <c r="AJ612" i="1"/>
  <c r="AI612" i="1"/>
  <c r="AH612" i="1"/>
  <c r="AG612" i="1"/>
  <c r="AF612" i="1"/>
  <c r="AD612" i="1"/>
  <c r="AC612" i="1"/>
  <c r="AB612" i="1"/>
  <c r="AA612" i="1"/>
  <c r="Z612" i="1"/>
  <c r="Y612" i="1"/>
  <c r="X612" i="1"/>
  <c r="W612" i="1"/>
  <c r="S612" i="1"/>
  <c r="R612" i="1"/>
  <c r="Q612" i="1"/>
  <c r="P612" i="1"/>
  <c r="O612" i="1"/>
  <c r="N612" i="1"/>
  <c r="M612" i="1"/>
  <c r="L612" i="1"/>
  <c r="K612" i="1"/>
  <c r="J612" i="1"/>
  <c r="I612" i="1"/>
  <c r="E612" i="1"/>
  <c r="BA611" i="1"/>
  <c r="AU611" i="1"/>
  <c r="V611" i="1"/>
  <c r="AY611" i="1" s="1"/>
  <c r="U611" i="1"/>
  <c r="AX611" i="1" s="1"/>
  <c r="T611" i="1"/>
  <c r="AW611" i="1" s="1"/>
  <c r="E611" i="1"/>
  <c r="BA610" i="1"/>
  <c r="AU610" i="1"/>
  <c r="V610" i="1"/>
  <c r="AY610" i="1" s="1"/>
  <c r="U610" i="1"/>
  <c r="AX610" i="1" s="1"/>
  <c r="T610" i="1"/>
  <c r="AW610" i="1" s="1"/>
  <c r="E610" i="1"/>
  <c r="AZ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BA609" i="1" s="1"/>
  <c r="AE609" i="1"/>
  <c r="AD609" i="1"/>
  <c r="AC609" i="1"/>
  <c r="AB609" i="1"/>
  <c r="AA609" i="1"/>
  <c r="Z609" i="1"/>
  <c r="Y609" i="1"/>
  <c r="X609" i="1"/>
  <c r="W609" i="1"/>
  <c r="S609" i="1"/>
  <c r="R609" i="1"/>
  <c r="Q609" i="1"/>
  <c r="P609" i="1"/>
  <c r="O609" i="1"/>
  <c r="N609" i="1"/>
  <c r="M609" i="1"/>
  <c r="L609" i="1"/>
  <c r="K609" i="1"/>
  <c r="J609" i="1"/>
  <c r="I609" i="1"/>
  <c r="E609" i="1"/>
  <c r="BA608" i="1"/>
  <c r="AU608" i="1"/>
  <c r="V608" i="1"/>
  <c r="AY608" i="1" s="1"/>
  <c r="U608" i="1"/>
  <c r="AX608" i="1" s="1"/>
  <c r="T608" i="1"/>
  <c r="AW608" i="1" s="1"/>
  <c r="E608" i="1"/>
  <c r="BA607" i="1"/>
  <c r="AU607" i="1"/>
  <c r="V607" i="1"/>
  <c r="AY607" i="1" s="1"/>
  <c r="U607" i="1"/>
  <c r="AX607" i="1" s="1"/>
  <c r="T607" i="1"/>
  <c r="AW607" i="1" s="1"/>
  <c r="E607" i="1"/>
  <c r="BA606" i="1"/>
  <c r="AU606" i="1"/>
  <c r="V606" i="1"/>
  <c r="AY606" i="1" s="1"/>
  <c r="U606" i="1"/>
  <c r="AX606" i="1" s="1"/>
  <c r="T606" i="1"/>
  <c r="AW606" i="1" s="1"/>
  <c r="E606" i="1"/>
  <c r="AZ605" i="1"/>
  <c r="AT605" i="1"/>
  <c r="AS605" i="1"/>
  <c r="AR605" i="1"/>
  <c r="AQ605" i="1"/>
  <c r="AP605" i="1"/>
  <c r="AP596" i="1" s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S605" i="1"/>
  <c r="R605" i="1"/>
  <c r="Q605" i="1"/>
  <c r="P605" i="1"/>
  <c r="O605" i="1"/>
  <c r="N605" i="1"/>
  <c r="M605" i="1"/>
  <c r="L605" i="1"/>
  <c r="K605" i="1"/>
  <c r="V605" i="1" s="1"/>
  <c r="J605" i="1"/>
  <c r="I605" i="1"/>
  <c r="E605" i="1"/>
  <c r="BA604" i="1"/>
  <c r="AU604" i="1"/>
  <c r="V604" i="1"/>
  <c r="AY604" i="1" s="1"/>
  <c r="U604" i="1"/>
  <c r="AX604" i="1" s="1"/>
  <c r="T604" i="1"/>
  <c r="AW604" i="1" s="1"/>
  <c r="E604" i="1"/>
  <c r="AZ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BA603" i="1" s="1"/>
  <c r="AD603" i="1"/>
  <c r="AC603" i="1"/>
  <c r="AB603" i="1"/>
  <c r="AA603" i="1"/>
  <c r="Z603" i="1"/>
  <c r="Y603" i="1"/>
  <c r="X603" i="1"/>
  <c r="W603" i="1"/>
  <c r="S603" i="1"/>
  <c r="R603" i="1"/>
  <c r="Q603" i="1"/>
  <c r="Q596" i="1" s="1"/>
  <c r="P603" i="1"/>
  <c r="O603" i="1"/>
  <c r="N603" i="1"/>
  <c r="M603" i="1"/>
  <c r="L603" i="1"/>
  <c r="K603" i="1"/>
  <c r="V603" i="1" s="1"/>
  <c r="AY603" i="1" s="1"/>
  <c r="J603" i="1"/>
  <c r="I603" i="1"/>
  <c r="E603" i="1"/>
  <c r="BA602" i="1"/>
  <c r="AU602" i="1"/>
  <c r="V602" i="1"/>
  <c r="AY602" i="1" s="1"/>
  <c r="U602" i="1"/>
  <c r="AX602" i="1" s="1"/>
  <c r="T602" i="1"/>
  <c r="AV602" i="1" s="1"/>
  <c r="E602" i="1"/>
  <c r="BA601" i="1"/>
  <c r="AY601" i="1"/>
  <c r="AU601" i="1"/>
  <c r="V601" i="1"/>
  <c r="U601" i="1"/>
  <c r="AX601" i="1" s="1"/>
  <c r="T601" i="1"/>
  <c r="AW601" i="1" s="1"/>
  <c r="E601" i="1"/>
  <c r="BA600" i="1"/>
  <c r="AU600" i="1"/>
  <c r="T600" i="1"/>
  <c r="E600" i="1"/>
  <c r="BA599" i="1"/>
  <c r="AX599" i="1"/>
  <c r="AU599" i="1"/>
  <c r="V599" i="1"/>
  <c r="AY599" i="1" s="1"/>
  <c r="U599" i="1"/>
  <c r="T599" i="1"/>
  <c r="AW599" i="1" s="1"/>
  <c r="E599" i="1"/>
  <c r="BA598" i="1"/>
  <c r="AU598" i="1"/>
  <c r="V598" i="1"/>
  <c r="AY598" i="1" s="1"/>
  <c r="U598" i="1"/>
  <c r="AX598" i="1" s="1"/>
  <c r="T598" i="1"/>
  <c r="AW598" i="1" s="1"/>
  <c r="E598" i="1"/>
  <c r="AZ597" i="1"/>
  <c r="AT597" i="1"/>
  <c r="AS597" i="1"/>
  <c r="AR597" i="1"/>
  <c r="AQ597" i="1"/>
  <c r="AP597" i="1"/>
  <c r="AO597" i="1"/>
  <c r="AN597" i="1"/>
  <c r="AM597" i="1"/>
  <c r="AL597" i="1"/>
  <c r="BA597" i="1" s="1"/>
  <c r="AK597" i="1"/>
  <c r="AJ597" i="1"/>
  <c r="AI597" i="1"/>
  <c r="AH597" i="1"/>
  <c r="AG597" i="1"/>
  <c r="AF597" i="1"/>
  <c r="AE597" i="1"/>
  <c r="AE596" i="1" s="1"/>
  <c r="AD597" i="1"/>
  <c r="AC597" i="1"/>
  <c r="AB597" i="1"/>
  <c r="AA597" i="1"/>
  <c r="AA596" i="1" s="1"/>
  <c r="Z597" i="1"/>
  <c r="Y597" i="1"/>
  <c r="X597" i="1"/>
  <c r="W597" i="1"/>
  <c r="W596" i="1" s="1"/>
  <c r="S597" i="1"/>
  <c r="R597" i="1"/>
  <c r="Q597" i="1"/>
  <c r="P597" i="1"/>
  <c r="O597" i="1"/>
  <c r="N597" i="1"/>
  <c r="M597" i="1"/>
  <c r="L597" i="1"/>
  <c r="K597" i="1"/>
  <c r="J597" i="1"/>
  <c r="U597" i="1" s="1"/>
  <c r="I597" i="1"/>
  <c r="E597" i="1"/>
  <c r="AD596" i="1"/>
  <c r="E596" i="1"/>
  <c r="BA595" i="1"/>
  <c r="AU595" i="1"/>
  <c r="AM595" i="1"/>
  <c r="AM594" i="1" s="1"/>
  <c r="AM593" i="1" s="1"/>
  <c r="AI595" i="1"/>
  <c r="AI594" i="1" s="1"/>
  <c r="AI593" i="1" s="1"/>
  <c r="AH595" i="1"/>
  <c r="V595" i="1"/>
  <c r="AY595" i="1" s="1"/>
  <c r="U595" i="1"/>
  <c r="AX595" i="1" s="1"/>
  <c r="T595" i="1"/>
  <c r="AW595" i="1" s="1"/>
  <c r="E595" i="1"/>
  <c r="AZ594" i="1"/>
  <c r="AZ593" i="1" s="1"/>
  <c r="AT594" i="1"/>
  <c r="AT593" i="1" s="1"/>
  <c r="AS594" i="1"/>
  <c r="AS593" i="1" s="1"/>
  <c r="AR594" i="1"/>
  <c r="AR593" i="1" s="1"/>
  <c r="AQ594" i="1"/>
  <c r="AP594" i="1"/>
  <c r="AP593" i="1" s="1"/>
  <c r="AO594" i="1"/>
  <c r="AO593" i="1" s="1"/>
  <c r="AN594" i="1"/>
  <c r="AN593" i="1" s="1"/>
  <c r="AL594" i="1"/>
  <c r="AL593" i="1" s="1"/>
  <c r="AK594" i="1"/>
  <c r="AK593" i="1" s="1"/>
  <c r="AJ594" i="1"/>
  <c r="AJ593" i="1" s="1"/>
  <c r="AH594" i="1"/>
  <c r="AG594" i="1"/>
  <c r="AG593" i="1" s="1"/>
  <c r="AF594" i="1"/>
  <c r="AF593" i="1" s="1"/>
  <c r="AE594" i="1"/>
  <c r="AD594" i="1"/>
  <c r="AD593" i="1" s="1"/>
  <c r="AC594" i="1"/>
  <c r="AC593" i="1" s="1"/>
  <c r="AB594" i="1"/>
  <c r="AB593" i="1" s="1"/>
  <c r="AA594" i="1"/>
  <c r="Z594" i="1"/>
  <c r="Y594" i="1"/>
  <c r="Y593" i="1" s="1"/>
  <c r="X594" i="1"/>
  <c r="X593" i="1" s="1"/>
  <c r="W594" i="1"/>
  <c r="S594" i="1"/>
  <c r="S593" i="1" s="1"/>
  <c r="R594" i="1"/>
  <c r="R593" i="1" s="1"/>
  <c r="Q594" i="1"/>
  <c r="Q593" i="1" s="1"/>
  <c r="P594" i="1"/>
  <c r="P593" i="1" s="1"/>
  <c r="O594" i="1"/>
  <c r="N594" i="1"/>
  <c r="N593" i="1" s="1"/>
  <c r="V593" i="1" s="1"/>
  <c r="M594" i="1"/>
  <c r="M593" i="1" s="1"/>
  <c r="L594" i="1"/>
  <c r="L593" i="1" s="1"/>
  <c r="K594" i="1"/>
  <c r="J594" i="1"/>
  <c r="U594" i="1" s="1"/>
  <c r="AX594" i="1" s="1"/>
  <c r="I594" i="1"/>
  <c r="E594" i="1"/>
  <c r="AQ593" i="1"/>
  <c r="AH593" i="1"/>
  <c r="AE593" i="1"/>
  <c r="AA593" i="1"/>
  <c r="Z593" i="1"/>
  <c r="W593" i="1"/>
  <c r="O593" i="1"/>
  <c r="K593" i="1"/>
  <c r="J593" i="1"/>
  <c r="I593" i="1"/>
  <c r="E593" i="1"/>
  <c r="E592" i="1"/>
  <c r="E591" i="1"/>
  <c r="BA590" i="1"/>
  <c r="AY590" i="1"/>
  <c r="AU590" i="1"/>
  <c r="AM590" i="1"/>
  <c r="AM589" i="1" s="1"/>
  <c r="AI590" i="1"/>
  <c r="AH590" i="1"/>
  <c r="AH589" i="1" s="1"/>
  <c r="V590" i="1"/>
  <c r="U590" i="1"/>
  <c r="AX590" i="1" s="1"/>
  <c r="T590" i="1"/>
  <c r="AW590" i="1" s="1"/>
  <c r="E590" i="1"/>
  <c r="AZ589" i="1"/>
  <c r="AT589" i="1"/>
  <c r="AS589" i="1"/>
  <c r="AR589" i="1"/>
  <c r="AQ589" i="1"/>
  <c r="AP589" i="1"/>
  <c r="AO589" i="1"/>
  <c r="AN589" i="1"/>
  <c r="AL589" i="1"/>
  <c r="AL584" i="1" s="1"/>
  <c r="AL580" i="1" s="1"/>
  <c r="AK589" i="1"/>
  <c r="AJ589" i="1"/>
  <c r="AI589" i="1"/>
  <c r="AG589" i="1"/>
  <c r="AF589" i="1"/>
  <c r="AE589" i="1"/>
  <c r="AD589" i="1"/>
  <c r="AC589" i="1"/>
  <c r="AB589" i="1"/>
  <c r="AA589" i="1"/>
  <c r="Z589" i="1"/>
  <c r="Y589" i="1"/>
  <c r="X589" i="1"/>
  <c r="W589" i="1"/>
  <c r="S589" i="1"/>
  <c r="R589" i="1"/>
  <c r="Q589" i="1"/>
  <c r="P589" i="1"/>
  <c r="O589" i="1"/>
  <c r="N589" i="1"/>
  <c r="M589" i="1"/>
  <c r="L589" i="1"/>
  <c r="K589" i="1"/>
  <c r="J589" i="1"/>
  <c r="I589" i="1"/>
  <c r="E589" i="1"/>
  <c r="AU588" i="1"/>
  <c r="V588" i="1"/>
  <c r="AY588" i="1" s="1"/>
  <c r="U588" i="1"/>
  <c r="AX588" i="1" s="1"/>
  <c r="T588" i="1"/>
  <c r="AV588" i="1" s="1"/>
  <c r="P588" i="1"/>
  <c r="E588" i="1"/>
  <c r="AZ587" i="1"/>
  <c r="AT587" i="1"/>
  <c r="AT584" i="1" s="1"/>
  <c r="AT580" i="1" s="1"/>
  <c r="AT579" i="1" s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H584" i="1" s="1"/>
  <c r="AG587" i="1"/>
  <c r="AF587" i="1"/>
  <c r="AD587" i="1"/>
  <c r="AC587" i="1"/>
  <c r="AB587" i="1"/>
  <c r="AA587" i="1"/>
  <c r="Z587" i="1"/>
  <c r="Y587" i="1"/>
  <c r="X587" i="1"/>
  <c r="W587" i="1"/>
  <c r="S587" i="1"/>
  <c r="R587" i="1"/>
  <c r="Q587" i="1"/>
  <c r="P587" i="1"/>
  <c r="O587" i="1"/>
  <c r="N587" i="1"/>
  <c r="M587" i="1"/>
  <c r="L587" i="1"/>
  <c r="K587" i="1"/>
  <c r="J587" i="1"/>
  <c r="U587" i="1" s="1"/>
  <c r="I587" i="1"/>
  <c r="E587" i="1"/>
  <c r="BA586" i="1"/>
  <c r="AU586" i="1"/>
  <c r="V586" i="1"/>
  <c r="AY586" i="1" s="1"/>
  <c r="U586" i="1"/>
  <c r="AX586" i="1" s="1"/>
  <c r="T586" i="1"/>
  <c r="AW586" i="1" s="1"/>
  <c r="E586" i="1"/>
  <c r="AZ585" i="1"/>
  <c r="AT585" i="1"/>
  <c r="AS585" i="1"/>
  <c r="AS584" i="1" s="1"/>
  <c r="AR585" i="1"/>
  <c r="AQ585" i="1"/>
  <c r="AQ584" i="1" s="1"/>
  <c r="AP585" i="1"/>
  <c r="AO585" i="1"/>
  <c r="AO584" i="1" s="1"/>
  <c r="AN585" i="1"/>
  <c r="AM585" i="1"/>
  <c r="AL585" i="1"/>
  <c r="AK585" i="1"/>
  <c r="AK584" i="1" s="1"/>
  <c r="AJ585" i="1"/>
  <c r="AI585" i="1"/>
  <c r="AI584" i="1" s="1"/>
  <c r="AH585" i="1"/>
  <c r="AG585" i="1"/>
  <c r="AF585" i="1"/>
  <c r="AE585" i="1"/>
  <c r="AE584" i="1" s="1"/>
  <c r="AD585" i="1"/>
  <c r="AC585" i="1"/>
  <c r="AB585" i="1"/>
  <c r="AB584" i="1" s="1"/>
  <c r="AA585" i="1"/>
  <c r="AA584" i="1" s="1"/>
  <c r="Z585" i="1"/>
  <c r="Y585" i="1"/>
  <c r="Y584" i="1" s="1"/>
  <c r="X585" i="1"/>
  <c r="W585" i="1"/>
  <c r="W584" i="1" s="1"/>
  <c r="S585" i="1"/>
  <c r="S584" i="1" s="1"/>
  <c r="R585" i="1"/>
  <c r="Q585" i="1"/>
  <c r="Q584" i="1" s="1"/>
  <c r="P585" i="1"/>
  <c r="P584" i="1" s="1"/>
  <c r="O585" i="1"/>
  <c r="O584" i="1" s="1"/>
  <c r="N585" i="1"/>
  <c r="M585" i="1"/>
  <c r="L585" i="1"/>
  <c r="K585" i="1"/>
  <c r="J585" i="1"/>
  <c r="U585" i="1" s="1"/>
  <c r="I585" i="1"/>
  <c r="E585" i="1"/>
  <c r="AD584" i="1"/>
  <c r="Z584" i="1"/>
  <c r="Z580" i="1" s="1"/>
  <c r="Z579" i="1" s="1"/>
  <c r="X584" i="1"/>
  <c r="L584" i="1"/>
  <c r="E584" i="1"/>
  <c r="BA583" i="1"/>
  <c r="AU583" i="1"/>
  <c r="V583" i="1"/>
  <c r="AY583" i="1" s="1"/>
  <c r="U583" i="1"/>
  <c r="AX583" i="1" s="1"/>
  <c r="T583" i="1"/>
  <c r="E583" i="1"/>
  <c r="AZ582" i="1"/>
  <c r="AZ581" i="1" s="1"/>
  <c r="AT582" i="1"/>
  <c r="AS582" i="1"/>
  <c r="AS581" i="1" s="1"/>
  <c r="AR582" i="1"/>
  <c r="AQ582" i="1"/>
  <c r="AP582" i="1"/>
  <c r="AO582" i="1"/>
  <c r="AO581" i="1" s="1"/>
  <c r="AN582" i="1"/>
  <c r="AM582" i="1"/>
  <c r="AM581" i="1" s="1"/>
  <c r="AL582" i="1"/>
  <c r="AK582" i="1"/>
  <c r="AK581" i="1" s="1"/>
  <c r="AJ582" i="1"/>
  <c r="AJ581" i="1" s="1"/>
  <c r="AI582" i="1"/>
  <c r="AI581" i="1" s="1"/>
  <c r="AH582" i="1"/>
  <c r="AG582" i="1"/>
  <c r="AG581" i="1" s="1"/>
  <c r="AF582" i="1"/>
  <c r="BA582" i="1" s="1"/>
  <c r="AE582" i="1"/>
  <c r="AE581" i="1" s="1"/>
  <c r="AD582" i="1"/>
  <c r="AC582" i="1"/>
  <c r="AC581" i="1" s="1"/>
  <c r="AB582" i="1"/>
  <c r="AA582" i="1"/>
  <c r="AA581" i="1" s="1"/>
  <c r="AA580" i="1" s="1"/>
  <c r="AA579" i="1" s="1"/>
  <c r="Z582" i="1"/>
  <c r="Y582" i="1"/>
  <c r="Y581" i="1" s="1"/>
  <c r="X582" i="1"/>
  <c r="W582" i="1"/>
  <c r="W581" i="1" s="1"/>
  <c r="W580" i="1" s="1"/>
  <c r="W579" i="1" s="1"/>
  <c r="S582" i="1"/>
  <c r="R582" i="1"/>
  <c r="R581" i="1" s="1"/>
  <c r="Q582" i="1"/>
  <c r="Q581" i="1" s="1"/>
  <c r="Q580" i="1" s="1"/>
  <c r="Q579" i="1" s="1"/>
  <c r="P582" i="1"/>
  <c r="P581" i="1" s="1"/>
  <c r="P580" i="1" s="1"/>
  <c r="P579" i="1" s="1"/>
  <c r="O582" i="1"/>
  <c r="N582" i="1"/>
  <c r="N581" i="1" s="1"/>
  <c r="M582" i="1"/>
  <c r="M581" i="1" s="1"/>
  <c r="L582" i="1"/>
  <c r="L581" i="1" s="1"/>
  <c r="L580" i="1" s="1"/>
  <c r="L579" i="1" s="1"/>
  <c r="K582" i="1"/>
  <c r="J582" i="1"/>
  <c r="J581" i="1" s="1"/>
  <c r="I582" i="1"/>
  <c r="E582" i="1"/>
  <c r="AT581" i="1"/>
  <c r="AR581" i="1"/>
  <c r="AQ581" i="1"/>
  <c r="AQ580" i="1" s="1"/>
  <c r="AQ579" i="1" s="1"/>
  <c r="AP581" i="1"/>
  <c r="AN581" i="1"/>
  <c r="AL581" i="1"/>
  <c r="AH581" i="1"/>
  <c r="AH580" i="1" s="1"/>
  <c r="AH579" i="1" s="1"/>
  <c r="AD581" i="1"/>
  <c r="AD580" i="1" s="1"/>
  <c r="AD579" i="1" s="1"/>
  <c r="AB581" i="1"/>
  <c r="Z581" i="1"/>
  <c r="X581" i="1"/>
  <c r="X580" i="1" s="1"/>
  <c r="X579" i="1" s="1"/>
  <c r="S581" i="1"/>
  <c r="S580" i="1" s="1"/>
  <c r="O581" i="1"/>
  <c r="O580" i="1" s="1"/>
  <c r="O579" i="1" s="1"/>
  <c r="K581" i="1"/>
  <c r="E581" i="1"/>
  <c r="E580" i="1"/>
  <c r="S579" i="1"/>
  <c r="E579" i="1"/>
  <c r="BA578" i="1"/>
  <c r="AU578" i="1"/>
  <c r="V578" i="1"/>
  <c r="AY578" i="1" s="1"/>
  <c r="U578" i="1"/>
  <c r="AX578" i="1" s="1"/>
  <c r="T578" i="1"/>
  <c r="AW578" i="1" s="1"/>
  <c r="E578" i="1"/>
  <c r="AZ577" i="1"/>
  <c r="AZ576" i="1" s="1"/>
  <c r="AZ575" i="1" s="1"/>
  <c r="AZ574" i="1" s="1"/>
  <c r="AT577" i="1"/>
  <c r="AT576" i="1" s="1"/>
  <c r="AT575" i="1" s="1"/>
  <c r="AT574" i="1" s="1"/>
  <c r="AS577" i="1"/>
  <c r="AS576" i="1" s="1"/>
  <c r="AS575" i="1" s="1"/>
  <c r="AR577" i="1"/>
  <c r="AQ577" i="1"/>
  <c r="AQ576" i="1" s="1"/>
  <c r="AP577" i="1"/>
  <c r="AP576" i="1" s="1"/>
  <c r="AP575" i="1" s="1"/>
  <c r="AP574" i="1" s="1"/>
  <c r="AO577" i="1"/>
  <c r="AO576" i="1" s="1"/>
  <c r="AO575" i="1" s="1"/>
  <c r="AO574" i="1" s="1"/>
  <c r="AN577" i="1"/>
  <c r="AM577" i="1"/>
  <c r="AM576" i="1" s="1"/>
  <c r="AM575" i="1" s="1"/>
  <c r="AM574" i="1" s="1"/>
  <c r="AL577" i="1"/>
  <c r="AK577" i="1"/>
  <c r="AK576" i="1" s="1"/>
  <c r="AK575" i="1" s="1"/>
  <c r="AK574" i="1" s="1"/>
  <c r="AJ577" i="1"/>
  <c r="AI577" i="1"/>
  <c r="AI576" i="1" s="1"/>
  <c r="AH577" i="1"/>
  <c r="AH576" i="1" s="1"/>
  <c r="AH575" i="1" s="1"/>
  <c r="AH574" i="1" s="1"/>
  <c r="AG577" i="1"/>
  <c r="AG576" i="1" s="1"/>
  <c r="AG575" i="1" s="1"/>
  <c r="AG574" i="1" s="1"/>
  <c r="AF577" i="1"/>
  <c r="AE577" i="1"/>
  <c r="AE576" i="1" s="1"/>
  <c r="AE575" i="1" s="1"/>
  <c r="AE574" i="1" s="1"/>
  <c r="AD577" i="1"/>
  <c r="AD576" i="1" s="1"/>
  <c r="AD575" i="1" s="1"/>
  <c r="AD574" i="1" s="1"/>
  <c r="AC577" i="1"/>
  <c r="AC576" i="1" s="1"/>
  <c r="AC575" i="1" s="1"/>
  <c r="AC574" i="1" s="1"/>
  <c r="AB577" i="1"/>
  <c r="AA577" i="1"/>
  <c r="AA576" i="1" s="1"/>
  <c r="Z577" i="1"/>
  <c r="Z576" i="1" s="1"/>
  <c r="Z575" i="1" s="1"/>
  <c r="Z574" i="1" s="1"/>
  <c r="Y577" i="1"/>
  <c r="Y576" i="1" s="1"/>
  <c r="Y575" i="1" s="1"/>
  <c r="Y574" i="1" s="1"/>
  <c r="X577" i="1"/>
  <c r="W577" i="1"/>
  <c r="W576" i="1" s="1"/>
  <c r="W575" i="1" s="1"/>
  <c r="W574" i="1" s="1"/>
  <c r="S577" i="1"/>
  <c r="S576" i="1" s="1"/>
  <c r="S575" i="1" s="1"/>
  <c r="S574" i="1" s="1"/>
  <c r="R577" i="1"/>
  <c r="R576" i="1" s="1"/>
  <c r="R575" i="1" s="1"/>
  <c r="R574" i="1" s="1"/>
  <c r="Q577" i="1"/>
  <c r="P577" i="1"/>
  <c r="P576" i="1" s="1"/>
  <c r="P575" i="1" s="1"/>
  <c r="P574" i="1" s="1"/>
  <c r="O577" i="1"/>
  <c r="O576" i="1" s="1"/>
  <c r="O575" i="1" s="1"/>
  <c r="O574" i="1" s="1"/>
  <c r="N577" i="1"/>
  <c r="M577" i="1"/>
  <c r="L577" i="1"/>
  <c r="K577" i="1"/>
  <c r="J577" i="1"/>
  <c r="U577" i="1" s="1"/>
  <c r="I577" i="1"/>
  <c r="E577" i="1"/>
  <c r="AR576" i="1"/>
  <c r="AR575" i="1" s="1"/>
  <c r="AR574" i="1" s="1"/>
  <c r="AN576" i="1"/>
  <c r="AL576" i="1"/>
  <c r="AL575" i="1" s="1"/>
  <c r="AJ576" i="1"/>
  <c r="AJ575" i="1" s="1"/>
  <c r="AJ574" i="1" s="1"/>
  <c r="AF576" i="1"/>
  <c r="AF575" i="1" s="1"/>
  <c r="AF574" i="1" s="1"/>
  <c r="AB576" i="1"/>
  <c r="AB575" i="1" s="1"/>
  <c r="AB574" i="1" s="1"/>
  <c r="X576" i="1"/>
  <c r="X575" i="1" s="1"/>
  <c r="X574" i="1" s="1"/>
  <c r="Q576" i="1"/>
  <c r="Q575" i="1" s="1"/>
  <c r="Q574" i="1" s="1"/>
  <c r="N576" i="1"/>
  <c r="M576" i="1"/>
  <c r="M575" i="1" s="1"/>
  <c r="M574" i="1" s="1"/>
  <c r="L576" i="1"/>
  <c r="L575" i="1" s="1"/>
  <c r="L574" i="1" s="1"/>
  <c r="I576" i="1"/>
  <c r="E576" i="1"/>
  <c r="AQ575" i="1"/>
  <c r="AQ574" i="1" s="1"/>
  <c r="AN575" i="1"/>
  <c r="AN574" i="1" s="1"/>
  <c r="AI575" i="1"/>
  <c r="AI574" i="1" s="1"/>
  <c r="AA575" i="1"/>
  <c r="AA574" i="1" s="1"/>
  <c r="N575" i="1"/>
  <c r="N574" i="1" s="1"/>
  <c r="E575" i="1"/>
  <c r="E574" i="1"/>
  <c r="BA573" i="1"/>
  <c r="AU573" i="1"/>
  <c r="V573" i="1"/>
  <c r="AY573" i="1" s="1"/>
  <c r="U573" i="1"/>
  <c r="AX573" i="1" s="1"/>
  <c r="T573" i="1"/>
  <c r="AW573" i="1" s="1"/>
  <c r="E573" i="1"/>
  <c r="AZ572" i="1"/>
  <c r="AT572" i="1"/>
  <c r="AT571" i="1" s="1"/>
  <c r="AT570" i="1" s="1"/>
  <c r="AT569" i="1" s="1"/>
  <c r="AS572" i="1"/>
  <c r="AS571" i="1" s="1"/>
  <c r="AS570" i="1" s="1"/>
  <c r="AR572" i="1"/>
  <c r="AR571" i="1" s="1"/>
  <c r="AR570" i="1" s="1"/>
  <c r="AR569" i="1" s="1"/>
  <c r="AQ572" i="1"/>
  <c r="AP572" i="1"/>
  <c r="AO572" i="1"/>
  <c r="AO571" i="1" s="1"/>
  <c r="AO570" i="1" s="1"/>
  <c r="AO569" i="1" s="1"/>
  <c r="AN572" i="1"/>
  <c r="AN571" i="1" s="1"/>
  <c r="AN570" i="1" s="1"/>
  <c r="AN569" i="1" s="1"/>
  <c r="AM572" i="1"/>
  <c r="AM571" i="1" s="1"/>
  <c r="AM570" i="1" s="1"/>
  <c r="AM569" i="1" s="1"/>
  <c r="AL572" i="1"/>
  <c r="AK572" i="1"/>
  <c r="AK571" i="1" s="1"/>
  <c r="AJ572" i="1"/>
  <c r="AJ571" i="1" s="1"/>
  <c r="AJ570" i="1" s="1"/>
  <c r="AJ569" i="1" s="1"/>
  <c r="AI572" i="1"/>
  <c r="AH572" i="1"/>
  <c r="AH571" i="1" s="1"/>
  <c r="AH570" i="1" s="1"/>
  <c r="AH569" i="1" s="1"/>
  <c r="AG572" i="1"/>
  <c r="AG571" i="1" s="1"/>
  <c r="AF572" i="1"/>
  <c r="AF571" i="1" s="1"/>
  <c r="AF570" i="1" s="1"/>
  <c r="AF569" i="1" s="1"/>
  <c r="AE572" i="1"/>
  <c r="AD572" i="1"/>
  <c r="AD571" i="1" s="1"/>
  <c r="AD570" i="1" s="1"/>
  <c r="AD569" i="1" s="1"/>
  <c r="AC572" i="1"/>
  <c r="AC571" i="1" s="1"/>
  <c r="AC570" i="1" s="1"/>
  <c r="AC569" i="1" s="1"/>
  <c r="AB572" i="1"/>
  <c r="AB571" i="1" s="1"/>
  <c r="AB570" i="1" s="1"/>
  <c r="AB569" i="1" s="1"/>
  <c r="AA572" i="1"/>
  <c r="Z572" i="1"/>
  <c r="Z571" i="1" s="1"/>
  <c r="Z570" i="1" s="1"/>
  <c r="Z569" i="1" s="1"/>
  <c r="Y572" i="1"/>
  <c r="Y571" i="1" s="1"/>
  <c r="Y570" i="1" s="1"/>
  <c r="Y569" i="1" s="1"/>
  <c r="X572" i="1"/>
  <c r="X571" i="1" s="1"/>
  <c r="X570" i="1" s="1"/>
  <c r="X569" i="1" s="1"/>
  <c r="W572" i="1"/>
  <c r="W571" i="1" s="1"/>
  <c r="W570" i="1" s="1"/>
  <c r="W569" i="1" s="1"/>
  <c r="S572" i="1"/>
  <c r="S571" i="1" s="1"/>
  <c r="S570" i="1" s="1"/>
  <c r="S569" i="1" s="1"/>
  <c r="R572" i="1"/>
  <c r="Q572" i="1"/>
  <c r="Q571" i="1" s="1"/>
  <c r="Q570" i="1" s="1"/>
  <c r="Q569" i="1" s="1"/>
  <c r="P572" i="1"/>
  <c r="O572" i="1"/>
  <c r="O571" i="1" s="1"/>
  <c r="O570" i="1" s="1"/>
  <c r="O569" i="1" s="1"/>
  <c r="N572" i="1"/>
  <c r="N571" i="1" s="1"/>
  <c r="N570" i="1" s="1"/>
  <c r="N569" i="1" s="1"/>
  <c r="M572" i="1"/>
  <c r="M571" i="1" s="1"/>
  <c r="M570" i="1" s="1"/>
  <c r="L572" i="1"/>
  <c r="K572" i="1"/>
  <c r="V572" i="1" s="1"/>
  <c r="AY572" i="1" s="1"/>
  <c r="J572" i="1"/>
  <c r="J571" i="1" s="1"/>
  <c r="J570" i="1" s="1"/>
  <c r="J569" i="1" s="1"/>
  <c r="I572" i="1"/>
  <c r="E572" i="1"/>
  <c r="AZ571" i="1"/>
  <c r="AZ570" i="1" s="1"/>
  <c r="AZ569" i="1" s="1"/>
  <c r="AQ571" i="1"/>
  <c r="AQ570" i="1" s="1"/>
  <c r="AQ569" i="1" s="1"/>
  <c r="AI571" i="1"/>
  <c r="AI570" i="1" s="1"/>
  <c r="AI569" i="1" s="1"/>
  <c r="AE571" i="1"/>
  <c r="AE570" i="1" s="1"/>
  <c r="AE569" i="1" s="1"/>
  <c r="AA571" i="1"/>
  <c r="AA570" i="1" s="1"/>
  <c r="AA569" i="1" s="1"/>
  <c r="R571" i="1"/>
  <c r="P571" i="1"/>
  <c r="P570" i="1" s="1"/>
  <c r="P569" i="1" s="1"/>
  <c r="L571" i="1"/>
  <c r="E571" i="1"/>
  <c r="AK570" i="1"/>
  <c r="AK569" i="1" s="1"/>
  <c r="AG570" i="1"/>
  <c r="AG569" i="1" s="1"/>
  <c r="R570" i="1"/>
  <c r="R569" i="1" s="1"/>
  <c r="L570" i="1"/>
  <c r="L569" i="1" s="1"/>
  <c r="E570" i="1"/>
  <c r="E569" i="1"/>
  <c r="E568" i="1"/>
  <c r="BA567" i="1"/>
  <c r="AU567" i="1"/>
  <c r="V567" i="1"/>
  <c r="AY567" i="1" s="1"/>
  <c r="U567" i="1"/>
  <c r="AX567" i="1" s="1"/>
  <c r="T567" i="1"/>
  <c r="E567" i="1"/>
  <c r="AZ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D566" i="1"/>
  <c r="AC566" i="1"/>
  <c r="AB566" i="1"/>
  <c r="AA566" i="1"/>
  <c r="Z566" i="1"/>
  <c r="Y566" i="1"/>
  <c r="X566" i="1"/>
  <c r="W566" i="1"/>
  <c r="S566" i="1"/>
  <c r="R566" i="1"/>
  <c r="Q566" i="1"/>
  <c r="P566" i="1"/>
  <c r="O566" i="1"/>
  <c r="N566" i="1"/>
  <c r="M566" i="1"/>
  <c r="L566" i="1"/>
  <c r="K566" i="1"/>
  <c r="J566" i="1"/>
  <c r="U566" i="1" s="1"/>
  <c r="I566" i="1"/>
  <c r="E566" i="1"/>
  <c r="BA565" i="1"/>
  <c r="AU565" i="1"/>
  <c r="V565" i="1"/>
  <c r="AY565" i="1" s="1"/>
  <c r="U565" i="1"/>
  <c r="AX565" i="1" s="1"/>
  <c r="T565" i="1"/>
  <c r="E565" i="1"/>
  <c r="AZ564" i="1"/>
  <c r="AT564" i="1"/>
  <c r="AT561" i="1" s="1"/>
  <c r="AT560" i="1" s="1"/>
  <c r="AT559" i="1" s="1"/>
  <c r="AT558" i="1" s="1"/>
  <c r="AS564" i="1"/>
  <c r="AR564" i="1"/>
  <c r="AQ564" i="1"/>
  <c r="AP564" i="1"/>
  <c r="AP561" i="1" s="1"/>
  <c r="AO564" i="1"/>
  <c r="AN564" i="1"/>
  <c r="AM564" i="1"/>
  <c r="AL564" i="1"/>
  <c r="AL561" i="1" s="1"/>
  <c r="AK564" i="1"/>
  <c r="AJ564" i="1"/>
  <c r="AI564" i="1"/>
  <c r="AH564" i="1"/>
  <c r="AH561" i="1" s="1"/>
  <c r="AH560" i="1" s="1"/>
  <c r="AH559" i="1" s="1"/>
  <c r="AH558" i="1" s="1"/>
  <c r="AG564" i="1"/>
  <c r="AF564" i="1"/>
  <c r="AD564" i="1"/>
  <c r="AC564" i="1"/>
  <c r="AB564" i="1"/>
  <c r="AA564" i="1"/>
  <c r="Z564" i="1"/>
  <c r="Y564" i="1"/>
  <c r="X564" i="1"/>
  <c r="W564" i="1"/>
  <c r="S564" i="1"/>
  <c r="R564" i="1"/>
  <c r="R561" i="1" s="1"/>
  <c r="R560" i="1" s="1"/>
  <c r="R559" i="1" s="1"/>
  <c r="R558" i="1" s="1"/>
  <c r="Q564" i="1"/>
  <c r="P564" i="1"/>
  <c r="O564" i="1"/>
  <c r="N564" i="1"/>
  <c r="N561" i="1" s="1"/>
  <c r="N560" i="1" s="1"/>
  <c r="N559" i="1" s="1"/>
  <c r="N558" i="1" s="1"/>
  <c r="M564" i="1"/>
  <c r="L564" i="1"/>
  <c r="K564" i="1"/>
  <c r="J564" i="1"/>
  <c r="U564" i="1" s="1"/>
  <c r="I564" i="1"/>
  <c r="E564" i="1"/>
  <c r="BA563" i="1"/>
  <c r="AU563" i="1"/>
  <c r="V563" i="1"/>
  <c r="AY563" i="1" s="1"/>
  <c r="U563" i="1"/>
  <c r="AX563" i="1" s="1"/>
  <c r="T563" i="1"/>
  <c r="AW563" i="1" s="1"/>
  <c r="E563" i="1"/>
  <c r="AZ562" i="1"/>
  <c r="AT562" i="1"/>
  <c r="AS562" i="1"/>
  <c r="AR562" i="1"/>
  <c r="AQ562" i="1"/>
  <c r="AP562" i="1"/>
  <c r="AO562" i="1"/>
  <c r="AO561" i="1" s="1"/>
  <c r="AO560" i="1" s="1"/>
  <c r="AO559" i="1" s="1"/>
  <c r="AO558" i="1" s="1"/>
  <c r="AN562" i="1"/>
  <c r="AM562" i="1"/>
  <c r="AL562" i="1"/>
  <c r="AK562" i="1"/>
  <c r="AJ562" i="1"/>
  <c r="AI562" i="1"/>
  <c r="AH562" i="1"/>
  <c r="AG562" i="1"/>
  <c r="AG561" i="1" s="1"/>
  <c r="AG560" i="1" s="1"/>
  <c r="AG559" i="1" s="1"/>
  <c r="AG558" i="1" s="1"/>
  <c r="AF562" i="1"/>
  <c r="AE562" i="1"/>
  <c r="AE561" i="1" s="1"/>
  <c r="AD562" i="1"/>
  <c r="AC562" i="1"/>
  <c r="AB562" i="1"/>
  <c r="AA562" i="1"/>
  <c r="Z562" i="1"/>
  <c r="Y562" i="1"/>
  <c r="X562" i="1"/>
  <c r="W562" i="1"/>
  <c r="S562" i="1"/>
  <c r="R562" i="1"/>
  <c r="Q562" i="1"/>
  <c r="Q561" i="1" s="1"/>
  <c r="Q560" i="1" s="1"/>
  <c r="Q559" i="1" s="1"/>
  <c r="Q558" i="1" s="1"/>
  <c r="P562" i="1"/>
  <c r="O562" i="1"/>
  <c r="N562" i="1"/>
  <c r="M562" i="1"/>
  <c r="M561" i="1" s="1"/>
  <c r="M560" i="1" s="1"/>
  <c r="L562" i="1"/>
  <c r="K562" i="1"/>
  <c r="J562" i="1"/>
  <c r="I562" i="1"/>
  <c r="I561" i="1" s="1"/>
  <c r="E562" i="1"/>
  <c r="AS561" i="1"/>
  <c r="AS560" i="1" s="1"/>
  <c r="AS559" i="1" s="1"/>
  <c r="AK561" i="1"/>
  <c r="AK560" i="1" s="1"/>
  <c r="AK559" i="1" s="1"/>
  <c r="AK558" i="1" s="1"/>
  <c r="AC561" i="1"/>
  <c r="AC560" i="1" s="1"/>
  <c r="AC559" i="1" s="1"/>
  <c r="AC558" i="1" s="1"/>
  <c r="E561" i="1"/>
  <c r="AE560" i="1"/>
  <c r="AE559" i="1" s="1"/>
  <c r="AE558" i="1" s="1"/>
  <c r="E560" i="1"/>
  <c r="E559" i="1"/>
  <c r="E558" i="1"/>
  <c r="BA557" i="1"/>
  <c r="AU557" i="1"/>
  <c r="V557" i="1"/>
  <c r="AY557" i="1" s="1"/>
  <c r="U557" i="1"/>
  <c r="AX557" i="1" s="1"/>
  <c r="T557" i="1"/>
  <c r="AW557" i="1" s="1"/>
  <c r="E557" i="1"/>
  <c r="AZ556" i="1"/>
  <c r="AT556" i="1"/>
  <c r="AT552" i="1" s="1"/>
  <c r="AS556" i="1"/>
  <c r="AR556" i="1"/>
  <c r="AQ556" i="1"/>
  <c r="AP556" i="1"/>
  <c r="AP552" i="1" s="1"/>
  <c r="AO556" i="1"/>
  <c r="AN556" i="1"/>
  <c r="AM556" i="1"/>
  <c r="AL556" i="1"/>
  <c r="BA556" i="1" s="1"/>
  <c r="AK556" i="1"/>
  <c r="AJ556" i="1"/>
  <c r="AI556" i="1"/>
  <c r="AH556" i="1"/>
  <c r="AH552" i="1" s="1"/>
  <c r="AG556" i="1"/>
  <c r="AF556" i="1"/>
  <c r="AD556" i="1"/>
  <c r="AD552" i="1" s="1"/>
  <c r="AC556" i="1"/>
  <c r="AC552" i="1" s="1"/>
  <c r="AB556" i="1"/>
  <c r="AA556" i="1"/>
  <c r="Z556" i="1"/>
  <c r="Z552" i="1" s="1"/>
  <c r="Y556" i="1"/>
  <c r="X556" i="1"/>
  <c r="W556" i="1"/>
  <c r="S556" i="1"/>
  <c r="S552" i="1" s="1"/>
  <c r="R556" i="1"/>
  <c r="Q556" i="1"/>
  <c r="P556" i="1"/>
  <c r="O556" i="1"/>
  <c r="O552" i="1" s="1"/>
  <c r="N556" i="1"/>
  <c r="M556" i="1"/>
  <c r="L556" i="1"/>
  <c r="K556" i="1"/>
  <c r="K552" i="1" s="1"/>
  <c r="J556" i="1"/>
  <c r="I556" i="1"/>
  <c r="E556" i="1"/>
  <c r="BA555" i="1"/>
  <c r="AU555" i="1"/>
  <c r="V555" i="1"/>
  <c r="AY555" i="1" s="1"/>
  <c r="U555" i="1"/>
  <c r="AX555" i="1" s="1"/>
  <c r="T555" i="1"/>
  <c r="E555" i="1"/>
  <c r="BA554" i="1"/>
  <c r="AU554" i="1"/>
  <c r="V554" i="1"/>
  <c r="AY554" i="1" s="1"/>
  <c r="U554" i="1"/>
  <c r="AX554" i="1" s="1"/>
  <c r="T554" i="1"/>
  <c r="E554" i="1"/>
  <c r="AZ553" i="1"/>
  <c r="AZ552" i="1" s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E552" i="1" s="1"/>
  <c r="AD553" i="1"/>
  <c r="AC553" i="1"/>
  <c r="AB553" i="1"/>
  <c r="AB552" i="1" s="1"/>
  <c r="AA553" i="1"/>
  <c r="AA552" i="1" s="1"/>
  <c r="Z553" i="1"/>
  <c r="Y553" i="1"/>
  <c r="X553" i="1"/>
  <c r="X552" i="1" s="1"/>
  <c r="W553" i="1"/>
  <c r="W552" i="1" s="1"/>
  <c r="S553" i="1"/>
  <c r="R553" i="1"/>
  <c r="Q553" i="1"/>
  <c r="P553" i="1"/>
  <c r="O553" i="1"/>
  <c r="N553" i="1"/>
  <c r="N552" i="1" s="1"/>
  <c r="M553" i="1"/>
  <c r="L553" i="1"/>
  <c r="K553" i="1"/>
  <c r="J553" i="1"/>
  <c r="I553" i="1"/>
  <c r="I552" i="1" s="1"/>
  <c r="E553" i="1"/>
  <c r="Y552" i="1"/>
  <c r="R552" i="1"/>
  <c r="J552" i="1"/>
  <c r="E552" i="1"/>
  <c r="BA551" i="1"/>
  <c r="AU551" i="1"/>
  <c r="T551" i="1"/>
  <c r="E551" i="1"/>
  <c r="BA550" i="1"/>
  <c r="AX550" i="1"/>
  <c r="AU550" i="1"/>
  <c r="V550" i="1"/>
  <c r="AY550" i="1" s="1"/>
  <c r="U550" i="1"/>
  <c r="T550" i="1"/>
  <c r="AW550" i="1" s="1"/>
  <c r="E550" i="1"/>
  <c r="AZ549" i="1"/>
  <c r="AZ548" i="1" s="1"/>
  <c r="AT549" i="1"/>
  <c r="AT548" i="1" s="1"/>
  <c r="AS549" i="1"/>
  <c r="AR549" i="1"/>
  <c r="AQ549" i="1"/>
  <c r="AQ548" i="1" s="1"/>
  <c r="AP549" i="1"/>
  <c r="AP548" i="1" s="1"/>
  <c r="AO549" i="1"/>
  <c r="AO548" i="1" s="1"/>
  <c r="AN549" i="1"/>
  <c r="AM549" i="1"/>
  <c r="AM548" i="1" s="1"/>
  <c r="AL549" i="1"/>
  <c r="BA549" i="1" s="1"/>
  <c r="AK549" i="1"/>
  <c r="AK548" i="1" s="1"/>
  <c r="AJ549" i="1"/>
  <c r="AI549" i="1"/>
  <c r="AI548" i="1" s="1"/>
  <c r="AH549" i="1"/>
  <c r="AG549" i="1"/>
  <c r="AF549" i="1"/>
  <c r="AE549" i="1"/>
  <c r="AE548" i="1" s="1"/>
  <c r="AD549" i="1"/>
  <c r="AD548" i="1" s="1"/>
  <c r="AC549" i="1"/>
  <c r="AC548" i="1" s="1"/>
  <c r="AB549" i="1"/>
  <c r="AA549" i="1"/>
  <c r="AA548" i="1" s="1"/>
  <c r="Z549" i="1"/>
  <c r="Z548" i="1" s="1"/>
  <c r="Y549" i="1"/>
  <c r="X549" i="1"/>
  <c r="W549" i="1"/>
  <c r="W548" i="1" s="1"/>
  <c r="S549" i="1"/>
  <c r="S548" i="1" s="1"/>
  <c r="R549" i="1"/>
  <c r="R548" i="1" s="1"/>
  <c r="Q549" i="1"/>
  <c r="P549" i="1"/>
  <c r="P548" i="1" s="1"/>
  <c r="O549" i="1"/>
  <c r="O548" i="1" s="1"/>
  <c r="N549" i="1"/>
  <c r="M549" i="1"/>
  <c r="L549" i="1"/>
  <c r="L548" i="1" s="1"/>
  <c r="K549" i="1"/>
  <c r="J549" i="1"/>
  <c r="J548" i="1" s="1"/>
  <c r="I549" i="1"/>
  <c r="E549" i="1"/>
  <c r="AS548" i="1"/>
  <c r="AR548" i="1"/>
  <c r="AN548" i="1"/>
  <c r="AL548" i="1"/>
  <c r="BA548" i="1" s="1"/>
  <c r="AJ548" i="1"/>
  <c r="AH548" i="1"/>
  <c r="AG548" i="1"/>
  <c r="AF548" i="1"/>
  <c r="AB548" i="1"/>
  <c r="Y548" i="1"/>
  <c r="X548" i="1"/>
  <c r="Q548" i="1"/>
  <c r="N548" i="1"/>
  <c r="M548" i="1"/>
  <c r="I548" i="1"/>
  <c r="E548" i="1"/>
  <c r="BA547" i="1"/>
  <c r="AU547" i="1"/>
  <c r="V547" i="1"/>
  <c r="AY547" i="1" s="1"/>
  <c r="U547" i="1"/>
  <c r="AX547" i="1" s="1"/>
  <c r="T547" i="1"/>
  <c r="AW547" i="1" s="1"/>
  <c r="E547" i="1"/>
  <c r="AZ546" i="1"/>
  <c r="AT546" i="1"/>
  <c r="AS546" i="1"/>
  <c r="AR546" i="1"/>
  <c r="AR545" i="1" s="1"/>
  <c r="AQ546" i="1"/>
  <c r="AQ545" i="1" s="1"/>
  <c r="AP546" i="1"/>
  <c r="AP545" i="1" s="1"/>
  <c r="AO546" i="1"/>
  <c r="AO545" i="1" s="1"/>
  <c r="AN546" i="1"/>
  <c r="AN545" i="1" s="1"/>
  <c r="AM546" i="1"/>
  <c r="AM545" i="1" s="1"/>
  <c r="AL546" i="1"/>
  <c r="AL545" i="1" s="1"/>
  <c r="AK546" i="1"/>
  <c r="AK545" i="1" s="1"/>
  <c r="AJ546" i="1"/>
  <c r="AI546" i="1"/>
  <c r="AI545" i="1" s="1"/>
  <c r="AH546" i="1"/>
  <c r="AH545" i="1" s="1"/>
  <c r="AG546" i="1"/>
  <c r="AG545" i="1" s="1"/>
  <c r="AF546" i="1"/>
  <c r="AD546" i="1"/>
  <c r="AD545" i="1" s="1"/>
  <c r="AC546" i="1"/>
  <c r="AC545" i="1" s="1"/>
  <c r="AB546" i="1"/>
  <c r="AB545" i="1" s="1"/>
  <c r="AA546" i="1"/>
  <c r="AA545" i="1" s="1"/>
  <c r="Z546" i="1"/>
  <c r="Z545" i="1" s="1"/>
  <c r="Y546" i="1"/>
  <c r="X546" i="1"/>
  <c r="X545" i="1" s="1"/>
  <c r="W546" i="1"/>
  <c r="W545" i="1" s="1"/>
  <c r="S546" i="1"/>
  <c r="S545" i="1" s="1"/>
  <c r="R546" i="1"/>
  <c r="R545" i="1" s="1"/>
  <c r="Q546" i="1"/>
  <c r="P546" i="1"/>
  <c r="P545" i="1" s="1"/>
  <c r="O546" i="1"/>
  <c r="N546" i="1"/>
  <c r="M546" i="1"/>
  <c r="M545" i="1" s="1"/>
  <c r="L546" i="1"/>
  <c r="L545" i="1" s="1"/>
  <c r="K546" i="1"/>
  <c r="J546" i="1"/>
  <c r="I546" i="1"/>
  <c r="E546" i="1"/>
  <c r="AZ545" i="1"/>
  <c r="AT545" i="1"/>
  <c r="AJ545" i="1"/>
  <c r="Y545" i="1"/>
  <c r="Q545" i="1"/>
  <c r="O545" i="1"/>
  <c r="K545" i="1"/>
  <c r="I545" i="1"/>
  <c r="E545" i="1"/>
  <c r="BA544" i="1"/>
  <c r="AX544" i="1"/>
  <c r="AU544" i="1"/>
  <c r="V544" i="1"/>
  <c r="AY544" i="1" s="1"/>
  <c r="U544" i="1"/>
  <c r="T544" i="1"/>
  <c r="AW544" i="1" s="1"/>
  <c r="E544" i="1"/>
  <c r="BA543" i="1"/>
  <c r="AU543" i="1"/>
  <c r="V543" i="1"/>
  <c r="AY543" i="1" s="1"/>
  <c r="U543" i="1"/>
  <c r="AX543" i="1" s="1"/>
  <c r="T543" i="1"/>
  <c r="AW543" i="1" s="1"/>
  <c r="E543" i="1"/>
  <c r="AZ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BA542" i="1" s="1"/>
  <c r="AE542" i="1"/>
  <c r="AD542" i="1"/>
  <c r="AC542" i="1"/>
  <c r="AB542" i="1"/>
  <c r="AA542" i="1"/>
  <c r="Z542" i="1"/>
  <c r="Y542" i="1"/>
  <c r="X542" i="1"/>
  <c r="W542" i="1"/>
  <c r="S542" i="1"/>
  <c r="R542" i="1"/>
  <c r="Q542" i="1"/>
  <c r="P542" i="1"/>
  <c r="O542" i="1"/>
  <c r="N542" i="1"/>
  <c r="M542" i="1"/>
  <c r="L542" i="1"/>
  <c r="K542" i="1"/>
  <c r="J542" i="1"/>
  <c r="I542" i="1"/>
  <c r="E542" i="1"/>
  <c r="BA541" i="1"/>
  <c r="AX541" i="1"/>
  <c r="AU541" i="1"/>
  <c r="V541" i="1"/>
  <c r="AY541" i="1" s="1"/>
  <c r="U541" i="1"/>
  <c r="T541" i="1"/>
  <c r="AW541" i="1" s="1"/>
  <c r="E541" i="1"/>
  <c r="AZ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BA540" i="1" s="1"/>
  <c r="AD540" i="1"/>
  <c r="AD534" i="1" s="1"/>
  <c r="AC540" i="1"/>
  <c r="AB540" i="1"/>
  <c r="AA540" i="1"/>
  <c r="Z540" i="1"/>
  <c r="Z534" i="1" s="1"/>
  <c r="Y540" i="1"/>
  <c r="X540" i="1"/>
  <c r="W540" i="1"/>
  <c r="S540" i="1"/>
  <c r="R540" i="1"/>
  <c r="Q540" i="1"/>
  <c r="P540" i="1"/>
  <c r="O540" i="1"/>
  <c r="N540" i="1"/>
  <c r="M540" i="1"/>
  <c r="M534" i="1" s="1"/>
  <c r="L540" i="1"/>
  <c r="K540" i="1"/>
  <c r="J540" i="1"/>
  <c r="I540" i="1"/>
  <c r="E540" i="1"/>
  <c r="BA539" i="1"/>
  <c r="AU539" i="1"/>
  <c r="V539" i="1"/>
  <c r="AY539" i="1" s="1"/>
  <c r="U539" i="1"/>
  <c r="AX539" i="1" s="1"/>
  <c r="T539" i="1"/>
  <c r="E539" i="1"/>
  <c r="BA538" i="1"/>
  <c r="AY538" i="1"/>
  <c r="AU538" i="1"/>
  <c r="V538" i="1"/>
  <c r="U538" i="1"/>
  <c r="AX538" i="1" s="1"/>
  <c r="T538" i="1"/>
  <c r="AV538" i="1" s="1"/>
  <c r="E538" i="1"/>
  <c r="BA537" i="1"/>
  <c r="AY537" i="1"/>
  <c r="AU537" i="1"/>
  <c r="V537" i="1"/>
  <c r="U537" i="1"/>
  <c r="AX537" i="1" s="1"/>
  <c r="T537" i="1"/>
  <c r="E537" i="1"/>
  <c r="BA536" i="1"/>
  <c r="AU536" i="1"/>
  <c r="V536" i="1"/>
  <c r="AY536" i="1" s="1"/>
  <c r="U536" i="1"/>
  <c r="AX536" i="1" s="1"/>
  <c r="T536" i="1"/>
  <c r="AV536" i="1" s="1"/>
  <c r="E536" i="1"/>
  <c r="AZ535" i="1"/>
  <c r="AT535" i="1"/>
  <c r="AS535" i="1"/>
  <c r="AR535" i="1"/>
  <c r="AQ535" i="1"/>
  <c r="AP535" i="1"/>
  <c r="AO535" i="1"/>
  <c r="AO534" i="1" s="1"/>
  <c r="AN535" i="1"/>
  <c r="AM535" i="1"/>
  <c r="AL535" i="1"/>
  <c r="AK535" i="1"/>
  <c r="AK534" i="1" s="1"/>
  <c r="AJ535" i="1"/>
  <c r="AI535" i="1"/>
  <c r="AH535" i="1"/>
  <c r="AG535" i="1"/>
  <c r="AG534" i="1" s="1"/>
  <c r="AF535" i="1"/>
  <c r="AE535" i="1"/>
  <c r="AD535" i="1"/>
  <c r="AC535" i="1"/>
  <c r="AB535" i="1"/>
  <c r="AA535" i="1"/>
  <c r="Z535" i="1"/>
  <c r="Y535" i="1"/>
  <c r="Y534" i="1" s="1"/>
  <c r="X535" i="1"/>
  <c r="W535" i="1"/>
  <c r="S535" i="1"/>
  <c r="R535" i="1"/>
  <c r="R534" i="1" s="1"/>
  <c r="Q535" i="1"/>
  <c r="P535" i="1"/>
  <c r="O535" i="1"/>
  <c r="N535" i="1"/>
  <c r="V535" i="1" s="1"/>
  <c r="M535" i="1"/>
  <c r="L535" i="1"/>
  <c r="K535" i="1"/>
  <c r="J535" i="1"/>
  <c r="U535" i="1" s="1"/>
  <c r="I535" i="1"/>
  <c r="E535" i="1"/>
  <c r="AT534" i="1"/>
  <c r="AS534" i="1"/>
  <c r="AP534" i="1"/>
  <c r="AL534" i="1"/>
  <c r="AH534" i="1"/>
  <c r="AC534" i="1"/>
  <c r="Q534" i="1"/>
  <c r="E534" i="1"/>
  <c r="E533" i="1"/>
  <c r="E532" i="1"/>
  <c r="E531" i="1"/>
  <c r="BA530" i="1"/>
  <c r="AU530" i="1"/>
  <c r="V530" i="1"/>
  <c r="AY530" i="1" s="1"/>
  <c r="U530" i="1"/>
  <c r="AX530" i="1" s="1"/>
  <c r="J530" i="1"/>
  <c r="I530" i="1"/>
  <c r="T530" i="1" s="1"/>
  <c r="AV530" i="1" s="1"/>
  <c r="E530" i="1"/>
  <c r="AZ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S529" i="1"/>
  <c r="R529" i="1"/>
  <c r="Q529" i="1"/>
  <c r="P529" i="1"/>
  <c r="O529" i="1"/>
  <c r="N529" i="1"/>
  <c r="V529" i="1" s="1"/>
  <c r="M529" i="1"/>
  <c r="L529" i="1"/>
  <c r="K529" i="1"/>
  <c r="J529" i="1"/>
  <c r="E529" i="1"/>
  <c r="AU528" i="1"/>
  <c r="V528" i="1"/>
  <c r="AY528" i="1" s="1"/>
  <c r="U528" i="1"/>
  <c r="AX528" i="1" s="1"/>
  <c r="T528" i="1"/>
  <c r="AW528" i="1" s="1"/>
  <c r="E528" i="1"/>
  <c r="AZ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S527" i="1"/>
  <c r="R527" i="1"/>
  <c r="Q527" i="1"/>
  <c r="P527" i="1"/>
  <c r="O527" i="1"/>
  <c r="N527" i="1"/>
  <c r="M527" i="1"/>
  <c r="L527" i="1"/>
  <c r="T527" i="1" s="1"/>
  <c r="K527" i="1"/>
  <c r="J527" i="1"/>
  <c r="I527" i="1"/>
  <c r="E527" i="1"/>
  <c r="AU526" i="1"/>
  <c r="V526" i="1"/>
  <c r="AY526" i="1" s="1"/>
  <c r="T526" i="1"/>
  <c r="AW526" i="1" s="1"/>
  <c r="J526" i="1"/>
  <c r="U526" i="1" s="1"/>
  <c r="AX526" i="1" s="1"/>
  <c r="I526" i="1"/>
  <c r="I525" i="1" s="1"/>
  <c r="E526" i="1"/>
  <c r="AZ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S525" i="1"/>
  <c r="R525" i="1"/>
  <c r="Q525" i="1"/>
  <c r="P525" i="1"/>
  <c r="O525" i="1"/>
  <c r="N525" i="1"/>
  <c r="M525" i="1"/>
  <c r="L525" i="1"/>
  <c r="K525" i="1"/>
  <c r="J525" i="1"/>
  <c r="E525" i="1"/>
  <c r="BA524" i="1"/>
  <c r="AU524" i="1"/>
  <c r="AM524" i="1"/>
  <c r="AM523" i="1" s="1"/>
  <c r="AI524" i="1"/>
  <c r="AI523" i="1" s="1"/>
  <c r="AH524" i="1"/>
  <c r="AH523" i="1" s="1"/>
  <c r="T524" i="1"/>
  <c r="AV524" i="1" s="1"/>
  <c r="E524" i="1"/>
  <c r="AT523" i="1"/>
  <c r="AS523" i="1"/>
  <c r="AR523" i="1"/>
  <c r="AQ523" i="1"/>
  <c r="AP523" i="1"/>
  <c r="AU523" i="1" s="1"/>
  <c r="AO523" i="1"/>
  <c r="AN523" i="1"/>
  <c r="AL523" i="1"/>
  <c r="AK523" i="1"/>
  <c r="AJ523" i="1"/>
  <c r="AG523" i="1"/>
  <c r="AF523" i="1"/>
  <c r="R523" i="1"/>
  <c r="Q523" i="1"/>
  <c r="P523" i="1"/>
  <c r="O523" i="1"/>
  <c r="E523" i="1"/>
  <c r="BA522" i="1"/>
  <c r="AU522" i="1"/>
  <c r="U522" i="1"/>
  <c r="AX522" i="1" s="1"/>
  <c r="S522" i="1"/>
  <c r="T522" i="1" s="1"/>
  <c r="AW522" i="1" s="1"/>
  <c r="Q522" i="1"/>
  <c r="K522" i="1"/>
  <c r="V522" i="1" s="1"/>
  <c r="AY522" i="1" s="1"/>
  <c r="J522" i="1"/>
  <c r="E522" i="1"/>
  <c r="AZ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D521" i="1"/>
  <c r="AC521" i="1"/>
  <c r="AB521" i="1"/>
  <c r="AA521" i="1"/>
  <c r="Z521" i="1"/>
  <c r="Y521" i="1"/>
  <c r="X521" i="1"/>
  <c r="W521" i="1"/>
  <c r="R521" i="1"/>
  <c r="Q521" i="1"/>
  <c r="P521" i="1"/>
  <c r="O521" i="1"/>
  <c r="N521" i="1"/>
  <c r="M521" i="1"/>
  <c r="L521" i="1"/>
  <c r="J521" i="1"/>
  <c r="I521" i="1"/>
  <c r="E521" i="1"/>
  <c r="BA520" i="1"/>
  <c r="AU520" i="1"/>
  <c r="V520" i="1"/>
  <c r="AY520" i="1" s="1"/>
  <c r="U520" i="1"/>
  <c r="AX520" i="1" s="1"/>
  <c r="T520" i="1"/>
  <c r="AW520" i="1" s="1"/>
  <c r="E520" i="1"/>
  <c r="AZ519" i="1"/>
  <c r="AT519" i="1"/>
  <c r="AS519" i="1"/>
  <c r="AR519" i="1"/>
  <c r="AQ519" i="1"/>
  <c r="AP519" i="1"/>
  <c r="AP514" i="1" s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D514" i="1" s="1"/>
  <c r="AC519" i="1"/>
  <c r="AB519" i="1"/>
  <c r="AA519" i="1"/>
  <c r="Z519" i="1"/>
  <c r="Z514" i="1" s="1"/>
  <c r="Y519" i="1"/>
  <c r="X519" i="1"/>
  <c r="W519" i="1"/>
  <c r="S519" i="1"/>
  <c r="R519" i="1"/>
  <c r="Q519" i="1"/>
  <c r="P519" i="1"/>
  <c r="O519" i="1"/>
  <c r="N519" i="1"/>
  <c r="M519" i="1"/>
  <c r="L519" i="1"/>
  <c r="K519" i="1"/>
  <c r="J519" i="1"/>
  <c r="I519" i="1"/>
  <c r="E519" i="1"/>
  <c r="BA518" i="1"/>
  <c r="AU518" i="1"/>
  <c r="Q518" i="1"/>
  <c r="E518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P517" i="1"/>
  <c r="O517" i="1"/>
  <c r="E517" i="1"/>
  <c r="BA516" i="1"/>
  <c r="AU516" i="1"/>
  <c r="V516" i="1"/>
  <c r="AY516" i="1" s="1"/>
  <c r="U516" i="1"/>
  <c r="AX516" i="1" s="1"/>
  <c r="T516" i="1"/>
  <c r="E516" i="1"/>
  <c r="AZ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Y514" i="1" s="1"/>
  <c r="X515" i="1"/>
  <c r="W515" i="1"/>
  <c r="S515" i="1"/>
  <c r="R515" i="1"/>
  <c r="Q515" i="1"/>
  <c r="P515" i="1"/>
  <c r="O515" i="1"/>
  <c r="N515" i="1"/>
  <c r="V515" i="1" s="1"/>
  <c r="M515" i="1"/>
  <c r="L515" i="1"/>
  <c r="K515" i="1"/>
  <c r="J515" i="1"/>
  <c r="I515" i="1"/>
  <c r="E515" i="1"/>
  <c r="AO514" i="1"/>
  <c r="E514" i="1"/>
  <c r="BA513" i="1"/>
  <c r="AU513" i="1"/>
  <c r="V513" i="1"/>
  <c r="AY513" i="1" s="1"/>
  <c r="U513" i="1"/>
  <c r="AX513" i="1" s="1"/>
  <c r="T513" i="1"/>
  <c r="AW513" i="1" s="1"/>
  <c r="E513" i="1"/>
  <c r="AZ512" i="1"/>
  <c r="AT512" i="1"/>
  <c r="AS512" i="1"/>
  <c r="AR512" i="1"/>
  <c r="AR509" i="1" s="1"/>
  <c r="AQ512" i="1"/>
  <c r="AP512" i="1"/>
  <c r="AO512" i="1"/>
  <c r="AN512" i="1"/>
  <c r="AN509" i="1" s="1"/>
  <c r="AM512" i="1"/>
  <c r="AL512" i="1"/>
  <c r="AK512" i="1"/>
  <c r="AJ512" i="1"/>
  <c r="AI512" i="1"/>
  <c r="AH512" i="1"/>
  <c r="AG512" i="1"/>
  <c r="AF512" i="1"/>
  <c r="AE512" i="1"/>
  <c r="AD512" i="1"/>
  <c r="AD509" i="1" s="1"/>
  <c r="AC512" i="1"/>
  <c r="AB512" i="1"/>
  <c r="AA512" i="1"/>
  <c r="Z512" i="1"/>
  <c r="Y512" i="1"/>
  <c r="X512" i="1"/>
  <c r="W512" i="1"/>
  <c r="S512" i="1"/>
  <c r="S509" i="1" s="1"/>
  <c r="R512" i="1"/>
  <c r="Q512" i="1"/>
  <c r="P512" i="1"/>
  <c r="O512" i="1"/>
  <c r="O509" i="1" s="1"/>
  <c r="N512" i="1"/>
  <c r="M512" i="1"/>
  <c r="L512" i="1"/>
  <c r="K512" i="1"/>
  <c r="K509" i="1" s="1"/>
  <c r="J512" i="1"/>
  <c r="I512" i="1"/>
  <c r="E512" i="1"/>
  <c r="BA511" i="1"/>
  <c r="AU511" i="1"/>
  <c r="AM511" i="1"/>
  <c r="AM510" i="1" s="1"/>
  <c r="AI511" i="1"/>
  <c r="AI510" i="1" s="1"/>
  <c r="AI509" i="1" s="1"/>
  <c r="AH511" i="1"/>
  <c r="AH510" i="1" s="1"/>
  <c r="AH509" i="1" s="1"/>
  <c r="V511" i="1"/>
  <c r="AY511" i="1" s="1"/>
  <c r="U511" i="1"/>
  <c r="AX511" i="1" s="1"/>
  <c r="T511" i="1"/>
  <c r="AW511" i="1" s="1"/>
  <c r="E511" i="1"/>
  <c r="AZ510" i="1"/>
  <c r="AT510" i="1"/>
  <c r="AS510" i="1"/>
  <c r="AS509" i="1" s="1"/>
  <c r="AR510" i="1"/>
  <c r="AQ510" i="1"/>
  <c r="AP510" i="1"/>
  <c r="AO510" i="1"/>
  <c r="AO509" i="1" s="1"/>
  <c r="AN510" i="1"/>
  <c r="AL510" i="1"/>
  <c r="AK510" i="1"/>
  <c r="AK509" i="1" s="1"/>
  <c r="AJ510" i="1"/>
  <c r="AG510" i="1"/>
  <c r="AG509" i="1" s="1"/>
  <c r="AF510" i="1"/>
  <c r="AE510" i="1"/>
  <c r="AD510" i="1"/>
  <c r="AC510" i="1"/>
  <c r="AC509" i="1" s="1"/>
  <c r="AB510" i="1"/>
  <c r="AA510" i="1"/>
  <c r="Z510" i="1"/>
  <c r="Y510" i="1"/>
  <c r="Y509" i="1" s="1"/>
  <c r="X510" i="1"/>
  <c r="X509" i="1" s="1"/>
  <c r="W510" i="1"/>
  <c r="W509" i="1" s="1"/>
  <c r="S510" i="1"/>
  <c r="R510" i="1"/>
  <c r="Q510" i="1"/>
  <c r="Q509" i="1" s="1"/>
  <c r="P510" i="1"/>
  <c r="O510" i="1"/>
  <c r="N510" i="1"/>
  <c r="M510" i="1"/>
  <c r="M509" i="1" s="1"/>
  <c r="L510" i="1"/>
  <c r="K510" i="1"/>
  <c r="J510" i="1"/>
  <c r="I510" i="1"/>
  <c r="E510" i="1"/>
  <c r="AQ509" i="1"/>
  <c r="R509" i="1"/>
  <c r="P509" i="1"/>
  <c r="E509" i="1"/>
  <c r="BA508" i="1"/>
  <c r="AU508" i="1"/>
  <c r="AI508" i="1"/>
  <c r="AI507" i="1" s="1"/>
  <c r="AH508" i="1"/>
  <c r="AH507" i="1" s="1"/>
  <c r="T508" i="1"/>
  <c r="E508" i="1"/>
  <c r="AT507" i="1"/>
  <c r="AS507" i="1"/>
  <c r="AR507" i="1"/>
  <c r="AQ507" i="1"/>
  <c r="AP507" i="1"/>
  <c r="AO507" i="1"/>
  <c r="AN507" i="1"/>
  <c r="AM507" i="1"/>
  <c r="AL507" i="1"/>
  <c r="AK507" i="1"/>
  <c r="AJ507" i="1"/>
  <c r="AG507" i="1"/>
  <c r="AF507" i="1"/>
  <c r="P507" i="1"/>
  <c r="T507" i="1" s="1"/>
  <c r="O507" i="1"/>
  <c r="E507" i="1"/>
  <c r="BA506" i="1"/>
  <c r="AU506" i="1"/>
  <c r="T506" i="1"/>
  <c r="E506" i="1"/>
  <c r="AT505" i="1"/>
  <c r="AT504" i="1" s="1"/>
  <c r="AS505" i="1"/>
  <c r="AR505" i="1"/>
  <c r="AR504" i="1" s="1"/>
  <c r="AQ505" i="1"/>
  <c r="AP505" i="1"/>
  <c r="AO505" i="1"/>
  <c r="AN505" i="1"/>
  <c r="AM505" i="1"/>
  <c r="AL505" i="1"/>
  <c r="AK505" i="1"/>
  <c r="AJ505" i="1"/>
  <c r="AJ504" i="1" s="1"/>
  <c r="AI505" i="1"/>
  <c r="AH505" i="1"/>
  <c r="AG505" i="1"/>
  <c r="AF505" i="1"/>
  <c r="Q505" i="1"/>
  <c r="P505" i="1"/>
  <c r="O505" i="1"/>
  <c r="E505" i="1"/>
  <c r="AN504" i="1"/>
  <c r="AF504" i="1"/>
  <c r="P504" i="1"/>
  <c r="E504" i="1"/>
  <c r="BA503" i="1"/>
  <c r="AY503" i="1"/>
  <c r="AU503" i="1"/>
  <c r="V503" i="1"/>
  <c r="U503" i="1"/>
  <c r="AX503" i="1" s="1"/>
  <c r="T503" i="1"/>
  <c r="AW503" i="1" s="1"/>
  <c r="E503" i="1"/>
  <c r="AZ502" i="1"/>
  <c r="AT502" i="1"/>
  <c r="AT501" i="1" s="1"/>
  <c r="AS502" i="1"/>
  <c r="AR502" i="1"/>
  <c r="AQ502" i="1"/>
  <c r="AQ501" i="1" s="1"/>
  <c r="AP502" i="1"/>
  <c r="AO502" i="1"/>
  <c r="AO501" i="1" s="1"/>
  <c r="AN502" i="1"/>
  <c r="AN501" i="1" s="1"/>
  <c r="AM502" i="1"/>
  <c r="AM501" i="1" s="1"/>
  <c r="AL502" i="1"/>
  <c r="AK502" i="1"/>
  <c r="AJ502" i="1"/>
  <c r="AJ501" i="1" s="1"/>
  <c r="AI502" i="1"/>
  <c r="AI501" i="1" s="1"/>
  <c r="AH502" i="1"/>
  <c r="AH501" i="1" s="1"/>
  <c r="AG502" i="1"/>
  <c r="AG501" i="1" s="1"/>
  <c r="AF502" i="1"/>
  <c r="AE502" i="1"/>
  <c r="AE501" i="1" s="1"/>
  <c r="AD502" i="1"/>
  <c r="AD501" i="1" s="1"/>
  <c r="AC502" i="1"/>
  <c r="AB502" i="1"/>
  <c r="AB501" i="1" s="1"/>
  <c r="AA502" i="1"/>
  <c r="AA501" i="1" s="1"/>
  <c r="Z502" i="1"/>
  <c r="Z501" i="1" s="1"/>
  <c r="Y502" i="1"/>
  <c r="Y501" i="1" s="1"/>
  <c r="X502" i="1"/>
  <c r="X501" i="1" s="1"/>
  <c r="W502" i="1"/>
  <c r="W501" i="1" s="1"/>
  <c r="S502" i="1"/>
  <c r="S501" i="1" s="1"/>
  <c r="R502" i="1"/>
  <c r="R501" i="1" s="1"/>
  <c r="Q502" i="1"/>
  <c r="P502" i="1"/>
  <c r="O502" i="1"/>
  <c r="O501" i="1" s="1"/>
  <c r="N502" i="1"/>
  <c r="N501" i="1" s="1"/>
  <c r="M502" i="1"/>
  <c r="M501" i="1" s="1"/>
  <c r="L502" i="1"/>
  <c r="K502" i="1"/>
  <c r="K501" i="1" s="1"/>
  <c r="V501" i="1" s="1"/>
  <c r="AY501" i="1" s="1"/>
  <c r="J502" i="1"/>
  <c r="I502" i="1"/>
  <c r="E502" i="1"/>
  <c r="AZ501" i="1"/>
  <c r="AS501" i="1"/>
  <c r="AR501" i="1"/>
  <c r="AK501" i="1"/>
  <c r="AF501" i="1"/>
  <c r="AC501" i="1"/>
  <c r="Q501" i="1"/>
  <c r="P501" i="1"/>
  <c r="L501" i="1"/>
  <c r="I501" i="1"/>
  <c r="E501" i="1"/>
  <c r="BA500" i="1"/>
  <c r="AU500" i="1"/>
  <c r="V500" i="1"/>
  <c r="AY500" i="1" s="1"/>
  <c r="K500" i="1"/>
  <c r="K499" i="1" s="1"/>
  <c r="V499" i="1" s="1"/>
  <c r="AY499" i="1" s="1"/>
  <c r="J500" i="1"/>
  <c r="J499" i="1" s="1"/>
  <c r="I500" i="1"/>
  <c r="E500" i="1"/>
  <c r="AZ499" i="1"/>
  <c r="AT499" i="1"/>
  <c r="AS499" i="1"/>
  <c r="AR499" i="1"/>
  <c r="AQ499" i="1"/>
  <c r="AP499" i="1"/>
  <c r="AO499" i="1"/>
  <c r="AN499" i="1"/>
  <c r="AM499" i="1"/>
  <c r="AL499" i="1"/>
  <c r="BA499" i="1" s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S499" i="1"/>
  <c r="R499" i="1"/>
  <c r="Q499" i="1"/>
  <c r="P499" i="1"/>
  <c r="O499" i="1"/>
  <c r="N499" i="1"/>
  <c r="M499" i="1"/>
  <c r="L499" i="1"/>
  <c r="E499" i="1"/>
  <c r="BA498" i="1"/>
  <c r="AU498" i="1"/>
  <c r="AM498" i="1"/>
  <c r="AI498" i="1"/>
  <c r="AI497" i="1" s="1"/>
  <c r="AH498" i="1"/>
  <c r="AH497" i="1" s="1"/>
  <c r="V498" i="1"/>
  <c r="AY498" i="1" s="1"/>
  <c r="U498" i="1"/>
  <c r="AX498" i="1" s="1"/>
  <c r="T498" i="1"/>
  <c r="AW498" i="1" s="1"/>
  <c r="E498" i="1"/>
  <c r="AZ497" i="1"/>
  <c r="AT497" i="1"/>
  <c r="AS497" i="1"/>
  <c r="AR497" i="1"/>
  <c r="AQ497" i="1"/>
  <c r="AP497" i="1"/>
  <c r="AO497" i="1"/>
  <c r="AN497" i="1"/>
  <c r="AM497" i="1"/>
  <c r="AL497" i="1"/>
  <c r="AK497" i="1"/>
  <c r="AJ497" i="1"/>
  <c r="AG497" i="1"/>
  <c r="AF497" i="1"/>
  <c r="AE497" i="1"/>
  <c r="AD497" i="1"/>
  <c r="AC497" i="1"/>
  <c r="AB497" i="1"/>
  <c r="AA497" i="1"/>
  <c r="Z497" i="1"/>
  <c r="Y497" i="1"/>
  <c r="X497" i="1"/>
  <c r="W497" i="1"/>
  <c r="S497" i="1"/>
  <c r="R497" i="1"/>
  <c r="Q497" i="1"/>
  <c r="P497" i="1"/>
  <c r="O497" i="1"/>
  <c r="N497" i="1"/>
  <c r="M497" i="1"/>
  <c r="M486" i="1" s="1"/>
  <c r="L497" i="1"/>
  <c r="K497" i="1"/>
  <c r="J497" i="1"/>
  <c r="I497" i="1"/>
  <c r="E497" i="1"/>
  <c r="AX496" i="1"/>
  <c r="AU496" i="1"/>
  <c r="V496" i="1"/>
  <c r="AY496" i="1" s="1"/>
  <c r="U496" i="1"/>
  <c r="T496" i="1"/>
  <c r="AW496" i="1" s="1"/>
  <c r="E496" i="1"/>
  <c r="AZ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S495" i="1"/>
  <c r="R495" i="1"/>
  <c r="Q495" i="1"/>
  <c r="P495" i="1"/>
  <c r="O495" i="1"/>
  <c r="N495" i="1"/>
  <c r="M495" i="1"/>
  <c r="L495" i="1"/>
  <c r="K495" i="1"/>
  <c r="J495" i="1"/>
  <c r="I495" i="1"/>
  <c r="E495" i="1"/>
  <c r="BA494" i="1"/>
  <c r="AU494" i="1"/>
  <c r="AM494" i="1"/>
  <c r="AI494" i="1"/>
  <c r="AI493" i="1" s="1"/>
  <c r="AH494" i="1"/>
  <c r="V494" i="1"/>
  <c r="AY494" i="1" s="1"/>
  <c r="U494" i="1"/>
  <c r="AX494" i="1" s="1"/>
  <c r="T494" i="1"/>
  <c r="E494" i="1"/>
  <c r="AZ493" i="1"/>
  <c r="AT493" i="1"/>
  <c r="AS493" i="1"/>
  <c r="AR493" i="1"/>
  <c r="AQ493" i="1"/>
  <c r="AP493" i="1"/>
  <c r="AO493" i="1"/>
  <c r="AN493" i="1"/>
  <c r="AM493" i="1"/>
  <c r="AL493" i="1"/>
  <c r="AK493" i="1"/>
  <c r="AJ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S493" i="1"/>
  <c r="R493" i="1"/>
  <c r="Q493" i="1"/>
  <c r="P493" i="1"/>
  <c r="O493" i="1"/>
  <c r="N493" i="1"/>
  <c r="M493" i="1"/>
  <c r="L493" i="1"/>
  <c r="K493" i="1"/>
  <c r="J493" i="1"/>
  <c r="I493" i="1"/>
  <c r="E493" i="1"/>
  <c r="BA492" i="1"/>
  <c r="AU492" i="1"/>
  <c r="AM492" i="1"/>
  <c r="AM491" i="1" s="1"/>
  <c r="AI492" i="1"/>
  <c r="AI491" i="1" s="1"/>
  <c r="AH492" i="1"/>
  <c r="T492" i="1"/>
  <c r="AV492" i="1" s="1"/>
  <c r="E492" i="1"/>
  <c r="AT491" i="1"/>
  <c r="AS491" i="1"/>
  <c r="AR491" i="1"/>
  <c r="AQ491" i="1"/>
  <c r="AP491" i="1"/>
  <c r="AP486" i="1" s="1"/>
  <c r="AO491" i="1"/>
  <c r="AN491" i="1"/>
  <c r="AL491" i="1"/>
  <c r="AK491" i="1"/>
  <c r="AJ491" i="1"/>
  <c r="AH491" i="1"/>
  <c r="AG491" i="1"/>
  <c r="AF491" i="1"/>
  <c r="R491" i="1"/>
  <c r="Q491" i="1"/>
  <c r="P491" i="1"/>
  <c r="O491" i="1"/>
  <c r="E491" i="1"/>
  <c r="BA490" i="1"/>
  <c r="AU490" i="1"/>
  <c r="V490" i="1"/>
  <c r="AY490" i="1" s="1"/>
  <c r="U490" i="1"/>
  <c r="AX490" i="1" s="1"/>
  <c r="T490" i="1"/>
  <c r="AW490" i="1" s="1"/>
  <c r="E490" i="1"/>
  <c r="AZ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S489" i="1"/>
  <c r="R489" i="1"/>
  <c r="Q489" i="1"/>
  <c r="P489" i="1"/>
  <c r="O489" i="1"/>
  <c r="N489" i="1"/>
  <c r="M489" i="1"/>
  <c r="L489" i="1"/>
  <c r="K489" i="1"/>
  <c r="J489" i="1"/>
  <c r="U489" i="1" s="1"/>
  <c r="I489" i="1"/>
  <c r="E489" i="1"/>
  <c r="BA488" i="1"/>
  <c r="AU488" i="1"/>
  <c r="V488" i="1"/>
  <c r="AY488" i="1" s="1"/>
  <c r="U488" i="1"/>
  <c r="AX488" i="1" s="1"/>
  <c r="Q488" i="1"/>
  <c r="Q487" i="1" s="1"/>
  <c r="E488" i="1"/>
  <c r="AZ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C486" i="1" s="1"/>
  <c r="AB487" i="1"/>
  <c r="AA487" i="1"/>
  <c r="Z487" i="1"/>
  <c r="Y487" i="1"/>
  <c r="Y486" i="1" s="1"/>
  <c r="X487" i="1"/>
  <c r="W487" i="1"/>
  <c r="S487" i="1"/>
  <c r="R487" i="1"/>
  <c r="R486" i="1" s="1"/>
  <c r="P487" i="1"/>
  <c r="O487" i="1"/>
  <c r="N487" i="1"/>
  <c r="N486" i="1" s="1"/>
  <c r="M487" i="1"/>
  <c r="L487" i="1"/>
  <c r="K487" i="1"/>
  <c r="J487" i="1"/>
  <c r="U487" i="1" s="1"/>
  <c r="AX487" i="1" s="1"/>
  <c r="I487" i="1"/>
  <c r="E487" i="1"/>
  <c r="Z486" i="1"/>
  <c r="E486" i="1"/>
  <c r="E485" i="1"/>
  <c r="BA484" i="1"/>
  <c r="AU484" i="1"/>
  <c r="AN484" i="1"/>
  <c r="AK484" i="1"/>
  <c r="AK483" i="1" s="1"/>
  <c r="AK482" i="1" s="1"/>
  <c r="AK481" i="1" s="1"/>
  <c r="AJ484" i="1"/>
  <c r="AJ483" i="1" s="1"/>
  <c r="AJ482" i="1" s="1"/>
  <c r="AJ481" i="1" s="1"/>
  <c r="V484" i="1"/>
  <c r="AY484" i="1" s="1"/>
  <c r="U484" i="1"/>
  <c r="AX484" i="1" s="1"/>
  <c r="T484" i="1"/>
  <c r="E484" i="1"/>
  <c r="AZ483" i="1"/>
  <c r="AZ482" i="1" s="1"/>
  <c r="AZ481" i="1" s="1"/>
  <c r="AT483" i="1"/>
  <c r="AS483" i="1"/>
  <c r="AR483" i="1"/>
  <c r="AR482" i="1" s="1"/>
  <c r="AR481" i="1" s="1"/>
  <c r="AQ483" i="1"/>
  <c r="AQ482" i="1" s="1"/>
  <c r="AP483" i="1"/>
  <c r="AO483" i="1"/>
  <c r="AN483" i="1"/>
  <c r="AM483" i="1"/>
  <c r="AM482" i="1" s="1"/>
  <c r="AM481" i="1" s="1"/>
  <c r="AL483" i="1"/>
  <c r="AL482" i="1" s="1"/>
  <c r="AI483" i="1"/>
  <c r="AI482" i="1" s="1"/>
  <c r="AI481" i="1" s="1"/>
  <c r="AH483" i="1"/>
  <c r="AH482" i="1" s="1"/>
  <c r="AH481" i="1" s="1"/>
  <c r="AG483" i="1"/>
  <c r="AF483" i="1"/>
  <c r="AF482" i="1" s="1"/>
  <c r="AF481" i="1" s="1"/>
  <c r="AE483" i="1"/>
  <c r="AE482" i="1" s="1"/>
  <c r="AE481" i="1" s="1"/>
  <c r="AD483" i="1"/>
  <c r="AD482" i="1" s="1"/>
  <c r="AD481" i="1" s="1"/>
  <c r="AC483" i="1"/>
  <c r="AB483" i="1"/>
  <c r="AB482" i="1" s="1"/>
  <c r="AB481" i="1" s="1"/>
  <c r="AA483" i="1"/>
  <c r="AA482" i="1" s="1"/>
  <c r="Z483" i="1"/>
  <c r="Z482" i="1" s="1"/>
  <c r="Z481" i="1" s="1"/>
  <c r="Y483" i="1"/>
  <c r="X483" i="1"/>
  <c r="W483" i="1"/>
  <c r="W482" i="1" s="1"/>
  <c r="W481" i="1" s="1"/>
  <c r="S483" i="1"/>
  <c r="S482" i="1" s="1"/>
  <c r="S481" i="1" s="1"/>
  <c r="R483" i="1"/>
  <c r="Q483" i="1"/>
  <c r="Q482" i="1" s="1"/>
  <c r="Q481" i="1" s="1"/>
  <c r="P483" i="1"/>
  <c r="P482" i="1" s="1"/>
  <c r="P481" i="1" s="1"/>
  <c r="O483" i="1"/>
  <c r="O482" i="1" s="1"/>
  <c r="O481" i="1" s="1"/>
  <c r="N483" i="1"/>
  <c r="M483" i="1"/>
  <c r="M482" i="1" s="1"/>
  <c r="M481" i="1" s="1"/>
  <c r="L483" i="1"/>
  <c r="L482" i="1" s="1"/>
  <c r="L481" i="1" s="1"/>
  <c r="K483" i="1"/>
  <c r="J483" i="1"/>
  <c r="I483" i="1"/>
  <c r="I482" i="1" s="1"/>
  <c r="E483" i="1"/>
  <c r="AT482" i="1"/>
  <c r="AT481" i="1" s="1"/>
  <c r="AS482" i="1"/>
  <c r="AS481" i="1" s="1"/>
  <c r="AP482" i="1"/>
  <c r="AP481" i="1" s="1"/>
  <c r="AO482" i="1"/>
  <c r="AO481" i="1" s="1"/>
  <c r="AN482" i="1"/>
  <c r="AN481" i="1" s="1"/>
  <c r="AG482" i="1"/>
  <c r="AG481" i="1" s="1"/>
  <c r="AC482" i="1"/>
  <c r="AC481" i="1" s="1"/>
  <c r="Y482" i="1"/>
  <c r="Y481" i="1" s="1"/>
  <c r="X482" i="1"/>
  <c r="R482" i="1"/>
  <c r="N482" i="1"/>
  <c r="N481" i="1" s="1"/>
  <c r="J482" i="1"/>
  <c r="U482" i="1" s="1"/>
  <c r="AX482" i="1" s="1"/>
  <c r="E482" i="1"/>
  <c r="AQ481" i="1"/>
  <c r="AA481" i="1"/>
  <c r="X481" i="1"/>
  <c r="R481" i="1"/>
  <c r="E481" i="1"/>
  <c r="BA480" i="1"/>
  <c r="AU480" i="1"/>
  <c r="T480" i="1"/>
  <c r="E480" i="1"/>
  <c r="AT479" i="1"/>
  <c r="AT478" i="1" s="1"/>
  <c r="AS479" i="1"/>
  <c r="AS478" i="1" s="1"/>
  <c r="AR479" i="1"/>
  <c r="AR478" i="1" s="1"/>
  <c r="AQ479" i="1"/>
  <c r="AQ478" i="1" s="1"/>
  <c r="AP479" i="1"/>
  <c r="AO479" i="1"/>
  <c r="AN479" i="1"/>
  <c r="AN478" i="1" s="1"/>
  <c r="AM479" i="1"/>
  <c r="AM478" i="1" s="1"/>
  <c r="AL479" i="1"/>
  <c r="AK479" i="1"/>
  <c r="AK478" i="1" s="1"/>
  <c r="AJ479" i="1"/>
  <c r="AI479" i="1"/>
  <c r="AH479" i="1"/>
  <c r="AH478" i="1" s="1"/>
  <c r="AG479" i="1"/>
  <c r="AG478" i="1" s="1"/>
  <c r="AF479" i="1"/>
  <c r="AF478" i="1" s="1"/>
  <c r="P479" i="1"/>
  <c r="O479" i="1"/>
  <c r="E479" i="1"/>
  <c r="AO478" i="1"/>
  <c r="AJ478" i="1"/>
  <c r="AI478" i="1"/>
  <c r="O478" i="1"/>
  <c r="E478" i="1"/>
  <c r="BA477" i="1"/>
  <c r="AU477" i="1"/>
  <c r="T477" i="1"/>
  <c r="E477" i="1"/>
  <c r="AT476" i="1"/>
  <c r="AS476" i="1"/>
  <c r="AR476" i="1"/>
  <c r="AQ476" i="1"/>
  <c r="AP476" i="1"/>
  <c r="AO476" i="1"/>
  <c r="AO473" i="1" s="1"/>
  <c r="AN476" i="1"/>
  <c r="AM476" i="1"/>
  <c r="AL476" i="1"/>
  <c r="AK476" i="1"/>
  <c r="AJ476" i="1"/>
  <c r="AI476" i="1"/>
  <c r="AH476" i="1"/>
  <c r="AG476" i="1"/>
  <c r="AF476" i="1"/>
  <c r="R476" i="1"/>
  <c r="Q476" i="1"/>
  <c r="P476" i="1"/>
  <c r="O476" i="1"/>
  <c r="E476" i="1"/>
  <c r="BA475" i="1"/>
  <c r="AU475" i="1"/>
  <c r="AN475" i="1"/>
  <c r="AN474" i="1" s="1"/>
  <c r="AM475" i="1"/>
  <c r="AK475" i="1"/>
  <c r="AJ475" i="1"/>
  <c r="AJ474" i="1" s="1"/>
  <c r="AJ473" i="1" s="1"/>
  <c r="AI475" i="1"/>
  <c r="AI474" i="1" s="1"/>
  <c r="AH475" i="1"/>
  <c r="AH474" i="1" s="1"/>
  <c r="AH473" i="1" s="1"/>
  <c r="V475" i="1"/>
  <c r="AY475" i="1" s="1"/>
  <c r="U475" i="1"/>
  <c r="AX475" i="1" s="1"/>
  <c r="T475" i="1"/>
  <c r="E475" i="1"/>
  <c r="AZ474" i="1"/>
  <c r="AT474" i="1"/>
  <c r="AT473" i="1" s="1"/>
  <c r="AS474" i="1"/>
  <c r="AR474" i="1"/>
  <c r="AQ474" i="1"/>
  <c r="AP474" i="1"/>
  <c r="AP473" i="1" s="1"/>
  <c r="AO474" i="1"/>
  <c r="AM474" i="1"/>
  <c r="AL474" i="1"/>
  <c r="AK474" i="1"/>
  <c r="AK473" i="1" s="1"/>
  <c r="AG474" i="1"/>
  <c r="AF474" i="1"/>
  <c r="AF473" i="1" s="1"/>
  <c r="AE474" i="1"/>
  <c r="AE473" i="1" s="1"/>
  <c r="AE472" i="1" s="1"/>
  <c r="AD474" i="1"/>
  <c r="AC474" i="1"/>
  <c r="AC473" i="1" s="1"/>
  <c r="AC472" i="1" s="1"/>
  <c r="AB474" i="1"/>
  <c r="AB473" i="1" s="1"/>
  <c r="AB472" i="1" s="1"/>
  <c r="AA474" i="1"/>
  <c r="AA473" i="1" s="1"/>
  <c r="AA472" i="1" s="1"/>
  <c r="Z474" i="1"/>
  <c r="Y474" i="1"/>
  <c r="X474" i="1"/>
  <c r="W474" i="1"/>
  <c r="W473" i="1" s="1"/>
  <c r="W472" i="1" s="1"/>
  <c r="S474" i="1"/>
  <c r="S473" i="1" s="1"/>
  <c r="R474" i="1"/>
  <c r="R473" i="1" s="1"/>
  <c r="R472" i="1" s="1"/>
  <c r="Q474" i="1"/>
  <c r="P474" i="1"/>
  <c r="P473" i="1" s="1"/>
  <c r="O474" i="1"/>
  <c r="N474" i="1"/>
  <c r="N473" i="1" s="1"/>
  <c r="N472" i="1" s="1"/>
  <c r="M474" i="1"/>
  <c r="M473" i="1" s="1"/>
  <c r="M472" i="1" s="1"/>
  <c r="L474" i="1"/>
  <c r="K474" i="1"/>
  <c r="J474" i="1"/>
  <c r="U474" i="1" s="1"/>
  <c r="I474" i="1"/>
  <c r="I473" i="1" s="1"/>
  <c r="E474" i="1"/>
  <c r="AZ473" i="1"/>
  <c r="AL473" i="1"/>
  <c r="AD473" i="1"/>
  <c r="AD472" i="1" s="1"/>
  <c r="Z473" i="1"/>
  <c r="Y473" i="1"/>
  <c r="Y472" i="1" s="1"/>
  <c r="X473" i="1"/>
  <c r="X472" i="1" s="1"/>
  <c r="Q473" i="1"/>
  <c r="Q472" i="1" s="1"/>
  <c r="L473" i="1"/>
  <c r="L472" i="1" s="1"/>
  <c r="E473" i="1"/>
  <c r="AZ472" i="1"/>
  <c r="Z472" i="1"/>
  <c r="S472" i="1"/>
  <c r="E472" i="1"/>
  <c r="BA471" i="1"/>
  <c r="AU471" i="1"/>
  <c r="AM471" i="1"/>
  <c r="AM470" i="1" s="1"/>
  <c r="AI471" i="1"/>
  <c r="AI470" i="1" s="1"/>
  <c r="AH471" i="1"/>
  <c r="T471" i="1"/>
  <c r="AV471" i="1" s="1"/>
  <c r="E471" i="1"/>
  <c r="AT470" i="1"/>
  <c r="AS470" i="1"/>
  <c r="AR470" i="1"/>
  <c r="AQ470" i="1"/>
  <c r="AP470" i="1"/>
  <c r="AO470" i="1"/>
  <c r="AN470" i="1"/>
  <c r="AL470" i="1"/>
  <c r="AK470" i="1"/>
  <c r="AK465" i="1" s="1"/>
  <c r="AJ470" i="1"/>
  <c r="AH470" i="1"/>
  <c r="AG470" i="1"/>
  <c r="AF470" i="1"/>
  <c r="AF465" i="1" s="1"/>
  <c r="R470" i="1"/>
  <c r="Q470" i="1"/>
  <c r="P470" i="1"/>
  <c r="O470" i="1"/>
  <c r="E470" i="1"/>
  <c r="BA469" i="1"/>
  <c r="AU469" i="1"/>
  <c r="AM469" i="1"/>
  <c r="AM468" i="1" s="1"/>
  <c r="AI469" i="1"/>
  <c r="AI468" i="1" s="1"/>
  <c r="AH469" i="1"/>
  <c r="T469" i="1"/>
  <c r="AV469" i="1" s="1"/>
  <c r="E469" i="1"/>
  <c r="AT468" i="1"/>
  <c r="AT465" i="1" s="1"/>
  <c r="AS468" i="1"/>
  <c r="AR468" i="1"/>
  <c r="AR465" i="1" s="1"/>
  <c r="AQ468" i="1"/>
  <c r="AP468" i="1"/>
  <c r="AP465" i="1" s="1"/>
  <c r="AO468" i="1"/>
  <c r="AN468" i="1"/>
  <c r="AN465" i="1" s="1"/>
  <c r="AL468" i="1"/>
  <c r="BA468" i="1" s="1"/>
  <c r="AK468" i="1"/>
  <c r="AJ468" i="1"/>
  <c r="AH468" i="1"/>
  <c r="AG468" i="1"/>
  <c r="AF468" i="1"/>
  <c r="R468" i="1"/>
  <c r="Q468" i="1"/>
  <c r="P468" i="1"/>
  <c r="O468" i="1"/>
  <c r="E468" i="1"/>
  <c r="BA467" i="1"/>
  <c r="AU467" i="1"/>
  <c r="AM467" i="1"/>
  <c r="AM466" i="1" s="1"/>
  <c r="AI467" i="1"/>
  <c r="AI466" i="1" s="1"/>
  <c r="AH467" i="1"/>
  <c r="AH466" i="1" s="1"/>
  <c r="T467" i="1"/>
  <c r="AV467" i="1" s="1"/>
  <c r="E467" i="1"/>
  <c r="AT466" i="1"/>
  <c r="AS466" i="1"/>
  <c r="AR466" i="1"/>
  <c r="AQ466" i="1"/>
  <c r="AP466" i="1"/>
  <c r="AO466" i="1"/>
  <c r="AN466" i="1"/>
  <c r="AL466" i="1"/>
  <c r="AL465" i="1" s="1"/>
  <c r="AK466" i="1"/>
  <c r="AJ466" i="1"/>
  <c r="AG466" i="1"/>
  <c r="AF466" i="1"/>
  <c r="R466" i="1"/>
  <c r="Q466" i="1"/>
  <c r="P466" i="1"/>
  <c r="P465" i="1" s="1"/>
  <c r="P458" i="1" s="1"/>
  <c r="O466" i="1"/>
  <c r="E466" i="1"/>
  <c r="AQ465" i="1"/>
  <c r="O465" i="1"/>
  <c r="E465" i="1"/>
  <c r="BA464" i="1"/>
  <c r="AU464" i="1"/>
  <c r="T464" i="1"/>
  <c r="AV464" i="1" s="1"/>
  <c r="E464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R463" i="1"/>
  <c r="Q463" i="1"/>
  <c r="P463" i="1"/>
  <c r="O463" i="1"/>
  <c r="E463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R462" i="1"/>
  <c r="Q462" i="1"/>
  <c r="P462" i="1"/>
  <c r="O462" i="1"/>
  <c r="E462" i="1"/>
  <c r="AU461" i="1"/>
  <c r="V461" i="1"/>
  <c r="AY461" i="1" s="1"/>
  <c r="U461" i="1"/>
  <c r="AX461" i="1" s="1"/>
  <c r="T461" i="1"/>
  <c r="AW461" i="1" s="1"/>
  <c r="E461" i="1"/>
  <c r="AZ460" i="1"/>
  <c r="AT460" i="1"/>
  <c r="AT459" i="1" s="1"/>
  <c r="AS460" i="1"/>
  <c r="AR460" i="1"/>
  <c r="AQ460" i="1"/>
  <c r="AP460" i="1"/>
  <c r="AO460" i="1"/>
  <c r="AN460" i="1"/>
  <c r="AN459" i="1" s="1"/>
  <c r="AM460" i="1"/>
  <c r="AL460" i="1"/>
  <c r="AL459" i="1" s="1"/>
  <c r="AK460" i="1"/>
  <c r="AK459" i="1" s="1"/>
  <c r="AJ460" i="1"/>
  <c r="AJ459" i="1" s="1"/>
  <c r="AI460" i="1"/>
  <c r="AH460" i="1"/>
  <c r="AH459" i="1" s="1"/>
  <c r="AG460" i="1"/>
  <c r="AG459" i="1" s="1"/>
  <c r="AF460" i="1"/>
  <c r="AF459" i="1" s="1"/>
  <c r="AE460" i="1"/>
  <c r="AD460" i="1"/>
  <c r="AD459" i="1" s="1"/>
  <c r="AD458" i="1" s="1"/>
  <c r="AC460" i="1"/>
  <c r="AC459" i="1" s="1"/>
  <c r="AC458" i="1" s="1"/>
  <c r="AB460" i="1"/>
  <c r="AA460" i="1"/>
  <c r="Z460" i="1"/>
  <c r="Z459" i="1" s="1"/>
  <c r="Z458" i="1" s="1"/>
  <c r="Y460" i="1"/>
  <c r="X460" i="1"/>
  <c r="X459" i="1" s="1"/>
  <c r="X458" i="1" s="1"/>
  <c r="W460" i="1"/>
  <c r="S460" i="1"/>
  <c r="S459" i="1" s="1"/>
  <c r="S458" i="1" s="1"/>
  <c r="R460" i="1"/>
  <c r="R459" i="1" s="1"/>
  <c r="Q460" i="1"/>
  <c r="Q459" i="1" s="1"/>
  <c r="P460" i="1"/>
  <c r="O460" i="1"/>
  <c r="O459" i="1" s="1"/>
  <c r="O458" i="1" s="1"/>
  <c r="N460" i="1"/>
  <c r="N459" i="1" s="1"/>
  <c r="N458" i="1" s="1"/>
  <c r="M460" i="1"/>
  <c r="M459" i="1" s="1"/>
  <c r="M458" i="1" s="1"/>
  <c r="L460" i="1"/>
  <c r="K460" i="1"/>
  <c r="K459" i="1" s="1"/>
  <c r="J460" i="1"/>
  <c r="I460" i="1"/>
  <c r="I459" i="1" s="1"/>
  <c r="I458" i="1" s="1"/>
  <c r="E460" i="1"/>
  <c r="AZ459" i="1"/>
  <c r="AZ458" i="1" s="1"/>
  <c r="AS459" i="1"/>
  <c r="AR459" i="1"/>
  <c r="AQ459" i="1"/>
  <c r="AO459" i="1"/>
  <c r="AM459" i="1"/>
  <c r="AI459" i="1"/>
  <c r="AE459" i="1"/>
  <c r="AE458" i="1" s="1"/>
  <c r="AB459" i="1"/>
  <c r="AA459" i="1"/>
  <c r="AA458" i="1" s="1"/>
  <c r="Y459" i="1"/>
  <c r="Y458" i="1" s="1"/>
  <c r="W459" i="1"/>
  <c r="W458" i="1" s="1"/>
  <c r="P459" i="1"/>
  <c r="L459" i="1"/>
  <c r="L458" i="1" s="1"/>
  <c r="E459" i="1"/>
  <c r="AB458" i="1"/>
  <c r="E458" i="1"/>
  <c r="E457" i="1"/>
  <c r="BA456" i="1"/>
  <c r="AU456" i="1"/>
  <c r="V456" i="1"/>
  <c r="AY456" i="1" s="1"/>
  <c r="U456" i="1"/>
  <c r="AX456" i="1" s="1"/>
  <c r="T456" i="1"/>
  <c r="AW456" i="1" s="1"/>
  <c r="E456" i="1"/>
  <c r="AZ455" i="1"/>
  <c r="AZ454" i="1" s="1"/>
  <c r="AZ453" i="1" s="1"/>
  <c r="AZ452" i="1" s="1"/>
  <c r="AT455" i="1"/>
  <c r="AT454" i="1" s="1"/>
  <c r="AT453" i="1" s="1"/>
  <c r="AT452" i="1" s="1"/>
  <c r="AS455" i="1"/>
  <c r="AR455" i="1"/>
  <c r="AR454" i="1" s="1"/>
  <c r="AR453" i="1" s="1"/>
  <c r="AR452" i="1" s="1"/>
  <c r="AQ455" i="1"/>
  <c r="AQ454" i="1" s="1"/>
  <c r="AQ453" i="1" s="1"/>
  <c r="AP455" i="1"/>
  <c r="AP454" i="1" s="1"/>
  <c r="AP453" i="1" s="1"/>
  <c r="AP452" i="1" s="1"/>
  <c r="AO455" i="1"/>
  <c r="AN455" i="1"/>
  <c r="AN454" i="1" s="1"/>
  <c r="AN453" i="1" s="1"/>
  <c r="AN452" i="1" s="1"/>
  <c r="AM455" i="1"/>
  <c r="AM454" i="1" s="1"/>
  <c r="AL455" i="1"/>
  <c r="BA455" i="1" s="1"/>
  <c r="AK455" i="1"/>
  <c r="AJ455" i="1"/>
  <c r="AI455" i="1"/>
  <c r="AI454" i="1" s="1"/>
  <c r="AI453" i="1" s="1"/>
  <c r="AI452" i="1" s="1"/>
  <c r="AH455" i="1"/>
  <c r="AH454" i="1" s="1"/>
  <c r="AH453" i="1" s="1"/>
  <c r="AH452" i="1" s="1"/>
  <c r="AG455" i="1"/>
  <c r="AF455" i="1"/>
  <c r="AF454" i="1" s="1"/>
  <c r="AF453" i="1" s="1"/>
  <c r="AF452" i="1" s="1"/>
  <c r="AE455" i="1"/>
  <c r="AE454" i="1" s="1"/>
  <c r="AE453" i="1" s="1"/>
  <c r="AE452" i="1" s="1"/>
  <c r="AD455" i="1"/>
  <c r="AD454" i="1" s="1"/>
  <c r="AD453" i="1" s="1"/>
  <c r="AD452" i="1" s="1"/>
  <c r="AC455" i="1"/>
  <c r="AB455" i="1"/>
  <c r="AB454" i="1" s="1"/>
  <c r="AB453" i="1" s="1"/>
  <c r="AB452" i="1" s="1"/>
  <c r="AA455" i="1"/>
  <c r="AA454" i="1" s="1"/>
  <c r="AA453" i="1" s="1"/>
  <c r="AA452" i="1" s="1"/>
  <c r="Z455" i="1"/>
  <c r="Z454" i="1" s="1"/>
  <c r="Z453" i="1" s="1"/>
  <c r="Z452" i="1" s="1"/>
  <c r="Y455" i="1"/>
  <c r="X455" i="1"/>
  <c r="X454" i="1" s="1"/>
  <c r="X453" i="1" s="1"/>
  <c r="X452" i="1" s="1"/>
  <c r="W455" i="1"/>
  <c r="W454" i="1" s="1"/>
  <c r="W453" i="1" s="1"/>
  <c r="W452" i="1" s="1"/>
  <c r="S455" i="1"/>
  <c r="S454" i="1" s="1"/>
  <c r="S453" i="1" s="1"/>
  <c r="S452" i="1" s="1"/>
  <c r="R455" i="1"/>
  <c r="Q455" i="1"/>
  <c r="Q454" i="1" s="1"/>
  <c r="Q453" i="1" s="1"/>
  <c r="Q452" i="1" s="1"/>
  <c r="P455" i="1"/>
  <c r="O455" i="1"/>
  <c r="O454" i="1" s="1"/>
  <c r="O453" i="1" s="1"/>
  <c r="O452" i="1" s="1"/>
  <c r="N455" i="1"/>
  <c r="M455" i="1"/>
  <c r="L455" i="1"/>
  <c r="L454" i="1" s="1"/>
  <c r="L453" i="1" s="1"/>
  <c r="L452" i="1" s="1"/>
  <c r="K455" i="1"/>
  <c r="J455" i="1"/>
  <c r="I455" i="1"/>
  <c r="E455" i="1"/>
  <c r="AS454" i="1"/>
  <c r="AS453" i="1" s="1"/>
  <c r="AS452" i="1" s="1"/>
  <c r="AO454" i="1"/>
  <c r="AO453" i="1" s="1"/>
  <c r="AO452" i="1" s="1"/>
  <c r="AL454" i="1"/>
  <c r="AK454" i="1"/>
  <c r="AK453" i="1" s="1"/>
  <c r="AJ454" i="1"/>
  <c r="AJ453" i="1" s="1"/>
  <c r="AJ452" i="1" s="1"/>
  <c r="AG454" i="1"/>
  <c r="AG453" i="1" s="1"/>
  <c r="AG452" i="1" s="1"/>
  <c r="AC454" i="1"/>
  <c r="AC453" i="1" s="1"/>
  <c r="AC452" i="1" s="1"/>
  <c r="Y454" i="1"/>
  <c r="Y453" i="1" s="1"/>
  <c r="Y452" i="1" s="1"/>
  <c r="R454" i="1"/>
  <c r="P454" i="1"/>
  <c r="P453" i="1" s="1"/>
  <c r="P452" i="1" s="1"/>
  <c r="N454" i="1"/>
  <c r="N453" i="1" s="1"/>
  <c r="N452" i="1" s="1"/>
  <c r="M454" i="1"/>
  <c r="M453" i="1" s="1"/>
  <c r="J454" i="1"/>
  <c r="I454" i="1"/>
  <c r="E454" i="1"/>
  <c r="AM453" i="1"/>
  <c r="AM452" i="1" s="1"/>
  <c r="AL453" i="1"/>
  <c r="AL452" i="1" s="1"/>
  <c r="R453" i="1"/>
  <c r="J453" i="1"/>
  <c r="E453" i="1"/>
  <c r="AK452" i="1"/>
  <c r="R452" i="1"/>
  <c r="M452" i="1"/>
  <c r="J452" i="1"/>
  <c r="E452" i="1"/>
  <c r="E451" i="1"/>
  <c r="BA450" i="1"/>
  <c r="AU450" i="1"/>
  <c r="AM450" i="1"/>
  <c r="AM449" i="1" s="1"/>
  <c r="AI450" i="1"/>
  <c r="AI449" i="1" s="1"/>
  <c r="AH450" i="1"/>
  <c r="AH449" i="1" s="1"/>
  <c r="V450" i="1"/>
  <c r="AY450" i="1" s="1"/>
  <c r="U450" i="1"/>
  <c r="AX450" i="1" s="1"/>
  <c r="T450" i="1"/>
  <c r="AW450" i="1" s="1"/>
  <c r="E450" i="1"/>
  <c r="AZ449" i="1"/>
  <c r="AT449" i="1"/>
  <c r="AS449" i="1"/>
  <c r="AR449" i="1"/>
  <c r="AQ449" i="1"/>
  <c r="AP449" i="1"/>
  <c r="AO449" i="1"/>
  <c r="AN449" i="1"/>
  <c r="AL449" i="1"/>
  <c r="AK449" i="1"/>
  <c r="AJ449" i="1"/>
  <c r="AG449" i="1"/>
  <c r="AF449" i="1"/>
  <c r="AE449" i="1"/>
  <c r="AD449" i="1"/>
  <c r="AC449" i="1"/>
  <c r="AB449" i="1"/>
  <c r="AA449" i="1"/>
  <c r="Z449" i="1"/>
  <c r="Y449" i="1"/>
  <c r="X449" i="1"/>
  <c r="W449" i="1"/>
  <c r="S449" i="1"/>
  <c r="R449" i="1"/>
  <c r="Q449" i="1"/>
  <c r="P449" i="1"/>
  <c r="O449" i="1"/>
  <c r="N449" i="1"/>
  <c r="M449" i="1"/>
  <c r="L449" i="1"/>
  <c r="K449" i="1"/>
  <c r="J449" i="1"/>
  <c r="U449" i="1" s="1"/>
  <c r="AX449" i="1" s="1"/>
  <c r="I449" i="1"/>
  <c r="E449" i="1"/>
  <c r="BA448" i="1"/>
  <c r="AY448" i="1"/>
  <c r="AU448" i="1"/>
  <c r="V448" i="1"/>
  <c r="U448" i="1"/>
  <c r="AX448" i="1" s="1"/>
  <c r="S448" i="1"/>
  <c r="T448" i="1" s="1"/>
  <c r="Q448" i="1"/>
  <c r="E448" i="1"/>
  <c r="AZ447" i="1"/>
  <c r="AT447" i="1"/>
  <c r="AS447" i="1"/>
  <c r="AR447" i="1"/>
  <c r="AQ447" i="1"/>
  <c r="AP447" i="1"/>
  <c r="AP442" i="1" s="1"/>
  <c r="AO447" i="1"/>
  <c r="AN447" i="1"/>
  <c r="AM447" i="1"/>
  <c r="AL447" i="1"/>
  <c r="AK447" i="1"/>
  <c r="AJ447" i="1"/>
  <c r="AI447" i="1"/>
  <c r="AH447" i="1"/>
  <c r="AG447" i="1"/>
  <c r="AF447" i="1"/>
  <c r="AD447" i="1"/>
  <c r="AC447" i="1"/>
  <c r="AB447" i="1"/>
  <c r="AA447" i="1"/>
  <c r="Z447" i="1"/>
  <c r="Y447" i="1"/>
  <c r="X447" i="1"/>
  <c r="W447" i="1"/>
  <c r="R447" i="1"/>
  <c r="Q447" i="1"/>
  <c r="P447" i="1"/>
  <c r="O447" i="1"/>
  <c r="N447" i="1"/>
  <c r="M447" i="1"/>
  <c r="L447" i="1"/>
  <c r="K447" i="1"/>
  <c r="J447" i="1"/>
  <c r="I447" i="1"/>
  <c r="E447" i="1"/>
  <c r="BA446" i="1"/>
  <c r="AX446" i="1"/>
  <c r="AU446" i="1"/>
  <c r="V446" i="1"/>
  <c r="AY446" i="1" s="1"/>
  <c r="U446" i="1"/>
  <c r="T446" i="1"/>
  <c r="AW446" i="1" s="1"/>
  <c r="E446" i="1"/>
  <c r="AZ445" i="1"/>
  <c r="AT445" i="1"/>
  <c r="AS445" i="1"/>
  <c r="AR445" i="1"/>
  <c r="AQ445" i="1"/>
  <c r="AP445" i="1"/>
  <c r="AO445" i="1"/>
  <c r="AN445" i="1"/>
  <c r="AM445" i="1"/>
  <c r="AL445" i="1"/>
  <c r="BA445" i="1" s="1"/>
  <c r="AK445" i="1"/>
  <c r="AK442" i="1" s="1"/>
  <c r="AJ445" i="1"/>
  <c r="AI445" i="1"/>
  <c r="AH445" i="1"/>
  <c r="AG445" i="1"/>
  <c r="AG442" i="1" s="1"/>
  <c r="AF445" i="1"/>
  <c r="AE445" i="1"/>
  <c r="AD445" i="1"/>
  <c r="AD442" i="1" s="1"/>
  <c r="AC445" i="1"/>
  <c r="AB445" i="1"/>
  <c r="AA445" i="1"/>
  <c r="Z445" i="1"/>
  <c r="Y445" i="1"/>
  <c r="X445" i="1"/>
  <c r="X442" i="1" s="1"/>
  <c r="W445" i="1"/>
  <c r="S445" i="1"/>
  <c r="R445" i="1"/>
  <c r="R442" i="1" s="1"/>
  <c r="Q445" i="1"/>
  <c r="P445" i="1"/>
  <c r="O445" i="1"/>
  <c r="N445" i="1"/>
  <c r="M445" i="1"/>
  <c r="L445" i="1"/>
  <c r="K445" i="1"/>
  <c r="J445" i="1"/>
  <c r="J442" i="1" s="1"/>
  <c r="I445" i="1"/>
  <c r="E445" i="1"/>
  <c r="BA444" i="1"/>
  <c r="AU444" i="1"/>
  <c r="Q444" i="1"/>
  <c r="E444" i="1"/>
  <c r="AT443" i="1"/>
  <c r="AS443" i="1"/>
  <c r="AR443" i="1"/>
  <c r="AQ443" i="1"/>
  <c r="AP443" i="1"/>
  <c r="AO443" i="1"/>
  <c r="AN443" i="1"/>
  <c r="AM443" i="1"/>
  <c r="AL443" i="1"/>
  <c r="BA443" i="1" s="1"/>
  <c r="AK443" i="1"/>
  <c r="AJ443" i="1"/>
  <c r="AI443" i="1"/>
  <c r="AH443" i="1"/>
  <c r="AG443" i="1"/>
  <c r="AF443" i="1"/>
  <c r="P443" i="1"/>
  <c r="O443" i="1"/>
  <c r="E443" i="1"/>
  <c r="L442" i="1"/>
  <c r="E442" i="1"/>
  <c r="BA441" i="1"/>
  <c r="AU441" i="1"/>
  <c r="V441" i="1"/>
  <c r="AY441" i="1" s="1"/>
  <c r="U441" i="1"/>
  <c r="AX441" i="1" s="1"/>
  <c r="T441" i="1"/>
  <c r="AW441" i="1" s="1"/>
  <c r="E441" i="1"/>
  <c r="BA440" i="1"/>
  <c r="AU440" i="1"/>
  <c r="V440" i="1"/>
  <c r="AY440" i="1" s="1"/>
  <c r="U440" i="1"/>
  <c r="AX440" i="1" s="1"/>
  <c r="T440" i="1"/>
  <c r="E440" i="1"/>
  <c r="AZ439" i="1"/>
  <c r="AT439" i="1"/>
  <c r="AS439" i="1"/>
  <c r="AR439" i="1"/>
  <c r="AQ439" i="1"/>
  <c r="AQ435" i="1" s="1"/>
  <c r="AP439" i="1"/>
  <c r="AO439" i="1"/>
  <c r="AO435" i="1" s="1"/>
  <c r="AN439" i="1"/>
  <c r="AM439" i="1"/>
  <c r="AM435" i="1" s="1"/>
  <c r="AL439" i="1"/>
  <c r="AK439" i="1"/>
  <c r="AJ439" i="1"/>
  <c r="AI439" i="1"/>
  <c r="AH439" i="1"/>
  <c r="AG439" i="1"/>
  <c r="AF439" i="1"/>
  <c r="AE439" i="1"/>
  <c r="AE435" i="1" s="1"/>
  <c r="AD439" i="1"/>
  <c r="AC439" i="1"/>
  <c r="AB439" i="1"/>
  <c r="AA439" i="1"/>
  <c r="AA435" i="1" s="1"/>
  <c r="Z439" i="1"/>
  <c r="Y439" i="1"/>
  <c r="X439" i="1"/>
  <c r="W439" i="1"/>
  <c r="W435" i="1" s="1"/>
  <c r="S439" i="1"/>
  <c r="R439" i="1"/>
  <c r="Q439" i="1"/>
  <c r="P439" i="1"/>
  <c r="O439" i="1"/>
  <c r="N439" i="1"/>
  <c r="M439" i="1"/>
  <c r="L439" i="1"/>
  <c r="K439" i="1"/>
  <c r="J439" i="1"/>
  <c r="I439" i="1"/>
  <c r="E439" i="1"/>
  <c r="BA438" i="1"/>
  <c r="AW438" i="1"/>
  <c r="AU438" i="1"/>
  <c r="AI438" i="1"/>
  <c r="AH438" i="1"/>
  <c r="V438" i="1"/>
  <c r="AY438" i="1" s="1"/>
  <c r="U438" i="1"/>
  <c r="AX438" i="1" s="1"/>
  <c r="T438" i="1"/>
  <c r="E438" i="1"/>
  <c r="BA437" i="1"/>
  <c r="AU437" i="1"/>
  <c r="AI437" i="1"/>
  <c r="AH437" i="1"/>
  <c r="AH436" i="1" s="1"/>
  <c r="AH435" i="1" s="1"/>
  <c r="V437" i="1"/>
  <c r="AY437" i="1" s="1"/>
  <c r="U437" i="1"/>
  <c r="AX437" i="1" s="1"/>
  <c r="T437" i="1"/>
  <c r="E437" i="1"/>
  <c r="AZ436" i="1"/>
  <c r="AT436" i="1"/>
  <c r="AS436" i="1"/>
  <c r="AR436" i="1"/>
  <c r="AQ436" i="1"/>
  <c r="AP436" i="1"/>
  <c r="AO436" i="1"/>
  <c r="AN436" i="1"/>
  <c r="AM436" i="1"/>
  <c r="AL436" i="1"/>
  <c r="AK436" i="1"/>
  <c r="AJ436" i="1"/>
  <c r="AJ435" i="1" s="1"/>
  <c r="AG436" i="1"/>
  <c r="AF436" i="1"/>
  <c r="AE436" i="1"/>
  <c r="AD436" i="1"/>
  <c r="AC436" i="1"/>
  <c r="AB436" i="1"/>
  <c r="AA436" i="1"/>
  <c r="Z436" i="1"/>
  <c r="Y436" i="1"/>
  <c r="X436" i="1"/>
  <c r="W436" i="1"/>
  <c r="S436" i="1"/>
  <c r="R436" i="1"/>
  <c r="Q436" i="1"/>
  <c r="Q435" i="1" s="1"/>
  <c r="P436" i="1"/>
  <c r="O436" i="1"/>
  <c r="O435" i="1" s="1"/>
  <c r="N436" i="1"/>
  <c r="M436" i="1"/>
  <c r="L436" i="1"/>
  <c r="K436" i="1"/>
  <c r="V436" i="1" s="1"/>
  <c r="AY436" i="1" s="1"/>
  <c r="J436" i="1"/>
  <c r="I436" i="1"/>
  <c r="E436" i="1"/>
  <c r="AZ435" i="1"/>
  <c r="Y435" i="1"/>
  <c r="P435" i="1"/>
  <c r="E435" i="1"/>
  <c r="BA434" i="1"/>
  <c r="AU434" i="1"/>
  <c r="U434" i="1"/>
  <c r="AX434" i="1" s="1"/>
  <c r="K434" i="1"/>
  <c r="V434" i="1" s="1"/>
  <c r="AY434" i="1" s="1"/>
  <c r="J434" i="1"/>
  <c r="I434" i="1"/>
  <c r="E434" i="1"/>
  <c r="AZ433" i="1"/>
  <c r="AT433" i="1"/>
  <c r="AS433" i="1"/>
  <c r="AS428" i="1" s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S433" i="1"/>
  <c r="R433" i="1"/>
  <c r="R428" i="1" s="1"/>
  <c r="Q433" i="1"/>
  <c r="P433" i="1"/>
  <c r="O433" i="1"/>
  <c r="N433" i="1"/>
  <c r="M433" i="1"/>
  <c r="L433" i="1"/>
  <c r="J433" i="1"/>
  <c r="U433" i="1" s="1"/>
  <c r="E433" i="1"/>
  <c r="BA432" i="1"/>
  <c r="AU432" i="1"/>
  <c r="AM432" i="1"/>
  <c r="AI432" i="1"/>
  <c r="AI431" i="1" s="1"/>
  <c r="AH432" i="1"/>
  <c r="AH431" i="1" s="1"/>
  <c r="V432" i="1"/>
  <c r="AY432" i="1" s="1"/>
  <c r="U432" i="1"/>
  <c r="AX432" i="1" s="1"/>
  <c r="T432" i="1"/>
  <c r="AW432" i="1" s="1"/>
  <c r="E432" i="1"/>
  <c r="AZ431" i="1"/>
  <c r="AT431" i="1"/>
  <c r="AS431" i="1"/>
  <c r="AR431" i="1"/>
  <c r="AQ431" i="1"/>
  <c r="AP431" i="1"/>
  <c r="AO431" i="1"/>
  <c r="AO428" i="1" s="1"/>
  <c r="AN431" i="1"/>
  <c r="AM431" i="1"/>
  <c r="AL431" i="1"/>
  <c r="AK431" i="1"/>
  <c r="AJ431" i="1"/>
  <c r="AG431" i="1"/>
  <c r="AF431" i="1"/>
  <c r="AE431" i="1"/>
  <c r="AD431" i="1"/>
  <c r="AC431" i="1"/>
  <c r="AB431" i="1"/>
  <c r="AA431" i="1"/>
  <c r="Z431" i="1"/>
  <c r="Y431" i="1"/>
  <c r="X431" i="1"/>
  <c r="W431" i="1"/>
  <c r="S431" i="1"/>
  <c r="R431" i="1"/>
  <c r="Q431" i="1"/>
  <c r="P431" i="1"/>
  <c r="O431" i="1"/>
  <c r="N431" i="1"/>
  <c r="M431" i="1"/>
  <c r="L431" i="1"/>
  <c r="K431" i="1"/>
  <c r="V431" i="1" s="1"/>
  <c r="AY431" i="1" s="1"/>
  <c r="J431" i="1"/>
  <c r="I431" i="1"/>
  <c r="E431" i="1"/>
  <c r="BA430" i="1"/>
  <c r="AU430" i="1"/>
  <c r="U430" i="1"/>
  <c r="AX430" i="1" s="1"/>
  <c r="T430" i="1"/>
  <c r="AW430" i="1" s="1"/>
  <c r="K430" i="1"/>
  <c r="J430" i="1"/>
  <c r="E430" i="1"/>
  <c r="AZ429" i="1"/>
  <c r="AT429" i="1"/>
  <c r="AT428" i="1" s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D428" i="1" s="1"/>
  <c r="AC429" i="1"/>
  <c r="AB429" i="1"/>
  <c r="AA429" i="1"/>
  <c r="Z429" i="1"/>
  <c r="Y429" i="1"/>
  <c r="X429" i="1"/>
  <c r="W429" i="1"/>
  <c r="S429" i="1"/>
  <c r="R429" i="1"/>
  <c r="Q429" i="1"/>
  <c r="P429" i="1"/>
  <c r="O429" i="1"/>
  <c r="N429" i="1"/>
  <c r="M429" i="1"/>
  <c r="M428" i="1" s="1"/>
  <c r="L429" i="1"/>
  <c r="J429" i="1"/>
  <c r="I429" i="1"/>
  <c r="E429" i="1"/>
  <c r="AG428" i="1"/>
  <c r="Q428" i="1"/>
  <c r="E428" i="1"/>
  <c r="E427" i="1"/>
  <c r="BA426" i="1"/>
  <c r="AU426" i="1"/>
  <c r="T426" i="1"/>
  <c r="AV426" i="1" s="1"/>
  <c r="E426" i="1"/>
  <c r="AT425" i="1"/>
  <c r="AT424" i="1" s="1"/>
  <c r="AT423" i="1" s="1"/>
  <c r="AS425" i="1"/>
  <c r="AR425" i="1"/>
  <c r="AR424" i="1" s="1"/>
  <c r="AR423" i="1" s="1"/>
  <c r="AQ425" i="1"/>
  <c r="AQ424" i="1" s="1"/>
  <c r="AP425" i="1"/>
  <c r="AP424" i="1" s="1"/>
  <c r="AP423" i="1" s="1"/>
  <c r="AO425" i="1"/>
  <c r="AN425" i="1"/>
  <c r="AN424" i="1" s="1"/>
  <c r="AN423" i="1" s="1"/>
  <c r="AM425" i="1"/>
  <c r="AM424" i="1" s="1"/>
  <c r="AM423" i="1" s="1"/>
  <c r="AL425" i="1"/>
  <c r="AK425" i="1"/>
  <c r="AJ425" i="1"/>
  <c r="AJ424" i="1" s="1"/>
  <c r="AJ423" i="1" s="1"/>
  <c r="AI425" i="1"/>
  <c r="AI424" i="1" s="1"/>
  <c r="AI423" i="1" s="1"/>
  <c r="AH425" i="1"/>
  <c r="AH424" i="1" s="1"/>
  <c r="AH423" i="1" s="1"/>
  <c r="AG425" i="1"/>
  <c r="AF425" i="1"/>
  <c r="AF424" i="1" s="1"/>
  <c r="AF423" i="1" s="1"/>
  <c r="R425" i="1"/>
  <c r="R424" i="1" s="1"/>
  <c r="R423" i="1" s="1"/>
  <c r="Q425" i="1"/>
  <c r="Q424" i="1" s="1"/>
  <c r="Q423" i="1" s="1"/>
  <c r="P425" i="1"/>
  <c r="O425" i="1"/>
  <c r="O424" i="1" s="1"/>
  <c r="E425" i="1"/>
  <c r="AS424" i="1"/>
  <c r="AS423" i="1" s="1"/>
  <c r="AO424" i="1"/>
  <c r="AL424" i="1"/>
  <c r="AL423" i="1" s="1"/>
  <c r="AK424" i="1"/>
  <c r="AG424" i="1"/>
  <c r="AG423" i="1" s="1"/>
  <c r="E424" i="1"/>
  <c r="AO423" i="1"/>
  <c r="AK423" i="1"/>
  <c r="E423" i="1"/>
  <c r="E422" i="1"/>
  <c r="E421" i="1"/>
  <c r="E420" i="1"/>
  <c r="E419" i="1"/>
  <c r="BA418" i="1"/>
  <c r="AU418" i="1"/>
  <c r="V418" i="1"/>
  <c r="AY418" i="1" s="1"/>
  <c r="U418" i="1"/>
  <c r="AX418" i="1" s="1"/>
  <c r="T418" i="1"/>
  <c r="AW418" i="1" s="1"/>
  <c r="E418" i="1"/>
  <c r="AZ417" i="1"/>
  <c r="AZ416" i="1" s="1"/>
  <c r="AZ415" i="1" s="1"/>
  <c r="AZ414" i="1" s="1"/>
  <c r="AZ413" i="1" s="1"/>
  <c r="AZ412" i="1" s="1"/>
  <c r="AT417" i="1"/>
  <c r="AT416" i="1" s="1"/>
  <c r="AT415" i="1" s="1"/>
  <c r="AT414" i="1" s="1"/>
  <c r="AT413" i="1" s="1"/>
  <c r="AT412" i="1" s="1"/>
  <c r="AS417" i="1"/>
  <c r="AS416" i="1" s="1"/>
  <c r="AS415" i="1" s="1"/>
  <c r="AS414" i="1" s="1"/>
  <c r="AS413" i="1" s="1"/>
  <c r="AS412" i="1" s="1"/>
  <c r="AR417" i="1"/>
  <c r="AQ417" i="1"/>
  <c r="AP417" i="1"/>
  <c r="AO417" i="1"/>
  <c r="AO416" i="1" s="1"/>
  <c r="AN417" i="1"/>
  <c r="AN416" i="1" s="1"/>
  <c r="AN415" i="1" s="1"/>
  <c r="AN414" i="1" s="1"/>
  <c r="AN413" i="1" s="1"/>
  <c r="AN412" i="1" s="1"/>
  <c r="AM417" i="1"/>
  <c r="AL417" i="1"/>
  <c r="AK417" i="1"/>
  <c r="AK416" i="1" s="1"/>
  <c r="AK415" i="1" s="1"/>
  <c r="AK414" i="1" s="1"/>
  <c r="AK413" i="1" s="1"/>
  <c r="AK412" i="1" s="1"/>
  <c r="AJ417" i="1"/>
  <c r="AJ416" i="1" s="1"/>
  <c r="AJ415" i="1" s="1"/>
  <c r="AJ414" i="1" s="1"/>
  <c r="AJ413" i="1" s="1"/>
  <c r="AJ412" i="1" s="1"/>
  <c r="AI417" i="1"/>
  <c r="AI416" i="1" s="1"/>
  <c r="AI415" i="1" s="1"/>
  <c r="AI414" i="1" s="1"/>
  <c r="AI413" i="1" s="1"/>
  <c r="AI412" i="1" s="1"/>
  <c r="AH417" i="1"/>
  <c r="AG417" i="1"/>
  <c r="AG416" i="1" s="1"/>
  <c r="AG415" i="1" s="1"/>
  <c r="AG414" i="1" s="1"/>
  <c r="AG413" i="1" s="1"/>
  <c r="AG412" i="1" s="1"/>
  <c r="AF417" i="1"/>
  <c r="AF416" i="1" s="1"/>
  <c r="AF415" i="1" s="1"/>
  <c r="AF414" i="1" s="1"/>
  <c r="AF413" i="1" s="1"/>
  <c r="AF412" i="1" s="1"/>
  <c r="AE417" i="1"/>
  <c r="AE416" i="1" s="1"/>
  <c r="AE415" i="1" s="1"/>
  <c r="AE414" i="1" s="1"/>
  <c r="AE413" i="1" s="1"/>
  <c r="AE412" i="1" s="1"/>
  <c r="AD417" i="1"/>
  <c r="AD416" i="1" s="1"/>
  <c r="AD415" i="1" s="1"/>
  <c r="AD414" i="1" s="1"/>
  <c r="AD413" i="1" s="1"/>
  <c r="AD412" i="1" s="1"/>
  <c r="AC417" i="1"/>
  <c r="AC416" i="1" s="1"/>
  <c r="AC415" i="1" s="1"/>
  <c r="AC414" i="1" s="1"/>
  <c r="AC413" i="1" s="1"/>
  <c r="AC412" i="1" s="1"/>
  <c r="AB417" i="1"/>
  <c r="AA417" i="1"/>
  <c r="Z417" i="1"/>
  <c r="Y417" i="1"/>
  <c r="Y416" i="1" s="1"/>
  <c r="Y415" i="1" s="1"/>
  <c r="Y414" i="1" s="1"/>
  <c r="Y413" i="1" s="1"/>
  <c r="Y412" i="1" s="1"/>
  <c r="X417" i="1"/>
  <c r="X416" i="1" s="1"/>
  <c r="X415" i="1" s="1"/>
  <c r="X414" i="1" s="1"/>
  <c r="X413" i="1" s="1"/>
  <c r="X412" i="1" s="1"/>
  <c r="W417" i="1"/>
  <c r="S417" i="1"/>
  <c r="R417" i="1"/>
  <c r="R416" i="1" s="1"/>
  <c r="R415" i="1" s="1"/>
  <c r="R414" i="1" s="1"/>
  <c r="R413" i="1" s="1"/>
  <c r="Q417" i="1"/>
  <c r="Q416" i="1" s="1"/>
  <c r="Q415" i="1" s="1"/>
  <c r="Q414" i="1" s="1"/>
  <c r="Q413" i="1" s="1"/>
  <c r="Q412" i="1" s="1"/>
  <c r="P417" i="1"/>
  <c r="P416" i="1" s="1"/>
  <c r="P415" i="1" s="1"/>
  <c r="P414" i="1" s="1"/>
  <c r="P413" i="1" s="1"/>
  <c r="P412" i="1" s="1"/>
  <c r="O417" i="1"/>
  <c r="N417" i="1"/>
  <c r="M417" i="1"/>
  <c r="M416" i="1" s="1"/>
  <c r="M415" i="1" s="1"/>
  <c r="L417" i="1"/>
  <c r="L416" i="1" s="1"/>
  <c r="L415" i="1" s="1"/>
  <c r="L414" i="1" s="1"/>
  <c r="L413" i="1" s="1"/>
  <c r="L412" i="1" s="1"/>
  <c r="K417" i="1"/>
  <c r="J417" i="1"/>
  <c r="J416" i="1" s="1"/>
  <c r="J415" i="1" s="1"/>
  <c r="J414" i="1" s="1"/>
  <c r="J413" i="1" s="1"/>
  <c r="J412" i="1" s="1"/>
  <c r="I417" i="1"/>
  <c r="E417" i="1"/>
  <c r="AR416" i="1"/>
  <c r="AR415" i="1" s="1"/>
  <c r="AR414" i="1" s="1"/>
  <c r="AR413" i="1" s="1"/>
  <c r="AR412" i="1" s="1"/>
  <c r="AQ416" i="1"/>
  <c r="AQ415" i="1" s="1"/>
  <c r="AQ414" i="1" s="1"/>
  <c r="AQ413" i="1" s="1"/>
  <c r="AQ412" i="1" s="1"/>
  <c r="AP416" i="1"/>
  <c r="AP415" i="1" s="1"/>
  <c r="AP414" i="1" s="1"/>
  <c r="AP413" i="1" s="1"/>
  <c r="AP412" i="1" s="1"/>
  <c r="AM416" i="1"/>
  <c r="AM415" i="1" s="1"/>
  <c r="AM414" i="1" s="1"/>
  <c r="AM413" i="1" s="1"/>
  <c r="AM412" i="1" s="1"/>
  <c r="AL416" i="1"/>
  <c r="AL415" i="1" s="1"/>
  <c r="AH416" i="1"/>
  <c r="AH415" i="1" s="1"/>
  <c r="AH414" i="1" s="1"/>
  <c r="AH413" i="1" s="1"/>
  <c r="AH412" i="1" s="1"/>
  <c r="AB416" i="1"/>
  <c r="AB415" i="1" s="1"/>
  <c r="AB414" i="1" s="1"/>
  <c r="AB413" i="1" s="1"/>
  <c r="AB412" i="1" s="1"/>
  <c r="AA416" i="1"/>
  <c r="AA415" i="1" s="1"/>
  <c r="AA414" i="1" s="1"/>
  <c r="AA413" i="1" s="1"/>
  <c r="AA412" i="1" s="1"/>
  <c r="Z416" i="1"/>
  <c r="Z415" i="1" s="1"/>
  <c r="Z414" i="1" s="1"/>
  <c r="Z413" i="1" s="1"/>
  <c r="Z412" i="1" s="1"/>
  <c r="W416" i="1"/>
  <c r="W415" i="1" s="1"/>
  <c r="S416" i="1"/>
  <c r="S415" i="1" s="1"/>
  <c r="S414" i="1" s="1"/>
  <c r="S413" i="1" s="1"/>
  <c r="S412" i="1" s="1"/>
  <c r="O416" i="1"/>
  <c r="O415" i="1" s="1"/>
  <c r="O414" i="1" s="1"/>
  <c r="O413" i="1" s="1"/>
  <c r="O412" i="1" s="1"/>
  <c r="N416" i="1"/>
  <c r="N415" i="1" s="1"/>
  <c r="N414" i="1" s="1"/>
  <c r="N413" i="1" s="1"/>
  <c r="N412" i="1" s="1"/>
  <c r="E416" i="1"/>
  <c r="AO415" i="1"/>
  <c r="AO414" i="1" s="1"/>
  <c r="AO413" i="1" s="1"/>
  <c r="AO412" i="1" s="1"/>
  <c r="E415" i="1"/>
  <c r="W414" i="1"/>
  <c r="W413" i="1" s="1"/>
  <c r="W412" i="1" s="1"/>
  <c r="E414" i="1"/>
  <c r="E413" i="1"/>
  <c r="R412" i="1"/>
  <c r="E412" i="1"/>
  <c r="BA411" i="1"/>
  <c r="E411" i="1"/>
  <c r="BA410" i="1"/>
  <c r="AU410" i="1"/>
  <c r="V410" i="1"/>
  <c r="AY410" i="1" s="1"/>
  <c r="U410" i="1"/>
  <c r="AX410" i="1" s="1"/>
  <c r="T410" i="1"/>
  <c r="AV410" i="1" s="1"/>
  <c r="E410" i="1"/>
  <c r="BA409" i="1"/>
  <c r="AU409" i="1"/>
  <c r="V409" i="1"/>
  <c r="AY409" i="1" s="1"/>
  <c r="U409" i="1"/>
  <c r="AX409" i="1" s="1"/>
  <c r="T409" i="1"/>
  <c r="AW409" i="1" s="1"/>
  <c r="E409" i="1"/>
  <c r="AZ408" i="1"/>
  <c r="AT408" i="1"/>
  <c r="AS408" i="1"/>
  <c r="AR408" i="1"/>
  <c r="AR404" i="1" s="1"/>
  <c r="AR403" i="1" s="1"/>
  <c r="AR402" i="1" s="1"/>
  <c r="AR401" i="1" s="1"/>
  <c r="AQ408" i="1"/>
  <c r="AP408" i="1"/>
  <c r="AO408" i="1"/>
  <c r="AN408" i="1"/>
  <c r="AN404" i="1" s="1"/>
  <c r="AN403" i="1" s="1"/>
  <c r="AN402" i="1" s="1"/>
  <c r="AN401" i="1" s="1"/>
  <c r="AM408" i="1"/>
  <c r="AL408" i="1"/>
  <c r="AK408" i="1"/>
  <c r="AJ408" i="1"/>
  <c r="AJ404" i="1" s="1"/>
  <c r="AJ403" i="1" s="1"/>
  <c r="AJ402" i="1" s="1"/>
  <c r="AJ401" i="1" s="1"/>
  <c r="AI408" i="1"/>
  <c r="AH408" i="1"/>
  <c r="AG408" i="1"/>
  <c r="AF408" i="1"/>
  <c r="AF404" i="1" s="1"/>
  <c r="AF403" i="1" s="1"/>
  <c r="AF402" i="1" s="1"/>
  <c r="AF401" i="1" s="1"/>
  <c r="AE408" i="1"/>
  <c r="AD408" i="1"/>
  <c r="AC408" i="1"/>
  <c r="AB408" i="1"/>
  <c r="AB404" i="1" s="1"/>
  <c r="AB403" i="1" s="1"/>
  <c r="AB402" i="1" s="1"/>
  <c r="AB401" i="1" s="1"/>
  <c r="AA408" i="1"/>
  <c r="Z408" i="1"/>
  <c r="Y408" i="1"/>
  <c r="X408" i="1"/>
  <c r="X404" i="1" s="1"/>
  <c r="X403" i="1" s="1"/>
  <c r="X402" i="1" s="1"/>
  <c r="X401" i="1" s="1"/>
  <c r="W408" i="1"/>
  <c r="S408" i="1"/>
  <c r="R408" i="1"/>
  <c r="Q408" i="1"/>
  <c r="P408" i="1"/>
  <c r="O408" i="1"/>
  <c r="N408" i="1"/>
  <c r="M408" i="1"/>
  <c r="L408" i="1"/>
  <c r="K408" i="1"/>
  <c r="V408" i="1" s="1"/>
  <c r="AY408" i="1" s="1"/>
  <c r="J408" i="1"/>
  <c r="I408" i="1"/>
  <c r="E408" i="1"/>
  <c r="BA407" i="1"/>
  <c r="AY407" i="1"/>
  <c r="AU407" i="1"/>
  <c r="V407" i="1"/>
  <c r="U407" i="1"/>
  <c r="AX407" i="1" s="1"/>
  <c r="T407" i="1"/>
  <c r="AW407" i="1" s="1"/>
  <c r="E407" i="1"/>
  <c r="BA406" i="1"/>
  <c r="AU406" i="1"/>
  <c r="V406" i="1"/>
  <c r="AY406" i="1" s="1"/>
  <c r="U406" i="1"/>
  <c r="AX406" i="1" s="1"/>
  <c r="T406" i="1"/>
  <c r="E406" i="1"/>
  <c r="AZ405" i="1"/>
  <c r="AZ404" i="1" s="1"/>
  <c r="AT405" i="1"/>
  <c r="AS405" i="1"/>
  <c r="AR405" i="1"/>
  <c r="AQ405" i="1"/>
  <c r="AP405" i="1"/>
  <c r="AO405" i="1"/>
  <c r="AN405" i="1"/>
  <c r="AM405" i="1"/>
  <c r="AM404" i="1" s="1"/>
  <c r="AM403" i="1" s="1"/>
  <c r="AM402" i="1" s="1"/>
  <c r="AM401" i="1" s="1"/>
  <c r="AL405" i="1"/>
  <c r="AK405" i="1"/>
  <c r="AJ405" i="1"/>
  <c r="AI405" i="1"/>
  <c r="AI404" i="1" s="1"/>
  <c r="AI403" i="1" s="1"/>
  <c r="AI402" i="1" s="1"/>
  <c r="AI401" i="1" s="1"/>
  <c r="AH405" i="1"/>
  <c r="AG405" i="1"/>
  <c r="AF405" i="1"/>
  <c r="AE405" i="1"/>
  <c r="AE404" i="1" s="1"/>
  <c r="AE403" i="1" s="1"/>
  <c r="AE402" i="1" s="1"/>
  <c r="AE401" i="1" s="1"/>
  <c r="AD405" i="1"/>
  <c r="AC405" i="1"/>
  <c r="AB405" i="1"/>
  <c r="AA405" i="1"/>
  <c r="AA404" i="1" s="1"/>
  <c r="AA403" i="1" s="1"/>
  <c r="AA402" i="1" s="1"/>
  <c r="AA401" i="1" s="1"/>
  <c r="Z405" i="1"/>
  <c r="Y405" i="1"/>
  <c r="X405" i="1"/>
  <c r="W405" i="1"/>
  <c r="W404" i="1" s="1"/>
  <c r="W403" i="1" s="1"/>
  <c r="W402" i="1" s="1"/>
  <c r="W401" i="1" s="1"/>
  <c r="S405" i="1"/>
  <c r="R405" i="1"/>
  <c r="Q405" i="1"/>
  <c r="P405" i="1"/>
  <c r="P404" i="1" s="1"/>
  <c r="P403" i="1" s="1"/>
  <c r="P402" i="1" s="1"/>
  <c r="P401" i="1" s="1"/>
  <c r="O405" i="1"/>
  <c r="N405" i="1"/>
  <c r="M405" i="1"/>
  <c r="L405" i="1"/>
  <c r="K405" i="1"/>
  <c r="V405" i="1" s="1"/>
  <c r="J405" i="1"/>
  <c r="I405" i="1"/>
  <c r="E405" i="1"/>
  <c r="AQ404" i="1"/>
  <c r="AQ403" i="1" s="1"/>
  <c r="AQ402" i="1" s="1"/>
  <c r="AQ401" i="1" s="1"/>
  <c r="R404" i="1"/>
  <c r="R403" i="1" s="1"/>
  <c r="R402" i="1" s="1"/>
  <c r="R401" i="1" s="1"/>
  <c r="L404" i="1"/>
  <c r="L403" i="1" s="1"/>
  <c r="L402" i="1" s="1"/>
  <c r="L401" i="1" s="1"/>
  <c r="J404" i="1"/>
  <c r="E404" i="1"/>
  <c r="AZ403" i="1"/>
  <c r="AZ402" i="1" s="1"/>
  <c r="AZ401" i="1" s="1"/>
  <c r="J403" i="1"/>
  <c r="J402" i="1" s="1"/>
  <c r="J401" i="1" s="1"/>
  <c r="E403" i="1"/>
  <c r="E402" i="1"/>
  <c r="E401" i="1"/>
  <c r="BA400" i="1"/>
  <c r="AU400" i="1"/>
  <c r="AV400" i="1" s="1"/>
  <c r="T400" i="1"/>
  <c r="E400" i="1"/>
  <c r="AT399" i="1"/>
  <c r="AS399" i="1"/>
  <c r="AS397" i="1" s="1"/>
  <c r="AS396" i="1" s="1"/>
  <c r="AR399" i="1"/>
  <c r="AQ399" i="1"/>
  <c r="AQ397" i="1" s="1"/>
  <c r="AQ396" i="1" s="1"/>
  <c r="AP399" i="1"/>
  <c r="AP397" i="1" s="1"/>
  <c r="AP396" i="1" s="1"/>
  <c r="AO399" i="1"/>
  <c r="AO397" i="1" s="1"/>
  <c r="AO396" i="1" s="1"/>
  <c r="AN399" i="1"/>
  <c r="AM399" i="1"/>
  <c r="AM397" i="1" s="1"/>
  <c r="AM396" i="1" s="1"/>
  <c r="AL399" i="1"/>
  <c r="AK399" i="1"/>
  <c r="AK397" i="1" s="1"/>
  <c r="AK396" i="1" s="1"/>
  <c r="AJ399" i="1"/>
  <c r="AI399" i="1"/>
  <c r="AI397" i="1" s="1"/>
  <c r="AI396" i="1" s="1"/>
  <c r="AH399" i="1"/>
  <c r="AG399" i="1"/>
  <c r="AF399" i="1"/>
  <c r="R399" i="1"/>
  <c r="R397" i="1" s="1"/>
  <c r="R396" i="1" s="1"/>
  <c r="Q399" i="1"/>
  <c r="P399" i="1"/>
  <c r="P397" i="1" s="1"/>
  <c r="P396" i="1" s="1"/>
  <c r="O399" i="1"/>
  <c r="E399" i="1"/>
  <c r="AU398" i="1"/>
  <c r="T398" i="1"/>
  <c r="E398" i="1"/>
  <c r="AT397" i="1"/>
  <c r="AT396" i="1" s="1"/>
  <c r="AR397" i="1"/>
  <c r="AR396" i="1" s="1"/>
  <c r="AN397" i="1"/>
  <c r="AL397" i="1"/>
  <c r="AL396" i="1" s="1"/>
  <c r="AJ397" i="1"/>
  <c r="AH397" i="1"/>
  <c r="AH396" i="1" s="1"/>
  <c r="AG397" i="1"/>
  <c r="AG396" i="1" s="1"/>
  <c r="AF397" i="1"/>
  <c r="Q397" i="1"/>
  <c r="Q396" i="1" s="1"/>
  <c r="O397" i="1"/>
  <c r="O396" i="1" s="1"/>
  <c r="E397" i="1"/>
  <c r="AN396" i="1"/>
  <c r="AJ396" i="1"/>
  <c r="AF396" i="1"/>
  <c r="E396" i="1"/>
  <c r="BA395" i="1"/>
  <c r="AX395" i="1"/>
  <c r="AU395" i="1"/>
  <c r="V395" i="1"/>
  <c r="AY395" i="1" s="1"/>
  <c r="U395" i="1"/>
  <c r="T395" i="1"/>
  <c r="AW395" i="1" s="1"/>
  <c r="E395" i="1"/>
  <c r="AZ394" i="1"/>
  <c r="AZ393" i="1" s="1"/>
  <c r="AZ392" i="1" s="1"/>
  <c r="AZ391" i="1" s="1"/>
  <c r="AT394" i="1"/>
  <c r="AT393" i="1" s="1"/>
  <c r="AS394" i="1"/>
  <c r="AS393" i="1" s="1"/>
  <c r="AS392" i="1" s="1"/>
  <c r="AS391" i="1" s="1"/>
  <c r="AR394" i="1"/>
  <c r="AQ394" i="1"/>
  <c r="AP394" i="1"/>
  <c r="AO394" i="1"/>
  <c r="AO393" i="1" s="1"/>
  <c r="AO392" i="1" s="1"/>
  <c r="AO391" i="1" s="1"/>
  <c r="AN394" i="1"/>
  <c r="AN393" i="1" s="1"/>
  <c r="AN392" i="1" s="1"/>
  <c r="AN391" i="1" s="1"/>
  <c r="AM394" i="1"/>
  <c r="AM393" i="1" s="1"/>
  <c r="AM392" i="1" s="1"/>
  <c r="AM391" i="1" s="1"/>
  <c r="AL394" i="1"/>
  <c r="AK394" i="1"/>
  <c r="AK393" i="1" s="1"/>
  <c r="AK392" i="1" s="1"/>
  <c r="AK391" i="1" s="1"/>
  <c r="AJ394" i="1"/>
  <c r="AI394" i="1"/>
  <c r="AH394" i="1"/>
  <c r="AH393" i="1" s="1"/>
  <c r="AG394" i="1"/>
  <c r="AG393" i="1" s="1"/>
  <c r="AG392" i="1" s="1"/>
  <c r="AG391" i="1" s="1"/>
  <c r="AF394" i="1"/>
  <c r="AF393" i="1" s="1"/>
  <c r="AF392" i="1" s="1"/>
  <c r="AE394" i="1"/>
  <c r="AE393" i="1" s="1"/>
  <c r="AE392" i="1" s="1"/>
  <c r="AE391" i="1" s="1"/>
  <c r="AD394" i="1"/>
  <c r="AD393" i="1" s="1"/>
  <c r="AC394" i="1"/>
  <c r="AC393" i="1" s="1"/>
  <c r="AC392" i="1" s="1"/>
  <c r="AC391" i="1" s="1"/>
  <c r="AB394" i="1"/>
  <c r="AA394" i="1"/>
  <c r="Z394" i="1"/>
  <c r="Z393" i="1" s="1"/>
  <c r="Y394" i="1"/>
  <c r="Y393" i="1" s="1"/>
  <c r="Y392" i="1" s="1"/>
  <c r="Y391" i="1" s="1"/>
  <c r="X394" i="1"/>
  <c r="X393" i="1" s="1"/>
  <c r="X392" i="1" s="1"/>
  <c r="X391" i="1" s="1"/>
  <c r="W394" i="1"/>
  <c r="W393" i="1" s="1"/>
  <c r="W392" i="1" s="1"/>
  <c r="W391" i="1" s="1"/>
  <c r="S394" i="1"/>
  <c r="S393" i="1" s="1"/>
  <c r="S392" i="1" s="1"/>
  <c r="S391" i="1" s="1"/>
  <c r="R394" i="1"/>
  <c r="R393" i="1" s="1"/>
  <c r="R392" i="1" s="1"/>
  <c r="R391" i="1" s="1"/>
  <c r="Q394" i="1"/>
  <c r="Q393" i="1" s="1"/>
  <c r="Q392" i="1" s="1"/>
  <c r="Q391" i="1" s="1"/>
  <c r="P394" i="1"/>
  <c r="O394" i="1"/>
  <c r="N394" i="1"/>
  <c r="N393" i="1" s="1"/>
  <c r="N392" i="1" s="1"/>
  <c r="N391" i="1" s="1"/>
  <c r="M394" i="1"/>
  <c r="M393" i="1" s="1"/>
  <c r="M392" i="1" s="1"/>
  <c r="M391" i="1" s="1"/>
  <c r="L394" i="1"/>
  <c r="L393" i="1" s="1"/>
  <c r="L392" i="1" s="1"/>
  <c r="L391" i="1" s="1"/>
  <c r="K394" i="1"/>
  <c r="J394" i="1"/>
  <c r="I394" i="1"/>
  <c r="E394" i="1"/>
  <c r="AR393" i="1"/>
  <c r="AR392" i="1" s="1"/>
  <c r="AR391" i="1" s="1"/>
  <c r="AQ393" i="1"/>
  <c r="AQ392" i="1" s="1"/>
  <c r="AQ391" i="1" s="1"/>
  <c r="AJ393" i="1"/>
  <c r="AJ392" i="1" s="1"/>
  <c r="AJ391" i="1" s="1"/>
  <c r="AI393" i="1"/>
  <c r="AI392" i="1" s="1"/>
  <c r="AI391" i="1" s="1"/>
  <c r="AB393" i="1"/>
  <c r="AB392" i="1" s="1"/>
  <c r="AB391" i="1" s="1"/>
  <c r="AA393" i="1"/>
  <c r="AA392" i="1" s="1"/>
  <c r="AA391" i="1" s="1"/>
  <c r="P393" i="1"/>
  <c r="P392" i="1" s="1"/>
  <c r="P391" i="1" s="1"/>
  <c r="O393" i="1"/>
  <c r="O392" i="1" s="1"/>
  <c r="O391" i="1" s="1"/>
  <c r="K393" i="1"/>
  <c r="E393" i="1"/>
  <c r="AT392" i="1"/>
  <c r="AT391" i="1" s="1"/>
  <c r="AH392" i="1"/>
  <c r="AH391" i="1" s="1"/>
  <c r="AD392" i="1"/>
  <c r="AD391" i="1" s="1"/>
  <c r="Z392" i="1"/>
  <c r="Z391" i="1" s="1"/>
  <c r="E392" i="1"/>
  <c r="AF391" i="1"/>
  <c r="E391" i="1"/>
  <c r="BA390" i="1"/>
  <c r="AU390" i="1"/>
  <c r="V390" i="1"/>
  <c r="AY390" i="1" s="1"/>
  <c r="U390" i="1"/>
  <c r="AX390" i="1" s="1"/>
  <c r="T390" i="1"/>
  <c r="E390" i="1"/>
  <c r="AZ389" i="1"/>
  <c r="AT389" i="1"/>
  <c r="AT386" i="1" s="1"/>
  <c r="AT385" i="1" s="1"/>
  <c r="AT384" i="1" s="1"/>
  <c r="AS389" i="1"/>
  <c r="AR389" i="1"/>
  <c r="AQ389" i="1"/>
  <c r="AP389" i="1"/>
  <c r="AP386" i="1" s="1"/>
  <c r="AO389" i="1"/>
  <c r="AN389" i="1"/>
  <c r="AM389" i="1"/>
  <c r="AL389" i="1"/>
  <c r="AK389" i="1"/>
  <c r="AJ389" i="1"/>
  <c r="AI389" i="1"/>
  <c r="AH389" i="1"/>
  <c r="AH386" i="1" s="1"/>
  <c r="AH385" i="1" s="1"/>
  <c r="AH384" i="1" s="1"/>
  <c r="AG389" i="1"/>
  <c r="AF389" i="1"/>
  <c r="AE389" i="1"/>
  <c r="AD389" i="1"/>
  <c r="AD386" i="1" s="1"/>
  <c r="AD385" i="1" s="1"/>
  <c r="AD384" i="1" s="1"/>
  <c r="AC389" i="1"/>
  <c r="AB389" i="1"/>
  <c r="AA389" i="1"/>
  <c r="Z389" i="1"/>
  <c r="Y389" i="1"/>
  <c r="X389" i="1"/>
  <c r="W389" i="1"/>
  <c r="S389" i="1"/>
  <c r="R389" i="1"/>
  <c r="Q389" i="1"/>
  <c r="P389" i="1"/>
  <c r="O389" i="1"/>
  <c r="N389" i="1"/>
  <c r="M389" i="1"/>
  <c r="L389" i="1"/>
  <c r="K389" i="1"/>
  <c r="J389" i="1"/>
  <c r="I389" i="1"/>
  <c r="I386" i="1" s="1"/>
  <c r="E389" i="1"/>
  <c r="BA388" i="1"/>
  <c r="AU388" i="1"/>
  <c r="V388" i="1"/>
  <c r="AY388" i="1" s="1"/>
  <c r="U388" i="1"/>
  <c r="AX388" i="1" s="1"/>
  <c r="T388" i="1"/>
  <c r="AV388" i="1" s="1"/>
  <c r="E388" i="1"/>
  <c r="AZ387" i="1"/>
  <c r="AT387" i="1"/>
  <c r="AS387" i="1"/>
  <c r="AS386" i="1" s="1"/>
  <c r="AS385" i="1" s="1"/>
  <c r="AS384" i="1" s="1"/>
  <c r="AR387" i="1"/>
  <c r="AQ387" i="1"/>
  <c r="AQ386" i="1" s="1"/>
  <c r="AQ385" i="1" s="1"/>
  <c r="AQ384" i="1" s="1"/>
  <c r="AP387" i="1"/>
  <c r="AO387" i="1"/>
  <c r="AO386" i="1" s="1"/>
  <c r="AO385" i="1" s="1"/>
  <c r="AO384" i="1" s="1"/>
  <c r="AN387" i="1"/>
  <c r="AM387" i="1"/>
  <c r="AM386" i="1" s="1"/>
  <c r="AM385" i="1" s="1"/>
  <c r="AM384" i="1" s="1"/>
  <c r="AL387" i="1"/>
  <c r="AK387" i="1"/>
  <c r="AK386" i="1" s="1"/>
  <c r="AK385" i="1" s="1"/>
  <c r="AK384" i="1" s="1"/>
  <c r="AJ387" i="1"/>
  <c r="AI387" i="1"/>
  <c r="AI386" i="1" s="1"/>
  <c r="AI385" i="1" s="1"/>
  <c r="AI384" i="1" s="1"/>
  <c r="AH387" i="1"/>
  <c r="AG387" i="1"/>
  <c r="AG386" i="1" s="1"/>
  <c r="AG385" i="1" s="1"/>
  <c r="AG384" i="1" s="1"/>
  <c r="AF387" i="1"/>
  <c r="AE387" i="1"/>
  <c r="AE386" i="1" s="1"/>
  <c r="AE385" i="1" s="1"/>
  <c r="AE384" i="1" s="1"/>
  <c r="AD387" i="1"/>
  <c r="AC387" i="1"/>
  <c r="AC386" i="1" s="1"/>
  <c r="AC385" i="1" s="1"/>
  <c r="AC384" i="1" s="1"/>
  <c r="AB387" i="1"/>
  <c r="AA387" i="1"/>
  <c r="AA386" i="1" s="1"/>
  <c r="AA385" i="1" s="1"/>
  <c r="AA384" i="1" s="1"/>
  <c r="Z387" i="1"/>
  <c r="Y387" i="1"/>
  <c r="Y386" i="1" s="1"/>
  <c r="Y385" i="1" s="1"/>
  <c r="Y384" i="1" s="1"/>
  <c r="X387" i="1"/>
  <c r="W387" i="1"/>
  <c r="W386" i="1" s="1"/>
  <c r="W385" i="1" s="1"/>
  <c r="W384" i="1" s="1"/>
  <c r="S387" i="1"/>
  <c r="R387" i="1"/>
  <c r="R386" i="1" s="1"/>
  <c r="R385" i="1" s="1"/>
  <c r="R384" i="1" s="1"/>
  <c r="Q387" i="1"/>
  <c r="P387" i="1"/>
  <c r="P386" i="1" s="1"/>
  <c r="P385" i="1" s="1"/>
  <c r="P384" i="1" s="1"/>
  <c r="O387" i="1"/>
  <c r="N387" i="1"/>
  <c r="N386" i="1" s="1"/>
  <c r="N385" i="1" s="1"/>
  <c r="N384" i="1" s="1"/>
  <c r="M387" i="1"/>
  <c r="L387" i="1"/>
  <c r="L386" i="1" s="1"/>
  <c r="L385" i="1" s="1"/>
  <c r="L384" i="1" s="1"/>
  <c r="K387" i="1"/>
  <c r="J387" i="1"/>
  <c r="I387" i="1"/>
  <c r="E387" i="1"/>
  <c r="AL386" i="1"/>
  <c r="Q386" i="1"/>
  <c r="Q385" i="1" s="1"/>
  <c r="Q384" i="1" s="1"/>
  <c r="E386" i="1"/>
  <c r="E385" i="1"/>
  <c r="E384" i="1"/>
  <c r="BA383" i="1"/>
  <c r="AU383" i="1"/>
  <c r="T383" i="1"/>
  <c r="AV383" i="1" s="1"/>
  <c r="E383" i="1"/>
  <c r="BA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P382" i="1"/>
  <c r="O382" i="1"/>
  <c r="E382" i="1"/>
  <c r="BA381" i="1"/>
  <c r="AX381" i="1"/>
  <c r="AU381" i="1"/>
  <c r="V381" i="1"/>
  <c r="AY381" i="1" s="1"/>
  <c r="U381" i="1"/>
  <c r="T381" i="1"/>
  <c r="AW381" i="1" s="1"/>
  <c r="E381" i="1"/>
  <c r="AZ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D380" i="1"/>
  <c r="AC380" i="1"/>
  <c r="AB380" i="1"/>
  <c r="AA380" i="1"/>
  <c r="Z380" i="1"/>
  <c r="Y380" i="1"/>
  <c r="X380" i="1"/>
  <c r="W380" i="1"/>
  <c r="S380" i="1"/>
  <c r="R380" i="1"/>
  <c r="Q380" i="1"/>
  <c r="P380" i="1"/>
  <c r="O380" i="1"/>
  <c r="N380" i="1"/>
  <c r="M380" i="1"/>
  <c r="L380" i="1"/>
  <c r="K380" i="1"/>
  <c r="J380" i="1"/>
  <c r="I380" i="1"/>
  <c r="E380" i="1"/>
  <c r="BA379" i="1"/>
  <c r="AU379" i="1"/>
  <c r="V379" i="1"/>
  <c r="AY379" i="1" s="1"/>
  <c r="U379" i="1"/>
  <c r="AX379" i="1" s="1"/>
  <c r="T379" i="1"/>
  <c r="E379" i="1"/>
  <c r="AZ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D378" i="1"/>
  <c r="AC378" i="1"/>
  <c r="AB378" i="1"/>
  <c r="AA378" i="1"/>
  <c r="Z378" i="1"/>
  <c r="Y378" i="1"/>
  <c r="X378" i="1"/>
  <c r="W378" i="1"/>
  <c r="S378" i="1"/>
  <c r="R378" i="1"/>
  <c r="Q378" i="1"/>
  <c r="P378" i="1"/>
  <c r="O378" i="1"/>
  <c r="N378" i="1"/>
  <c r="M378" i="1"/>
  <c r="L378" i="1"/>
  <c r="K378" i="1"/>
  <c r="J378" i="1"/>
  <c r="U378" i="1" s="1"/>
  <c r="I378" i="1"/>
  <c r="E378" i="1"/>
  <c r="BA377" i="1"/>
  <c r="AU377" i="1"/>
  <c r="V377" i="1"/>
  <c r="AY377" i="1" s="1"/>
  <c r="U377" i="1"/>
  <c r="AX377" i="1" s="1"/>
  <c r="T377" i="1"/>
  <c r="AW377" i="1" s="1"/>
  <c r="E377" i="1"/>
  <c r="AZ376" i="1"/>
  <c r="AT376" i="1"/>
  <c r="AS376" i="1"/>
  <c r="AR376" i="1"/>
  <c r="AQ376" i="1"/>
  <c r="AP376" i="1"/>
  <c r="AO376" i="1"/>
  <c r="AN376" i="1"/>
  <c r="AM376" i="1"/>
  <c r="AL376" i="1"/>
  <c r="AL375" i="1" s="1"/>
  <c r="AK376" i="1"/>
  <c r="AJ376" i="1"/>
  <c r="AI376" i="1"/>
  <c r="AH376" i="1"/>
  <c r="AG376" i="1"/>
  <c r="AF376" i="1"/>
  <c r="AD376" i="1"/>
  <c r="AC376" i="1"/>
  <c r="AB376" i="1"/>
  <c r="AA376" i="1"/>
  <c r="Z376" i="1"/>
  <c r="Y376" i="1"/>
  <c r="Y375" i="1" s="1"/>
  <c r="X376" i="1"/>
  <c r="W376" i="1"/>
  <c r="S376" i="1"/>
  <c r="R376" i="1"/>
  <c r="Q376" i="1"/>
  <c r="P376" i="1"/>
  <c r="O376" i="1"/>
  <c r="N376" i="1"/>
  <c r="M376" i="1"/>
  <c r="L376" i="1"/>
  <c r="K376" i="1"/>
  <c r="J376" i="1"/>
  <c r="I376" i="1"/>
  <c r="E376" i="1"/>
  <c r="AE375" i="1"/>
  <c r="X375" i="1"/>
  <c r="M375" i="1"/>
  <c r="E375" i="1"/>
  <c r="BA374" i="1"/>
  <c r="AU374" i="1"/>
  <c r="T374" i="1"/>
  <c r="E374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BA373" i="1" s="1"/>
  <c r="R373" i="1"/>
  <c r="Q373" i="1"/>
  <c r="P373" i="1"/>
  <c r="O373" i="1"/>
  <c r="T373" i="1" s="1"/>
  <c r="E373" i="1"/>
  <c r="BA372" i="1"/>
  <c r="AU372" i="1"/>
  <c r="V372" i="1"/>
  <c r="AY372" i="1" s="1"/>
  <c r="U372" i="1"/>
  <c r="AX372" i="1" s="1"/>
  <c r="T372" i="1"/>
  <c r="AW372" i="1" s="1"/>
  <c r="E372" i="1"/>
  <c r="AZ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BA371" i="1" s="1"/>
  <c r="AE371" i="1"/>
  <c r="AD371" i="1"/>
  <c r="AC371" i="1"/>
  <c r="AB371" i="1"/>
  <c r="AA371" i="1"/>
  <c r="Z371" i="1"/>
  <c r="Y371" i="1"/>
  <c r="X371" i="1"/>
  <c r="W371" i="1"/>
  <c r="S371" i="1"/>
  <c r="R371" i="1"/>
  <c r="Q371" i="1"/>
  <c r="P371" i="1"/>
  <c r="O371" i="1"/>
  <c r="N371" i="1"/>
  <c r="M371" i="1"/>
  <c r="L371" i="1"/>
  <c r="K371" i="1"/>
  <c r="J371" i="1"/>
  <c r="U371" i="1" s="1"/>
  <c r="I371" i="1"/>
  <c r="E371" i="1"/>
  <c r="BA370" i="1"/>
  <c r="AU370" i="1"/>
  <c r="V370" i="1"/>
  <c r="AY370" i="1" s="1"/>
  <c r="U370" i="1"/>
  <c r="AX370" i="1" s="1"/>
  <c r="T370" i="1"/>
  <c r="AW370" i="1" s="1"/>
  <c r="E370" i="1"/>
  <c r="AZ369" i="1"/>
  <c r="AT369" i="1"/>
  <c r="AS369" i="1"/>
  <c r="AR369" i="1"/>
  <c r="AQ369" i="1"/>
  <c r="AP369" i="1"/>
  <c r="AO369" i="1"/>
  <c r="AN369" i="1"/>
  <c r="AM369" i="1"/>
  <c r="AL369" i="1"/>
  <c r="BA369" i="1" s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S369" i="1"/>
  <c r="R369" i="1"/>
  <c r="Q369" i="1"/>
  <c r="P369" i="1"/>
  <c r="O369" i="1"/>
  <c r="N369" i="1"/>
  <c r="M369" i="1"/>
  <c r="L369" i="1"/>
  <c r="K369" i="1"/>
  <c r="V369" i="1" s="1"/>
  <c r="AY369" i="1" s="1"/>
  <c r="J369" i="1"/>
  <c r="I369" i="1"/>
  <c r="E369" i="1"/>
  <c r="BA368" i="1"/>
  <c r="AY368" i="1"/>
  <c r="AX368" i="1"/>
  <c r="AU368" i="1"/>
  <c r="T368" i="1"/>
  <c r="E368" i="1"/>
  <c r="AZ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D367" i="1"/>
  <c r="AC367" i="1"/>
  <c r="AB367" i="1"/>
  <c r="AA367" i="1"/>
  <c r="Z367" i="1"/>
  <c r="Y367" i="1"/>
  <c r="X367" i="1"/>
  <c r="W367" i="1"/>
  <c r="S367" i="1"/>
  <c r="R367" i="1"/>
  <c r="Q367" i="1"/>
  <c r="P367" i="1"/>
  <c r="O367" i="1"/>
  <c r="E367" i="1"/>
  <c r="BA366" i="1"/>
  <c r="AU366" i="1"/>
  <c r="V366" i="1"/>
  <c r="AY366" i="1" s="1"/>
  <c r="U366" i="1"/>
  <c r="AX366" i="1" s="1"/>
  <c r="P366" i="1"/>
  <c r="E366" i="1"/>
  <c r="AZ365" i="1"/>
  <c r="AT365" i="1"/>
  <c r="AS365" i="1"/>
  <c r="AR365" i="1"/>
  <c r="AQ365" i="1"/>
  <c r="AP365" i="1"/>
  <c r="AP362" i="1" s="1"/>
  <c r="AO365" i="1"/>
  <c r="AN365" i="1"/>
  <c r="AM365" i="1"/>
  <c r="AL365" i="1"/>
  <c r="BA365" i="1" s="1"/>
  <c r="AK365" i="1"/>
  <c r="AJ365" i="1"/>
  <c r="AI365" i="1"/>
  <c r="AH365" i="1"/>
  <c r="AH362" i="1" s="1"/>
  <c r="AG365" i="1"/>
  <c r="AF365" i="1"/>
  <c r="AE365" i="1"/>
  <c r="AD365" i="1"/>
  <c r="AC365" i="1"/>
  <c r="AB365" i="1"/>
  <c r="AA365" i="1"/>
  <c r="Z365" i="1"/>
  <c r="Y365" i="1"/>
  <c r="X365" i="1"/>
  <c r="W365" i="1"/>
  <c r="S365" i="1"/>
  <c r="R365" i="1"/>
  <c r="Q365" i="1"/>
  <c r="O365" i="1"/>
  <c r="N365" i="1"/>
  <c r="M365" i="1"/>
  <c r="L365" i="1"/>
  <c r="K365" i="1"/>
  <c r="J365" i="1"/>
  <c r="I365" i="1"/>
  <c r="E365" i="1"/>
  <c r="BA364" i="1"/>
  <c r="AX364" i="1"/>
  <c r="AU364" i="1"/>
  <c r="V364" i="1"/>
  <c r="AY364" i="1" s="1"/>
  <c r="U364" i="1"/>
  <c r="T364" i="1"/>
  <c r="AW364" i="1" s="1"/>
  <c r="E364" i="1"/>
  <c r="AZ363" i="1"/>
  <c r="AT363" i="1"/>
  <c r="AS363" i="1"/>
  <c r="AS362" i="1" s="1"/>
  <c r="AR363" i="1"/>
  <c r="AQ363" i="1"/>
  <c r="AP363" i="1"/>
  <c r="AO363" i="1"/>
  <c r="AN363" i="1"/>
  <c r="AM363" i="1"/>
  <c r="AL363" i="1"/>
  <c r="AK363" i="1"/>
  <c r="AK362" i="1" s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S363" i="1"/>
  <c r="R363" i="1"/>
  <c r="R362" i="1" s="1"/>
  <c r="Q363" i="1"/>
  <c r="P363" i="1"/>
  <c r="O363" i="1"/>
  <c r="N363" i="1"/>
  <c r="M363" i="1"/>
  <c r="L363" i="1"/>
  <c r="K363" i="1"/>
  <c r="J363" i="1"/>
  <c r="J362" i="1" s="1"/>
  <c r="I363" i="1"/>
  <c r="E363" i="1"/>
  <c r="AB362" i="1"/>
  <c r="L362" i="1"/>
  <c r="E362" i="1"/>
  <c r="BA361" i="1"/>
  <c r="AU361" i="1"/>
  <c r="AM361" i="1"/>
  <c r="AM360" i="1" s="1"/>
  <c r="AH361" i="1"/>
  <c r="AH360" i="1" s="1"/>
  <c r="V361" i="1"/>
  <c r="AY361" i="1" s="1"/>
  <c r="U361" i="1"/>
  <c r="AX361" i="1" s="1"/>
  <c r="T361" i="1"/>
  <c r="E361" i="1"/>
  <c r="AZ360" i="1"/>
  <c r="AT360" i="1"/>
  <c r="AS360" i="1"/>
  <c r="AR360" i="1"/>
  <c r="AQ360" i="1"/>
  <c r="AP360" i="1"/>
  <c r="AO360" i="1"/>
  <c r="AN360" i="1"/>
  <c r="AL360" i="1"/>
  <c r="AK360" i="1"/>
  <c r="AJ360" i="1"/>
  <c r="AI360" i="1"/>
  <c r="AG360" i="1"/>
  <c r="AF360" i="1"/>
  <c r="AE360" i="1"/>
  <c r="AD360" i="1"/>
  <c r="AC360" i="1"/>
  <c r="AB360" i="1"/>
  <c r="AA360" i="1"/>
  <c r="Z360" i="1"/>
  <c r="Y360" i="1"/>
  <c r="X360" i="1"/>
  <c r="W360" i="1"/>
  <c r="S360" i="1"/>
  <c r="R360" i="1"/>
  <c r="Q360" i="1"/>
  <c r="P360" i="1"/>
  <c r="O360" i="1"/>
  <c r="N360" i="1"/>
  <c r="M360" i="1"/>
  <c r="L360" i="1"/>
  <c r="K360" i="1"/>
  <c r="J360" i="1"/>
  <c r="I360" i="1"/>
  <c r="E360" i="1"/>
  <c r="BA359" i="1"/>
  <c r="AU359" i="1"/>
  <c r="V359" i="1"/>
  <c r="AY359" i="1" s="1"/>
  <c r="U359" i="1"/>
  <c r="AX359" i="1" s="1"/>
  <c r="S359" i="1"/>
  <c r="P359" i="1"/>
  <c r="P356" i="1" s="1"/>
  <c r="E359" i="1"/>
  <c r="BA358" i="1"/>
  <c r="AU358" i="1"/>
  <c r="V358" i="1"/>
  <c r="AY358" i="1" s="1"/>
  <c r="U358" i="1"/>
  <c r="AX358" i="1" s="1"/>
  <c r="T358" i="1"/>
  <c r="AW358" i="1" s="1"/>
  <c r="E358" i="1"/>
  <c r="BA357" i="1"/>
  <c r="AU357" i="1"/>
  <c r="V357" i="1"/>
  <c r="AY357" i="1" s="1"/>
  <c r="U357" i="1"/>
  <c r="AX357" i="1" s="1"/>
  <c r="T357" i="1"/>
  <c r="AW357" i="1" s="1"/>
  <c r="E357" i="1"/>
  <c r="AZ356" i="1"/>
  <c r="AT356" i="1"/>
  <c r="AT353" i="1" s="1"/>
  <c r="AS356" i="1"/>
  <c r="AR356" i="1"/>
  <c r="AR353" i="1" s="1"/>
  <c r="AQ356" i="1"/>
  <c r="AP356" i="1"/>
  <c r="AP353" i="1" s="1"/>
  <c r="AO356" i="1"/>
  <c r="AN356" i="1"/>
  <c r="AM356" i="1"/>
  <c r="AL356" i="1"/>
  <c r="BA356" i="1" s="1"/>
  <c r="AK356" i="1"/>
  <c r="AJ356" i="1"/>
  <c r="AI356" i="1"/>
  <c r="AH356" i="1"/>
  <c r="AH353" i="1" s="1"/>
  <c r="AG356" i="1"/>
  <c r="AF356" i="1"/>
  <c r="AE356" i="1"/>
  <c r="AD356" i="1"/>
  <c r="AD353" i="1" s="1"/>
  <c r="AC356" i="1"/>
  <c r="AB356" i="1"/>
  <c r="AA356" i="1"/>
  <c r="Z356" i="1"/>
  <c r="Z353" i="1" s="1"/>
  <c r="Y356" i="1"/>
  <c r="X356" i="1"/>
  <c r="W356" i="1"/>
  <c r="S356" i="1"/>
  <c r="S353" i="1" s="1"/>
  <c r="R356" i="1"/>
  <c r="Q356" i="1"/>
  <c r="O356" i="1"/>
  <c r="O353" i="1" s="1"/>
  <c r="N356" i="1"/>
  <c r="M356" i="1"/>
  <c r="L356" i="1"/>
  <c r="K356" i="1"/>
  <c r="V356" i="1" s="1"/>
  <c r="J356" i="1"/>
  <c r="I356" i="1"/>
  <c r="E356" i="1"/>
  <c r="BA355" i="1"/>
  <c r="AU355" i="1"/>
  <c r="V355" i="1"/>
  <c r="AY355" i="1" s="1"/>
  <c r="U355" i="1"/>
  <c r="AX355" i="1" s="1"/>
  <c r="T355" i="1"/>
  <c r="E355" i="1"/>
  <c r="AZ354" i="1"/>
  <c r="AZ353" i="1" s="1"/>
  <c r="AT354" i="1"/>
  <c r="AS354" i="1"/>
  <c r="AS353" i="1" s="1"/>
  <c r="AR354" i="1"/>
  <c r="AQ354" i="1"/>
  <c r="AP354" i="1"/>
  <c r="AO354" i="1"/>
  <c r="AO353" i="1" s="1"/>
  <c r="AN354" i="1"/>
  <c r="AM354" i="1"/>
  <c r="AL354" i="1"/>
  <c r="AK354" i="1"/>
  <c r="AJ354" i="1"/>
  <c r="AI354" i="1"/>
  <c r="AH354" i="1"/>
  <c r="AG354" i="1"/>
  <c r="AG353" i="1" s="1"/>
  <c r="AF354" i="1"/>
  <c r="BA354" i="1" s="1"/>
  <c r="AE354" i="1"/>
  <c r="AE353" i="1" s="1"/>
  <c r="AD354" i="1"/>
  <c r="AC354" i="1"/>
  <c r="AC353" i="1" s="1"/>
  <c r="AB354" i="1"/>
  <c r="AA354" i="1"/>
  <c r="Z354" i="1"/>
  <c r="Y354" i="1"/>
  <c r="Y353" i="1" s="1"/>
  <c r="X354" i="1"/>
  <c r="W354" i="1"/>
  <c r="S354" i="1"/>
  <c r="R354" i="1"/>
  <c r="R353" i="1" s="1"/>
  <c r="Q354" i="1"/>
  <c r="P354" i="1"/>
  <c r="P353" i="1" s="1"/>
  <c r="O354" i="1"/>
  <c r="N354" i="1"/>
  <c r="M354" i="1"/>
  <c r="L354" i="1"/>
  <c r="L353" i="1" s="1"/>
  <c r="K354" i="1"/>
  <c r="J354" i="1"/>
  <c r="I354" i="1"/>
  <c r="E354" i="1"/>
  <c r="AJ353" i="1"/>
  <c r="N353" i="1"/>
  <c r="J353" i="1"/>
  <c r="E353" i="1"/>
  <c r="E352" i="1"/>
  <c r="BA351" i="1"/>
  <c r="AU351" i="1"/>
  <c r="T351" i="1"/>
  <c r="E351" i="1"/>
  <c r="AT350" i="1"/>
  <c r="AS350" i="1"/>
  <c r="AR350" i="1"/>
  <c r="AQ350" i="1"/>
  <c r="AQ349" i="1" s="1"/>
  <c r="AP350" i="1"/>
  <c r="AP349" i="1" s="1"/>
  <c r="AP348" i="1" s="1"/>
  <c r="AO350" i="1"/>
  <c r="AO349" i="1" s="1"/>
  <c r="AO348" i="1" s="1"/>
  <c r="AN350" i="1"/>
  <c r="AN349" i="1" s="1"/>
  <c r="AN348" i="1" s="1"/>
  <c r="AM350" i="1"/>
  <c r="AL350" i="1"/>
  <c r="AL349" i="1" s="1"/>
  <c r="AL348" i="1" s="1"/>
  <c r="AK350" i="1"/>
  <c r="AK349" i="1" s="1"/>
  <c r="AK348" i="1" s="1"/>
  <c r="AJ350" i="1"/>
  <c r="AJ349" i="1" s="1"/>
  <c r="AJ348" i="1" s="1"/>
  <c r="AI350" i="1"/>
  <c r="AI349" i="1" s="1"/>
  <c r="AH350" i="1"/>
  <c r="AG350" i="1"/>
  <c r="AG349" i="1" s="1"/>
  <c r="AG348" i="1" s="1"/>
  <c r="AF350" i="1"/>
  <c r="AF349" i="1" s="1"/>
  <c r="AF348" i="1" s="1"/>
  <c r="R350" i="1"/>
  <c r="R349" i="1" s="1"/>
  <c r="Q350" i="1"/>
  <c r="P350" i="1"/>
  <c r="O350" i="1"/>
  <c r="E350" i="1"/>
  <c r="AT349" i="1"/>
  <c r="AS349" i="1"/>
  <c r="AS348" i="1" s="1"/>
  <c r="AM349" i="1"/>
  <c r="AM348" i="1" s="1"/>
  <c r="AH349" i="1"/>
  <c r="AH348" i="1" s="1"/>
  <c r="Q349" i="1"/>
  <c r="Q348" i="1" s="1"/>
  <c r="O349" i="1"/>
  <c r="O348" i="1" s="1"/>
  <c r="E349" i="1"/>
  <c r="AT348" i="1"/>
  <c r="AQ348" i="1"/>
  <c r="AI348" i="1"/>
  <c r="R348" i="1"/>
  <c r="E348" i="1"/>
  <c r="E347" i="1"/>
  <c r="BA346" i="1"/>
  <c r="AU346" i="1"/>
  <c r="V346" i="1"/>
  <c r="AY346" i="1" s="1"/>
  <c r="U346" i="1"/>
  <c r="AX346" i="1" s="1"/>
  <c r="T346" i="1"/>
  <c r="E346" i="1"/>
  <c r="AZ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D345" i="1"/>
  <c r="AC345" i="1"/>
  <c r="AB345" i="1"/>
  <c r="AA345" i="1"/>
  <c r="Z345" i="1"/>
  <c r="Y345" i="1"/>
  <c r="X345" i="1"/>
  <c r="W345" i="1"/>
  <c r="S345" i="1"/>
  <c r="R345" i="1"/>
  <c r="R341" i="1" s="1"/>
  <c r="R340" i="1" s="1"/>
  <c r="R335" i="1" s="1"/>
  <c r="Q345" i="1"/>
  <c r="P345" i="1"/>
  <c r="O345" i="1"/>
  <c r="N345" i="1"/>
  <c r="M345" i="1"/>
  <c r="L345" i="1"/>
  <c r="K345" i="1"/>
  <c r="J345" i="1"/>
  <c r="I345" i="1"/>
  <c r="E345" i="1"/>
  <c r="BA344" i="1"/>
  <c r="AU344" i="1"/>
  <c r="V344" i="1"/>
  <c r="AY344" i="1" s="1"/>
  <c r="U344" i="1"/>
  <c r="AX344" i="1" s="1"/>
  <c r="T344" i="1"/>
  <c r="AW344" i="1" s="1"/>
  <c r="E344" i="1"/>
  <c r="BA343" i="1"/>
  <c r="AU343" i="1"/>
  <c r="V343" i="1"/>
  <c r="AY343" i="1" s="1"/>
  <c r="U343" i="1"/>
  <c r="AX343" i="1" s="1"/>
  <c r="T343" i="1"/>
  <c r="AW343" i="1" s="1"/>
  <c r="E343" i="1"/>
  <c r="AZ342" i="1"/>
  <c r="AT342" i="1"/>
  <c r="AS342" i="1"/>
  <c r="AR342" i="1"/>
  <c r="AQ342" i="1"/>
  <c r="AQ341" i="1" s="1"/>
  <c r="AQ340" i="1" s="1"/>
  <c r="AP342" i="1"/>
  <c r="AP341" i="1" s="1"/>
  <c r="AP340" i="1" s="1"/>
  <c r="AO342" i="1"/>
  <c r="AN342" i="1"/>
  <c r="AM342" i="1"/>
  <c r="AL342" i="1"/>
  <c r="AL341" i="1" s="1"/>
  <c r="AL340" i="1" s="1"/>
  <c r="AK342" i="1"/>
  <c r="AJ342" i="1"/>
  <c r="AI342" i="1"/>
  <c r="AI341" i="1" s="1"/>
  <c r="AI340" i="1" s="1"/>
  <c r="AH342" i="1"/>
  <c r="AH341" i="1" s="1"/>
  <c r="AH340" i="1" s="1"/>
  <c r="AH335" i="1" s="1"/>
  <c r="AG342" i="1"/>
  <c r="AG341" i="1" s="1"/>
  <c r="AG340" i="1" s="1"/>
  <c r="AF342" i="1"/>
  <c r="AE342" i="1"/>
  <c r="AD342" i="1"/>
  <c r="AC342" i="1"/>
  <c r="AB342" i="1"/>
  <c r="AB341" i="1" s="1"/>
  <c r="AB340" i="1" s="1"/>
  <c r="AB335" i="1" s="1"/>
  <c r="AA342" i="1"/>
  <c r="Z342" i="1"/>
  <c r="Z341" i="1" s="1"/>
  <c r="Z340" i="1" s="1"/>
  <c r="Z335" i="1" s="1"/>
  <c r="Y342" i="1"/>
  <c r="X342" i="1"/>
  <c r="X341" i="1" s="1"/>
  <c r="X340" i="1" s="1"/>
  <c r="X335" i="1" s="1"/>
  <c r="W342" i="1"/>
  <c r="S342" i="1"/>
  <c r="S341" i="1" s="1"/>
  <c r="S340" i="1" s="1"/>
  <c r="S335" i="1" s="1"/>
  <c r="R342" i="1"/>
  <c r="Q342" i="1"/>
  <c r="Q341" i="1" s="1"/>
  <c r="Q340" i="1" s="1"/>
  <c r="P342" i="1"/>
  <c r="O342" i="1"/>
  <c r="O341" i="1" s="1"/>
  <c r="O340" i="1" s="1"/>
  <c r="N342" i="1"/>
  <c r="M342" i="1"/>
  <c r="M341" i="1" s="1"/>
  <c r="M340" i="1" s="1"/>
  <c r="M335" i="1" s="1"/>
  <c r="L342" i="1"/>
  <c r="K342" i="1"/>
  <c r="K341" i="1" s="1"/>
  <c r="J342" i="1"/>
  <c r="I342" i="1"/>
  <c r="E342" i="1"/>
  <c r="AT341" i="1"/>
  <c r="AT340" i="1" s="1"/>
  <c r="AT335" i="1" s="1"/>
  <c r="AM341" i="1"/>
  <c r="AM340" i="1" s="1"/>
  <c r="AE341" i="1"/>
  <c r="AE340" i="1" s="1"/>
  <c r="AE335" i="1" s="1"/>
  <c r="AD341" i="1"/>
  <c r="AD340" i="1" s="1"/>
  <c r="P341" i="1"/>
  <c r="P340" i="1" s="1"/>
  <c r="N341" i="1"/>
  <c r="N340" i="1" s="1"/>
  <c r="N335" i="1" s="1"/>
  <c r="J341" i="1"/>
  <c r="J340" i="1" s="1"/>
  <c r="J335" i="1" s="1"/>
  <c r="E341" i="1"/>
  <c r="E340" i="1"/>
  <c r="BA339" i="1"/>
  <c r="AU339" i="1"/>
  <c r="T339" i="1"/>
  <c r="E339" i="1"/>
  <c r="AT338" i="1"/>
  <c r="AS338" i="1"/>
  <c r="AR338" i="1"/>
  <c r="AQ338" i="1"/>
  <c r="AQ337" i="1" s="1"/>
  <c r="AQ336" i="1" s="1"/>
  <c r="AP338" i="1"/>
  <c r="AO338" i="1"/>
  <c r="AO337" i="1" s="1"/>
  <c r="AO336" i="1" s="1"/>
  <c r="AN338" i="1"/>
  <c r="AN337" i="1" s="1"/>
  <c r="AN336" i="1" s="1"/>
  <c r="AM338" i="1"/>
  <c r="AM337" i="1" s="1"/>
  <c r="AM336" i="1" s="1"/>
  <c r="AL338" i="1"/>
  <c r="AK338" i="1"/>
  <c r="AJ338" i="1"/>
  <c r="AJ337" i="1" s="1"/>
  <c r="AJ336" i="1" s="1"/>
  <c r="AI338" i="1"/>
  <c r="AI337" i="1" s="1"/>
  <c r="AI336" i="1" s="1"/>
  <c r="AH338" i="1"/>
  <c r="AG338" i="1"/>
  <c r="AG337" i="1" s="1"/>
  <c r="AG336" i="1" s="1"/>
  <c r="AF338" i="1"/>
  <c r="AF337" i="1" s="1"/>
  <c r="AF336" i="1" s="1"/>
  <c r="R338" i="1"/>
  <c r="R337" i="1" s="1"/>
  <c r="Q338" i="1"/>
  <c r="P338" i="1"/>
  <c r="P337" i="1" s="1"/>
  <c r="O338" i="1"/>
  <c r="E338" i="1"/>
  <c r="AT337" i="1"/>
  <c r="AS337" i="1"/>
  <c r="AS336" i="1" s="1"/>
  <c r="AP337" i="1"/>
  <c r="AL337" i="1"/>
  <c r="AK337" i="1"/>
  <c r="AK336" i="1" s="1"/>
  <c r="AH337" i="1"/>
  <c r="Q337" i="1"/>
  <c r="Q336" i="1" s="1"/>
  <c r="O337" i="1"/>
  <c r="O336" i="1" s="1"/>
  <c r="E337" i="1"/>
  <c r="AT336" i="1"/>
  <c r="AP336" i="1"/>
  <c r="AL336" i="1"/>
  <c r="AL335" i="1" s="1"/>
  <c r="AH336" i="1"/>
  <c r="R336" i="1"/>
  <c r="E336" i="1"/>
  <c r="AD335" i="1"/>
  <c r="E335" i="1"/>
  <c r="E334" i="1"/>
  <c r="E333" i="1"/>
  <c r="BA332" i="1"/>
  <c r="AU332" i="1"/>
  <c r="T332" i="1"/>
  <c r="E332" i="1"/>
  <c r="AT331" i="1"/>
  <c r="AS331" i="1"/>
  <c r="AS329" i="1" s="1"/>
  <c r="AS328" i="1" s="1"/>
  <c r="AR331" i="1"/>
  <c r="AQ331" i="1"/>
  <c r="AQ329" i="1" s="1"/>
  <c r="AQ328" i="1" s="1"/>
  <c r="AP331" i="1"/>
  <c r="AO331" i="1"/>
  <c r="AO329" i="1" s="1"/>
  <c r="AO328" i="1" s="1"/>
  <c r="AN331" i="1"/>
  <c r="AM331" i="1"/>
  <c r="AM329" i="1" s="1"/>
  <c r="AM328" i="1" s="1"/>
  <c r="AL331" i="1"/>
  <c r="BA331" i="1" s="1"/>
  <c r="AK331" i="1"/>
  <c r="AK329" i="1" s="1"/>
  <c r="AK328" i="1" s="1"/>
  <c r="AJ331" i="1"/>
  <c r="AI331" i="1"/>
  <c r="AI329" i="1" s="1"/>
  <c r="AI328" i="1" s="1"/>
  <c r="AH331" i="1"/>
  <c r="AG331" i="1"/>
  <c r="AG329" i="1" s="1"/>
  <c r="AG328" i="1" s="1"/>
  <c r="AF331" i="1"/>
  <c r="R331" i="1"/>
  <c r="R329" i="1" s="1"/>
  <c r="R328" i="1" s="1"/>
  <c r="Q331" i="1"/>
  <c r="P331" i="1"/>
  <c r="P329" i="1" s="1"/>
  <c r="P328" i="1" s="1"/>
  <c r="O331" i="1"/>
  <c r="E331" i="1"/>
  <c r="AU330" i="1"/>
  <c r="T330" i="1"/>
  <c r="AV330" i="1" s="1"/>
  <c r="E330" i="1"/>
  <c r="AT329" i="1"/>
  <c r="AT328" i="1" s="1"/>
  <c r="AR329" i="1"/>
  <c r="AP329" i="1"/>
  <c r="AN329" i="1"/>
  <c r="AN328" i="1" s="1"/>
  <c r="AL329" i="1"/>
  <c r="AL328" i="1" s="1"/>
  <c r="AJ329" i="1"/>
  <c r="AJ328" i="1" s="1"/>
  <c r="AH329" i="1"/>
  <c r="AH328" i="1" s="1"/>
  <c r="AF329" i="1"/>
  <c r="AF328" i="1" s="1"/>
  <c r="Q329" i="1"/>
  <c r="Q328" i="1" s="1"/>
  <c r="O329" i="1"/>
  <c r="O328" i="1" s="1"/>
  <c r="E329" i="1"/>
  <c r="AR328" i="1"/>
  <c r="AP328" i="1"/>
  <c r="E328" i="1"/>
  <c r="BA327" i="1"/>
  <c r="AU327" i="1"/>
  <c r="AM327" i="1"/>
  <c r="AI327" i="1"/>
  <c r="AI326" i="1" s="1"/>
  <c r="AI321" i="1" s="1"/>
  <c r="AI320" i="1" s="1"/>
  <c r="AI319" i="1" s="1"/>
  <c r="AH327" i="1"/>
  <c r="T327" i="1"/>
  <c r="AV327" i="1" s="1"/>
  <c r="E327" i="1"/>
  <c r="AT326" i="1"/>
  <c r="AS326" i="1"/>
  <c r="AR326" i="1"/>
  <c r="AQ326" i="1"/>
  <c r="AP326" i="1"/>
  <c r="AO326" i="1"/>
  <c r="AN326" i="1"/>
  <c r="AM326" i="1"/>
  <c r="AL326" i="1"/>
  <c r="BA326" i="1" s="1"/>
  <c r="AK326" i="1"/>
  <c r="AJ326" i="1"/>
  <c r="AH326" i="1"/>
  <c r="AG326" i="1"/>
  <c r="AF326" i="1"/>
  <c r="P326" i="1"/>
  <c r="T326" i="1" s="1"/>
  <c r="O326" i="1"/>
  <c r="E326" i="1"/>
  <c r="AY325" i="1"/>
  <c r="AU325" i="1"/>
  <c r="V325" i="1"/>
  <c r="U325" i="1"/>
  <c r="AX325" i="1" s="1"/>
  <c r="T325" i="1"/>
  <c r="AW325" i="1" s="1"/>
  <c r="E325" i="1"/>
  <c r="AZ324" i="1"/>
  <c r="AT324" i="1"/>
  <c r="AT321" i="1" s="1"/>
  <c r="AT320" i="1" s="1"/>
  <c r="AT319" i="1" s="1"/>
  <c r="AS324" i="1"/>
  <c r="AR324" i="1"/>
  <c r="AQ324" i="1"/>
  <c r="AP324" i="1"/>
  <c r="AU324" i="1" s="1"/>
  <c r="AO324" i="1"/>
  <c r="AN324" i="1"/>
  <c r="AM324" i="1"/>
  <c r="AL324" i="1"/>
  <c r="AL321" i="1" s="1"/>
  <c r="AK324" i="1"/>
  <c r="AJ324" i="1"/>
  <c r="AI324" i="1"/>
  <c r="AH324" i="1"/>
  <c r="AH321" i="1" s="1"/>
  <c r="AH320" i="1" s="1"/>
  <c r="AH319" i="1" s="1"/>
  <c r="AG324" i="1"/>
  <c r="AF324" i="1"/>
  <c r="AD324" i="1"/>
  <c r="AC324" i="1"/>
  <c r="AB324" i="1"/>
  <c r="AA324" i="1"/>
  <c r="AA321" i="1" s="1"/>
  <c r="AA320" i="1" s="1"/>
  <c r="Z324" i="1"/>
  <c r="Y324" i="1"/>
  <c r="Y321" i="1" s="1"/>
  <c r="Y320" i="1" s="1"/>
  <c r="Y319" i="1" s="1"/>
  <c r="X324" i="1"/>
  <c r="W324" i="1"/>
  <c r="S324" i="1"/>
  <c r="R324" i="1"/>
  <c r="R321" i="1" s="1"/>
  <c r="R320" i="1" s="1"/>
  <c r="R319" i="1" s="1"/>
  <c r="Q324" i="1"/>
  <c r="P324" i="1"/>
  <c r="O324" i="1"/>
  <c r="N324" i="1"/>
  <c r="M324" i="1"/>
  <c r="L324" i="1"/>
  <c r="K324" i="1"/>
  <c r="J324" i="1"/>
  <c r="U324" i="1" s="1"/>
  <c r="AX324" i="1" s="1"/>
  <c r="I324" i="1"/>
  <c r="E324" i="1"/>
  <c r="BA323" i="1"/>
  <c r="AU323" i="1"/>
  <c r="V323" i="1"/>
  <c r="AY323" i="1" s="1"/>
  <c r="U323" i="1"/>
  <c r="AX323" i="1" s="1"/>
  <c r="T323" i="1"/>
  <c r="E323" i="1"/>
  <c r="AZ322" i="1"/>
  <c r="AZ321" i="1" s="1"/>
  <c r="AT322" i="1"/>
  <c r="AS322" i="1"/>
  <c r="AR322" i="1"/>
  <c r="AR321" i="1" s="1"/>
  <c r="AR320" i="1" s="1"/>
  <c r="AR319" i="1" s="1"/>
  <c r="AQ322" i="1"/>
  <c r="AP322" i="1"/>
  <c r="AO322" i="1"/>
  <c r="AN322" i="1"/>
  <c r="AN321" i="1" s="1"/>
  <c r="AM322" i="1"/>
  <c r="AL322" i="1"/>
  <c r="AK322" i="1"/>
  <c r="AJ322" i="1"/>
  <c r="AJ321" i="1" s="1"/>
  <c r="AJ320" i="1" s="1"/>
  <c r="AJ319" i="1" s="1"/>
  <c r="AI322" i="1"/>
  <c r="AH322" i="1"/>
  <c r="AG322" i="1"/>
  <c r="AF322" i="1"/>
  <c r="AF321" i="1" s="1"/>
  <c r="AF320" i="1" s="1"/>
  <c r="AF319" i="1" s="1"/>
  <c r="AE322" i="1"/>
  <c r="AD322" i="1"/>
  <c r="AC322" i="1"/>
  <c r="AB322" i="1"/>
  <c r="AB321" i="1" s="1"/>
  <c r="AB320" i="1" s="1"/>
  <c r="AB319" i="1" s="1"/>
  <c r="AA322" i="1"/>
  <c r="Z322" i="1"/>
  <c r="Y322" i="1"/>
  <c r="X322" i="1"/>
  <c r="X321" i="1" s="1"/>
  <c r="W322" i="1"/>
  <c r="S322" i="1"/>
  <c r="S321" i="1" s="1"/>
  <c r="R322" i="1"/>
  <c r="Q322" i="1"/>
  <c r="Q321" i="1" s="1"/>
  <c r="Q320" i="1" s="1"/>
  <c r="Q319" i="1" s="1"/>
  <c r="P322" i="1"/>
  <c r="O322" i="1"/>
  <c r="N322" i="1"/>
  <c r="M322" i="1"/>
  <c r="M321" i="1" s="1"/>
  <c r="M320" i="1" s="1"/>
  <c r="M319" i="1" s="1"/>
  <c r="L322" i="1"/>
  <c r="K322" i="1"/>
  <c r="J322" i="1"/>
  <c r="I322" i="1"/>
  <c r="I321" i="1" s="1"/>
  <c r="I320" i="1" s="1"/>
  <c r="I319" i="1" s="1"/>
  <c r="I309" i="1" s="1"/>
  <c r="E322" i="1"/>
  <c r="AE321" i="1"/>
  <c r="AD321" i="1"/>
  <c r="AD320" i="1" s="1"/>
  <c r="AD319" i="1" s="1"/>
  <c r="Z321" i="1"/>
  <c r="Z320" i="1" s="1"/>
  <c r="Z319" i="1" s="1"/>
  <c r="W321" i="1"/>
  <c r="W320" i="1" s="1"/>
  <c r="W319" i="1" s="1"/>
  <c r="O321" i="1"/>
  <c r="O320" i="1" s="1"/>
  <c r="O319" i="1" s="1"/>
  <c r="K321" i="1"/>
  <c r="K320" i="1" s="1"/>
  <c r="K319" i="1" s="1"/>
  <c r="E321" i="1"/>
  <c r="AZ320" i="1"/>
  <c r="AZ319" i="1" s="1"/>
  <c r="AN320" i="1"/>
  <c r="AN319" i="1" s="1"/>
  <c r="AE320" i="1"/>
  <c r="X320" i="1"/>
  <c r="X319" i="1" s="1"/>
  <c r="S320" i="1"/>
  <c r="S319" i="1" s="1"/>
  <c r="E320" i="1"/>
  <c r="AE319" i="1"/>
  <c r="AA319" i="1"/>
  <c r="E319" i="1"/>
  <c r="BA318" i="1"/>
  <c r="AU318" i="1"/>
  <c r="V318" i="1"/>
  <c r="AY318" i="1" s="1"/>
  <c r="U318" i="1"/>
  <c r="AX318" i="1" s="1"/>
  <c r="T318" i="1"/>
  <c r="AW318" i="1" s="1"/>
  <c r="E318" i="1"/>
  <c r="AZ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S317" i="1"/>
  <c r="R317" i="1"/>
  <c r="Q317" i="1"/>
  <c r="P317" i="1"/>
  <c r="O317" i="1"/>
  <c r="N317" i="1"/>
  <c r="M317" i="1"/>
  <c r="L317" i="1"/>
  <c r="K317" i="1"/>
  <c r="J317" i="1"/>
  <c r="U317" i="1" s="1"/>
  <c r="I317" i="1"/>
  <c r="E317" i="1"/>
  <c r="BA316" i="1"/>
  <c r="AU316" i="1"/>
  <c r="V316" i="1"/>
  <c r="AY316" i="1" s="1"/>
  <c r="U316" i="1"/>
  <c r="AX316" i="1" s="1"/>
  <c r="T316" i="1"/>
  <c r="AW316" i="1" s="1"/>
  <c r="E316" i="1"/>
  <c r="BA315" i="1"/>
  <c r="AU315" i="1"/>
  <c r="V315" i="1"/>
  <c r="AY315" i="1" s="1"/>
  <c r="U315" i="1"/>
  <c r="AX315" i="1" s="1"/>
  <c r="T315" i="1"/>
  <c r="AV315" i="1" s="1"/>
  <c r="E315" i="1"/>
  <c r="BA314" i="1"/>
  <c r="AU314" i="1"/>
  <c r="V314" i="1"/>
  <c r="AY314" i="1" s="1"/>
  <c r="U314" i="1"/>
  <c r="AX314" i="1" s="1"/>
  <c r="T314" i="1"/>
  <c r="AW314" i="1" s="1"/>
  <c r="E314" i="1"/>
  <c r="AZ313" i="1"/>
  <c r="AZ312" i="1" s="1"/>
  <c r="AZ311" i="1" s="1"/>
  <c r="AZ310" i="1" s="1"/>
  <c r="AZ309" i="1" s="1"/>
  <c r="AT313" i="1"/>
  <c r="AS313" i="1"/>
  <c r="AS312" i="1" s="1"/>
  <c r="AS311" i="1" s="1"/>
  <c r="AS310" i="1" s="1"/>
  <c r="AR313" i="1"/>
  <c r="AQ313" i="1"/>
  <c r="AQ312" i="1" s="1"/>
  <c r="AP313" i="1"/>
  <c r="AO313" i="1"/>
  <c r="AN313" i="1"/>
  <c r="AM313" i="1"/>
  <c r="AL313" i="1"/>
  <c r="AK313" i="1"/>
  <c r="AK312" i="1" s="1"/>
  <c r="AK311" i="1" s="1"/>
  <c r="AK310" i="1" s="1"/>
  <c r="AJ313" i="1"/>
  <c r="AI313" i="1"/>
  <c r="AI312" i="1" s="1"/>
  <c r="AI311" i="1" s="1"/>
  <c r="AI310" i="1" s="1"/>
  <c r="AH313" i="1"/>
  <c r="AG313" i="1"/>
  <c r="AG312" i="1" s="1"/>
  <c r="AG311" i="1" s="1"/>
  <c r="AG310" i="1" s="1"/>
  <c r="AF313" i="1"/>
  <c r="AE313" i="1"/>
  <c r="AD313" i="1"/>
  <c r="AC313" i="1"/>
  <c r="AC312" i="1" s="1"/>
  <c r="AC311" i="1" s="1"/>
  <c r="AC310" i="1" s="1"/>
  <c r="AB313" i="1"/>
  <c r="AA313" i="1"/>
  <c r="AA312" i="1" s="1"/>
  <c r="AA311" i="1" s="1"/>
  <c r="AA310" i="1" s="1"/>
  <c r="AA309" i="1" s="1"/>
  <c r="Z313" i="1"/>
  <c r="Y313" i="1"/>
  <c r="Y312" i="1" s="1"/>
  <c r="Y311" i="1" s="1"/>
  <c r="Y310" i="1" s="1"/>
  <c r="X313" i="1"/>
  <c r="W313" i="1"/>
  <c r="W312" i="1" s="1"/>
  <c r="W311" i="1" s="1"/>
  <c r="W310" i="1" s="1"/>
  <c r="S313" i="1"/>
  <c r="S312" i="1" s="1"/>
  <c r="S311" i="1" s="1"/>
  <c r="S310" i="1" s="1"/>
  <c r="R313" i="1"/>
  <c r="Q313" i="1"/>
  <c r="P313" i="1"/>
  <c r="P312" i="1" s="1"/>
  <c r="P311" i="1" s="1"/>
  <c r="P310" i="1" s="1"/>
  <c r="O313" i="1"/>
  <c r="O312" i="1" s="1"/>
  <c r="O311" i="1" s="1"/>
  <c r="O310" i="1" s="1"/>
  <c r="N313" i="1"/>
  <c r="N312" i="1" s="1"/>
  <c r="N311" i="1" s="1"/>
  <c r="N310" i="1" s="1"/>
  <c r="M313" i="1"/>
  <c r="L313" i="1"/>
  <c r="L312" i="1" s="1"/>
  <c r="L311" i="1" s="1"/>
  <c r="K313" i="1"/>
  <c r="K312" i="1" s="1"/>
  <c r="K311" i="1" s="1"/>
  <c r="K310" i="1" s="1"/>
  <c r="J313" i="1"/>
  <c r="I313" i="1"/>
  <c r="E313" i="1"/>
  <c r="AR312" i="1"/>
  <c r="AR311" i="1" s="1"/>
  <c r="AO312" i="1"/>
  <c r="AO311" i="1" s="1"/>
  <c r="AO310" i="1" s="1"/>
  <c r="AN312" i="1"/>
  <c r="AN311" i="1" s="1"/>
  <c r="AM312" i="1"/>
  <c r="AM311" i="1" s="1"/>
  <c r="AM310" i="1" s="1"/>
  <c r="AJ312" i="1"/>
  <c r="AJ311" i="1" s="1"/>
  <c r="AF312" i="1"/>
  <c r="AF311" i="1" s="1"/>
  <c r="AE312" i="1"/>
  <c r="AE311" i="1" s="1"/>
  <c r="AE310" i="1" s="1"/>
  <c r="AE309" i="1" s="1"/>
  <c r="AB312" i="1"/>
  <c r="AB311" i="1" s="1"/>
  <c r="X312" i="1"/>
  <c r="X311" i="1" s="1"/>
  <c r="X310" i="1" s="1"/>
  <c r="Q312" i="1"/>
  <c r="Q311" i="1" s="1"/>
  <c r="Q310" i="1" s="1"/>
  <c r="M312" i="1"/>
  <c r="M311" i="1" s="1"/>
  <c r="M310" i="1" s="1"/>
  <c r="M309" i="1" s="1"/>
  <c r="I312" i="1"/>
  <c r="I311" i="1" s="1"/>
  <c r="I310" i="1" s="1"/>
  <c r="E312" i="1"/>
  <c r="AQ311" i="1"/>
  <c r="AQ310" i="1" s="1"/>
  <c r="E311" i="1"/>
  <c r="AR310" i="1"/>
  <c r="AN310" i="1"/>
  <c r="AJ310" i="1"/>
  <c r="AF310" i="1"/>
  <c r="AB310" i="1"/>
  <c r="L310" i="1"/>
  <c r="E310" i="1"/>
  <c r="E309" i="1"/>
  <c r="BA308" i="1"/>
  <c r="AV308" i="1"/>
  <c r="AU308" i="1"/>
  <c r="T308" i="1"/>
  <c r="E308" i="1"/>
  <c r="AT307" i="1"/>
  <c r="AT305" i="1" s="1"/>
  <c r="AT304" i="1" s="1"/>
  <c r="AS307" i="1"/>
  <c r="AS305" i="1" s="1"/>
  <c r="AS304" i="1" s="1"/>
  <c r="AR307" i="1"/>
  <c r="AR305" i="1" s="1"/>
  <c r="AR304" i="1" s="1"/>
  <c r="AQ307" i="1"/>
  <c r="AQ305" i="1" s="1"/>
  <c r="AQ304" i="1" s="1"/>
  <c r="AP307" i="1"/>
  <c r="AO307" i="1"/>
  <c r="AO305" i="1" s="1"/>
  <c r="AO304" i="1" s="1"/>
  <c r="AN307" i="1"/>
  <c r="AN305" i="1" s="1"/>
  <c r="AN304" i="1" s="1"/>
  <c r="AM307" i="1"/>
  <c r="AL307" i="1"/>
  <c r="AL305" i="1" s="1"/>
  <c r="AL304" i="1" s="1"/>
  <c r="AK307" i="1"/>
  <c r="AK305" i="1" s="1"/>
  <c r="AK304" i="1" s="1"/>
  <c r="AJ307" i="1"/>
  <c r="AJ305" i="1" s="1"/>
  <c r="AJ304" i="1" s="1"/>
  <c r="AI307" i="1"/>
  <c r="AI305" i="1" s="1"/>
  <c r="AI304" i="1" s="1"/>
  <c r="AH307" i="1"/>
  <c r="AH305" i="1" s="1"/>
  <c r="AH304" i="1" s="1"/>
  <c r="AG307" i="1"/>
  <c r="AG305" i="1" s="1"/>
  <c r="AG304" i="1" s="1"/>
  <c r="AF307" i="1"/>
  <c r="R307" i="1"/>
  <c r="Q307" i="1"/>
  <c r="P307" i="1"/>
  <c r="O307" i="1"/>
  <c r="O305" i="1" s="1"/>
  <c r="O304" i="1" s="1"/>
  <c r="E307" i="1"/>
  <c r="AU306" i="1"/>
  <c r="T306" i="1"/>
  <c r="E306" i="1"/>
  <c r="AP305" i="1"/>
  <c r="AM305" i="1"/>
  <c r="R305" i="1"/>
  <c r="P305" i="1"/>
  <c r="E305" i="1"/>
  <c r="AP304" i="1"/>
  <c r="AM304" i="1"/>
  <c r="R304" i="1"/>
  <c r="P304" i="1"/>
  <c r="E304" i="1"/>
  <c r="BA303" i="1"/>
  <c r="AU303" i="1"/>
  <c r="V303" i="1"/>
  <c r="AY303" i="1" s="1"/>
  <c r="U303" i="1"/>
  <c r="AX303" i="1" s="1"/>
  <c r="T303" i="1"/>
  <c r="AW303" i="1" s="1"/>
  <c r="E303" i="1"/>
  <c r="AZ302" i="1"/>
  <c r="AZ301" i="1" s="1"/>
  <c r="AZ300" i="1" s="1"/>
  <c r="AZ299" i="1" s="1"/>
  <c r="AT302" i="1"/>
  <c r="AS302" i="1"/>
  <c r="AR302" i="1"/>
  <c r="AQ302" i="1"/>
  <c r="AQ301" i="1" s="1"/>
  <c r="AQ300" i="1" s="1"/>
  <c r="AQ299" i="1" s="1"/>
  <c r="AP302" i="1"/>
  <c r="AP301" i="1" s="1"/>
  <c r="AO302" i="1"/>
  <c r="AN302" i="1"/>
  <c r="AN301" i="1" s="1"/>
  <c r="AN300" i="1" s="1"/>
  <c r="AN299" i="1" s="1"/>
  <c r="AM302" i="1"/>
  <c r="AM301" i="1" s="1"/>
  <c r="AM300" i="1" s="1"/>
  <c r="AM299" i="1" s="1"/>
  <c r="AL302" i="1"/>
  <c r="AK302" i="1"/>
  <c r="AK301" i="1" s="1"/>
  <c r="AK300" i="1" s="1"/>
  <c r="AK299" i="1" s="1"/>
  <c r="AJ302" i="1"/>
  <c r="AJ301" i="1" s="1"/>
  <c r="AJ300" i="1" s="1"/>
  <c r="AJ299" i="1" s="1"/>
  <c r="AI302" i="1"/>
  <c r="AI301" i="1" s="1"/>
  <c r="AH302" i="1"/>
  <c r="AG302" i="1"/>
  <c r="AF302" i="1"/>
  <c r="AF301" i="1" s="1"/>
  <c r="AF300" i="1" s="1"/>
  <c r="AF299" i="1" s="1"/>
  <c r="AE302" i="1"/>
  <c r="AE301" i="1" s="1"/>
  <c r="AE300" i="1" s="1"/>
  <c r="AE299" i="1" s="1"/>
  <c r="AD302" i="1"/>
  <c r="AC302" i="1"/>
  <c r="AB302" i="1"/>
  <c r="AA302" i="1"/>
  <c r="AA301" i="1" s="1"/>
  <c r="AA300" i="1" s="1"/>
  <c r="AA299" i="1" s="1"/>
  <c r="Z302" i="1"/>
  <c r="Z301" i="1" s="1"/>
  <c r="Y302" i="1"/>
  <c r="X302" i="1"/>
  <c r="X301" i="1" s="1"/>
  <c r="X300" i="1" s="1"/>
  <c r="X299" i="1" s="1"/>
  <c r="W302" i="1"/>
  <c r="W301" i="1" s="1"/>
  <c r="W300" i="1" s="1"/>
  <c r="W299" i="1" s="1"/>
  <c r="S302" i="1"/>
  <c r="S301" i="1" s="1"/>
  <c r="R302" i="1"/>
  <c r="Q302" i="1"/>
  <c r="Q301" i="1" s="1"/>
  <c r="Q300" i="1" s="1"/>
  <c r="Q299" i="1" s="1"/>
  <c r="P302" i="1"/>
  <c r="O302" i="1"/>
  <c r="O301" i="1" s="1"/>
  <c r="O300" i="1" s="1"/>
  <c r="O299" i="1" s="1"/>
  <c r="N302" i="1"/>
  <c r="M302" i="1"/>
  <c r="M301" i="1" s="1"/>
  <c r="M300" i="1" s="1"/>
  <c r="M299" i="1" s="1"/>
  <c r="L302" i="1"/>
  <c r="L301" i="1" s="1"/>
  <c r="L300" i="1" s="1"/>
  <c r="L299" i="1" s="1"/>
  <c r="K302" i="1"/>
  <c r="J302" i="1"/>
  <c r="J301" i="1" s="1"/>
  <c r="I302" i="1"/>
  <c r="I301" i="1" s="1"/>
  <c r="E302" i="1"/>
  <c r="AT301" i="1"/>
  <c r="AS301" i="1"/>
  <c r="AS300" i="1" s="1"/>
  <c r="AR301" i="1"/>
  <c r="AR300" i="1" s="1"/>
  <c r="AR299" i="1" s="1"/>
  <c r="AO301" i="1"/>
  <c r="AO300" i="1" s="1"/>
  <c r="AO299" i="1" s="1"/>
  <c r="AL301" i="1"/>
  <c r="AH301" i="1"/>
  <c r="AH300" i="1" s="1"/>
  <c r="AH299" i="1" s="1"/>
  <c r="AG301" i="1"/>
  <c r="AG300" i="1" s="1"/>
  <c r="AG299" i="1" s="1"/>
  <c r="AD301" i="1"/>
  <c r="AD300" i="1" s="1"/>
  <c r="AD299" i="1" s="1"/>
  <c r="AC301" i="1"/>
  <c r="AC300" i="1" s="1"/>
  <c r="AC299" i="1" s="1"/>
  <c r="AB301" i="1"/>
  <c r="AB300" i="1" s="1"/>
  <c r="AB299" i="1" s="1"/>
  <c r="Y301" i="1"/>
  <c r="Y300" i="1" s="1"/>
  <c r="R301" i="1"/>
  <c r="R300" i="1" s="1"/>
  <c r="P301" i="1"/>
  <c r="P300" i="1" s="1"/>
  <c r="P299" i="1" s="1"/>
  <c r="N301" i="1"/>
  <c r="E301" i="1"/>
  <c r="AT300" i="1"/>
  <c r="AT299" i="1" s="1"/>
  <c r="AP300" i="1"/>
  <c r="AL300" i="1"/>
  <c r="AI300" i="1"/>
  <c r="AI299" i="1" s="1"/>
  <c r="Z300" i="1"/>
  <c r="Z299" i="1" s="1"/>
  <c r="S300" i="1"/>
  <c r="S299" i="1" s="1"/>
  <c r="N300" i="1"/>
  <c r="N299" i="1" s="1"/>
  <c r="E300" i="1"/>
  <c r="AP299" i="1"/>
  <c r="AL299" i="1"/>
  <c r="Y299" i="1"/>
  <c r="R299" i="1"/>
  <c r="E299" i="1"/>
  <c r="BA298" i="1"/>
  <c r="AU298" i="1"/>
  <c r="V298" i="1"/>
  <c r="AY298" i="1" s="1"/>
  <c r="U298" i="1"/>
  <c r="AX298" i="1" s="1"/>
  <c r="T298" i="1"/>
  <c r="AW298" i="1" s="1"/>
  <c r="E298" i="1"/>
  <c r="AZ297" i="1"/>
  <c r="AT297" i="1"/>
  <c r="AS297" i="1"/>
  <c r="AR297" i="1"/>
  <c r="AQ297" i="1"/>
  <c r="AP297" i="1"/>
  <c r="AO297" i="1"/>
  <c r="AN297" i="1"/>
  <c r="AM297" i="1"/>
  <c r="AL297" i="1"/>
  <c r="BA297" i="1" s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S297" i="1"/>
  <c r="R297" i="1"/>
  <c r="Q297" i="1"/>
  <c r="P297" i="1"/>
  <c r="O297" i="1"/>
  <c r="N297" i="1"/>
  <c r="M297" i="1"/>
  <c r="L297" i="1"/>
  <c r="K297" i="1"/>
  <c r="V297" i="1" s="1"/>
  <c r="AY297" i="1" s="1"/>
  <c r="J297" i="1"/>
  <c r="I297" i="1"/>
  <c r="E297" i="1"/>
  <c r="BA296" i="1"/>
  <c r="AU296" i="1"/>
  <c r="V296" i="1"/>
  <c r="AY296" i="1" s="1"/>
  <c r="U296" i="1"/>
  <c r="AX296" i="1" s="1"/>
  <c r="T296" i="1"/>
  <c r="AW296" i="1" s="1"/>
  <c r="E296" i="1"/>
  <c r="BA295" i="1"/>
  <c r="AU295" i="1"/>
  <c r="V295" i="1"/>
  <c r="AY295" i="1" s="1"/>
  <c r="U295" i="1"/>
  <c r="AX295" i="1" s="1"/>
  <c r="T295" i="1"/>
  <c r="AW295" i="1" s="1"/>
  <c r="E295" i="1"/>
  <c r="BA294" i="1"/>
  <c r="AU294" i="1"/>
  <c r="V294" i="1"/>
  <c r="AY294" i="1" s="1"/>
  <c r="U294" i="1"/>
  <c r="AX294" i="1" s="1"/>
  <c r="T294" i="1"/>
  <c r="AW294" i="1" s="1"/>
  <c r="E294" i="1"/>
  <c r="AZ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S293" i="1"/>
  <c r="R293" i="1"/>
  <c r="Q293" i="1"/>
  <c r="P293" i="1"/>
  <c r="O293" i="1"/>
  <c r="N293" i="1"/>
  <c r="M293" i="1"/>
  <c r="L293" i="1"/>
  <c r="K293" i="1"/>
  <c r="J293" i="1"/>
  <c r="I293" i="1"/>
  <c r="E293" i="1"/>
  <c r="BA292" i="1"/>
  <c r="AU292" i="1"/>
  <c r="V292" i="1"/>
  <c r="AY292" i="1" s="1"/>
  <c r="U292" i="1"/>
  <c r="AX292" i="1" s="1"/>
  <c r="T292" i="1"/>
  <c r="AW292" i="1" s="1"/>
  <c r="E292" i="1"/>
  <c r="AZ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BA291" i="1" s="1"/>
  <c r="AD291" i="1"/>
  <c r="AC291" i="1"/>
  <c r="AB291" i="1"/>
  <c r="AA291" i="1"/>
  <c r="AA286" i="1" s="1"/>
  <c r="AA285" i="1" s="1"/>
  <c r="AA284" i="1" s="1"/>
  <c r="Z291" i="1"/>
  <c r="Y291" i="1"/>
  <c r="X291" i="1"/>
  <c r="W291" i="1"/>
  <c r="S291" i="1"/>
  <c r="R291" i="1"/>
  <c r="Q291" i="1"/>
  <c r="P291" i="1"/>
  <c r="O291" i="1"/>
  <c r="N291" i="1"/>
  <c r="M291" i="1"/>
  <c r="L291" i="1"/>
  <c r="K291" i="1"/>
  <c r="J291" i="1"/>
  <c r="I291" i="1"/>
  <c r="E291" i="1"/>
  <c r="BA290" i="1"/>
  <c r="AU290" i="1"/>
  <c r="V290" i="1"/>
  <c r="AY290" i="1" s="1"/>
  <c r="U290" i="1"/>
  <c r="AX290" i="1" s="1"/>
  <c r="T290" i="1"/>
  <c r="E290" i="1"/>
  <c r="AZ289" i="1"/>
  <c r="AT289" i="1"/>
  <c r="AS289" i="1"/>
  <c r="AR289" i="1"/>
  <c r="AQ289" i="1"/>
  <c r="AP289" i="1"/>
  <c r="AO289" i="1"/>
  <c r="AN289" i="1"/>
  <c r="AM289" i="1"/>
  <c r="AL289" i="1"/>
  <c r="AL286" i="1" s="1"/>
  <c r="AK289" i="1"/>
  <c r="AJ289" i="1"/>
  <c r="AI289" i="1"/>
  <c r="AH289" i="1"/>
  <c r="AH286" i="1" s="1"/>
  <c r="AH285" i="1" s="1"/>
  <c r="AH284" i="1" s="1"/>
  <c r="AG289" i="1"/>
  <c r="AF289" i="1"/>
  <c r="AE289" i="1"/>
  <c r="AD289" i="1"/>
  <c r="AC289" i="1"/>
  <c r="AB289" i="1"/>
  <c r="AA289" i="1"/>
  <c r="Z289" i="1"/>
  <c r="Z286" i="1" s="1"/>
  <c r="Z285" i="1" s="1"/>
  <c r="Z284" i="1" s="1"/>
  <c r="Y289" i="1"/>
  <c r="X289" i="1"/>
  <c r="W289" i="1"/>
  <c r="S289" i="1"/>
  <c r="S286" i="1" s="1"/>
  <c r="S285" i="1" s="1"/>
  <c r="S284" i="1" s="1"/>
  <c r="R289" i="1"/>
  <c r="Q289" i="1"/>
  <c r="P289" i="1"/>
  <c r="O289" i="1"/>
  <c r="O286" i="1" s="1"/>
  <c r="O285" i="1" s="1"/>
  <c r="O284" i="1" s="1"/>
  <c r="N289" i="1"/>
  <c r="M289" i="1"/>
  <c r="L289" i="1"/>
  <c r="K289" i="1"/>
  <c r="V289" i="1" s="1"/>
  <c r="AY289" i="1" s="1"/>
  <c r="J289" i="1"/>
  <c r="I289" i="1"/>
  <c r="E289" i="1"/>
  <c r="BA288" i="1"/>
  <c r="AU288" i="1"/>
  <c r="V288" i="1"/>
  <c r="AY288" i="1" s="1"/>
  <c r="U288" i="1"/>
  <c r="AX288" i="1" s="1"/>
  <c r="T288" i="1"/>
  <c r="E288" i="1"/>
  <c r="AZ287" i="1"/>
  <c r="AZ286" i="1" s="1"/>
  <c r="AZ285" i="1" s="1"/>
  <c r="AZ284" i="1" s="1"/>
  <c r="AT287" i="1"/>
  <c r="AS287" i="1"/>
  <c r="AR287" i="1"/>
  <c r="AQ287" i="1"/>
  <c r="AQ286" i="1" s="1"/>
  <c r="AQ285" i="1" s="1"/>
  <c r="AQ284" i="1" s="1"/>
  <c r="AP287" i="1"/>
  <c r="AO287" i="1"/>
  <c r="AN287" i="1"/>
  <c r="AM287" i="1"/>
  <c r="AM286" i="1" s="1"/>
  <c r="AM285" i="1" s="1"/>
  <c r="AM284" i="1" s="1"/>
  <c r="AL287" i="1"/>
  <c r="AK287" i="1"/>
  <c r="AJ287" i="1"/>
  <c r="AI287" i="1"/>
  <c r="AH287" i="1"/>
  <c r="AG287" i="1"/>
  <c r="AF287" i="1"/>
  <c r="AE287" i="1"/>
  <c r="AE286" i="1" s="1"/>
  <c r="AD287" i="1"/>
  <c r="AC287" i="1"/>
  <c r="AB287" i="1"/>
  <c r="AA287" i="1"/>
  <c r="Z287" i="1"/>
  <c r="Y287" i="1"/>
  <c r="X287" i="1"/>
  <c r="W287" i="1"/>
  <c r="S287" i="1"/>
  <c r="R287" i="1"/>
  <c r="Q287" i="1"/>
  <c r="P287" i="1"/>
  <c r="O287" i="1"/>
  <c r="N287" i="1"/>
  <c r="N286" i="1" s="1"/>
  <c r="N285" i="1" s="1"/>
  <c r="N284" i="1" s="1"/>
  <c r="M287" i="1"/>
  <c r="L287" i="1"/>
  <c r="K287" i="1"/>
  <c r="J287" i="1"/>
  <c r="J286" i="1" s="1"/>
  <c r="I287" i="1"/>
  <c r="E287" i="1"/>
  <c r="AP286" i="1"/>
  <c r="AI286" i="1"/>
  <c r="AI285" i="1" s="1"/>
  <c r="AD286" i="1"/>
  <c r="AD285" i="1" s="1"/>
  <c r="AD284" i="1" s="1"/>
  <c r="R286" i="1"/>
  <c r="R285" i="1" s="1"/>
  <c r="R284" i="1" s="1"/>
  <c r="E286" i="1"/>
  <c r="AE285" i="1"/>
  <c r="AE284" i="1" s="1"/>
  <c r="E285" i="1"/>
  <c r="AI284" i="1"/>
  <c r="E284" i="1"/>
  <c r="BA283" i="1"/>
  <c r="AY283" i="1"/>
  <c r="AU283" i="1"/>
  <c r="V283" i="1"/>
  <c r="U283" i="1"/>
  <c r="AX283" i="1" s="1"/>
  <c r="T283" i="1"/>
  <c r="AW283" i="1" s="1"/>
  <c r="E283" i="1"/>
  <c r="AZ282" i="1"/>
  <c r="AZ281" i="1" s="1"/>
  <c r="AZ280" i="1" s="1"/>
  <c r="AZ279" i="1" s="1"/>
  <c r="AT282" i="1"/>
  <c r="AT281" i="1" s="1"/>
  <c r="AS282" i="1"/>
  <c r="AR282" i="1"/>
  <c r="AQ282" i="1"/>
  <c r="AP282" i="1"/>
  <c r="AO282" i="1"/>
  <c r="AO281" i="1" s="1"/>
  <c r="AO280" i="1" s="1"/>
  <c r="AO279" i="1" s="1"/>
  <c r="AN282" i="1"/>
  <c r="AM282" i="1"/>
  <c r="AM281" i="1" s="1"/>
  <c r="AL282" i="1"/>
  <c r="AK282" i="1"/>
  <c r="AK281" i="1" s="1"/>
  <c r="AK280" i="1" s="1"/>
  <c r="AK279" i="1" s="1"/>
  <c r="AJ282" i="1"/>
  <c r="AI282" i="1"/>
  <c r="AI281" i="1" s="1"/>
  <c r="AI280" i="1" s="1"/>
  <c r="AI279" i="1" s="1"/>
  <c r="AH282" i="1"/>
  <c r="AH281" i="1" s="1"/>
  <c r="AH280" i="1" s="1"/>
  <c r="AH279" i="1" s="1"/>
  <c r="AG282" i="1"/>
  <c r="AG281" i="1" s="1"/>
  <c r="AF282" i="1"/>
  <c r="AE282" i="1"/>
  <c r="AD282" i="1"/>
  <c r="AD281" i="1" s="1"/>
  <c r="AD280" i="1" s="1"/>
  <c r="AD279" i="1" s="1"/>
  <c r="AC282" i="1"/>
  <c r="AC281" i="1" s="1"/>
  <c r="AC280" i="1" s="1"/>
  <c r="AC279" i="1" s="1"/>
  <c r="AB282" i="1"/>
  <c r="AA282" i="1"/>
  <c r="Z282" i="1"/>
  <c r="Z281" i="1" s="1"/>
  <c r="Z280" i="1" s="1"/>
  <c r="Z279" i="1" s="1"/>
  <c r="Y282" i="1"/>
  <c r="Y281" i="1" s="1"/>
  <c r="Y280" i="1" s="1"/>
  <c r="Y279" i="1" s="1"/>
  <c r="X282" i="1"/>
  <c r="W282" i="1"/>
  <c r="W281" i="1" s="1"/>
  <c r="W280" i="1" s="1"/>
  <c r="S282" i="1"/>
  <c r="S281" i="1" s="1"/>
  <c r="S280" i="1" s="1"/>
  <c r="S279" i="1" s="1"/>
  <c r="R282" i="1"/>
  <c r="R281" i="1" s="1"/>
  <c r="R280" i="1" s="1"/>
  <c r="R279" i="1" s="1"/>
  <c r="Q282" i="1"/>
  <c r="P282" i="1"/>
  <c r="O282" i="1"/>
  <c r="O281" i="1" s="1"/>
  <c r="O280" i="1" s="1"/>
  <c r="O279" i="1" s="1"/>
  <c r="N282" i="1"/>
  <c r="N281" i="1" s="1"/>
  <c r="M282" i="1"/>
  <c r="L282" i="1"/>
  <c r="L281" i="1" s="1"/>
  <c r="L280" i="1" s="1"/>
  <c r="L279" i="1" s="1"/>
  <c r="K282" i="1"/>
  <c r="K281" i="1" s="1"/>
  <c r="K280" i="1" s="1"/>
  <c r="K279" i="1" s="1"/>
  <c r="J282" i="1"/>
  <c r="I282" i="1"/>
  <c r="E282" i="1"/>
  <c r="AS281" i="1"/>
  <c r="AS280" i="1" s="1"/>
  <c r="AS279" i="1" s="1"/>
  <c r="AR281" i="1"/>
  <c r="AR280" i="1" s="1"/>
  <c r="AQ281" i="1"/>
  <c r="AN281" i="1"/>
  <c r="AN280" i="1" s="1"/>
  <c r="AJ281" i="1"/>
  <c r="AJ280" i="1" s="1"/>
  <c r="AJ279" i="1" s="1"/>
  <c r="AF281" i="1"/>
  <c r="AF280" i="1" s="1"/>
  <c r="AF279" i="1" s="1"/>
  <c r="AE281" i="1"/>
  <c r="AE280" i="1" s="1"/>
  <c r="AE279" i="1" s="1"/>
  <c r="AB281" i="1"/>
  <c r="AB280" i="1" s="1"/>
  <c r="AA281" i="1"/>
  <c r="AA280" i="1" s="1"/>
  <c r="AA279" i="1" s="1"/>
  <c r="X281" i="1"/>
  <c r="X280" i="1" s="1"/>
  <c r="Q281" i="1"/>
  <c r="Q280" i="1" s="1"/>
  <c r="Q279" i="1" s="1"/>
  <c r="P281" i="1"/>
  <c r="P280" i="1" s="1"/>
  <c r="P279" i="1" s="1"/>
  <c r="M281" i="1"/>
  <c r="M280" i="1" s="1"/>
  <c r="M279" i="1" s="1"/>
  <c r="I281" i="1"/>
  <c r="E281" i="1"/>
  <c r="AT280" i="1"/>
  <c r="AT279" i="1" s="1"/>
  <c r="AQ280" i="1"/>
  <c r="AQ279" i="1" s="1"/>
  <c r="AM280" i="1"/>
  <c r="AM279" i="1" s="1"/>
  <c r="AG280" i="1"/>
  <c r="AG279" i="1" s="1"/>
  <c r="I280" i="1"/>
  <c r="E280" i="1"/>
  <c r="AR279" i="1"/>
  <c r="AN279" i="1"/>
  <c r="AB279" i="1"/>
  <c r="X279" i="1"/>
  <c r="W279" i="1"/>
  <c r="I279" i="1"/>
  <c r="E279" i="1"/>
  <c r="BA278" i="1"/>
  <c r="AU278" i="1"/>
  <c r="V278" i="1"/>
  <c r="AY278" i="1" s="1"/>
  <c r="U278" i="1"/>
  <c r="AX278" i="1" s="1"/>
  <c r="T278" i="1"/>
  <c r="E278" i="1"/>
  <c r="AZ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S277" i="1"/>
  <c r="R277" i="1"/>
  <c r="Q277" i="1"/>
  <c r="Q274" i="1" s="1"/>
  <c r="P277" i="1"/>
  <c r="O277" i="1"/>
  <c r="N277" i="1"/>
  <c r="M277" i="1"/>
  <c r="L277" i="1"/>
  <c r="K277" i="1"/>
  <c r="J277" i="1"/>
  <c r="I277" i="1"/>
  <c r="I274" i="1" s="1"/>
  <c r="I273" i="1" s="1"/>
  <c r="I272" i="1" s="1"/>
  <c r="E277" i="1"/>
  <c r="BA276" i="1"/>
  <c r="AU276" i="1"/>
  <c r="V276" i="1"/>
  <c r="AY276" i="1" s="1"/>
  <c r="U276" i="1"/>
  <c r="AX276" i="1" s="1"/>
  <c r="T276" i="1"/>
  <c r="AV276" i="1" s="1"/>
  <c r="E276" i="1"/>
  <c r="AZ275" i="1"/>
  <c r="AT275" i="1"/>
  <c r="AS275" i="1"/>
  <c r="AR275" i="1"/>
  <c r="AQ275" i="1"/>
  <c r="AP275" i="1"/>
  <c r="AP274" i="1" s="1"/>
  <c r="AO275" i="1"/>
  <c r="AO274" i="1" s="1"/>
  <c r="AN275" i="1"/>
  <c r="AM275" i="1"/>
  <c r="AL275" i="1"/>
  <c r="AK275" i="1"/>
  <c r="AK274" i="1" s="1"/>
  <c r="AK273" i="1" s="1"/>
  <c r="AK272" i="1" s="1"/>
  <c r="AJ275" i="1"/>
  <c r="AI275" i="1"/>
  <c r="AH275" i="1"/>
  <c r="AG275" i="1"/>
  <c r="AG274" i="1" s="1"/>
  <c r="AG273" i="1" s="1"/>
  <c r="AG272" i="1" s="1"/>
  <c r="AF275" i="1"/>
  <c r="AE275" i="1"/>
  <c r="AD275" i="1"/>
  <c r="AC275" i="1"/>
  <c r="AC274" i="1" s="1"/>
  <c r="AC273" i="1" s="1"/>
  <c r="AC272" i="1" s="1"/>
  <c r="AB275" i="1"/>
  <c r="AA275" i="1"/>
  <c r="Z275" i="1"/>
  <c r="Z274" i="1" s="1"/>
  <c r="Z273" i="1" s="1"/>
  <c r="Z272" i="1" s="1"/>
  <c r="Z271" i="1" s="1"/>
  <c r="Y275" i="1"/>
  <c r="Y274" i="1" s="1"/>
  <c r="Y273" i="1" s="1"/>
  <c r="Y272" i="1" s="1"/>
  <c r="X275" i="1"/>
  <c r="W275" i="1"/>
  <c r="S275" i="1"/>
  <c r="R275" i="1"/>
  <c r="R274" i="1" s="1"/>
  <c r="R273" i="1" s="1"/>
  <c r="R272" i="1" s="1"/>
  <c r="Q275" i="1"/>
  <c r="P275" i="1"/>
  <c r="O275" i="1"/>
  <c r="N275" i="1"/>
  <c r="M275" i="1"/>
  <c r="L275" i="1"/>
  <c r="K275" i="1"/>
  <c r="J275" i="1"/>
  <c r="U275" i="1" s="1"/>
  <c r="I275" i="1"/>
  <c r="E275" i="1"/>
  <c r="AS274" i="1"/>
  <c r="AE274" i="1"/>
  <c r="AE273" i="1" s="1"/>
  <c r="AE272" i="1" s="1"/>
  <c r="N274" i="1"/>
  <c r="N273" i="1" s="1"/>
  <c r="N272" i="1" s="1"/>
  <c r="M274" i="1"/>
  <c r="M273" i="1" s="1"/>
  <c r="M272" i="1" s="1"/>
  <c r="E274" i="1"/>
  <c r="AS273" i="1"/>
  <c r="AS272" i="1" s="1"/>
  <c r="AO273" i="1"/>
  <c r="AO272" i="1" s="1"/>
  <c r="Q273" i="1"/>
  <c r="Q272" i="1" s="1"/>
  <c r="E273" i="1"/>
  <c r="E272" i="1"/>
  <c r="E271" i="1"/>
  <c r="BA270" i="1"/>
  <c r="AU270" i="1"/>
  <c r="V270" i="1"/>
  <c r="AY270" i="1" s="1"/>
  <c r="U270" i="1"/>
  <c r="AX270" i="1" s="1"/>
  <c r="T270" i="1"/>
  <c r="E270" i="1"/>
  <c r="AZ269" i="1"/>
  <c r="AZ268" i="1" s="1"/>
  <c r="AZ267" i="1" s="1"/>
  <c r="AZ266" i="1" s="1"/>
  <c r="AT269" i="1"/>
  <c r="AS269" i="1"/>
  <c r="AR269" i="1"/>
  <c r="AR268" i="1" s="1"/>
  <c r="AR267" i="1" s="1"/>
  <c r="AR266" i="1" s="1"/>
  <c r="AQ269" i="1"/>
  <c r="AQ268" i="1" s="1"/>
  <c r="AQ267" i="1" s="1"/>
  <c r="AQ266" i="1" s="1"/>
  <c r="AP269" i="1"/>
  <c r="AP268" i="1" s="1"/>
  <c r="AO269" i="1"/>
  <c r="AN269" i="1"/>
  <c r="AN268" i="1" s="1"/>
  <c r="AN267" i="1" s="1"/>
  <c r="AN266" i="1" s="1"/>
  <c r="AM269" i="1"/>
  <c r="AM268" i="1" s="1"/>
  <c r="AM267" i="1" s="1"/>
  <c r="AM266" i="1" s="1"/>
  <c r="AL269" i="1"/>
  <c r="AL268" i="1" s="1"/>
  <c r="AK269" i="1"/>
  <c r="AJ269" i="1"/>
  <c r="AJ268" i="1" s="1"/>
  <c r="AJ267" i="1" s="1"/>
  <c r="AJ266" i="1" s="1"/>
  <c r="AI269" i="1"/>
  <c r="AI268" i="1" s="1"/>
  <c r="AI267" i="1" s="1"/>
  <c r="AI266" i="1" s="1"/>
  <c r="AH269" i="1"/>
  <c r="AG269" i="1"/>
  <c r="AG268" i="1" s="1"/>
  <c r="AG267" i="1" s="1"/>
  <c r="AG266" i="1" s="1"/>
  <c r="AF269" i="1"/>
  <c r="AF268" i="1" s="1"/>
  <c r="AF267" i="1" s="1"/>
  <c r="AF266" i="1" s="1"/>
  <c r="AE269" i="1"/>
  <c r="AE268" i="1" s="1"/>
  <c r="AE267" i="1" s="1"/>
  <c r="AE266" i="1" s="1"/>
  <c r="AD269" i="1"/>
  <c r="AD268" i="1" s="1"/>
  <c r="AD267" i="1" s="1"/>
  <c r="AD266" i="1" s="1"/>
  <c r="AC269" i="1"/>
  <c r="AC268" i="1" s="1"/>
  <c r="AC267" i="1" s="1"/>
  <c r="AC266" i="1" s="1"/>
  <c r="AB269" i="1"/>
  <c r="AB268" i="1" s="1"/>
  <c r="AB267" i="1" s="1"/>
  <c r="AB266" i="1" s="1"/>
  <c r="AA269" i="1"/>
  <c r="AA268" i="1" s="1"/>
  <c r="AA267" i="1" s="1"/>
  <c r="AA266" i="1" s="1"/>
  <c r="Z269" i="1"/>
  <c r="Y269" i="1"/>
  <c r="X269" i="1"/>
  <c r="X268" i="1" s="1"/>
  <c r="X267" i="1" s="1"/>
  <c r="X266" i="1" s="1"/>
  <c r="W269" i="1"/>
  <c r="W268" i="1" s="1"/>
  <c r="W267" i="1" s="1"/>
  <c r="W266" i="1" s="1"/>
  <c r="S269" i="1"/>
  <c r="S268" i="1" s="1"/>
  <c r="S267" i="1" s="1"/>
  <c r="S266" i="1" s="1"/>
  <c r="R269" i="1"/>
  <c r="R268" i="1" s="1"/>
  <c r="R267" i="1" s="1"/>
  <c r="R266" i="1" s="1"/>
  <c r="Q269" i="1"/>
  <c r="Q268" i="1" s="1"/>
  <c r="Q267" i="1" s="1"/>
  <c r="Q266" i="1" s="1"/>
  <c r="P269" i="1"/>
  <c r="P268" i="1" s="1"/>
  <c r="P267" i="1" s="1"/>
  <c r="P266" i="1" s="1"/>
  <c r="O269" i="1"/>
  <c r="N269" i="1"/>
  <c r="M269" i="1"/>
  <c r="M268" i="1" s="1"/>
  <c r="M267" i="1" s="1"/>
  <c r="M266" i="1" s="1"/>
  <c r="L269" i="1"/>
  <c r="L268" i="1" s="1"/>
  <c r="L267" i="1" s="1"/>
  <c r="L266" i="1" s="1"/>
  <c r="K269" i="1"/>
  <c r="J269" i="1"/>
  <c r="I269" i="1"/>
  <c r="E269" i="1"/>
  <c r="AT268" i="1"/>
  <c r="AT267" i="1" s="1"/>
  <c r="AS268" i="1"/>
  <c r="AO268" i="1"/>
  <c r="AO267" i="1" s="1"/>
  <c r="AO266" i="1" s="1"/>
  <c r="AK268" i="1"/>
  <c r="AH268" i="1"/>
  <c r="AH267" i="1" s="1"/>
  <c r="Z268" i="1"/>
  <c r="Z267" i="1" s="1"/>
  <c r="Z266" i="1" s="1"/>
  <c r="Y268" i="1"/>
  <c r="O268" i="1"/>
  <c r="N268" i="1"/>
  <c r="N267" i="1" s="1"/>
  <c r="J268" i="1"/>
  <c r="I268" i="1"/>
  <c r="I267" i="1" s="1"/>
  <c r="I266" i="1" s="1"/>
  <c r="E268" i="1"/>
  <c r="AS267" i="1"/>
  <c r="AK267" i="1"/>
  <c r="AK266" i="1" s="1"/>
  <c r="Y267" i="1"/>
  <c r="Y266" i="1" s="1"/>
  <c r="O267" i="1"/>
  <c r="O266" i="1" s="1"/>
  <c r="E267" i="1"/>
  <c r="AT266" i="1"/>
  <c r="AS266" i="1"/>
  <c r="AH266" i="1"/>
  <c r="N266" i="1"/>
  <c r="E266" i="1"/>
  <c r="BA265" i="1"/>
  <c r="AU265" i="1"/>
  <c r="V265" i="1"/>
  <c r="AY265" i="1" s="1"/>
  <c r="U265" i="1"/>
  <c r="AX265" i="1" s="1"/>
  <c r="T265" i="1"/>
  <c r="AW265" i="1" s="1"/>
  <c r="E265" i="1"/>
  <c r="AZ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D264" i="1"/>
  <c r="AD257" i="1" s="1"/>
  <c r="AC264" i="1"/>
  <c r="AB264" i="1"/>
  <c r="AA264" i="1"/>
  <c r="Z264" i="1"/>
  <c r="Z257" i="1" s="1"/>
  <c r="Y264" i="1"/>
  <c r="X264" i="1"/>
  <c r="W264" i="1"/>
  <c r="S264" i="1"/>
  <c r="S257" i="1" s="1"/>
  <c r="R264" i="1"/>
  <c r="Q264" i="1"/>
  <c r="P264" i="1"/>
  <c r="O264" i="1"/>
  <c r="O257" i="1" s="1"/>
  <c r="N264" i="1"/>
  <c r="M264" i="1"/>
  <c r="L264" i="1"/>
  <c r="K264" i="1"/>
  <c r="K257" i="1" s="1"/>
  <c r="J264" i="1"/>
  <c r="I264" i="1"/>
  <c r="E264" i="1"/>
  <c r="BA263" i="1"/>
  <c r="AU263" i="1"/>
  <c r="V263" i="1"/>
  <c r="AY263" i="1" s="1"/>
  <c r="U263" i="1"/>
  <c r="AX263" i="1" s="1"/>
  <c r="T263" i="1"/>
  <c r="AV263" i="1" s="1"/>
  <c r="E263" i="1"/>
  <c r="AZ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D262" i="1"/>
  <c r="AC262" i="1"/>
  <c r="AB262" i="1"/>
  <c r="AA262" i="1"/>
  <c r="Z262" i="1"/>
  <c r="Y262" i="1"/>
  <c r="X262" i="1"/>
  <c r="W262" i="1"/>
  <c r="S262" i="1"/>
  <c r="R262" i="1"/>
  <c r="Q262" i="1"/>
  <c r="P262" i="1"/>
  <c r="O262" i="1"/>
  <c r="N262" i="1"/>
  <c r="M262" i="1"/>
  <c r="L262" i="1"/>
  <c r="K262" i="1"/>
  <c r="J262" i="1"/>
  <c r="J257" i="1" s="1"/>
  <c r="I262" i="1"/>
  <c r="E262" i="1"/>
  <c r="BA261" i="1"/>
  <c r="AU261" i="1"/>
  <c r="V261" i="1"/>
  <c r="AY261" i="1" s="1"/>
  <c r="U261" i="1"/>
  <c r="AX261" i="1" s="1"/>
  <c r="T261" i="1"/>
  <c r="E261" i="1"/>
  <c r="AZ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S260" i="1"/>
  <c r="R260" i="1"/>
  <c r="Q260" i="1"/>
  <c r="P260" i="1"/>
  <c r="O260" i="1"/>
  <c r="N260" i="1"/>
  <c r="M260" i="1"/>
  <c r="L260" i="1"/>
  <c r="K260" i="1"/>
  <c r="V260" i="1" s="1"/>
  <c r="J260" i="1"/>
  <c r="I260" i="1"/>
  <c r="E260" i="1"/>
  <c r="BA259" i="1"/>
  <c r="AU259" i="1"/>
  <c r="V259" i="1"/>
  <c r="AY259" i="1" s="1"/>
  <c r="U259" i="1"/>
  <c r="AX259" i="1" s="1"/>
  <c r="T259" i="1"/>
  <c r="AV259" i="1" s="1"/>
  <c r="P259" i="1"/>
  <c r="E259" i="1"/>
  <c r="AZ258" i="1"/>
  <c r="AT258" i="1"/>
  <c r="AS258" i="1"/>
  <c r="AR258" i="1"/>
  <c r="AQ258" i="1"/>
  <c r="AP258" i="1"/>
  <c r="AO258" i="1"/>
  <c r="AN258" i="1"/>
  <c r="AM258" i="1"/>
  <c r="AM257" i="1" s="1"/>
  <c r="AL258" i="1"/>
  <c r="AK258" i="1"/>
  <c r="AJ258" i="1"/>
  <c r="AI258" i="1"/>
  <c r="AH258" i="1"/>
  <c r="AG258" i="1"/>
  <c r="AF258" i="1"/>
  <c r="BA258" i="1" s="1"/>
  <c r="AE258" i="1"/>
  <c r="AD258" i="1"/>
  <c r="AC258" i="1"/>
  <c r="AB258" i="1"/>
  <c r="AA258" i="1"/>
  <c r="AA257" i="1" s="1"/>
  <c r="Z258" i="1"/>
  <c r="Y258" i="1"/>
  <c r="X258" i="1"/>
  <c r="W258" i="1"/>
  <c r="S258" i="1"/>
  <c r="R258" i="1"/>
  <c r="Q258" i="1"/>
  <c r="Q257" i="1" s="1"/>
  <c r="P258" i="1"/>
  <c r="O258" i="1"/>
  <c r="N258" i="1"/>
  <c r="M258" i="1"/>
  <c r="L258" i="1"/>
  <c r="K258" i="1"/>
  <c r="J258" i="1"/>
  <c r="I258" i="1"/>
  <c r="E258" i="1"/>
  <c r="R257" i="1"/>
  <c r="E257" i="1"/>
  <c r="BA256" i="1"/>
  <c r="AU256" i="1"/>
  <c r="V256" i="1"/>
  <c r="AY256" i="1" s="1"/>
  <c r="U256" i="1"/>
  <c r="AX256" i="1" s="1"/>
  <c r="T256" i="1"/>
  <c r="E256" i="1"/>
  <c r="AZ255" i="1"/>
  <c r="AZ252" i="1" s="1"/>
  <c r="AT255" i="1"/>
  <c r="AS255" i="1"/>
  <c r="AR255" i="1"/>
  <c r="AR252" i="1" s="1"/>
  <c r="AQ255" i="1"/>
  <c r="AP255" i="1"/>
  <c r="AO255" i="1"/>
  <c r="AN255" i="1"/>
  <c r="AN252" i="1" s="1"/>
  <c r="AM255" i="1"/>
  <c r="AM252" i="1" s="1"/>
  <c r="AL255" i="1"/>
  <c r="AK255" i="1"/>
  <c r="AJ255" i="1"/>
  <c r="AJ252" i="1" s="1"/>
  <c r="AI255" i="1"/>
  <c r="AI252" i="1" s="1"/>
  <c r="AH255" i="1"/>
  <c r="AG255" i="1"/>
  <c r="AF255" i="1"/>
  <c r="AD255" i="1"/>
  <c r="AC255" i="1"/>
  <c r="AB255" i="1"/>
  <c r="AA255" i="1"/>
  <c r="AA252" i="1" s="1"/>
  <c r="Z255" i="1"/>
  <c r="Y255" i="1"/>
  <c r="X255" i="1"/>
  <c r="W255" i="1"/>
  <c r="W252" i="1" s="1"/>
  <c r="S255" i="1"/>
  <c r="S252" i="1" s="1"/>
  <c r="R255" i="1"/>
  <c r="Q255" i="1"/>
  <c r="P255" i="1"/>
  <c r="O255" i="1"/>
  <c r="O252" i="1" s="1"/>
  <c r="N255" i="1"/>
  <c r="M255" i="1"/>
  <c r="L255" i="1"/>
  <c r="K255" i="1"/>
  <c r="J255" i="1"/>
  <c r="U255" i="1" s="1"/>
  <c r="I255" i="1"/>
  <c r="E255" i="1"/>
  <c r="BA254" i="1"/>
  <c r="AU254" i="1"/>
  <c r="V254" i="1"/>
  <c r="AY254" i="1" s="1"/>
  <c r="U254" i="1"/>
  <c r="AX254" i="1" s="1"/>
  <c r="T254" i="1"/>
  <c r="AW254" i="1" s="1"/>
  <c r="E254" i="1"/>
  <c r="AZ253" i="1"/>
  <c r="AT253" i="1"/>
  <c r="AT252" i="1" s="1"/>
  <c r="AS253" i="1"/>
  <c r="AS252" i="1" s="1"/>
  <c r="AR253" i="1"/>
  <c r="AQ253" i="1"/>
  <c r="AP253" i="1"/>
  <c r="AP252" i="1" s="1"/>
  <c r="AO253" i="1"/>
  <c r="AO252" i="1" s="1"/>
  <c r="AN253" i="1"/>
  <c r="AM253" i="1"/>
  <c r="AL253" i="1"/>
  <c r="AK253" i="1"/>
  <c r="AK252" i="1" s="1"/>
  <c r="AJ253" i="1"/>
  <c r="AI253" i="1"/>
  <c r="AH253" i="1"/>
  <c r="AH252" i="1" s="1"/>
  <c r="AG253" i="1"/>
  <c r="AG252" i="1" s="1"/>
  <c r="AF253" i="1"/>
  <c r="AD253" i="1"/>
  <c r="AC253" i="1"/>
  <c r="AB253" i="1"/>
  <c r="AB252" i="1" s="1"/>
  <c r="AA253" i="1"/>
  <c r="Z253" i="1"/>
  <c r="Y253" i="1"/>
  <c r="X253" i="1"/>
  <c r="X252" i="1" s="1"/>
  <c r="W253" i="1"/>
  <c r="S253" i="1"/>
  <c r="R253" i="1"/>
  <c r="Q253" i="1"/>
  <c r="P253" i="1"/>
  <c r="O253" i="1"/>
  <c r="N253" i="1"/>
  <c r="V253" i="1" s="1"/>
  <c r="AY253" i="1" s="1"/>
  <c r="M253" i="1"/>
  <c r="L253" i="1"/>
  <c r="K253" i="1"/>
  <c r="J253" i="1"/>
  <c r="I253" i="1"/>
  <c r="E253" i="1"/>
  <c r="AQ252" i="1"/>
  <c r="AF252" i="1"/>
  <c r="AE252" i="1"/>
  <c r="K252" i="1"/>
  <c r="E252" i="1"/>
  <c r="E251" i="1"/>
  <c r="E250" i="1"/>
  <c r="E249" i="1"/>
  <c r="E248" i="1"/>
  <c r="E247" i="1"/>
  <c r="BA246" i="1"/>
  <c r="AU246" i="1"/>
  <c r="T246" i="1"/>
  <c r="E246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BA245" i="1" s="1"/>
  <c r="R245" i="1"/>
  <c r="Q245" i="1"/>
  <c r="P245" i="1"/>
  <c r="O245" i="1"/>
  <c r="E245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BA244" i="1" s="1"/>
  <c r="R244" i="1"/>
  <c r="Q244" i="1"/>
  <c r="P244" i="1"/>
  <c r="O244" i="1"/>
  <c r="E244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BA243" i="1" s="1"/>
  <c r="R243" i="1"/>
  <c r="Q243" i="1"/>
  <c r="P243" i="1"/>
  <c r="O243" i="1"/>
  <c r="E243" i="1"/>
  <c r="BA242" i="1"/>
  <c r="AU242" i="1"/>
  <c r="AM242" i="1"/>
  <c r="AM240" i="1" s="1"/>
  <c r="AI242" i="1"/>
  <c r="AI240" i="1" s="1"/>
  <c r="AH242" i="1"/>
  <c r="V242" i="1"/>
  <c r="AY242" i="1" s="1"/>
  <c r="U242" i="1"/>
  <c r="AX242" i="1" s="1"/>
  <c r="T242" i="1"/>
  <c r="AW242" i="1" s="1"/>
  <c r="E242" i="1"/>
  <c r="BA241" i="1"/>
  <c r="AU241" i="1"/>
  <c r="AM241" i="1"/>
  <c r="AI241" i="1"/>
  <c r="AH241" i="1"/>
  <c r="V241" i="1"/>
  <c r="AY241" i="1" s="1"/>
  <c r="U241" i="1"/>
  <c r="AX241" i="1" s="1"/>
  <c r="T241" i="1"/>
  <c r="AW241" i="1" s="1"/>
  <c r="E241" i="1"/>
  <c r="AZ240" i="1"/>
  <c r="AT240" i="1"/>
  <c r="AS240" i="1"/>
  <c r="AR240" i="1"/>
  <c r="AQ240" i="1"/>
  <c r="AP240" i="1"/>
  <c r="AO240" i="1"/>
  <c r="AN240" i="1"/>
  <c r="AL240" i="1"/>
  <c r="BA240" i="1" s="1"/>
  <c r="AK240" i="1"/>
  <c r="AJ240" i="1"/>
  <c r="AH240" i="1"/>
  <c r="AH236" i="1" s="1"/>
  <c r="AH235" i="1" s="1"/>
  <c r="AH234" i="1" s="1"/>
  <c r="AH233" i="1" s="1"/>
  <c r="AG240" i="1"/>
  <c r="AG236" i="1" s="1"/>
  <c r="AG235" i="1" s="1"/>
  <c r="AG234" i="1" s="1"/>
  <c r="AG233" i="1" s="1"/>
  <c r="AF240" i="1"/>
  <c r="AE240" i="1"/>
  <c r="AD240" i="1"/>
  <c r="AC240" i="1"/>
  <c r="AB240" i="1"/>
  <c r="AA240" i="1"/>
  <c r="Z240" i="1"/>
  <c r="Z236" i="1" s="1"/>
  <c r="Z235" i="1" s="1"/>
  <c r="Z234" i="1" s="1"/>
  <c r="Z233" i="1" s="1"/>
  <c r="Y240" i="1"/>
  <c r="Y236" i="1" s="1"/>
  <c r="Y235" i="1" s="1"/>
  <c r="Y234" i="1" s="1"/>
  <c r="Y233" i="1" s="1"/>
  <c r="X240" i="1"/>
  <c r="W240" i="1"/>
  <c r="S240" i="1"/>
  <c r="R240" i="1"/>
  <c r="R236" i="1" s="1"/>
  <c r="R235" i="1" s="1"/>
  <c r="R234" i="1" s="1"/>
  <c r="R233" i="1" s="1"/>
  <c r="Q240" i="1"/>
  <c r="P240" i="1"/>
  <c r="O240" i="1"/>
  <c r="N240" i="1"/>
  <c r="M240" i="1"/>
  <c r="L240" i="1"/>
  <c r="K240" i="1"/>
  <c r="J240" i="1"/>
  <c r="J236" i="1" s="1"/>
  <c r="U236" i="1" s="1"/>
  <c r="AX236" i="1" s="1"/>
  <c r="I240" i="1"/>
  <c r="E240" i="1"/>
  <c r="BA239" i="1"/>
  <c r="AU239" i="1"/>
  <c r="V239" i="1"/>
  <c r="AY239" i="1" s="1"/>
  <c r="U239" i="1"/>
  <c r="AX239" i="1" s="1"/>
  <c r="T239" i="1"/>
  <c r="AW239" i="1" s="1"/>
  <c r="E239" i="1"/>
  <c r="BA238" i="1"/>
  <c r="AU238" i="1"/>
  <c r="V238" i="1"/>
  <c r="AY238" i="1" s="1"/>
  <c r="U238" i="1"/>
  <c r="AX238" i="1" s="1"/>
  <c r="T238" i="1"/>
  <c r="E238" i="1"/>
  <c r="AZ237" i="1"/>
  <c r="AT237" i="1"/>
  <c r="AS237" i="1"/>
  <c r="AR237" i="1"/>
  <c r="AQ237" i="1"/>
  <c r="AP237" i="1"/>
  <c r="AP236" i="1" s="1"/>
  <c r="AP235" i="1" s="1"/>
  <c r="AO237" i="1"/>
  <c r="AN237" i="1"/>
  <c r="AN236" i="1" s="1"/>
  <c r="AN235" i="1" s="1"/>
  <c r="AN234" i="1" s="1"/>
  <c r="AN233" i="1" s="1"/>
  <c r="AM237" i="1"/>
  <c r="AL237" i="1"/>
  <c r="AK237" i="1"/>
  <c r="AJ237" i="1"/>
  <c r="AJ236" i="1" s="1"/>
  <c r="AJ235" i="1" s="1"/>
  <c r="AJ234" i="1" s="1"/>
  <c r="AJ233" i="1" s="1"/>
  <c r="AI237" i="1"/>
  <c r="AH237" i="1"/>
  <c r="AG237" i="1"/>
  <c r="AF237" i="1"/>
  <c r="AF236" i="1" s="1"/>
  <c r="AF235" i="1" s="1"/>
  <c r="AF234" i="1" s="1"/>
  <c r="AF233" i="1" s="1"/>
  <c r="AE237" i="1"/>
  <c r="AE236" i="1" s="1"/>
  <c r="AE235" i="1" s="1"/>
  <c r="AE234" i="1" s="1"/>
  <c r="AE233" i="1" s="1"/>
  <c r="AD237" i="1"/>
  <c r="AC237" i="1"/>
  <c r="AB237" i="1"/>
  <c r="AB236" i="1" s="1"/>
  <c r="AB235" i="1" s="1"/>
  <c r="AB234" i="1" s="1"/>
  <c r="AB233" i="1" s="1"/>
  <c r="AA237" i="1"/>
  <c r="AA236" i="1" s="1"/>
  <c r="AA235" i="1" s="1"/>
  <c r="AA234" i="1" s="1"/>
  <c r="AA233" i="1" s="1"/>
  <c r="Z237" i="1"/>
  <c r="Y237" i="1"/>
  <c r="X237" i="1"/>
  <c r="X236" i="1" s="1"/>
  <c r="X235" i="1" s="1"/>
  <c r="X234" i="1" s="1"/>
  <c r="X233" i="1" s="1"/>
  <c r="W237" i="1"/>
  <c r="W236" i="1" s="1"/>
  <c r="W235" i="1" s="1"/>
  <c r="W234" i="1" s="1"/>
  <c r="W233" i="1" s="1"/>
  <c r="S237" i="1"/>
  <c r="R237" i="1"/>
  <c r="Q237" i="1"/>
  <c r="Q236" i="1" s="1"/>
  <c r="Q235" i="1" s="1"/>
  <c r="Q234" i="1" s="1"/>
  <c r="Q233" i="1" s="1"/>
  <c r="P237" i="1"/>
  <c r="P236" i="1" s="1"/>
  <c r="P235" i="1" s="1"/>
  <c r="P234" i="1" s="1"/>
  <c r="O237" i="1"/>
  <c r="N237" i="1"/>
  <c r="M237" i="1"/>
  <c r="M236" i="1" s="1"/>
  <c r="M235" i="1" s="1"/>
  <c r="M234" i="1" s="1"/>
  <c r="M233" i="1" s="1"/>
  <c r="L237" i="1"/>
  <c r="K237" i="1"/>
  <c r="V237" i="1" s="1"/>
  <c r="J237" i="1"/>
  <c r="I237" i="1"/>
  <c r="I236" i="1" s="1"/>
  <c r="E237" i="1"/>
  <c r="AT236" i="1"/>
  <c r="AT235" i="1" s="1"/>
  <c r="AT234" i="1" s="1"/>
  <c r="AT233" i="1" s="1"/>
  <c r="AS236" i="1"/>
  <c r="AS235" i="1" s="1"/>
  <c r="AS234" i="1" s="1"/>
  <c r="AO236" i="1"/>
  <c r="AO235" i="1" s="1"/>
  <c r="AO234" i="1" s="1"/>
  <c r="AO233" i="1" s="1"/>
  <c r="AL236" i="1"/>
  <c r="AK236" i="1"/>
  <c r="AK235" i="1" s="1"/>
  <c r="AK234" i="1" s="1"/>
  <c r="AD236" i="1"/>
  <c r="AD235" i="1" s="1"/>
  <c r="AD234" i="1" s="1"/>
  <c r="AD233" i="1" s="1"/>
  <c r="AC236" i="1"/>
  <c r="AC235" i="1" s="1"/>
  <c r="AC234" i="1" s="1"/>
  <c r="AC233" i="1" s="1"/>
  <c r="N236" i="1"/>
  <c r="N235" i="1" s="1"/>
  <c r="N234" i="1" s="1"/>
  <c r="N233" i="1" s="1"/>
  <c r="E236" i="1"/>
  <c r="E235" i="1"/>
  <c r="E234" i="1"/>
  <c r="E233" i="1"/>
  <c r="BA232" i="1"/>
  <c r="AY232" i="1"/>
  <c r="AU232" i="1"/>
  <c r="V232" i="1"/>
  <c r="U232" i="1"/>
  <c r="AX232" i="1" s="1"/>
  <c r="T232" i="1"/>
  <c r="AV232" i="1" s="1"/>
  <c r="E232" i="1"/>
  <c r="BA231" i="1"/>
  <c r="AU231" i="1"/>
  <c r="K231" i="1"/>
  <c r="V231" i="1" s="1"/>
  <c r="AY231" i="1" s="1"/>
  <c r="J231" i="1"/>
  <c r="U231" i="1" s="1"/>
  <c r="AX231" i="1" s="1"/>
  <c r="I231" i="1"/>
  <c r="T231" i="1" s="1"/>
  <c r="E231" i="1"/>
  <c r="AZ230" i="1"/>
  <c r="AZ229" i="1" s="1"/>
  <c r="AZ228" i="1" s="1"/>
  <c r="AZ227" i="1" s="1"/>
  <c r="AZ226" i="1" s="1"/>
  <c r="AT230" i="1"/>
  <c r="AT229" i="1" s="1"/>
  <c r="AT228" i="1" s="1"/>
  <c r="AT227" i="1" s="1"/>
  <c r="AT226" i="1" s="1"/>
  <c r="AS230" i="1"/>
  <c r="AR230" i="1"/>
  <c r="AR229" i="1" s="1"/>
  <c r="AR228" i="1" s="1"/>
  <c r="AR227" i="1" s="1"/>
  <c r="AR226" i="1" s="1"/>
  <c r="AQ230" i="1"/>
  <c r="AP230" i="1"/>
  <c r="AO230" i="1"/>
  <c r="AO229" i="1" s="1"/>
  <c r="AO228" i="1" s="1"/>
  <c r="AO227" i="1" s="1"/>
  <c r="AO226" i="1" s="1"/>
  <c r="AN230" i="1"/>
  <c r="AN229" i="1" s="1"/>
  <c r="AN228" i="1" s="1"/>
  <c r="AN227" i="1" s="1"/>
  <c r="AN226" i="1" s="1"/>
  <c r="AM230" i="1"/>
  <c r="AM229" i="1" s="1"/>
  <c r="AM228" i="1" s="1"/>
  <c r="AM227" i="1" s="1"/>
  <c r="AM226" i="1" s="1"/>
  <c r="AL230" i="1"/>
  <c r="AL229" i="1" s="1"/>
  <c r="BA229" i="1" s="1"/>
  <c r="AK230" i="1"/>
  <c r="AK229" i="1" s="1"/>
  <c r="AK228" i="1" s="1"/>
  <c r="AK227" i="1" s="1"/>
  <c r="AK226" i="1" s="1"/>
  <c r="AJ230" i="1"/>
  <c r="AJ229" i="1" s="1"/>
  <c r="AJ228" i="1" s="1"/>
  <c r="AJ227" i="1" s="1"/>
  <c r="AJ226" i="1" s="1"/>
  <c r="AI230" i="1"/>
  <c r="AH230" i="1"/>
  <c r="AG230" i="1"/>
  <c r="AG229" i="1" s="1"/>
  <c r="AG228" i="1" s="1"/>
  <c r="AG227" i="1" s="1"/>
  <c r="AG226" i="1" s="1"/>
  <c r="AF230" i="1"/>
  <c r="AF229" i="1" s="1"/>
  <c r="AF228" i="1" s="1"/>
  <c r="AF227" i="1" s="1"/>
  <c r="AF226" i="1" s="1"/>
  <c r="AE230" i="1"/>
  <c r="AE229" i="1" s="1"/>
  <c r="AE228" i="1" s="1"/>
  <c r="AE227" i="1" s="1"/>
  <c r="AE226" i="1" s="1"/>
  <c r="AD230" i="1"/>
  <c r="AD229" i="1" s="1"/>
  <c r="AD228" i="1" s="1"/>
  <c r="AD227" i="1" s="1"/>
  <c r="AD226" i="1" s="1"/>
  <c r="AC230" i="1"/>
  <c r="AC229" i="1" s="1"/>
  <c r="AC228" i="1" s="1"/>
  <c r="AC227" i="1" s="1"/>
  <c r="AC226" i="1" s="1"/>
  <c r="AB230" i="1"/>
  <c r="AB229" i="1" s="1"/>
  <c r="AB228" i="1" s="1"/>
  <c r="AB227" i="1" s="1"/>
  <c r="AB226" i="1" s="1"/>
  <c r="AA230" i="1"/>
  <c r="Z230" i="1"/>
  <c r="Y230" i="1"/>
  <c r="Y229" i="1" s="1"/>
  <c r="Y228" i="1" s="1"/>
  <c r="Y227" i="1" s="1"/>
  <c r="Y226" i="1" s="1"/>
  <c r="X230" i="1"/>
  <c r="X229" i="1" s="1"/>
  <c r="X228" i="1" s="1"/>
  <c r="X227" i="1" s="1"/>
  <c r="X226" i="1" s="1"/>
  <c r="W230" i="1"/>
  <c r="W229" i="1" s="1"/>
  <c r="W228" i="1" s="1"/>
  <c r="W227" i="1" s="1"/>
  <c r="W226" i="1" s="1"/>
  <c r="S230" i="1"/>
  <c r="S229" i="1" s="1"/>
  <c r="S228" i="1" s="1"/>
  <c r="S227" i="1" s="1"/>
  <c r="S226" i="1" s="1"/>
  <c r="R230" i="1"/>
  <c r="R229" i="1" s="1"/>
  <c r="R228" i="1" s="1"/>
  <c r="R227" i="1" s="1"/>
  <c r="R226" i="1" s="1"/>
  <c r="Q230" i="1"/>
  <c r="Q229" i="1" s="1"/>
  <c r="Q228" i="1" s="1"/>
  <c r="Q227" i="1" s="1"/>
  <c r="Q226" i="1" s="1"/>
  <c r="P230" i="1"/>
  <c r="P229" i="1" s="1"/>
  <c r="P228" i="1" s="1"/>
  <c r="P227" i="1" s="1"/>
  <c r="P226" i="1" s="1"/>
  <c r="O230" i="1"/>
  <c r="N230" i="1"/>
  <c r="M230" i="1"/>
  <c r="M229" i="1" s="1"/>
  <c r="M228" i="1" s="1"/>
  <c r="M227" i="1" s="1"/>
  <c r="M226" i="1" s="1"/>
  <c r="L230" i="1"/>
  <c r="L229" i="1" s="1"/>
  <c r="L228" i="1" s="1"/>
  <c r="L227" i="1" s="1"/>
  <c r="L226" i="1" s="1"/>
  <c r="I230" i="1"/>
  <c r="E230" i="1"/>
  <c r="AQ229" i="1"/>
  <c r="AQ228" i="1" s="1"/>
  <c r="AQ227" i="1" s="1"/>
  <c r="AQ226" i="1" s="1"/>
  <c r="AP229" i="1"/>
  <c r="AP228" i="1" s="1"/>
  <c r="AI229" i="1"/>
  <c r="AI228" i="1" s="1"/>
  <c r="AI227" i="1" s="1"/>
  <c r="AI226" i="1" s="1"/>
  <c r="AH229" i="1"/>
  <c r="AH228" i="1" s="1"/>
  <c r="AH227" i="1" s="1"/>
  <c r="AH226" i="1" s="1"/>
  <c r="AA229" i="1"/>
  <c r="AA228" i="1" s="1"/>
  <c r="AA227" i="1" s="1"/>
  <c r="AA226" i="1" s="1"/>
  <c r="Z229" i="1"/>
  <c r="Z228" i="1" s="1"/>
  <c r="Z227" i="1" s="1"/>
  <c r="Z226" i="1" s="1"/>
  <c r="O229" i="1"/>
  <c r="O228" i="1" s="1"/>
  <c r="O227" i="1" s="1"/>
  <c r="O226" i="1" s="1"/>
  <c r="N229" i="1"/>
  <c r="N228" i="1" s="1"/>
  <c r="N227" i="1" s="1"/>
  <c r="N226" i="1" s="1"/>
  <c r="E229" i="1"/>
  <c r="E228" i="1"/>
  <c r="E227" i="1"/>
  <c r="E226" i="1"/>
  <c r="E225" i="1"/>
  <c r="BA224" i="1"/>
  <c r="AU224" i="1"/>
  <c r="T224" i="1"/>
  <c r="E224" i="1"/>
  <c r="AT223" i="1"/>
  <c r="AT222" i="1" s="1"/>
  <c r="AT221" i="1" s="1"/>
  <c r="AS223" i="1"/>
  <c r="AS222" i="1" s="1"/>
  <c r="AS221" i="1" s="1"/>
  <c r="AR223" i="1"/>
  <c r="AR222" i="1" s="1"/>
  <c r="AR221" i="1" s="1"/>
  <c r="AQ223" i="1"/>
  <c r="AP223" i="1"/>
  <c r="AP222" i="1" s="1"/>
  <c r="AO223" i="1"/>
  <c r="AO222" i="1" s="1"/>
  <c r="AO221" i="1" s="1"/>
  <c r="AN223" i="1"/>
  <c r="AN222" i="1" s="1"/>
  <c r="AN221" i="1" s="1"/>
  <c r="AM223" i="1"/>
  <c r="AL223" i="1"/>
  <c r="AK223" i="1"/>
  <c r="AK222" i="1" s="1"/>
  <c r="AK221" i="1" s="1"/>
  <c r="AJ223" i="1"/>
  <c r="AJ222" i="1" s="1"/>
  <c r="AJ221" i="1" s="1"/>
  <c r="AI223" i="1"/>
  <c r="AH223" i="1"/>
  <c r="AH222" i="1" s="1"/>
  <c r="AH221" i="1" s="1"/>
  <c r="AG223" i="1"/>
  <c r="AG222" i="1" s="1"/>
  <c r="AG221" i="1" s="1"/>
  <c r="AF223" i="1"/>
  <c r="AF222" i="1" s="1"/>
  <c r="AF221" i="1" s="1"/>
  <c r="O223" i="1"/>
  <c r="O222" i="1" s="1"/>
  <c r="E223" i="1"/>
  <c r="AQ222" i="1"/>
  <c r="AQ221" i="1" s="1"/>
  <c r="AM222" i="1"/>
  <c r="AM221" i="1" s="1"/>
  <c r="AI222" i="1"/>
  <c r="AI221" i="1" s="1"/>
  <c r="E222" i="1"/>
  <c r="E221" i="1"/>
  <c r="BA220" i="1"/>
  <c r="AU220" i="1"/>
  <c r="V220" i="1"/>
  <c r="AY220" i="1" s="1"/>
  <c r="U220" i="1"/>
  <c r="AX220" i="1" s="1"/>
  <c r="T220" i="1"/>
  <c r="E220" i="1"/>
  <c r="BA219" i="1"/>
  <c r="AU219" i="1"/>
  <c r="T219" i="1"/>
  <c r="E219" i="1"/>
  <c r="BA218" i="1"/>
  <c r="AU218" i="1"/>
  <c r="Z218" i="1"/>
  <c r="Z216" i="1" s="1"/>
  <c r="Z215" i="1" s="1"/>
  <c r="Z214" i="1" s="1"/>
  <c r="Z213" i="1" s="1"/>
  <c r="Z212" i="1" s="1"/>
  <c r="V218" i="1"/>
  <c r="AY218" i="1" s="1"/>
  <c r="U218" i="1"/>
  <c r="AX218" i="1" s="1"/>
  <c r="T218" i="1"/>
  <c r="AW218" i="1" s="1"/>
  <c r="S218" i="1"/>
  <c r="S216" i="1" s="1"/>
  <c r="S215" i="1" s="1"/>
  <c r="S214" i="1" s="1"/>
  <c r="S213" i="1" s="1"/>
  <c r="S212" i="1" s="1"/>
  <c r="E218" i="1"/>
  <c r="BA217" i="1"/>
  <c r="AU217" i="1"/>
  <c r="V217" i="1"/>
  <c r="AY217" i="1" s="1"/>
  <c r="U217" i="1"/>
  <c r="AX217" i="1" s="1"/>
  <c r="T217" i="1"/>
  <c r="E217" i="1"/>
  <c r="AZ216" i="1"/>
  <c r="AT216" i="1"/>
  <c r="AT215" i="1" s="1"/>
  <c r="AT214" i="1" s="1"/>
  <c r="AT213" i="1" s="1"/>
  <c r="AT212" i="1" s="1"/>
  <c r="AS216" i="1"/>
  <c r="AS215" i="1" s="1"/>
  <c r="AS214" i="1" s="1"/>
  <c r="AS213" i="1" s="1"/>
  <c r="AR216" i="1"/>
  <c r="AR215" i="1" s="1"/>
  <c r="AR214" i="1" s="1"/>
  <c r="AR213" i="1" s="1"/>
  <c r="AQ216" i="1"/>
  <c r="AQ215" i="1" s="1"/>
  <c r="AQ214" i="1" s="1"/>
  <c r="AQ213" i="1" s="1"/>
  <c r="AP216" i="1"/>
  <c r="AP215" i="1" s="1"/>
  <c r="AO216" i="1"/>
  <c r="AO215" i="1" s="1"/>
  <c r="AO214" i="1" s="1"/>
  <c r="AO213" i="1" s="1"/>
  <c r="AN216" i="1"/>
  <c r="AM216" i="1"/>
  <c r="AL216" i="1"/>
  <c r="AK216" i="1"/>
  <c r="AK215" i="1" s="1"/>
  <c r="AK214" i="1" s="1"/>
  <c r="AK213" i="1" s="1"/>
  <c r="AJ216" i="1"/>
  <c r="AJ215" i="1" s="1"/>
  <c r="AJ214" i="1" s="1"/>
  <c r="AJ213" i="1" s="1"/>
  <c r="AI216" i="1"/>
  <c r="AI215" i="1" s="1"/>
  <c r="AI214" i="1" s="1"/>
  <c r="AI213" i="1" s="1"/>
  <c r="AH216" i="1"/>
  <c r="AH215" i="1" s="1"/>
  <c r="AH214" i="1" s="1"/>
  <c r="AH213" i="1" s="1"/>
  <c r="AH212" i="1" s="1"/>
  <c r="AG216" i="1"/>
  <c r="AG215" i="1" s="1"/>
  <c r="AG214" i="1" s="1"/>
  <c r="AG213" i="1" s="1"/>
  <c r="AF216" i="1"/>
  <c r="AE216" i="1"/>
  <c r="AD216" i="1"/>
  <c r="AD215" i="1" s="1"/>
  <c r="AD214" i="1" s="1"/>
  <c r="AD213" i="1" s="1"/>
  <c r="AD212" i="1" s="1"/>
  <c r="AC216" i="1"/>
  <c r="AC215" i="1" s="1"/>
  <c r="AC214" i="1" s="1"/>
  <c r="AC213" i="1" s="1"/>
  <c r="AC212" i="1" s="1"/>
  <c r="AB216" i="1"/>
  <c r="AB215" i="1" s="1"/>
  <c r="AB214" i="1" s="1"/>
  <c r="AB213" i="1" s="1"/>
  <c r="AB212" i="1" s="1"/>
  <c r="AA216" i="1"/>
  <c r="AA215" i="1" s="1"/>
  <c r="AA214" i="1" s="1"/>
  <c r="AA213" i="1" s="1"/>
  <c r="AA212" i="1" s="1"/>
  <c r="Y216" i="1"/>
  <c r="Y215" i="1" s="1"/>
  <c r="Y214" i="1" s="1"/>
  <c r="Y213" i="1" s="1"/>
  <c r="Y212" i="1" s="1"/>
  <c r="X216" i="1"/>
  <c r="W216" i="1"/>
  <c r="R216" i="1"/>
  <c r="R215" i="1" s="1"/>
  <c r="R214" i="1" s="1"/>
  <c r="R213" i="1" s="1"/>
  <c r="R212" i="1" s="1"/>
  <c r="Q216" i="1"/>
  <c r="Q215" i="1" s="1"/>
  <c r="Q214" i="1" s="1"/>
  <c r="Q213" i="1" s="1"/>
  <c r="Q212" i="1" s="1"/>
  <c r="P216" i="1"/>
  <c r="P215" i="1" s="1"/>
  <c r="P214" i="1" s="1"/>
  <c r="P213" i="1" s="1"/>
  <c r="P212" i="1" s="1"/>
  <c r="O216" i="1"/>
  <c r="O215" i="1" s="1"/>
  <c r="O214" i="1" s="1"/>
  <c r="O213" i="1" s="1"/>
  <c r="N216" i="1"/>
  <c r="N215" i="1" s="1"/>
  <c r="N214" i="1" s="1"/>
  <c r="N213" i="1" s="1"/>
  <c r="N212" i="1" s="1"/>
  <c r="M216" i="1"/>
  <c r="M215" i="1" s="1"/>
  <c r="M214" i="1" s="1"/>
  <c r="M213" i="1" s="1"/>
  <c r="M212" i="1" s="1"/>
  <c r="L216" i="1"/>
  <c r="L215" i="1" s="1"/>
  <c r="L214" i="1" s="1"/>
  <c r="L213" i="1" s="1"/>
  <c r="L212" i="1" s="1"/>
  <c r="K216" i="1"/>
  <c r="V216" i="1" s="1"/>
  <c r="AY216" i="1" s="1"/>
  <c r="J216" i="1"/>
  <c r="U216" i="1" s="1"/>
  <c r="I216" i="1"/>
  <c r="E216" i="1"/>
  <c r="AZ215" i="1"/>
  <c r="AZ214" i="1" s="1"/>
  <c r="AZ213" i="1" s="1"/>
  <c r="AZ212" i="1" s="1"/>
  <c r="AN215" i="1"/>
  <c r="AN214" i="1" s="1"/>
  <c r="AN213" i="1" s="1"/>
  <c r="AM215" i="1"/>
  <c r="AM214" i="1" s="1"/>
  <c r="AM213" i="1" s="1"/>
  <c r="AM212" i="1" s="1"/>
  <c r="AF215" i="1"/>
  <c r="AF214" i="1" s="1"/>
  <c r="AF213" i="1" s="1"/>
  <c r="AE215" i="1"/>
  <c r="AE214" i="1" s="1"/>
  <c r="AE213" i="1" s="1"/>
  <c r="AE212" i="1" s="1"/>
  <c r="X215" i="1"/>
  <c r="X214" i="1" s="1"/>
  <c r="X213" i="1" s="1"/>
  <c r="X212" i="1" s="1"/>
  <c r="W215" i="1"/>
  <c r="W214" i="1" s="1"/>
  <c r="W213" i="1" s="1"/>
  <c r="W212" i="1" s="1"/>
  <c r="K215" i="1"/>
  <c r="E215" i="1"/>
  <c r="E214" i="1"/>
  <c r="E213" i="1"/>
  <c r="E212" i="1"/>
  <c r="BA211" i="1"/>
  <c r="AU211" i="1"/>
  <c r="V211" i="1"/>
  <c r="AY211" i="1" s="1"/>
  <c r="U211" i="1"/>
  <c r="AX211" i="1" s="1"/>
  <c r="T211" i="1"/>
  <c r="E211" i="1"/>
  <c r="AZ210" i="1"/>
  <c r="AT210" i="1"/>
  <c r="AT209" i="1" s="1"/>
  <c r="AS210" i="1"/>
  <c r="AS209" i="1" s="1"/>
  <c r="AR210" i="1"/>
  <c r="AR209" i="1" s="1"/>
  <c r="AQ210" i="1"/>
  <c r="AP210" i="1"/>
  <c r="AP209" i="1" s="1"/>
  <c r="AO210" i="1"/>
  <c r="AO209" i="1" s="1"/>
  <c r="AN210" i="1"/>
  <c r="AN209" i="1" s="1"/>
  <c r="AM210" i="1"/>
  <c r="AL210" i="1"/>
  <c r="AK210" i="1"/>
  <c r="AK209" i="1" s="1"/>
  <c r="AJ210" i="1"/>
  <c r="AJ209" i="1" s="1"/>
  <c r="AI210" i="1"/>
  <c r="AH210" i="1"/>
  <c r="AH209" i="1" s="1"/>
  <c r="AG210" i="1"/>
  <c r="AG209" i="1" s="1"/>
  <c r="AF210" i="1"/>
  <c r="AF209" i="1" s="1"/>
  <c r="AE210" i="1"/>
  <c r="AD210" i="1"/>
  <c r="AD209" i="1" s="1"/>
  <c r="AC210" i="1"/>
  <c r="AC209" i="1" s="1"/>
  <c r="AB210" i="1"/>
  <c r="AB209" i="1" s="1"/>
  <c r="AA210" i="1"/>
  <c r="Z210" i="1"/>
  <c r="Z209" i="1" s="1"/>
  <c r="Y210" i="1"/>
  <c r="Y209" i="1" s="1"/>
  <c r="X210" i="1"/>
  <c r="X209" i="1" s="1"/>
  <c r="W210" i="1"/>
  <c r="S210" i="1"/>
  <c r="S209" i="1" s="1"/>
  <c r="R210" i="1"/>
  <c r="R209" i="1" s="1"/>
  <c r="Q210" i="1"/>
  <c r="Q209" i="1" s="1"/>
  <c r="P210" i="1"/>
  <c r="O210" i="1"/>
  <c r="O209" i="1" s="1"/>
  <c r="N210" i="1"/>
  <c r="M210" i="1"/>
  <c r="M209" i="1" s="1"/>
  <c r="L210" i="1"/>
  <c r="K210" i="1"/>
  <c r="K209" i="1" s="1"/>
  <c r="J210" i="1"/>
  <c r="I210" i="1"/>
  <c r="E210" i="1"/>
  <c r="AZ209" i="1"/>
  <c r="AQ209" i="1"/>
  <c r="AM209" i="1"/>
  <c r="AI209" i="1"/>
  <c r="AE209" i="1"/>
  <c r="AA209" i="1"/>
  <c r="W209" i="1"/>
  <c r="P209" i="1"/>
  <c r="L209" i="1"/>
  <c r="E209" i="1"/>
  <c r="BA208" i="1"/>
  <c r="AU208" i="1"/>
  <c r="K208" i="1"/>
  <c r="V208" i="1" s="1"/>
  <c r="AY208" i="1" s="1"/>
  <c r="J208" i="1"/>
  <c r="J207" i="1" s="1"/>
  <c r="I208" i="1"/>
  <c r="T208" i="1" s="1"/>
  <c r="E208" i="1"/>
  <c r="AZ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S207" i="1"/>
  <c r="R207" i="1"/>
  <c r="Q207" i="1"/>
  <c r="P207" i="1"/>
  <c r="O207" i="1"/>
  <c r="N207" i="1"/>
  <c r="M207" i="1"/>
  <c r="L207" i="1"/>
  <c r="K207" i="1"/>
  <c r="E207" i="1"/>
  <c r="BA206" i="1"/>
  <c r="AX206" i="1"/>
  <c r="AU206" i="1"/>
  <c r="V206" i="1"/>
  <c r="AY206" i="1" s="1"/>
  <c r="U206" i="1"/>
  <c r="T206" i="1"/>
  <c r="AW206" i="1" s="1"/>
  <c r="E206" i="1"/>
  <c r="AZ205" i="1"/>
  <c r="AZ204" i="1" s="1"/>
  <c r="AT205" i="1"/>
  <c r="AS205" i="1"/>
  <c r="AS204" i="1" s="1"/>
  <c r="AR205" i="1"/>
  <c r="AQ205" i="1"/>
  <c r="AQ204" i="1" s="1"/>
  <c r="AP205" i="1"/>
  <c r="AO205" i="1"/>
  <c r="AO204" i="1" s="1"/>
  <c r="AN205" i="1"/>
  <c r="AN204" i="1" s="1"/>
  <c r="AM205" i="1"/>
  <c r="AM204" i="1" s="1"/>
  <c r="AL205" i="1"/>
  <c r="AK205" i="1"/>
  <c r="AK204" i="1" s="1"/>
  <c r="AJ205" i="1"/>
  <c r="AJ204" i="1" s="1"/>
  <c r="AI205" i="1"/>
  <c r="AI204" i="1" s="1"/>
  <c r="AH205" i="1"/>
  <c r="AG205" i="1"/>
  <c r="AF205" i="1"/>
  <c r="AF204" i="1" s="1"/>
  <c r="AE205" i="1"/>
  <c r="AE204" i="1" s="1"/>
  <c r="AD205" i="1"/>
  <c r="AC205" i="1"/>
  <c r="AC204" i="1" s="1"/>
  <c r="AB205" i="1"/>
  <c r="AB204" i="1" s="1"/>
  <c r="AA205" i="1"/>
  <c r="AA204" i="1" s="1"/>
  <c r="Z205" i="1"/>
  <c r="Y205" i="1"/>
  <c r="Y204" i="1" s="1"/>
  <c r="X205" i="1"/>
  <c r="X204" i="1" s="1"/>
  <c r="W205" i="1"/>
  <c r="W204" i="1" s="1"/>
  <c r="S205" i="1"/>
  <c r="R205" i="1"/>
  <c r="R204" i="1" s="1"/>
  <c r="Q205" i="1"/>
  <c r="Q204" i="1" s="1"/>
  <c r="P205" i="1"/>
  <c r="P204" i="1" s="1"/>
  <c r="O205" i="1"/>
  <c r="N205" i="1"/>
  <c r="N204" i="1" s="1"/>
  <c r="M205" i="1"/>
  <c r="L205" i="1"/>
  <c r="L204" i="1" s="1"/>
  <c r="K205" i="1"/>
  <c r="J205" i="1"/>
  <c r="I205" i="1"/>
  <c r="E205" i="1"/>
  <c r="AR204" i="1"/>
  <c r="AG204" i="1"/>
  <c r="M204" i="1"/>
  <c r="E204" i="1"/>
  <c r="BA203" i="1"/>
  <c r="AU203" i="1"/>
  <c r="V203" i="1"/>
  <c r="AY203" i="1" s="1"/>
  <c r="K203" i="1"/>
  <c r="J203" i="1"/>
  <c r="U203" i="1" s="1"/>
  <c r="AX203" i="1" s="1"/>
  <c r="I203" i="1"/>
  <c r="T203" i="1" s="1"/>
  <c r="E203" i="1"/>
  <c r="AZ202" i="1"/>
  <c r="AZ201" i="1" s="1"/>
  <c r="AT202" i="1"/>
  <c r="AT201" i="1" s="1"/>
  <c r="AS202" i="1"/>
  <c r="AR202" i="1"/>
  <c r="AQ202" i="1"/>
  <c r="AQ201" i="1" s="1"/>
  <c r="AP202" i="1"/>
  <c r="AP201" i="1" s="1"/>
  <c r="AO202" i="1"/>
  <c r="AO201" i="1" s="1"/>
  <c r="AN202" i="1"/>
  <c r="AN201" i="1" s="1"/>
  <c r="AM202" i="1"/>
  <c r="AM201" i="1" s="1"/>
  <c r="AL202" i="1"/>
  <c r="AK202" i="1"/>
  <c r="AK201" i="1" s="1"/>
  <c r="AJ202" i="1"/>
  <c r="AJ201" i="1" s="1"/>
  <c r="AI202" i="1"/>
  <c r="AI201" i="1" s="1"/>
  <c r="AH202" i="1"/>
  <c r="AH201" i="1" s="1"/>
  <c r="AG202" i="1"/>
  <c r="AG201" i="1" s="1"/>
  <c r="AF202" i="1"/>
  <c r="AF201" i="1" s="1"/>
  <c r="AD202" i="1"/>
  <c r="AD201" i="1" s="1"/>
  <c r="AC202" i="1"/>
  <c r="AC201" i="1" s="1"/>
  <c r="AB202" i="1"/>
  <c r="AA202" i="1"/>
  <c r="AA201" i="1" s="1"/>
  <c r="Z202" i="1"/>
  <c r="Z201" i="1" s="1"/>
  <c r="Y202" i="1"/>
  <c r="Y201" i="1" s="1"/>
  <c r="X202" i="1"/>
  <c r="X201" i="1" s="1"/>
  <c r="W202" i="1"/>
  <c r="W201" i="1" s="1"/>
  <c r="S202" i="1"/>
  <c r="S201" i="1" s="1"/>
  <c r="R202" i="1"/>
  <c r="R201" i="1" s="1"/>
  <c r="Q202" i="1"/>
  <c r="Q201" i="1" s="1"/>
  <c r="P202" i="1"/>
  <c r="P201" i="1" s="1"/>
  <c r="O202" i="1"/>
  <c r="O201" i="1" s="1"/>
  <c r="N202" i="1"/>
  <c r="N201" i="1" s="1"/>
  <c r="M202" i="1"/>
  <c r="M201" i="1" s="1"/>
  <c r="L202" i="1"/>
  <c r="L201" i="1" s="1"/>
  <c r="K202" i="1"/>
  <c r="E202" i="1"/>
  <c r="AS201" i="1"/>
  <c r="AB201" i="1"/>
  <c r="E201" i="1"/>
  <c r="E200" i="1"/>
  <c r="BA199" i="1"/>
  <c r="AU199" i="1"/>
  <c r="AM199" i="1"/>
  <c r="AI199" i="1"/>
  <c r="AI198" i="1" s="1"/>
  <c r="AH199" i="1"/>
  <c r="AH198" i="1" s="1"/>
  <c r="T199" i="1"/>
  <c r="AV199" i="1" s="1"/>
  <c r="E199" i="1"/>
  <c r="AT198" i="1"/>
  <c r="AS198" i="1"/>
  <c r="AR198" i="1"/>
  <c r="AQ198" i="1"/>
  <c r="AP198" i="1"/>
  <c r="AO198" i="1"/>
  <c r="AN198" i="1"/>
  <c r="AM198" i="1"/>
  <c r="AL198" i="1"/>
  <c r="AK198" i="1"/>
  <c r="AJ198" i="1"/>
  <c r="AG198" i="1"/>
  <c r="AF198" i="1"/>
  <c r="T198" i="1"/>
  <c r="P198" i="1"/>
  <c r="O198" i="1"/>
  <c r="E198" i="1"/>
  <c r="BA197" i="1"/>
  <c r="AU197" i="1"/>
  <c r="Z197" i="1"/>
  <c r="V197" i="1"/>
  <c r="AY197" i="1" s="1"/>
  <c r="U197" i="1"/>
  <c r="AX197" i="1" s="1"/>
  <c r="T197" i="1"/>
  <c r="AW197" i="1" s="1"/>
  <c r="S197" i="1"/>
  <c r="E197" i="1"/>
  <c r="AZ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F193" i="1" s="1"/>
  <c r="AF192" i="1" s="1"/>
  <c r="AD196" i="1"/>
  <c r="AC196" i="1"/>
  <c r="AB196" i="1"/>
  <c r="AA196" i="1"/>
  <c r="Z196" i="1"/>
  <c r="Y196" i="1"/>
  <c r="X196" i="1"/>
  <c r="W196" i="1"/>
  <c r="S196" i="1"/>
  <c r="R196" i="1"/>
  <c r="Q196" i="1"/>
  <c r="P196" i="1"/>
  <c r="P193" i="1" s="1"/>
  <c r="P192" i="1" s="1"/>
  <c r="O196" i="1"/>
  <c r="N196" i="1"/>
  <c r="N193" i="1" s="1"/>
  <c r="N192" i="1" s="1"/>
  <c r="M196" i="1"/>
  <c r="M193" i="1" s="1"/>
  <c r="M192" i="1" s="1"/>
  <c r="L196" i="1"/>
  <c r="L193" i="1" s="1"/>
  <c r="L192" i="1" s="1"/>
  <c r="K196" i="1"/>
  <c r="K193" i="1" s="1"/>
  <c r="J196" i="1"/>
  <c r="J193" i="1" s="1"/>
  <c r="J192" i="1" s="1"/>
  <c r="I196" i="1"/>
  <c r="E196" i="1"/>
  <c r="BA195" i="1"/>
  <c r="AY195" i="1"/>
  <c r="AX195" i="1"/>
  <c r="AU195" i="1"/>
  <c r="T195" i="1"/>
  <c r="AW195" i="1" s="1"/>
  <c r="E195" i="1"/>
  <c r="AZ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D194" i="1"/>
  <c r="AC194" i="1"/>
  <c r="AB194" i="1"/>
  <c r="AA194" i="1"/>
  <c r="Z194" i="1"/>
  <c r="Y194" i="1"/>
  <c r="X194" i="1"/>
  <c r="W194" i="1"/>
  <c r="S194" i="1"/>
  <c r="R194" i="1"/>
  <c r="T194" i="1" s="1"/>
  <c r="AW194" i="1" s="1"/>
  <c r="Q194" i="1"/>
  <c r="P194" i="1"/>
  <c r="O194" i="1"/>
  <c r="E194" i="1"/>
  <c r="AZ193" i="1"/>
  <c r="AZ192" i="1" s="1"/>
  <c r="AE193" i="1"/>
  <c r="AE192" i="1" s="1"/>
  <c r="X193" i="1"/>
  <c r="X192" i="1" s="1"/>
  <c r="S193" i="1"/>
  <c r="S192" i="1" s="1"/>
  <c r="O193" i="1"/>
  <c r="O192" i="1" s="1"/>
  <c r="E193" i="1"/>
  <c r="E192" i="1"/>
  <c r="E191" i="1"/>
  <c r="E190" i="1"/>
  <c r="E189" i="1"/>
  <c r="BA188" i="1"/>
  <c r="AU188" i="1"/>
  <c r="V188" i="1"/>
  <c r="AY188" i="1" s="1"/>
  <c r="U188" i="1"/>
  <c r="AX188" i="1" s="1"/>
  <c r="T188" i="1"/>
  <c r="E188" i="1"/>
  <c r="AZ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D187" i="1"/>
  <c r="AC187" i="1"/>
  <c r="AB187" i="1"/>
  <c r="AA187" i="1"/>
  <c r="Z187" i="1"/>
  <c r="Y187" i="1"/>
  <c r="X187" i="1"/>
  <c r="W187" i="1"/>
  <c r="S187" i="1"/>
  <c r="R187" i="1"/>
  <c r="Q187" i="1"/>
  <c r="P187" i="1"/>
  <c r="O187" i="1"/>
  <c r="N187" i="1"/>
  <c r="M187" i="1"/>
  <c r="L187" i="1"/>
  <c r="K187" i="1"/>
  <c r="J187" i="1"/>
  <c r="I187" i="1"/>
  <c r="E187" i="1"/>
  <c r="BA186" i="1"/>
  <c r="AX186" i="1"/>
  <c r="AU186" i="1"/>
  <c r="V186" i="1"/>
  <c r="AY186" i="1" s="1"/>
  <c r="U186" i="1"/>
  <c r="T186" i="1"/>
  <c r="E186" i="1"/>
  <c r="BA185" i="1"/>
  <c r="AU185" i="1"/>
  <c r="T185" i="1"/>
  <c r="AV185" i="1" s="1"/>
  <c r="E185" i="1"/>
  <c r="BA184" i="1"/>
  <c r="AU184" i="1"/>
  <c r="V184" i="1"/>
  <c r="AY184" i="1" s="1"/>
  <c r="U184" i="1"/>
  <c r="AX184" i="1" s="1"/>
  <c r="T184" i="1"/>
  <c r="AV184" i="1" s="1"/>
  <c r="E184" i="1"/>
  <c r="BA183" i="1"/>
  <c r="AY183" i="1"/>
  <c r="AU183" i="1"/>
  <c r="V183" i="1"/>
  <c r="U183" i="1"/>
  <c r="AX183" i="1" s="1"/>
  <c r="T183" i="1"/>
  <c r="AV183" i="1" s="1"/>
  <c r="E183" i="1"/>
  <c r="AZ182" i="1"/>
  <c r="AZ181" i="1" s="1"/>
  <c r="AZ180" i="1" s="1"/>
  <c r="AZ179" i="1" s="1"/>
  <c r="AZ171" i="1" s="1"/>
  <c r="AT182" i="1"/>
  <c r="AS182" i="1"/>
  <c r="AR182" i="1"/>
  <c r="AQ182" i="1"/>
  <c r="AQ181" i="1" s="1"/>
  <c r="AQ180" i="1" s="1"/>
  <c r="AQ179" i="1" s="1"/>
  <c r="AP182" i="1"/>
  <c r="AP181" i="1" s="1"/>
  <c r="AP180" i="1" s="1"/>
  <c r="AO182" i="1"/>
  <c r="AO181" i="1" s="1"/>
  <c r="AO180" i="1" s="1"/>
  <c r="AO179" i="1" s="1"/>
  <c r="AN182" i="1"/>
  <c r="AM182" i="1"/>
  <c r="AM181" i="1" s="1"/>
  <c r="AM180" i="1" s="1"/>
  <c r="AM179" i="1" s="1"/>
  <c r="AL182" i="1"/>
  <c r="BA182" i="1" s="1"/>
  <c r="AK182" i="1"/>
  <c r="AJ182" i="1"/>
  <c r="AI182" i="1"/>
  <c r="AI181" i="1" s="1"/>
  <c r="AI180" i="1" s="1"/>
  <c r="AI179" i="1" s="1"/>
  <c r="AH182" i="1"/>
  <c r="AH181" i="1" s="1"/>
  <c r="AH180" i="1" s="1"/>
  <c r="AH179" i="1" s="1"/>
  <c r="AG182" i="1"/>
  <c r="AG181" i="1" s="1"/>
  <c r="AG180" i="1" s="1"/>
  <c r="AG179" i="1" s="1"/>
  <c r="AF182" i="1"/>
  <c r="AE182" i="1"/>
  <c r="AE181" i="1" s="1"/>
  <c r="AE180" i="1" s="1"/>
  <c r="AE179" i="1" s="1"/>
  <c r="AE171" i="1" s="1"/>
  <c r="AD182" i="1"/>
  <c r="AD181" i="1" s="1"/>
  <c r="AD180" i="1" s="1"/>
  <c r="AD179" i="1" s="1"/>
  <c r="AD171" i="1" s="1"/>
  <c r="AC182" i="1"/>
  <c r="AC181" i="1" s="1"/>
  <c r="AC180" i="1" s="1"/>
  <c r="AC179" i="1" s="1"/>
  <c r="AC171" i="1" s="1"/>
  <c r="AB182" i="1"/>
  <c r="AA182" i="1"/>
  <c r="Z182" i="1"/>
  <c r="Z181" i="1" s="1"/>
  <c r="Z180" i="1" s="1"/>
  <c r="Z179" i="1" s="1"/>
  <c r="Z171" i="1" s="1"/>
  <c r="Y182" i="1"/>
  <c r="X182" i="1"/>
  <c r="W182" i="1"/>
  <c r="S182" i="1"/>
  <c r="S181" i="1" s="1"/>
  <c r="S180" i="1" s="1"/>
  <c r="S179" i="1" s="1"/>
  <c r="S171" i="1" s="1"/>
  <c r="R182" i="1"/>
  <c r="Q182" i="1"/>
  <c r="Q181" i="1" s="1"/>
  <c r="Q180" i="1" s="1"/>
  <c r="Q179" i="1" s="1"/>
  <c r="P182" i="1"/>
  <c r="O182" i="1"/>
  <c r="O181" i="1" s="1"/>
  <c r="O180" i="1" s="1"/>
  <c r="O179" i="1" s="1"/>
  <c r="N182" i="1"/>
  <c r="M182" i="1"/>
  <c r="L182" i="1"/>
  <c r="K182" i="1"/>
  <c r="J182" i="1"/>
  <c r="U182" i="1" s="1"/>
  <c r="AX182" i="1" s="1"/>
  <c r="I182" i="1"/>
  <c r="E182" i="1"/>
  <c r="AT181" i="1"/>
  <c r="AT180" i="1" s="1"/>
  <c r="AT179" i="1" s="1"/>
  <c r="AS181" i="1"/>
  <c r="AS180" i="1" s="1"/>
  <c r="AS179" i="1" s="1"/>
  <c r="AK181" i="1"/>
  <c r="AK180" i="1" s="1"/>
  <c r="AK179" i="1" s="1"/>
  <c r="M181" i="1"/>
  <c r="M180" i="1" s="1"/>
  <c r="M179" i="1" s="1"/>
  <c r="M171" i="1" s="1"/>
  <c r="I181" i="1"/>
  <c r="E181" i="1"/>
  <c r="E180" i="1"/>
  <c r="E179" i="1"/>
  <c r="BA178" i="1"/>
  <c r="AU178" i="1"/>
  <c r="T178" i="1"/>
  <c r="E178" i="1"/>
  <c r="AT177" i="1"/>
  <c r="AS177" i="1"/>
  <c r="AR177" i="1"/>
  <c r="AQ177" i="1"/>
  <c r="AP177" i="1"/>
  <c r="AO177" i="1"/>
  <c r="AN177" i="1"/>
  <c r="AM177" i="1"/>
  <c r="AL177" i="1"/>
  <c r="BA177" i="1" s="1"/>
  <c r="AK177" i="1"/>
  <c r="AJ177" i="1"/>
  <c r="AI177" i="1"/>
  <c r="AH177" i="1"/>
  <c r="AG177" i="1"/>
  <c r="AF177" i="1"/>
  <c r="O177" i="1"/>
  <c r="T177" i="1" s="1"/>
  <c r="E177" i="1"/>
  <c r="AU176" i="1"/>
  <c r="AV176" i="1" s="1"/>
  <c r="T176" i="1"/>
  <c r="E176" i="1"/>
  <c r="AT175" i="1"/>
  <c r="AS175" i="1"/>
  <c r="AS174" i="1" s="1"/>
  <c r="AS173" i="1" s="1"/>
  <c r="AS172" i="1" s="1"/>
  <c r="AR175" i="1"/>
  <c r="AQ175" i="1"/>
  <c r="AQ174" i="1" s="1"/>
  <c r="AQ173" i="1" s="1"/>
  <c r="AQ172" i="1" s="1"/>
  <c r="AP175" i="1"/>
  <c r="AP174" i="1" s="1"/>
  <c r="AP173" i="1" s="1"/>
  <c r="AO175" i="1"/>
  <c r="AO174" i="1" s="1"/>
  <c r="AO173" i="1" s="1"/>
  <c r="AO172" i="1" s="1"/>
  <c r="AN175" i="1"/>
  <c r="AM175" i="1"/>
  <c r="AL175" i="1"/>
  <c r="AK175" i="1"/>
  <c r="AK174" i="1" s="1"/>
  <c r="AK173" i="1" s="1"/>
  <c r="AK172" i="1" s="1"/>
  <c r="AJ175" i="1"/>
  <c r="AI175" i="1"/>
  <c r="AI174" i="1" s="1"/>
  <c r="AI173" i="1" s="1"/>
  <c r="AI172" i="1" s="1"/>
  <c r="AH175" i="1"/>
  <c r="AH174" i="1" s="1"/>
  <c r="AH173" i="1" s="1"/>
  <c r="AH172" i="1" s="1"/>
  <c r="AG175" i="1"/>
  <c r="AG174" i="1" s="1"/>
  <c r="AG173" i="1" s="1"/>
  <c r="AG172" i="1" s="1"/>
  <c r="AF175" i="1"/>
  <c r="R175" i="1"/>
  <c r="Q175" i="1"/>
  <c r="P175" i="1"/>
  <c r="P174" i="1" s="1"/>
  <c r="P173" i="1" s="1"/>
  <c r="P172" i="1" s="1"/>
  <c r="O175" i="1"/>
  <c r="E175" i="1"/>
  <c r="AT174" i="1"/>
  <c r="AT173" i="1" s="1"/>
  <c r="AT172" i="1" s="1"/>
  <c r="AM174" i="1"/>
  <c r="AM173" i="1" s="1"/>
  <c r="AM172" i="1" s="1"/>
  <c r="AL174" i="1"/>
  <c r="AL173" i="1" s="1"/>
  <c r="R174" i="1"/>
  <c r="R173" i="1" s="1"/>
  <c r="R172" i="1" s="1"/>
  <c r="Q174" i="1"/>
  <c r="Q173" i="1" s="1"/>
  <c r="E174" i="1"/>
  <c r="E173" i="1"/>
  <c r="E172" i="1"/>
  <c r="E171" i="1"/>
  <c r="BA170" i="1"/>
  <c r="AU170" i="1"/>
  <c r="T170" i="1"/>
  <c r="E170" i="1"/>
  <c r="AT169" i="1"/>
  <c r="AT168" i="1" s="1"/>
  <c r="AT167" i="1" s="1"/>
  <c r="AS169" i="1"/>
  <c r="AS168" i="1" s="1"/>
  <c r="AS167" i="1" s="1"/>
  <c r="AR169" i="1"/>
  <c r="AQ169" i="1"/>
  <c r="AQ168" i="1" s="1"/>
  <c r="AQ167" i="1" s="1"/>
  <c r="AP169" i="1"/>
  <c r="AP168" i="1" s="1"/>
  <c r="AP167" i="1" s="1"/>
  <c r="AO169" i="1"/>
  <c r="AO168" i="1" s="1"/>
  <c r="AO167" i="1" s="1"/>
  <c r="AN169" i="1"/>
  <c r="AN168" i="1" s="1"/>
  <c r="AN167" i="1" s="1"/>
  <c r="AM169" i="1"/>
  <c r="AM168" i="1" s="1"/>
  <c r="AM167" i="1" s="1"/>
  <c r="AL169" i="1"/>
  <c r="BA169" i="1" s="1"/>
  <c r="AK169" i="1"/>
  <c r="AK168" i="1" s="1"/>
  <c r="AK167" i="1" s="1"/>
  <c r="AJ169" i="1"/>
  <c r="AJ168" i="1" s="1"/>
  <c r="AJ167" i="1" s="1"/>
  <c r="AI169" i="1"/>
  <c r="AI168" i="1" s="1"/>
  <c r="AI167" i="1" s="1"/>
  <c r="AH169" i="1"/>
  <c r="AG169" i="1"/>
  <c r="AF169" i="1"/>
  <c r="AF168" i="1" s="1"/>
  <c r="O169" i="1"/>
  <c r="T169" i="1" s="1"/>
  <c r="E169" i="1"/>
  <c r="AH168" i="1"/>
  <c r="AG168" i="1"/>
  <c r="AG167" i="1" s="1"/>
  <c r="E168" i="1"/>
  <c r="AH167" i="1"/>
  <c r="E167" i="1"/>
  <c r="BA166" i="1"/>
  <c r="AY166" i="1"/>
  <c r="AX166" i="1"/>
  <c r="AU166" i="1"/>
  <c r="T166" i="1"/>
  <c r="AW166" i="1" s="1"/>
  <c r="E166" i="1"/>
  <c r="AZ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D165" i="1"/>
  <c r="AC165" i="1"/>
  <c r="AB165" i="1"/>
  <c r="AA165" i="1"/>
  <c r="AX165" i="1" s="1"/>
  <c r="Z165" i="1"/>
  <c r="Y165" i="1"/>
  <c r="X165" i="1"/>
  <c r="W165" i="1"/>
  <c r="W154" i="1" s="1"/>
  <c r="W153" i="1" s="1"/>
  <c r="W152" i="1" s="1"/>
  <c r="W151" i="1" s="1"/>
  <c r="S165" i="1"/>
  <c r="R165" i="1"/>
  <c r="Q165" i="1"/>
  <c r="P165" i="1"/>
  <c r="O165" i="1"/>
  <c r="E165" i="1"/>
  <c r="BA164" i="1"/>
  <c r="AU164" i="1"/>
  <c r="AM164" i="1"/>
  <c r="AI164" i="1"/>
  <c r="AH164" i="1"/>
  <c r="V164" i="1"/>
  <c r="AY164" i="1" s="1"/>
  <c r="U164" i="1"/>
  <c r="AX164" i="1" s="1"/>
  <c r="T164" i="1"/>
  <c r="AW164" i="1" s="1"/>
  <c r="E164" i="1"/>
  <c r="BA163" i="1"/>
  <c r="AU163" i="1"/>
  <c r="AV163" i="1" s="1"/>
  <c r="AM163" i="1"/>
  <c r="AI163" i="1"/>
  <c r="AH163" i="1"/>
  <c r="V163" i="1"/>
  <c r="AY163" i="1" s="1"/>
  <c r="U163" i="1"/>
  <c r="AX163" i="1" s="1"/>
  <c r="T163" i="1"/>
  <c r="AW163" i="1" s="1"/>
  <c r="E163" i="1"/>
  <c r="AZ162" i="1"/>
  <c r="AT162" i="1"/>
  <c r="AS162" i="1"/>
  <c r="AR162" i="1"/>
  <c r="AQ162" i="1"/>
  <c r="AP162" i="1"/>
  <c r="AO162" i="1"/>
  <c r="AN162" i="1"/>
  <c r="AL162" i="1"/>
  <c r="BA162" i="1" s="1"/>
  <c r="AK162" i="1"/>
  <c r="AJ162" i="1"/>
  <c r="AI162" i="1"/>
  <c r="AG162" i="1"/>
  <c r="AF162" i="1"/>
  <c r="AE162" i="1"/>
  <c r="AD162" i="1"/>
  <c r="AC162" i="1"/>
  <c r="AB162" i="1"/>
  <c r="AA162" i="1"/>
  <c r="Z162" i="1"/>
  <c r="Y162" i="1"/>
  <c r="X162" i="1"/>
  <c r="W162" i="1"/>
  <c r="S162" i="1"/>
  <c r="S154" i="1" s="1"/>
  <c r="S153" i="1" s="1"/>
  <c r="S152" i="1" s="1"/>
  <c r="S151" i="1" s="1"/>
  <c r="R162" i="1"/>
  <c r="Q162" i="1"/>
  <c r="P162" i="1"/>
  <c r="O162" i="1"/>
  <c r="N162" i="1"/>
  <c r="M162" i="1"/>
  <c r="L162" i="1"/>
  <c r="K162" i="1"/>
  <c r="J162" i="1"/>
  <c r="U162" i="1" s="1"/>
  <c r="AX162" i="1" s="1"/>
  <c r="I162" i="1"/>
  <c r="E162" i="1"/>
  <c r="BA161" i="1"/>
  <c r="AY161" i="1"/>
  <c r="AU161" i="1"/>
  <c r="V161" i="1"/>
  <c r="U161" i="1"/>
  <c r="AX161" i="1" s="1"/>
  <c r="T161" i="1"/>
  <c r="AW161" i="1" s="1"/>
  <c r="E161" i="1"/>
  <c r="AZ160" i="1"/>
  <c r="AT160" i="1"/>
  <c r="AS160" i="1"/>
  <c r="AR160" i="1"/>
  <c r="AQ160" i="1"/>
  <c r="AP160" i="1"/>
  <c r="AU160" i="1" s="1"/>
  <c r="AO160" i="1"/>
  <c r="AN160" i="1"/>
  <c r="AM160" i="1"/>
  <c r="AL160" i="1"/>
  <c r="BA160" i="1" s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S160" i="1"/>
  <c r="R160" i="1"/>
  <c r="Q160" i="1"/>
  <c r="P160" i="1"/>
  <c r="O160" i="1"/>
  <c r="N160" i="1"/>
  <c r="V160" i="1" s="1"/>
  <c r="M160" i="1"/>
  <c r="U160" i="1" s="1"/>
  <c r="AX160" i="1" s="1"/>
  <c r="L160" i="1"/>
  <c r="E160" i="1"/>
  <c r="BA159" i="1"/>
  <c r="AU159" i="1"/>
  <c r="V159" i="1"/>
  <c r="AY159" i="1" s="1"/>
  <c r="U159" i="1"/>
  <c r="AX159" i="1" s="1"/>
  <c r="T159" i="1"/>
  <c r="E159" i="1"/>
  <c r="BA158" i="1"/>
  <c r="E158" i="1"/>
  <c r="BA157" i="1"/>
  <c r="AU157" i="1"/>
  <c r="V157" i="1"/>
  <c r="AY157" i="1" s="1"/>
  <c r="U157" i="1"/>
  <c r="AX157" i="1" s="1"/>
  <c r="T157" i="1"/>
  <c r="E157" i="1"/>
  <c r="BA156" i="1"/>
  <c r="AU156" i="1"/>
  <c r="V156" i="1"/>
  <c r="AY156" i="1" s="1"/>
  <c r="U156" i="1"/>
  <c r="AX156" i="1" s="1"/>
  <c r="T156" i="1"/>
  <c r="E156" i="1"/>
  <c r="AZ155" i="1"/>
  <c r="AT155" i="1"/>
  <c r="AS155" i="1"/>
  <c r="AS154" i="1" s="1"/>
  <c r="AS153" i="1" s="1"/>
  <c r="AS152" i="1" s="1"/>
  <c r="AR155" i="1"/>
  <c r="AQ155" i="1"/>
  <c r="AQ154" i="1" s="1"/>
  <c r="AQ153" i="1" s="1"/>
  <c r="AQ152" i="1" s="1"/>
  <c r="AQ151" i="1" s="1"/>
  <c r="AP155" i="1"/>
  <c r="AO155" i="1"/>
  <c r="AO154" i="1" s="1"/>
  <c r="AO153" i="1" s="1"/>
  <c r="AO152" i="1" s="1"/>
  <c r="AN155" i="1"/>
  <c r="AM155" i="1"/>
  <c r="AL155" i="1"/>
  <c r="AK155" i="1"/>
  <c r="AK154" i="1" s="1"/>
  <c r="AK153" i="1" s="1"/>
  <c r="AK152" i="1" s="1"/>
  <c r="AJ155" i="1"/>
  <c r="AI155" i="1"/>
  <c r="AH155" i="1"/>
  <c r="AG155" i="1"/>
  <c r="AG154" i="1" s="1"/>
  <c r="AG153" i="1" s="1"/>
  <c r="AG152" i="1" s="1"/>
  <c r="AG151" i="1" s="1"/>
  <c r="AF155" i="1"/>
  <c r="AE155" i="1"/>
  <c r="AD155" i="1"/>
  <c r="AC155" i="1"/>
  <c r="AC154" i="1" s="1"/>
  <c r="AC153" i="1" s="1"/>
  <c r="AC152" i="1" s="1"/>
  <c r="AC151" i="1" s="1"/>
  <c r="AB155" i="1"/>
  <c r="AB154" i="1" s="1"/>
  <c r="AB153" i="1" s="1"/>
  <c r="AB152" i="1" s="1"/>
  <c r="AB151" i="1" s="1"/>
  <c r="AA155" i="1"/>
  <c r="Z155" i="1"/>
  <c r="Y155" i="1"/>
  <c r="Y154" i="1" s="1"/>
  <c r="Y153" i="1" s="1"/>
  <c r="Y152" i="1" s="1"/>
  <c r="Y151" i="1" s="1"/>
  <c r="X155" i="1"/>
  <c r="X154" i="1" s="1"/>
  <c r="X153" i="1" s="1"/>
  <c r="X152" i="1" s="1"/>
  <c r="X151" i="1" s="1"/>
  <c r="W155" i="1"/>
  <c r="S155" i="1"/>
  <c r="R155" i="1"/>
  <c r="Q155" i="1"/>
  <c r="P155" i="1"/>
  <c r="O155" i="1"/>
  <c r="N155" i="1"/>
  <c r="M155" i="1"/>
  <c r="M154" i="1" s="1"/>
  <c r="M153" i="1" s="1"/>
  <c r="M152" i="1" s="1"/>
  <c r="M151" i="1" s="1"/>
  <c r="L155" i="1"/>
  <c r="L154" i="1" s="1"/>
  <c r="L153" i="1" s="1"/>
  <c r="L152" i="1" s="1"/>
  <c r="L151" i="1" s="1"/>
  <c r="K155" i="1"/>
  <c r="J155" i="1"/>
  <c r="I155" i="1"/>
  <c r="E155" i="1"/>
  <c r="AI154" i="1"/>
  <c r="AI153" i="1" s="1"/>
  <c r="AI152" i="1" s="1"/>
  <c r="AI151" i="1" s="1"/>
  <c r="AE154" i="1"/>
  <c r="AE153" i="1" s="1"/>
  <c r="AE152" i="1" s="1"/>
  <c r="AE151" i="1" s="1"/>
  <c r="E154" i="1"/>
  <c r="E153" i="1"/>
  <c r="E152" i="1"/>
  <c r="E151" i="1"/>
  <c r="E150" i="1"/>
  <c r="BA149" i="1"/>
  <c r="AU149" i="1"/>
  <c r="AM149" i="1"/>
  <c r="AI149" i="1"/>
  <c r="AI148" i="1" s="1"/>
  <c r="AI147" i="1" s="1"/>
  <c r="AI146" i="1" s="1"/>
  <c r="AI145" i="1" s="1"/>
  <c r="AI144" i="1" s="1"/>
  <c r="AH149" i="1"/>
  <c r="AH148" i="1" s="1"/>
  <c r="AH147" i="1" s="1"/>
  <c r="AH146" i="1" s="1"/>
  <c r="AH145" i="1" s="1"/>
  <c r="AH144" i="1" s="1"/>
  <c r="V149" i="1"/>
  <c r="AY149" i="1" s="1"/>
  <c r="U149" i="1"/>
  <c r="AX149" i="1" s="1"/>
  <c r="T149" i="1"/>
  <c r="AW149" i="1" s="1"/>
  <c r="E149" i="1"/>
  <c r="AZ148" i="1"/>
  <c r="AZ147" i="1" s="1"/>
  <c r="AZ146" i="1" s="1"/>
  <c r="AZ145" i="1" s="1"/>
  <c r="AZ144" i="1" s="1"/>
  <c r="AT148" i="1"/>
  <c r="AT147" i="1" s="1"/>
  <c r="AT146" i="1" s="1"/>
  <c r="AT145" i="1" s="1"/>
  <c r="AT144" i="1" s="1"/>
  <c r="AS148" i="1"/>
  <c r="AS147" i="1" s="1"/>
  <c r="AS146" i="1" s="1"/>
  <c r="AS145" i="1" s="1"/>
  <c r="AS144" i="1" s="1"/>
  <c r="AR148" i="1"/>
  <c r="AR147" i="1" s="1"/>
  <c r="AR146" i="1" s="1"/>
  <c r="AR145" i="1" s="1"/>
  <c r="AR144" i="1" s="1"/>
  <c r="AQ148" i="1"/>
  <c r="AQ147" i="1" s="1"/>
  <c r="AQ146" i="1" s="1"/>
  <c r="AQ145" i="1" s="1"/>
  <c r="AQ144" i="1" s="1"/>
  <c r="AP148" i="1"/>
  <c r="AP147" i="1" s="1"/>
  <c r="AO148" i="1"/>
  <c r="AO147" i="1" s="1"/>
  <c r="AO146" i="1" s="1"/>
  <c r="AO145" i="1" s="1"/>
  <c r="AO144" i="1" s="1"/>
  <c r="AN148" i="1"/>
  <c r="AN147" i="1" s="1"/>
  <c r="AN146" i="1" s="1"/>
  <c r="AN145" i="1" s="1"/>
  <c r="AN144" i="1" s="1"/>
  <c r="AM148" i="1"/>
  <c r="AM147" i="1" s="1"/>
  <c r="AM146" i="1" s="1"/>
  <c r="AM145" i="1" s="1"/>
  <c r="AM144" i="1" s="1"/>
  <c r="AL148" i="1"/>
  <c r="BA148" i="1" s="1"/>
  <c r="AK148" i="1"/>
  <c r="AK147" i="1" s="1"/>
  <c r="AK146" i="1" s="1"/>
  <c r="AK145" i="1" s="1"/>
  <c r="AK144" i="1" s="1"/>
  <c r="AJ148" i="1"/>
  <c r="AJ147" i="1" s="1"/>
  <c r="AJ146" i="1" s="1"/>
  <c r="AJ145" i="1" s="1"/>
  <c r="AJ144" i="1" s="1"/>
  <c r="AG148" i="1"/>
  <c r="AG147" i="1" s="1"/>
  <c r="AG146" i="1" s="1"/>
  <c r="AG145" i="1" s="1"/>
  <c r="AG144" i="1" s="1"/>
  <c r="AF148" i="1"/>
  <c r="AE148" i="1"/>
  <c r="AE147" i="1" s="1"/>
  <c r="AE146" i="1" s="1"/>
  <c r="AE145" i="1" s="1"/>
  <c r="AE144" i="1" s="1"/>
  <c r="AD148" i="1"/>
  <c r="AD147" i="1" s="1"/>
  <c r="AD146" i="1" s="1"/>
  <c r="AD145" i="1" s="1"/>
  <c r="AD144" i="1" s="1"/>
  <c r="AC148" i="1"/>
  <c r="AC147" i="1" s="1"/>
  <c r="AC146" i="1" s="1"/>
  <c r="AC145" i="1" s="1"/>
  <c r="AC144" i="1" s="1"/>
  <c r="AB148" i="1"/>
  <c r="AA148" i="1"/>
  <c r="AA147" i="1" s="1"/>
  <c r="AA146" i="1" s="1"/>
  <c r="AA145" i="1" s="1"/>
  <c r="AA144" i="1" s="1"/>
  <c r="Z148" i="1"/>
  <c r="Z147" i="1" s="1"/>
  <c r="Z146" i="1" s="1"/>
  <c r="Z145" i="1" s="1"/>
  <c r="Z144" i="1" s="1"/>
  <c r="Y148" i="1"/>
  <c r="Y147" i="1" s="1"/>
  <c r="Y146" i="1" s="1"/>
  <c r="Y145" i="1" s="1"/>
  <c r="Y144" i="1" s="1"/>
  <c r="X148" i="1"/>
  <c r="W148" i="1"/>
  <c r="W147" i="1" s="1"/>
  <c r="W146" i="1" s="1"/>
  <c r="W145" i="1" s="1"/>
  <c r="W144" i="1" s="1"/>
  <c r="S148" i="1"/>
  <c r="S147" i="1" s="1"/>
  <c r="S146" i="1" s="1"/>
  <c r="S145" i="1" s="1"/>
  <c r="S144" i="1" s="1"/>
  <c r="R148" i="1"/>
  <c r="R147" i="1" s="1"/>
  <c r="R146" i="1" s="1"/>
  <c r="R145" i="1" s="1"/>
  <c r="R144" i="1" s="1"/>
  <c r="Q148" i="1"/>
  <c r="Q147" i="1" s="1"/>
  <c r="Q146" i="1" s="1"/>
  <c r="Q145" i="1" s="1"/>
  <c r="Q144" i="1" s="1"/>
  <c r="P148" i="1"/>
  <c r="P147" i="1" s="1"/>
  <c r="P146" i="1" s="1"/>
  <c r="P145" i="1" s="1"/>
  <c r="P144" i="1" s="1"/>
  <c r="O148" i="1"/>
  <c r="N148" i="1"/>
  <c r="N147" i="1" s="1"/>
  <c r="N146" i="1" s="1"/>
  <c r="N145" i="1" s="1"/>
  <c r="N144" i="1" s="1"/>
  <c r="M148" i="1"/>
  <c r="M147" i="1" s="1"/>
  <c r="M146" i="1" s="1"/>
  <c r="M145" i="1" s="1"/>
  <c r="M144" i="1" s="1"/>
  <c r="L148" i="1"/>
  <c r="L147" i="1" s="1"/>
  <c r="L146" i="1" s="1"/>
  <c r="L145" i="1" s="1"/>
  <c r="L144" i="1" s="1"/>
  <c r="K148" i="1"/>
  <c r="J148" i="1"/>
  <c r="U148" i="1" s="1"/>
  <c r="I148" i="1"/>
  <c r="E148" i="1"/>
  <c r="AF147" i="1"/>
  <c r="AF146" i="1" s="1"/>
  <c r="AF145" i="1" s="1"/>
  <c r="AF144" i="1" s="1"/>
  <c r="AB147" i="1"/>
  <c r="AB146" i="1" s="1"/>
  <c r="AB145" i="1" s="1"/>
  <c r="AB144" i="1" s="1"/>
  <c r="X147" i="1"/>
  <c r="X146" i="1" s="1"/>
  <c r="X145" i="1" s="1"/>
  <c r="X144" i="1" s="1"/>
  <c r="O147" i="1"/>
  <c r="O146" i="1" s="1"/>
  <c r="O145" i="1" s="1"/>
  <c r="O144" i="1" s="1"/>
  <c r="K147" i="1"/>
  <c r="V147" i="1" s="1"/>
  <c r="E147" i="1"/>
  <c r="E146" i="1"/>
  <c r="E145" i="1"/>
  <c r="E144" i="1"/>
  <c r="E143" i="1"/>
  <c r="AY142" i="1"/>
  <c r="AX142" i="1"/>
  <c r="AU142" i="1"/>
  <c r="S142" i="1"/>
  <c r="T142" i="1" s="1"/>
  <c r="E142" i="1"/>
  <c r="AZ141" i="1"/>
  <c r="AZ140" i="1" s="1"/>
  <c r="AZ139" i="1" s="1"/>
  <c r="AZ138" i="1" s="1"/>
  <c r="AZ137" i="1" s="1"/>
  <c r="AZ136" i="1" s="1"/>
  <c r="AT141" i="1"/>
  <c r="AS141" i="1"/>
  <c r="AS140" i="1" s="1"/>
  <c r="AS139" i="1" s="1"/>
  <c r="AS138" i="1" s="1"/>
  <c r="AS137" i="1" s="1"/>
  <c r="AS136" i="1" s="1"/>
  <c r="AR141" i="1"/>
  <c r="AR140" i="1" s="1"/>
  <c r="AR139" i="1" s="1"/>
  <c r="AR138" i="1" s="1"/>
  <c r="AR137" i="1" s="1"/>
  <c r="AR136" i="1" s="1"/>
  <c r="AQ141" i="1"/>
  <c r="AQ140" i="1" s="1"/>
  <c r="AQ139" i="1" s="1"/>
  <c r="AQ138" i="1" s="1"/>
  <c r="AQ137" i="1" s="1"/>
  <c r="AQ136" i="1" s="1"/>
  <c r="AP141" i="1"/>
  <c r="AP140" i="1" s="1"/>
  <c r="AP139" i="1" s="1"/>
  <c r="AO141" i="1"/>
  <c r="AO140" i="1" s="1"/>
  <c r="AO139" i="1" s="1"/>
  <c r="AO138" i="1" s="1"/>
  <c r="AO137" i="1" s="1"/>
  <c r="AO136" i="1" s="1"/>
  <c r="AN141" i="1"/>
  <c r="AN140" i="1" s="1"/>
  <c r="AN139" i="1" s="1"/>
  <c r="AN138" i="1" s="1"/>
  <c r="AN137" i="1" s="1"/>
  <c r="AN136" i="1" s="1"/>
  <c r="AM141" i="1"/>
  <c r="AM140" i="1" s="1"/>
  <c r="AM139" i="1" s="1"/>
  <c r="AM138" i="1" s="1"/>
  <c r="AM137" i="1" s="1"/>
  <c r="AM136" i="1" s="1"/>
  <c r="AL141" i="1"/>
  <c r="AK141" i="1"/>
  <c r="AK140" i="1" s="1"/>
  <c r="AK139" i="1" s="1"/>
  <c r="AK138" i="1" s="1"/>
  <c r="AK137" i="1" s="1"/>
  <c r="AK136" i="1" s="1"/>
  <c r="AJ141" i="1"/>
  <c r="AJ140" i="1" s="1"/>
  <c r="AJ139" i="1" s="1"/>
  <c r="AJ138" i="1" s="1"/>
  <c r="AJ137" i="1" s="1"/>
  <c r="AJ136" i="1" s="1"/>
  <c r="AI141" i="1"/>
  <c r="AI140" i="1" s="1"/>
  <c r="AI139" i="1" s="1"/>
  <c r="AI138" i="1" s="1"/>
  <c r="AI137" i="1" s="1"/>
  <c r="AI136" i="1" s="1"/>
  <c r="AH141" i="1"/>
  <c r="AG141" i="1"/>
  <c r="AG140" i="1" s="1"/>
  <c r="AG139" i="1" s="1"/>
  <c r="AG138" i="1" s="1"/>
  <c r="AG137" i="1" s="1"/>
  <c r="AG136" i="1" s="1"/>
  <c r="AF141" i="1"/>
  <c r="AF140" i="1" s="1"/>
  <c r="AF139" i="1" s="1"/>
  <c r="AF138" i="1" s="1"/>
  <c r="AF137" i="1" s="1"/>
  <c r="AF136" i="1" s="1"/>
  <c r="AE141" i="1"/>
  <c r="AE140" i="1" s="1"/>
  <c r="AE139" i="1" s="1"/>
  <c r="AE138" i="1" s="1"/>
  <c r="AE137" i="1" s="1"/>
  <c r="AE136" i="1" s="1"/>
  <c r="AD141" i="1"/>
  <c r="AC141" i="1"/>
  <c r="AC140" i="1" s="1"/>
  <c r="AB141" i="1"/>
  <c r="AB140" i="1" s="1"/>
  <c r="AB139" i="1" s="1"/>
  <c r="AB138" i="1" s="1"/>
  <c r="AB137" i="1" s="1"/>
  <c r="AB136" i="1" s="1"/>
  <c r="AA141" i="1"/>
  <c r="Z141" i="1"/>
  <c r="Z140" i="1" s="1"/>
  <c r="Z139" i="1" s="1"/>
  <c r="Z138" i="1" s="1"/>
  <c r="Z137" i="1" s="1"/>
  <c r="Z136" i="1" s="1"/>
  <c r="Y141" i="1"/>
  <c r="Y140" i="1" s="1"/>
  <c r="Y139" i="1" s="1"/>
  <c r="Y138" i="1" s="1"/>
  <c r="Y137" i="1" s="1"/>
  <c r="Y136" i="1" s="1"/>
  <c r="X141" i="1"/>
  <c r="X140" i="1" s="1"/>
  <c r="X139" i="1" s="1"/>
  <c r="X138" i="1" s="1"/>
  <c r="X137" i="1" s="1"/>
  <c r="X136" i="1" s="1"/>
  <c r="W141" i="1"/>
  <c r="W140" i="1" s="1"/>
  <c r="W139" i="1" s="1"/>
  <c r="W138" i="1" s="1"/>
  <c r="W137" i="1" s="1"/>
  <c r="W136" i="1" s="1"/>
  <c r="R141" i="1"/>
  <c r="R140" i="1" s="1"/>
  <c r="R139" i="1" s="1"/>
  <c r="R138" i="1" s="1"/>
  <c r="R137" i="1" s="1"/>
  <c r="R136" i="1" s="1"/>
  <c r="Q141" i="1"/>
  <c r="Q140" i="1" s="1"/>
  <c r="Q139" i="1" s="1"/>
  <c r="Q138" i="1" s="1"/>
  <c r="Q137" i="1" s="1"/>
  <c r="Q136" i="1" s="1"/>
  <c r="P141" i="1"/>
  <c r="O141" i="1"/>
  <c r="O140" i="1" s="1"/>
  <c r="O139" i="1" s="1"/>
  <c r="O138" i="1" s="1"/>
  <c r="O137" i="1" s="1"/>
  <c r="O136" i="1" s="1"/>
  <c r="E141" i="1"/>
  <c r="AT140" i="1"/>
  <c r="AT139" i="1" s="1"/>
  <c r="AT138" i="1" s="1"/>
  <c r="AT137" i="1" s="1"/>
  <c r="AT136" i="1" s="1"/>
  <c r="AL140" i="1"/>
  <c r="AL139" i="1" s="1"/>
  <c r="AL138" i="1" s="1"/>
  <c r="AL137" i="1" s="1"/>
  <c r="AL136" i="1" s="1"/>
  <c r="AH140" i="1"/>
  <c r="AH139" i="1" s="1"/>
  <c r="AH138" i="1" s="1"/>
  <c r="AH137" i="1" s="1"/>
  <c r="AH136" i="1" s="1"/>
  <c r="AD140" i="1"/>
  <c r="AD139" i="1" s="1"/>
  <c r="AD138" i="1" s="1"/>
  <c r="AD137" i="1" s="1"/>
  <c r="AD136" i="1" s="1"/>
  <c r="P140" i="1"/>
  <c r="P139" i="1" s="1"/>
  <c r="P138" i="1" s="1"/>
  <c r="P137" i="1" s="1"/>
  <c r="P136" i="1" s="1"/>
  <c r="E140" i="1"/>
  <c r="E139" i="1"/>
  <c r="E138" i="1"/>
  <c r="E137" i="1"/>
  <c r="E136" i="1"/>
  <c r="BA135" i="1"/>
  <c r="AY135" i="1"/>
  <c r="AX135" i="1"/>
  <c r="AU135" i="1"/>
  <c r="T135" i="1"/>
  <c r="AW135" i="1" s="1"/>
  <c r="E135" i="1"/>
  <c r="AZ134" i="1"/>
  <c r="AZ133" i="1" s="1"/>
  <c r="AZ132" i="1" s="1"/>
  <c r="AT134" i="1"/>
  <c r="AS134" i="1"/>
  <c r="AS133" i="1" s="1"/>
  <c r="AS132" i="1" s="1"/>
  <c r="AR134" i="1"/>
  <c r="AQ134" i="1"/>
  <c r="AQ133" i="1" s="1"/>
  <c r="AQ132" i="1" s="1"/>
  <c r="AP134" i="1"/>
  <c r="AO134" i="1"/>
  <c r="AN134" i="1"/>
  <c r="AN133" i="1" s="1"/>
  <c r="AN132" i="1" s="1"/>
  <c r="AM134" i="1"/>
  <c r="AM133" i="1" s="1"/>
  <c r="AM132" i="1" s="1"/>
  <c r="AL134" i="1"/>
  <c r="AL133" i="1" s="1"/>
  <c r="BA133" i="1" s="1"/>
  <c r="AK134" i="1"/>
  <c r="AK133" i="1" s="1"/>
  <c r="AK132" i="1" s="1"/>
  <c r="AJ134" i="1"/>
  <c r="AJ133" i="1" s="1"/>
  <c r="AJ132" i="1" s="1"/>
  <c r="AI134" i="1"/>
  <c r="AI133" i="1" s="1"/>
  <c r="AI132" i="1" s="1"/>
  <c r="AH134" i="1"/>
  <c r="AG134" i="1"/>
  <c r="AF134" i="1"/>
  <c r="AF133" i="1" s="1"/>
  <c r="AF132" i="1" s="1"/>
  <c r="AE134" i="1"/>
  <c r="AD134" i="1"/>
  <c r="AC134" i="1"/>
  <c r="AC133" i="1" s="1"/>
  <c r="AB134" i="1"/>
  <c r="AB133" i="1" s="1"/>
  <c r="AB132" i="1" s="1"/>
  <c r="AA134" i="1"/>
  <c r="Z134" i="1"/>
  <c r="Z133" i="1" s="1"/>
  <c r="Z132" i="1" s="1"/>
  <c r="Y134" i="1"/>
  <c r="X134" i="1"/>
  <c r="X133" i="1" s="1"/>
  <c r="X132" i="1" s="1"/>
  <c r="W134" i="1"/>
  <c r="W133" i="1" s="1"/>
  <c r="W132" i="1" s="1"/>
  <c r="S134" i="1"/>
  <c r="R134" i="1"/>
  <c r="Q134" i="1"/>
  <c r="Q133" i="1" s="1"/>
  <c r="Q132" i="1" s="1"/>
  <c r="P134" i="1"/>
  <c r="P133" i="1" s="1"/>
  <c r="P132" i="1" s="1"/>
  <c r="O134" i="1"/>
  <c r="O133" i="1" s="1"/>
  <c r="O132" i="1" s="1"/>
  <c r="E134" i="1"/>
  <c r="AT133" i="1"/>
  <c r="AT132" i="1" s="1"/>
  <c r="AP133" i="1"/>
  <c r="AP132" i="1" s="1"/>
  <c r="AO133" i="1"/>
  <c r="AO132" i="1" s="1"/>
  <c r="AH133" i="1"/>
  <c r="AH132" i="1" s="1"/>
  <c r="AG133" i="1"/>
  <c r="AG132" i="1" s="1"/>
  <c r="AD133" i="1"/>
  <c r="AD132" i="1" s="1"/>
  <c r="Y133" i="1"/>
  <c r="Y132" i="1" s="1"/>
  <c r="S133" i="1"/>
  <c r="S132" i="1" s="1"/>
  <c r="E133" i="1"/>
  <c r="E132" i="1"/>
  <c r="BA131" i="1"/>
  <c r="AU131" i="1"/>
  <c r="AM131" i="1"/>
  <c r="AI131" i="1"/>
  <c r="AH131" i="1"/>
  <c r="V131" i="1"/>
  <c r="AY131" i="1" s="1"/>
  <c r="U131" i="1"/>
  <c r="AX131" i="1" s="1"/>
  <c r="T131" i="1"/>
  <c r="AV131" i="1" s="1"/>
  <c r="E131" i="1"/>
  <c r="BA130" i="1"/>
  <c r="AU130" i="1"/>
  <c r="AM130" i="1"/>
  <c r="AI130" i="1"/>
  <c r="AH130" i="1"/>
  <c r="T130" i="1"/>
  <c r="AV130" i="1" s="1"/>
  <c r="E130" i="1"/>
  <c r="BA129" i="1"/>
  <c r="AU129" i="1"/>
  <c r="AM129" i="1"/>
  <c r="AI129" i="1"/>
  <c r="AI127" i="1" s="1"/>
  <c r="AH129" i="1"/>
  <c r="AH127" i="1" s="1"/>
  <c r="V129" i="1"/>
  <c r="AY129" i="1" s="1"/>
  <c r="U129" i="1"/>
  <c r="AX129" i="1" s="1"/>
  <c r="T129" i="1"/>
  <c r="AW129" i="1" s="1"/>
  <c r="E129" i="1"/>
  <c r="BA128" i="1"/>
  <c r="AU128" i="1"/>
  <c r="AM128" i="1"/>
  <c r="AI128" i="1"/>
  <c r="AH128" i="1"/>
  <c r="V128" i="1"/>
  <c r="AY128" i="1" s="1"/>
  <c r="U128" i="1"/>
  <c r="AX128" i="1" s="1"/>
  <c r="T128" i="1"/>
  <c r="AW128" i="1" s="1"/>
  <c r="E128" i="1"/>
  <c r="BA127" i="1"/>
  <c r="AZ127" i="1"/>
  <c r="AZ124" i="1" s="1"/>
  <c r="AZ123" i="1" s="1"/>
  <c r="AZ122" i="1" s="1"/>
  <c r="AZ121" i="1" s="1"/>
  <c r="AZ120" i="1" s="1"/>
  <c r="AT127" i="1"/>
  <c r="AS127" i="1"/>
  <c r="AR127" i="1"/>
  <c r="AR124" i="1" s="1"/>
  <c r="AR123" i="1" s="1"/>
  <c r="AQ127" i="1"/>
  <c r="AQ124" i="1" s="1"/>
  <c r="AQ123" i="1" s="1"/>
  <c r="AQ122" i="1" s="1"/>
  <c r="AQ121" i="1" s="1"/>
  <c r="AQ120" i="1" s="1"/>
  <c r="AP127" i="1"/>
  <c r="AO127" i="1"/>
  <c r="AO124" i="1" s="1"/>
  <c r="AO123" i="1" s="1"/>
  <c r="AN127" i="1"/>
  <c r="AN124" i="1" s="1"/>
  <c r="AN123" i="1" s="1"/>
  <c r="AN122" i="1" s="1"/>
  <c r="AN121" i="1" s="1"/>
  <c r="AN120" i="1" s="1"/>
  <c r="AL127" i="1"/>
  <c r="AL124" i="1" s="1"/>
  <c r="BA124" i="1" s="1"/>
  <c r="AK127" i="1"/>
  <c r="AJ127" i="1"/>
  <c r="AG127" i="1"/>
  <c r="AG124" i="1" s="1"/>
  <c r="AG123" i="1" s="1"/>
  <c r="AG122" i="1" s="1"/>
  <c r="AG121" i="1" s="1"/>
  <c r="AG120" i="1" s="1"/>
  <c r="AF127" i="1"/>
  <c r="AF124" i="1" s="1"/>
  <c r="AF123" i="1" s="1"/>
  <c r="AE127" i="1"/>
  <c r="AD127" i="1"/>
  <c r="AC127" i="1"/>
  <c r="AC124" i="1" s="1"/>
  <c r="AC123" i="1" s="1"/>
  <c r="AB127" i="1"/>
  <c r="AB124" i="1" s="1"/>
  <c r="AB123" i="1" s="1"/>
  <c r="AA127" i="1"/>
  <c r="Z127" i="1"/>
  <c r="Y127" i="1"/>
  <c r="Y124" i="1" s="1"/>
  <c r="Y123" i="1" s="1"/>
  <c r="Y122" i="1" s="1"/>
  <c r="Y121" i="1" s="1"/>
  <c r="Y120" i="1" s="1"/>
  <c r="X127" i="1"/>
  <c r="X124" i="1" s="1"/>
  <c r="X123" i="1" s="1"/>
  <c r="W127" i="1"/>
  <c r="S127" i="1"/>
  <c r="R127" i="1"/>
  <c r="R124" i="1" s="1"/>
  <c r="R123" i="1" s="1"/>
  <c r="Q127" i="1"/>
  <c r="Q124" i="1" s="1"/>
  <c r="Q123" i="1" s="1"/>
  <c r="P127" i="1"/>
  <c r="P124" i="1" s="1"/>
  <c r="P123" i="1" s="1"/>
  <c r="O127" i="1"/>
  <c r="N127" i="1"/>
  <c r="N124" i="1" s="1"/>
  <c r="N123" i="1" s="1"/>
  <c r="N122" i="1" s="1"/>
  <c r="N121" i="1" s="1"/>
  <c r="N120" i="1" s="1"/>
  <c r="M127" i="1"/>
  <c r="M124" i="1" s="1"/>
  <c r="M123" i="1" s="1"/>
  <c r="M122" i="1" s="1"/>
  <c r="M121" i="1" s="1"/>
  <c r="M120" i="1" s="1"/>
  <c r="L127" i="1"/>
  <c r="L124" i="1" s="1"/>
  <c r="L123" i="1" s="1"/>
  <c r="L122" i="1" s="1"/>
  <c r="L121" i="1" s="1"/>
  <c r="L120" i="1" s="1"/>
  <c r="K127" i="1"/>
  <c r="J127" i="1"/>
  <c r="J124" i="1" s="1"/>
  <c r="I127" i="1"/>
  <c r="E127" i="1"/>
  <c r="BA126" i="1"/>
  <c r="AM126" i="1"/>
  <c r="AH126" i="1"/>
  <c r="AH125" i="1" s="1"/>
  <c r="E126" i="1"/>
  <c r="AN125" i="1"/>
  <c r="AM125" i="1"/>
  <c r="AL125" i="1"/>
  <c r="BA125" i="1" s="1"/>
  <c r="AK125" i="1"/>
  <c r="AJ125" i="1"/>
  <c r="AI125" i="1"/>
  <c r="AG125" i="1"/>
  <c r="AF125" i="1"/>
  <c r="T125" i="1"/>
  <c r="E125" i="1"/>
  <c r="AT124" i="1"/>
  <c r="AT123" i="1" s="1"/>
  <c r="AP124" i="1"/>
  <c r="AP123" i="1" s="1"/>
  <c r="AE124" i="1"/>
  <c r="AE123" i="1" s="1"/>
  <c r="AD124" i="1"/>
  <c r="AD123" i="1" s="1"/>
  <c r="AA124" i="1"/>
  <c r="AA123" i="1" s="1"/>
  <c r="Z124" i="1"/>
  <c r="Z123" i="1" s="1"/>
  <c r="W124" i="1"/>
  <c r="W123" i="1" s="1"/>
  <c r="W122" i="1" s="1"/>
  <c r="W121" i="1" s="1"/>
  <c r="W120" i="1" s="1"/>
  <c r="S124" i="1"/>
  <c r="S123" i="1" s="1"/>
  <c r="O124" i="1"/>
  <c r="O123" i="1" s="1"/>
  <c r="K124" i="1"/>
  <c r="E124" i="1"/>
  <c r="E123" i="1"/>
  <c r="E122" i="1"/>
  <c r="E121" i="1"/>
  <c r="E120" i="1"/>
  <c r="BA119" i="1"/>
  <c r="AU119" i="1"/>
  <c r="T119" i="1"/>
  <c r="E119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R118" i="1"/>
  <c r="Q118" i="1"/>
  <c r="P118" i="1"/>
  <c r="O118" i="1"/>
  <c r="E118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R117" i="1"/>
  <c r="Q117" i="1"/>
  <c r="P117" i="1"/>
  <c r="O117" i="1"/>
  <c r="E117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R116" i="1"/>
  <c r="Q116" i="1"/>
  <c r="P116" i="1"/>
  <c r="O116" i="1"/>
  <c r="E116" i="1"/>
  <c r="BA115" i="1"/>
  <c r="AU115" i="1"/>
  <c r="T115" i="1"/>
  <c r="E115" i="1"/>
  <c r="BA114" i="1"/>
  <c r="AU114" i="1"/>
  <c r="V114" i="1"/>
  <c r="AY114" i="1" s="1"/>
  <c r="U114" i="1"/>
  <c r="AX114" i="1" s="1"/>
  <c r="T114" i="1"/>
  <c r="AV114" i="1" s="1"/>
  <c r="E114" i="1"/>
  <c r="BA113" i="1"/>
  <c r="AX113" i="1"/>
  <c r="AU113" i="1"/>
  <c r="V113" i="1"/>
  <c r="AY113" i="1" s="1"/>
  <c r="U113" i="1"/>
  <c r="T113" i="1"/>
  <c r="AW113" i="1" s="1"/>
  <c r="E113" i="1"/>
  <c r="AZ112" i="1"/>
  <c r="AZ111" i="1" s="1"/>
  <c r="AT112" i="1"/>
  <c r="AT111" i="1" s="1"/>
  <c r="AS112" i="1"/>
  <c r="AR112" i="1"/>
  <c r="AQ112" i="1"/>
  <c r="AQ111" i="1" s="1"/>
  <c r="AP112" i="1"/>
  <c r="AP111" i="1" s="1"/>
  <c r="AO112" i="1"/>
  <c r="AO111" i="1" s="1"/>
  <c r="AN112" i="1"/>
  <c r="AN111" i="1" s="1"/>
  <c r="AM112" i="1"/>
  <c r="AM111" i="1" s="1"/>
  <c r="AL112" i="1"/>
  <c r="AK112" i="1"/>
  <c r="AK111" i="1" s="1"/>
  <c r="AJ112" i="1"/>
  <c r="AJ111" i="1" s="1"/>
  <c r="AI112" i="1"/>
  <c r="AI111" i="1" s="1"/>
  <c r="AH112" i="1"/>
  <c r="AH111" i="1" s="1"/>
  <c r="AG112" i="1"/>
  <c r="AG111" i="1" s="1"/>
  <c r="AF112" i="1"/>
  <c r="AF111" i="1" s="1"/>
  <c r="AE112" i="1"/>
  <c r="AE111" i="1" s="1"/>
  <c r="AD112" i="1"/>
  <c r="AD111" i="1" s="1"/>
  <c r="AC112" i="1"/>
  <c r="AB112" i="1"/>
  <c r="AA112" i="1"/>
  <c r="AA111" i="1" s="1"/>
  <c r="Z112" i="1"/>
  <c r="Z111" i="1" s="1"/>
  <c r="Y112" i="1"/>
  <c r="Y111" i="1" s="1"/>
  <c r="X112" i="1"/>
  <c r="X111" i="1" s="1"/>
  <c r="W112" i="1"/>
  <c r="W111" i="1" s="1"/>
  <c r="S112" i="1"/>
  <c r="S111" i="1" s="1"/>
  <c r="R112" i="1"/>
  <c r="R111" i="1" s="1"/>
  <c r="Q112" i="1"/>
  <c r="Q111" i="1" s="1"/>
  <c r="P112" i="1"/>
  <c r="P111" i="1" s="1"/>
  <c r="O112" i="1"/>
  <c r="O111" i="1" s="1"/>
  <c r="N112" i="1"/>
  <c r="N111" i="1" s="1"/>
  <c r="M112" i="1"/>
  <c r="M111" i="1" s="1"/>
  <c r="L112" i="1"/>
  <c r="L111" i="1" s="1"/>
  <c r="K112" i="1"/>
  <c r="J112" i="1"/>
  <c r="U112" i="1" s="1"/>
  <c r="AX112" i="1" s="1"/>
  <c r="I112" i="1"/>
  <c r="E112" i="1"/>
  <c r="AS111" i="1"/>
  <c r="AR111" i="1"/>
  <c r="AC111" i="1"/>
  <c r="AB111" i="1"/>
  <c r="I111" i="1"/>
  <c r="E111" i="1"/>
  <c r="BA110" i="1"/>
  <c r="AU110" i="1"/>
  <c r="V110" i="1"/>
  <c r="AY110" i="1" s="1"/>
  <c r="U110" i="1"/>
  <c r="AX110" i="1" s="1"/>
  <c r="T110" i="1"/>
  <c r="AV110" i="1" s="1"/>
  <c r="E110" i="1"/>
  <c r="AZ109" i="1"/>
  <c r="AT109" i="1"/>
  <c r="AS109" i="1"/>
  <c r="AR109" i="1"/>
  <c r="AQ109" i="1"/>
  <c r="AP109" i="1"/>
  <c r="AO109" i="1"/>
  <c r="AN109" i="1"/>
  <c r="AM109" i="1"/>
  <c r="AL109" i="1"/>
  <c r="BA109" i="1" s="1"/>
  <c r="AK109" i="1"/>
  <c r="AJ109" i="1"/>
  <c r="AI109" i="1"/>
  <c r="AI105" i="1" s="1"/>
  <c r="AI104" i="1" s="1"/>
  <c r="AI103" i="1" s="1"/>
  <c r="AI102" i="1" s="1"/>
  <c r="AI101" i="1" s="1"/>
  <c r="AI100" i="1" s="1"/>
  <c r="AH109" i="1"/>
  <c r="AG109" i="1"/>
  <c r="AF109" i="1"/>
  <c r="AE109" i="1"/>
  <c r="AD109" i="1"/>
  <c r="AC109" i="1"/>
  <c r="AB109" i="1"/>
  <c r="AA109" i="1"/>
  <c r="AA105" i="1" s="1"/>
  <c r="AA104" i="1" s="1"/>
  <c r="AA103" i="1" s="1"/>
  <c r="AA102" i="1" s="1"/>
  <c r="AA101" i="1" s="1"/>
  <c r="AA100" i="1" s="1"/>
  <c r="Z109" i="1"/>
  <c r="Y109" i="1"/>
  <c r="X109" i="1"/>
  <c r="W109" i="1"/>
  <c r="S109" i="1"/>
  <c r="R109" i="1"/>
  <c r="Q109" i="1"/>
  <c r="P109" i="1"/>
  <c r="P105" i="1" s="1"/>
  <c r="P104" i="1" s="1"/>
  <c r="P103" i="1" s="1"/>
  <c r="P102" i="1" s="1"/>
  <c r="P101" i="1" s="1"/>
  <c r="P100" i="1" s="1"/>
  <c r="O109" i="1"/>
  <c r="N109" i="1"/>
  <c r="M109" i="1"/>
  <c r="L109" i="1"/>
  <c r="K109" i="1"/>
  <c r="V109" i="1" s="1"/>
  <c r="J109" i="1"/>
  <c r="I109" i="1"/>
  <c r="E109" i="1"/>
  <c r="BA108" i="1"/>
  <c r="AU108" i="1"/>
  <c r="T108" i="1"/>
  <c r="E108" i="1"/>
  <c r="BA107" i="1"/>
  <c r="AU107" i="1"/>
  <c r="V107" i="1"/>
  <c r="AY107" i="1" s="1"/>
  <c r="U107" i="1"/>
  <c r="AX107" i="1" s="1"/>
  <c r="T107" i="1"/>
  <c r="E107" i="1"/>
  <c r="AZ106" i="1"/>
  <c r="AT106" i="1"/>
  <c r="AS106" i="1"/>
  <c r="AR106" i="1"/>
  <c r="AR105" i="1" s="1"/>
  <c r="AQ106" i="1"/>
  <c r="AP106" i="1"/>
  <c r="AO106" i="1"/>
  <c r="AN106" i="1"/>
  <c r="AN105" i="1" s="1"/>
  <c r="AM106" i="1"/>
  <c r="AL106" i="1"/>
  <c r="AK106" i="1"/>
  <c r="AJ106" i="1"/>
  <c r="AJ105" i="1" s="1"/>
  <c r="AI106" i="1"/>
  <c r="AH106" i="1"/>
  <c r="AG106" i="1"/>
  <c r="AF106" i="1"/>
  <c r="AF105" i="1" s="1"/>
  <c r="AE106" i="1"/>
  <c r="AD106" i="1"/>
  <c r="AC106" i="1"/>
  <c r="AB106" i="1"/>
  <c r="AB105" i="1" s="1"/>
  <c r="AA106" i="1"/>
  <c r="Z106" i="1"/>
  <c r="Y106" i="1"/>
  <c r="X106" i="1"/>
  <c r="X105" i="1" s="1"/>
  <c r="W106" i="1"/>
  <c r="S106" i="1"/>
  <c r="S105" i="1" s="1"/>
  <c r="S104" i="1" s="1"/>
  <c r="S103" i="1" s="1"/>
  <c r="S102" i="1" s="1"/>
  <c r="S101" i="1" s="1"/>
  <c r="S100" i="1" s="1"/>
  <c r="R106" i="1"/>
  <c r="Q106" i="1"/>
  <c r="Q105" i="1" s="1"/>
  <c r="P106" i="1"/>
  <c r="O106" i="1"/>
  <c r="N106" i="1"/>
  <c r="M106" i="1"/>
  <c r="M105" i="1" s="1"/>
  <c r="L106" i="1"/>
  <c r="K106" i="1"/>
  <c r="K105" i="1" s="1"/>
  <c r="J106" i="1"/>
  <c r="I106" i="1"/>
  <c r="E106" i="1"/>
  <c r="AQ105" i="1"/>
  <c r="AQ104" i="1" s="1"/>
  <c r="AQ103" i="1" s="1"/>
  <c r="AQ102" i="1" s="1"/>
  <c r="AQ101" i="1" s="1"/>
  <c r="AQ100" i="1" s="1"/>
  <c r="E105" i="1"/>
  <c r="E104" i="1"/>
  <c r="E103" i="1"/>
  <c r="E102" i="1"/>
  <c r="E101" i="1"/>
  <c r="E100" i="1"/>
  <c r="BA99" i="1"/>
  <c r="AU99" i="1"/>
  <c r="V99" i="1"/>
  <c r="AY99" i="1" s="1"/>
  <c r="U99" i="1"/>
  <c r="AX99" i="1" s="1"/>
  <c r="T99" i="1"/>
  <c r="AV99" i="1" s="1"/>
  <c r="E99" i="1"/>
  <c r="AZ98" i="1"/>
  <c r="AZ97" i="1" s="1"/>
  <c r="AZ96" i="1" s="1"/>
  <c r="AZ95" i="1" s="1"/>
  <c r="AZ94" i="1" s="1"/>
  <c r="AT98" i="1"/>
  <c r="AT97" i="1" s="1"/>
  <c r="AT96" i="1" s="1"/>
  <c r="AT95" i="1" s="1"/>
  <c r="AT94" i="1" s="1"/>
  <c r="AS98" i="1"/>
  <c r="AS97" i="1" s="1"/>
  <c r="AS96" i="1" s="1"/>
  <c r="AS95" i="1" s="1"/>
  <c r="AS94" i="1" s="1"/>
  <c r="AR98" i="1"/>
  <c r="AQ98" i="1"/>
  <c r="AQ97" i="1" s="1"/>
  <c r="AQ96" i="1" s="1"/>
  <c r="AQ95" i="1" s="1"/>
  <c r="AQ94" i="1" s="1"/>
  <c r="AP98" i="1"/>
  <c r="AP97" i="1" s="1"/>
  <c r="AO98" i="1"/>
  <c r="AO97" i="1" s="1"/>
  <c r="AO96" i="1" s="1"/>
  <c r="AO95" i="1" s="1"/>
  <c r="AO94" i="1" s="1"/>
  <c r="AN98" i="1"/>
  <c r="AM98" i="1"/>
  <c r="AM97" i="1" s="1"/>
  <c r="AM96" i="1" s="1"/>
  <c r="AM95" i="1" s="1"/>
  <c r="AM94" i="1" s="1"/>
  <c r="AL98" i="1"/>
  <c r="BA98" i="1" s="1"/>
  <c r="AK98" i="1"/>
  <c r="AK97" i="1" s="1"/>
  <c r="AK96" i="1" s="1"/>
  <c r="AK95" i="1" s="1"/>
  <c r="AK94" i="1" s="1"/>
  <c r="AJ98" i="1"/>
  <c r="AI98" i="1"/>
  <c r="AI97" i="1" s="1"/>
  <c r="AI96" i="1" s="1"/>
  <c r="AI95" i="1" s="1"/>
  <c r="AI94" i="1" s="1"/>
  <c r="AH98" i="1"/>
  <c r="AH97" i="1" s="1"/>
  <c r="AH96" i="1" s="1"/>
  <c r="AH95" i="1" s="1"/>
  <c r="AH94" i="1" s="1"/>
  <c r="AG98" i="1"/>
  <c r="AG97" i="1" s="1"/>
  <c r="AG96" i="1" s="1"/>
  <c r="AG95" i="1" s="1"/>
  <c r="AG94" i="1" s="1"/>
  <c r="AF98" i="1"/>
  <c r="AE98" i="1"/>
  <c r="AE97" i="1" s="1"/>
  <c r="AE96" i="1" s="1"/>
  <c r="AE95" i="1" s="1"/>
  <c r="AE94" i="1" s="1"/>
  <c r="AD98" i="1"/>
  <c r="AD97" i="1" s="1"/>
  <c r="AD96" i="1" s="1"/>
  <c r="AD95" i="1" s="1"/>
  <c r="AD94" i="1" s="1"/>
  <c r="AC98" i="1"/>
  <c r="AC97" i="1" s="1"/>
  <c r="AC96" i="1" s="1"/>
  <c r="AC95" i="1" s="1"/>
  <c r="AC94" i="1" s="1"/>
  <c r="AB98" i="1"/>
  <c r="AA98" i="1"/>
  <c r="AA97" i="1" s="1"/>
  <c r="AA96" i="1" s="1"/>
  <c r="AA95" i="1" s="1"/>
  <c r="AA94" i="1" s="1"/>
  <c r="Z98" i="1"/>
  <c r="Z97" i="1" s="1"/>
  <c r="Z96" i="1" s="1"/>
  <c r="Z95" i="1" s="1"/>
  <c r="Z94" i="1" s="1"/>
  <c r="Y98" i="1"/>
  <c r="Y97" i="1" s="1"/>
  <c r="Y96" i="1" s="1"/>
  <c r="Y95" i="1" s="1"/>
  <c r="Y94" i="1" s="1"/>
  <c r="X98" i="1"/>
  <c r="W98" i="1"/>
  <c r="W97" i="1" s="1"/>
  <c r="W96" i="1" s="1"/>
  <c r="W95" i="1" s="1"/>
  <c r="W94" i="1" s="1"/>
  <c r="S98" i="1"/>
  <c r="S97" i="1" s="1"/>
  <c r="S96" i="1" s="1"/>
  <c r="S95" i="1" s="1"/>
  <c r="S94" i="1" s="1"/>
  <c r="R98" i="1"/>
  <c r="R97" i="1" s="1"/>
  <c r="R96" i="1" s="1"/>
  <c r="R95" i="1" s="1"/>
  <c r="R94" i="1" s="1"/>
  <c r="Q98" i="1"/>
  <c r="Q97" i="1" s="1"/>
  <c r="Q96" i="1" s="1"/>
  <c r="Q95" i="1" s="1"/>
  <c r="Q94" i="1" s="1"/>
  <c r="P98" i="1"/>
  <c r="P97" i="1" s="1"/>
  <c r="P96" i="1" s="1"/>
  <c r="P95" i="1" s="1"/>
  <c r="P94" i="1" s="1"/>
  <c r="O98" i="1"/>
  <c r="O97" i="1" s="1"/>
  <c r="O96" i="1" s="1"/>
  <c r="O95" i="1" s="1"/>
  <c r="O94" i="1" s="1"/>
  <c r="N98" i="1"/>
  <c r="N97" i="1" s="1"/>
  <c r="N96" i="1" s="1"/>
  <c r="N95" i="1" s="1"/>
  <c r="N94" i="1" s="1"/>
  <c r="M98" i="1"/>
  <c r="M97" i="1" s="1"/>
  <c r="M96" i="1" s="1"/>
  <c r="M95" i="1" s="1"/>
  <c r="M94" i="1" s="1"/>
  <c r="L98" i="1"/>
  <c r="L97" i="1" s="1"/>
  <c r="L96" i="1" s="1"/>
  <c r="L95" i="1" s="1"/>
  <c r="L94" i="1" s="1"/>
  <c r="K98" i="1"/>
  <c r="K97" i="1" s="1"/>
  <c r="V97" i="1" s="1"/>
  <c r="J98" i="1"/>
  <c r="U98" i="1" s="1"/>
  <c r="I98" i="1"/>
  <c r="E98" i="1"/>
  <c r="AR97" i="1"/>
  <c r="AR96" i="1" s="1"/>
  <c r="AR95" i="1" s="1"/>
  <c r="AR94" i="1" s="1"/>
  <c r="AN97" i="1"/>
  <c r="AN96" i="1" s="1"/>
  <c r="AN95" i="1" s="1"/>
  <c r="AN94" i="1" s="1"/>
  <c r="AJ97" i="1"/>
  <c r="AJ96" i="1" s="1"/>
  <c r="AJ95" i="1" s="1"/>
  <c r="AJ94" i="1" s="1"/>
  <c r="AF97" i="1"/>
  <c r="AF96" i="1" s="1"/>
  <c r="AF95" i="1" s="1"/>
  <c r="AF94" i="1" s="1"/>
  <c r="AB97" i="1"/>
  <c r="AB96" i="1" s="1"/>
  <c r="AB95" i="1" s="1"/>
  <c r="AB94" i="1" s="1"/>
  <c r="X97" i="1"/>
  <c r="X96" i="1" s="1"/>
  <c r="X95" i="1" s="1"/>
  <c r="X94" i="1" s="1"/>
  <c r="E97" i="1"/>
  <c r="E96" i="1"/>
  <c r="E95" i="1"/>
  <c r="E94" i="1"/>
  <c r="BA93" i="1"/>
  <c r="AU93" i="1"/>
  <c r="V93" i="1"/>
  <c r="AY93" i="1" s="1"/>
  <c r="U93" i="1"/>
  <c r="AX93" i="1" s="1"/>
  <c r="T93" i="1"/>
  <c r="AV93" i="1" s="1"/>
  <c r="E93" i="1"/>
  <c r="AZ92" i="1"/>
  <c r="AZ91" i="1" s="1"/>
  <c r="AZ90" i="1" s="1"/>
  <c r="AT92" i="1"/>
  <c r="AT91" i="1" s="1"/>
  <c r="AT90" i="1" s="1"/>
  <c r="AS92" i="1"/>
  <c r="AS91" i="1" s="1"/>
  <c r="AS90" i="1" s="1"/>
  <c r="AR92" i="1"/>
  <c r="AQ92" i="1"/>
  <c r="AP92" i="1"/>
  <c r="AP91" i="1" s="1"/>
  <c r="AO92" i="1"/>
  <c r="AO91" i="1" s="1"/>
  <c r="AO90" i="1" s="1"/>
  <c r="AN92" i="1"/>
  <c r="AN91" i="1" s="1"/>
  <c r="AN90" i="1" s="1"/>
  <c r="AM92" i="1"/>
  <c r="AL92" i="1"/>
  <c r="AK92" i="1"/>
  <c r="AK91" i="1" s="1"/>
  <c r="AK90" i="1" s="1"/>
  <c r="AJ92" i="1"/>
  <c r="AJ91" i="1" s="1"/>
  <c r="AJ90" i="1" s="1"/>
  <c r="AI92" i="1"/>
  <c r="AH92" i="1"/>
  <c r="AH91" i="1" s="1"/>
  <c r="AH90" i="1" s="1"/>
  <c r="AG92" i="1"/>
  <c r="AG91" i="1" s="1"/>
  <c r="AG90" i="1" s="1"/>
  <c r="AF92" i="1"/>
  <c r="AF91" i="1" s="1"/>
  <c r="AF90" i="1" s="1"/>
  <c r="AE92" i="1"/>
  <c r="AD92" i="1"/>
  <c r="AD91" i="1" s="1"/>
  <c r="AD90" i="1" s="1"/>
  <c r="AC92" i="1"/>
  <c r="AC91" i="1" s="1"/>
  <c r="AC90" i="1" s="1"/>
  <c r="AB92" i="1"/>
  <c r="AB91" i="1" s="1"/>
  <c r="AB90" i="1" s="1"/>
  <c r="AA92" i="1"/>
  <c r="AA91" i="1" s="1"/>
  <c r="AA90" i="1" s="1"/>
  <c r="Z92" i="1"/>
  <c r="Z91" i="1" s="1"/>
  <c r="Z90" i="1" s="1"/>
  <c r="Y92" i="1"/>
  <c r="Y91" i="1" s="1"/>
  <c r="Y90" i="1" s="1"/>
  <c r="X92" i="1"/>
  <c r="X91" i="1" s="1"/>
  <c r="X90" i="1" s="1"/>
  <c r="W92" i="1"/>
  <c r="S92" i="1"/>
  <c r="S91" i="1" s="1"/>
  <c r="S90" i="1" s="1"/>
  <c r="R92" i="1"/>
  <c r="R91" i="1" s="1"/>
  <c r="R90" i="1" s="1"/>
  <c r="Q92" i="1"/>
  <c r="Q91" i="1" s="1"/>
  <c r="Q90" i="1" s="1"/>
  <c r="P92" i="1"/>
  <c r="O92" i="1"/>
  <c r="O91" i="1" s="1"/>
  <c r="O90" i="1" s="1"/>
  <c r="N92" i="1"/>
  <c r="M92" i="1"/>
  <c r="M91" i="1" s="1"/>
  <c r="M90" i="1" s="1"/>
  <c r="L92" i="1"/>
  <c r="K92" i="1"/>
  <c r="K91" i="1" s="1"/>
  <c r="J92" i="1"/>
  <c r="U92" i="1" s="1"/>
  <c r="AX92" i="1" s="1"/>
  <c r="I92" i="1"/>
  <c r="E92" i="1"/>
  <c r="AR91" i="1"/>
  <c r="AR90" i="1" s="1"/>
  <c r="AQ91" i="1"/>
  <c r="AQ90" i="1" s="1"/>
  <c r="AM91" i="1"/>
  <c r="AM90" i="1" s="1"/>
  <c r="AI91" i="1"/>
  <c r="AI90" i="1" s="1"/>
  <c r="AE91" i="1"/>
  <c r="AE90" i="1" s="1"/>
  <c r="W91" i="1"/>
  <c r="W90" i="1" s="1"/>
  <c r="P91" i="1"/>
  <c r="P90" i="1" s="1"/>
  <c r="L91" i="1"/>
  <c r="L90" i="1" s="1"/>
  <c r="E91" i="1"/>
  <c r="E90" i="1"/>
  <c r="BA89" i="1"/>
  <c r="AU89" i="1"/>
  <c r="V89" i="1"/>
  <c r="AY89" i="1" s="1"/>
  <c r="U89" i="1"/>
  <c r="AX89" i="1" s="1"/>
  <c r="T89" i="1"/>
  <c r="E89" i="1"/>
  <c r="AZ88" i="1"/>
  <c r="AZ87" i="1" s="1"/>
  <c r="AT88" i="1"/>
  <c r="AT87" i="1" s="1"/>
  <c r="AS88" i="1"/>
  <c r="AS87" i="1" s="1"/>
  <c r="AR88" i="1"/>
  <c r="AR87" i="1" s="1"/>
  <c r="AQ88" i="1"/>
  <c r="AP88" i="1"/>
  <c r="AP87" i="1" s="1"/>
  <c r="AO88" i="1"/>
  <c r="AO87" i="1" s="1"/>
  <c r="AN88" i="1"/>
  <c r="AN87" i="1" s="1"/>
  <c r="AM88" i="1"/>
  <c r="AM87" i="1" s="1"/>
  <c r="AL88" i="1"/>
  <c r="AK88" i="1"/>
  <c r="AK87" i="1" s="1"/>
  <c r="AJ88" i="1"/>
  <c r="AJ87" i="1" s="1"/>
  <c r="AI88" i="1"/>
  <c r="AH88" i="1"/>
  <c r="AH87" i="1" s="1"/>
  <c r="AG88" i="1"/>
  <c r="AG87" i="1" s="1"/>
  <c r="AF88" i="1"/>
  <c r="AF87" i="1" s="1"/>
  <c r="AE88" i="1"/>
  <c r="AE87" i="1" s="1"/>
  <c r="AD88" i="1"/>
  <c r="AD87" i="1" s="1"/>
  <c r="AC88" i="1"/>
  <c r="AC87" i="1" s="1"/>
  <c r="AB88" i="1"/>
  <c r="AB87" i="1" s="1"/>
  <c r="AA88" i="1"/>
  <c r="Z88" i="1"/>
  <c r="Z87" i="1" s="1"/>
  <c r="Y88" i="1"/>
  <c r="Y87" i="1" s="1"/>
  <c r="X88" i="1"/>
  <c r="X87" i="1" s="1"/>
  <c r="W88" i="1"/>
  <c r="W87" i="1" s="1"/>
  <c r="S88" i="1"/>
  <c r="S87" i="1" s="1"/>
  <c r="R88" i="1"/>
  <c r="R87" i="1" s="1"/>
  <c r="Q88" i="1"/>
  <c r="Q87" i="1" s="1"/>
  <c r="P88" i="1"/>
  <c r="O88" i="1"/>
  <c r="N88" i="1"/>
  <c r="M88" i="1"/>
  <c r="M87" i="1" s="1"/>
  <c r="L88" i="1"/>
  <c r="L87" i="1" s="1"/>
  <c r="K88" i="1"/>
  <c r="K87" i="1" s="1"/>
  <c r="J88" i="1"/>
  <c r="I88" i="1"/>
  <c r="E88" i="1"/>
  <c r="AQ87" i="1"/>
  <c r="AI87" i="1"/>
  <c r="AA87" i="1"/>
  <c r="P87" i="1"/>
  <c r="O87" i="1"/>
  <c r="E87" i="1"/>
  <c r="BA86" i="1"/>
  <c r="AU86" i="1"/>
  <c r="T86" i="1"/>
  <c r="E86" i="1"/>
  <c r="BA85" i="1"/>
  <c r="AU85" i="1"/>
  <c r="V85" i="1"/>
  <c r="AY85" i="1" s="1"/>
  <c r="U85" i="1"/>
  <c r="AX85" i="1" s="1"/>
  <c r="T85" i="1"/>
  <c r="E85" i="1"/>
  <c r="BA84" i="1"/>
  <c r="AU84" i="1"/>
  <c r="V84" i="1"/>
  <c r="AY84" i="1" s="1"/>
  <c r="U84" i="1"/>
  <c r="AX84" i="1" s="1"/>
  <c r="T84" i="1"/>
  <c r="AW84" i="1" s="1"/>
  <c r="E84" i="1"/>
  <c r="AZ83" i="1"/>
  <c r="AZ82" i="1" s="1"/>
  <c r="AZ81" i="1" s="1"/>
  <c r="AT83" i="1"/>
  <c r="AT82" i="1" s="1"/>
  <c r="AS83" i="1"/>
  <c r="AS82" i="1" s="1"/>
  <c r="AS81" i="1" s="1"/>
  <c r="AR83" i="1"/>
  <c r="AQ83" i="1"/>
  <c r="AQ82" i="1" s="1"/>
  <c r="AP83" i="1"/>
  <c r="AP82" i="1" s="1"/>
  <c r="AO83" i="1"/>
  <c r="AO82" i="1" s="1"/>
  <c r="AO81" i="1" s="1"/>
  <c r="AO80" i="1" s="1"/>
  <c r="AN83" i="1"/>
  <c r="AN82" i="1" s="1"/>
  <c r="AN81" i="1" s="1"/>
  <c r="AN80" i="1" s="1"/>
  <c r="AM83" i="1"/>
  <c r="AM82" i="1" s="1"/>
  <c r="AL83" i="1"/>
  <c r="AK83" i="1"/>
  <c r="AK82" i="1" s="1"/>
  <c r="AK81" i="1" s="1"/>
  <c r="AJ83" i="1"/>
  <c r="AJ82" i="1" s="1"/>
  <c r="AI83" i="1"/>
  <c r="AI82" i="1" s="1"/>
  <c r="AH83" i="1"/>
  <c r="AH82" i="1" s="1"/>
  <c r="AG83" i="1"/>
  <c r="AF83" i="1"/>
  <c r="AF82" i="1" s="1"/>
  <c r="AF81" i="1" s="1"/>
  <c r="AF80" i="1" s="1"/>
  <c r="AE83" i="1"/>
  <c r="AE82" i="1" s="1"/>
  <c r="AD83" i="1"/>
  <c r="AD82" i="1" s="1"/>
  <c r="AC83" i="1"/>
  <c r="AC82" i="1" s="1"/>
  <c r="AC81" i="1" s="1"/>
  <c r="AB83" i="1"/>
  <c r="AB82" i="1" s="1"/>
  <c r="AA83" i="1"/>
  <c r="AA82" i="1" s="1"/>
  <c r="Z83" i="1"/>
  <c r="Z82" i="1" s="1"/>
  <c r="Y83" i="1"/>
  <c r="Y82" i="1" s="1"/>
  <c r="Y81" i="1" s="1"/>
  <c r="Y80" i="1" s="1"/>
  <c r="X83" i="1"/>
  <c r="X82" i="1" s="1"/>
  <c r="X81" i="1" s="1"/>
  <c r="X80" i="1" s="1"/>
  <c r="W83" i="1"/>
  <c r="W82" i="1" s="1"/>
  <c r="S83" i="1"/>
  <c r="S82" i="1" s="1"/>
  <c r="R83" i="1"/>
  <c r="R82" i="1" s="1"/>
  <c r="R81" i="1" s="1"/>
  <c r="Q83" i="1"/>
  <c r="Q82" i="1" s="1"/>
  <c r="P83" i="1"/>
  <c r="O83" i="1"/>
  <c r="O82" i="1" s="1"/>
  <c r="N83" i="1"/>
  <c r="N82" i="1" s="1"/>
  <c r="M83" i="1"/>
  <c r="M82" i="1" s="1"/>
  <c r="L83" i="1"/>
  <c r="L82" i="1" s="1"/>
  <c r="L81" i="1" s="1"/>
  <c r="K83" i="1"/>
  <c r="J83" i="1"/>
  <c r="I83" i="1"/>
  <c r="E83" i="1"/>
  <c r="AR82" i="1"/>
  <c r="AG82" i="1"/>
  <c r="AG81" i="1" s="1"/>
  <c r="AG80" i="1" s="1"/>
  <c r="P82" i="1"/>
  <c r="P81" i="1" s="1"/>
  <c r="P80" i="1" s="1"/>
  <c r="E82" i="1"/>
  <c r="E81" i="1"/>
  <c r="E80" i="1"/>
  <c r="BA79" i="1"/>
  <c r="AQ79" i="1"/>
  <c r="AQ78" i="1" s="1"/>
  <c r="AQ77" i="1" s="1"/>
  <c r="AQ76" i="1" s="1"/>
  <c r="AQ75" i="1" s="1"/>
  <c r="V79" i="1"/>
  <c r="AY79" i="1" s="1"/>
  <c r="U79" i="1"/>
  <c r="AX79" i="1" s="1"/>
  <c r="S79" i="1"/>
  <c r="T79" i="1" s="1"/>
  <c r="O79" i="1"/>
  <c r="O78" i="1" s="1"/>
  <c r="O77" i="1" s="1"/>
  <c r="O76" i="1" s="1"/>
  <c r="O75" i="1" s="1"/>
  <c r="E79" i="1"/>
  <c r="AZ78" i="1"/>
  <c r="AZ77" i="1" s="1"/>
  <c r="AZ76" i="1" s="1"/>
  <c r="AZ75" i="1" s="1"/>
  <c r="AT78" i="1"/>
  <c r="AT77" i="1" s="1"/>
  <c r="AT76" i="1" s="1"/>
  <c r="AT75" i="1" s="1"/>
  <c r="AS78" i="1"/>
  <c r="AS77" i="1" s="1"/>
  <c r="AS76" i="1" s="1"/>
  <c r="AS75" i="1" s="1"/>
  <c r="AR78" i="1"/>
  <c r="AP78" i="1"/>
  <c r="AP77" i="1" s="1"/>
  <c r="AO78" i="1"/>
  <c r="AO77" i="1" s="1"/>
  <c r="AO76" i="1" s="1"/>
  <c r="AO75" i="1" s="1"/>
  <c r="AN78" i="1"/>
  <c r="AN77" i="1" s="1"/>
  <c r="AN76" i="1" s="1"/>
  <c r="AN75" i="1" s="1"/>
  <c r="AM78" i="1"/>
  <c r="AM77" i="1" s="1"/>
  <c r="AM76" i="1" s="1"/>
  <c r="AM75" i="1" s="1"/>
  <c r="AL78" i="1"/>
  <c r="AK78" i="1"/>
  <c r="AK77" i="1" s="1"/>
  <c r="AK76" i="1" s="1"/>
  <c r="AK75" i="1" s="1"/>
  <c r="AJ78" i="1"/>
  <c r="AJ77" i="1" s="1"/>
  <c r="AJ76" i="1" s="1"/>
  <c r="AJ75" i="1" s="1"/>
  <c r="AI78" i="1"/>
  <c r="AI77" i="1" s="1"/>
  <c r="AI76" i="1" s="1"/>
  <c r="AI75" i="1" s="1"/>
  <c r="AH78" i="1"/>
  <c r="AH77" i="1" s="1"/>
  <c r="AH76" i="1" s="1"/>
  <c r="AH75" i="1" s="1"/>
  <c r="AG78" i="1"/>
  <c r="AG77" i="1" s="1"/>
  <c r="AG76" i="1" s="1"/>
  <c r="AG75" i="1" s="1"/>
  <c r="AF78" i="1"/>
  <c r="AF77" i="1" s="1"/>
  <c r="AF76" i="1" s="1"/>
  <c r="AF75" i="1" s="1"/>
  <c r="AD78" i="1"/>
  <c r="AD77" i="1" s="1"/>
  <c r="AD76" i="1" s="1"/>
  <c r="AD75" i="1" s="1"/>
  <c r="AC78" i="1"/>
  <c r="AC77" i="1" s="1"/>
  <c r="AC76" i="1" s="1"/>
  <c r="AC75" i="1" s="1"/>
  <c r="AB78" i="1"/>
  <c r="AB77" i="1" s="1"/>
  <c r="AB76" i="1" s="1"/>
  <c r="AB75" i="1" s="1"/>
  <c r="AA78" i="1"/>
  <c r="AA77" i="1" s="1"/>
  <c r="AA76" i="1" s="1"/>
  <c r="AA75" i="1" s="1"/>
  <c r="Z78" i="1"/>
  <c r="Z77" i="1" s="1"/>
  <c r="Z76" i="1" s="1"/>
  <c r="Z75" i="1" s="1"/>
  <c r="Y78" i="1"/>
  <c r="Y77" i="1" s="1"/>
  <c r="Y76" i="1" s="1"/>
  <c r="Y75" i="1" s="1"/>
  <c r="X78" i="1"/>
  <c r="X77" i="1" s="1"/>
  <c r="X76" i="1" s="1"/>
  <c r="X75" i="1" s="1"/>
  <c r="W78" i="1"/>
  <c r="W77" i="1" s="1"/>
  <c r="W76" i="1" s="1"/>
  <c r="W75" i="1" s="1"/>
  <c r="R78" i="1"/>
  <c r="R77" i="1" s="1"/>
  <c r="R76" i="1" s="1"/>
  <c r="R75" i="1" s="1"/>
  <c r="Q78" i="1"/>
  <c r="Q77" i="1" s="1"/>
  <c r="Q76" i="1" s="1"/>
  <c r="Q75" i="1" s="1"/>
  <c r="P78" i="1"/>
  <c r="N78" i="1"/>
  <c r="N77" i="1" s="1"/>
  <c r="N76" i="1" s="1"/>
  <c r="N75" i="1" s="1"/>
  <c r="M78" i="1"/>
  <c r="M77" i="1" s="1"/>
  <c r="M76" i="1" s="1"/>
  <c r="M75" i="1" s="1"/>
  <c r="L78" i="1"/>
  <c r="K78" i="1"/>
  <c r="J78" i="1"/>
  <c r="I78" i="1"/>
  <c r="E78" i="1"/>
  <c r="P77" i="1"/>
  <c r="P76" i="1" s="1"/>
  <c r="P75" i="1" s="1"/>
  <c r="L77" i="1"/>
  <c r="L76" i="1" s="1"/>
  <c r="L75" i="1" s="1"/>
  <c r="E77" i="1"/>
  <c r="E76" i="1"/>
  <c r="E75" i="1"/>
  <c r="BA74" i="1"/>
  <c r="AU74" i="1"/>
  <c r="V74" i="1"/>
  <c r="AY74" i="1" s="1"/>
  <c r="U74" i="1"/>
  <c r="AX74" i="1" s="1"/>
  <c r="T74" i="1"/>
  <c r="AV74" i="1" s="1"/>
  <c r="E74" i="1"/>
  <c r="BA73" i="1"/>
  <c r="AU73" i="1"/>
  <c r="T73" i="1"/>
  <c r="E73" i="1"/>
  <c r="BA72" i="1"/>
  <c r="AU72" i="1"/>
  <c r="V72" i="1"/>
  <c r="AY72" i="1" s="1"/>
  <c r="U72" i="1"/>
  <c r="AX72" i="1" s="1"/>
  <c r="T72" i="1"/>
  <c r="AV72" i="1" s="1"/>
  <c r="E72" i="1"/>
  <c r="BA71" i="1"/>
  <c r="AU71" i="1"/>
  <c r="V71" i="1"/>
  <c r="AY71" i="1" s="1"/>
  <c r="U71" i="1"/>
  <c r="AX71" i="1" s="1"/>
  <c r="T71" i="1"/>
  <c r="E71" i="1"/>
  <c r="AZ70" i="1"/>
  <c r="AZ69" i="1" s="1"/>
  <c r="AZ68" i="1" s="1"/>
  <c r="AZ67" i="1" s="1"/>
  <c r="AT70" i="1"/>
  <c r="AT69" i="1" s="1"/>
  <c r="AT68" i="1" s="1"/>
  <c r="AT67" i="1" s="1"/>
  <c r="AS70" i="1"/>
  <c r="AR70" i="1"/>
  <c r="AQ70" i="1"/>
  <c r="AP70" i="1"/>
  <c r="AP69" i="1" s="1"/>
  <c r="AO70" i="1"/>
  <c r="AO69" i="1" s="1"/>
  <c r="AO68" i="1" s="1"/>
  <c r="AO67" i="1" s="1"/>
  <c r="AN70" i="1"/>
  <c r="AN69" i="1" s="1"/>
  <c r="AN68" i="1" s="1"/>
  <c r="AN67" i="1" s="1"/>
  <c r="AM70" i="1"/>
  <c r="AM69" i="1" s="1"/>
  <c r="AM68" i="1" s="1"/>
  <c r="AM67" i="1" s="1"/>
  <c r="AL70" i="1"/>
  <c r="AK70" i="1"/>
  <c r="AJ70" i="1"/>
  <c r="AJ69" i="1" s="1"/>
  <c r="AJ68" i="1" s="1"/>
  <c r="AJ67" i="1" s="1"/>
  <c r="AI70" i="1"/>
  <c r="AI69" i="1" s="1"/>
  <c r="AI68" i="1" s="1"/>
  <c r="AI67" i="1" s="1"/>
  <c r="AH70" i="1"/>
  <c r="AH69" i="1" s="1"/>
  <c r="AH68" i="1" s="1"/>
  <c r="AH67" i="1" s="1"/>
  <c r="AG70" i="1"/>
  <c r="AG69" i="1" s="1"/>
  <c r="AG68" i="1" s="1"/>
  <c r="AG67" i="1" s="1"/>
  <c r="AF70" i="1"/>
  <c r="AF69" i="1" s="1"/>
  <c r="AF68" i="1" s="1"/>
  <c r="AF67" i="1" s="1"/>
  <c r="AE70" i="1"/>
  <c r="AE69" i="1" s="1"/>
  <c r="AE68" i="1" s="1"/>
  <c r="AE67" i="1" s="1"/>
  <c r="AD70" i="1"/>
  <c r="AD69" i="1" s="1"/>
  <c r="AD68" i="1" s="1"/>
  <c r="AD67" i="1" s="1"/>
  <c r="AC70" i="1"/>
  <c r="AB70" i="1"/>
  <c r="AA70" i="1"/>
  <c r="AA69" i="1" s="1"/>
  <c r="AA68" i="1" s="1"/>
  <c r="AA67" i="1" s="1"/>
  <c r="Z70" i="1"/>
  <c r="Z69" i="1" s="1"/>
  <c r="Z68" i="1" s="1"/>
  <c r="Z67" i="1" s="1"/>
  <c r="Y70" i="1"/>
  <c r="Y69" i="1" s="1"/>
  <c r="Y68" i="1" s="1"/>
  <c r="Y67" i="1" s="1"/>
  <c r="X70" i="1"/>
  <c r="X69" i="1" s="1"/>
  <c r="X68" i="1" s="1"/>
  <c r="X67" i="1" s="1"/>
  <c r="W70" i="1"/>
  <c r="W69" i="1" s="1"/>
  <c r="W68" i="1" s="1"/>
  <c r="W67" i="1" s="1"/>
  <c r="S70" i="1"/>
  <c r="S69" i="1" s="1"/>
  <c r="S68" i="1" s="1"/>
  <c r="S67" i="1" s="1"/>
  <c r="R70" i="1"/>
  <c r="R69" i="1" s="1"/>
  <c r="R68" i="1" s="1"/>
  <c r="R67" i="1" s="1"/>
  <c r="Q70" i="1"/>
  <c r="P70" i="1"/>
  <c r="P69" i="1" s="1"/>
  <c r="P68" i="1" s="1"/>
  <c r="P67" i="1" s="1"/>
  <c r="O70" i="1"/>
  <c r="O69" i="1" s="1"/>
  <c r="O68" i="1" s="1"/>
  <c r="O67" i="1" s="1"/>
  <c r="N70" i="1"/>
  <c r="N69" i="1" s="1"/>
  <c r="N68" i="1" s="1"/>
  <c r="N67" i="1" s="1"/>
  <c r="M70" i="1"/>
  <c r="M69" i="1" s="1"/>
  <c r="M68" i="1" s="1"/>
  <c r="M67" i="1" s="1"/>
  <c r="L70" i="1"/>
  <c r="L69" i="1" s="1"/>
  <c r="L68" i="1" s="1"/>
  <c r="L67" i="1" s="1"/>
  <c r="K70" i="1"/>
  <c r="J70" i="1"/>
  <c r="I70" i="1"/>
  <c r="E70" i="1"/>
  <c r="AS69" i="1"/>
  <c r="AS68" i="1" s="1"/>
  <c r="AS67" i="1" s="1"/>
  <c r="AR69" i="1"/>
  <c r="AR68" i="1" s="1"/>
  <c r="AR67" i="1" s="1"/>
  <c r="AK69" i="1"/>
  <c r="AK68" i="1" s="1"/>
  <c r="AK67" i="1" s="1"/>
  <c r="AC69" i="1"/>
  <c r="AC68" i="1" s="1"/>
  <c r="AC67" i="1" s="1"/>
  <c r="AB69" i="1"/>
  <c r="AB68" i="1" s="1"/>
  <c r="AB67" i="1" s="1"/>
  <c r="Q69" i="1"/>
  <c r="Q68" i="1" s="1"/>
  <c r="Q67" i="1" s="1"/>
  <c r="I69" i="1"/>
  <c r="E69" i="1"/>
  <c r="E68" i="1"/>
  <c r="E67" i="1"/>
  <c r="E66" i="1"/>
  <c r="E65" i="1"/>
  <c r="BA64" i="1"/>
  <c r="AU64" i="1"/>
  <c r="AN64" i="1"/>
  <c r="AN63" i="1" s="1"/>
  <c r="AN62" i="1" s="1"/>
  <c r="AN61" i="1" s="1"/>
  <c r="AN60" i="1" s="1"/>
  <c r="AN59" i="1" s="1"/>
  <c r="AN58" i="1" s="1"/>
  <c r="AK64" i="1"/>
  <c r="AK63" i="1" s="1"/>
  <c r="AK62" i="1" s="1"/>
  <c r="AK61" i="1" s="1"/>
  <c r="AK60" i="1" s="1"/>
  <c r="AK59" i="1" s="1"/>
  <c r="AK58" i="1" s="1"/>
  <c r="AJ64" i="1"/>
  <c r="V64" i="1"/>
  <c r="AY64" i="1" s="1"/>
  <c r="U64" i="1"/>
  <c r="AX64" i="1" s="1"/>
  <c r="T64" i="1"/>
  <c r="AW64" i="1" s="1"/>
  <c r="E64" i="1"/>
  <c r="AZ63" i="1"/>
  <c r="AZ62" i="1" s="1"/>
  <c r="AZ61" i="1" s="1"/>
  <c r="AZ60" i="1" s="1"/>
  <c r="AZ59" i="1" s="1"/>
  <c r="AZ58" i="1" s="1"/>
  <c r="AT63" i="1"/>
  <c r="AT62" i="1" s="1"/>
  <c r="AT61" i="1" s="1"/>
  <c r="AT60" i="1" s="1"/>
  <c r="AT59" i="1" s="1"/>
  <c r="AT58" i="1" s="1"/>
  <c r="AS63" i="1"/>
  <c r="AS62" i="1" s="1"/>
  <c r="AS61" i="1" s="1"/>
  <c r="AS60" i="1" s="1"/>
  <c r="AS59" i="1" s="1"/>
  <c r="AS58" i="1" s="1"/>
  <c r="AR63" i="1"/>
  <c r="AQ63" i="1"/>
  <c r="AQ62" i="1" s="1"/>
  <c r="AQ61" i="1" s="1"/>
  <c r="AQ60" i="1" s="1"/>
  <c r="AQ59" i="1" s="1"/>
  <c r="AQ58" i="1" s="1"/>
  <c r="AP63" i="1"/>
  <c r="AP62" i="1" s="1"/>
  <c r="AP61" i="1" s="1"/>
  <c r="AO63" i="1"/>
  <c r="AO62" i="1" s="1"/>
  <c r="AO61" i="1" s="1"/>
  <c r="AO60" i="1" s="1"/>
  <c r="AO59" i="1" s="1"/>
  <c r="AO58" i="1" s="1"/>
  <c r="AM63" i="1"/>
  <c r="AM62" i="1" s="1"/>
  <c r="AM61" i="1" s="1"/>
  <c r="AM60" i="1" s="1"/>
  <c r="AM59" i="1" s="1"/>
  <c r="AM58" i="1" s="1"/>
  <c r="AL63" i="1"/>
  <c r="AJ63" i="1"/>
  <c r="AJ62" i="1" s="1"/>
  <c r="AJ61" i="1" s="1"/>
  <c r="AJ60" i="1" s="1"/>
  <c r="AJ59" i="1" s="1"/>
  <c r="AJ58" i="1" s="1"/>
  <c r="AI63" i="1"/>
  <c r="AI62" i="1" s="1"/>
  <c r="AI61" i="1" s="1"/>
  <c r="AI60" i="1" s="1"/>
  <c r="AI59" i="1" s="1"/>
  <c r="AI58" i="1" s="1"/>
  <c r="AH63" i="1"/>
  <c r="AH62" i="1" s="1"/>
  <c r="AH61" i="1" s="1"/>
  <c r="AH60" i="1" s="1"/>
  <c r="AH59" i="1" s="1"/>
  <c r="AH58" i="1" s="1"/>
  <c r="AG63" i="1"/>
  <c r="AG62" i="1" s="1"/>
  <c r="AG61" i="1" s="1"/>
  <c r="AG60" i="1" s="1"/>
  <c r="AG59" i="1" s="1"/>
  <c r="AG58" i="1" s="1"/>
  <c r="AF63" i="1"/>
  <c r="AF62" i="1" s="1"/>
  <c r="AF61" i="1" s="1"/>
  <c r="AF60" i="1" s="1"/>
  <c r="AF59" i="1" s="1"/>
  <c r="AF58" i="1" s="1"/>
  <c r="AE63" i="1"/>
  <c r="AE62" i="1" s="1"/>
  <c r="AE61" i="1" s="1"/>
  <c r="AE60" i="1" s="1"/>
  <c r="AE59" i="1" s="1"/>
  <c r="AE58" i="1" s="1"/>
  <c r="AD63" i="1"/>
  <c r="AC63" i="1"/>
  <c r="AC62" i="1" s="1"/>
  <c r="AC61" i="1" s="1"/>
  <c r="AC60" i="1" s="1"/>
  <c r="AC59" i="1" s="1"/>
  <c r="AC58" i="1" s="1"/>
  <c r="AB63" i="1"/>
  <c r="AB62" i="1" s="1"/>
  <c r="AB61" i="1" s="1"/>
  <c r="AB60" i="1" s="1"/>
  <c r="AB59" i="1" s="1"/>
  <c r="AB58" i="1" s="1"/>
  <c r="AA63" i="1"/>
  <c r="AA62" i="1" s="1"/>
  <c r="AA61" i="1" s="1"/>
  <c r="AA60" i="1" s="1"/>
  <c r="AA59" i="1" s="1"/>
  <c r="AA58" i="1" s="1"/>
  <c r="Z63" i="1"/>
  <c r="Y63" i="1"/>
  <c r="Y62" i="1" s="1"/>
  <c r="Y61" i="1" s="1"/>
  <c r="Y60" i="1" s="1"/>
  <c r="Y59" i="1" s="1"/>
  <c r="Y58" i="1" s="1"/>
  <c r="X63" i="1"/>
  <c r="X62" i="1" s="1"/>
  <c r="X61" i="1" s="1"/>
  <c r="X60" i="1" s="1"/>
  <c r="X59" i="1" s="1"/>
  <c r="X58" i="1" s="1"/>
  <c r="W63" i="1"/>
  <c r="W62" i="1" s="1"/>
  <c r="W61" i="1" s="1"/>
  <c r="W60" i="1" s="1"/>
  <c r="W59" i="1" s="1"/>
  <c r="W58" i="1" s="1"/>
  <c r="S63" i="1"/>
  <c r="S62" i="1" s="1"/>
  <c r="S61" i="1" s="1"/>
  <c r="S60" i="1" s="1"/>
  <c r="S59" i="1" s="1"/>
  <c r="S58" i="1" s="1"/>
  <c r="R63" i="1"/>
  <c r="R62" i="1" s="1"/>
  <c r="R61" i="1" s="1"/>
  <c r="R60" i="1" s="1"/>
  <c r="R59" i="1" s="1"/>
  <c r="R58" i="1" s="1"/>
  <c r="Q63" i="1"/>
  <c r="Q62" i="1" s="1"/>
  <c r="Q61" i="1" s="1"/>
  <c r="Q60" i="1" s="1"/>
  <c r="Q59" i="1" s="1"/>
  <c r="Q58" i="1" s="1"/>
  <c r="P63" i="1"/>
  <c r="P62" i="1" s="1"/>
  <c r="P61" i="1" s="1"/>
  <c r="P60" i="1" s="1"/>
  <c r="P59" i="1" s="1"/>
  <c r="P58" i="1" s="1"/>
  <c r="O63" i="1"/>
  <c r="O62" i="1" s="1"/>
  <c r="O61" i="1" s="1"/>
  <c r="O60" i="1" s="1"/>
  <c r="O59" i="1" s="1"/>
  <c r="O58" i="1" s="1"/>
  <c r="N63" i="1"/>
  <c r="M63" i="1"/>
  <c r="M62" i="1" s="1"/>
  <c r="M61" i="1" s="1"/>
  <c r="M60" i="1" s="1"/>
  <c r="M59" i="1" s="1"/>
  <c r="M58" i="1" s="1"/>
  <c r="L63" i="1"/>
  <c r="K63" i="1"/>
  <c r="J63" i="1"/>
  <c r="I63" i="1"/>
  <c r="I62" i="1" s="1"/>
  <c r="E63" i="1"/>
  <c r="AD62" i="1"/>
  <c r="AD61" i="1" s="1"/>
  <c r="AD60" i="1" s="1"/>
  <c r="AD59" i="1" s="1"/>
  <c r="AD58" i="1" s="1"/>
  <c r="Z62" i="1"/>
  <c r="Z61" i="1" s="1"/>
  <c r="Z60" i="1" s="1"/>
  <c r="Z59" i="1" s="1"/>
  <c r="Z58" i="1" s="1"/>
  <c r="N62" i="1"/>
  <c r="N61" i="1" s="1"/>
  <c r="N60" i="1" s="1"/>
  <c r="N59" i="1" s="1"/>
  <c r="N58" i="1" s="1"/>
  <c r="E62" i="1"/>
  <c r="E61" i="1"/>
  <c r="E60" i="1"/>
  <c r="E59" i="1"/>
  <c r="E58" i="1"/>
  <c r="AY57" i="1"/>
  <c r="AX57" i="1"/>
  <c r="AU57" i="1"/>
  <c r="S57" i="1"/>
  <c r="T57" i="1" s="1"/>
  <c r="AW57" i="1" s="1"/>
  <c r="E57" i="1"/>
  <c r="AZ56" i="1"/>
  <c r="AX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D56" i="1"/>
  <c r="AC56" i="1"/>
  <c r="AB56" i="1"/>
  <c r="AA56" i="1"/>
  <c r="Z56" i="1"/>
  <c r="Y56" i="1"/>
  <c r="X56" i="1"/>
  <c r="W56" i="1"/>
  <c r="S56" i="1"/>
  <c r="T56" i="1" s="1"/>
  <c r="AW56" i="1" s="1"/>
  <c r="R56" i="1"/>
  <c r="Q56" i="1"/>
  <c r="P56" i="1"/>
  <c r="O56" i="1"/>
  <c r="E56" i="1"/>
  <c r="AZ55" i="1"/>
  <c r="AX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H54" i="1" s="1"/>
  <c r="AH53" i="1" s="1"/>
  <c r="AH52" i="1" s="1"/>
  <c r="AH51" i="1" s="1"/>
  <c r="AG55" i="1"/>
  <c r="AF55" i="1"/>
  <c r="AD55" i="1"/>
  <c r="AC55" i="1"/>
  <c r="AB55" i="1"/>
  <c r="AA55" i="1"/>
  <c r="Z55" i="1"/>
  <c r="Y55" i="1"/>
  <c r="Y54" i="1" s="1"/>
  <c r="Y53" i="1" s="1"/>
  <c r="Y52" i="1" s="1"/>
  <c r="Y51" i="1" s="1"/>
  <c r="X55" i="1"/>
  <c r="W55" i="1"/>
  <c r="S55" i="1"/>
  <c r="T55" i="1" s="1"/>
  <c r="AW55" i="1" s="1"/>
  <c r="R55" i="1"/>
  <c r="Q55" i="1"/>
  <c r="P55" i="1"/>
  <c r="P54" i="1" s="1"/>
  <c r="O55" i="1"/>
  <c r="O54" i="1" s="1"/>
  <c r="O53" i="1" s="1"/>
  <c r="O52" i="1" s="1"/>
  <c r="O51" i="1" s="1"/>
  <c r="E55" i="1"/>
  <c r="AZ54" i="1"/>
  <c r="AX54" i="1"/>
  <c r="AT54" i="1"/>
  <c r="AT53" i="1" s="1"/>
  <c r="AT52" i="1" s="1"/>
  <c r="AT51" i="1" s="1"/>
  <c r="AS54" i="1"/>
  <c r="AS53" i="1" s="1"/>
  <c r="AS52" i="1" s="1"/>
  <c r="AS51" i="1" s="1"/>
  <c r="AR54" i="1"/>
  <c r="AQ54" i="1"/>
  <c r="AP54" i="1"/>
  <c r="AO54" i="1"/>
  <c r="AN54" i="1"/>
  <c r="AM54" i="1"/>
  <c r="AM53" i="1" s="1"/>
  <c r="AM52" i="1" s="1"/>
  <c r="AM51" i="1" s="1"/>
  <c r="AL54" i="1"/>
  <c r="AL53" i="1" s="1"/>
  <c r="AL52" i="1" s="1"/>
  <c r="AL51" i="1" s="1"/>
  <c r="AK54" i="1"/>
  <c r="AJ54" i="1"/>
  <c r="AI54" i="1"/>
  <c r="AI53" i="1" s="1"/>
  <c r="AI52" i="1" s="1"/>
  <c r="AI51" i="1" s="1"/>
  <c r="AG54" i="1"/>
  <c r="AF54" i="1"/>
  <c r="AD54" i="1"/>
  <c r="AC54" i="1"/>
  <c r="AC53" i="1" s="1"/>
  <c r="AC52" i="1" s="1"/>
  <c r="AC51" i="1" s="1"/>
  <c r="AB54" i="1"/>
  <c r="AB53" i="1" s="1"/>
  <c r="AB52" i="1" s="1"/>
  <c r="AB51" i="1" s="1"/>
  <c r="AA54" i="1"/>
  <c r="Z54" i="1"/>
  <c r="Z53" i="1" s="1"/>
  <c r="Z52" i="1" s="1"/>
  <c r="Z51" i="1" s="1"/>
  <c r="X54" i="1"/>
  <c r="W54" i="1"/>
  <c r="R54" i="1"/>
  <c r="R53" i="1" s="1"/>
  <c r="R52" i="1" s="1"/>
  <c r="R51" i="1" s="1"/>
  <c r="Q54" i="1"/>
  <c r="E54" i="1"/>
  <c r="AZ53" i="1"/>
  <c r="AZ52" i="1" s="1"/>
  <c r="AZ51" i="1" s="1"/>
  <c r="AR53" i="1"/>
  <c r="AR52" i="1" s="1"/>
  <c r="AR51" i="1" s="1"/>
  <c r="AP53" i="1"/>
  <c r="AP52" i="1" s="1"/>
  <c r="AO53" i="1"/>
  <c r="AN53" i="1"/>
  <c r="AK53" i="1"/>
  <c r="AK52" i="1" s="1"/>
  <c r="AK51" i="1" s="1"/>
  <c r="AJ53" i="1"/>
  <c r="AG53" i="1"/>
  <c r="AG52" i="1" s="1"/>
  <c r="AG51" i="1" s="1"/>
  <c r="AF53" i="1"/>
  <c r="AF52" i="1" s="1"/>
  <c r="AF51" i="1" s="1"/>
  <c r="AA53" i="1"/>
  <c r="X53" i="1"/>
  <c r="W53" i="1"/>
  <c r="Q53" i="1"/>
  <c r="Q52" i="1" s="1"/>
  <c r="Q51" i="1" s="1"/>
  <c r="E53" i="1"/>
  <c r="AO52" i="1"/>
  <c r="AN52" i="1"/>
  <c r="AJ52" i="1"/>
  <c r="AJ51" i="1" s="1"/>
  <c r="X52" i="1"/>
  <c r="W52" i="1"/>
  <c r="E52" i="1"/>
  <c r="AO51" i="1"/>
  <c r="AN51" i="1"/>
  <c r="X51" i="1"/>
  <c r="W51" i="1"/>
  <c r="E51" i="1"/>
  <c r="BA50" i="1"/>
  <c r="AU50" i="1"/>
  <c r="T50" i="1"/>
  <c r="E50" i="1"/>
  <c r="AT49" i="1"/>
  <c r="AT48" i="1" s="1"/>
  <c r="AT47" i="1" s="1"/>
  <c r="AT46" i="1" s="1"/>
  <c r="AT45" i="1" s="1"/>
  <c r="AS49" i="1"/>
  <c r="AR49" i="1"/>
  <c r="AR48" i="1" s="1"/>
  <c r="AR47" i="1" s="1"/>
  <c r="AR46" i="1" s="1"/>
  <c r="AR45" i="1" s="1"/>
  <c r="AQ49" i="1"/>
  <c r="AP49" i="1"/>
  <c r="AO49" i="1"/>
  <c r="AO48" i="1" s="1"/>
  <c r="AO47" i="1" s="1"/>
  <c r="AO46" i="1" s="1"/>
  <c r="AO45" i="1" s="1"/>
  <c r="AN49" i="1"/>
  <c r="AN48" i="1" s="1"/>
  <c r="AN47" i="1" s="1"/>
  <c r="AN46" i="1" s="1"/>
  <c r="AN45" i="1" s="1"/>
  <c r="AM49" i="1"/>
  <c r="AM48" i="1" s="1"/>
  <c r="AM47" i="1" s="1"/>
  <c r="AM46" i="1" s="1"/>
  <c r="AM45" i="1" s="1"/>
  <c r="AL49" i="1"/>
  <c r="AL48" i="1" s="1"/>
  <c r="BA48" i="1" s="1"/>
  <c r="AK49" i="1"/>
  <c r="AK48" i="1" s="1"/>
  <c r="AK47" i="1" s="1"/>
  <c r="AK46" i="1" s="1"/>
  <c r="AK45" i="1" s="1"/>
  <c r="AJ49" i="1"/>
  <c r="AJ48" i="1" s="1"/>
  <c r="AJ47" i="1" s="1"/>
  <c r="AJ46" i="1" s="1"/>
  <c r="AJ45" i="1" s="1"/>
  <c r="AI49" i="1"/>
  <c r="AH49" i="1"/>
  <c r="AG49" i="1"/>
  <c r="AG48" i="1" s="1"/>
  <c r="AG47" i="1" s="1"/>
  <c r="AG46" i="1" s="1"/>
  <c r="AG45" i="1" s="1"/>
  <c r="AF49" i="1"/>
  <c r="AF48" i="1" s="1"/>
  <c r="AF47" i="1" s="1"/>
  <c r="AF46" i="1" s="1"/>
  <c r="AF45" i="1" s="1"/>
  <c r="P49" i="1"/>
  <c r="P48" i="1" s="1"/>
  <c r="P47" i="1" s="1"/>
  <c r="O49" i="1"/>
  <c r="E49" i="1"/>
  <c r="AQ48" i="1"/>
  <c r="AQ47" i="1" s="1"/>
  <c r="AQ46" i="1" s="1"/>
  <c r="AQ45" i="1" s="1"/>
  <c r="AP48" i="1"/>
  <c r="AP47" i="1" s="1"/>
  <c r="AI48" i="1"/>
  <c r="AI47" i="1" s="1"/>
  <c r="AI46" i="1" s="1"/>
  <c r="AI45" i="1" s="1"/>
  <c r="AH48" i="1"/>
  <c r="AH47" i="1" s="1"/>
  <c r="AH46" i="1" s="1"/>
  <c r="AH45" i="1" s="1"/>
  <c r="E48" i="1"/>
  <c r="E47" i="1"/>
  <c r="E46" i="1"/>
  <c r="E45" i="1"/>
  <c r="BA44" i="1"/>
  <c r="AU44" i="1"/>
  <c r="T44" i="1"/>
  <c r="E44" i="1"/>
  <c r="AU43" i="1"/>
  <c r="T43" i="1"/>
  <c r="E43" i="1"/>
  <c r="AT42" i="1"/>
  <c r="AT41" i="1" s="1"/>
  <c r="AT40" i="1" s="1"/>
  <c r="AS42" i="1"/>
  <c r="AR42" i="1"/>
  <c r="AQ42" i="1"/>
  <c r="AQ41" i="1" s="1"/>
  <c r="AQ40" i="1" s="1"/>
  <c r="AP42" i="1"/>
  <c r="AP41" i="1" s="1"/>
  <c r="AP40" i="1" s="1"/>
  <c r="AO42" i="1"/>
  <c r="AO41" i="1" s="1"/>
  <c r="AO40" i="1" s="1"/>
  <c r="AN42" i="1"/>
  <c r="AN41" i="1" s="1"/>
  <c r="AN40" i="1" s="1"/>
  <c r="AM42" i="1"/>
  <c r="AM41" i="1" s="1"/>
  <c r="AM40" i="1" s="1"/>
  <c r="AL42" i="1"/>
  <c r="AK42" i="1"/>
  <c r="AK41" i="1" s="1"/>
  <c r="AK40" i="1" s="1"/>
  <c r="AJ42" i="1"/>
  <c r="AJ41" i="1" s="1"/>
  <c r="AJ40" i="1" s="1"/>
  <c r="AI42" i="1"/>
  <c r="AI41" i="1" s="1"/>
  <c r="AI40" i="1" s="1"/>
  <c r="AH42" i="1"/>
  <c r="AG42" i="1"/>
  <c r="AF42" i="1"/>
  <c r="AF41" i="1" s="1"/>
  <c r="AF40" i="1" s="1"/>
  <c r="AE42" i="1"/>
  <c r="AE41" i="1" s="1"/>
  <c r="AE40" i="1" s="1"/>
  <c r="AD42" i="1"/>
  <c r="AD41" i="1" s="1"/>
  <c r="AD40" i="1" s="1"/>
  <c r="AC42" i="1"/>
  <c r="AB42" i="1"/>
  <c r="AB41" i="1" s="1"/>
  <c r="AB40" i="1" s="1"/>
  <c r="AA42" i="1"/>
  <c r="Z42" i="1"/>
  <c r="Z41" i="1" s="1"/>
  <c r="Z40" i="1" s="1"/>
  <c r="Y42" i="1"/>
  <c r="Y41" i="1" s="1"/>
  <c r="Y40" i="1" s="1"/>
  <c r="X42" i="1"/>
  <c r="X41" i="1" s="1"/>
  <c r="X40" i="1" s="1"/>
  <c r="W42" i="1"/>
  <c r="W41" i="1" s="1"/>
  <c r="W40" i="1" s="1"/>
  <c r="V42" i="1"/>
  <c r="V41" i="1" s="1"/>
  <c r="V40" i="1" s="1"/>
  <c r="U42" i="1"/>
  <c r="U41" i="1" s="1"/>
  <c r="U40" i="1" s="1"/>
  <c r="R42" i="1"/>
  <c r="R41" i="1" s="1"/>
  <c r="Q42" i="1"/>
  <c r="Q41" i="1" s="1"/>
  <c r="Q40" i="1" s="1"/>
  <c r="P42" i="1"/>
  <c r="P41" i="1" s="1"/>
  <c r="P40" i="1" s="1"/>
  <c r="O42" i="1"/>
  <c r="E42" i="1"/>
  <c r="AS41" i="1"/>
  <c r="AH41" i="1"/>
  <c r="AH40" i="1" s="1"/>
  <c r="AG41" i="1"/>
  <c r="AG40" i="1" s="1"/>
  <c r="AC41" i="1"/>
  <c r="AA41" i="1"/>
  <c r="AA40" i="1" s="1"/>
  <c r="E41" i="1"/>
  <c r="AS40" i="1"/>
  <c r="AC40" i="1"/>
  <c r="E40" i="1"/>
  <c r="BA39" i="1"/>
  <c r="AU39" i="1"/>
  <c r="V39" i="1"/>
  <c r="AY39" i="1" s="1"/>
  <c r="U39" i="1"/>
  <c r="AX39" i="1" s="1"/>
  <c r="T39" i="1"/>
  <c r="E39" i="1"/>
  <c r="AZ38" i="1"/>
  <c r="AZ37" i="1" s="1"/>
  <c r="AZ36" i="1" s="1"/>
  <c r="AT38" i="1"/>
  <c r="AT37" i="1" s="1"/>
  <c r="AT36" i="1" s="1"/>
  <c r="AS38" i="1"/>
  <c r="AS37" i="1" s="1"/>
  <c r="AS36" i="1" s="1"/>
  <c r="AR38" i="1"/>
  <c r="AR37" i="1" s="1"/>
  <c r="AR36" i="1" s="1"/>
  <c r="AQ38" i="1"/>
  <c r="AP38" i="1"/>
  <c r="AP37" i="1" s="1"/>
  <c r="AO38" i="1"/>
  <c r="AN38" i="1"/>
  <c r="AN37" i="1" s="1"/>
  <c r="AN36" i="1" s="1"/>
  <c r="AM38" i="1"/>
  <c r="AM37" i="1" s="1"/>
  <c r="AM36" i="1" s="1"/>
  <c r="AL38" i="1"/>
  <c r="AK38" i="1"/>
  <c r="AK37" i="1" s="1"/>
  <c r="AK36" i="1" s="1"/>
  <c r="AJ38" i="1"/>
  <c r="AJ37" i="1" s="1"/>
  <c r="AJ36" i="1" s="1"/>
  <c r="AI38" i="1"/>
  <c r="AI37" i="1" s="1"/>
  <c r="AI36" i="1" s="1"/>
  <c r="AH38" i="1"/>
  <c r="AH37" i="1" s="1"/>
  <c r="AH36" i="1" s="1"/>
  <c r="AG38" i="1"/>
  <c r="AF38" i="1"/>
  <c r="AF37" i="1" s="1"/>
  <c r="AF36" i="1" s="1"/>
  <c r="AE38" i="1"/>
  <c r="AE37" i="1" s="1"/>
  <c r="AE36" i="1" s="1"/>
  <c r="AD38" i="1"/>
  <c r="AD37" i="1" s="1"/>
  <c r="AD36" i="1" s="1"/>
  <c r="AC38" i="1"/>
  <c r="AC37" i="1" s="1"/>
  <c r="AC36" i="1" s="1"/>
  <c r="AB38" i="1"/>
  <c r="AB37" i="1" s="1"/>
  <c r="AB36" i="1" s="1"/>
  <c r="AA38" i="1"/>
  <c r="AA37" i="1" s="1"/>
  <c r="AA36" i="1" s="1"/>
  <c r="Z38" i="1"/>
  <c r="Z37" i="1" s="1"/>
  <c r="Z36" i="1" s="1"/>
  <c r="Y38" i="1"/>
  <c r="X38" i="1"/>
  <c r="X37" i="1" s="1"/>
  <c r="X36" i="1" s="1"/>
  <c r="W38" i="1"/>
  <c r="W37" i="1" s="1"/>
  <c r="W36" i="1" s="1"/>
  <c r="S38" i="1"/>
  <c r="S37" i="1" s="1"/>
  <c r="S36" i="1" s="1"/>
  <c r="R38" i="1"/>
  <c r="R37" i="1" s="1"/>
  <c r="R36" i="1" s="1"/>
  <c r="Q38" i="1"/>
  <c r="Q37" i="1" s="1"/>
  <c r="Q36" i="1" s="1"/>
  <c r="P38" i="1"/>
  <c r="P37" i="1" s="1"/>
  <c r="P36" i="1" s="1"/>
  <c r="O38" i="1"/>
  <c r="O37" i="1" s="1"/>
  <c r="O36" i="1" s="1"/>
  <c r="N38" i="1"/>
  <c r="N37" i="1" s="1"/>
  <c r="N36" i="1" s="1"/>
  <c r="M38" i="1"/>
  <c r="M37" i="1" s="1"/>
  <c r="M36" i="1" s="1"/>
  <c r="L38" i="1"/>
  <c r="L37" i="1" s="1"/>
  <c r="L36" i="1" s="1"/>
  <c r="K38" i="1"/>
  <c r="J38" i="1"/>
  <c r="I38" i="1"/>
  <c r="E38" i="1"/>
  <c r="AO37" i="1"/>
  <c r="AO36" i="1" s="1"/>
  <c r="AG37" i="1"/>
  <c r="AG36" i="1" s="1"/>
  <c r="Y37" i="1"/>
  <c r="Y36" i="1" s="1"/>
  <c r="I37" i="1"/>
  <c r="E37" i="1"/>
  <c r="E36" i="1"/>
  <c r="BA35" i="1"/>
  <c r="AU35" i="1"/>
  <c r="V35" i="1"/>
  <c r="AY35" i="1" s="1"/>
  <c r="U35" i="1"/>
  <c r="AX35" i="1" s="1"/>
  <c r="T35" i="1"/>
  <c r="E35" i="1"/>
  <c r="BA34" i="1"/>
  <c r="AU34" i="1"/>
  <c r="Z34" i="1"/>
  <c r="Z32" i="1" s="1"/>
  <c r="Z27" i="1" s="1"/>
  <c r="V34" i="1"/>
  <c r="AY34" i="1" s="1"/>
  <c r="U34" i="1"/>
  <c r="AX34" i="1" s="1"/>
  <c r="S34" i="1"/>
  <c r="S32" i="1" s="1"/>
  <c r="E34" i="1"/>
  <c r="BA33" i="1"/>
  <c r="AU33" i="1"/>
  <c r="V33" i="1"/>
  <c r="AY33" i="1" s="1"/>
  <c r="U33" i="1"/>
  <c r="AX33" i="1" s="1"/>
  <c r="T33" i="1"/>
  <c r="E33" i="1"/>
  <c r="AZ32" i="1"/>
  <c r="AT32" i="1"/>
  <c r="AT27" i="1" s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D27" i="1" s="1"/>
  <c r="AC32" i="1"/>
  <c r="AB32" i="1"/>
  <c r="AA32" i="1"/>
  <c r="Y32" i="1"/>
  <c r="X32" i="1"/>
  <c r="W32" i="1"/>
  <c r="R32" i="1"/>
  <c r="Q32" i="1"/>
  <c r="P32" i="1"/>
  <c r="P27" i="1" s="1"/>
  <c r="O32" i="1"/>
  <c r="N32" i="1"/>
  <c r="M32" i="1"/>
  <c r="L32" i="1"/>
  <c r="L27" i="1" s="1"/>
  <c r="K32" i="1"/>
  <c r="V32" i="1" s="1"/>
  <c r="J32" i="1"/>
  <c r="I32" i="1"/>
  <c r="E32" i="1"/>
  <c r="BA31" i="1"/>
  <c r="AU31" i="1"/>
  <c r="T31" i="1"/>
  <c r="E31" i="1"/>
  <c r="BA30" i="1"/>
  <c r="AU30" i="1"/>
  <c r="V30" i="1"/>
  <c r="AY30" i="1" s="1"/>
  <c r="U30" i="1"/>
  <c r="AX30" i="1" s="1"/>
  <c r="T30" i="1"/>
  <c r="AV30" i="1" s="1"/>
  <c r="E30" i="1"/>
  <c r="BA29" i="1"/>
  <c r="AU29" i="1"/>
  <c r="V29" i="1"/>
  <c r="AY29" i="1" s="1"/>
  <c r="U29" i="1"/>
  <c r="AX29" i="1" s="1"/>
  <c r="T29" i="1"/>
  <c r="E29" i="1"/>
  <c r="AZ28" i="1"/>
  <c r="AT28" i="1"/>
  <c r="AS28" i="1"/>
  <c r="AR28" i="1"/>
  <c r="AQ28" i="1"/>
  <c r="AQ27" i="1" s="1"/>
  <c r="AP28" i="1"/>
  <c r="AO28" i="1"/>
  <c r="AN28" i="1"/>
  <c r="AM28" i="1"/>
  <c r="AM27" i="1" s="1"/>
  <c r="AL28" i="1"/>
  <c r="AK28" i="1"/>
  <c r="AJ28" i="1"/>
  <c r="AI28" i="1"/>
  <c r="AI27" i="1" s="1"/>
  <c r="AH28" i="1"/>
  <c r="AG28" i="1"/>
  <c r="AF28" i="1"/>
  <c r="AE28" i="1"/>
  <c r="AE27" i="1" s="1"/>
  <c r="AD28" i="1"/>
  <c r="AC28" i="1"/>
  <c r="AB28" i="1"/>
  <c r="AA28" i="1"/>
  <c r="AA27" i="1" s="1"/>
  <c r="Z28" i="1"/>
  <c r="Y28" i="1"/>
  <c r="X28" i="1"/>
  <c r="W28" i="1"/>
  <c r="S28" i="1"/>
  <c r="R28" i="1"/>
  <c r="Q28" i="1"/>
  <c r="P28" i="1"/>
  <c r="O28" i="1"/>
  <c r="N28" i="1"/>
  <c r="N27" i="1" s="1"/>
  <c r="M28" i="1"/>
  <c r="L28" i="1"/>
  <c r="K28" i="1"/>
  <c r="J28" i="1"/>
  <c r="I28" i="1"/>
  <c r="E28" i="1"/>
  <c r="AP27" i="1"/>
  <c r="AL27" i="1"/>
  <c r="AH27" i="1"/>
  <c r="R27" i="1"/>
  <c r="E27" i="1"/>
  <c r="BA26" i="1"/>
  <c r="AU26" i="1"/>
  <c r="V26" i="1"/>
  <c r="AY26" i="1" s="1"/>
  <c r="U26" i="1"/>
  <c r="AX26" i="1" s="1"/>
  <c r="Q26" i="1"/>
  <c r="Q25" i="1" s="1"/>
  <c r="E26" i="1"/>
  <c r="AZ25" i="1"/>
  <c r="AT25" i="1"/>
  <c r="AS25" i="1"/>
  <c r="AR25" i="1"/>
  <c r="AQ25" i="1"/>
  <c r="AP25" i="1"/>
  <c r="AO25" i="1"/>
  <c r="AN25" i="1"/>
  <c r="AM25" i="1"/>
  <c r="AL25" i="1"/>
  <c r="BA25" i="1" s="1"/>
  <c r="AK25" i="1"/>
  <c r="AJ25" i="1"/>
  <c r="AI25" i="1"/>
  <c r="AH25" i="1"/>
  <c r="AG25" i="1"/>
  <c r="AF25" i="1"/>
  <c r="AD25" i="1"/>
  <c r="AC25" i="1"/>
  <c r="AB25" i="1"/>
  <c r="AA25" i="1"/>
  <c r="Z25" i="1"/>
  <c r="Y25" i="1"/>
  <c r="X25" i="1"/>
  <c r="W25" i="1"/>
  <c r="S25" i="1"/>
  <c r="R25" i="1"/>
  <c r="P25" i="1"/>
  <c r="O25" i="1"/>
  <c r="N25" i="1"/>
  <c r="V25" i="1" s="1"/>
  <c r="M25" i="1"/>
  <c r="L25" i="1"/>
  <c r="K25" i="1"/>
  <c r="J25" i="1"/>
  <c r="I25" i="1"/>
  <c r="E25" i="1"/>
  <c r="BA24" i="1"/>
  <c r="AU24" i="1"/>
  <c r="T24" i="1"/>
  <c r="AV24" i="1" s="1"/>
  <c r="E24" i="1"/>
  <c r="BA23" i="1"/>
  <c r="AU23" i="1"/>
  <c r="Z23" i="1"/>
  <c r="Z22" i="1" s="1"/>
  <c r="V23" i="1"/>
  <c r="AY23" i="1" s="1"/>
  <c r="U23" i="1"/>
  <c r="AX23" i="1" s="1"/>
  <c r="T23" i="1"/>
  <c r="AW23" i="1" s="1"/>
  <c r="S23" i="1"/>
  <c r="S22" i="1" s="1"/>
  <c r="E23" i="1"/>
  <c r="AZ22" i="1"/>
  <c r="AT22" i="1"/>
  <c r="AS22" i="1"/>
  <c r="AR22" i="1"/>
  <c r="AQ22" i="1"/>
  <c r="AP22" i="1"/>
  <c r="AO22" i="1"/>
  <c r="AN22" i="1"/>
  <c r="AM22" i="1"/>
  <c r="AL22" i="1"/>
  <c r="BA22" i="1" s="1"/>
  <c r="AK22" i="1"/>
  <c r="AJ22" i="1"/>
  <c r="AI22" i="1"/>
  <c r="AH22" i="1"/>
  <c r="AG22" i="1"/>
  <c r="AF22" i="1"/>
  <c r="AD22" i="1"/>
  <c r="AC22" i="1"/>
  <c r="AB22" i="1"/>
  <c r="AB18" i="1" s="1"/>
  <c r="AA22" i="1"/>
  <c r="Y22" i="1"/>
  <c r="X22" i="1"/>
  <c r="W22" i="1"/>
  <c r="R22" i="1"/>
  <c r="Q22" i="1"/>
  <c r="P22" i="1"/>
  <c r="O22" i="1"/>
  <c r="N22" i="1"/>
  <c r="M22" i="1"/>
  <c r="L22" i="1"/>
  <c r="K22" i="1"/>
  <c r="J22" i="1"/>
  <c r="U22" i="1" s="1"/>
  <c r="AX22" i="1" s="1"/>
  <c r="I22" i="1"/>
  <c r="E22" i="1"/>
  <c r="BA21" i="1"/>
  <c r="AY21" i="1"/>
  <c r="AU21" i="1"/>
  <c r="V21" i="1"/>
  <c r="U21" i="1"/>
  <c r="AX21" i="1" s="1"/>
  <c r="T21" i="1"/>
  <c r="E21" i="1"/>
  <c r="BA20" i="1"/>
  <c r="AU20" i="1"/>
  <c r="V20" i="1"/>
  <c r="AY20" i="1" s="1"/>
  <c r="U20" i="1"/>
  <c r="AX20" i="1" s="1"/>
  <c r="T20" i="1"/>
  <c r="E20" i="1"/>
  <c r="AZ19" i="1"/>
  <c r="AZ18" i="1" s="1"/>
  <c r="AT19" i="1"/>
  <c r="AS19" i="1"/>
  <c r="AR19" i="1"/>
  <c r="AQ19" i="1"/>
  <c r="AP19" i="1"/>
  <c r="AO19" i="1"/>
  <c r="AN19" i="1"/>
  <c r="AN18" i="1" s="1"/>
  <c r="AM19" i="1"/>
  <c r="AL19" i="1"/>
  <c r="BA19" i="1" s="1"/>
  <c r="AK19" i="1"/>
  <c r="AJ19" i="1"/>
  <c r="AI19" i="1"/>
  <c r="AH19" i="1"/>
  <c r="AG19" i="1"/>
  <c r="AF19" i="1"/>
  <c r="AE19" i="1"/>
  <c r="AE18" i="1" s="1"/>
  <c r="AE17" i="1" s="1"/>
  <c r="AE16" i="1" s="1"/>
  <c r="AD19" i="1"/>
  <c r="AC19" i="1"/>
  <c r="AB19" i="1"/>
  <c r="AA19" i="1"/>
  <c r="AA18" i="1" s="1"/>
  <c r="AA17" i="1" s="1"/>
  <c r="AA16" i="1" s="1"/>
  <c r="AA15" i="1" s="1"/>
  <c r="AA14" i="1" s="1"/>
  <c r="Z19" i="1"/>
  <c r="Y19" i="1"/>
  <c r="X19" i="1"/>
  <c r="X18" i="1" s="1"/>
  <c r="W19" i="1"/>
  <c r="W18" i="1" s="1"/>
  <c r="S19" i="1"/>
  <c r="R19" i="1"/>
  <c r="Q19" i="1"/>
  <c r="P19" i="1"/>
  <c r="P18" i="1" s="1"/>
  <c r="P17" i="1" s="1"/>
  <c r="P16" i="1" s="1"/>
  <c r="O19" i="1"/>
  <c r="N19" i="1"/>
  <c r="M19" i="1"/>
  <c r="L19" i="1"/>
  <c r="L18" i="1" s="1"/>
  <c r="K19" i="1"/>
  <c r="K18" i="1" s="1"/>
  <c r="J19" i="1"/>
  <c r="I19" i="1"/>
  <c r="E19" i="1"/>
  <c r="AR18" i="1"/>
  <c r="AJ18" i="1"/>
  <c r="AF18" i="1"/>
  <c r="O18" i="1"/>
  <c r="E18" i="1"/>
  <c r="E17" i="1"/>
  <c r="E16" i="1"/>
  <c r="E15" i="1"/>
  <c r="E14" i="1"/>
  <c r="V284" i="1" l="1"/>
  <c r="AW142" i="1"/>
  <c r="AV142" i="1"/>
  <c r="AY25" i="1"/>
  <c r="AX53" i="1"/>
  <c r="AY55" i="1"/>
  <c r="AY56" i="1"/>
  <c r="AU56" i="1"/>
  <c r="T69" i="1"/>
  <c r="W251" i="1"/>
  <c r="W250" i="1" s="1"/>
  <c r="W249" i="1" s="1"/>
  <c r="AA251" i="1"/>
  <c r="AA250" i="1" s="1"/>
  <c r="AA249" i="1" s="1"/>
  <c r="AT286" i="1"/>
  <c r="AT285" i="1" s="1"/>
  <c r="AT284" i="1" s="1"/>
  <c r="BA299" i="1"/>
  <c r="Q309" i="1"/>
  <c r="N362" i="1"/>
  <c r="AH465" i="1"/>
  <c r="X27" i="1"/>
  <c r="U25" i="1"/>
  <c r="AX25" i="1" s="1"/>
  <c r="U28" i="1"/>
  <c r="AX28" i="1" s="1"/>
  <c r="AV29" i="1"/>
  <c r="U38" i="1"/>
  <c r="AV39" i="1"/>
  <c r="S54" i="1"/>
  <c r="S53" i="1" s="1"/>
  <c r="S52" i="1" s="1"/>
  <c r="S51" i="1" s="1"/>
  <c r="AY54" i="1"/>
  <c r="AU54" i="1"/>
  <c r="AU55" i="1"/>
  <c r="P66" i="1"/>
  <c r="P65" i="1" s="1"/>
  <c r="AO151" i="1"/>
  <c r="AH171" i="1"/>
  <c r="U19" i="1"/>
  <c r="V19" i="1"/>
  <c r="AG18" i="1"/>
  <c r="AK18" i="1"/>
  <c r="AO18" i="1"/>
  <c r="AS18" i="1"/>
  <c r="AV20" i="1"/>
  <c r="V38" i="1"/>
  <c r="BA38" i="1"/>
  <c r="AV50" i="1"/>
  <c r="U63" i="1"/>
  <c r="AX63" i="1" s="1"/>
  <c r="BA63" i="1"/>
  <c r="U70" i="1"/>
  <c r="AX70" i="1" s="1"/>
  <c r="AV71" i="1"/>
  <c r="V78" i="1"/>
  <c r="AY78" i="1" s="1"/>
  <c r="S78" i="1"/>
  <c r="S77" i="1" s="1"/>
  <c r="S76" i="1" s="1"/>
  <c r="S75" i="1" s="1"/>
  <c r="V83" i="1"/>
  <c r="Z81" i="1"/>
  <c r="AD81" i="1"/>
  <c r="AH81" i="1"/>
  <c r="AT81" i="1"/>
  <c r="BA92" i="1"/>
  <c r="L105" i="1"/>
  <c r="L104" i="1" s="1"/>
  <c r="L103" i="1" s="1"/>
  <c r="L102" i="1" s="1"/>
  <c r="L101" i="1" s="1"/>
  <c r="L100" i="1" s="1"/>
  <c r="W105" i="1"/>
  <c r="W104" i="1" s="1"/>
  <c r="W103" i="1" s="1"/>
  <c r="W102" i="1" s="1"/>
  <c r="W101" i="1" s="1"/>
  <c r="W100" i="1" s="1"/>
  <c r="AE105" i="1"/>
  <c r="AE104" i="1" s="1"/>
  <c r="AE103" i="1" s="1"/>
  <c r="AE102" i="1" s="1"/>
  <c r="AE101" i="1" s="1"/>
  <c r="AE100" i="1" s="1"/>
  <c r="AM105" i="1"/>
  <c r="AM104" i="1" s="1"/>
  <c r="AM103" i="1" s="1"/>
  <c r="AM102" i="1" s="1"/>
  <c r="AM101" i="1" s="1"/>
  <c r="AM100" i="1" s="1"/>
  <c r="AZ105" i="1"/>
  <c r="AZ104" i="1" s="1"/>
  <c r="AZ103" i="1" s="1"/>
  <c r="AZ102" i="1" s="1"/>
  <c r="AZ101" i="1" s="1"/>
  <c r="AZ100" i="1" s="1"/>
  <c r="AV115" i="1"/>
  <c r="AV119" i="1"/>
  <c r="Z122" i="1"/>
  <c r="Z121" i="1" s="1"/>
  <c r="T134" i="1"/>
  <c r="S141" i="1"/>
  <c r="S140" i="1" s="1"/>
  <c r="O154" i="1"/>
  <c r="O153" i="1" s="1"/>
  <c r="O152" i="1" s="1"/>
  <c r="BA155" i="1"/>
  <c r="AH162" i="1"/>
  <c r="AH154" i="1" s="1"/>
  <c r="AH153" i="1" s="1"/>
  <c r="AH152" i="1" s="1"/>
  <c r="AH151" i="1" s="1"/>
  <c r="AF174" i="1"/>
  <c r="AF173" i="1" s="1"/>
  <c r="AF172" i="1" s="1"/>
  <c r="AJ174" i="1"/>
  <c r="AJ173" i="1" s="1"/>
  <c r="AJ172" i="1" s="1"/>
  <c r="AN174" i="1"/>
  <c r="AN173" i="1" s="1"/>
  <c r="AN172" i="1" s="1"/>
  <c r="AR174" i="1"/>
  <c r="AR173" i="1" s="1"/>
  <c r="AR172" i="1" s="1"/>
  <c r="AV178" i="1"/>
  <c r="AL181" i="1"/>
  <c r="V187" i="1"/>
  <c r="AY187" i="1" s="1"/>
  <c r="Z193" i="1"/>
  <c r="Z192" i="1" s="1"/>
  <c r="AD193" i="1"/>
  <c r="AD192" i="1" s="1"/>
  <c r="AM193" i="1"/>
  <c r="AM192" i="1" s="1"/>
  <c r="AQ193" i="1"/>
  <c r="AQ192" i="1" s="1"/>
  <c r="T196" i="1"/>
  <c r="AB193" i="1"/>
  <c r="AB192" i="1" s="1"/>
  <c r="AG193" i="1"/>
  <c r="AG192" i="1" s="1"/>
  <c r="AK193" i="1"/>
  <c r="AK192" i="1" s="1"/>
  <c r="AO193" i="1"/>
  <c r="AO192" i="1" s="1"/>
  <c r="AS193" i="1"/>
  <c r="AS192" i="1" s="1"/>
  <c r="AS200" i="1"/>
  <c r="M200" i="1"/>
  <c r="AG200" i="1"/>
  <c r="O204" i="1"/>
  <c r="S204" i="1"/>
  <c r="Z204" i="1"/>
  <c r="Z200" i="1" s="1"/>
  <c r="Z191" i="1" s="1"/>
  <c r="Z190" i="1" s="1"/>
  <c r="Z189" i="1" s="1"/>
  <c r="AD204" i="1"/>
  <c r="AH204" i="1"/>
  <c r="AP204" i="1"/>
  <c r="AT204" i="1"/>
  <c r="AU207" i="1"/>
  <c r="AG212" i="1"/>
  <c r="AK212" i="1"/>
  <c r="AO212" i="1"/>
  <c r="AS212" i="1"/>
  <c r="AV217" i="1"/>
  <c r="AS233" i="1"/>
  <c r="V258" i="1"/>
  <c r="AY258" i="1" s="1"/>
  <c r="Y257" i="1"/>
  <c r="AC257" i="1"/>
  <c r="AG257" i="1"/>
  <c r="AK257" i="1"/>
  <c r="AO257" i="1"/>
  <c r="AS257" i="1"/>
  <c r="AV261" i="1"/>
  <c r="V262" i="1"/>
  <c r="AY262" i="1" s="1"/>
  <c r="T275" i="1"/>
  <c r="W274" i="1"/>
  <c r="W273" i="1" s="1"/>
  <c r="W272" i="1" s="1"/>
  <c r="AA274" i="1"/>
  <c r="AA273" i="1" s="1"/>
  <c r="AA272" i="1" s="1"/>
  <c r="AI274" i="1"/>
  <c r="AI273" i="1" s="1"/>
  <c r="AI272" i="1" s="1"/>
  <c r="AM274" i="1"/>
  <c r="AM273" i="1" s="1"/>
  <c r="AM272" i="1" s="1"/>
  <c r="AQ274" i="1"/>
  <c r="AQ273" i="1" s="1"/>
  <c r="AQ272" i="1" s="1"/>
  <c r="V287" i="1"/>
  <c r="AY287" i="1" s="1"/>
  <c r="U291" i="1"/>
  <c r="AX291" i="1" s="1"/>
  <c r="U301" i="1"/>
  <c r="AX301" i="1" s="1"/>
  <c r="X309" i="1"/>
  <c r="BA342" i="1"/>
  <c r="AF341" i="1"/>
  <c r="AF340" i="1" s="1"/>
  <c r="BA340" i="1" s="1"/>
  <c r="AJ341" i="1"/>
  <c r="AJ340" i="1" s="1"/>
  <c r="AJ335" i="1" s="1"/>
  <c r="AN341" i="1"/>
  <c r="AN340" i="1" s="1"/>
  <c r="AN335" i="1" s="1"/>
  <c r="AR341" i="1"/>
  <c r="AR340" i="1" s="1"/>
  <c r="AK353" i="1"/>
  <c r="AY356" i="1"/>
  <c r="T359" i="1"/>
  <c r="AW359" i="1" s="1"/>
  <c r="AZ362" i="1"/>
  <c r="AU412" i="1"/>
  <c r="AU851" i="1"/>
  <c r="AP850" i="1"/>
  <c r="AU850" i="1" s="1"/>
  <c r="S18" i="1"/>
  <c r="AU38" i="1"/>
  <c r="BA42" i="1"/>
  <c r="AU49" i="1"/>
  <c r="AA52" i="1"/>
  <c r="AV73" i="1"/>
  <c r="AW74" i="1"/>
  <c r="T88" i="1"/>
  <c r="AX98" i="1"/>
  <c r="T106" i="1"/>
  <c r="Q104" i="1"/>
  <c r="Q103" i="1" s="1"/>
  <c r="Q102" i="1" s="1"/>
  <c r="Q101" i="1" s="1"/>
  <c r="Q100" i="1" s="1"/>
  <c r="X104" i="1"/>
  <c r="X103" i="1" s="1"/>
  <c r="X102" i="1" s="1"/>
  <c r="X101" i="1" s="1"/>
  <c r="X100" i="1" s="1"/>
  <c r="AB104" i="1"/>
  <c r="AB103" i="1" s="1"/>
  <c r="AB102" i="1" s="1"/>
  <c r="AB101" i="1" s="1"/>
  <c r="AB100" i="1" s="1"/>
  <c r="AF104" i="1"/>
  <c r="AF103" i="1" s="1"/>
  <c r="AF102" i="1" s="1"/>
  <c r="AF101" i="1" s="1"/>
  <c r="AF100" i="1" s="1"/>
  <c r="AJ104" i="1"/>
  <c r="AJ103" i="1" s="1"/>
  <c r="AJ102" i="1" s="1"/>
  <c r="AJ101" i="1" s="1"/>
  <c r="AJ100" i="1" s="1"/>
  <c r="AN104" i="1"/>
  <c r="AN103" i="1" s="1"/>
  <c r="AN102" i="1" s="1"/>
  <c r="AN101" i="1" s="1"/>
  <c r="AN100" i="1" s="1"/>
  <c r="AR104" i="1"/>
  <c r="AR103" i="1" s="1"/>
  <c r="AR102" i="1" s="1"/>
  <c r="AR101" i="1" s="1"/>
  <c r="AR100" i="1" s="1"/>
  <c r="O122" i="1"/>
  <c r="O121" i="1" s="1"/>
  <c r="O120" i="1" s="1"/>
  <c r="P122" i="1"/>
  <c r="P121" i="1" s="1"/>
  <c r="P120" i="1" s="1"/>
  <c r="AX148" i="1"/>
  <c r="P154" i="1"/>
  <c r="P153" i="1" s="1"/>
  <c r="P152" i="1" s="1"/>
  <c r="P151" i="1" s="1"/>
  <c r="O168" i="1"/>
  <c r="O174" i="1"/>
  <c r="O173" i="1" s="1"/>
  <c r="O172" i="1" s="1"/>
  <c r="X181" i="1"/>
  <c r="X180" i="1" s="1"/>
  <c r="X179" i="1" s="1"/>
  <c r="X171" i="1" s="1"/>
  <c r="AB181" i="1"/>
  <c r="AB180" i="1" s="1"/>
  <c r="AB179" i="1" s="1"/>
  <c r="AB171" i="1" s="1"/>
  <c r="AU187" i="1"/>
  <c r="R193" i="1"/>
  <c r="R192" i="1" s="1"/>
  <c r="W193" i="1"/>
  <c r="W192" i="1" s="1"/>
  <c r="AX194" i="1"/>
  <c r="AJ193" i="1"/>
  <c r="AJ192" i="1" s="1"/>
  <c r="AN193" i="1"/>
  <c r="AN192" i="1" s="1"/>
  <c r="AR193" i="1"/>
  <c r="AR192" i="1" s="1"/>
  <c r="Y193" i="1"/>
  <c r="Y192" i="1" s="1"/>
  <c r="AC193" i="1"/>
  <c r="AC192" i="1" s="1"/>
  <c r="AH193" i="1"/>
  <c r="AH192" i="1" s="1"/>
  <c r="BA196" i="1"/>
  <c r="AP193" i="1"/>
  <c r="AT193" i="1"/>
  <c r="AT192" i="1" s="1"/>
  <c r="AU198" i="1"/>
  <c r="R200" i="1"/>
  <c r="AC200" i="1"/>
  <c r="AH200" i="1"/>
  <c r="BA202" i="1"/>
  <c r="AT200" i="1"/>
  <c r="AE200" i="1"/>
  <c r="AE191" i="1" s="1"/>
  <c r="AE190" i="1" s="1"/>
  <c r="AE189" i="1" s="1"/>
  <c r="U208" i="1"/>
  <c r="AX208" i="1" s="1"/>
  <c r="T210" i="1"/>
  <c r="AX216" i="1"/>
  <c r="BA216" i="1"/>
  <c r="AK233" i="1"/>
  <c r="AY237" i="1"/>
  <c r="O236" i="1"/>
  <c r="O235" i="1" s="1"/>
  <c r="O234" i="1" s="1"/>
  <c r="O233" i="1" s="1"/>
  <c r="O225" i="1" s="1"/>
  <c r="S236" i="1"/>
  <c r="S235" i="1" s="1"/>
  <c r="S234" i="1" s="1"/>
  <c r="S233" i="1" s="1"/>
  <c r="BA237" i="1"/>
  <c r="L252" i="1"/>
  <c r="P252" i="1"/>
  <c r="W257" i="1"/>
  <c r="BA262" i="1"/>
  <c r="BA264" i="1"/>
  <c r="J274" i="1"/>
  <c r="K286" i="1"/>
  <c r="K285" i="1" s="1"/>
  <c r="K284" i="1" s="1"/>
  <c r="L286" i="1"/>
  <c r="L285" i="1" s="1"/>
  <c r="L284" i="1" s="1"/>
  <c r="P286" i="1"/>
  <c r="P285" i="1" s="1"/>
  <c r="P284" i="1" s="1"/>
  <c r="W286" i="1"/>
  <c r="W285" i="1" s="1"/>
  <c r="W284" i="1" s="1"/>
  <c r="BA301" i="1"/>
  <c r="BA307" i="1"/>
  <c r="Y309" i="1"/>
  <c r="AX317" i="1"/>
  <c r="W309" i="1"/>
  <c r="AP321" i="1"/>
  <c r="L375" i="1"/>
  <c r="P375" i="1"/>
  <c r="AF375" i="1"/>
  <c r="AN375" i="1"/>
  <c r="AC375" i="1"/>
  <c r="AH375" i="1"/>
  <c r="AH352" i="1" s="1"/>
  <c r="AH347" i="1" s="1"/>
  <c r="AH334" i="1" s="1"/>
  <c r="AH333" i="1" s="1"/>
  <c r="AP375" i="1"/>
  <c r="AP352" i="1" s="1"/>
  <c r="AP347" i="1" s="1"/>
  <c r="AT375" i="1"/>
  <c r="BA396" i="1"/>
  <c r="BA405" i="1"/>
  <c r="AL404" i="1"/>
  <c r="AH649" i="1"/>
  <c r="BA806" i="1"/>
  <c r="AL805" i="1"/>
  <c r="T83" i="1"/>
  <c r="AY109" i="1"/>
  <c r="O105" i="1"/>
  <c r="O104" i="1" s="1"/>
  <c r="O103" i="1" s="1"/>
  <c r="O102" i="1" s="1"/>
  <c r="O101" i="1" s="1"/>
  <c r="O100" i="1" s="1"/>
  <c r="AT122" i="1"/>
  <c r="AT121" i="1" s="1"/>
  <c r="AT120" i="1" s="1"/>
  <c r="Q122" i="1"/>
  <c r="Q121" i="1" s="1"/>
  <c r="X122" i="1"/>
  <c r="X121" i="1" s="1"/>
  <c r="AB122" i="1"/>
  <c r="AB121" i="1" s="1"/>
  <c r="AF122" i="1"/>
  <c r="AF121" i="1" s="1"/>
  <c r="AF120" i="1" s="1"/>
  <c r="T165" i="1"/>
  <c r="AW165" i="1" s="1"/>
  <c r="N181" i="1"/>
  <c r="N180" i="1" s="1"/>
  <c r="N179" i="1" s="1"/>
  <c r="N171" i="1" s="1"/>
  <c r="R181" i="1"/>
  <c r="R180" i="1" s="1"/>
  <c r="R179" i="1" s="1"/>
  <c r="Y181" i="1"/>
  <c r="Y180" i="1" s="1"/>
  <c r="Y179" i="1" s="1"/>
  <c r="Y171" i="1" s="1"/>
  <c r="S200" i="1"/>
  <c r="AD200" i="1"/>
  <c r="V210" i="1"/>
  <c r="AY210" i="1" s="1"/>
  <c r="AV224" i="1"/>
  <c r="BA236" i="1"/>
  <c r="P233" i="1"/>
  <c r="T260" i="1"/>
  <c r="AE257" i="1"/>
  <c r="AZ257" i="1"/>
  <c r="AZ251" i="1" s="1"/>
  <c r="AZ250" i="1" s="1"/>
  <c r="AZ249" i="1" s="1"/>
  <c r="AI257" i="1"/>
  <c r="AQ257" i="1"/>
  <c r="V269" i="1"/>
  <c r="AY269" i="1" s="1"/>
  <c r="K268" i="1"/>
  <c r="K267" i="1" s="1"/>
  <c r="K266" i="1" s="1"/>
  <c r="V266" i="1" s="1"/>
  <c r="AY266" i="1" s="1"/>
  <c r="V275" i="1"/>
  <c r="K274" i="1"/>
  <c r="K273" i="1" s="1"/>
  <c r="K272" i="1" s="1"/>
  <c r="O274" i="1"/>
  <c r="O273" i="1" s="1"/>
  <c r="O272" i="1" s="1"/>
  <c r="S274" i="1"/>
  <c r="S273" i="1" s="1"/>
  <c r="S272" i="1" s="1"/>
  <c r="AD274" i="1"/>
  <c r="AD273" i="1" s="1"/>
  <c r="AD272" i="1" s="1"/>
  <c r="AD271" i="1" s="1"/>
  <c r="AH274" i="1"/>
  <c r="AH273" i="1" s="1"/>
  <c r="AH272" i="1" s="1"/>
  <c r="AH271" i="1" s="1"/>
  <c r="AL274" i="1"/>
  <c r="AT274" i="1"/>
  <c r="AT273" i="1" s="1"/>
  <c r="AT272" i="1" s="1"/>
  <c r="AT271" i="1" s="1"/>
  <c r="AR309" i="1"/>
  <c r="AP335" i="1"/>
  <c r="T350" i="1"/>
  <c r="P349" i="1"/>
  <c r="P348" i="1" s="1"/>
  <c r="Z386" i="1"/>
  <c r="Z385" i="1" s="1"/>
  <c r="Z384" i="1" s="1"/>
  <c r="BA482" i="1"/>
  <c r="AL481" i="1"/>
  <c r="X286" i="1"/>
  <c r="X285" i="1" s="1"/>
  <c r="X284" i="1" s="1"/>
  <c r="AB286" i="1"/>
  <c r="AB285" i="1" s="1"/>
  <c r="AB284" i="1" s="1"/>
  <c r="AF286" i="1"/>
  <c r="AF285" i="1" s="1"/>
  <c r="AF284" i="1" s="1"/>
  <c r="AJ286" i="1"/>
  <c r="AJ285" i="1" s="1"/>
  <c r="AJ284" i="1" s="1"/>
  <c r="AN286" i="1"/>
  <c r="AN285" i="1" s="1"/>
  <c r="AN284" i="1" s="1"/>
  <c r="AR286" i="1"/>
  <c r="AR285" i="1" s="1"/>
  <c r="AR284" i="1" s="1"/>
  <c r="BA293" i="1"/>
  <c r="AV306" i="1"/>
  <c r="L321" i="1"/>
  <c r="L320" i="1" s="1"/>
  <c r="L319" i="1" s="1"/>
  <c r="L309" i="1" s="1"/>
  <c r="P321" i="1"/>
  <c r="P320" i="1" s="1"/>
  <c r="P319" i="1" s="1"/>
  <c r="AM321" i="1"/>
  <c r="AM320" i="1" s="1"/>
  <c r="AM319" i="1" s="1"/>
  <c r="AQ321" i="1"/>
  <c r="AQ320" i="1" s="1"/>
  <c r="AQ319" i="1" s="1"/>
  <c r="Y341" i="1"/>
  <c r="Y340" i="1" s="1"/>
  <c r="Y335" i="1" s="1"/>
  <c r="AC341" i="1"/>
  <c r="AC340" i="1" s="1"/>
  <c r="AC335" i="1" s="1"/>
  <c r="U345" i="1"/>
  <c r="AM353" i="1"/>
  <c r="U363" i="1"/>
  <c r="AX363" i="1" s="1"/>
  <c r="X362" i="1"/>
  <c r="AF362" i="1"/>
  <c r="AJ362" i="1"/>
  <c r="AN362" i="1"/>
  <c r="AR362" i="1"/>
  <c r="T367" i="1"/>
  <c r="AX367" i="1"/>
  <c r="V371" i="1"/>
  <c r="AY371" i="1" s="1"/>
  <c r="O386" i="1"/>
  <c r="O385" i="1" s="1"/>
  <c r="O384" i="1" s="1"/>
  <c r="S386" i="1"/>
  <c r="S385" i="1" s="1"/>
  <c r="S384" i="1" s="1"/>
  <c r="U408" i="1"/>
  <c r="AX408" i="1" s="1"/>
  <c r="N404" i="1"/>
  <c r="N403" i="1" s="1"/>
  <c r="N402" i="1" s="1"/>
  <c r="N401" i="1" s="1"/>
  <c r="V417" i="1"/>
  <c r="N428" i="1"/>
  <c r="Y428" i="1"/>
  <c r="AC428" i="1"/>
  <c r="AK428" i="1"/>
  <c r="U431" i="1"/>
  <c r="AX431" i="1" s="1"/>
  <c r="K435" i="1"/>
  <c r="AK435" i="1"/>
  <c r="AS435" i="1"/>
  <c r="AV437" i="1"/>
  <c r="AI436" i="1"/>
  <c r="AI435" i="1" s="1"/>
  <c r="S435" i="1"/>
  <c r="P442" i="1"/>
  <c r="AU443" i="1"/>
  <c r="O442" i="1"/>
  <c r="S442" i="1"/>
  <c r="AT442" i="1"/>
  <c r="S447" i="1"/>
  <c r="AH442" i="1"/>
  <c r="AV450" i="1"/>
  <c r="U453" i="1"/>
  <c r="U454" i="1"/>
  <c r="T466" i="1"/>
  <c r="BA466" i="1"/>
  <c r="T468" i="1"/>
  <c r="AJ465" i="1"/>
  <c r="AJ458" i="1" s="1"/>
  <c r="J481" i="1"/>
  <c r="U481" i="1" s="1"/>
  <c r="T488" i="1"/>
  <c r="AW488" i="1" s="1"/>
  <c r="U497" i="1"/>
  <c r="AX497" i="1" s="1"/>
  <c r="BA497" i="1"/>
  <c r="AD486" i="1"/>
  <c r="AT486" i="1"/>
  <c r="U499" i="1"/>
  <c r="T501" i="1"/>
  <c r="V510" i="1"/>
  <c r="L509" i="1"/>
  <c r="AA509" i="1"/>
  <c r="AE509" i="1"/>
  <c r="AZ509" i="1"/>
  <c r="U519" i="1"/>
  <c r="AC514" i="1"/>
  <c r="AK514" i="1"/>
  <c r="AS514" i="1"/>
  <c r="K521" i="1"/>
  <c r="V521" i="1" s="1"/>
  <c r="AY521" i="1" s="1"/>
  <c r="S521" i="1"/>
  <c r="I534" i="1"/>
  <c r="AV537" i="1"/>
  <c r="T542" i="1"/>
  <c r="U542" i="1"/>
  <c r="AX542" i="1" s="1"/>
  <c r="M552" i="1"/>
  <c r="Q552" i="1"/>
  <c r="AF552" i="1"/>
  <c r="AJ552" i="1"/>
  <c r="AN552" i="1"/>
  <c r="AR552" i="1"/>
  <c r="T556" i="1"/>
  <c r="V556" i="1"/>
  <c r="AY556" i="1" s="1"/>
  <c r="AI552" i="1"/>
  <c r="AM552" i="1"/>
  <c r="AQ552" i="1"/>
  <c r="Y561" i="1"/>
  <c r="Y560" i="1" s="1"/>
  <c r="Y559" i="1" s="1"/>
  <c r="Y558" i="1" s="1"/>
  <c r="AV567" i="1"/>
  <c r="AB580" i="1"/>
  <c r="AB579" i="1" s="1"/>
  <c r="Z596" i="1"/>
  <c r="AH596" i="1"/>
  <c r="AT596" i="1"/>
  <c r="J596" i="1"/>
  <c r="N596" i="1"/>
  <c r="R596" i="1"/>
  <c r="AC596" i="1"/>
  <c r="AK596" i="1"/>
  <c r="AS596" i="1"/>
  <c r="AS592" i="1" s="1"/>
  <c r="AS591" i="1" s="1"/>
  <c r="N624" i="1"/>
  <c r="R624" i="1"/>
  <c r="AV634" i="1"/>
  <c r="AI632" i="1"/>
  <c r="Z649" i="1"/>
  <c r="AD649" i="1"/>
  <c r="AV654" i="1"/>
  <c r="K655" i="1"/>
  <c r="V659" i="1"/>
  <c r="AY659" i="1" s="1"/>
  <c r="U672" i="1"/>
  <c r="T674" i="1"/>
  <c r="AZ698" i="1"/>
  <c r="AZ697" i="1" s="1"/>
  <c r="AZ696" i="1" s="1"/>
  <c r="I705" i="1"/>
  <c r="M705" i="1"/>
  <c r="Q705" i="1"/>
  <c r="X705" i="1"/>
  <c r="X704" i="1" s="1"/>
  <c r="X703" i="1" s="1"/>
  <c r="X695" i="1" s="1"/>
  <c r="X683" i="1" s="1"/>
  <c r="AB705" i="1"/>
  <c r="V710" i="1"/>
  <c r="AY710" i="1" s="1"/>
  <c r="U717" i="1"/>
  <c r="AL724" i="1"/>
  <c r="AL723" i="1" s="1"/>
  <c r="AT721" i="1"/>
  <c r="O721" i="1"/>
  <c r="Z721" i="1"/>
  <c r="AL729" i="1"/>
  <c r="AL728" i="1" s="1"/>
  <c r="BA728" i="1" s="1"/>
  <c r="L742" i="1"/>
  <c r="L741" i="1" s="1"/>
  <c r="L736" i="1" s="1"/>
  <c r="L735" i="1" s="1"/>
  <c r="W742" i="1"/>
  <c r="W741" i="1" s="1"/>
  <c r="W736" i="1" s="1"/>
  <c r="W735" i="1" s="1"/>
  <c r="AA742" i="1"/>
  <c r="AA741" i="1" s="1"/>
  <c r="AA736" i="1" s="1"/>
  <c r="AA735" i="1" s="1"/>
  <c r="AE742" i="1"/>
  <c r="AE741" i="1" s="1"/>
  <c r="AE736" i="1" s="1"/>
  <c r="AE735" i="1" s="1"/>
  <c r="AI742" i="1"/>
  <c r="AI741" i="1" s="1"/>
  <c r="AM742" i="1"/>
  <c r="AM741" i="1" s="1"/>
  <c r="AQ742" i="1"/>
  <c r="AQ741" i="1" s="1"/>
  <c r="AZ742" i="1"/>
  <c r="AZ741" i="1" s="1"/>
  <c r="AZ736" i="1" s="1"/>
  <c r="AZ735" i="1" s="1"/>
  <c r="U750" i="1"/>
  <c r="AX750" i="1" s="1"/>
  <c r="V750" i="1"/>
  <c r="AY750" i="1" s="1"/>
  <c r="Y742" i="1"/>
  <c r="Y741" i="1" s="1"/>
  <c r="Y736" i="1" s="1"/>
  <c r="Y735" i="1" s="1"/>
  <c r="U763" i="1"/>
  <c r="N762" i="1"/>
  <c r="N761" i="1" s="1"/>
  <c r="AG762" i="1"/>
  <c r="AG761" i="1" s="1"/>
  <c r="AG760" i="1" s="1"/>
  <c r="AG759" i="1" s="1"/>
  <c r="AV764" i="1"/>
  <c r="K762" i="1"/>
  <c r="K761" i="1" s="1"/>
  <c r="K760" i="1" s="1"/>
  <c r="K759" i="1" s="1"/>
  <c r="AD762" i="1"/>
  <c r="AD761" i="1" s="1"/>
  <c r="AD760" i="1" s="1"/>
  <c r="AD759" i="1" s="1"/>
  <c r="AU765" i="1"/>
  <c r="AT758" i="1"/>
  <c r="BA781" i="1"/>
  <c r="AL780" i="1"/>
  <c r="BA780" i="1" s="1"/>
  <c r="AV789" i="1"/>
  <c r="AI810" i="1"/>
  <c r="V816" i="1"/>
  <c r="AY816" i="1" s="1"/>
  <c r="N812" i="1"/>
  <c r="N811" i="1" s="1"/>
  <c r="AV817" i="1"/>
  <c r="AV818" i="1"/>
  <c r="AA820" i="1"/>
  <c r="AA819" i="1" s="1"/>
  <c r="AA810" i="1" s="1"/>
  <c r="AA804" i="1" s="1"/>
  <c r="AA797" i="1" s="1"/>
  <c r="AI820" i="1"/>
  <c r="AI819" i="1" s="1"/>
  <c r="AQ820" i="1"/>
  <c r="AQ819" i="1" s="1"/>
  <c r="AS856" i="1"/>
  <c r="AS855" i="1" s="1"/>
  <c r="R1141" i="1"/>
  <c r="O404" i="1"/>
  <c r="O403" i="1" s="1"/>
  <c r="O402" i="1" s="1"/>
  <c r="O401" i="1" s="1"/>
  <c r="S404" i="1"/>
  <c r="S403" i="1" s="1"/>
  <c r="S402" i="1" s="1"/>
  <c r="S401" i="1" s="1"/>
  <c r="Z404" i="1"/>
  <c r="Z403" i="1" s="1"/>
  <c r="Z402" i="1" s="1"/>
  <c r="Z401" i="1" s="1"/>
  <c r="AD404" i="1"/>
  <c r="AD403" i="1" s="1"/>
  <c r="AD402" i="1" s="1"/>
  <c r="AD401" i="1" s="1"/>
  <c r="AH404" i="1"/>
  <c r="AH403" i="1" s="1"/>
  <c r="AH402" i="1" s="1"/>
  <c r="AH401" i="1" s="1"/>
  <c r="BA408" i="1"/>
  <c r="AP404" i="1"/>
  <c r="AP403" i="1" s="1"/>
  <c r="AP402" i="1" s="1"/>
  <c r="AP401" i="1" s="1"/>
  <c r="AT404" i="1"/>
  <c r="AT403" i="1" s="1"/>
  <c r="AT402" i="1" s="1"/>
  <c r="AT401" i="1" s="1"/>
  <c r="U429" i="1"/>
  <c r="AX429" i="1" s="1"/>
  <c r="BA429" i="1"/>
  <c r="AU429" i="1"/>
  <c r="AG473" i="1"/>
  <c r="AG472" i="1" s="1"/>
  <c r="AG504" i="1"/>
  <c r="Z509" i="1"/>
  <c r="AL509" i="1"/>
  <c r="BA509" i="1" s="1"/>
  <c r="AB509" i="1"/>
  <c r="AF509" i="1"/>
  <c r="AJ509" i="1"/>
  <c r="BA517" i="1"/>
  <c r="BA519" i="1"/>
  <c r="AT514" i="1"/>
  <c r="AG514" i="1"/>
  <c r="AX535" i="1"/>
  <c r="AY535" i="1"/>
  <c r="R533" i="1"/>
  <c r="R532" i="1" s="1"/>
  <c r="R531" i="1" s="1"/>
  <c r="BA546" i="1"/>
  <c r="AX566" i="1"/>
  <c r="BA566" i="1"/>
  <c r="BA572" i="1"/>
  <c r="AU572" i="1"/>
  <c r="AX577" i="1"/>
  <c r="AU575" i="1"/>
  <c r="R580" i="1"/>
  <c r="R579" i="1" s="1"/>
  <c r="Y580" i="1"/>
  <c r="Y579" i="1" s="1"/>
  <c r="N584" i="1"/>
  <c r="N580" i="1" s="1"/>
  <c r="N579" i="1" s="1"/>
  <c r="R584" i="1"/>
  <c r="AC584" i="1"/>
  <c r="AG584" i="1"/>
  <c r="AX587" i="1"/>
  <c r="AP584" i="1"/>
  <c r="AP580" i="1" s="1"/>
  <c r="AP579" i="1" s="1"/>
  <c r="AI596" i="1"/>
  <c r="AM596" i="1"/>
  <c r="AQ596" i="1"/>
  <c r="BA605" i="1"/>
  <c r="K614" i="1"/>
  <c r="AU621" i="1"/>
  <c r="AO624" i="1"/>
  <c r="AS624" i="1"/>
  <c r="AX632" i="1"/>
  <c r="AZ624" i="1"/>
  <c r="AM636" i="1"/>
  <c r="S649" i="1"/>
  <c r="S648" i="1" s="1"/>
  <c r="S647" i="1" s="1"/>
  <c r="S646" i="1" s="1"/>
  <c r="BA650" i="1"/>
  <c r="O671" i="1"/>
  <c r="O670" i="1" s="1"/>
  <c r="O669" i="1" s="1"/>
  <c r="O668" i="1" s="1"/>
  <c r="S671" i="1"/>
  <c r="Z671" i="1"/>
  <c r="AD671" i="1"/>
  <c r="AD670" i="1" s="1"/>
  <c r="AD669" i="1" s="1"/>
  <c r="AD668" i="1" s="1"/>
  <c r="AZ671" i="1"/>
  <c r="AZ670" i="1" s="1"/>
  <c r="AZ669" i="1" s="1"/>
  <c r="AZ668" i="1" s="1"/>
  <c r="S678" i="1"/>
  <c r="AD678" i="1"/>
  <c r="AI678" i="1"/>
  <c r="AM678" i="1"/>
  <c r="BA688" i="1"/>
  <c r="AB698" i="1"/>
  <c r="AB697" i="1" s="1"/>
  <c r="AB696" i="1" s="1"/>
  <c r="AJ698" i="1"/>
  <c r="AJ697" i="1" s="1"/>
  <c r="AJ696" i="1" s="1"/>
  <c r="AR698" i="1"/>
  <c r="AR697" i="1" s="1"/>
  <c r="AR696" i="1" s="1"/>
  <c r="S721" i="1"/>
  <c r="BA752" i="1"/>
  <c r="T756" i="1"/>
  <c r="Z758" i="1"/>
  <c r="AW775" i="1"/>
  <c r="AV775" i="1"/>
  <c r="S804" i="1"/>
  <c r="S797" i="1" s="1"/>
  <c r="AH810" i="1"/>
  <c r="AD810" i="1"/>
  <c r="AH856" i="1"/>
  <c r="AH855" i="1" s="1"/>
  <c r="AI869" i="1"/>
  <c r="AI868" i="1" s="1"/>
  <c r="R883" i="1"/>
  <c r="Z883" i="1"/>
  <c r="K309" i="1"/>
  <c r="S309" i="1"/>
  <c r="V317" i="1"/>
  <c r="AY317" i="1" s="1"/>
  <c r="U322" i="1"/>
  <c r="AX322" i="1" s="1"/>
  <c r="N321" i="1"/>
  <c r="N320" i="1" s="1"/>
  <c r="N319" i="1" s="1"/>
  <c r="N309" i="1" s="1"/>
  <c r="AC321" i="1"/>
  <c r="AC320" i="1" s="1"/>
  <c r="AC319" i="1" s="1"/>
  <c r="AC309" i="1" s="1"/>
  <c r="AV323" i="1"/>
  <c r="L341" i="1"/>
  <c r="L340" i="1" s="1"/>
  <c r="L335" i="1" s="1"/>
  <c r="AA341" i="1"/>
  <c r="AA340" i="1" s="1"/>
  <c r="AA335" i="1" s="1"/>
  <c r="AI335" i="1"/>
  <c r="V345" i="1"/>
  <c r="AY345" i="1" s="1"/>
  <c r="M353" i="1"/>
  <c r="Q353" i="1"/>
  <c r="X353" i="1"/>
  <c r="AB353" i="1"/>
  <c r="AN353" i="1"/>
  <c r="V360" i="1"/>
  <c r="AY360" i="1" s="1"/>
  <c r="BA360" i="1"/>
  <c r="O362" i="1"/>
  <c r="S362" i="1"/>
  <c r="AL362" i="1"/>
  <c r="AT362" i="1"/>
  <c r="AT352" i="1" s="1"/>
  <c r="AT347" i="1" s="1"/>
  <c r="AT334" i="1" s="1"/>
  <c r="AT333" i="1" s="1"/>
  <c r="AY367" i="1"/>
  <c r="Z375" i="1"/>
  <c r="AD375" i="1"/>
  <c r="I375" i="1"/>
  <c r="Q375" i="1"/>
  <c r="AV379" i="1"/>
  <c r="U380" i="1"/>
  <c r="AX380" i="1" s="1"/>
  <c r="BA380" i="1"/>
  <c r="AU380" i="1"/>
  <c r="M386" i="1"/>
  <c r="M385" i="1" s="1"/>
  <c r="M384" i="1" s="1"/>
  <c r="U389" i="1"/>
  <c r="AX389" i="1" s="1"/>
  <c r="AV390" i="1"/>
  <c r="AV406" i="1"/>
  <c r="T425" i="1"/>
  <c r="J428" i="1"/>
  <c r="L428" i="1"/>
  <c r="P428" i="1"/>
  <c r="AH428" i="1"/>
  <c r="AV432" i="1"/>
  <c r="K433" i="1"/>
  <c r="V433" i="1" s="1"/>
  <c r="AY433" i="1" s="1"/>
  <c r="BA433" i="1"/>
  <c r="N435" i="1"/>
  <c r="R435" i="1"/>
  <c r="R427" i="1" s="1"/>
  <c r="R422" i="1" s="1"/>
  <c r="R421" i="1" s="1"/>
  <c r="AC435" i="1"/>
  <c r="AG435" i="1"/>
  <c r="I435" i="1"/>
  <c r="M435" i="1"/>
  <c r="X435" i="1"/>
  <c r="AB435" i="1"/>
  <c r="AF435" i="1"/>
  <c r="AN435" i="1"/>
  <c r="AR435" i="1"/>
  <c r="AB442" i="1"/>
  <c r="AS458" i="1"/>
  <c r="AK458" i="1"/>
  <c r="AO465" i="1"/>
  <c r="AO458" i="1" s="1"/>
  <c r="AS465" i="1"/>
  <c r="AS473" i="1"/>
  <c r="AI473" i="1"/>
  <c r="AI472" i="1" s="1"/>
  <c r="T476" i="1"/>
  <c r="AR473" i="1"/>
  <c r="AR472" i="1" s="1"/>
  <c r="AV477" i="1"/>
  <c r="U483" i="1"/>
  <c r="BA491" i="1"/>
  <c r="U500" i="1"/>
  <c r="AX500" i="1" s="1"/>
  <c r="AV506" i="1"/>
  <c r="O504" i="1"/>
  <c r="AV508" i="1"/>
  <c r="BA510" i="1"/>
  <c r="V512" i="1"/>
  <c r="M514" i="1"/>
  <c r="AH514" i="1"/>
  <c r="V525" i="1"/>
  <c r="I529" i="1"/>
  <c r="I514" i="1" s="1"/>
  <c r="AV539" i="1"/>
  <c r="V540" i="1"/>
  <c r="AY540" i="1" s="1"/>
  <c r="U548" i="1"/>
  <c r="AV551" i="1"/>
  <c r="AL552" i="1"/>
  <c r="BA552" i="1" s="1"/>
  <c r="U556" i="1"/>
  <c r="AX556" i="1" s="1"/>
  <c r="AV565" i="1"/>
  <c r="V566" i="1"/>
  <c r="AY566" i="1" s="1"/>
  <c r="Z561" i="1"/>
  <c r="Z560" i="1" s="1"/>
  <c r="Z559" i="1" s="1"/>
  <c r="Z558" i="1" s="1"/>
  <c r="AD561" i="1"/>
  <c r="AD560" i="1" s="1"/>
  <c r="AD559" i="1" s="1"/>
  <c r="AD558" i="1" s="1"/>
  <c r="AP571" i="1"/>
  <c r="AP570" i="1" s="1"/>
  <c r="AP569" i="1" s="1"/>
  <c r="BA577" i="1"/>
  <c r="BA589" i="1"/>
  <c r="U603" i="1"/>
  <c r="AU612" i="1"/>
  <c r="M618" i="1"/>
  <c r="Q618" i="1"/>
  <c r="X618" i="1"/>
  <c r="AB618" i="1"/>
  <c r="AF618" i="1"/>
  <c r="AJ618" i="1"/>
  <c r="AN618" i="1"/>
  <c r="AR618" i="1"/>
  <c r="V625" i="1"/>
  <c r="AY625" i="1" s="1"/>
  <c r="O624" i="1"/>
  <c r="S624" i="1"/>
  <c r="AU625" i="1"/>
  <c r="AA624" i="1"/>
  <c r="AE624" i="1"/>
  <c r="AV631" i="1"/>
  <c r="AJ636" i="1"/>
  <c r="AN636" i="1"/>
  <c r="AV640" i="1"/>
  <c r="AK636" i="1"/>
  <c r="W649" i="1"/>
  <c r="AA649" i="1"/>
  <c r="AE649" i="1"/>
  <c r="AQ649" i="1"/>
  <c r="AZ649" i="1"/>
  <c r="AT649" i="1"/>
  <c r="AM652" i="1"/>
  <c r="AM649" i="1" s="1"/>
  <c r="AM648" i="1" s="1"/>
  <c r="AM647" i="1" s="1"/>
  <c r="AM646" i="1" s="1"/>
  <c r="AM645" i="1" s="1"/>
  <c r="AL687" i="1"/>
  <c r="AF692" i="1"/>
  <c r="U701" i="1"/>
  <c r="AX701" i="1" s="1"/>
  <c r="U712" i="1"/>
  <c r="AP705" i="1"/>
  <c r="AT705" i="1"/>
  <c r="L704" i="1"/>
  <c r="L703" i="1" s="1"/>
  <c r="Z714" i="1"/>
  <c r="AD714" i="1"/>
  <c r="BA717" i="1"/>
  <c r="AN714" i="1"/>
  <c r="X721" i="1"/>
  <c r="AB721" i="1"/>
  <c r="AF721" i="1"/>
  <c r="U730" i="1"/>
  <c r="AO742" i="1"/>
  <c r="AO741" i="1" s="1"/>
  <c r="AO736" i="1" s="1"/>
  <c r="AO735" i="1" s="1"/>
  <c r="AO720" i="1" s="1"/>
  <c r="I742" i="1"/>
  <c r="I741" i="1" s="1"/>
  <c r="I736" i="1" s="1"/>
  <c r="U746" i="1"/>
  <c r="AX746" i="1" s="1"/>
  <c r="Q742" i="1"/>
  <c r="Q741" i="1" s="1"/>
  <c r="X742" i="1"/>
  <c r="X741" i="1" s="1"/>
  <c r="X736" i="1" s="1"/>
  <c r="X735" i="1" s="1"/>
  <c r="AB742" i="1"/>
  <c r="AB741" i="1" s="1"/>
  <c r="AB736" i="1" s="1"/>
  <c r="AB735" i="1" s="1"/>
  <c r="AB720" i="1" s="1"/>
  <c r="AJ742" i="1"/>
  <c r="AJ741" i="1" s="1"/>
  <c r="AR742" i="1"/>
  <c r="AR741" i="1" s="1"/>
  <c r="AG742" i="1"/>
  <c r="AG741" i="1" s="1"/>
  <c r="AG736" i="1" s="1"/>
  <c r="AG735" i="1" s="1"/>
  <c r="AK742" i="1"/>
  <c r="AK741" i="1" s="1"/>
  <c r="AK736" i="1" s="1"/>
  <c r="AK735" i="1" s="1"/>
  <c r="AK720" i="1" s="1"/>
  <c r="AS742" i="1"/>
  <c r="AS741" i="1" s="1"/>
  <c r="J770" i="1"/>
  <c r="AM770" i="1"/>
  <c r="AM769" i="1" s="1"/>
  <c r="AM768" i="1" s="1"/>
  <c r="M770" i="1"/>
  <c r="M769" i="1" s="1"/>
  <c r="M768" i="1" s="1"/>
  <c r="Q770" i="1"/>
  <c r="Q769" i="1" s="1"/>
  <c r="Q768" i="1" s="1"/>
  <c r="AM773" i="1"/>
  <c r="AZ810" i="1"/>
  <c r="AZ804" i="1" s="1"/>
  <c r="AZ797" i="1" s="1"/>
  <c r="AV833" i="1"/>
  <c r="S844" i="1"/>
  <c r="S843" i="1" s="1"/>
  <c r="AT869" i="1"/>
  <c r="AT868" i="1" s="1"/>
  <c r="AL890" i="1"/>
  <c r="BA891" i="1"/>
  <c r="S918" i="1"/>
  <c r="T919" i="1"/>
  <c r="BA454" i="1"/>
  <c r="AH458" i="1"/>
  <c r="AL458" i="1"/>
  <c r="AT458" i="1"/>
  <c r="AN458" i="1"/>
  <c r="AR458" i="1"/>
  <c r="Q486" i="1"/>
  <c r="AK504" i="1"/>
  <c r="AO504" i="1"/>
  <c r="AS504" i="1"/>
  <c r="T525" i="1"/>
  <c r="AE534" i="1"/>
  <c r="V552" i="1"/>
  <c r="AM584" i="1"/>
  <c r="AM580" i="1" s="1"/>
  <c r="AM579" i="1" s="1"/>
  <c r="AY593" i="1"/>
  <c r="I596" i="1"/>
  <c r="AD704" i="1"/>
  <c r="AD703" i="1" s="1"/>
  <c r="K810" i="1"/>
  <c r="AT810" i="1"/>
  <c r="AR918" i="1"/>
  <c r="AU919" i="1"/>
  <c r="Z1112" i="1"/>
  <c r="S1186" i="1"/>
  <c r="AL762" i="1"/>
  <c r="U773" i="1"/>
  <c r="AX773" i="1" s="1"/>
  <c r="R770" i="1"/>
  <c r="R769" i="1" s="1"/>
  <c r="R768" i="1" s="1"/>
  <c r="R758" i="1" s="1"/>
  <c r="W777" i="1"/>
  <c r="P785" i="1"/>
  <c r="P784" i="1" s="1"/>
  <c r="P783" i="1" s="1"/>
  <c r="AI785" i="1"/>
  <c r="AI784" i="1" s="1"/>
  <c r="AI783" i="1" s="1"/>
  <c r="AM785" i="1"/>
  <c r="AM784" i="1" s="1"/>
  <c r="AM783" i="1" s="1"/>
  <c r="AM777" i="1" s="1"/>
  <c r="AM776" i="1" s="1"/>
  <c r="AQ785" i="1"/>
  <c r="AQ784" i="1" s="1"/>
  <c r="AQ783" i="1" s="1"/>
  <c r="O804" i="1"/>
  <c r="AQ810" i="1"/>
  <c r="AR820" i="1"/>
  <c r="AR819" i="1" s="1"/>
  <c r="O844" i="1"/>
  <c r="O843" i="1" s="1"/>
  <c r="AD844" i="1"/>
  <c r="AD843" i="1" s="1"/>
  <c r="AT844" i="1"/>
  <c r="AT843" i="1" s="1"/>
  <c r="AC844" i="1"/>
  <c r="AC843" i="1" s="1"/>
  <c r="AG844" i="1"/>
  <c r="AG843" i="1" s="1"/>
  <c r="Q856" i="1"/>
  <c r="Q855" i="1" s="1"/>
  <c r="AJ856" i="1"/>
  <c r="AJ855" i="1" s="1"/>
  <c r="R869" i="1"/>
  <c r="R868" i="1" s="1"/>
  <c r="J883" i="1"/>
  <c r="AG883" i="1"/>
  <c r="AV894" i="1"/>
  <c r="I908" i="1"/>
  <c r="I907" i="1" s="1"/>
  <c r="M908" i="1"/>
  <c r="M907" i="1" s="1"/>
  <c r="M898" i="1" s="1"/>
  <c r="M897" i="1" s="1"/>
  <c r="M882" i="1" s="1"/>
  <c r="Q908" i="1"/>
  <c r="Q907" i="1" s="1"/>
  <c r="X908" i="1"/>
  <c r="X907" i="1" s="1"/>
  <c r="X898" i="1" s="1"/>
  <c r="X897" i="1" s="1"/>
  <c r="AB908" i="1"/>
  <c r="AB907" i="1" s="1"/>
  <c r="AB898" i="1" s="1"/>
  <c r="AF908" i="1"/>
  <c r="AF907" i="1" s="1"/>
  <c r="AJ908" i="1"/>
  <c r="AJ907" i="1" s="1"/>
  <c r="AJ898" i="1" s="1"/>
  <c r="AJ897" i="1" s="1"/>
  <c r="AJ882" i="1" s="1"/>
  <c r="AN908" i="1"/>
  <c r="AN907" i="1" s="1"/>
  <c r="AR908" i="1"/>
  <c r="AR907" i="1" s="1"/>
  <c r="V914" i="1"/>
  <c r="Z908" i="1"/>
  <c r="Z907" i="1" s="1"/>
  <c r="Z898" i="1" s="1"/>
  <c r="Z897" i="1" s="1"/>
  <c r="AD908" i="1"/>
  <c r="AD907" i="1" s="1"/>
  <c r="AD898" i="1" s="1"/>
  <c r="AD897" i="1" s="1"/>
  <c r="AD882" i="1" s="1"/>
  <c r="BA914" i="1"/>
  <c r="AH932" i="1"/>
  <c r="AK932" i="1"/>
  <c r="AK931" i="1" s="1"/>
  <c r="U938" i="1"/>
  <c r="O947" i="1"/>
  <c r="O946" i="1" s="1"/>
  <c r="O945" i="1" s="1"/>
  <c r="AC954" i="1"/>
  <c r="AK954" i="1"/>
  <c r="AY1028" i="1"/>
  <c r="AN1040" i="1"/>
  <c r="AN1039" i="1" s="1"/>
  <c r="Q1052" i="1"/>
  <c r="Q1051" i="1" s="1"/>
  <c r="AL1067" i="1"/>
  <c r="L1076" i="1"/>
  <c r="AA1076" i="1"/>
  <c r="AK1076" i="1"/>
  <c r="AM1076" i="1"/>
  <c r="AV1082" i="1"/>
  <c r="AI1080" i="1"/>
  <c r="AI1079" i="1" s="1"/>
  <c r="AI1078" i="1" s="1"/>
  <c r="AI1077" i="1" s="1"/>
  <c r="AI1076" i="1" s="1"/>
  <c r="AV1086" i="1"/>
  <c r="AV1093" i="1"/>
  <c r="AV1098" i="1"/>
  <c r="V1099" i="1"/>
  <c r="P1095" i="1"/>
  <c r="P1094" i="1" s="1"/>
  <c r="P1089" i="1" s="1"/>
  <c r="P1088" i="1" s="1"/>
  <c r="AU1101" i="1"/>
  <c r="AZ1095" i="1"/>
  <c r="AZ1094" i="1" s="1"/>
  <c r="AZ1089" i="1" s="1"/>
  <c r="AZ1088" i="1" s="1"/>
  <c r="AV1106" i="1"/>
  <c r="O1116" i="1"/>
  <c r="O1115" i="1" s="1"/>
  <c r="O1114" i="1" s="1"/>
  <c r="AV1121" i="1"/>
  <c r="L1128" i="1"/>
  <c r="L1127" i="1" s="1"/>
  <c r="L1126" i="1" s="1"/>
  <c r="P1128" i="1"/>
  <c r="P1127" i="1" s="1"/>
  <c r="P1126" i="1" s="1"/>
  <c r="AK1128" i="1"/>
  <c r="AK1127" i="1" s="1"/>
  <c r="AK1126" i="1" s="1"/>
  <c r="AO1128" i="1"/>
  <c r="AO1127" i="1" s="1"/>
  <c r="AO1126" i="1" s="1"/>
  <c r="AS1128" i="1"/>
  <c r="AS1127" i="1" s="1"/>
  <c r="AV1132" i="1"/>
  <c r="AI1131" i="1"/>
  <c r="L1135" i="1"/>
  <c r="U1139" i="1"/>
  <c r="AX1139" i="1" s="1"/>
  <c r="T1144" i="1"/>
  <c r="AY1152" i="1"/>
  <c r="BA1171" i="1"/>
  <c r="T1172" i="1"/>
  <c r="AV1172" i="1" s="1"/>
  <c r="AF1176" i="1"/>
  <c r="AJ1176" i="1"/>
  <c r="AJ1175" i="1" s="1"/>
  <c r="AJ1174" i="1" s="1"/>
  <c r="AN1176" i="1"/>
  <c r="AN1175" i="1" s="1"/>
  <c r="AN1174" i="1" s="1"/>
  <c r="AR1176" i="1"/>
  <c r="AR1175" i="1" s="1"/>
  <c r="AR1174" i="1" s="1"/>
  <c r="AV1180" i="1"/>
  <c r="AR1188" i="1"/>
  <c r="AR1187" i="1" s="1"/>
  <c r="U1197" i="1"/>
  <c r="AX1197" i="1" s="1"/>
  <c r="BA1197" i="1"/>
  <c r="AV1209" i="1"/>
  <c r="Q1219" i="1"/>
  <c r="Q1218" i="1" s="1"/>
  <c r="X1219" i="1"/>
  <c r="X1218" i="1" s="1"/>
  <c r="AN1219" i="1"/>
  <c r="AN1218" i="1" s="1"/>
  <c r="AV1240" i="1"/>
  <c r="AJ1243" i="1"/>
  <c r="AJ1242" i="1" s="1"/>
  <c r="AV1252" i="1"/>
  <c r="Y1255" i="1"/>
  <c r="AC1255" i="1"/>
  <c r="AG1255" i="1"/>
  <c r="AH1259" i="1"/>
  <c r="AH1258" i="1" s="1"/>
  <c r="AH1257" i="1" s="1"/>
  <c r="AH1256" i="1" s="1"/>
  <c r="AH1255" i="1" s="1"/>
  <c r="AB1255" i="1"/>
  <c r="AL1275" i="1"/>
  <c r="AL1274" i="1" s="1"/>
  <c r="AH1275" i="1"/>
  <c r="AH1274" i="1" s="1"/>
  <c r="AH1269" i="1" s="1"/>
  <c r="AH1268" i="1" s="1"/>
  <c r="AX1341" i="1"/>
  <c r="X1349" i="1"/>
  <c r="N1349" i="1"/>
  <c r="AV1369" i="1"/>
  <c r="AV1372" i="1"/>
  <c r="AW1372" i="1"/>
  <c r="AP1488" i="1"/>
  <c r="AK1842" i="1"/>
  <c r="AZ758" i="1"/>
  <c r="I762" i="1"/>
  <c r="I761" i="1" s="1"/>
  <c r="I760" i="1" s="1"/>
  <c r="I759" i="1" s="1"/>
  <c r="AV767" i="1"/>
  <c r="L770" i="1"/>
  <c r="L769" i="1" s="1"/>
  <c r="L768" i="1" s="1"/>
  <c r="P770" i="1"/>
  <c r="P769" i="1" s="1"/>
  <c r="P768" i="1" s="1"/>
  <c r="AO770" i="1"/>
  <c r="AO769" i="1" s="1"/>
  <c r="AO768" i="1" s="1"/>
  <c r="AI773" i="1"/>
  <c r="AI770" i="1" s="1"/>
  <c r="AI769" i="1" s="1"/>
  <c r="AI768" i="1" s="1"/>
  <c r="AH773" i="1"/>
  <c r="BA786" i="1"/>
  <c r="AV787" i="1"/>
  <c r="AV815" i="1"/>
  <c r="AF812" i="1"/>
  <c r="AF811" i="1" s="1"/>
  <c r="AJ812" i="1"/>
  <c r="AJ811" i="1" s="1"/>
  <c r="AN812" i="1"/>
  <c r="AN811" i="1" s="1"/>
  <c r="AR812" i="1"/>
  <c r="AR811" i="1" s="1"/>
  <c r="V821" i="1"/>
  <c r="AY821" i="1" s="1"/>
  <c r="R820" i="1"/>
  <c r="R819" i="1" s="1"/>
  <c r="Y820" i="1"/>
  <c r="Y819" i="1" s="1"/>
  <c r="Y810" i="1" s="1"/>
  <c r="Y804" i="1" s="1"/>
  <c r="Y797" i="1" s="1"/>
  <c r="AC820" i="1"/>
  <c r="AC819" i="1" s="1"/>
  <c r="AC810" i="1" s="1"/>
  <c r="AG820" i="1"/>
  <c r="AG819" i="1" s="1"/>
  <c r="AK820" i="1"/>
  <c r="AK819" i="1" s="1"/>
  <c r="AO820" i="1"/>
  <c r="AO819" i="1" s="1"/>
  <c r="AS820" i="1"/>
  <c r="AS819" i="1" s="1"/>
  <c r="AV824" i="1"/>
  <c r="AV835" i="1"/>
  <c r="Z844" i="1"/>
  <c r="Z843" i="1" s="1"/>
  <c r="BA848" i="1"/>
  <c r="AB844" i="1"/>
  <c r="AB843" i="1" s="1"/>
  <c r="BA850" i="1"/>
  <c r="AJ844" i="1"/>
  <c r="AJ843" i="1" s="1"/>
  <c r="AR844" i="1"/>
  <c r="AR843" i="1" s="1"/>
  <c r="V860" i="1"/>
  <c r="AY860" i="1" s="1"/>
  <c r="AV866" i="1"/>
  <c r="AV867" i="1"/>
  <c r="O869" i="1"/>
  <c r="O868" i="1" s="1"/>
  <c r="U887" i="1"/>
  <c r="BA887" i="1"/>
  <c r="AV889" i="1"/>
  <c r="BA905" i="1"/>
  <c r="AG908" i="1"/>
  <c r="AG907" i="1" s="1"/>
  <c r="AK908" i="1"/>
  <c r="AK907" i="1" s="1"/>
  <c r="AK898" i="1" s="1"/>
  <c r="AK897" i="1" s="1"/>
  <c r="AK882" i="1" s="1"/>
  <c r="AO908" i="1"/>
  <c r="AO907" i="1" s="1"/>
  <c r="AU912" i="1"/>
  <c r="AY918" i="1"/>
  <c r="AM947" i="1"/>
  <c r="AM946" i="1" s="1"/>
  <c r="AM945" i="1" s="1"/>
  <c r="L947" i="1"/>
  <c r="L946" i="1" s="1"/>
  <c r="L945" i="1" s="1"/>
  <c r="P947" i="1"/>
  <c r="P946" i="1" s="1"/>
  <c r="P945" i="1" s="1"/>
  <c r="AA947" i="1"/>
  <c r="AA946" i="1" s="1"/>
  <c r="AA945" i="1" s="1"/>
  <c r="AV965" i="1"/>
  <c r="AC960" i="1"/>
  <c r="AO962" i="1"/>
  <c r="AO961" i="1" s="1"/>
  <c r="AO960" i="1" s="1"/>
  <c r="X960" i="1"/>
  <c r="X954" i="1" s="1"/>
  <c r="P1013" i="1"/>
  <c r="P1012" i="1" s="1"/>
  <c r="AZ1013" i="1"/>
  <c r="AZ1012" i="1" s="1"/>
  <c r="AV1045" i="1"/>
  <c r="AE1076" i="1"/>
  <c r="AB1076" i="1"/>
  <c r="AQ1076" i="1"/>
  <c r="AZ1076" i="1"/>
  <c r="V1085" i="1"/>
  <c r="X1095" i="1"/>
  <c r="X1094" i="1" s="1"/>
  <c r="X1089" i="1" s="1"/>
  <c r="X1088" i="1" s="1"/>
  <c r="AJ1095" i="1"/>
  <c r="AJ1094" i="1" s="1"/>
  <c r="AN1095" i="1"/>
  <c r="AN1094" i="1" s="1"/>
  <c r="AN1089" i="1" s="1"/>
  <c r="AN1088" i="1" s="1"/>
  <c r="BA1105" i="1"/>
  <c r="AZ1116" i="1"/>
  <c r="AZ1115" i="1" s="1"/>
  <c r="AZ1114" i="1" s="1"/>
  <c r="AZ1113" i="1" s="1"/>
  <c r="R1116" i="1"/>
  <c r="R1115" i="1" s="1"/>
  <c r="R1114" i="1" s="1"/>
  <c r="R1113" i="1" s="1"/>
  <c r="Y1116" i="1"/>
  <c r="Y1115" i="1" s="1"/>
  <c r="Y1114" i="1" s="1"/>
  <c r="Y1113" i="1" s="1"/>
  <c r="Y1112" i="1" s="1"/>
  <c r="AC1116" i="1"/>
  <c r="AC1115" i="1" s="1"/>
  <c r="AC1114" i="1" s="1"/>
  <c r="AC1113" i="1" s="1"/>
  <c r="AC1112" i="1" s="1"/>
  <c r="AG1116" i="1"/>
  <c r="AG1115" i="1" s="1"/>
  <c r="AG1114" i="1" s="1"/>
  <c r="AG1113" i="1" s="1"/>
  <c r="AK1116" i="1"/>
  <c r="AK1115" i="1" s="1"/>
  <c r="AK1114" i="1" s="1"/>
  <c r="AO1116" i="1"/>
  <c r="AO1115" i="1" s="1"/>
  <c r="AO1114" i="1" s="1"/>
  <c r="AO1113" i="1" s="1"/>
  <c r="AO1112" i="1" s="1"/>
  <c r="AS1116" i="1"/>
  <c r="AS1115" i="1" s="1"/>
  <c r="AS1114" i="1" s="1"/>
  <c r="T1124" i="1"/>
  <c r="N1128" i="1"/>
  <c r="N1127" i="1" s="1"/>
  <c r="N1126" i="1" s="1"/>
  <c r="R1128" i="1"/>
  <c r="R1127" i="1" s="1"/>
  <c r="R1126" i="1" s="1"/>
  <c r="Y1128" i="1"/>
  <c r="Y1127" i="1" s="1"/>
  <c r="Y1126" i="1" s="1"/>
  <c r="AG1128" i="1"/>
  <c r="AG1127" i="1" s="1"/>
  <c r="AG1126" i="1" s="1"/>
  <c r="AU1144" i="1"/>
  <c r="AV1144" i="1" s="1"/>
  <c r="AV1145" i="1"/>
  <c r="AV1146" i="1"/>
  <c r="X1141" i="1"/>
  <c r="X1135" i="1" s="1"/>
  <c r="X1134" i="1" s="1"/>
  <c r="AH1176" i="1"/>
  <c r="AH1175" i="1" s="1"/>
  <c r="AH1174" i="1" s="1"/>
  <c r="AL1176" i="1"/>
  <c r="AL1175" i="1" s="1"/>
  <c r="AL1174" i="1" s="1"/>
  <c r="AG1188" i="1"/>
  <c r="AG1187" i="1" s="1"/>
  <c r="AK1188" i="1"/>
  <c r="AK1187" i="1" s="1"/>
  <c r="AO1188" i="1"/>
  <c r="AO1187" i="1" s="1"/>
  <c r="AL1194" i="1"/>
  <c r="R1219" i="1"/>
  <c r="R1218" i="1" s="1"/>
  <c r="AQ1231" i="1"/>
  <c r="AQ1230" i="1" s="1"/>
  <c r="AT1231" i="1"/>
  <c r="AT1230" i="1" s="1"/>
  <c r="AH1243" i="1"/>
  <c r="AH1242" i="1" s="1"/>
  <c r="O1255" i="1"/>
  <c r="V1264" i="1"/>
  <c r="AY1264" i="1" s="1"/>
  <c r="U1294" i="1"/>
  <c r="AX1294" i="1" s="1"/>
  <c r="J1293" i="1"/>
  <c r="J1292" i="1" s="1"/>
  <c r="J1291" i="1" s="1"/>
  <c r="J1290" i="1" s="1"/>
  <c r="BA950" i="1"/>
  <c r="AZ947" i="1"/>
  <c r="AZ946" i="1" s="1"/>
  <c r="AZ945" i="1" s="1"/>
  <c r="Z954" i="1"/>
  <c r="AM960" i="1"/>
  <c r="AM954" i="1" s="1"/>
  <c r="AM953" i="1" s="1"/>
  <c r="AC994" i="1"/>
  <c r="Q1007" i="1"/>
  <c r="AB1007" i="1"/>
  <c r="I1013" i="1"/>
  <c r="I1012" i="1" s="1"/>
  <c r="Q1013" i="1"/>
  <c r="Q1012" i="1" s="1"/>
  <c r="AN1013" i="1"/>
  <c r="AN1012" i="1" s="1"/>
  <c r="AN1007" i="1" s="1"/>
  <c r="Z1040" i="1"/>
  <c r="Z1039" i="1" s="1"/>
  <c r="Y1040" i="1"/>
  <c r="Y1039" i="1" s="1"/>
  <c r="AR1052" i="1"/>
  <c r="AR1051" i="1" s="1"/>
  <c r="W1076" i="1"/>
  <c r="AS1089" i="1"/>
  <c r="AS1088" i="1" s="1"/>
  <c r="N1112" i="1"/>
  <c r="AF1113" i="1"/>
  <c r="AF1112" i="1" s="1"/>
  <c r="AJ1113" i="1"/>
  <c r="AN1113" i="1"/>
  <c r="AO1141" i="1"/>
  <c r="AT1186" i="1"/>
  <c r="AD1186" i="1"/>
  <c r="AJ1231" i="1"/>
  <c r="AJ1230" i="1" s="1"/>
  <c r="V1262" i="1"/>
  <c r="AY1262" i="1" s="1"/>
  <c r="Q1269" i="1"/>
  <c r="BA1368" i="1"/>
  <c r="AL1367" i="1"/>
  <c r="AY1518" i="1"/>
  <c r="AL1576" i="1"/>
  <c r="AL1575" i="1" s="1"/>
  <c r="AL1574" i="1" s="1"/>
  <c r="BA1577" i="1"/>
  <c r="AI856" i="1"/>
  <c r="AI855" i="1" s="1"/>
  <c r="Y883" i="1"/>
  <c r="AO883" i="1"/>
  <c r="AF898" i="1"/>
  <c r="AN898" i="1"/>
  <c r="AR898" i="1"/>
  <c r="AR897" i="1" s="1"/>
  <c r="U914" i="1"/>
  <c r="U916" i="1"/>
  <c r="N908" i="1"/>
  <c r="N907" i="1" s="1"/>
  <c r="N898" i="1" s="1"/>
  <c r="N897" i="1" s="1"/>
  <c r="R908" i="1"/>
  <c r="R907" i="1" s="1"/>
  <c r="AH908" i="1"/>
  <c r="AH907" i="1" s="1"/>
  <c r="AP908" i="1"/>
  <c r="AT908" i="1"/>
  <c r="AT907" i="1" s="1"/>
  <c r="AH931" i="1"/>
  <c r="U950" i="1"/>
  <c r="AN947" i="1"/>
  <c r="AN946" i="1" s="1"/>
  <c r="AN945" i="1" s="1"/>
  <c r="K957" i="1"/>
  <c r="K956" i="1" s="1"/>
  <c r="K955" i="1" s="1"/>
  <c r="K954" i="1" s="1"/>
  <c r="K953" i="1" s="1"/>
  <c r="AB960" i="1"/>
  <c r="AB954" i="1" s="1"/>
  <c r="AI960" i="1"/>
  <c r="AQ960" i="1"/>
  <c r="AJ960" i="1"/>
  <c r="AJ954" i="1" s="1"/>
  <c r="AN960" i="1"/>
  <c r="AN954" i="1" s="1"/>
  <c r="V984" i="1"/>
  <c r="AU1010" i="1"/>
  <c r="AV1011" i="1"/>
  <c r="AC1040" i="1"/>
  <c r="AC1039" i="1" s="1"/>
  <c r="AS1040" i="1"/>
  <c r="AS1039" i="1" s="1"/>
  <c r="J1048" i="1"/>
  <c r="J1047" i="1" s="1"/>
  <c r="J1046" i="1" s="1"/>
  <c r="U1046" i="1" s="1"/>
  <c r="AX1046" i="1" s="1"/>
  <c r="AH1052" i="1"/>
  <c r="AH1051" i="1" s="1"/>
  <c r="AU1060" i="1"/>
  <c r="J1067" i="1"/>
  <c r="J1066" i="1" s="1"/>
  <c r="Z1076" i="1"/>
  <c r="AH1080" i="1"/>
  <c r="AH1079" i="1" s="1"/>
  <c r="AH1078" i="1" s="1"/>
  <c r="AH1077" i="1" s="1"/>
  <c r="AH1076" i="1" s="1"/>
  <c r="V1096" i="1"/>
  <c r="V1119" i="1"/>
  <c r="O1143" i="1"/>
  <c r="O1142" i="1" s="1"/>
  <c r="O1141" i="1" s="1"/>
  <c r="O1135" i="1" s="1"/>
  <c r="O1134" i="1" s="1"/>
  <c r="AH1143" i="1"/>
  <c r="AH1142" i="1" s="1"/>
  <c r="AL1143" i="1"/>
  <c r="AL1142" i="1" s="1"/>
  <c r="AP1143" i="1"/>
  <c r="AT1143" i="1"/>
  <c r="AT1142" i="1" s="1"/>
  <c r="AV1153" i="1"/>
  <c r="O1194" i="1"/>
  <c r="O1193" i="1" s="1"/>
  <c r="O1186" i="1" s="1"/>
  <c r="Z1194" i="1"/>
  <c r="Z1193" i="1" s="1"/>
  <c r="AH1194" i="1"/>
  <c r="AH1193" i="1" s="1"/>
  <c r="AP1194" i="1"/>
  <c r="AU1238" i="1"/>
  <c r="AV1241" i="1"/>
  <c r="AT1243" i="1"/>
  <c r="AT1242" i="1" s="1"/>
  <c r="U1247" i="1"/>
  <c r="AX1247" i="1" s="1"/>
  <c r="P1243" i="1"/>
  <c r="P1242" i="1" s="1"/>
  <c r="Q1349" i="1"/>
  <c r="T1694" i="1"/>
  <c r="O1693" i="1"/>
  <c r="Y1767" i="1"/>
  <c r="AG1767" i="1"/>
  <c r="AV1266" i="1"/>
  <c r="J1275" i="1"/>
  <c r="N1275" i="1"/>
  <c r="N1274" i="1" s="1"/>
  <c r="N1269" i="1" s="1"/>
  <c r="N1268" i="1" s="1"/>
  <c r="R1275" i="1"/>
  <c r="R1274" i="1" s="1"/>
  <c r="R1269" i="1" s="1"/>
  <c r="AC1275" i="1"/>
  <c r="AC1274" i="1" s="1"/>
  <c r="AC1269" i="1" s="1"/>
  <c r="AC1268" i="1" s="1"/>
  <c r="AG1275" i="1"/>
  <c r="AG1274" i="1" s="1"/>
  <c r="AS1275" i="1"/>
  <c r="AS1274" i="1" s="1"/>
  <c r="O1293" i="1"/>
  <c r="O1292" i="1" s="1"/>
  <c r="O1291" i="1" s="1"/>
  <c r="O1290" i="1" s="1"/>
  <c r="O1289" i="1" s="1"/>
  <c r="S1293" i="1"/>
  <c r="S1292" i="1" s="1"/>
  <c r="S1291" i="1" s="1"/>
  <c r="S1290" i="1" s="1"/>
  <c r="S1289" i="1" s="1"/>
  <c r="L1301" i="1"/>
  <c r="L1300" i="1" s="1"/>
  <c r="L1299" i="1" s="1"/>
  <c r="P1301" i="1"/>
  <c r="P1300" i="1" s="1"/>
  <c r="P1299" i="1" s="1"/>
  <c r="AK1301" i="1"/>
  <c r="AK1300" i="1" s="1"/>
  <c r="AK1299" i="1" s="1"/>
  <c r="AU1302" i="1"/>
  <c r="M1308" i="1"/>
  <c r="AV1321" i="1"/>
  <c r="U1334" i="1"/>
  <c r="AA1340" i="1"/>
  <c r="AA1339" i="1" s="1"/>
  <c r="L1349" i="1"/>
  <c r="Y1356" i="1"/>
  <c r="Y1355" i="1" s="1"/>
  <c r="AC1356" i="1"/>
  <c r="AC1355" i="1" s="1"/>
  <c r="AG1356" i="1"/>
  <c r="AG1355" i="1" s="1"/>
  <c r="AK1356" i="1"/>
  <c r="AK1355" i="1" s="1"/>
  <c r="AO1356" i="1"/>
  <c r="AO1355" i="1" s="1"/>
  <c r="AS1356" i="1"/>
  <c r="AS1355" i="1" s="1"/>
  <c r="AU1359" i="1"/>
  <c r="AV1360" i="1"/>
  <c r="AV1371" i="1"/>
  <c r="T1378" i="1"/>
  <c r="U1378" i="1"/>
  <c r="AX1378" i="1" s="1"/>
  <c r="X1393" i="1"/>
  <c r="X1392" i="1" s="1"/>
  <c r="AO1393" i="1"/>
  <c r="AO1392" i="1" s="1"/>
  <c r="AI1406" i="1"/>
  <c r="AI1405" i="1" s="1"/>
  <c r="AM1406" i="1"/>
  <c r="AM1405" i="1" s="1"/>
  <c r="X1418" i="1"/>
  <c r="X1417" i="1" s="1"/>
  <c r="AB1418" i="1"/>
  <c r="AF1418" i="1"/>
  <c r="U1427" i="1"/>
  <c r="AV1429" i="1"/>
  <c r="I1444" i="1"/>
  <c r="M1444" i="1"/>
  <c r="M1443" i="1" s="1"/>
  <c r="M1434" i="1" s="1"/>
  <c r="M1433" i="1" s="1"/>
  <c r="Q1444" i="1"/>
  <c r="Q1443" i="1" s="1"/>
  <c r="T1450" i="1"/>
  <c r="U1450" i="1"/>
  <c r="AX1450" i="1" s="1"/>
  <c r="AB1444" i="1"/>
  <c r="AB1443" i="1" s="1"/>
  <c r="AB1434" i="1" s="1"/>
  <c r="AB1433" i="1" s="1"/>
  <c r="AB1417" i="1" s="1"/>
  <c r="BA1450" i="1"/>
  <c r="AJ1444" i="1"/>
  <c r="AJ1443" i="1" s="1"/>
  <c r="AR1444" i="1"/>
  <c r="AR1443" i="1" s="1"/>
  <c r="AY1454" i="1"/>
  <c r="AL1455" i="1"/>
  <c r="BA1455" i="1" s="1"/>
  <c r="BA1461" i="1"/>
  <c r="AQ1467" i="1"/>
  <c r="V1482" i="1"/>
  <c r="AY1482" i="1" s="1"/>
  <c r="O1479" i="1"/>
  <c r="O1478" i="1" s="1"/>
  <c r="O1477" i="1" s="1"/>
  <c r="AL1492" i="1"/>
  <c r="BA1492" i="1" s="1"/>
  <c r="U1497" i="1"/>
  <c r="U1501" i="1"/>
  <c r="AK1497" i="1"/>
  <c r="AK1496" i="1" s="1"/>
  <c r="AK1495" i="1" s="1"/>
  <c r="AS1497" i="1"/>
  <c r="AS1496" i="1" s="1"/>
  <c r="AS1495" i="1" s="1"/>
  <c r="AV1502" i="1"/>
  <c r="AV1503" i="1"/>
  <c r="S1522" i="1"/>
  <c r="S1521" i="1" s="1"/>
  <c r="S1520" i="1" s="1"/>
  <c r="S1519" i="1" s="1"/>
  <c r="S1518" i="1" s="1"/>
  <c r="AU1522" i="1"/>
  <c r="U1528" i="1"/>
  <c r="AX1528" i="1" s="1"/>
  <c r="AV1529" i="1"/>
  <c r="BA1533" i="1"/>
  <c r="U1536" i="1"/>
  <c r="AX1536" i="1" s="1"/>
  <c r="AG1532" i="1"/>
  <c r="AG1531" i="1" s="1"/>
  <c r="AO1532" i="1"/>
  <c r="AO1531" i="1" s="1"/>
  <c r="AV1537" i="1"/>
  <c r="AL1539" i="1"/>
  <c r="U1540" i="1"/>
  <c r="J1539" i="1"/>
  <c r="R1539" i="1"/>
  <c r="R1538" i="1" s="1"/>
  <c r="T1567" i="1"/>
  <c r="U1567" i="1"/>
  <c r="AX1567" i="1" s="1"/>
  <c r="Q1563" i="1"/>
  <c r="Q1562" i="1" s="1"/>
  <c r="X1563" i="1"/>
  <c r="X1562" i="1" s="1"/>
  <c r="AB1563" i="1"/>
  <c r="AB1562" i="1" s="1"/>
  <c r="BA1567" i="1"/>
  <c r="AJ1563" i="1"/>
  <c r="AJ1562" i="1" s="1"/>
  <c r="AN1563" i="1"/>
  <c r="AN1562" i="1" s="1"/>
  <c r="AR1563" i="1"/>
  <c r="AR1562" i="1" s="1"/>
  <c r="BA1572" i="1"/>
  <c r="W1575" i="1"/>
  <c r="W1574" i="1" s="1"/>
  <c r="AY1581" i="1"/>
  <c r="O1588" i="1"/>
  <c r="O1587" i="1" s="1"/>
  <c r="P1595" i="1"/>
  <c r="X1600" i="1"/>
  <c r="AF1600" i="1"/>
  <c r="AZ1600" i="1"/>
  <c r="AV1605" i="1"/>
  <c r="AU1617" i="1"/>
  <c r="AV1618" i="1"/>
  <c r="Q1624" i="1"/>
  <c r="Q1623" i="1" s="1"/>
  <c r="Q1614" i="1" s="1"/>
  <c r="AX1637" i="1"/>
  <c r="T1648" i="1"/>
  <c r="U1648" i="1"/>
  <c r="AX1648" i="1" s="1"/>
  <c r="Q1647" i="1"/>
  <c r="Q1646" i="1" s="1"/>
  <c r="Q1645" i="1" s="1"/>
  <c r="Q1644" i="1" s="1"/>
  <c r="X1647" i="1"/>
  <c r="X1646" i="1" s="1"/>
  <c r="X1645" i="1" s="1"/>
  <c r="X1644" i="1" s="1"/>
  <c r="AB1647" i="1"/>
  <c r="AB1646" i="1" s="1"/>
  <c r="AB1645" i="1" s="1"/>
  <c r="AB1644" i="1" s="1"/>
  <c r="AF1647" i="1"/>
  <c r="AF1646" i="1" s="1"/>
  <c r="AF1645" i="1" s="1"/>
  <c r="AF1644" i="1" s="1"/>
  <c r="AJ1647" i="1"/>
  <c r="AJ1646" i="1" s="1"/>
  <c r="AJ1645" i="1" s="1"/>
  <c r="AJ1644" i="1" s="1"/>
  <c r="AN1647" i="1"/>
  <c r="AN1646" i="1" s="1"/>
  <c r="AN1645" i="1" s="1"/>
  <c r="AN1644" i="1" s="1"/>
  <c r="AR1647" i="1"/>
  <c r="AR1646" i="1" s="1"/>
  <c r="AR1645" i="1" s="1"/>
  <c r="AR1644" i="1" s="1"/>
  <c r="J1647" i="1"/>
  <c r="R1647" i="1"/>
  <c r="R1646" i="1" s="1"/>
  <c r="R1645" i="1" s="1"/>
  <c r="R1644" i="1" s="1"/>
  <c r="R1643" i="1" s="1"/>
  <c r="U1656" i="1"/>
  <c r="AX1656" i="1" s="1"/>
  <c r="BA1656" i="1"/>
  <c r="O1662" i="1"/>
  <c r="P1670" i="1"/>
  <c r="P1669" i="1" s="1"/>
  <c r="P1668" i="1" s="1"/>
  <c r="P1662" i="1" s="1"/>
  <c r="P1661" i="1" s="1"/>
  <c r="V1681" i="1"/>
  <c r="AY1681" i="1" s="1"/>
  <c r="O1661" i="1"/>
  <c r="BA1681" i="1"/>
  <c r="BA1689" i="1"/>
  <c r="AH1694" i="1"/>
  <c r="AH1693" i="1" s="1"/>
  <c r="AH1692" i="1" s="1"/>
  <c r="BA1697" i="1"/>
  <c r="AP1694" i="1"/>
  <c r="AP1693" i="1" s="1"/>
  <c r="AP1692" i="1" s="1"/>
  <c r="AT1694" i="1"/>
  <c r="AT1693" i="1" s="1"/>
  <c r="AT1692" i="1" s="1"/>
  <c r="L1691" i="1"/>
  <c r="L1684" i="1" s="1"/>
  <c r="U1721" i="1"/>
  <c r="AX1721" i="1" s="1"/>
  <c r="AV1722" i="1"/>
  <c r="T1740" i="1"/>
  <c r="U1740" i="1"/>
  <c r="AX1740" i="1" s="1"/>
  <c r="O1755" i="1"/>
  <c r="O1754" i="1" s="1"/>
  <c r="AA1767" i="1"/>
  <c r="AK1767" i="1"/>
  <c r="AI1771" i="1"/>
  <c r="AI1770" i="1" s="1"/>
  <c r="AI1769" i="1" s="1"/>
  <c r="AI1768" i="1" s="1"/>
  <c r="AI1767" i="1" s="1"/>
  <c r="T1781" i="1"/>
  <c r="T1782" i="1"/>
  <c r="T1783" i="1"/>
  <c r="BA1787" i="1"/>
  <c r="BA1805" i="1"/>
  <c r="I1812" i="1"/>
  <c r="I1811" i="1" s="1"/>
  <c r="I1810" i="1" s="1"/>
  <c r="M1812" i="1"/>
  <c r="M1811" i="1" s="1"/>
  <c r="M1810" i="1" s="1"/>
  <c r="Q1812" i="1"/>
  <c r="Q1811" i="1" s="1"/>
  <c r="Q1810" i="1" s="1"/>
  <c r="X1812" i="1"/>
  <c r="X1811" i="1" s="1"/>
  <c r="X1810" i="1" s="1"/>
  <c r="AB1812" i="1"/>
  <c r="AB1811" i="1" s="1"/>
  <c r="AB1810" i="1" s="1"/>
  <c r="AF1812" i="1"/>
  <c r="AF1811" i="1" s="1"/>
  <c r="AF1810" i="1" s="1"/>
  <c r="O1850" i="1"/>
  <c r="T1850" i="1" s="1"/>
  <c r="L1873" i="1"/>
  <c r="L1872" i="1" s="1"/>
  <c r="BA1296" i="1"/>
  <c r="BA1302" i="1"/>
  <c r="W1301" i="1"/>
  <c r="W1300" i="1" s="1"/>
  <c r="W1299" i="1" s="1"/>
  <c r="Y1308" i="1"/>
  <c r="AH1349" i="1"/>
  <c r="U1365" i="1"/>
  <c r="AX1365" i="1" s="1"/>
  <c r="BA1370" i="1"/>
  <c r="AG1381" i="1"/>
  <c r="AG1380" i="1" s="1"/>
  <c r="N1381" i="1"/>
  <c r="N1380" i="1" s="1"/>
  <c r="R1381" i="1"/>
  <c r="R1380" i="1" s="1"/>
  <c r="AL1389" i="1"/>
  <c r="U1390" i="1"/>
  <c r="AX1390" i="1" s="1"/>
  <c r="AB1393" i="1"/>
  <c r="AB1392" i="1" s="1"/>
  <c r="AS1393" i="1"/>
  <c r="AS1392" i="1" s="1"/>
  <c r="AX1397" i="1"/>
  <c r="V1397" i="1"/>
  <c r="AY1397" i="1" s="1"/>
  <c r="Y1393" i="1"/>
  <c r="Y1392" i="1" s="1"/>
  <c r="AC1393" i="1"/>
  <c r="AC1392" i="1" s="1"/>
  <c r="BA1397" i="1"/>
  <c r="U1421" i="1"/>
  <c r="AX1421" i="1" s="1"/>
  <c r="AN1418" i="1"/>
  <c r="AU1422" i="1"/>
  <c r="U1448" i="1"/>
  <c r="AX1448" i="1" s="1"/>
  <c r="AC1444" i="1"/>
  <c r="AC1443" i="1" s="1"/>
  <c r="AC1434" i="1" s="1"/>
  <c r="AC1433" i="1" s="1"/>
  <c r="T1461" i="1"/>
  <c r="AV1466" i="1"/>
  <c r="AI1479" i="1"/>
  <c r="AI1478" i="1" s="1"/>
  <c r="AI1477" i="1" s="1"/>
  <c r="AH1488" i="1"/>
  <c r="AH1487" i="1" s="1"/>
  <c r="P1505" i="1"/>
  <c r="P1504" i="1" s="1"/>
  <c r="AU1508" i="1"/>
  <c r="AY1567" i="1"/>
  <c r="AO1600" i="1"/>
  <c r="AY1604" i="1"/>
  <c r="AC1600" i="1"/>
  <c r="AK1616" i="1"/>
  <c r="AK1615" i="1" s="1"/>
  <c r="AS1616" i="1"/>
  <c r="AS1615" i="1" s="1"/>
  <c r="Y1624" i="1"/>
  <c r="Y1623" i="1" s="1"/>
  <c r="Y1614" i="1" s="1"/>
  <c r="Y1613" i="1" s="1"/>
  <c r="AG1624" i="1"/>
  <c r="AG1623" i="1" s="1"/>
  <c r="AO1624" i="1"/>
  <c r="AO1623" i="1" s="1"/>
  <c r="AO1614" i="1" s="1"/>
  <c r="AO1613" i="1" s="1"/>
  <c r="I1624" i="1"/>
  <c r="M1624" i="1"/>
  <c r="M1623" i="1" s="1"/>
  <c r="M1614" i="1" s="1"/>
  <c r="M1613" i="1" s="1"/>
  <c r="AY1650" i="1"/>
  <c r="S1647" i="1"/>
  <c r="S1646" i="1" s="1"/>
  <c r="S1645" i="1" s="1"/>
  <c r="S1644" i="1" s="1"/>
  <c r="AD1647" i="1"/>
  <c r="AD1646" i="1" s="1"/>
  <c r="AD1645" i="1" s="1"/>
  <c r="AD1644" i="1" s="1"/>
  <c r="BA1650" i="1"/>
  <c r="AU1650" i="1"/>
  <c r="AT1647" i="1"/>
  <c r="AT1646" i="1" s="1"/>
  <c r="AT1645" i="1" s="1"/>
  <c r="AT1644" i="1" s="1"/>
  <c r="AY1656" i="1"/>
  <c r="AU1671" i="1"/>
  <c r="AV1671" i="1" s="1"/>
  <c r="AV1672" i="1"/>
  <c r="AV1673" i="1"/>
  <c r="AU1674" i="1"/>
  <c r="T1695" i="1"/>
  <c r="AV1696" i="1"/>
  <c r="AV1697" i="1"/>
  <c r="AI1694" i="1"/>
  <c r="AI1693" i="1" s="1"/>
  <c r="AI1692" i="1" s="1"/>
  <c r="AM1694" i="1"/>
  <c r="AM1693" i="1" s="1"/>
  <c r="AM1692" i="1" s="1"/>
  <c r="AU1697" i="1"/>
  <c r="Y1704" i="1"/>
  <c r="AX1715" i="1"/>
  <c r="AC1712" i="1"/>
  <c r="AC1711" i="1" s="1"/>
  <c r="AG1712" i="1"/>
  <c r="AG1711" i="1" s="1"/>
  <c r="AO1712" i="1"/>
  <c r="AO1711" i="1" s="1"/>
  <c r="N1731" i="1"/>
  <c r="N1730" i="1" s="1"/>
  <c r="AK1743" i="1"/>
  <c r="AK1742" i="1" s="1"/>
  <c r="U1759" i="1"/>
  <c r="AX1759" i="1" s="1"/>
  <c r="AO1767" i="1"/>
  <c r="R1767" i="1"/>
  <c r="W1767" i="1"/>
  <c r="AE1767" i="1"/>
  <c r="U1792" i="1"/>
  <c r="V1792" i="1"/>
  <c r="AY1792" i="1" s="1"/>
  <c r="U1794" i="1"/>
  <c r="L1804" i="1"/>
  <c r="L1803" i="1" s="1"/>
  <c r="L1802" i="1" s="1"/>
  <c r="L1801" i="1" s="1"/>
  <c r="L1800" i="1" s="1"/>
  <c r="P1804" i="1"/>
  <c r="P1803" i="1" s="1"/>
  <c r="P1802" i="1" s="1"/>
  <c r="P1801" i="1" s="1"/>
  <c r="P1800" i="1" s="1"/>
  <c r="W1804" i="1"/>
  <c r="W1803" i="1" s="1"/>
  <c r="W1802" i="1" s="1"/>
  <c r="W1801" i="1" s="1"/>
  <c r="W1800" i="1" s="1"/>
  <c r="AA1804" i="1"/>
  <c r="AA1803" i="1" s="1"/>
  <c r="AA1802" i="1" s="1"/>
  <c r="AA1801" i="1" s="1"/>
  <c r="AE1804" i="1"/>
  <c r="AE1803" i="1" s="1"/>
  <c r="AE1802" i="1" s="1"/>
  <c r="AE1801" i="1" s="1"/>
  <c r="AE1800" i="1" s="1"/>
  <c r="AI1804" i="1"/>
  <c r="AI1803" i="1" s="1"/>
  <c r="AI1802" i="1" s="1"/>
  <c r="AI1801" i="1" s="1"/>
  <c r="AM1804" i="1"/>
  <c r="AM1803" i="1" s="1"/>
  <c r="AM1802" i="1" s="1"/>
  <c r="AM1801" i="1" s="1"/>
  <c r="AQ1804" i="1"/>
  <c r="AQ1803" i="1" s="1"/>
  <c r="AQ1802" i="1" s="1"/>
  <c r="AQ1801" i="1" s="1"/>
  <c r="AQ1800" i="1" s="1"/>
  <c r="AZ1804" i="1"/>
  <c r="AZ1803" i="1" s="1"/>
  <c r="AZ1802" i="1" s="1"/>
  <c r="AZ1801" i="1" s="1"/>
  <c r="U1807" i="1"/>
  <c r="AX1807" i="1" s="1"/>
  <c r="AL1812" i="1"/>
  <c r="J1812" i="1"/>
  <c r="Y1812" i="1"/>
  <c r="Y1811" i="1" s="1"/>
  <c r="Y1810" i="1" s="1"/>
  <c r="AC1812" i="1"/>
  <c r="AC1811" i="1" s="1"/>
  <c r="AC1810" i="1" s="1"/>
  <c r="AG1812" i="1"/>
  <c r="AG1811" i="1" s="1"/>
  <c r="AG1810" i="1" s="1"/>
  <c r="AH1815" i="1"/>
  <c r="AH1812" i="1" s="1"/>
  <c r="AH1811" i="1" s="1"/>
  <c r="AH1810" i="1" s="1"/>
  <c r="U1823" i="1"/>
  <c r="R1821" i="1"/>
  <c r="R1820" i="1" s="1"/>
  <c r="Y1818" i="1"/>
  <c r="AP1821" i="1"/>
  <c r="U1834" i="1"/>
  <c r="AV1836" i="1"/>
  <c r="AK1866" i="1"/>
  <c r="AB1951" i="1"/>
  <c r="AO1967" i="1"/>
  <c r="AO1966" i="1" s="1"/>
  <c r="R1255" i="1"/>
  <c r="AV1265" i="1"/>
  <c r="AI1275" i="1"/>
  <c r="AI1274" i="1" s="1"/>
  <c r="AM1275" i="1"/>
  <c r="AM1274" i="1" s="1"/>
  <c r="AM1269" i="1" s="1"/>
  <c r="AM1268" i="1" s="1"/>
  <c r="AV1288" i="1"/>
  <c r="M1293" i="1"/>
  <c r="U1302" i="1"/>
  <c r="AX1302" i="1" s="1"/>
  <c r="AS1308" i="1"/>
  <c r="AI1308" i="1"/>
  <c r="AI1307" i="1" s="1"/>
  <c r="AQ1308" i="1"/>
  <c r="AQ1307" i="1" s="1"/>
  <c r="R1349" i="1"/>
  <c r="U1359" i="1"/>
  <c r="AX1359" i="1" s="1"/>
  <c r="AG1393" i="1"/>
  <c r="AG1392" i="1" s="1"/>
  <c r="AU1402" i="1"/>
  <c r="AJ1418" i="1"/>
  <c r="T1437" i="1"/>
  <c r="AJ1436" i="1"/>
  <c r="AJ1435" i="1" s="1"/>
  <c r="AR1436" i="1"/>
  <c r="AR1435" i="1" s="1"/>
  <c r="AV1438" i="1"/>
  <c r="AU1439" i="1"/>
  <c r="AV1439" i="1" s="1"/>
  <c r="AI1436" i="1"/>
  <c r="AI1435" i="1" s="1"/>
  <c r="AM1436" i="1"/>
  <c r="AM1435" i="1" s="1"/>
  <c r="AQ1436" i="1"/>
  <c r="AQ1435" i="1" s="1"/>
  <c r="AY1445" i="1"/>
  <c r="O1444" i="1"/>
  <c r="O1443" i="1" s="1"/>
  <c r="S1444" i="1"/>
  <c r="S1443" i="1" s="1"/>
  <c r="S1434" i="1" s="1"/>
  <c r="Z1444" i="1"/>
  <c r="Z1443" i="1" s="1"/>
  <c r="Z1434" i="1" s="1"/>
  <c r="Z1433" i="1" s="1"/>
  <c r="AD1444" i="1"/>
  <c r="AD1443" i="1" s="1"/>
  <c r="AD1434" i="1" s="1"/>
  <c r="AD1433" i="1" s="1"/>
  <c r="AH1444" i="1"/>
  <c r="AH1443" i="1" s="1"/>
  <c r="AP1444" i="1"/>
  <c r="AT1444" i="1"/>
  <c r="AT1443" i="1" s="1"/>
  <c r="AV1458" i="1"/>
  <c r="V1472" i="1"/>
  <c r="AM1479" i="1"/>
  <c r="AM1478" i="1" s="1"/>
  <c r="AM1477" i="1" s="1"/>
  <c r="AM1482" i="1"/>
  <c r="AV1494" i="1"/>
  <c r="T1501" i="1"/>
  <c r="T1506" i="1"/>
  <c r="AV1507" i="1"/>
  <c r="U1514" i="1"/>
  <c r="V1514" i="1"/>
  <c r="AZ1530" i="1"/>
  <c r="AJ1532" i="1"/>
  <c r="AJ1531" i="1" s="1"/>
  <c r="AR1532" i="1"/>
  <c r="AR1531" i="1" s="1"/>
  <c r="AV1534" i="1"/>
  <c r="P1532" i="1"/>
  <c r="P1531" i="1" s="1"/>
  <c r="V1540" i="1"/>
  <c r="AY1540" i="1" s="1"/>
  <c r="O1539" i="1"/>
  <c r="O1538" i="1" s="1"/>
  <c r="Z1539" i="1"/>
  <c r="Z1538" i="1" s="1"/>
  <c r="AH1539" i="1"/>
  <c r="AH1538" i="1" s="1"/>
  <c r="AP1539" i="1"/>
  <c r="AP1538" i="1" s="1"/>
  <c r="T1548" i="1"/>
  <c r="AY1550" i="1"/>
  <c r="AY1551" i="1"/>
  <c r="U1579" i="1"/>
  <c r="AX1579" i="1" s="1"/>
  <c r="Y1575" i="1"/>
  <c r="Y1574" i="1" s="1"/>
  <c r="AC1575" i="1"/>
  <c r="AC1574" i="1" s="1"/>
  <c r="U1592" i="1"/>
  <c r="AN1588" i="1"/>
  <c r="AN1587" i="1" s="1"/>
  <c r="AS1600" i="1"/>
  <c r="AH1604" i="1"/>
  <c r="AH1603" i="1" s="1"/>
  <c r="AH1602" i="1" s="1"/>
  <c r="AH1601" i="1" s="1"/>
  <c r="AH1600" i="1" s="1"/>
  <c r="AY1625" i="1"/>
  <c r="O1624" i="1"/>
  <c r="O1623" i="1" s="1"/>
  <c r="S1624" i="1"/>
  <c r="S1623" i="1" s="1"/>
  <c r="S1614" i="1" s="1"/>
  <c r="Z1624" i="1"/>
  <c r="Z1623" i="1" s="1"/>
  <c r="Z1614" i="1" s="1"/>
  <c r="Z1613" i="1" s="1"/>
  <c r="AH1624" i="1"/>
  <c r="AH1623" i="1" s="1"/>
  <c r="AP1624" i="1"/>
  <c r="P1655" i="1"/>
  <c r="P1654" i="1" s="1"/>
  <c r="P1653" i="1" s="1"/>
  <c r="P1643" i="1" s="1"/>
  <c r="S1662" i="1"/>
  <c r="AH1731" i="1"/>
  <c r="AH1730" i="1" s="1"/>
  <c r="AI1743" i="1"/>
  <c r="AI1742" i="1" s="1"/>
  <c r="AM1743" i="1"/>
  <c r="AM1742" i="1" s="1"/>
  <c r="AZ1743" i="1"/>
  <c r="AZ1742" i="1" s="1"/>
  <c r="BA1815" i="1"/>
  <c r="AH1830" i="1"/>
  <c r="AH1829" i="1" s="1"/>
  <c r="AH1828" i="1" s="1"/>
  <c r="AP1830" i="1"/>
  <c r="AT1830" i="1"/>
  <c r="AT1829" i="1" s="1"/>
  <c r="AT1828" i="1" s="1"/>
  <c r="AV2070" i="1"/>
  <c r="AW2070" i="1"/>
  <c r="AE2094" i="1"/>
  <c r="AE2093" i="1" s="1"/>
  <c r="AK1393" i="1"/>
  <c r="AK1392" i="1" s="1"/>
  <c r="K1471" i="1"/>
  <c r="S1471" i="1"/>
  <c r="S1470" i="1" s="1"/>
  <c r="S1469" i="1" s="1"/>
  <c r="S1468" i="1" s="1"/>
  <c r="S1467" i="1" s="1"/>
  <c r="AH1505" i="1"/>
  <c r="AH1504" i="1" s="1"/>
  <c r="AK1575" i="1"/>
  <c r="AK1574" i="1" s="1"/>
  <c r="AK1600" i="1"/>
  <c r="Q1655" i="1"/>
  <c r="Q1654" i="1" s="1"/>
  <c r="Q1653" i="1" s="1"/>
  <c r="X1655" i="1"/>
  <c r="X1654" i="1" s="1"/>
  <c r="X1653" i="1" s="1"/>
  <c r="AB1655" i="1"/>
  <c r="AB1654" i="1" s="1"/>
  <c r="AB1653" i="1" s="1"/>
  <c r="AF1655" i="1"/>
  <c r="AF1654" i="1" s="1"/>
  <c r="AF1653" i="1" s="1"/>
  <c r="Y1662" i="1"/>
  <c r="AC1662" i="1"/>
  <c r="AK1662" i="1"/>
  <c r="AH1670" i="1"/>
  <c r="AH1669" i="1" s="1"/>
  <c r="AH1668" i="1" s="1"/>
  <c r="AP1670" i="1"/>
  <c r="AP1669" i="1" s="1"/>
  <c r="P1706" i="1"/>
  <c r="P1705" i="1" s="1"/>
  <c r="AV1717" i="1"/>
  <c r="W1731" i="1"/>
  <c r="W1730" i="1" s="1"/>
  <c r="AX1749" i="1"/>
  <c r="U1758" i="1"/>
  <c r="T1771" i="1"/>
  <c r="P1767" i="1"/>
  <c r="V1771" i="1"/>
  <c r="AY1771" i="1" s="1"/>
  <c r="Z1767" i="1"/>
  <c r="AR1767" i="1"/>
  <c r="R1780" i="1"/>
  <c r="AU1794" i="1"/>
  <c r="T1798" i="1"/>
  <c r="BA1798" i="1"/>
  <c r="Y1804" i="1"/>
  <c r="Y1803" i="1" s="1"/>
  <c r="Y1802" i="1" s="1"/>
  <c r="Y1801" i="1" s="1"/>
  <c r="AC1804" i="1"/>
  <c r="AC1803" i="1" s="1"/>
  <c r="AC1802" i="1" s="1"/>
  <c r="AC1801" i="1" s="1"/>
  <c r="AC1800" i="1" s="1"/>
  <c r="AG1804" i="1"/>
  <c r="AG1803" i="1" s="1"/>
  <c r="AG1802" i="1" s="1"/>
  <c r="AG1801" i="1" s="1"/>
  <c r="AK1804" i="1"/>
  <c r="AK1803" i="1" s="1"/>
  <c r="AK1802" i="1" s="1"/>
  <c r="AK1801" i="1" s="1"/>
  <c r="AK1800" i="1" s="1"/>
  <c r="AO1804" i="1"/>
  <c r="AO1803" i="1" s="1"/>
  <c r="AO1802" i="1" s="1"/>
  <c r="AO1801" i="1" s="1"/>
  <c r="S1804" i="1"/>
  <c r="S1803" i="1" s="1"/>
  <c r="S1802" i="1" s="1"/>
  <c r="S1801" i="1" s="1"/>
  <c r="S1800" i="1" s="1"/>
  <c r="AD1804" i="1"/>
  <c r="AD1803" i="1" s="1"/>
  <c r="AD1802" i="1" s="1"/>
  <c r="AD1801" i="1" s="1"/>
  <c r="AD1800" i="1" s="1"/>
  <c r="AL1804" i="1"/>
  <c r="AT1804" i="1"/>
  <c r="AT1803" i="1" s="1"/>
  <c r="AT1802" i="1" s="1"/>
  <c r="AT1801" i="1" s="1"/>
  <c r="AT1800" i="1" s="1"/>
  <c r="R1800" i="1"/>
  <c r="U1815" i="1"/>
  <c r="V1815" i="1"/>
  <c r="P1821" i="1"/>
  <c r="P1820" i="1" s="1"/>
  <c r="AF1821" i="1"/>
  <c r="AF1820" i="1" s="1"/>
  <c r="AJ1821" i="1"/>
  <c r="AJ1820" i="1" s="1"/>
  <c r="AN1821" i="1"/>
  <c r="AN1820" i="1" s="1"/>
  <c r="AN1819" i="1" s="1"/>
  <c r="AN1818" i="1" s="1"/>
  <c r="P1830" i="1"/>
  <c r="P1829" i="1" s="1"/>
  <c r="P1828" i="1" s="1"/>
  <c r="AD1837" i="1"/>
  <c r="AY1837" i="1" s="1"/>
  <c r="AY1858" i="1"/>
  <c r="U1864" i="1"/>
  <c r="AX1864" i="1" s="1"/>
  <c r="AX1876" i="1"/>
  <c r="AY1876" i="1"/>
  <c r="R1903" i="1"/>
  <c r="R1902" i="1" s="1"/>
  <c r="AX1927" i="1"/>
  <c r="AJ1942" i="1"/>
  <c r="AJ1941" i="1" s="1"/>
  <c r="AR1942" i="1"/>
  <c r="AR1941" i="1" s="1"/>
  <c r="O1967" i="1"/>
  <c r="O1966" i="1" s="1"/>
  <c r="AI1967" i="1"/>
  <c r="AI1966" i="1" s="1"/>
  <c r="AJ2017" i="1"/>
  <c r="AJ2016" i="1" s="1"/>
  <c r="AZ2062" i="1"/>
  <c r="AZ2061" i="1" s="1"/>
  <c r="AA2096" i="1"/>
  <c r="AA2095" i="1" s="1"/>
  <c r="AI2096" i="1"/>
  <c r="AI2095" i="1" s="1"/>
  <c r="AE2130" i="1"/>
  <c r="AG2119" i="1"/>
  <c r="AV2234" i="1"/>
  <c r="AW2234" i="1"/>
  <c r="O2314" i="1"/>
  <c r="O2313" i="1" s="1"/>
  <c r="AI2314" i="1"/>
  <c r="AI2313" i="1" s="1"/>
  <c r="AS2332" i="1"/>
  <c r="AS2331" i="1" s="1"/>
  <c r="U1874" i="1"/>
  <c r="AX1874" i="1" s="1"/>
  <c r="N1873" i="1"/>
  <c r="N1872" i="1" s="1"/>
  <c r="BA1874" i="1"/>
  <c r="L1891" i="1"/>
  <c r="L1890" i="1" s="1"/>
  <c r="AZ1891" i="1"/>
  <c r="AZ1890" i="1" s="1"/>
  <c r="W1903" i="1"/>
  <c r="W1902" i="1" s="1"/>
  <c r="AE1903" i="1"/>
  <c r="AE1902" i="1" s="1"/>
  <c r="AQ1903" i="1"/>
  <c r="AQ1902" i="1" s="1"/>
  <c r="AO1923" i="1"/>
  <c r="V1927" i="1"/>
  <c r="Y1942" i="1"/>
  <c r="Y1941" i="1" s="1"/>
  <c r="Y1936" i="1" s="1"/>
  <c r="Y1935" i="1" s="1"/>
  <c r="AC1942" i="1"/>
  <c r="AC1941" i="1" s="1"/>
  <c r="AC1936" i="1" s="1"/>
  <c r="AC1935" i="1" s="1"/>
  <c r="AG1942" i="1"/>
  <c r="AG1941" i="1" s="1"/>
  <c r="AK1942" i="1"/>
  <c r="AK1941" i="1" s="1"/>
  <c r="AO1942" i="1"/>
  <c r="AO1941" i="1" s="1"/>
  <c r="AO1936" i="1" s="1"/>
  <c r="AO1935" i="1" s="1"/>
  <c r="AS1942" i="1"/>
  <c r="AS1941" i="1" s="1"/>
  <c r="AV1944" i="1"/>
  <c r="AV1946" i="1"/>
  <c r="AV1948" i="1"/>
  <c r="U1956" i="1"/>
  <c r="AX1956" i="1" s="1"/>
  <c r="V1956" i="1"/>
  <c r="AY1956" i="1" s="1"/>
  <c r="R1955" i="1"/>
  <c r="R1954" i="1" s="1"/>
  <c r="R1953" i="1" s="1"/>
  <c r="R1952" i="1" s="1"/>
  <c r="R1951" i="1" s="1"/>
  <c r="AC1955" i="1"/>
  <c r="AC1954" i="1" s="1"/>
  <c r="AC1953" i="1" s="1"/>
  <c r="AC1952" i="1" s="1"/>
  <c r="AC1951" i="1" s="1"/>
  <c r="AG1955" i="1"/>
  <c r="AG1954" i="1" s="1"/>
  <c r="AG1953" i="1" s="1"/>
  <c r="AG1952" i="1" s="1"/>
  <c r="AG1951" i="1" s="1"/>
  <c r="AO1955" i="1"/>
  <c r="AO1954" i="1" s="1"/>
  <c r="AO1953" i="1" s="1"/>
  <c r="AO1952" i="1" s="1"/>
  <c r="AO1951" i="1" s="1"/>
  <c r="AS1955" i="1"/>
  <c r="AS1954" i="1" s="1"/>
  <c r="AS1953" i="1" s="1"/>
  <c r="AS1952" i="1" s="1"/>
  <c r="AS1951" i="1" s="1"/>
  <c r="AV1957" i="1"/>
  <c r="AV1960" i="1"/>
  <c r="S1967" i="1"/>
  <c r="S1966" i="1" s="1"/>
  <c r="V1971" i="1"/>
  <c r="AY1971" i="1" s="1"/>
  <c r="AS1987" i="1"/>
  <c r="AS1986" i="1" s="1"/>
  <c r="AS1985" i="1" s="1"/>
  <c r="Q1984" i="1"/>
  <c r="Q1978" i="1" s="1"/>
  <c r="AB1984" i="1"/>
  <c r="AB1978" i="1" s="1"/>
  <c r="O2017" i="1"/>
  <c r="O2016" i="1" s="1"/>
  <c r="AF2017" i="1"/>
  <c r="AF2016" i="1" s="1"/>
  <c r="AN2017" i="1"/>
  <c r="AN2016" i="1" s="1"/>
  <c r="AF2028" i="1"/>
  <c r="AF2027" i="1" s="1"/>
  <c r="Y2053" i="1"/>
  <c r="Y2052" i="1" s="1"/>
  <c r="Y2041" i="1" s="1"/>
  <c r="Y2040" i="1" s="1"/>
  <c r="Y2039" i="1" s="1"/>
  <c r="AC2053" i="1"/>
  <c r="AC2052" i="1" s="1"/>
  <c r="AC2041" i="1" s="1"/>
  <c r="AC2040" i="1" s="1"/>
  <c r="AC2039" i="1" s="1"/>
  <c r="AV2068" i="1"/>
  <c r="S2069" i="1"/>
  <c r="X2062" i="1"/>
  <c r="X2061" i="1" s="1"/>
  <c r="S2072" i="1"/>
  <c r="Q2096" i="1"/>
  <c r="Q2095" i="1" s="1"/>
  <c r="AT2096" i="1"/>
  <c r="AT2095" i="1" s="1"/>
  <c r="T2102" i="1"/>
  <c r="AV2102" i="1" s="1"/>
  <c r="Z2106" i="1"/>
  <c r="Z2105" i="1" s="1"/>
  <c r="AH2106" i="1"/>
  <c r="AH2105" i="1" s="1"/>
  <c r="AT2106" i="1"/>
  <c r="AT2105" i="1" s="1"/>
  <c r="Y2106" i="1"/>
  <c r="Y2105" i="1" s="1"/>
  <c r="AC2106" i="1"/>
  <c r="AC2105" i="1" s="1"/>
  <c r="T2110" i="1"/>
  <c r="V2113" i="1"/>
  <c r="AY2113" i="1" s="1"/>
  <c r="T2123" i="1"/>
  <c r="BA2123" i="1"/>
  <c r="T2128" i="1"/>
  <c r="V2135" i="1"/>
  <c r="AY2135" i="1" s="1"/>
  <c r="AZ2130" i="1"/>
  <c r="AZ2125" i="1" s="1"/>
  <c r="AZ2119" i="1" s="1"/>
  <c r="P2152" i="1"/>
  <c r="P2151" i="1" s="1"/>
  <c r="P2150" i="1" s="1"/>
  <c r="AE2152" i="1"/>
  <c r="AE2151" i="1" s="1"/>
  <c r="AE2150" i="1" s="1"/>
  <c r="BA2212" i="1"/>
  <c r="AF2211" i="1"/>
  <c r="AF2210" i="1" s="1"/>
  <c r="AE2306" i="1"/>
  <c r="AE2305" i="1" s="1"/>
  <c r="AE2298" i="1" s="1"/>
  <c r="AT2378" i="1"/>
  <c r="AT2377" i="1" s="1"/>
  <c r="AT2376" i="1" s="1"/>
  <c r="AT2375" i="1" s="1"/>
  <c r="AM2378" i="1"/>
  <c r="AM2377" i="1" s="1"/>
  <c r="AM2376" i="1" s="1"/>
  <c r="AM2375" i="1" s="1"/>
  <c r="AJ2427" i="1"/>
  <c r="AJ2426" i="1" s="1"/>
  <c r="AA1923" i="1"/>
  <c r="AH1923" i="1"/>
  <c r="O1936" i="1"/>
  <c r="O1935" i="1" s="1"/>
  <c r="L1942" i="1"/>
  <c r="L1941" i="1" s="1"/>
  <c r="L1936" i="1" s="1"/>
  <c r="L1935" i="1" s="1"/>
  <c r="P1942" i="1"/>
  <c r="P1941" i="1" s="1"/>
  <c r="P1936" i="1" s="1"/>
  <c r="P1935" i="1" s="1"/>
  <c r="BA1945" i="1"/>
  <c r="AU1945" i="1"/>
  <c r="BA1947" i="1"/>
  <c r="AU1947" i="1"/>
  <c r="AN1942" i="1"/>
  <c r="AN1941" i="1" s="1"/>
  <c r="K1955" i="1"/>
  <c r="K1954" i="1" s="1"/>
  <c r="K1953" i="1" s="1"/>
  <c r="K1952" i="1" s="1"/>
  <c r="O1955" i="1"/>
  <c r="O1954" i="1" s="1"/>
  <c r="O1953" i="1" s="1"/>
  <c r="O1952" i="1" s="1"/>
  <c r="S1955" i="1"/>
  <c r="S1954" i="1" s="1"/>
  <c r="S1953" i="1" s="1"/>
  <c r="S1952" i="1" s="1"/>
  <c r="S1951" i="1" s="1"/>
  <c r="Z1955" i="1"/>
  <c r="Z1954" i="1" s="1"/>
  <c r="Z1953" i="1" s="1"/>
  <c r="Z1952" i="1" s="1"/>
  <c r="AD1955" i="1"/>
  <c r="AD1954" i="1" s="1"/>
  <c r="AD1953" i="1" s="1"/>
  <c r="AD1952" i="1" s="1"/>
  <c r="AD1951" i="1" s="1"/>
  <c r="AL1955" i="1"/>
  <c r="AP1955" i="1"/>
  <c r="AF1963" i="1"/>
  <c r="AF1962" i="1" s="1"/>
  <c r="AF1961" i="1" s="1"/>
  <c r="AF1951" i="1" s="1"/>
  <c r="W1967" i="1"/>
  <c r="W1966" i="1" s="1"/>
  <c r="AX1999" i="1"/>
  <c r="BA2007" i="1"/>
  <c r="AR2017" i="1"/>
  <c r="AR2016" i="1" s="1"/>
  <c r="BA2024" i="1"/>
  <c r="BA2025" i="1"/>
  <c r="T2056" i="1"/>
  <c r="BA2056" i="1"/>
  <c r="AS2074" i="1"/>
  <c r="AX2076" i="1"/>
  <c r="AK2074" i="1"/>
  <c r="I2075" i="1"/>
  <c r="Q2075" i="1"/>
  <c r="BA2097" i="1"/>
  <c r="P2106" i="1"/>
  <c r="P2105" i="1" s="1"/>
  <c r="AE2106" i="1"/>
  <c r="AE2105" i="1" s="1"/>
  <c r="AM2134" i="1"/>
  <c r="AM2130" i="1" s="1"/>
  <c r="AU2137" i="1"/>
  <c r="BA2141" i="1"/>
  <c r="AU2141" i="1"/>
  <c r="Q2150" i="1"/>
  <c r="AN2187" i="1"/>
  <c r="AN2186" i="1" s="1"/>
  <c r="AN2185" i="1" s="1"/>
  <c r="BA2198" i="1"/>
  <c r="R2273" i="1"/>
  <c r="R2272" i="1" s="1"/>
  <c r="R2271" i="1" s="1"/>
  <c r="R2270" i="1" s="1"/>
  <c r="S2314" i="1"/>
  <c r="S2313" i="1" s="1"/>
  <c r="T2342" i="1"/>
  <c r="AW2342" i="1" s="1"/>
  <c r="O2341" i="1"/>
  <c r="AQ2341" i="1"/>
  <c r="AU2342" i="1"/>
  <c r="AW2348" i="1"/>
  <c r="AV2348" i="1"/>
  <c r="O2410" i="1"/>
  <c r="AW2448" i="1"/>
  <c r="AV2448" i="1"/>
  <c r="T2450" i="1"/>
  <c r="S2449" i="1"/>
  <c r="AW2454" i="1"/>
  <c r="AV2454" i="1"/>
  <c r="V1869" i="1"/>
  <c r="O1866" i="1"/>
  <c r="AB1873" i="1"/>
  <c r="AB1872" i="1" s="1"/>
  <c r="AJ1873" i="1"/>
  <c r="AJ1872" i="1" s="1"/>
  <c r="AR1873" i="1"/>
  <c r="AR1872" i="1" s="1"/>
  <c r="V1881" i="1"/>
  <c r="AH1891" i="1"/>
  <c r="AH1890" i="1" s="1"/>
  <c r="U1895" i="1"/>
  <c r="AX1895" i="1" s="1"/>
  <c r="AV1896" i="1"/>
  <c r="AF1903" i="1"/>
  <c r="AF1902" i="1" s="1"/>
  <c r="AN1903" i="1"/>
  <c r="AN1902" i="1" s="1"/>
  <c r="J1926" i="1"/>
  <c r="AZ1923" i="1"/>
  <c r="AY1932" i="1"/>
  <c r="T1939" i="1"/>
  <c r="AA1922" i="1"/>
  <c r="W1951" i="1"/>
  <c r="AM1951" i="1"/>
  <c r="AQ1951" i="1"/>
  <c r="AZ1951" i="1"/>
  <c r="U1958" i="1"/>
  <c r="AX1958" i="1" s="1"/>
  <c r="V1958" i="1"/>
  <c r="AY1958" i="1" s="1"/>
  <c r="AJ1967" i="1"/>
  <c r="AJ1966" i="1" s="1"/>
  <c r="P1967" i="1"/>
  <c r="P1966" i="1" s="1"/>
  <c r="AF1987" i="1"/>
  <c r="AF1986" i="1" s="1"/>
  <c r="AF1985" i="1" s="1"/>
  <c r="AJ1987" i="1"/>
  <c r="AJ1986" i="1" s="1"/>
  <c r="AJ1985" i="1" s="1"/>
  <c r="AN1987" i="1"/>
  <c r="AN1986" i="1" s="1"/>
  <c r="AN1985" i="1" s="1"/>
  <c r="AV1989" i="1"/>
  <c r="S1984" i="1"/>
  <c r="S1978" i="1" s="1"/>
  <c r="BA1995" i="1"/>
  <c r="Q2017" i="1"/>
  <c r="Q2016" i="1" s="1"/>
  <c r="AL2023" i="1"/>
  <c r="AU2025" i="1"/>
  <c r="L2053" i="1"/>
  <c r="L2052" i="1" s="1"/>
  <c r="L2041" i="1" s="1"/>
  <c r="L2040" i="1" s="1"/>
  <c r="L2039" i="1" s="1"/>
  <c r="P2053" i="1"/>
  <c r="P2052" i="1" s="1"/>
  <c r="W2053" i="1"/>
  <c r="W2052" i="1" s="1"/>
  <c r="W2041" i="1" s="1"/>
  <c r="W2040" i="1" s="1"/>
  <c r="W2039" i="1" s="1"/>
  <c r="AV2057" i="1"/>
  <c r="BA2066" i="1"/>
  <c r="BA2069" i="1"/>
  <c r="AY2072" i="1"/>
  <c r="AC2074" i="1"/>
  <c r="K2075" i="1"/>
  <c r="O2075" i="1"/>
  <c r="S2075" i="1"/>
  <c r="AD2075" i="1"/>
  <c r="V2079" i="1"/>
  <c r="AM2082" i="1"/>
  <c r="M2082" i="1"/>
  <c r="R2082" i="1"/>
  <c r="Y2082" i="1"/>
  <c r="Y2074" i="1" s="1"/>
  <c r="AY2097" i="1"/>
  <c r="O2096" i="1"/>
  <c r="O2095" i="1" s="1"/>
  <c r="AY2099" i="1"/>
  <c r="S2096" i="1"/>
  <c r="S2095" i="1" s="1"/>
  <c r="AV2100" i="1"/>
  <c r="I2107" i="1"/>
  <c r="AB2106" i="1"/>
  <c r="AB2105" i="1" s="1"/>
  <c r="W2106" i="1"/>
  <c r="W2105" i="1" s="1"/>
  <c r="AA2106" i="1"/>
  <c r="AA2105" i="1" s="1"/>
  <c r="BA2113" i="1"/>
  <c r="AX2127" i="1"/>
  <c r="AW2129" i="1"/>
  <c r="BA2132" i="1"/>
  <c r="M2134" i="1"/>
  <c r="M2130" i="1" s="1"/>
  <c r="M2125" i="1" s="1"/>
  <c r="M2119" i="1" s="1"/>
  <c r="Q2134" i="1"/>
  <c r="Q2130" i="1" s="1"/>
  <c r="Q2125" i="1" s="1"/>
  <c r="Q2119" i="1" s="1"/>
  <c r="AV2136" i="1"/>
  <c r="V2137" i="1"/>
  <c r="AY2137" i="1" s="1"/>
  <c r="O2134" i="1"/>
  <c r="N2152" i="1"/>
  <c r="N2151" i="1" s="1"/>
  <c r="N2150" i="1" s="1"/>
  <c r="BA2360" i="1"/>
  <c r="S2411" i="1"/>
  <c r="S2410" i="1" s="1"/>
  <c r="AH2411" i="1"/>
  <c r="R2416" i="1"/>
  <c r="R2410" i="1" s="1"/>
  <c r="Z2558" i="1"/>
  <c r="S2582" i="1"/>
  <c r="S2573" i="1" s="1"/>
  <c r="T2583" i="1"/>
  <c r="U2653" i="1"/>
  <c r="M2650" i="1"/>
  <c r="M2649" i="1" s="1"/>
  <c r="N2187" i="1"/>
  <c r="N2186" i="1" s="1"/>
  <c r="N2185" i="1" s="1"/>
  <c r="R2187" i="1"/>
  <c r="R2186" i="1" s="1"/>
  <c r="R2185" i="1" s="1"/>
  <c r="Y2187" i="1"/>
  <c r="Y2186" i="1" s="1"/>
  <c r="Y2185" i="1" s="1"/>
  <c r="AC2187" i="1"/>
  <c r="AC2186" i="1" s="1"/>
  <c r="AC2185" i="1" s="1"/>
  <c r="AH2187" i="1"/>
  <c r="AH2186" i="1" s="1"/>
  <c r="AH2185" i="1" s="1"/>
  <c r="AH2184" i="1" s="1"/>
  <c r="AH2183" i="1" s="1"/>
  <c r="AM2187" i="1"/>
  <c r="AM2186" i="1" s="1"/>
  <c r="AM2185" i="1" s="1"/>
  <c r="AM2184" i="1" s="1"/>
  <c r="AM2183" i="1" s="1"/>
  <c r="O2187" i="1"/>
  <c r="O2186" i="1" s="1"/>
  <c r="O2185" i="1" s="1"/>
  <c r="O2184" i="1" s="1"/>
  <c r="O2183" i="1" s="1"/>
  <c r="AI2187" i="1"/>
  <c r="AI2186" i="1" s="1"/>
  <c r="AI2185" i="1" s="1"/>
  <c r="BA2194" i="1"/>
  <c r="AA2199" i="1"/>
  <c r="AA2198" i="1" s="1"/>
  <c r="AI2199" i="1"/>
  <c r="AI2198" i="1" s="1"/>
  <c r="AQ2199" i="1"/>
  <c r="AQ2198" i="1" s="1"/>
  <c r="V2225" i="1"/>
  <c r="U2227" i="1"/>
  <c r="N2224" i="1"/>
  <c r="N2223" i="1" s="1"/>
  <c r="N2222" i="1" s="1"/>
  <c r="N2221" i="1" s="1"/>
  <c r="N2220" i="1" s="1"/>
  <c r="U2229" i="1"/>
  <c r="V2231" i="1"/>
  <c r="AY2231" i="1" s="1"/>
  <c r="AL2224" i="1"/>
  <c r="AX2247" i="1"/>
  <c r="AY2247" i="1"/>
  <c r="U2257" i="1"/>
  <c r="BA2257" i="1"/>
  <c r="AV2266" i="1"/>
  <c r="AF2263" i="1"/>
  <c r="AF2262" i="1" s="1"/>
  <c r="AF2261" i="1" s="1"/>
  <c r="T2276" i="1"/>
  <c r="V2290" i="1"/>
  <c r="AV2304" i="1"/>
  <c r="AI2308" i="1"/>
  <c r="AI2307" i="1" s="1"/>
  <c r="AM2308" i="1"/>
  <c r="AM2307" i="1" s="1"/>
  <c r="AX2315" i="1"/>
  <c r="W2314" i="1"/>
  <c r="W2313" i="1" s="1"/>
  <c r="BA2323" i="1"/>
  <c r="T2327" i="1"/>
  <c r="BA2329" i="1"/>
  <c r="L2332" i="1"/>
  <c r="L2331" i="1" s="1"/>
  <c r="P2332" i="1"/>
  <c r="P2331" i="1" s="1"/>
  <c r="K2359" i="1"/>
  <c r="K2358" i="1" s="1"/>
  <c r="AG2359" i="1"/>
  <c r="AG2358" i="1" s="1"/>
  <c r="BA2368" i="1"/>
  <c r="AU2368" i="1"/>
  <c r="Z2378" i="1"/>
  <c r="Z2377" i="1" s="1"/>
  <c r="Z2376" i="1" s="1"/>
  <c r="Z2375" i="1" s="1"/>
  <c r="AD2378" i="1"/>
  <c r="AD2377" i="1" s="1"/>
  <c r="AD2376" i="1" s="1"/>
  <c r="AD2375" i="1" s="1"/>
  <c r="AL2378" i="1"/>
  <c r="AL2377" i="1" s="1"/>
  <c r="AV2382" i="1"/>
  <c r="AL2390" i="1"/>
  <c r="T2391" i="1"/>
  <c r="U2397" i="1"/>
  <c r="AX2397" i="1" s="1"/>
  <c r="AV2398" i="1"/>
  <c r="AY2399" i="1"/>
  <c r="R2396" i="1"/>
  <c r="R2395" i="1" s="1"/>
  <c r="AV2400" i="1"/>
  <c r="AD2411" i="1"/>
  <c r="AD2410" i="1" s="1"/>
  <c r="AL2411" i="1"/>
  <c r="AT2411" i="1"/>
  <c r="AN2416" i="1"/>
  <c r="O2416" i="1"/>
  <c r="AH2416" i="1"/>
  <c r="L2427" i="1"/>
  <c r="P2427" i="1"/>
  <c r="AT2427" i="1"/>
  <c r="AT2426" i="1" s="1"/>
  <c r="V2432" i="1"/>
  <c r="U2434" i="1"/>
  <c r="U2436" i="1"/>
  <c r="BA2440" i="1"/>
  <c r="BA2449" i="1"/>
  <c r="AY2452" i="1"/>
  <c r="S2469" i="1"/>
  <c r="T2470" i="1"/>
  <c r="J2482" i="1"/>
  <c r="I2491" i="1"/>
  <c r="T2492" i="1"/>
  <c r="AW2492" i="1" s="1"/>
  <c r="P2515" i="1"/>
  <c r="P2514" i="1" s="1"/>
  <c r="P2513" i="1" s="1"/>
  <c r="AG2515" i="1"/>
  <c r="AG2514" i="1" s="1"/>
  <c r="AG2513" i="1" s="1"/>
  <c r="AK2515" i="1"/>
  <c r="AK2514" i="1" s="1"/>
  <c r="AK2513" i="1" s="1"/>
  <c r="AO2515" i="1"/>
  <c r="AO2514" i="1" s="1"/>
  <c r="AO2513" i="1" s="1"/>
  <c r="L2531" i="1"/>
  <c r="P2558" i="1"/>
  <c r="Z2573" i="1"/>
  <c r="AD2573" i="1"/>
  <c r="W2573" i="1"/>
  <c r="AT2573" i="1"/>
  <c r="AO2592" i="1"/>
  <c r="AS2592" i="1"/>
  <c r="Q2627" i="1"/>
  <c r="Q2626" i="1" s="1"/>
  <c r="Q2625" i="1" s="1"/>
  <c r="Q2624" i="1" s="1"/>
  <c r="AB2627" i="1"/>
  <c r="AB2626" i="1" s="1"/>
  <c r="AB2625" i="1" s="1"/>
  <c r="AB2624" i="1" s="1"/>
  <c r="AX2194" i="1"/>
  <c r="AB2199" i="1"/>
  <c r="AB2198" i="1" s="1"/>
  <c r="AJ2199" i="1"/>
  <c r="AJ2198" i="1" s="1"/>
  <c r="AR2199" i="1"/>
  <c r="AR2198" i="1" s="1"/>
  <c r="AX2204" i="1"/>
  <c r="AV2226" i="1"/>
  <c r="AU2229" i="1"/>
  <c r="AX2237" i="1"/>
  <c r="AU2245" i="1"/>
  <c r="BA2247" i="1"/>
  <c r="AX2249" i="1"/>
  <c r="T2251" i="1"/>
  <c r="AW2251" i="1" s="1"/>
  <c r="AX2255" i="1"/>
  <c r="U2284" i="1"/>
  <c r="AD2273" i="1"/>
  <c r="AD2272" i="1" s="1"/>
  <c r="AD2271" i="1" s="1"/>
  <c r="AD2270" i="1" s="1"/>
  <c r="AD2260" i="1" s="1"/>
  <c r="AH2273" i="1"/>
  <c r="AH2272" i="1" s="1"/>
  <c r="AH2271" i="1" s="1"/>
  <c r="AH2270" i="1" s="1"/>
  <c r="AV2291" i="1"/>
  <c r="P2308" i="1"/>
  <c r="P2307" i="1" s="1"/>
  <c r="AG2308" i="1"/>
  <c r="AG2307" i="1" s="1"/>
  <c r="AU2309" i="1"/>
  <c r="AT2308" i="1"/>
  <c r="AT2307" i="1" s="1"/>
  <c r="Q2314" i="1"/>
  <c r="Q2313" i="1" s="1"/>
  <c r="X2314" i="1"/>
  <c r="X2313" i="1" s="1"/>
  <c r="AB2314" i="1"/>
  <c r="AB2313" i="1" s="1"/>
  <c r="AB2306" i="1" s="1"/>
  <c r="AB2305" i="1" s="1"/>
  <c r="AG2314" i="1"/>
  <c r="AG2313" i="1" s="1"/>
  <c r="V2327" i="1"/>
  <c r="AY2327" i="1" s="1"/>
  <c r="X2332" i="1"/>
  <c r="X2331" i="1" s="1"/>
  <c r="AT2332" i="1"/>
  <c r="AT2331" i="1" s="1"/>
  <c r="AX2341" i="1"/>
  <c r="AV2354" i="1"/>
  <c r="AS2359" i="1"/>
  <c r="AS2358" i="1" s="1"/>
  <c r="AS2357" i="1" s="1"/>
  <c r="AS2356" i="1" s="1"/>
  <c r="AS2355" i="1" s="1"/>
  <c r="AV2363" i="1"/>
  <c r="AX2364" i="1"/>
  <c r="BA2379" i="1"/>
  <c r="M2378" i="1"/>
  <c r="M2377" i="1" s="1"/>
  <c r="M2376" i="1" s="1"/>
  <c r="M2375" i="1" s="1"/>
  <c r="Q2378" i="1"/>
  <c r="Q2377" i="1" s="1"/>
  <c r="Q2376" i="1" s="1"/>
  <c r="Q2375" i="1" s="1"/>
  <c r="AA2378" i="1"/>
  <c r="AA2377" i="1" s="1"/>
  <c r="AA2376" i="1" s="1"/>
  <c r="AA2375" i="1" s="1"/>
  <c r="S2378" i="1"/>
  <c r="S2377" i="1" s="1"/>
  <c r="S2376" i="1" s="1"/>
  <c r="S2375" i="1" s="1"/>
  <c r="AJ2378" i="1"/>
  <c r="AJ2377" i="1" s="1"/>
  <c r="AJ2376" i="1" s="1"/>
  <c r="AJ2375" i="1" s="1"/>
  <c r="AR2378" i="1"/>
  <c r="AR2377" i="1" s="1"/>
  <c r="AR2376" i="1" s="1"/>
  <c r="AR2375" i="1" s="1"/>
  <c r="AH2383" i="1"/>
  <c r="AV2385" i="1"/>
  <c r="AH2388" i="1"/>
  <c r="AH2387" i="1" s="1"/>
  <c r="S2396" i="1"/>
  <c r="S2395" i="1" s="1"/>
  <c r="S2388" i="1" s="1"/>
  <c r="S2387" i="1" s="1"/>
  <c r="Z2396" i="1"/>
  <c r="Z2395" i="1" s="1"/>
  <c r="Z2388" i="1" s="1"/>
  <c r="Z2387" i="1" s="1"/>
  <c r="AL2396" i="1"/>
  <c r="W2411" i="1"/>
  <c r="W2410" i="1" s="1"/>
  <c r="AQ2411" i="1"/>
  <c r="AQ2410" i="1" s="1"/>
  <c r="T2417" i="1"/>
  <c r="AK2416" i="1"/>
  <c r="AO2416" i="1"/>
  <c r="AO2410" i="1" s="1"/>
  <c r="AS2416" i="1"/>
  <c r="AS2410" i="1" s="1"/>
  <c r="V2423" i="1"/>
  <c r="AL2427" i="1"/>
  <c r="AL2426" i="1" s="1"/>
  <c r="T2432" i="1"/>
  <c r="AZ2427" i="1"/>
  <c r="AZ2426" i="1" s="1"/>
  <c r="V2436" i="1"/>
  <c r="AY2436" i="1" s="1"/>
  <c r="T2442" i="1"/>
  <c r="AX2449" i="1"/>
  <c r="BA2452" i="1"/>
  <c r="N2482" i="1"/>
  <c r="Y2482" i="1"/>
  <c r="AC2482" i="1"/>
  <c r="I2487" i="1"/>
  <c r="T2488" i="1"/>
  <c r="AV2488" i="1" s="1"/>
  <c r="M2531" i="1"/>
  <c r="M2530" i="1" s="1"/>
  <c r="AR2531" i="1"/>
  <c r="AR2530" i="1" s="1"/>
  <c r="I2558" i="1"/>
  <c r="M2558" i="1"/>
  <c r="AA2187" i="1"/>
  <c r="AA2186" i="1" s="1"/>
  <c r="AA2185" i="1" s="1"/>
  <c r="AA2184" i="1" s="1"/>
  <c r="AA2183" i="1" s="1"/>
  <c r="L2187" i="1"/>
  <c r="L2186" i="1" s="1"/>
  <c r="L2185" i="1" s="1"/>
  <c r="L2184" i="1" s="1"/>
  <c r="L2183" i="1" s="1"/>
  <c r="P2187" i="1"/>
  <c r="P2186" i="1" s="1"/>
  <c r="P2185" i="1" s="1"/>
  <c r="W2187" i="1"/>
  <c r="W2186" i="1" s="1"/>
  <c r="W2185" i="1" s="1"/>
  <c r="W2184" i="1" s="1"/>
  <c r="W2183" i="1" s="1"/>
  <c r="K2199" i="1"/>
  <c r="S2199" i="1"/>
  <c r="S2198" i="1" s="1"/>
  <c r="V2202" i="1"/>
  <c r="AY2202" i="1" s="1"/>
  <c r="AV2209" i="1"/>
  <c r="X2224" i="1"/>
  <c r="X2223" i="1" s="1"/>
  <c r="X2222" i="1" s="1"/>
  <c r="X2221" i="1" s="1"/>
  <c r="X2220" i="1" s="1"/>
  <c r="AB2224" i="1"/>
  <c r="AB2223" i="1" s="1"/>
  <c r="AB2222" i="1" s="1"/>
  <c r="AB2221" i="1" s="1"/>
  <c r="AB2220" i="1" s="1"/>
  <c r="AF2224" i="1"/>
  <c r="AF2223" i="1" s="1"/>
  <c r="AF2222" i="1" s="1"/>
  <c r="AF2221" i="1" s="1"/>
  <c r="AF2220" i="1" s="1"/>
  <c r="T2229" i="1"/>
  <c r="AY2243" i="1"/>
  <c r="AX2245" i="1"/>
  <c r="AJ2263" i="1"/>
  <c r="AJ2262" i="1" s="1"/>
  <c r="AJ2261" i="1" s="1"/>
  <c r="AX2286" i="1"/>
  <c r="Q2308" i="1"/>
  <c r="Q2307" i="1" s="1"/>
  <c r="AH2308" i="1"/>
  <c r="AH2307" i="1" s="1"/>
  <c r="BA2335" i="1"/>
  <c r="R2332" i="1"/>
  <c r="R2331" i="1" s="1"/>
  <c r="Y2332" i="1"/>
  <c r="Y2331" i="1" s="1"/>
  <c r="AC2332" i="1"/>
  <c r="AC2331" i="1" s="1"/>
  <c r="AG2332" i="1"/>
  <c r="AG2331" i="1" s="1"/>
  <c r="AU2347" i="1"/>
  <c r="AM2359" i="1"/>
  <c r="AM2358" i="1" s="1"/>
  <c r="AI2383" i="1"/>
  <c r="AJ2390" i="1"/>
  <c r="AJ2389" i="1" s="1"/>
  <c r="Q2390" i="1"/>
  <c r="Q2389" i="1" s="1"/>
  <c r="AI2410" i="1"/>
  <c r="Q2410" i="1"/>
  <c r="AI2416" i="1"/>
  <c r="AM2416" i="1"/>
  <c r="AM2410" i="1" s="1"/>
  <c r="AQ2416" i="1"/>
  <c r="AU2430" i="1"/>
  <c r="BA2436" i="1"/>
  <c r="AU2447" i="1"/>
  <c r="AW2451" i="1"/>
  <c r="AU2452" i="1"/>
  <c r="U2461" i="1"/>
  <c r="W2464" i="1"/>
  <c r="W2463" i="1" s="1"/>
  <c r="U2469" i="1"/>
  <c r="U2474" i="1"/>
  <c r="AX2474" i="1" s="1"/>
  <c r="L2482" i="1"/>
  <c r="P2482" i="1"/>
  <c r="W2482" i="1"/>
  <c r="AA2482" i="1"/>
  <c r="AI2482" i="1"/>
  <c r="AM2482" i="1"/>
  <c r="AM2463" i="1" s="1"/>
  <c r="AQ2482" i="1"/>
  <c r="AV2486" i="1"/>
  <c r="V2487" i="1"/>
  <c r="AY2487" i="1" s="1"/>
  <c r="AL2504" i="1"/>
  <c r="AV2505" i="1"/>
  <c r="BA2520" i="1"/>
  <c r="AT2515" i="1"/>
  <c r="AT2514" i="1" s="1"/>
  <c r="AT2513" i="1" s="1"/>
  <c r="BA2534" i="1"/>
  <c r="AU2536" i="1"/>
  <c r="AV2537" i="1"/>
  <c r="Y2558" i="1"/>
  <c r="AE2573" i="1"/>
  <c r="AI2573" i="1"/>
  <c r="AQ2573" i="1"/>
  <c r="U2578" i="1"/>
  <c r="AX2578" i="1" s="1"/>
  <c r="BA2578" i="1"/>
  <c r="U2584" i="1"/>
  <c r="AX2584" i="1" s="1"/>
  <c r="BA2596" i="1"/>
  <c r="AB2595" i="1"/>
  <c r="AB2594" i="1" s="1"/>
  <c r="AB2593" i="1" s="1"/>
  <c r="AB2592" i="1" s="1"/>
  <c r="AF2595" i="1"/>
  <c r="AF2594" i="1" s="1"/>
  <c r="AF2593" i="1" s="1"/>
  <c r="AF2592" i="1" s="1"/>
  <c r="AJ2595" i="1"/>
  <c r="AJ2594" i="1" s="1"/>
  <c r="AJ2593" i="1" s="1"/>
  <c r="AJ2592" i="1" s="1"/>
  <c r="AN2595" i="1"/>
  <c r="AN2594" i="1" s="1"/>
  <c r="AN2593" i="1" s="1"/>
  <c r="AN2592" i="1" s="1"/>
  <c r="AR2595" i="1"/>
  <c r="AR2594" i="1" s="1"/>
  <c r="AR2593" i="1" s="1"/>
  <c r="AR2592" i="1" s="1"/>
  <c r="AV2602" i="1"/>
  <c r="U2614" i="1"/>
  <c r="AX2614" i="1" s="1"/>
  <c r="BA2622" i="1"/>
  <c r="BA2630" i="1"/>
  <c r="AV2631" i="1"/>
  <c r="T2651" i="1"/>
  <c r="Y2705" i="1"/>
  <c r="Y2704" i="1" s="1"/>
  <c r="Y2703" i="1" s="1"/>
  <c r="AV2456" i="1"/>
  <c r="V2461" i="1"/>
  <c r="AY2461" i="1" s="1"/>
  <c r="M2464" i="1"/>
  <c r="Q2464" i="1"/>
  <c r="V2469" i="1"/>
  <c r="AY2469" i="1" s="1"/>
  <c r="O2464" i="1"/>
  <c r="AZ2464" i="1"/>
  <c r="V2471" i="1"/>
  <c r="AY2471" i="1" s="1"/>
  <c r="S2471" i="1"/>
  <c r="BA2471" i="1"/>
  <c r="V2474" i="1"/>
  <c r="AY2474" i="1" s="1"/>
  <c r="BA2474" i="1"/>
  <c r="U2485" i="1"/>
  <c r="V2491" i="1"/>
  <c r="AY2491" i="1" s="1"/>
  <c r="R2493" i="1"/>
  <c r="AG2493" i="1"/>
  <c r="AK2493" i="1"/>
  <c r="AO2493" i="1"/>
  <c r="AS2493" i="1"/>
  <c r="R2515" i="1"/>
  <c r="R2514" i="1" s="1"/>
  <c r="AU2528" i="1"/>
  <c r="P2531" i="1"/>
  <c r="P2530" i="1" s="1"/>
  <c r="W2531" i="1"/>
  <c r="W2530" i="1" s="1"/>
  <c r="AA2531" i="1"/>
  <c r="AA2530" i="1" s="1"/>
  <c r="AE2531" i="1"/>
  <c r="AE2530" i="1" s="1"/>
  <c r="AM2531" i="1"/>
  <c r="AM2530" i="1" s="1"/>
  <c r="Y2531" i="1"/>
  <c r="Y2530" i="1" s="1"/>
  <c r="AU2534" i="1"/>
  <c r="AU2541" i="1"/>
  <c r="T2543" i="1"/>
  <c r="AU2543" i="1"/>
  <c r="AV2545" i="1"/>
  <c r="AF2546" i="1"/>
  <c r="AN2546" i="1"/>
  <c r="AR2546" i="1"/>
  <c r="AV2553" i="1"/>
  <c r="V2562" i="1"/>
  <c r="AY2562" i="1" s="1"/>
  <c r="O2558" i="1"/>
  <c r="AD2558" i="1"/>
  <c r="AD2557" i="1" s="1"/>
  <c r="AL2558" i="1"/>
  <c r="AT2558" i="1"/>
  <c r="AT2557" i="1" s="1"/>
  <c r="V2564" i="1"/>
  <c r="AY2564" i="1" s="1"/>
  <c r="V2566" i="1"/>
  <c r="AY2566" i="1" s="1"/>
  <c r="V2576" i="1"/>
  <c r="AY2576" i="1" s="1"/>
  <c r="V2584" i="1"/>
  <c r="AX2586" i="1"/>
  <c r="AV2591" i="1"/>
  <c r="P2595" i="1"/>
  <c r="P2594" i="1" s="1"/>
  <c r="P2593" i="1" s="1"/>
  <c r="P2592" i="1" s="1"/>
  <c r="AZ2595" i="1"/>
  <c r="AZ2594" i="1" s="1"/>
  <c r="AZ2593" i="1" s="1"/>
  <c r="AZ2592" i="1" s="1"/>
  <c r="AV2599" i="1"/>
  <c r="AL2621" i="1"/>
  <c r="BA2621" i="1" s="1"/>
  <c r="K2627" i="1"/>
  <c r="O2627" i="1"/>
  <c r="O2626" i="1" s="1"/>
  <c r="O2625" i="1" s="1"/>
  <c r="O2624" i="1" s="1"/>
  <c r="S2627" i="1"/>
  <c r="S2626" i="1" s="1"/>
  <c r="S2625" i="1" s="1"/>
  <c r="S2624" i="1" s="1"/>
  <c r="Z2627" i="1"/>
  <c r="Z2626" i="1" s="1"/>
  <c r="Z2625" i="1" s="1"/>
  <c r="Z2624" i="1" s="1"/>
  <c r="AD2627" i="1"/>
  <c r="AD2626" i="1" s="1"/>
  <c r="AD2625" i="1" s="1"/>
  <c r="AD2624" i="1" s="1"/>
  <c r="AV2633" i="1"/>
  <c r="U2640" i="1"/>
  <c r="AX2640" i="1" s="1"/>
  <c r="Q2638" i="1"/>
  <c r="T2654" i="1"/>
  <c r="AB2687" i="1"/>
  <c r="AB2686" i="1" s="1"/>
  <c r="AB2685" i="1" s="1"/>
  <c r="AB2684" i="1" s="1"/>
  <c r="T2688" i="1"/>
  <c r="X2705" i="1"/>
  <c r="X2704" i="1" s="1"/>
  <c r="X2703" i="1" s="1"/>
  <c r="BA2487" i="1"/>
  <c r="AY2493" i="1"/>
  <c r="AI2493" i="1"/>
  <c r="AY2503" i="1"/>
  <c r="AV2517" i="1"/>
  <c r="AV2519" i="1"/>
  <c r="T2532" i="1"/>
  <c r="Q2531" i="1"/>
  <c r="Q2530" i="1" s="1"/>
  <c r="AB2531" i="1"/>
  <c r="AB2530" i="1" s="1"/>
  <c r="AF2531" i="1"/>
  <c r="AF2530" i="1" s="1"/>
  <c r="AK2531" i="1"/>
  <c r="AK2530" i="1" s="1"/>
  <c r="R2558" i="1"/>
  <c r="R2557" i="1" s="1"/>
  <c r="AC2558" i="1"/>
  <c r="AH2558" i="1"/>
  <c r="AP2558" i="1"/>
  <c r="J2573" i="1"/>
  <c r="V2574" i="1"/>
  <c r="AY2574" i="1" s="1"/>
  <c r="R2573" i="1"/>
  <c r="Y2573" i="1"/>
  <c r="AC2573" i="1"/>
  <c r="AG2573" i="1"/>
  <c r="AG2557" i="1" s="1"/>
  <c r="AG2522" i="1" s="1"/>
  <c r="AG2512" i="1" s="1"/>
  <c r="AK2573" i="1"/>
  <c r="AK2557" i="1" s="1"/>
  <c r="AK2522" i="1" s="1"/>
  <c r="AK2512" i="1" s="1"/>
  <c r="AK2511" i="1" s="1"/>
  <c r="AO2573" i="1"/>
  <c r="AO2557" i="1" s="1"/>
  <c r="AO2522" i="1" s="1"/>
  <c r="AO2512" i="1" s="1"/>
  <c r="AO2511" i="1" s="1"/>
  <c r="AS2573" i="1"/>
  <c r="K2573" i="1"/>
  <c r="O2573" i="1"/>
  <c r="AM2573" i="1"/>
  <c r="AY2586" i="1"/>
  <c r="AY2600" i="1"/>
  <c r="AV2603" i="1"/>
  <c r="AY2615" i="1"/>
  <c r="AI2627" i="1"/>
  <c r="AI2626" i="1" s="1"/>
  <c r="AI2625" i="1" s="1"/>
  <c r="AI2624" i="1" s="1"/>
  <c r="Z2650" i="1"/>
  <c r="AD2650" i="1"/>
  <c r="AH2650" i="1"/>
  <c r="AL2650" i="1"/>
  <c r="AZ2703" i="1"/>
  <c r="AT2650" i="1"/>
  <c r="AT2649" i="1" s="1"/>
  <c r="AT2637" i="1" s="1"/>
  <c r="AT2636" i="1" s="1"/>
  <c r="AU2659" i="1"/>
  <c r="U2661" i="1"/>
  <c r="BA2661" i="1"/>
  <c r="AV2683" i="1"/>
  <c r="P2687" i="1"/>
  <c r="P2686" i="1" s="1"/>
  <c r="P2685" i="1" s="1"/>
  <c r="P2684" i="1" s="1"/>
  <c r="W2687" i="1"/>
  <c r="W2686" i="1" s="1"/>
  <c r="W2685" i="1" s="1"/>
  <c r="W2684" i="1" s="1"/>
  <c r="AA2687" i="1"/>
  <c r="AA2686" i="1" s="1"/>
  <c r="AA2685" i="1" s="1"/>
  <c r="AA2684" i="1" s="1"/>
  <c r="BA2688" i="1"/>
  <c r="AJ2687" i="1"/>
  <c r="AJ2686" i="1" s="1"/>
  <c r="AJ2685" i="1" s="1"/>
  <c r="AJ2684" i="1" s="1"/>
  <c r="AN2687" i="1"/>
  <c r="AN2686" i="1" s="1"/>
  <c r="AN2685" i="1" s="1"/>
  <c r="AN2684" i="1" s="1"/>
  <c r="AR2687" i="1"/>
  <c r="AR2686" i="1" s="1"/>
  <c r="AR2685" i="1" s="1"/>
  <c r="AR2684" i="1" s="1"/>
  <c r="U2690" i="1"/>
  <c r="AX2690" i="1" s="1"/>
  <c r="R2687" i="1"/>
  <c r="R2686" i="1" s="1"/>
  <c r="R2685" i="1" s="1"/>
  <c r="R2684" i="1" s="1"/>
  <c r="AC2687" i="1"/>
  <c r="AC2686" i="1" s="1"/>
  <c r="AC2685" i="1" s="1"/>
  <c r="AC2684" i="1" s="1"/>
  <c r="AO2687" i="1"/>
  <c r="AO2686" i="1" s="1"/>
  <c r="AO2685" i="1" s="1"/>
  <c r="AO2684" i="1" s="1"/>
  <c r="P2693" i="1"/>
  <c r="P2692" i="1" s="1"/>
  <c r="AT2726" i="1"/>
  <c r="AT2725" i="1" s="1"/>
  <c r="AT2724" i="1" s="1"/>
  <c r="V2729" i="1"/>
  <c r="O2726" i="1"/>
  <c r="O2725" i="1" s="1"/>
  <c r="AH2726" i="1"/>
  <c r="AH2725" i="1" s="1"/>
  <c r="T2731" i="1"/>
  <c r="T2732" i="1"/>
  <c r="T2733" i="1"/>
  <c r="W2746" i="1"/>
  <c r="AA2746" i="1"/>
  <c r="AE2746" i="1"/>
  <c r="AI2746" i="1"/>
  <c r="AM2746" i="1"/>
  <c r="AU2747" i="1"/>
  <c r="U2752" i="1"/>
  <c r="T2753" i="1"/>
  <c r="AV2754" i="1"/>
  <c r="U2758" i="1"/>
  <c r="AX2758" i="1" s="1"/>
  <c r="N2757" i="1"/>
  <c r="Y2757" i="1"/>
  <c r="AH2757" i="1"/>
  <c r="AL2757" i="1"/>
  <c r="U2764" i="1"/>
  <c r="AX2764" i="1" s="1"/>
  <c r="V2764" i="1"/>
  <c r="AY2764" i="1" s="1"/>
  <c r="AV2765" i="1"/>
  <c r="T2779" i="1"/>
  <c r="U2779" i="1"/>
  <c r="AX2779" i="1" s="1"/>
  <c r="Q2778" i="1"/>
  <c r="Q2777" i="1" s="1"/>
  <c r="Q2776" i="1" s="1"/>
  <c r="Q2775" i="1" s="1"/>
  <c r="Q2774" i="1" s="1"/>
  <c r="X2778" i="1"/>
  <c r="X2777" i="1" s="1"/>
  <c r="X2776" i="1" s="1"/>
  <c r="X2775" i="1" s="1"/>
  <c r="X2774" i="1" s="1"/>
  <c r="AB2778" i="1"/>
  <c r="AB2777" i="1" s="1"/>
  <c r="AB2776" i="1" s="1"/>
  <c r="AB2775" i="1" s="1"/>
  <c r="AB2774" i="1" s="1"/>
  <c r="AF2778" i="1"/>
  <c r="AF2777" i="1" s="1"/>
  <c r="AF2776" i="1" s="1"/>
  <c r="AF2775" i="1" s="1"/>
  <c r="AF2774" i="1" s="1"/>
  <c r="AJ2778" i="1"/>
  <c r="AJ2777" i="1" s="1"/>
  <c r="AJ2776" i="1" s="1"/>
  <c r="AJ2775" i="1" s="1"/>
  <c r="AJ2774" i="1" s="1"/>
  <c r="AN2778" i="1"/>
  <c r="AN2777" i="1" s="1"/>
  <c r="AN2776" i="1" s="1"/>
  <c r="AN2775" i="1" s="1"/>
  <c r="AN2774" i="1" s="1"/>
  <c r="AR2778" i="1"/>
  <c r="AR2777" i="1" s="1"/>
  <c r="AR2776" i="1" s="1"/>
  <c r="AR2775" i="1" s="1"/>
  <c r="AR2774" i="1" s="1"/>
  <c r="N2778" i="1"/>
  <c r="N2777" i="1" s="1"/>
  <c r="N2776" i="1" s="1"/>
  <c r="N2775" i="1" s="1"/>
  <c r="N2774" i="1" s="1"/>
  <c r="V2788" i="1"/>
  <c r="AV2797" i="1"/>
  <c r="U2802" i="1"/>
  <c r="U2806" i="1"/>
  <c r="AN2814" i="1"/>
  <c r="AN2813" i="1" s="1"/>
  <c r="AN2812" i="1" s="1"/>
  <c r="AU2815" i="1"/>
  <c r="V2825" i="1"/>
  <c r="AH2822" i="1"/>
  <c r="AH2821" i="1" s="1"/>
  <c r="AH2820" i="1" s="1"/>
  <c r="AH2819" i="1" s="1"/>
  <c r="AP2822" i="1"/>
  <c r="AP2821" i="1" s="1"/>
  <c r="V2831" i="1"/>
  <c r="AY2831" i="1" s="1"/>
  <c r="O2830" i="1"/>
  <c r="S2830" i="1"/>
  <c r="Z2830" i="1"/>
  <c r="AD2830" i="1"/>
  <c r="AI2830" i="1"/>
  <c r="AM2830" i="1"/>
  <c r="AQ2830" i="1"/>
  <c r="AZ2830" i="1"/>
  <c r="AY2843" i="1"/>
  <c r="O2868" i="1"/>
  <c r="O2867" i="1" s="1"/>
  <c r="O2866" i="1" s="1"/>
  <c r="O2865" i="1" s="1"/>
  <c r="AD2868" i="1"/>
  <c r="AD2867" i="1" s="1"/>
  <c r="AD2866" i="1" s="1"/>
  <c r="AD2865" i="1" s="1"/>
  <c r="AV2872" i="1"/>
  <c r="V2874" i="1"/>
  <c r="K2880" i="1"/>
  <c r="BA2905" i="1"/>
  <c r="V2906" i="1"/>
  <c r="AY2906" i="1" s="1"/>
  <c r="AU2931" i="1"/>
  <c r="AV2931" i="1" s="1"/>
  <c r="AF2934" i="1"/>
  <c r="AF2933" i="1" s="1"/>
  <c r="AF2928" i="1" s="1"/>
  <c r="AU2935" i="1"/>
  <c r="AE2945" i="1"/>
  <c r="AV2644" i="1"/>
  <c r="V2653" i="1"/>
  <c r="AY2653" i="1" s="1"/>
  <c r="R2650" i="1"/>
  <c r="R2649" i="1" s="1"/>
  <c r="AS2650" i="1"/>
  <c r="AS2649" i="1" s="1"/>
  <c r="BA2665" i="1"/>
  <c r="J2667" i="1"/>
  <c r="Y2667" i="1"/>
  <c r="AC2667" i="1"/>
  <c r="AK2667" i="1"/>
  <c r="AO2667" i="1"/>
  <c r="AU2671" i="1"/>
  <c r="T2678" i="1"/>
  <c r="U2678" i="1"/>
  <c r="AX2678" i="1" s="1"/>
  <c r="M2687" i="1"/>
  <c r="X2687" i="1"/>
  <c r="X2686" i="1" s="1"/>
  <c r="X2685" i="1" s="1"/>
  <c r="X2684" i="1" s="1"/>
  <c r="T2689" i="1"/>
  <c r="AD2687" i="1"/>
  <c r="AD2686" i="1" s="1"/>
  <c r="AD2685" i="1" s="1"/>
  <c r="AD2684" i="1" s="1"/>
  <c r="BA2690" i="1"/>
  <c r="AP2687" i="1"/>
  <c r="AP2686" i="1" s="1"/>
  <c r="AP2685" i="1" s="1"/>
  <c r="AP2684" i="1" s="1"/>
  <c r="AT2693" i="1"/>
  <c r="AT2692" i="1" s="1"/>
  <c r="Q2693" i="1"/>
  <c r="Q2692" i="1" s="1"/>
  <c r="BA2697" i="1"/>
  <c r="AV2702" i="1"/>
  <c r="BA2706" i="1"/>
  <c r="AI2703" i="1"/>
  <c r="O2757" i="1"/>
  <c r="S2757" i="1"/>
  <c r="Z2757" i="1"/>
  <c r="X2879" i="1"/>
  <c r="X2878" i="1" s="1"/>
  <c r="X2877" i="1" s="1"/>
  <c r="X2876" i="1" s="1"/>
  <c r="Z2879" i="1"/>
  <c r="Z2878" i="1" s="1"/>
  <c r="Z2877" i="1" s="1"/>
  <c r="Z2876" i="1" s="1"/>
  <c r="AD2879" i="1"/>
  <c r="AD2878" i="1" s="1"/>
  <c r="AD2877" i="1" s="1"/>
  <c r="AD2876" i="1" s="1"/>
  <c r="AD2897" i="1"/>
  <c r="U2646" i="1"/>
  <c r="AU2647" i="1"/>
  <c r="Y2650" i="1"/>
  <c r="Y2649" i="1" s="1"/>
  <c r="BA2653" i="1"/>
  <c r="AX2663" i="1"/>
  <c r="AD2667" i="1"/>
  <c r="AL2667" i="1"/>
  <c r="V2678" i="1"/>
  <c r="AY2678" i="1" s="1"/>
  <c r="V2714" i="1"/>
  <c r="AN2726" i="1"/>
  <c r="AN2725" i="1" s="1"/>
  <c r="U2747" i="1"/>
  <c r="N2746" i="1"/>
  <c r="R2746" i="1"/>
  <c r="Y2746" i="1"/>
  <c r="Y2745" i="1" s="1"/>
  <c r="Y2744" i="1" s="1"/>
  <c r="Y2743" i="1" s="1"/>
  <c r="Y2742" i="1" s="1"/>
  <c r="AV2748" i="1"/>
  <c r="AV2749" i="1"/>
  <c r="T2752" i="1"/>
  <c r="AJ2746" i="1"/>
  <c r="AR2746" i="1"/>
  <c r="U2761" i="1"/>
  <c r="AX2761" i="1" s="1"/>
  <c r="AV2762" i="1"/>
  <c r="V2779" i="1"/>
  <c r="S2778" i="1"/>
  <c r="S2777" i="1" s="1"/>
  <c r="S2776" i="1" s="1"/>
  <c r="S2775" i="1" s="1"/>
  <c r="S2774" i="1" s="1"/>
  <c r="AD2778" i="1"/>
  <c r="AD2777" i="1" s="1"/>
  <c r="AD2776" i="1" s="1"/>
  <c r="AD2775" i="1" s="1"/>
  <c r="AD2774" i="1" s="1"/>
  <c r="T2788" i="1"/>
  <c r="U2814" i="1"/>
  <c r="I2814" i="1"/>
  <c r="M2814" i="1"/>
  <c r="M2813" i="1" s="1"/>
  <c r="M2812" i="1" s="1"/>
  <c r="X2814" i="1"/>
  <c r="X2813" i="1" s="1"/>
  <c r="X2812" i="1" s="1"/>
  <c r="AB2814" i="1"/>
  <c r="AB2813" i="1" s="1"/>
  <c r="AB2812" i="1" s="1"/>
  <c r="AF2814" i="1"/>
  <c r="AF2813" i="1" s="1"/>
  <c r="AF2812" i="1" s="1"/>
  <c r="U2817" i="1"/>
  <c r="X2830" i="1"/>
  <c r="AB2830" i="1"/>
  <c r="AV2841" i="1"/>
  <c r="AV2856" i="1"/>
  <c r="T2869" i="1"/>
  <c r="AX2869" i="1"/>
  <c r="Q2868" i="1"/>
  <c r="Q2867" i="1" s="1"/>
  <c r="Q2866" i="1" s="1"/>
  <c r="Q2865" i="1" s="1"/>
  <c r="AH2879" i="1"/>
  <c r="AH2878" i="1" s="1"/>
  <c r="AH2877" i="1" s="1"/>
  <c r="AH2876" i="1" s="1"/>
  <c r="K2934" i="1"/>
  <c r="V2934" i="1" s="1"/>
  <c r="Q2745" i="1"/>
  <c r="Q2744" i="1" s="1"/>
  <c r="Q2743" i="1" s="1"/>
  <c r="Q2742" i="1" s="1"/>
  <c r="O2745" i="1"/>
  <c r="O2744" i="1" s="1"/>
  <c r="O2743" i="1" s="1"/>
  <c r="O2742" i="1" s="1"/>
  <c r="S2746" i="1"/>
  <c r="Z2746" i="1"/>
  <c r="BA2795" i="1"/>
  <c r="T2808" i="1"/>
  <c r="Q2801" i="1"/>
  <c r="Q2800" i="1" s="1"/>
  <c r="Q2799" i="1" s="1"/>
  <c r="AG2801" i="1"/>
  <c r="AG2800" i="1" s="1"/>
  <c r="AG2799" i="1" s="1"/>
  <c r="AK2801" i="1"/>
  <c r="AK2800" i="1" s="1"/>
  <c r="AK2799" i="1" s="1"/>
  <c r="V2880" i="1"/>
  <c r="V2912" i="1"/>
  <c r="K2911" i="1"/>
  <c r="K2910" i="1" s="1"/>
  <c r="BA2933" i="1"/>
  <c r="AV2796" i="1"/>
  <c r="W2801" i="1"/>
  <c r="W2800" i="1" s="1"/>
  <c r="W2799" i="1" s="1"/>
  <c r="AA2801" i="1"/>
  <c r="AA2800" i="1" s="1"/>
  <c r="AA2799" i="1" s="1"/>
  <c r="AF2801" i="1"/>
  <c r="AF2800" i="1" s="1"/>
  <c r="AF2799" i="1" s="1"/>
  <c r="AJ2801" i="1"/>
  <c r="AJ2800" i="1" s="1"/>
  <c r="AJ2799" i="1" s="1"/>
  <c r="AN2801" i="1"/>
  <c r="AN2800" i="1" s="1"/>
  <c r="AN2799" i="1" s="1"/>
  <c r="AU2802" i="1"/>
  <c r="AV2805" i="1"/>
  <c r="V2806" i="1"/>
  <c r="AY2806" i="1" s="1"/>
  <c r="BA2806" i="1"/>
  <c r="V2810" i="1"/>
  <c r="U2815" i="1"/>
  <c r="AX2815" i="1" s="1"/>
  <c r="N2814" i="1"/>
  <c r="N2813" i="1" s="1"/>
  <c r="N2812" i="1" s="1"/>
  <c r="Y2814" i="1"/>
  <c r="Y2813" i="1" s="1"/>
  <c r="Y2812" i="1" s="1"/>
  <c r="AC2814" i="1"/>
  <c r="AC2813" i="1" s="1"/>
  <c r="AC2812" i="1" s="1"/>
  <c r="AG2814" i="1"/>
  <c r="AG2813" i="1" s="1"/>
  <c r="AG2812" i="1" s="1"/>
  <c r="AL2814" i="1"/>
  <c r="AU2817" i="1"/>
  <c r="P2830" i="1"/>
  <c r="W2830" i="1"/>
  <c r="AA2830" i="1"/>
  <c r="J2830" i="1"/>
  <c r="Y2830" i="1"/>
  <c r="AC2830" i="1"/>
  <c r="AL2830" i="1"/>
  <c r="U2838" i="1"/>
  <c r="AX2838" i="1" s="1"/>
  <c r="N2837" i="1"/>
  <c r="AH2837" i="1"/>
  <c r="BA2838" i="1"/>
  <c r="BA2846" i="1"/>
  <c r="N2868" i="1"/>
  <c r="N2867" i="1" s="1"/>
  <c r="N2866" i="1" s="1"/>
  <c r="N2865" i="1" s="1"/>
  <c r="Y2868" i="1"/>
  <c r="Y2867" i="1" s="1"/>
  <c r="Y2866" i="1" s="1"/>
  <c r="Y2865" i="1" s="1"/>
  <c r="AC2868" i="1"/>
  <c r="AC2867" i="1" s="1"/>
  <c r="AC2866" i="1" s="1"/>
  <c r="AC2865" i="1" s="1"/>
  <c r="AG2868" i="1"/>
  <c r="AG2867" i="1" s="1"/>
  <c r="AG2866" i="1" s="1"/>
  <c r="AG2865" i="1" s="1"/>
  <c r="AK2868" i="1"/>
  <c r="AK2867" i="1" s="1"/>
  <c r="AK2866" i="1" s="1"/>
  <c r="AK2865" i="1" s="1"/>
  <c r="AO2868" i="1"/>
  <c r="AO2867" i="1" s="1"/>
  <c r="AO2866" i="1" s="1"/>
  <c r="AO2865" i="1" s="1"/>
  <c r="T2874" i="1"/>
  <c r="P2868" i="1"/>
  <c r="P2867" i="1" s="1"/>
  <c r="P2866" i="1" s="1"/>
  <c r="P2865" i="1" s="1"/>
  <c r="W2868" i="1"/>
  <c r="W2867" i="1" s="1"/>
  <c r="W2866" i="1" s="1"/>
  <c r="W2865" i="1" s="1"/>
  <c r="AA2868" i="1"/>
  <c r="AA2867" i="1" s="1"/>
  <c r="AA2866" i="1" s="1"/>
  <c r="AA2865" i="1" s="1"/>
  <c r="AE2868" i="1"/>
  <c r="AE2867" i="1" s="1"/>
  <c r="AE2866" i="1" s="1"/>
  <c r="AE2865" i="1" s="1"/>
  <c r="AI2868" i="1"/>
  <c r="AI2867" i="1" s="1"/>
  <c r="AI2866" i="1" s="1"/>
  <c r="AI2865" i="1" s="1"/>
  <c r="AM2868" i="1"/>
  <c r="AM2867" i="1" s="1"/>
  <c r="AM2866" i="1" s="1"/>
  <c r="AM2865" i="1" s="1"/>
  <c r="AZ2868" i="1"/>
  <c r="AZ2867" i="1" s="1"/>
  <c r="AZ2866" i="1" s="1"/>
  <c r="AZ2865" i="1" s="1"/>
  <c r="P2879" i="1"/>
  <c r="P2878" i="1" s="1"/>
  <c r="P2877" i="1" s="1"/>
  <c r="P2876" i="1" s="1"/>
  <c r="AB2879" i="1"/>
  <c r="AB2878" i="1" s="1"/>
  <c r="AB2877" i="1" s="1"/>
  <c r="AB2876" i="1" s="1"/>
  <c r="AF2879" i="1"/>
  <c r="AF2878" i="1" s="1"/>
  <c r="AF2877" i="1" s="1"/>
  <c r="AJ2879" i="1"/>
  <c r="AJ2878" i="1" s="1"/>
  <c r="AJ2877" i="1" s="1"/>
  <c r="AN2879" i="1"/>
  <c r="AN2878" i="1" s="1"/>
  <c r="AN2877" i="1" s="1"/>
  <c r="AR2879" i="1"/>
  <c r="AR2878" i="1" s="1"/>
  <c r="AR2877" i="1" s="1"/>
  <c r="AV2883" i="1"/>
  <c r="V2884" i="1"/>
  <c r="AY2884" i="1" s="1"/>
  <c r="AV2890" i="1"/>
  <c r="R2879" i="1"/>
  <c r="R2878" i="1" s="1"/>
  <c r="R2877" i="1" s="1"/>
  <c r="R2876" i="1" s="1"/>
  <c r="U2901" i="1"/>
  <c r="N2900" i="1"/>
  <c r="AG2900" i="1"/>
  <c r="AV2902" i="1"/>
  <c r="T2903" i="1"/>
  <c r="P2900" i="1"/>
  <c r="W2900" i="1"/>
  <c r="AA2900" i="1"/>
  <c r="AE2900" i="1"/>
  <c r="AM2900" i="1"/>
  <c r="AQ2900" i="1"/>
  <c r="AZ2900" i="1"/>
  <c r="AZ2899" i="1" s="1"/>
  <c r="AZ2898" i="1" s="1"/>
  <c r="AZ2897" i="1" s="1"/>
  <c r="BA2918" i="1"/>
  <c r="AV2938" i="1"/>
  <c r="N2941" i="1"/>
  <c r="N2940" i="1" s="1"/>
  <c r="V2940" i="1" s="1"/>
  <c r="W2947" i="1"/>
  <c r="W2946" i="1" s="1"/>
  <c r="AM2947" i="1"/>
  <c r="AM2946" i="1" s="1"/>
  <c r="M2955" i="1"/>
  <c r="M2954" i="1" s="1"/>
  <c r="M2945" i="1" s="1"/>
  <c r="AB2955" i="1"/>
  <c r="AB2954" i="1" s="1"/>
  <c r="AV2957" i="1"/>
  <c r="AU2958" i="1"/>
  <c r="X2968" i="1"/>
  <c r="T2974" i="1"/>
  <c r="AV2974" i="1" s="1"/>
  <c r="S2973" i="1"/>
  <c r="S2968" i="1" s="1"/>
  <c r="Q2978" i="1"/>
  <c r="AF2978" i="1"/>
  <c r="AJ2978" i="1"/>
  <c r="AN2978" i="1"/>
  <c r="AR2978" i="1"/>
  <c r="AX2981" i="1"/>
  <c r="N2978" i="1"/>
  <c r="AH2978" i="1"/>
  <c r="AT2978" i="1"/>
  <c r="BA3010" i="1"/>
  <c r="V3042" i="1"/>
  <c r="AY3042" i="1" s="1"/>
  <c r="M3047" i="1"/>
  <c r="M3046" i="1" s="1"/>
  <c r="M3045" i="1" s="1"/>
  <c r="M3044" i="1" s="1"/>
  <c r="BA3047" i="1"/>
  <c r="AM3055" i="1"/>
  <c r="AM3054" i="1" s="1"/>
  <c r="AM3053" i="1" s="1"/>
  <c r="AM3052" i="1" s="1"/>
  <c r="AM3051" i="1" s="1"/>
  <c r="AZ3055" i="1"/>
  <c r="AZ3054" i="1" s="1"/>
  <c r="AZ3053" i="1" s="1"/>
  <c r="AZ3052" i="1" s="1"/>
  <c r="AZ3051" i="1" s="1"/>
  <c r="AG3055" i="1"/>
  <c r="AG3054" i="1" s="1"/>
  <c r="AG3053" i="1" s="1"/>
  <c r="AG3052" i="1" s="1"/>
  <c r="AG3051" i="1" s="1"/>
  <c r="AV3075" i="1"/>
  <c r="T3096" i="1"/>
  <c r="P3088" i="1"/>
  <c r="AI3088" i="1"/>
  <c r="AQ3088" i="1"/>
  <c r="L3100" i="1"/>
  <c r="P3100" i="1"/>
  <c r="AX3103" i="1"/>
  <c r="AV3104" i="1"/>
  <c r="AU3117" i="1"/>
  <c r="O3127" i="1"/>
  <c r="O3126" i="1" s="1"/>
  <c r="S3127" i="1"/>
  <c r="S3126" i="1" s="1"/>
  <c r="U3134" i="1"/>
  <c r="AX3134" i="1" s="1"/>
  <c r="N3133" i="1"/>
  <c r="R3133" i="1"/>
  <c r="AC3133" i="1"/>
  <c r="AC3132" i="1" s="1"/>
  <c r="AO3133" i="1"/>
  <c r="AS3133" i="1"/>
  <c r="V3136" i="1"/>
  <c r="AY3136" i="1" s="1"/>
  <c r="S3136" i="1"/>
  <c r="BA3136" i="1"/>
  <c r="L2947" i="1"/>
  <c r="V2956" i="1"/>
  <c r="AY2956" i="1" s="1"/>
  <c r="R2955" i="1"/>
  <c r="R2954" i="1" s="1"/>
  <c r="N2967" i="1"/>
  <c r="K2978" i="1"/>
  <c r="K2989" i="1"/>
  <c r="V2989" i="1" s="1"/>
  <c r="T2993" i="1"/>
  <c r="AW2993" i="1" s="1"/>
  <c r="AU2998" i="1"/>
  <c r="AU3002" i="1"/>
  <c r="T3010" i="1"/>
  <c r="U3056" i="1"/>
  <c r="AX3056" i="1" s="1"/>
  <c r="Y3055" i="1"/>
  <c r="Y3054" i="1" s="1"/>
  <c r="Y3053" i="1" s="1"/>
  <c r="Y3052" i="1" s="1"/>
  <c r="Y3051" i="1" s="1"/>
  <c r="AC3055" i="1"/>
  <c r="AC3054" i="1" s="1"/>
  <c r="AC3053" i="1" s="1"/>
  <c r="AC3052" i="1" s="1"/>
  <c r="AC3051" i="1" s="1"/>
  <c r="AM3077" i="1"/>
  <c r="K3088" i="1"/>
  <c r="K3076" i="1" s="1"/>
  <c r="K3071" i="1" s="1"/>
  <c r="AC3109" i="1"/>
  <c r="S3109" i="1"/>
  <c r="Z3109" i="1"/>
  <c r="AD3109" i="1"/>
  <c r="AH3109" i="1"/>
  <c r="AT3109" i="1"/>
  <c r="AV3118" i="1"/>
  <c r="P2945" i="1"/>
  <c r="AC2947" i="1"/>
  <c r="AC2946" i="1" s="1"/>
  <c r="AC2945" i="1" s="1"/>
  <c r="AS2947" i="1"/>
  <c r="AS2946" i="1" s="1"/>
  <c r="AZ2955" i="1"/>
  <c r="AZ2954" i="1" s="1"/>
  <c r="AU2962" i="1"/>
  <c r="AG2989" i="1"/>
  <c r="AO2989" i="1"/>
  <c r="AH2989" i="1"/>
  <c r="O3076" i="1"/>
  <c r="AA3076" i="1"/>
  <c r="AA3071" i="1" s="1"/>
  <c r="AA3070" i="1" s="1"/>
  <c r="P3132" i="1"/>
  <c r="V2903" i="1"/>
  <c r="AL2900" i="1"/>
  <c r="T2912" i="1"/>
  <c r="K2947" i="1"/>
  <c r="K2946" i="1" s="1"/>
  <c r="K2945" i="1" s="1"/>
  <c r="O2947" i="1"/>
  <c r="O2946" i="1" s="1"/>
  <c r="O2945" i="1" s="1"/>
  <c r="S2947" i="1"/>
  <c r="S2946" i="1" s="1"/>
  <c r="S2945" i="1" s="1"/>
  <c r="Z2947" i="1"/>
  <c r="Z2946" i="1" s="1"/>
  <c r="AD2947" i="1"/>
  <c r="AD2946" i="1" s="1"/>
  <c r="AH2947" i="1"/>
  <c r="AH2946" i="1" s="1"/>
  <c r="AL2947" i="1"/>
  <c r="AP2947" i="1"/>
  <c r="AT2947" i="1"/>
  <c r="AT2946" i="1" s="1"/>
  <c r="I2947" i="1"/>
  <c r="I2946" i="1" s="1"/>
  <c r="I2945" i="1" s="1"/>
  <c r="AB2947" i="1"/>
  <c r="AB2946" i="1" s="1"/>
  <c r="AB2945" i="1" s="1"/>
  <c r="AR2947" i="1"/>
  <c r="AR2946" i="1" s="1"/>
  <c r="AR2945" i="1" s="1"/>
  <c r="AF2955" i="1"/>
  <c r="AF2954" i="1" s="1"/>
  <c r="AJ2955" i="1"/>
  <c r="AJ2954" i="1" s="1"/>
  <c r="AA2968" i="1"/>
  <c r="V2976" i="1"/>
  <c r="AY2976" i="1" s="1"/>
  <c r="AK2989" i="1"/>
  <c r="V2991" i="1"/>
  <c r="AY2991" i="1" s="1"/>
  <c r="T2996" i="1"/>
  <c r="T3000" i="1"/>
  <c r="T3040" i="1"/>
  <c r="P3077" i="1"/>
  <c r="U3082" i="1"/>
  <c r="AX3082" i="1" s="1"/>
  <c r="BA3082" i="1"/>
  <c r="AU3082" i="1"/>
  <c r="M3088" i="1"/>
  <c r="Q3088" i="1"/>
  <c r="X3088" i="1"/>
  <c r="X3076" i="1" s="1"/>
  <c r="X3071" i="1" s="1"/>
  <c r="X3070" i="1" s="1"/>
  <c r="AB3088" i="1"/>
  <c r="BA3096" i="1"/>
  <c r="T3098" i="1"/>
  <c r="K3100" i="1"/>
  <c r="O3100" i="1"/>
  <c r="S3100" i="1"/>
  <c r="Z3100" i="1"/>
  <c r="AD3100" i="1"/>
  <c r="AU3101" i="1"/>
  <c r="AV3139" i="1"/>
  <c r="AW3139" i="1"/>
  <c r="T2976" i="1"/>
  <c r="AI2968" i="1"/>
  <c r="AM2968" i="1"/>
  <c r="AQ2968" i="1"/>
  <c r="L2978" i="1"/>
  <c r="W2978" i="1"/>
  <c r="AI2978" i="1"/>
  <c r="AM2978" i="1"/>
  <c r="AQ2978" i="1"/>
  <c r="AZ2978" i="1"/>
  <c r="AZ2967" i="1" s="1"/>
  <c r="AD2978" i="1"/>
  <c r="AU2983" i="1"/>
  <c r="U2987" i="1"/>
  <c r="AX2987" i="1" s="1"/>
  <c r="O2989" i="1"/>
  <c r="S2989" i="1"/>
  <c r="AD2989" i="1"/>
  <c r="AL2989" i="1"/>
  <c r="AT2989" i="1"/>
  <c r="V2992" i="1"/>
  <c r="AY2992" i="1" s="1"/>
  <c r="V2994" i="1"/>
  <c r="AY2994" i="1" s="1"/>
  <c r="U2998" i="1"/>
  <c r="AX2998" i="1" s="1"/>
  <c r="R2989" i="1"/>
  <c r="U3002" i="1"/>
  <c r="AX3002" i="1" s="1"/>
  <c r="AV3003" i="1"/>
  <c r="T3004" i="1"/>
  <c r="BA3012" i="1"/>
  <c r="AU3012" i="1"/>
  <c r="U3036" i="1"/>
  <c r="V3036" i="1"/>
  <c r="AY3036" i="1" s="1"/>
  <c r="V3056" i="1"/>
  <c r="AY3056" i="1" s="1"/>
  <c r="O3055" i="1"/>
  <c r="O3054" i="1" s="1"/>
  <c r="O3053" i="1" s="1"/>
  <c r="O3052" i="1" s="1"/>
  <c r="O3051" i="1" s="1"/>
  <c r="S3055" i="1"/>
  <c r="S3054" i="1" s="1"/>
  <c r="S3053" i="1" s="1"/>
  <c r="S3052" i="1" s="1"/>
  <c r="S3051" i="1" s="1"/>
  <c r="Z3055" i="1"/>
  <c r="Z3054" i="1" s="1"/>
  <c r="Z3053" i="1" s="1"/>
  <c r="Z3052" i="1" s="1"/>
  <c r="Z3051" i="1" s="1"/>
  <c r="T3058" i="1"/>
  <c r="AU3067" i="1"/>
  <c r="AB3077" i="1"/>
  <c r="AR3077" i="1"/>
  <c r="AR3076" i="1" s="1"/>
  <c r="V3080" i="1"/>
  <c r="BA3080" i="1"/>
  <c r="AE3077" i="1"/>
  <c r="AE3076" i="1" s="1"/>
  <c r="AE3071" i="1" s="1"/>
  <c r="AE3070" i="1" s="1"/>
  <c r="AI3077" i="1"/>
  <c r="W3088" i="1"/>
  <c r="AF3088" i="1"/>
  <c r="AF3076" i="1" s="1"/>
  <c r="AJ3088" i="1"/>
  <c r="AJ3076" i="1" s="1"/>
  <c r="AJ3071" i="1" s="1"/>
  <c r="AJ3070" i="1" s="1"/>
  <c r="AN3088" i="1"/>
  <c r="U3096" i="1"/>
  <c r="V3096" i="1"/>
  <c r="AK3088" i="1"/>
  <c r="AS3088" i="1"/>
  <c r="I3100" i="1"/>
  <c r="U3101" i="1"/>
  <c r="AX3101" i="1" s="1"/>
  <c r="Q3100" i="1"/>
  <c r="X3100" i="1"/>
  <c r="AB3100" i="1"/>
  <c r="AF3100" i="1"/>
  <c r="AJ3100" i="1"/>
  <c r="AN3100" i="1"/>
  <c r="AR3100" i="1"/>
  <c r="BA3103" i="1"/>
  <c r="Q3112" i="1"/>
  <c r="Q3111" i="1" s="1"/>
  <c r="Q3110" i="1" s="1"/>
  <c r="Q3109" i="1" s="1"/>
  <c r="AB3109" i="1"/>
  <c r="AF3112" i="1"/>
  <c r="AF3111" i="1" s="1"/>
  <c r="AF3110" i="1" s="1"/>
  <c r="AF3109" i="1" s="1"/>
  <c r="AJ3112" i="1"/>
  <c r="AJ3111" i="1" s="1"/>
  <c r="AJ3110" i="1" s="1"/>
  <c r="AJ3109" i="1" s="1"/>
  <c r="AR3112" i="1"/>
  <c r="AR3111" i="1" s="1"/>
  <c r="AR3110" i="1" s="1"/>
  <c r="AR3109" i="1" s="1"/>
  <c r="AY3130" i="1"/>
  <c r="T3140" i="1"/>
  <c r="BA3140" i="1"/>
  <c r="T3147" i="1"/>
  <c r="T3149" i="1"/>
  <c r="P3146" i="1"/>
  <c r="AF3146" i="1"/>
  <c r="BA3146" i="1" s="1"/>
  <c r="AJ3146" i="1"/>
  <c r="AN3146" i="1"/>
  <c r="AR3146" i="1"/>
  <c r="J3152" i="1"/>
  <c r="U3160" i="1"/>
  <c r="O3169" i="1"/>
  <c r="O3168" i="1" s="1"/>
  <c r="O3167" i="1" s="1"/>
  <c r="O3166" i="1" s="1"/>
  <c r="S3169" i="1"/>
  <c r="S3168" i="1" s="1"/>
  <c r="S3167" i="1" s="1"/>
  <c r="S3166" i="1" s="1"/>
  <c r="AD3169" i="1"/>
  <c r="AD3168" i="1" s="1"/>
  <c r="AD3167" i="1" s="1"/>
  <c r="AD3166" i="1" s="1"/>
  <c r="AH3169" i="1"/>
  <c r="AH3168" i="1" s="1"/>
  <c r="AH3167" i="1" s="1"/>
  <c r="AH3166" i="1" s="1"/>
  <c r="BA3170" i="1"/>
  <c r="AP3169" i="1"/>
  <c r="AP3168" i="1" s="1"/>
  <c r="U3173" i="1"/>
  <c r="AK3179" i="1"/>
  <c r="AK3178" i="1" s="1"/>
  <c r="AK3177" i="1" s="1"/>
  <c r="AK3176" i="1" s="1"/>
  <c r="AS3179" i="1"/>
  <c r="AS3178" i="1" s="1"/>
  <c r="AS3177" i="1" s="1"/>
  <c r="AS3176" i="1" s="1"/>
  <c r="AV3182" i="1"/>
  <c r="P3190" i="1"/>
  <c r="P3189" i="1" s="1"/>
  <c r="O3192" i="1"/>
  <c r="O3191" i="1" s="1"/>
  <c r="O3190" i="1" s="1"/>
  <c r="O3189" i="1" s="1"/>
  <c r="AG3200" i="1"/>
  <c r="W3215" i="1"/>
  <c r="W3214" i="1" s="1"/>
  <c r="AM3215" i="1"/>
  <c r="AM3214" i="1" s="1"/>
  <c r="AE3215" i="1"/>
  <c r="AE3214" i="1" s="1"/>
  <c r="AV3148" i="1"/>
  <c r="AG3146" i="1"/>
  <c r="AK3146" i="1"/>
  <c r="AO3146" i="1"/>
  <c r="AS3146" i="1"/>
  <c r="AF3151" i="1"/>
  <c r="K3152" i="1"/>
  <c r="K3151" i="1" s="1"/>
  <c r="O3151" i="1"/>
  <c r="S3151" i="1"/>
  <c r="Z3151" i="1"/>
  <c r="AD3151" i="1"/>
  <c r="AH3151" i="1"/>
  <c r="AH3132" i="1" s="1"/>
  <c r="AH3125" i="1" s="1"/>
  <c r="AH3124" i="1" s="1"/>
  <c r="AL3151" i="1"/>
  <c r="AL3132" i="1" s="1"/>
  <c r="AP3151" i="1"/>
  <c r="AT3151" i="1"/>
  <c r="AT3132" i="1" s="1"/>
  <c r="AT3125" i="1" s="1"/>
  <c r="AT3124" i="1" s="1"/>
  <c r="AX3154" i="1"/>
  <c r="Y3151" i="1"/>
  <c r="AC3151" i="1"/>
  <c r="AG3151" i="1"/>
  <c r="AK3151" i="1"/>
  <c r="AO3151" i="1"/>
  <c r="AZ3151" i="1"/>
  <c r="T3158" i="1"/>
  <c r="U3158" i="1"/>
  <c r="AX3158" i="1" s="1"/>
  <c r="X3151" i="1"/>
  <c r="BA3158" i="1"/>
  <c r="T3164" i="1"/>
  <c r="J3169" i="1"/>
  <c r="J3168" i="1" s="1"/>
  <c r="J3167" i="1" s="1"/>
  <c r="V3173" i="1"/>
  <c r="R3169" i="1"/>
  <c r="R3168" i="1" s="1"/>
  <c r="R3167" i="1" s="1"/>
  <c r="R3166" i="1" s="1"/>
  <c r="AS3169" i="1"/>
  <c r="AS3168" i="1" s="1"/>
  <c r="AS3167" i="1" s="1"/>
  <c r="AS3166" i="1" s="1"/>
  <c r="AB3179" i="1"/>
  <c r="AB3178" i="1" s="1"/>
  <c r="AB3177" i="1" s="1"/>
  <c r="AB3176" i="1" s="1"/>
  <c r="AO3192" i="1"/>
  <c r="AO3191" i="1" s="1"/>
  <c r="AO3190" i="1" s="1"/>
  <c r="AO3189" i="1" s="1"/>
  <c r="AM3200" i="1"/>
  <c r="BA3147" i="1"/>
  <c r="O3146" i="1"/>
  <c r="U3170" i="1"/>
  <c r="AD3190" i="1"/>
  <c r="AD3189" i="1" s="1"/>
  <c r="S3190" i="1"/>
  <c r="S3189" i="1" s="1"/>
  <c r="AI3192" i="1"/>
  <c r="AI3191" i="1" s="1"/>
  <c r="AM3190" i="1"/>
  <c r="AM3189" i="1" s="1"/>
  <c r="N3192" i="1"/>
  <c r="N3191" i="1" s="1"/>
  <c r="AU3196" i="1"/>
  <c r="L3202" i="1"/>
  <c r="L3201" i="1" s="1"/>
  <c r="L3200" i="1" s="1"/>
  <c r="P3202" i="1"/>
  <c r="P3201" i="1" s="1"/>
  <c r="P3200" i="1" s="1"/>
  <c r="AA3202" i="1"/>
  <c r="AA3201" i="1" s="1"/>
  <c r="AA3200" i="1" s="1"/>
  <c r="AE3202" i="1"/>
  <c r="AE3201" i="1" s="1"/>
  <c r="AE3200" i="1" s="1"/>
  <c r="AI3202" i="1"/>
  <c r="AI3201" i="1" s="1"/>
  <c r="AI3200" i="1" s="1"/>
  <c r="AQ3202" i="1"/>
  <c r="AQ3201" i="1" s="1"/>
  <c r="AZ3202" i="1"/>
  <c r="AZ3201" i="1" s="1"/>
  <c r="AZ3200" i="1" s="1"/>
  <c r="AZ3190" i="1" s="1"/>
  <c r="AZ3189" i="1" s="1"/>
  <c r="Q3169" i="1"/>
  <c r="Q3168" i="1" s="1"/>
  <c r="Q3167" i="1" s="1"/>
  <c r="Q3166" i="1" s="1"/>
  <c r="BA3173" i="1"/>
  <c r="U3181" i="1"/>
  <c r="AX3181" i="1" s="1"/>
  <c r="V3181" i="1"/>
  <c r="AY3181" i="1" s="1"/>
  <c r="R3179" i="1"/>
  <c r="R3178" i="1" s="1"/>
  <c r="R3177" i="1" s="1"/>
  <c r="R3176" i="1" s="1"/>
  <c r="Y3179" i="1"/>
  <c r="Y3178" i="1" s="1"/>
  <c r="Y3177" i="1" s="1"/>
  <c r="Y3176" i="1" s="1"/>
  <c r="AC3179" i="1"/>
  <c r="AC3178" i="1" s="1"/>
  <c r="AC3177" i="1" s="1"/>
  <c r="AC3176" i="1" s="1"/>
  <c r="AA3192" i="1"/>
  <c r="AA3191" i="1" s="1"/>
  <c r="T3205" i="1"/>
  <c r="U3205" i="1"/>
  <c r="AX3205" i="1" s="1"/>
  <c r="BA3205" i="1"/>
  <c r="U3207" i="1"/>
  <c r="BA3207" i="1"/>
  <c r="AN3200" i="1"/>
  <c r="AV3212" i="1"/>
  <c r="U3217" i="1"/>
  <c r="BA3231" i="1"/>
  <c r="V3248" i="1"/>
  <c r="AY3248" i="1" s="1"/>
  <c r="P3254" i="1"/>
  <c r="P3253" i="1" s="1"/>
  <c r="P3261" i="1"/>
  <c r="P3260" i="1" s="1"/>
  <c r="AA3261" i="1"/>
  <c r="AA3260" i="1" s="1"/>
  <c r="AI3261" i="1"/>
  <c r="AI3260" i="1" s="1"/>
  <c r="AQ3261" i="1"/>
  <c r="AQ3260" i="1" s="1"/>
  <c r="K3311" i="1"/>
  <c r="W3311" i="1"/>
  <c r="W3310" i="1" s="1"/>
  <c r="W3309" i="1" s="1"/>
  <c r="AE3311" i="1"/>
  <c r="AE3310" i="1" s="1"/>
  <c r="AE3309" i="1" s="1"/>
  <c r="AV3313" i="1"/>
  <c r="AV3316" i="1"/>
  <c r="O3179" i="1"/>
  <c r="O3178" i="1" s="1"/>
  <c r="O3177" i="1" s="1"/>
  <c r="O3176" i="1" s="1"/>
  <c r="S3179" i="1"/>
  <c r="S3178" i="1" s="1"/>
  <c r="S3177" i="1" s="1"/>
  <c r="S3176" i="1" s="1"/>
  <c r="AE3190" i="1"/>
  <c r="AE3189" i="1" s="1"/>
  <c r="AB3192" i="1"/>
  <c r="AB3191" i="1" s="1"/>
  <c r="AB3190" i="1" s="1"/>
  <c r="AB3189" i="1" s="1"/>
  <c r="AR3200" i="1"/>
  <c r="R3200" i="1"/>
  <c r="AZ3215" i="1"/>
  <c r="AZ3214" i="1" s="1"/>
  <c r="R3226" i="1"/>
  <c r="AN3244" i="1"/>
  <c r="AN3243" i="1" s="1"/>
  <c r="O3244" i="1"/>
  <c r="O3243" i="1" s="1"/>
  <c r="S3244" i="1"/>
  <c r="S3243" i="1" s="1"/>
  <c r="BA3250" i="1"/>
  <c r="AP3244" i="1"/>
  <c r="AP3243" i="1" s="1"/>
  <c r="AQ3254" i="1"/>
  <c r="AQ3253" i="1" s="1"/>
  <c r="AD3278" i="1"/>
  <c r="AD3277" i="1" s="1"/>
  <c r="AD3276" i="1" s="1"/>
  <c r="AD3275" i="1" s="1"/>
  <c r="AH3278" i="1"/>
  <c r="AH3277" i="1" s="1"/>
  <c r="AH3276" i="1" s="1"/>
  <c r="AH3275" i="1" s="1"/>
  <c r="AT3278" i="1"/>
  <c r="AT3277" i="1" s="1"/>
  <c r="AT3276" i="1" s="1"/>
  <c r="AT3275" i="1" s="1"/>
  <c r="AV3292" i="1"/>
  <c r="AJ3322" i="1"/>
  <c r="AJ3321" i="1" s="1"/>
  <c r="AJ3320" i="1" s="1"/>
  <c r="AJ3319" i="1" s="1"/>
  <c r="AJ3318" i="1" s="1"/>
  <c r="AJ3317" i="1" s="1"/>
  <c r="AU3326" i="1"/>
  <c r="T3333" i="1"/>
  <c r="V3240" i="1"/>
  <c r="AY3240" i="1" s="1"/>
  <c r="Z3226" i="1"/>
  <c r="Z3225" i="1" s="1"/>
  <c r="Z3224" i="1" s="1"/>
  <c r="AO3227" i="1"/>
  <c r="AV3249" i="1"/>
  <c r="AG3244" i="1"/>
  <c r="AG3243" i="1" s="1"/>
  <c r="AM3254" i="1"/>
  <c r="AM3253" i="1" s="1"/>
  <c r="L3297" i="1"/>
  <c r="L3296" i="1" s="1"/>
  <c r="L3295" i="1" s="1"/>
  <c r="L3294" i="1" s="1"/>
  <c r="AL3297" i="1"/>
  <c r="AZ3297" i="1"/>
  <c r="AZ3296" i="1" s="1"/>
  <c r="AZ3295" i="1" s="1"/>
  <c r="AZ3294" i="1" s="1"/>
  <c r="S3302" i="1"/>
  <c r="AK3311" i="1"/>
  <c r="AK3310" i="1" s="1"/>
  <c r="AK3309" i="1" s="1"/>
  <c r="K3322" i="1"/>
  <c r="AK3228" i="1"/>
  <c r="BA3237" i="1"/>
  <c r="AB3244" i="1"/>
  <c r="AB3243" i="1" s="1"/>
  <c r="AB3226" i="1" s="1"/>
  <c r="AB3225" i="1" s="1"/>
  <c r="AO3244" i="1"/>
  <c r="AO3243" i="1" s="1"/>
  <c r="AS3244" i="1"/>
  <c r="AS3243" i="1" s="1"/>
  <c r="AH3244" i="1"/>
  <c r="AH3243" i="1" s="1"/>
  <c r="V3255" i="1"/>
  <c r="AY3255" i="1" s="1"/>
  <c r="T3256" i="1"/>
  <c r="O3254" i="1"/>
  <c r="O3253" i="1" s="1"/>
  <c r="AI3254" i="1"/>
  <c r="AI3253" i="1" s="1"/>
  <c r="AU3298" i="1"/>
  <c r="V3303" i="1"/>
  <c r="AQ3302" i="1"/>
  <c r="AQ3293" i="1" s="1"/>
  <c r="Z3311" i="1"/>
  <c r="Z3310" i="1" s="1"/>
  <c r="Z3309" i="1" s="1"/>
  <c r="AD3311" i="1"/>
  <c r="AD3310" i="1" s="1"/>
  <c r="AD3309" i="1" s="1"/>
  <c r="AD3302" i="1" s="1"/>
  <c r="X3311" i="1"/>
  <c r="X3310" i="1" s="1"/>
  <c r="X3309" i="1" s="1"/>
  <c r="X3302" i="1" s="1"/>
  <c r="T54" i="1"/>
  <c r="P53" i="1"/>
  <c r="AU173" i="1"/>
  <c r="AP172" i="1"/>
  <c r="AU172" i="1" s="1"/>
  <c r="X200" i="1"/>
  <c r="T266" i="1"/>
  <c r="V309" i="1"/>
  <c r="AQ335" i="1"/>
  <c r="V321" i="1"/>
  <c r="T173" i="1"/>
  <c r="Q172" i="1"/>
  <c r="T172" i="1" s="1"/>
  <c r="AV172" i="1" s="1"/>
  <c r="BA173" i="1"/>
  <c r="AL172" i="1"/>
  <c r="BA172" i="1" s="1"/>
  <c r="R171" i="1"/>
  <c r="AG171" i="1"/>
  <c r="AO171" i="1"/>
  <c r="W271" i="1"/>
  <c r="W248" i="1" s="1"/>
  <c r="AA271" i="1"/>
  <c r="AA248" i="1" s="1"/>
  <c r="AE271" i="1"/>
  <c r="AM271" i="1"/>
  <c r="AQ271" i="1"/>
  <c r="V319" i="1"/>
  <c r="AC27" i="1"/>
  <c r="AO27" i="1"/>
  <c r="AW72" i="1"/>
  <c r="AB81" i="1"/>
  <c r="AB80" i="1" s="1"/>
  <c r="AJ81" i="1"/>
  <c r="AJ80" i="1" s="1"/>
  <c r="AR81" i="1"/>
  <c r="AR80" i="1" s="1"/>
  <c r="T19" i="1"/>
  <c r="M18" i="1"/>
  <c r="Q18" i="1"/>
  <c r="V22" i="1"/>
  <c r="AY22" i="1" s="1"/>
  <c r="V28" i="1"/>
  <c r="AY28" i="1" s="1"/>
  <c r="O27" i="1"/>
  <c r="BA28" i="1"/>
  <c r="AV31" i="1"/>
  <c r="T32" i="1"/>
  <c r="M27" i="1"/>
  <c r="Q27" i="1"/>
  <c r="Y27" i="1"/>
  <c r="AV33" i="1"/>
  <c r="AW33" i="1"/>
  <c r="S27" i="1"/>
  <c r="S17" i="1" s="1"/>
  <c r="S16" i="1" s="1"/>
  <c r="S15" i="1" s="1"/>
  <c r="S14" i="1" s="1"/>
  <c r="S13" i="1" s="1"/>
  <c r="AV35" i="1"/>
  <c r="T38" i="1"/>
  <c r="AV44" i="1"/>
  <c r="T49" i="1"/>
  <c r="AP51" i="1"/>
  <c r="AD53" i="1"/>
  <c r="AQ53" i="1"/>
  <c r="AL62" i="1"/>
  <c r="BA62" i="1" s="1"/>
  <c r="V63" i="1"/>
  <c r="AY63" i="1" s="1"/>
  <c r="V70" i="1"/>
  <c r="AY70" i="1" s="1"/>
  <c r="BA70" i="1"/>
  <c r="U78" i="1"/>
  <c r="AX78" i="1" s="1"/>
  <c r="BA78" i="1"/>
  <c r="I82" i="1"/>
  <c r="T82" i="1" s="1"/>
  <c r="AC80" i="1"/>
  <c r="AK80" i="1"/>
  <c r="AS80" i="1"/>
  <c r="U83" i="1"/>
  <c r="AX83" i="1" s="1"/>
  <c r="AV85" i="1"/>
  <c r="AW85" i="1"/>
  <c r="AV86" i="1"/>
  <c r="U88" i="1"/>
  <c r="AX88" i="1" s="1"/>
  <c r="V88" i="1"/>
  <c r="AY88" i="1" s="1"/>
  <c r="AV89" i="1"/>
  <c r="AW89" i="1"/>
  <c r="U106" i="1"/>
  <c r="AX106" i="1" s="1"/>
  <c r="N105" i="1"/>
  <c r="V105" i="1" s="1"/>
  <c r="R105" i="1"/>
  <c r="Y105" i="1"/>
  <c r="Y104" i="1" s="1"/>
  <c r="Y103" i="1" s="1"/>
  <c r="Y102" i="1" s="1"/>
  <c r="Y101" i="1" s="1"/>
  <c r="Y100" i="1" s="1"/>
  <c r="AC105" i="1"/>
  <c r="AC104" i="1" s="1"/>
  <c r="AC103" i="1" s="1"/>
  <c r="AC102" i="1" s="1"/>
  <c r="AC101" i="1" s="1"/>
  <c r="AC100" i="1" s="1"/>
  <c r="AG105" i="1"/>
  <c r="AG104" i="1" s="1"/>
  <c r="AG103" i="1" s="1"/>
  <c r="AG102" i="1" s="1"/>
  <c r="AG101" i="1" s="1"/>
  <c r="AG100" i="1" s="1"/>
  <c r="AK105" i="1"/>
  <c r="AK104" i="1" s="1"/>
  <c r="AK103" i="1" s="1"/>
  <c r="AK102" i="1" s="1"/>
  <c r="AK101" i="1" s="1"/>
  <c r="AK100" i="1" s="1"/>
  <c r="AO105" i="1"/>
  <c r="AO104" i="1" s="1"/>
  <c r="AO103" i="1" s="1"/>
  <c r="AO102" i="1" s="1"/>
  <c r="AO101" i="1" s="1"/>
  <c r="AO100" i="1" s="1"/>
  <c r="AS105" i="1"/>
  <c r="AS104" i="1" s="1"/>
  <c r="AS103" i="1" s="1"/>
  <c r="AS102" i="1" s="1"/>
  <c r="AS101" i="1" s="1"/>
  <c r="AS100" i="1" s="1"/>
  <c r="AV107" i="1"/>
  <c r="AW107" i="1"/>
  <c r="V112" i="1"/>
  <c r="AY112" i="1" s="1"/>
  <c r="BA112" i="1"/>
  <c r="V127" i="1"/>
  <c r="AY127" i="1" s="1"/>
  <c r="AJ124" i="1"/>
  <c r="AJ123" i="1" s="1"/>
  <c r="AJ122" i="1" s="1"/>
  <c r="AJ121" i="1" s="1"/>
  <c r="AJ120" i="1" s="1"/>
  <c r="AU127" i="1"/>
  <c r="BA134" i="1"/>
  <c r="V155" i="1"/>
  <c r="AY155" i="1" s="1"/>
  <c r="AU155" i="1"/>
  <c r="AV156" i="1"/>
  <c r="AW156" i="1"/>
  <c r="AV157" i="1"/>
  <c r="T160" i="1"/>
  <c r="Z154" i="1"/>
  <c r="Z153" i="1" s="1"/>
  <c r="Z152" i="1" s="1"/>
  <c r="Z151" i="1" s="1"/>
  <c r="AD154" i="1"/>
  <c r="AD153" i="1" s="1"/>
  <c r="AD152" i="1" s="1"/>
  <c r="AD151" i="1" s="1"/>
  <c r="BA174" i="1"/>
  <c r="AU175" i="1"/>
  <c r="J181" i="1"/>
  <c r="U181" i="1" s="1"/>
  <c r="AT171" i="1"/>
  <c r="V182" i="1"/>
  <c r="AY182" i="1" s="1"/>
  <c r="O171" i="1"/>
  <c r="AV186" i="1"/>
  <c r="T187" i="1"/>
  <c r="AV188" i="1"/>
  <c r="AW188" i="1"/>
  <c r="AA193" i="1"/>
  <c r="AA192" i="1" s="1"/>
  <c r="L200" i="1"/>
  <c r="R191" i="1"/>
  <c r="R190" i="1" s="1"/>
  <c r="Y200" i="1"/>
  <c r="T205" i="1"/>
  <c r="U210" i="1"/>
  <c r="AX210" i="1" s="1"/>
  <c r="AV211" i="1"/>
  <c r="AW211" i="1"/>
  <c r="AU230" i="1"/>
  <c r="T237" i="1"/>
  <c r="P225" i="1"/>
  <c r="AA225" i="1"/>
  <c r="AI236" i="1"/>
  <c r="AI235" i="1" s="1"/>
  <c r="AI234" i="1" s="1"/>
  <c r="AI233" i="1" s="1"/>
  <c r="AI225" i="1" s="1"/>
  <c r="AQ236" i="1"/>
  <c r="AQ235" i="1" s="1"/>
  <c r="AQ234" i="1" s="1"/>
  <c r="AQ233" i="1" s="1"/>
  <c r="AQ225" i="1" s="1"/>
  <c r="AZ236" i="1"/>
  <c r="AZ235" i="1" s="1"/>
  <c r="AZ234" i="1" s="1"/>
  <c r="AZ233" i="1" s="1"/>
  <c r="AZ225" i="1" s="1"/>
  <c r="AV241" i="1"/>
  <c r="AM236" i="1"/>
  <c r="AM235" i="1" s="1"/>
  <c r="AM234" i="1" s="1"/>
  <c r="AM233" i="1" s="1"/>
  <c r="AU243" i="1"/>
  <c r="AU244" i="1"/>
  <c r="AU245" i="1"/>
  <c r="AV246" i="1"/>
  <c r="AI251" i="1"/>
  <c r="AI250" i="1" s="1"/>
  <c r="AI249" i="1" s="1"/>
  <c r="AQ251" i="1"/>
  <c r="AQ250" i="1" s="1"/>
  <c r="AQ249" i="1" s="1"/>
  <c r="T253" i="1"/>
  <c r="U253" i="1"/>
  <c r="AX253" i="1" s="1"/>
  <c r="AB251" i="1"/>
  <c r="AB250" i="1" s="1"/>
  <c r="AB249" i="1" s="1"/>
  <c r="T255" i="1"/>
  <c r="M252" i="1"/>
  <c r="Q252" i="1"/>
  <c r="Q251" i="1" s="1"/>
  <c r="Q250" i="1" s="1"/>
  <c r="Q249" i="1" s="1"/>
  <c r="AV256" i="1"/>
  <c r="AU258" i="1"/>
  <c r="U260" i="1"/>
  <c r="AX260" i="1" s="1"/>
  <c r="BA260" i="1"/>
  <c r="AJ257" i="1"/>
  <c r="AJ251" i="1" s="1"/>
  <c r="AJ250" i="1" s="1"/>
  <c r="AJ249" i="1" s="1"/>
  <c r="AN257" i="1"/>
  <c r="AN251" i="1" s="1"/>
  <c r="AN250" i="1" s="1"/>
  <c r="AN249" i="1" s="1"/>
  <c r="AR257" i="1"/>
  <c r="AR251" i="1" s="1"/>
  <c r="AR250" i="1" s="1"/>
  <c r="AR249" i="1" s="1"/>
  <c r="U262" i="1"/>
  <c r="AX262" i="1" s="1"/>
  <c r="X257" i="1"/>
  <c r="X251" i="1" s="1"/>
  <c r="X250" i="1" s="1"/>
  <c r="X249" i="1" s="1"/>
  <c r="AB257" i="1"/>
  <c r="U269" i="1"/>
  <c r="AX269" i="1" s="1"/>
  <c r="AV270" i="1"/>
  <c r="AW270" i="1"/>
  <c r="V273" i="1"/>
  <c r="L274" i="1"/>
  <c r="L273" i="1" s="1"/>
  <c r="L272" i="1" s="1"/>
  <c r="L271" i="1" s="1"/>
  <c r="P274" i="1"/>
  <c r="P273" i="1" s="1"/>
  <c r="P272" i="1" s="1"/>
  <c r="P271" i="1" s="1"/>
  <c r="U287" i="1"/>
  <c r="AX287" i="1" s="1"/>
  <c r="AV288" i="1"/>
  <c r="AW288" i="1"/>
  <c r="U289" i="1"/>
  <c r="AX289" i="1" s="1"/>
  <c r="AV290" i="1"/>
  <c r="AW290" i="1"/>
  <c r="V291" i="1"/>
  <c r="AY291" i="1" s="1"/>
  <c r="AU291" i="1"/>
  <c r="V293" i="1"/>
  <c r="Y286" i="1"/>
  <c r="Y285" i="1" s="1"/>
  <c r="Y284" i="1" s="1"/>
  <c r="Y271" i="1" s="1"/>
  <c r="AC286" i="1"/>
  <c r="AC285" i="1" s="1"/>
  <c r="AC284" i="1" s="1"/>
  <c r="J300" i="1"/>
  <c r="AF309" i="1"/>
  <c r="T313" i="1"/>
  <c r="V313" i="1"/>
  <c r="AY313" i="1" s="1"/>
  <c r="BA317" i="1"/>
  <c r="AU317" i="1"/>
  <c r="V320" i="1"/>
  <c r="V322" i="1"/>
  <c r="AY322" i="1" s="1"/>
  <c r="AU322" i="1"/>
  <c r="V324" i="1"/>
  <c r="AY324" i="1" s="1"/>
  <c r="AU338" i="1"/>
  <c r="Q335" i="1"/>
  <c r="T345" i="1"/>
  <c r="AV346" i="1"/>
  <c r="AW346" i="1"/>
  <c r="AL353" i="1"/>
  <c r="U387" i="1"/>
  <c r="AX387" i="1" s="1"/>
  <c r="J386" i="1"/>
  <c r="AW388" i="1"/>
  <c r="AW390" i="1"/>
  <c r="U581" i="1"/>
  <c r="AX581" i="1" s="1"/>
  <c r="AL579" i="1"/>
  <c r="AE721" i="1"/>
  <c r="Q736" i="1"/>
  <c r="BA755" i="1"/>
  <c r="AL754" i="1"/>
  <c r="BA754" i="1" s="1"/>
  <c r="V811" i="1"/>
  <c r="AY811" i="1" s="1"/>
  <c r="AM18" i="1"/>
  <c r="AM17" i="1" s="1"/>
  <c r="AM16" i="1" s="1"/>
  <c r="AM15" i="1" s="1"/>
  <c r="AM14" i="1" s="1"/>
  <c r="AM13" i="1" s="1"/>
  <c r="AW29" i="1"/>
  <c r="AW30" i="1"/>
  <c r="AG27" i="1"/>
  <c r="AX19" i="1"/>
  <c r="R18" i="1"/>
  <c r="R17" i="1" s="1"/>
  <c r="R16" i="1" s="1"/>
  <c r="AW20" i="1"/>
  <c r="T22" i="1"/>
  <c r="AV23" i="1"/>
  <c r="J27" i="1"/>
  <c r="U27" i="1" s="1"/>
  <c r="T28" i="1"/>
  <c r="W27" i="1"/>
  <c r="W17" i="1" s="1"/>
  <c r="W16" i="1" s="1"/>
  <c r="W15" i="1" s="1"/>
  <c r="W14" i="1" s="1"/>
  <c r="W13" i="1" s="1"/>
  <c r="AZ27" i="1"/>
  <c r="AZ17" i="1" s="1"/>
  <c r="AZ16" i="1" s="1"/>
  <c r="AZ15" i="1" s="1"/>
  <c r="AZ14" i="1" s="1"/>
  <c r="AZ13" i="1" s="1"/>
  <c r="T37" i="1"/>
  <c r="AX38" i="1"/>
  <c r="AU42" i="1"/>
  <c r="AV43" i="1"/>
  <c r="BA49" i="1"/>
  <c r="J62" i="1"/>
  <c r="U62" i="1" s="1"/>
  <c r="AX62" i="1" s="1"/>
  <c r="T63" i="1"/>
  <c r="AU63" i="1"/>
  <c r="AU70" i="1"/>
  <c r="AY83" i="1"/>
  <c r="O81" i="1"/>
  <c r="O80" i="1" s="1"/>
  <c r="S81" i="1"/>
  <c r="BA83" i="1"/>
  <c r="BA88" i="1"/>
  <c r="AU87" i="1"/>
  <c r="T92" i="1"/>
  <c r="T98" i="1"/>
  <c r="Z105" i="1"/>
  <c r="Z104" i="1" s="1"/>
  <c r="Z103" i="1" s="1"/>
  <c r="Z102" i="1" s="1"/>
  <c r="Z101" i="1" s="1"/>
  <c r="Z100" i="1" s="1"/>
  <c r="AD105" i="1"/>
  <c r="AD104" i="1" s="1"/>
  <c r="AD103" i="1" s="1"/>
  <c r="AD102" i="1" s="1"/>
  <c r="AD101" i="1" s="1"/>
  <c r="AD100" i="1" s="1"/>
  <c r="AH105" i="1"/>
  <c r="AH104" i="1" s="1"/>
  <c r="AH103" i="1" s="1"/>
  <c r="AH102" i="1" s="1"/>
  <c r="AH101" i="1" s="1"/>
  <c r="AH100" i="1" s="1"/>
  <c r="BA106" i="1"/>
  <c r="AP105" i="1"/>
  <c r="AT105" i="1"/>
  <c r="AT104" i="1" s="1"/>
  <c r="AT103" i="1" s="1"/>
  <c r="AT102" i="1" s="1"/>
  <c r="AT101" i="1" s="1"/>
  <c r="AT100" i="1" s="1"/>
  <c r="AV108" i="1"/>
  <c r="T109" i="1"/>
  <c r="U109" i="1"/>
  <c r="AX109" i="1" s="1"/>
  <c r="BA116" i="1"/>
  <c r="AU116" i="1"/>
  <c r="BA117" i="1"/>
  <c r="AU117" i="1"/>
  <c r="BA118" i="1"/>
  <c r="AU118" i="1"/>
  <c r="V124" i="1"/>
  <c r="S122" i="1"/>
  <c r="S121" i="1" s="1"/>
  <c r="AD122" i="1"/>
  <c r="AD121" i="1" s="1"/>
  <c r="AK124" i="1"/>
  <c r="AK123" i="1" s="1"/>
  <c r="AK122" i="1" s="1"/>
  <c r="AK121" i="1" s="1"/>
  <c r="AK120" i="1" s="1"/>
  <c r="AX134" i="1"/>
  <c r="AY134" i="1"/>
  <c r="K154" i="1"/>
  <c r="AA154" i="1"/>
  <c r="AA153" i="1" s="1"/>
  <c r="AA152" i="1" s="1"/>
  <c r="AA151" i="1" s="1"/>
  <c r="AZ154" i="1"/>
  <c r="AZ153" i="1" s="1"/>
  <c r="AZ152" i="1" s="1"/>
  <c r="AZ151" i="1" s="1"/>
  <c r="AV159" i="1"/>
  <c r="AM162" i="1"/>
  <c r="AM154" i="1" s="1"/>
  <c r="AM153" i="1" s="1"/>
  <c r="AM152" i="1" s="1"/>
  <c r="AM151" i="1" s="1"/>
  <c r="BA165" i="1"/>
  <c r="T175" i="1"/>
  <c r="AU177" i="1"/>
  <c r="L181" i="1"/>
  <c r="L180" i="1" s="1"/>
  <c r="L179" i="1" s="1"/>
  <c r="L171" i="1" s="1"/>
  <c r="P181" i="1"/>
  <c r="P180" i="1" s="1"/>
  <c r="P179" i="1" s="1"/>
  <c r="P171" i="1" s="1"/>
  <c r="W181" i="1"/>
  <c r="W180" i="1" s="1"/>
  <c r="W179" i="1" s="1"/>
  <c r="W171" i="1" s="1"/>
  <c r="AA181" i="1"/>
  <c r="AA180" i="1" s="1"/>
  <c r="AA179" i="1" s="1"/>
  <c r="AA171" i="1" s="1"/>
  <c r="AI171" i="1"/>
  <c r="AM171" i="1"/>
  <c r="AQ171" i="1"/>
  <c r="U187" i="1"/>
  <c r="AX187" i="1" s="1"/>
  <c r="BA187" i="1"/>
  <c r="BA194" i="1"/>
  <c r="V196" i="1"/>
  <c r="AY196" i="1" s="1"/>
  <c r="AV197" i="1"/>
  <c r="BA198" i="1"/>
  <c r="P200" i="1"/>
  <c r="V202" i="1"/>
  <c r="AY202" i="1" s="1"/>
  <c r="O200" i="1"/>
  <c r="AZ200" i="1"/>
  <c r="U205" i="1"/>
  <c r="AX205" i="1" s="1"/>
  <c r="U207" i="1"/>
  <c r="AX207" i="1" s="1"/>
  <c r="BA210" i="1"/>
  <c r="AF212" i="1"/>
  <c r="AN212" i="1"/>
  <c r="BA223" i="1"/>
  <c r="T230" i="1"/>
  <c r="AU237" i="1"/>
  <c r="T240" i="1"/>
  <c r="AV242" i="1"/>
  <c r="T243" i="1"/>
  <c r="T244" i="1"/>
  <c r="T245" i="1"/>
  <c r="BA253" i="1"/>
  <c r="AX255" i="1"/>
  <c r="N252" i="1"/>
  <c r="V252" i="1" s="1"/>
  <c r="R252" i="1"/>
  <c r="R251" i="1" s="1"/>
  <c r="R250" i="1" s="1"/>
  <c r="R249" i="1" s="1"/>
  <c r="Y252" i="1"/>
  <c r="AC252" i="1"/>
  <c r="BA255" i="1"/>
  <c r="N257" i="1"/>
  <c r="V257" i="1" s="1"/>
  <c r="AY257" i="1" s="1"/>
  <c r="AW259" i="1"/>
  <c r="AU260" i="1"/>
  <c r="AW261" i="1"/>
  <c r="AU262" i="1"/>
  <c r="AW263" i="1"/>
  <c r="T264" i="1"/>
  <c r="U264" i="1"/>
  <c r="AX264" i="1" s="1"/>
  <c r="BA269" i="1"/>
  <c r="AU269" i="1"/>
  <c r="AX275" i="1"/>
  <c r="AY275" i="1"/>
  <c r="AW276" i="1"/>
  <c r="BA287" i="1"/>
  <c r="BA289" i="1"/>
  <c r="AU289" i="1"/>
  <c r="T297" i="1"/>
  <c r="U297" i="1"/>
  <c r="AX297" i="1" s="1"/>
  <c r="S271" i="1"/>
  <c r="BA300" i="1"/>
  <c r="U302" i="1"/>
  <c r="AX302" i="1" s="1"/>
  <c r="T307" i="1"/>
  <c r="AU307" i="1"/>
  <c r="AB309" i="1"/>
  <c r="J321" i="1"/>
  <c r="T324" i="1"/>
  <c r="BA329" i="1"/>
  <c r="AU331" i="1"/>
  <c r="T337" i="1"/>
  <c r="T338" i="1"/>
  <c r="AG335" i="1"/>
  <c r="AK341" i="1"/>
  <c r="AK340" i="1" s="1"/>
  <c r="AK335" i="1" s="1"/>
  <c r="AO341" i="1"/>
  <c r="AO340" i="1" s="1"/>
  <c r="AO335" i="1" s="1"/>
  <c r="AS341" i="1"/>
  <c r="K353" i="1"/>
  <c r="AF353" i="1"/>
  <c r="V354" i="1"/>
  <c r="AY354" i="1" s="1"/>
  <c r="AV355" i="1"/>
  <c r="AW355" i="1"/>
  <c r="T356" i="1"/>
  <c r="AW356" i="1" s="1"/>
  <c r="U356" i="1"/>
  <c r="AX356" i="1" s="1"/>
  <c r="T360" i="1"/>
  <c r="W353" i="1"/>
  <c r="AA353" i="1"/>
  <c r="AI353" i="1"/>
  <c r="AQ353" i="1"/>
  <c r="Y362" i="1"/>
  <c r="Y352" i="1" s="1"/>
  <c r="Y347" i="1" s="1"/>
  <c r="Y334" i="1" s="1"/>
  <c r="AC362" i="1"/>
  <c r="AC352" i="1" s="1"/>
  <c r="AC347" i="1" s="1"/>
  <c r="AX371" i="1"/>
  <c r="AU371" i="1"/>
  <c r="AI375" i="1"/>
  <c r="AH427" i="1"/>
  <c r="AH422" i="1" s="1"/>
  <c r="AH421" i="1" s="1"/>
  <c r="BA452" i="1"/>
  <c r="AS472" i="1"/>
  <c r="M533" i="1"/>
  <c r="M532" i="1" s="1"/>
  <c r="M531" i="1" s="1"/>
  <c r="AI649" i="1"/>
  <c r="T658" i="1"/>
  <c r="AW658" i="1" s="1"/>
  <c r="AI758" i="1"/>
  <c r="P15" i="1"/>
  <c r="P14" i="1" s="1"/>
  <c r="AQ18" i="1"/>
  <c r="AQ17" i="1" s="1"/>
  <c r="AQ16" i="1" s="1"/>
  <c r="AK27" i="1"/>
  <c r="AR17" i="1"/>
  <c r="AR16" i="1" s="1"/>
  <c r="AY19" i="1"/>
  <c r="Y18" i="1"/>
  <c r="Y17" i="1" s="1"/>
  <c r="Y16" i="1" s="1"/>
  <c r="AC18" i="1"/>
  <c r="O17" i="1"/>
  <c r="O16" i="1" s="1"/>
  <c r="Z18" i="1"/>
  <c r="AD18" i="1"/>
  <c r="AD17" i="1" s="1"/>
  <c r="AD16" i="1" s="1"/>
  <c r="AD15" i="1" s="1"/>
  <c r="AD14" i="1" s="1"/>
  <c r="AH18" i="1"/>
  <c r="AH17" i="1" s="1"/>
  <c r="AH16" i="1" s="1"/>
  <c r="AH15" i="1" s="1"/>
  <c r="AH14" i="1" s="1"/>
  <c r="AH13" i="1" s="1"/>
  <c r="AP18" i="1"/>
  <c r="AT18" i="1"/>
  <c r="AT17" i="1" s="1"/>
  <c r="AT16" i="1" s="1"/>
  <c r="AT15" i="1" s="1"/>
  <c r="AT14" i="1" s="1"/>
  <c r="AT13" i="1" s="1"/>
  <c r="AV21" i="1"/>
  <c r="AW21" i="1"/>
  <c r="AU22" i="1"/>
  <c r="T25" i="1"/>
  <c r="AU28" i="1"/>
  <c r="AY32" i="1"/>
  <c r="AB27" i="1"/>
  <c r="AB17" i="1" s="1"/>
  <c r="AB16" i="1" s="1"/>
  <c r="AB15" i="1" s="1"/>
  <c r="AB14" i="1" s="1"/>
  <c r="AB13" i="1" s="1"/>
  <c r="AF27" i="1"/>
  <c r="BA27" i="1" s="1"/>
  <c r="AJ27" i="1"/>
  <c r="AJ17" i="1" s="1"/>
  <c r="AJ16" i="1" s="1"/>
  <c r="AJ15" i="1" s="1"/>
  <c r="AJ14" i="1" s="1"/>
  <c r="AJ13" i="1" s="1"/>
  <c r="AN27" i="1"/>
  <c r="AN17" i="1" s="1"/>
  <c r="AN16" i="1" s="1"/>
  <c r="AN15" i="1" s="1"/>
  <c r="AN14" i="1" s="1"/>
  <c r="AN13" i="1" s="1"/>
  <c r="AR27" i="1"/>
  <c r="BA32" i="1"/>
  <c r="AY38" i="1"/>
  <c r="AL41" i="1"/>
  <c r="AL40" i="1" s="1"/>
  <c r="BA40" i="1" s="1"/>
  <c r="T42" i="1"/>
  <c r="T70" i="1"/>
  <c r="W81" i="1"/>
  <c r="AA81" i="1"/>
  <c r="AA80" i="1" s="1"/>
  <c r="AE81" i="1"/>
  <c r="AI81" i="1"/>
  <c r="AI80" i="1" s="1"/>
  <c r="AM81" i="1"/>
  <c r="AQ81" i="1"/>
  <c r="AQ80" i="1" s="1"/>
  <c r="V92" i="1"/>
  <c r="AY92" i="1" s="1"/>
  <c r="AW93" i="1"/>
  <c r="AW99" i="1"/>
  <c r="AU109" i="1"/>
  <c r="T112" i="1"/>
  <c r="T116" i="1"/>
  <c r="AV116" i="1" s="1"/>
  <c r="T117" i="1"/>
  <c r="T118" i="1"/>
  <c r="AV118" i="1" s="1"/>
  <c r="T127" i="1"/>
  <c r="AM127" i="1"/>
  <c r="AM124" i="1" s="1"/>
  <c r="AM123" i="1" s="1"/>
  <c r="AM122" i="1" s="1"/>
  <c r="AM121" i="1" s="1"/>
  <c r="AM120" i="1" s="1"/>
  <c r="AI124" i="1"/>
  <c r="AI123" i="1" s="1"/>
  <c r="AI122" i="1" s="1"/>
  <c r="AI121" i="1" s="1"/>
  <c r="AI120" i="1" s="1"/>
  <c r="AU134" i="1"/>
  <c r="AX141" i="1"/>
  <c r="T148" i="1"/>
  <c r="AV149" i="1"/>
  <c r="T155" i="1"/>
  <c r="Q154" i="1"/>
  <c r="Q153" i="1" s="1"/>
  <c r="Q152" i="1" s="1"/>
  <c r="Q151" i="1" s="1"/>
  <c r="AF154" i="1"/>
  <c r="AF153" i="1" s="1"/>
  <c r="AF152" i="1" s="1"/>
  <c r="AJ154" i="1"/>
  <c r="AJ153" i="1" s="1"/>
  <c r="AJ152" i="1" s="1"/>
  <c r="AJ151" i="1" s="1"/>
  <c r="AN154" i="1"/>
  <c r="AN153" i="1" s="1"/>
  <c r="AN152" i="1" s="1"/>
  <c r="AN151" i="1" s="1"/>
  <c r="AR154" i="1"/>
  <c r="AR153" i="1" s="1"/>
  <c r="AR152" i="1" s="1"/>
  <c r="AY160" i="1"/>
  <c r="T162" i="1"/>
  <c r="AY165" i="1"/>
  <c r="AU165" i="1"/>
  <c r="AL168" i="1"/>
  <c r="AL167" i="1" s="1"/>
  <c r="AU169" i="1"/>
  <c r="AV169" i="1" s="1"/>
  <c r="AV170" i="1"/>
  <c r="AF181" i="1"/>
  <c r="AF180" i="1" s="1"/>
  <c r="AF179" i="1" s="1"/>
  <c r="AF171" i="1" s="1"/>
  <c r="AJ181" i="1"/>
  <c r="AJ180" i="1" s="1"/>
  <c r="AJ179" i="1" s="1"/>
  <c r="AJ171" i="1" s="1"/>
  <c r="AN181" i="1"/>
  <c r="AN180" i="1" s="1"/>
  <c r="AN179" i="1" s="1"/>
  <c r="AN171" i="1" s="1"/>
  <c r="AU182" i="1"/>
  <c r="AI193" i="1"/>
  <c r="AI192" i="1" s="1"/>
  <c r="AF200" i="1"/>
  <c r="AJ200" i="1"/>
  <c r="AN200" i="1"/>
  <c r="AU202" i="1"/>
  <c r="V205" i="1"/>
  <c r="AY205" i="1" s="1"/>
  <c r="BA205" i="1"/>
  <c r="V207" i="1"/>
  <c r="AY207" i="1" s="1"/>
  <c r="BA207" i="1"/>
  <c r="AV219" i="1"/>
  <c r="AV220" i="1"/>
  <c r="U237" i="1"/>
  <c r="AX237" i="1" s="1"/>
  <c r="AV238" i="1"/>
  <c r="AW238" i="1"/>
  <c r="U240" i="1"/>
  <c r="AX240" i="1" s="1"/>
  <c r="V240" i="1"/>
  <c r="AY240" i="1" s="1"/>
  <c r="AU240" i="1"/>
  <c r="O251" i="1"/>
  <c r="O250" i="1" s="1"/>
  <c r="O249" i="1" s="1"/>
  <c r="AE251" i="1"/>
  <c r="AE250" i="1" s="1"/>
  <c r="AE249" i="1" s="1"/>
  <c r="AE248" i="1" s="1"/>
  <c r="AM251" i="1"/>
  <c r="AM250" i="1" s="1"/>
  <c r="AM249" i="1" s="1"/>
  <c r="Z252" i="1"/>
  <c r="Z251" i="1" s="1"/>
  <c r="Z250" i="1" s="1"/>
  <c r="Z249" i="1" s="1"/>
  <c r="AD252" i="1"/>
  <c r="AD251" i="1" s="1"/>
  <c r="AD250" i="1" s="1"/>
  <c r="AD249" i="1" s="1"/>
  <c r="AU255" i="1"/>
  <c r="T258" i="1"/>
  <c r="U258" i="1"/>
  <c r="AX258" i="1" s="1"/>
  <c r="AY260" i="1"/>
  <c r="V264" i="1"/>
  <c r="AY264" i="1" s="1"/>
  <c r="AH257" i="1"/>
  <c r="AH251" i="1" s="1"/>
  <c r="AH250" i="1" s="1"/>
  <c r="AH249" i="1" s="1"/>
  <c r="AP257" i="1"/>
  <c r="AT257" i="1"/>
  <c r="AT251" i="1" s="1"/>
  <c r="AT250" i="1" s="1"/>
  <c r="AT249" i="1" s="1"/>
  <c r="U277" i="1"/>
  <c r="AX277" i="1" s="1"/>
  <c r="V277" i="1"/>
  <c r="AY277" i="1" s="1"/>
  <c r="AV278" i="1"/>
  <c r="AW278" i="1"/>
  <c r="V281" i="1"/>
  <c r="AY281" i="1" s="1"/>
  <c r="AY284" i="1"/>
  <c r="T289" i="1"/>
  <c r="T291" i="1"/>
  <c r="O271" i="1"/>
  <c r="BA302" i="1"/>
  <c r="AF305" i="1"/>
  <c r="AF304" i="1" s="1"/>
  <c r="BA304" i="1" s="1"/>
  <c r="P309" i="1"/>
  <c r="AN309" i="1"/>
  <c r="V312" i="1"/>
  <c r="AG321" i="1"/>
  <c r="AG320" i="1" s="1"/>
  <c r="AG319" i="1" s="1"/>
  <c r="AG309" i="1" s="1"/>
  <c r="AK321" i="1"/>
  <c r="AK320" i="1" s="1"/>
  <c r="AK319" i="1" s="1"/>
  <c r="AK309" i="1" s="1"/>
  <c r="AO321" i="1"/>
  <c r="AO320" i="1" s="1"/>
  <c r="AO319" i="1" s="1"/>
  <c r="AO309" i="1" s="1"/>
  <c r="AS321" i="1"/>
  <c r="AS320" i="1" s="1"/>
  <c r="AS319" i="1" s="1"/>
  <c r="AS309" i="1" s="1"/>
  <c r="AU328" i="1"/>
  <c r="T331" i="1"/>
  <c r="AV332" i="1"/>
  <c r="BA338" i="1"/>
  <c r="O335" i="1"/>
  <c r="V342" i="1"/>
  <c r="AY342" i="1" s="1"/>
  <c r="AZ341" i="1"/>
  <c r="AZ340" i="1" s="1"/>
  <c r="AZ335" i="1" s="1"/>
  <c r="AU350" i="1"/>
  <c r="AV350" i="1" s="1"/>
  <c r="BA363" i="1"/>
  <c r="BA367" i="1"/>
  <c r="L352" i="1"/>
  <c r="L347" i="1" s="1"/>
  <c r="L334" i="1" s="1"/>
  <c r="L333" i="1" s="1"/>
  <c r="AF352" i="1"/>
  <c r="AN352" i="1"/>
  <c r="AN347" i="1" s="1"/>
  <c r="AM465" i="1"/>
  <c r="AF458" i="1"/>
  <c r="BA458" i="1" s="1"/>
  <c r="BA465" i="1"/>
  <c r="BA473" i="1"/>
  <c r="AK472" i="1"/>
  <c r="M559" i="1"/>
  <c r="M558" i="1" s="1"/>
  <c r="AL560" i="1"/>
  <c r="AL559" i="1" s="1"/>
  <c r="AL558" i="1" s="1"/>
  <c r="AP560" i="1"/>
  <c r="AP559" i="1" s="1"/>
  <c r="AP558" i="1" s="1"/>
  <c r="BA575" i="1"/>
  <c r="AL574" i="1"/>
  <c r="BA574" i="1" s="1"/>
  <c r="AS662" i="1"/>
  <c r="AS661" i="1" s="1"/>
  <c r="AU663" i="1"/>
  <c r="AH736" i="1"/>
  <c r="AH735" i="1" s="1"/>
  <c r="AI18" i="1"/>
  <c r="AI17" i="1" s="1"/>
  <c r="AI16" i="1" s="1"/>
  <c r="AI15" i="1" s="1"/>
  <c r="AI14" i="1" s="1"/>
  <c r="AI13" i="1" s="1"/>
  <c r="AS27" i="1"/>
  <c r="AU27" i="1" s="1"/>
  <c r="M104" i="1"/>
  <c r="M103" i="1" s="1"/>
  <c r="M102" i="1" s="1"/>
  <c r="M101" i="1" s="1"/>
  <c r="M100" i="1" s="1"/>
  <c r="AW110" i="1"/>
  <c r="T111" i="1"/>
  <c r="AW114" i="1"/>
  <c r="Z120" i="1"/>
  <c r="AY147" i="1"/>
  <c r="AK151" i="1"/>
  <c r="AS151" i="1"/>
  <c r="N154" i="1"/>
  <c r="N153" i="1" s="1"/>
  <c r="N152" i="1" s="1"/>
  <c r="N151" i="1" s="1"/>
  <c r="R154" i="1"/>
  <c r="R153" i="1" s="1"/>
  <c r="R152" i="1" s="1"/>
  <c r="R151" i="1" s="1"/>
  <c r="AP154" i="1"/>
  <c r="AT154" i="1"/>
  <c r="AT153" i="1" s="1"/>
  <c r="AT152" i="1" s="1"/>
  <c r="AT151" i="1" s="1"/>
  <c r="T174" i="1"/>
  <c r="AU174" i="1"/>
  <c r="T181" i="1"/>
  <c r="Q171" i="1"/>
  <c r="Q150" i="1" s="1"/>
  <c r="AK171" i="1"/>
  <c r="AS171" i="1"/>
  <c r="AW183" i="1"/>
  <c r="AW184" i="1"/>
  <c r="V193" i="1"/>
  <c r="AY193" i="1" s="1"/>
  <c r="Q193" i="1"/>
  <c r="Q192" i="1" s="1"/>
  <c r="AV198" i="1"/>
  <c r="AB200" i="1"/>
  <c r="AB191" i="1" s="1"/>
  <c r="AB190" i="1" s="1"/>
  <c r="AB189" i="1" s="1"/>
  <c r="Q200" i="1"/>
  <c r="AJ212" i="1"/>
  <c r="AR212" i="1"/>
  <c r="AW217" i="1"/>
  <c r="BA230" i="1"/>
  <c r="AW232" i="1"/>
  <c r="R225" i="1"/>
  <c r="S251" i="1"/>
  <c r="S250" i="1" s="1"/>
  <c r="S249" i="1" s="1"/>
  <c r="S248" i="1" s="1"/>
  <c r="P251" i="1"/>
  <c r="P250" i="1" s="1"/>
  <c r="P249" i="1" s="1"/>
  <c r="P248" i="1" s="1"/>
  <c r="L257" i="1"/>
  <c r="L251" i="1" s="1"/>
  <c r="L250" i="1" s="1"/>
  <c r="L249" i="1" s="1"/>
  <c r="L248" i="1" s="1"/>
  <c r="P257" i="1"/>
  <c r="T273" i="1"/>
  <c r="M286" i="1"/>
  <c r="M285" i="1" s="1"/>
  <c r="M284" i="1" s="1"/>
  <c r="M271" i="1" s="1"/>
  <c r="Q286" i="1"/>
  <c r="Q285" i="1" s="1"/>
  <c r="Q284" i="1" s="1"/>
  <c r="AI271" i="1"/>
  <c r="AU300" i="1"/>
  <c r="AJ309" i="1"/>
  <c r="AW315" i="1"/>
  <c r="AW323" i="1"/>
  <c r="BA328" i="1"/>
  <c r="AM335" i="1"/>
  <c r="W341" i="1"/>
  <c r="W340" i="1" s="1"/>
  <c r="W335" i="1" s="1"/>
  <c r="U360" i="1"/>
  <c r="U365" i="1"/>
  <c r="Z362" i="1"/>
  <c r="AD362" i="1"/>
  <c r="AU367" i="1"/>
  <c r="AU373" i="1"/>
  <c r="AV373" i="1" s="1"/>
  <c r="T386" i="1"/>
  <c r="AU396" i="1"/>
  <c r="BA415" i="1"/>
  <c r="AL414" i="1"/>
  <c r="AF472" i="1"/>
  <c r="AK592" i="1"/>
  <c r="AK591" i="1" s="1"/>
  <c r="AU755" i="1"/>
  <c r="V761" i="1"/>
  <c r="AY761" i="1" s="1"/>
  <c r="N760" i="1"/>
  <c r="N759" i="1" s="1"/>
  <c r="V759" i="1" s="1"/>
  <c r="AY759" i="1" s="1"/>
  <c r="AD758" i="1"/>
  <c r="BA404" i="1"/>
  <c r="BA417" i="1"/>
  <c r="O428" i="1"/>
  <c r="O427" i="1" s="1"/>
  <c r="S428" i="1"/>
  <c r="S427" i="1" s="1"/>
  <c r="S422" i="1" s="1"/>
  <c r="S421" i="1" s="1"/>
  <c r="N442" i="1"/>
  <c r="AJ472" i="1"/>
  <c r="BA481" i="1"/>
  <c r="Z485" i="1"/>
  <c r="Z457" i="1" s="1"/>
  <c r="Z451" i="1" s="1"/>
  <c r="M485" i="1"/>
  <c r="AW536" i="1"/>
  <c r="AW537" i="1"/>
  <c r="AW538" i="1"/>
  <c r="AW539" i="1"/>
  <c r="AU549" i="1"/>
  <c r="BA576" i="1"/>
  <c r="AC580" i="1"/>
  <c r="AC579" i="1" s="1"/>
  <c r="AG580" i="1"/>
  <c r="AG579" i="1" s="1"/>
  <c r="AK580" i="1"/>
  <c r="AK579" i="1" s="1"/>
  <c r="AO580" i="1"/>
  <c r="AO579" i="1" s="1"/>
  <c r="AS580" i="1"/>
  <c r="AS579" i="1" s="1"/>
  <c r="AW588" i="1"/>
  <c r="U593" i="1"/>
  <c r="AX593" i="1" s="1"/>
  <c r="W592" i="1"/>
  <c r="W591" i="1" s="1"/>
  <c r="AA592" i="1"/>
  <c r="AA591" i="1" s="1"/>
  <c r="AA568" i="1" s="1"/>
  <c r="AE592" i="1"/>
  <c r="AE591" i="1" s="1"/>
  <c r="AQ592" i="1"/>
  <c r="AQ591" i="1" s="1"/>
  <c r="L596" i="1"/>
  <c r="P596" i="1"/>
  <c r="T614" i="1"/>
  <c r="V614" i="1"/>
  <c r="N592" i="1"/>
  <c r="N591" i="1" s="1"/>
  <c r="AW631" i="1"/>
  <c r="T637" i="1"/>
  <c r="BA642" i="1"/>
  <c r="O648" i="1"/>
  <c r="O647" i="1" s="1"/>
  <c r="O646" i="1" s="1"/>
  <c r="L648" i="1"/>
  <c r="L647" i="1" s="1"/>
  <c r="L646" i="1" s="1"/>
  <c r="P648" i="1"/>
  <c r="P647" i="1" s="1"/>
  <c r="P646" i="1" s="1"/>
  <c r="AZ648" i="1"/>
  <c r="AZ647" i="1" s="1"/>
  <c r="AZ646" i="1" s="1"/>
  <c r="AI671" i="1"/>
  <c r="AI670" i="1" s="1"/>
  <c r="AI669" i="1" s="1"/>
  <c r="AI668" i="1" s="1"/>
  <c r="AM671" i="1"/>
  <c r="AM670" i="1" s="1"/>
  <c r="AM669" i="1" s="1"/>
  <c r="AM668" i="1" s="1"/>
  <c r="AQ671" i="1"/>
  <c r="AQ670" i="1" s="1"/>
  <c r="AQ669" i="1" s="1"/>
  <c r="AQ668" i="1" s="1"/>
  <c r="BA678" i="1"/>
  <c r="AC695" i="1"/>
  <c r="AC683" i="1" s="1"/>
  <c r="M704" i="1"/>
  <c r="M703" i="1" s="1"/>
  <c r="M695" i="1" s="1"/>
  <c r="M683" i="1" s="1"/>
  <c r="Q704" i="1"/>
  <c r="Q703" i="1" s="1"/>
  <c r="AB704" i="1"/>
  <c r="AB703" i="1" s="1"/>
  <c r="AM721" i="1"/>
  <c r="P736" i="1"/>
  <c r="P735" i="1" s="1"/>
  <c r="AN736" i="1"/>
  <c r="AN735" i="1" s="1"/>
  <c r="AI736" i="1"/>
  <c r="AI735" i="1" s="1"/>
  <c r="AM736" i="1"/>
  <c r="AM735" i="1" s="1"/>
  <c r="AQ736" i="1"/>
  <c r="AQ735" i="1" s="1"/>
  <c r="AJ736" i="1"/>
  <c r="AJ735" i="1" s="1"/>
  <c r="AR736" i="1"/>
  <c r="AR735" i="1" s="1"/>
  <c r="AK758" i="1"/>
  <c r="AH770" i="1"/>
  <c r="AH769" i="1" s="1"/>
  <c r="AH768" i="1" s="1"/>
  <c r="AH758" i="1" s="1"/>
  <c r="AI777" i="1"/>
  <c r="AA777" i="1"/>
  <c r="P777" i="1"/>
  <c r="P776" i="1" s="1"/>
  <c r="AZ777" i="1"/>
  <c r="AZ776" i="1" s="1"/>
  <c r="V795" i="1"/>
  <c r="AY795" i="1" s="1"/>
  <c r="K794" i="1"/>
  <c r="BA795" i="1"/>
  <c r="AL794" i="1"/>
  <c r="BA916" i="1"/>
  <c r="AL908" i="1"/>
  <c r="AW1006" i="1"/>
  <c r="AW1011" i="1"/>
  <c r="X1076" i="1"/>
  <c r="X1075" i="1" s="1"/>
  <c r="AF1076" i="1"/>
  <c r="BA1085" i="1"/>
  <c r="AW1098" i="1"/>
  <c r="AK1113" i="1"/>
  <c r="AK1112" i="1" s="1"/>
  <c r="AG1614" i="1"/>
  <c r="AG1613" i="1" s="1"/>
  <c r="V365" i="1"/>
  <c r="AY365" i="1" s="1"/>
  <c r="AU365" i="1"/>
  <c r="T369" i="1"/>
  <c r="U369" i="1"/>
  <c r="AX369" i="1" s="1"/>
  <c r="Q362" i="1"/>
  <c r="Q352" i="1" s="1"/>
  <c r="Q347" i="1" s="1"/>
  <c r="Q334" i="1" s="1"/>
  <c r="Q333" i="1" s="1"/>
  <c r="AV374" i="1"/>
  <c r="S375" i="1"/>
  <c r="AZ375" i="1"/>
  <c r="AZ352" i="1" s="1"/>
  <c r="AZ347" i="1" s="1"/>
  <c r="V380" i="1"/>
  <c r="AY380" i="1" s="1"/>
  <c r="V387" i="1"/>
  <c r="AY387" i="1" s="1"/>
  <c r="BA387" i="1"/>
  <c r="V389" i="1"/>
  <c r="AY389" i="1" s="1"/>
  <c r="M404" i="1"/>
  <c r="M403" i="1" s="1"/>
  <c r="M402" i="1" s="1"/>
  <c r="M401" i="1" s="1"/>
  <c r="U401" i="1" s="1"/>
  <c r="AX401" i="1" s="1"/>
  <c r="Q404" i="1"/>
  <c r="Q403" i="1" s="1"/>
  <c r="Q402" i="1" s="1"/>
  <c r="Q401" i="1" s="1"/>
  <c r="AU408" i="1"/>
  <c r="K416" i="1"/>
  <c r="P427" i="1"/>
  <c r="AZ428" i="1"/>
  <c r="Z428" i="1"/>
  <c r="BA431" i="1"/>
  <c r="AU431" i="1"/>
  <c r="W428" i="1"/>
  <c r="AA428" i="1"/>
  <c r="AE428" i="1"/>
  <c r="AI428" i="1"/>
  <c r="AM428" i="1"/>
  <c r="AQ428" i="1"/>
  <c r="T436" i="1"/>
  <c r="Z435" i="1"/>
  <c r="AD435" i="1"/>
  <c r="AT435" i="1"/>
  <c r="U439" i="1"/>
  <c r="AX439" i="1" s="1"/>
  <c r="V439" i="1"/>
  <c r="AY439" i="1" s="1"/>
  <c r="AV440" i="1"/>
  <c r="AW440" i="1"/>
  <c r="W442" i="1"/>
  <c r="AA442" i="1"/>
  <c r="AE442" i="1"/>
  <c r="AI442" i="1"/>
  <c r="AQ442" i="1"/>
  <c r="V447" i="1"/>
  <c r="AY447" i="1" s="1"/>
  <c r="AZ442" i="1"/>
  <c r="AU449" i="1"/>
  <c r="AQ458" i="1"/>
  <c r="AU470" i="1"/>
  <c r="BA474" i="1"/>
  <c r="AH472" i="1"/>
  <c r="AT472" i="1"/>
  <c r="AV484" i="1"/>
  <c r="V487" i="1"/>
  <c r="AY487" i="1" s="1"/>
  <c r="BA487" i="1"/>
  <c r="AU487" i="1"/>
  <c r="BA489" i="1"/>
  <c r="AO486" i="1"/>
  <c r="AO485" i="1" s="1"/>
  <c r="AS486" i="1"/>
  <c r="AS485" i="1" s="1"/>
  <c r="U493" i="1"/>
  <c r="V495" i="1"/>
  <c r="AY495" i="1" s="1"/>
  <c r="AU495" i="1"/>
  <c r="AH486" i="1"/>
  <c r="AV498" i="1"/>
  <c r="AU499" i="1"/>
  <c r="BA507" i="1"/>
  <c r="U512" i="1"/>
  <c r="AX512" i="1" s="1"/>
  <c r="AY512" i="1"/>
  <c r="U515" i="1"/>
  <c r="AX515" i="1" s="1"/>
  <c r="AY515" i="1"/>
  <c r="AV516" i="1"/>
  <c r="AW516" i="1"/>
  <c r="AU517" i="1"/>
  <c r="W514" i="1"/>
  <c r="AA514" i="1"/>
  <c r="AE514" i="1"/>
  <c r="AI514" i="1"/>
  <c r="AM514" i="1"/>
  <c r="AQ514" i="1"/>
  <c r="AV522" i="1"/>
  <c r="BA523" i="1"/>
  <c r="U529" i="1"/>
  <c r="AX529" i="1" s="1"/>
  <c r="AY529" i="1"/>
  <c r="R514" i="1"/>
  <c r="BA535" i="1"/>
  <c r="AU535" i="1"/>
  <c r="U540" i="1"/>
  <c r="AX540" i="1" s="1"/>
  <c r="AC533" i="1"/>
  <c r="AC532" i="1" s="1"/>
  <c r="AC531" i="1" s="1"/>
  <c r="U546" i="1"/>
  <c r="AX546" i="1" s="1"/>
  <c r="V546" i="1"/>
  <c r="AY546" i="1" s="1"/>
  <c r="U549" i="1"/>
  <c r="U552" i="1"/>
  <c r="AX552" i="1" s="1"/>
  <c r="U553" i="1"/>
  <c r="AX553" i="1" s="1"/>
  <c r="V553" i="1"/>
  <c r="AY553" i="1" s="1"/>
  <c r="AV554" i="1"/>
  <c r="AW554" i="1"/>
  <c r="AV555" i="1"/>
  <c r="AW555" i="1"/>
  <c r="J561" i="1"/>
  <c r="J560" i="1" s="1"/>
  <c r="J559" i="1" s="1"/>
  <c r="J558" i="1" s="1"/>
  <c r="U562" i="1"/>
  <c r="AX562" i="1" s="1"/>
  <c r="V564" i="1"/>
  <c r="AY564" i="1" s="1"/>
  <c r="AZ561" i="1"/>
  <c r="AZ560" i="1" s="1"/>
  <c r="AZ559" i="1" s="1"/>
  <c r="AZ558" i="1" s="1"/>
  <c r="L561" i="1"/>
  <c r="L560" i="1" s="1"/>
  <c r="L559" i="1" s="1"/>
  <c r="L558" i="1" s="1"/>
  <c r="P561" i="1"/>
  <c r="P560" i="1" s="1"/>
  <c r="P559" i="1" s="1"/>
  <c r="P558" i="1" s="1"/>
  <c r="AL571" i="1"/>
  <c r="AQ568" i="1"/>
  <c r="J576" i="1"/>
  <c r="V582" i="1"/>
  <c r="AY582" i="1" s="1"/>
  <c r="AV583" i="1"/>
  <c r="AW583" i="1"/>
  <c r="J584" i="1"/>
  <c r="J580" i="1" s="1"/>
  <c r="J579" i="1" s="1"/>
  <c r="BA585" i="1"/>
  <c r="V587" i="1"/>
  <c r="AY587" i="1" s="1"/>
  <c r="AZ584" i="1"/>
  <c r="AZ580" i="1" s="1"/>
  <c r="AZ579" i="1" s="1"/>
  <c r="V589" i="1"/>
  <c r="AY589" i="1" s="1"/>
  <c r="AU589" i="1"/>
  <c r="V594" i="1"/>
  <c r="AY594" i="1" s="1"/>
  <c r="X596" i="1"/>
  <c r="AB596" i="1"/>
  <c r="T605" i="1"/>
  <c r="U605" i="1"/>
  <c r="AX605" i="1" s="1"/>
  <c r="V609" i="1"/>
  <c r="AY609" i="1" s="1"/>
  <c r="V612" i="1"/>
  <c r="AY612" i="1" s="1"/>
  <c r="AZ596" i="1"/>
  <c r="AZ592" i="1" s="1"/>
  <c r="AZ591" i="1" s="1"/>
  <c r="U619" i="1"/>
  <c r="AX619" i="1" s="1"/>
  <c r="AV620" i="1"/>
  <c r="AW620" i="1"/>
  <c r="U621" i="1"/>
  <c r="AX621" i="1" s="1"/>
  <c r="AV622" i="1"/>
  <c r="AW622" i="1"/>
  <c r="K624" i="1"/>
  <c r="V624" i="1" s="1"/>
  <c r="V632" i="1"/>
  <c r="AY632" i="1" s="1"/>
  <c r="AN624" i="1"/>
  <c r="AR624" i="1"/>
  <c r="AV638" i="1"/>
  <c r="X648" i="1"/>
  <c r="X647" i="1" s="1"/>
  <c r="X646" i="1" s="1"/>
  <c r="AN648" i="1"/>
  <c r="AN647" i="1" s="1"/>
  <c r="AN646" i="1" s="1"/>
  <c r="T659" i="1"/>
  <c r="U665" i="1"/>
  <c r="AX665" i="1" s="1"/>
  <c r="BA665" i="1"/>
  <c r="AH665" i="1"/>
  <c r="AH664" i="1" s="1"/>
  <c r="AH663" i="1" s="1"/>
  <c r="AH662" i="1" s="1"/>
  <c r="AH661" i="1" s="1"/>
  <c r="L671" i="1"/>
  <c r="L670" i="1" s="1"/>
  <c r="L669" i="1" s="1"/>
  <c r="L668" i="1" s="1"/>
  <c r="P671" i="1"/>
  <c r="P670" i="1" s="1"/>
  <c r="P669" i="1" s="1"/>
  <c r="P668" i="1" s="1"/>
  <c r="W670" i="1"/>
  <c r="W669" i="1" s="1"/>
  <c r="W668" i="1" s="1"/>
  <c r="AA670" i="1"/>
  <c r="AA669" i="1" s="1"/>
  <c r="AA668" i="1" s="1"/>
  <c r="AJ670" i="1"/>
  <c r="AJ669" i="1" s="1"/>
  <c r="AJ668" i="1" s="1"/>
  <c r="AN670" i="1"/>
  <c r="AN669" i="1" s="1"/>
  <c r="AN668" i="1" s="1"/>
  <c r="AR670" i="1"/>
  <c r="AR669" i="1" s="1"/>
  <c r="AR668" i="1" s="1"/>
  <c r="U674" i="1"/>
  <c r="AX674" i="1" s="1"/>
  <c r="T681" i="1"/>
  <c r="U681" i="1"/>
  <c r="AX681" i="1" s="1"/>
  <c r="AU693" i="1"/>
  <c r="L695" i="1"/>
  <c r="L683" i="1" s="1"/>
  <c r="Y705" i="1"/>
  <c r="Y704" i="1" s="1"/>
  <c r="Y703" i="1" s="1"/>
  <c r="Y695" i="1" s="1"/>
  <c r="Y683" i="1" s="1"/>
  <c r="AC705" i="1"/>
  <c r="AC704" i="1" s="1"/>
  <c r="AC703" i="1" s="1"/>
  <c r="AG705" i="1"/>
  <c r="AG704" i="1" s="1"/>
  <c r="AG703" i="1" s="1"/>
  <c r="AG695" i="1" s="1"/>
  <c r="AG683" i="1" s="1"/>
  <c r="AK705" i="1"/>
  <c r="AK704" i="1" s="1"/>
  <c r="AK703" i="1" s="1"/>
  <c r="AK695" i="1" s="1"/>
  <c r="AK683" i="1" s="1"/>
  <c r="AO705" i="1"/>
  <c r="AO704" i="1" s="1"/>
  <c r="AO703" i="1" s="1"/>
  <c r="AO695" i="1" s="1"/>
  <c r="AO683" i="1" s="1"/>
  <c r="AS705" i="1"/>
  <c r="AS704" i="1" s="1"/>
  <c r="AS703" i="1" s="1"/>
  <c r="AS695" i="1" s="1"/>
  <c r="AS683" i="1" s="1"/>
  <c r="U710" i="1"/>
  <c r="AX710" i="1" s="1"/>
  <c r="R705" i="1"/>
  <c r="BA710" i="1"/>
  <c r="T712" i="1"/>
  <c r="AW712" i="1" s="1"/>
  <c r="W705" i="1"/>
  <c r="W704" i="1" s="1"/>
  <c r="W703" i="1" s="1"/>
  <c r="AA705" i="1"/>
  <c r="AA704" i="1" s="1"/>
  <c r="AA703" i="1" s="1"/>
  <c r="BA712" i="1"/>
  <c r="I714" i="1"/>
  <c r="AU723" i="1"/>
  <c r="AV726" i="1"/>
  <c r="AL737" i="1"/>
  <c r="AF742" i="1"/>
  <c r="AF741" i="1" s="1"/>
  <c r="AV745" i="1"/>
  <c r="AW745" i="1"/>
  <c r="V746" i="1"/>
  <c r="AY746" i="1" s="1"/>
  <c r="AV747" i="1"/>
  <c r="AW747" i="1"/>
  <c r="V748" i="1"/>
  <c r="AY748" i="1" s="1"/>
  <c r="BA750" i="1"/>
  <c r="AU750" i="1"/>
  <c r="U752" i="1"/>
  <c r="AX752" i="1" s="1"/>
  <c r="V752" i="1"/>
  <c r="AY752" i="1" s="1"/>
  <c r="BA756" i="1"/>
  <c r="X762" i="1"/>
  <c r="X761" i="1" s="1"/>
  <c r="X760" i="1" s="1"/>
  <c r="X759" i="1" s="1"/>
  <c r="AB762" i="1"/>
  <c r="AB761" i="1" s="1"/>
  <c r="AB760" i="1" s="1"/>
  <c r="AB759" i="1" s="1"/>
  <c r="AF762" i="1"/>
  <c r="AF761" i="1" s="1"/>
  <c r="AF760" i="1" s="1"/>
  <c r="AF759" i="1" s="1"/>
  <c r="AJ762" i="1"/>
  <c r="AJ761" i="1" s="1"/>
  <c r="AJ760" i="1" s="1"/>
  <c r="AJ759" i="1" s="1"/>
  <c r="AN762" i="1"/>
  <c r="AN761" i="1" s="1"/>
  <c r="AN760" i="1" s="1"/>
  <c r="AN759" i="1" s="1"/>
  <c r="AR762" i="1"/>
  <c r="AR761" i="1" s="1"/>
  <c r="AR760" i="1" s="1"/>
  <c r="AR759" i="1" s="1"/>
  <c r="T765" i="1"/>
  <c r="X770" i="1"/>
  <c r="X769" i="1" s="1"/>
  <c r="X768" i="1" s="1"/>
  <c r="AB770" i="1"/>
  <c r="AB769" i="1" s="1"/>
  <c r="AB768" i="1" s="1"/>
  <c r="AF770" i="1"/>
  <c r="AF769" i="1" s="1"/>
  <c r="AF768" i="1" s="1"/>
  <c r="AJ770" i="1"/>
  <c r="AJ769" i="1" s="1"/>
  <c r="AJ768" i="1" s="1"/>
  <c r="V773" i="1"/>
  <c r="AY773" i="1" s="1"/>
  <c r="O770" i="1"/>
  <c r="O769" i="1" s="1"/>
  <c r="O768" i="1" s="1"/>
  <c r="O758" i="1" s="1"/>
  <c r="S770" i="1"/>
  <c r="S769" i="1" s="1"/>
  <c r="S768" i="1" s="1"/>
  <c r="S758" i="1" s="1"/>
  <c r="Y770" i="1"/>
  <c r="Y769" i="1" s="1"/>
  <c r="Y768" i="1" s="1"/>
  <c r="Y758" i="1" s="1"/>
  <c r="AC770" i="1"/>
  <c r="AC769" i="1" s="1"/>
  <c r="AC768" i="1" s="1"/>
  <c r="AC758" i="1" s="1"/>
  <c r="AG770" i="1"/>
  <c r="AG769" i="1" s="1"/>
  <c r="AG768" i="1" s="1"/>
  <c r="AG758" i="1" s="1"/>
  <c r="AQ770" i="1"/>
  <c r="AQ769" i="1" s="1"/>
  <c r="AQ768" i="1" s="1"/>
  <c r="AQ758" i="1" s="1"/>
  <c r="Q777" i="1"/>
  <c r="U781" i="1"/>
  <c r="T786" i="1"/>
  <c r="X777" i="1"/>
  <c r="X776" i="1" s="1"/>
  <c r="AB777" i="1"/>
  <c r="AB776" i="1" s="1"/>
  <c r="AF785" i="1"/>
  <c r="AF784" i="1" s="1"/>
  <c r="AF783" i="1" s="1"/>
  <c r="AF777" i="1" s="1"/>
  <c r="AF776" i="1" s="1"/>
  <c r="AJ785" i="1"/>
  <c r="AJ784" i="1" s="1"/>
  <c r="AJ783" i="1" s="1"/>
  <c r="AJ777" i="1" s="1"/>
  <c r="AJ776" i="1" s="1"/>
  <c r="AN785" i="1"/>
  <c r="AN784" i="1" s="1"/>
  <c r="AN783" i="1" s="1"/>
  <c r="AN777" i="1" s="1"/>
  <c r="AN776" i="1" s="1"/>
  <c r="BA816" i="1"/>
  <c r="N820" i="1"/>
  <c r="N819" i="1" s="1"/>
  <c r="V819" i="1" s="1"/>
  <c r="AY819" i="1" s="1"/>
  <c r="X820" i="1"/>
  <c r="X819" i="1" s="1"/>
  <c r="X810" i="1" s="1"/>
  <c r="X804" i="1" s="1"/>
  <c r="X797" i="1" s="1"/>
  <c r="AB820" i="1"/>
  <c r="AB819" i="1" s="1"/>
  <c r="AF820" i="1"/>
  <c r="AF819" i="1" s="1"/>
  <c r="BA819" i="1" s="1"/>
  <c r="AJ820" i="1"/>
  <c r="AJ819" i="1" s="1"/>
  <c r="AJ810" i="1" s="1"/>
  <c r="AJ804" i="1" s="1"/>
  <c r="AN820" i="1"/>
  <c r="AN819" i="1" s="1"/>
  <c r="AN810" i="1" s="1"/>
  <c r="AN804" i="1" s="1"/>
  <c r="AF844" i="1"/>
  <c r="AF843" i="1" s="1"/>
  <c r="BA846" i="1"/>
  <c r="AS844" i="1"/>
  <c r="AS843" i="1" s="1"/>
  <c r="X844" i="1"/>
  <c r="X843" i="1" s="1"/>
  <c r="AN844" i="1"/>
  <c r="AN843" i="1" s="1"/>
  <c r="V848" i="1"/>
  <c r="AY848" i="1" s="1"/>
  <c r="N847" i="1"/>
  <c r="N846" i="1" s="1"/>
  <c r="BA865" i="1"/>
  <c r="AL863" i="1"/>
  <c r="AL862" i="1" s="1"/>
  <c r="AN897" i="1"/>
  <c r="AN882" i="1" s="1"/>
  <c r="Y931" i="1"/>
  <c r="M954" i="1"/>
  <c r="M953" i="1" s="1"/>
  <c r="AF960" i="1"/>
  <c r="AF954" i="1" s="1"/>
  <c r="AU963" i="1"/>
  <c r="AR962" i="1"/>
  <c r="AR961" i="1" s="1"/>
  <c r="AP960" i="1"/>
  <c r="AU961" i="1"/>
  <c r="AT960" i="1"/>
  <c r="AZ960" i="1"/>
  <c r="AZ954" i="1" s="1"/>
  <c r="AC953" i="1"/>
  <c r="AK953" i="1"/>
  <c r="BA997" i="1"/>
  <c r="AL996" i="1"/>
  <c r="AL1053" i="1"/>
  <c r="BA1054" i="1"/>
  <c r="U1080" i="1"/>
  <c r="AX1080" i="1" s="1"/>
  <c r="J1079" i="1"/>
  <c r="BA1092" i="1"/>
  <c r="AF1091" i="1"/>
  <c r="AF1090" i="1" s="1"/>
  <c r="BA1090" i="1" s="1"/>
  <c r="AK1089" i="1"/>
  <c r="AK1088" i="1" s="1"/>
  <c r="AW1097" i="1"/>
  <c r="AW1106" i="1"/>
  <c r="I1116" i="1"/>
  <c r="M1116" i="1"/>
  <c r="M1115" i="1" s="1"/>
  <c r="M1114" i="1" s="1"/>
  <c r="M1113" i="1" s="1"/>
  <c r="AY1151" i="1"/>
  <c r="AD1150" i="1"/>
  <c r="AY1150" i="1" s="1"/>
  <c r="AL1161" i="1"/>
  <c r="AL1160" i="1" s="1"/>
  <c r="BA1162" i="1"/>
  <c r="AG362" i="1"/>
  <c r="AO362" i="1"/>
  <c r="AU369" i="1"/>
  <c r="T371" i="1"/>
  <c r="AV371" i="1" s="1"/>
  <c r="X352" i="1"/>
  <c r="X347" i="1" s="1"/>
  <c r="N375" i="1"/>
  <c r="N352" i="1" s="1"/>
  <c r="N347" i="1" s="1"/>
  <c r="R375" i="1"/>
  <c r="R352" i="1" s="1"/>
  <c r="R347" i="1" s="1"/>
  <c r="R334" i="1" s="1"/>
  <c r="R333" i="1" s="1"/>
  <c r="BA376" i="1"/>
  <c r="W375" i="1"/>
  <c r="AA375" i="1"/>
  <c r="AJ375" i="1"/>
  <c r="AJ352" i="1" s="1"/>
  <c r="AR375" i="1"/>
  <c r="AR352" i="1" s="1"/>
  <c r="T380" i="1"/>
  <c r="T389" i="1"/>
  <c r="AV398" i="1"/>
  <c r="T396" i="1"/>
  <c r="AV396" i="1" s="1"/>
  <c r="Y404" i="1"/>
  <c r="Y403" i="1" s="1"/>
  <c r="Y402" i="1" s="1"/>
  <c r="Y401" i="1" s="1"/>
  <c r="AC404" i="1"/>
  <c r="AC403" i="1" s="1"/>
  <c r="AC402" i="1" s="1"/>
  <c r="AC401" i="1" s="1"/>
  <c r="AG404" i="1"/>
  <c r="AG403" i="1" s="1"/>
  <c r="AG402" i="1" s="1"/>
  <c r="AG401" i="1" s="1"/>
  <c r="AK404" i="1"/>
  <c r="AK403" i="1" s="1"/>
  <c r="AK402" i="1" s="1"/>
  <c r="AK401" i="1" s="1"/>
  <c r="AO404" i="1"/>
  <c r="AO403" i="1" s="1"/>
  <c r="AO402" i="1" s="1"/>
  <c r="AO401" i="1" s="1"/>
  <c r="AS404" i="1"/>
  <c r="AU404" i="1" s="1"/>
  <c r="AW410" i="1"/>
  <c r="AY417" i="1"/>
  <c r="AU417" i="1"/>
  <c r="BA425" i="1"/>
  <c r="AL428" i="1"/>
  <c r="X428" i="1"/>
  <c r="X427" i="1" s="1"/>
  <c r="X422" i="1" s="1"/>
  <c r="X421" i="1" s="1"/>
  <c r="AB428" i="1"/>
  <c r="AB427" i="1" s="1"/>
  <c r="AB422" i="1" s="1"/>
  <c r="AB421" i="1" s="1"/>
  <c r="AF428" i="1"/>
  <c r="AJ428" i="1"/>
  <c r="AN428" i="1"/>
  <c r="AR428" i="1"/>
  <c r="AR427" i="1" s="1"/>
  <c r="AR422" i="1" s="1"/>
  <c r="AR421" i="1" s="1"/>
  <c r="T431" i="1"/>
  <c r="AW437" i="1"/>
  <c r="AV438" i="1"/>
  <c r="BA439" i="1"/>
  <c r="AU439" i="1"/>
  <c r="I442" i="1"/>
  <c r="M442" i="1"/>
  <c r="M427" i="1" s="1"/>
  <c r="M422" i="1" s="1"/>
  <c r="M421" i="1" s="1"/>
  <c r="AF442" i="1"/>
  <c r="AJ442" i="1"/>
  <c r="AN442" i="1"/>
  <c r="AR442" i="1"/>
  <c r="T449" i="1"/>
  <c r="V449" i="1"/>
  <c r="AY449" i="1" s="1"/>
  <c r="Z442" i="1"/>
  <c r="BA449" i="1"/>
  <c r="U455" i="1"/>
  <c r="AM458" i="1"/>
  <c r="BA462" i="1"/>
  <c r="AU462" i="1"/>
  <c r="BA463" i="1"/>
  <c r="AU463" i="1"/>
  <c r="R465" i="1"/>
  <c r="AG465" i="1"/>
  <c r="AG458" i="1" s="1"/>
  <c r="AU468" i="1"/>
  <c r="Q465" i="1"/>
  <c r="Q458" i="1" s="1"/>
  <c r="BA470" i="1"/>
  <c r="AM473" i="1"/>
  <c r="AM472" i="1" s="1"/>
  <c r="BA476" i="1"/>
  <c r="AX483" i="1"/>
  <c r="BA483" i="1"/>
  <c r="L486" i="1"/>
  <c r="P486" i="1"/>
  <c r="AZ486" i="1"/>
  <c r="AK486" i="1"/>
  <c r="V493" i="1"/>
  <c r="AY493" i="1" s="1"/>
  <c r="BA493" i="1"/>
  <c r="AV494" i="1"/>
  <c r="T495" i="1"/>
  <c r="AH504" i="1"/>
  <c r="AU507" i="1"/>
  <c r="Y485" i="1"/>
  <c r="AC485" i="1"/>
  <c r="AU510" i="1"/>
  <c r="BA512" i="1"/>
  <c r="AT509" i="1"/>
  <c r="AT485" i="1" s="1"/>
  <c r="AT457" i="1" s="1"/>
  <c r="AT451" i="1" s="1"/>
  <c r="AL514" i="1"/>
  <c r="T519" i="1"/>
  <c r="U521" i="1"/>
  <c r="AX521" i="1" s="1"/>
  <c r="BA521" i="1"/>
  <c r="AU521" i="1"/>
  <c r="T523" i="1"/>
  <c r="AV523" i="1" s="1"/>
  <c r="U525" i="1"/>
  <c r="AX525" i="1" s="1"/>
  <c r="U527" i="1"/>
  <c r="AX527" i="1" s="1"/>
  <c r="V527" i="1"/>
  <c r="AY527" i="1" s="1"/>
  <c r="BA529" i="1"/>
  <c r="AU529" i="1"/>
  <c r="AW530" i="1"/>
  <c r="J534" i="1"/>
  <c r="L534" i="1"/>
  <c r="P534" i="1"/>
  <c r="AZ534" i="1"/>
  <c r="AZ533" i="1" s="1"/>
  <c r="AZ532" i="1" s="1"/>
  <c r="AZ531" i="1" s="1"/>
  <c r="AI534" i="1"/>
  <c r="AM534" i="1"/>
  <c r="AQ534" i="1"/>
  <c r="O534" i="1"/>
  <c r="O533" i="1" s="1"/>
  <c r="O532" i="1" s="1"/>
  <c r="O531" i="1" s="1"/>
  <c r="S534" i="1"/>
  <c r="S533" i="1" s="1"/>
  <c r="S532" i="1" s="1"/>
  <c r="S531" i="1" s="1"/>
  <c r="AF545" i="1"/>
  <c r="BA545" i="1" s="1"/>
  <c r="BA553" i="1"/>
  <c r="AU553" i="1"/>
  <c r="AG552" i="1"/>
  <c r="AG533" i="1" s="1"/>
  <c r="AG532" i="1" s="1"/>
  <c r="AG531" i="1" s="1"/>
  <c r="AK552" i="1"/>
  <c r="AK533" i="1" s="1"/>
  <c r="AK532" i="1" s="1"/>
  <c r="AK531" i="1" s="1"/>
  <c r="AO552" i="1"/>
  <c r="AS552" i="1"/>
  <c r="O561" i="1"/>
  <c r="O560" i="1" s="1"/>
  <c r="O559" i="1" s="1"/>
  <c r="O558" i="1" s="1"/>
  <c r="S561" i="1"/>
  <c r="S560" i="1" s="1"/>
  <c r="S559" i="1" s="1"/>
  <c r="S558" i="1" s="1"/>
  <c r="BA562" i="1"/>
  <c r="AF561" i="1"/>
  <c r="AF560" i="1" s="1"/>
  <c r="AJ561" i="1"/>
  <c r="AJ560" i="1" s="1"/>
  <c r="AJ559" i="1" s="1"/>
  <c r="AJ558" i="1" s="1"/>
  <c r="AN561" i="1"/>
  <c r="AN560" i="1" s="1"/>
  <c r="AN559" i="1" s="1"/>
  <c r="AN558" i="1" s="1"/>
  <c r="AR561" i="1"/>
  <c r="AR560" i="1" s="1"/>
  <c r="AR559" i="1" s="1"/>
  <c r="AR558" i="1" s="1"/>
  <c r="X561" i="1"/>
  <c r="X560" i="1" s="1"/>
  <c r="X559" i="1" s="1"/>
  <c r="X558" i="1" s="1"/>
  <c r="AB561" i="1"/>
  <c r="AB560" i="1" s="1"/>
  <c r="AB559" i="1" s="1"/>
  <c r="AB558" i="1" s="1"/>
  <c r="AF581" i="1"/>
  <c r="BA581" i="1" s="1"/>
  <c r="AF584" i="1"/>
  <c r="AF580" i="1" s="1"/>
  <c r="AF579" i="1" s="1"/>
  <c r="AJ584" i="1"/>
  <c r="AJ580" i="1" s="1"/>
  <c r="AJ579" i="1" s="1"/>
  <c r="AN584" i="1"/>
  <c r="AN580" i="1" s="1"/>
  <c r="AN579" i="1" s="1"/>
  <c r="AW602" i="1"/>
  <c r="AX603" i="1"/>
  <c r="AU603" i="1"/>
  <c r="Y596" i="1"/>
  <c r="AG596" i="1"/>
  <c r="AO596" i="1"/>
  <c r="AO592" i="1" s="1"/>
  <c r="AO591" i="1" s="1"/>
  <c r="AO568" i="1" s="1"/>
  <c r="AF596" i="1"/>
  <c r="AJ596" i="1"/>
  <c r="AN596" i="1"/>
  <c r="AR596" i="1"/>
  <c r="T615" i="1"/>
  <c r="V619" i="1"/>
  <c r="AY619" i="1" s="1"/>
  <c r="V621" i="1"/>
  <c r="AY621" i="1" s="1"/>
  <c r="BA621" i="1"/>
  <c r="M624" i="1"/>
  <c r="Q624" i="1"/>
  <c r="V629" i="1"/>
  <c r="AY629" i="1" s="1"/>
  <c r="Z624" i="1"/>
  <c r="AD624" i="1"/>
  <c r="AH624" i="1"/>
  <c r="AT624" i="1"/>
  <c r="L624" i="1"/>
  <c r="P624" i="1"/>
  <c r="AJ624" i="1"/>
  <c r="R636" i="1"/>
  <c r="T636" i="1" s="1"/>
  <c r="BA639" i="1"/>
  <c r="AU639" i="1"/>
  <c r="AG636" i="1"/>
  <c r="K649" i="1"/>
  <c r="Y649" i="1"/>
  <c r="Y648" i="1" s="1"/>
  <c r="Y647" i="1" s="1"/>
  <c r="Y646" i="1" s="1"/>
  <c r="AC649" i="1"/>
  <c r="AG649" i="1"/>
  <c r="AG648" i="1" s="1"/>
  <c r="AG647" i="1" s="1"/>
  <c r="AG646" i="1" s="1"/>
  <c r="AK649" i="1"/>
  <c r="AK648" i="1" s="1"/>
  <c r="AK647" i="1" s="1"/>
  <c r="AK646" i="1" s="1"/>
  <c r="AK645" i="1" s="1"/>
  <c r="AO649" i="1"/>
  <c r="AS649" i="1"/>
  <c r="N649" i="1"/>
  <c r="R649" i="1"/>
  <c r="R648" i="1" s="1"/>
  <c r="R647" i="1" s="1"/>
  <c r="R646" i="1" s="1"/>
  <c r="AV653" i="1"/>
  <c r="AC648" i="1"/>
  <c r="AC647" i="1" s="1"/>
  <c r="AC646" i="1" s="1"/>
  <c r="AO648" i="1"/>
  <c r="AO647" i="1" s="1"/>
  <c r="AO646" i="1" s="1"/>
  <c r="AO645" i="1" s="1"/>
  <c r="AS648" i="1"/>
  <c r="AS647" i="1" s="1"/>
  <c r="AS646" i="1" s="1"/>
  <c r="AV657" i="1"/>
  <c r="AW657" i="1"/>
  <c r="AV660" i="1"/>
  <c r="AW673" i="1"/>
  <c r="T676" i="1"/>
  <c r="U676" i="1"/>
  <c r="AX676" i="1" s="1"/>
  <c r="Q671" i="1"/>
  <c r="K678" i="1"/>
  <c r="AU679" i="1"/>
  <c r="V681" i="1"/>
  <c r="AY681" i="1" s="1"/>
  <c r="BA681" i="1"/>
  <c r="AU681" i="1"/>
  <c r="T688" i="1"/>
  <c r="BA692" i="1"/>
  <c r="W698" i="1"/>
  <c r="W697" i="1" s="1"/>
  <c r="W696" i="1" s="1"/>
  <c r="W695" i="1" s="1"/>
  <c r="W683" i="1" s="1"/>
  <c r="AA698" i="1"/>
  <c r="AA697" i="1" s="1"/>
  <c r="AA696" i="1" s="1"/>
  <c r="AA695" i="1" s="1"/>
  <c r="AA683" i="1" s="1"/>
  <c r="AE698" i="1"/>
  <c r="AE697" i="1" s="1"/>
  <c r="AE696" i="1" s="1"/>
  <c r="AE695" i="1" s="1"/>
  <c r="AE683" i="1" s="1"/>
  <c r="AI698" i="1"/>
  <c r="AI697" i="1" s="1"/>
  <c r="AI696" i="1" s="1"/>
  <c r="AM698" i="1"/>
  <c r="AM697" i="1" s="1"/>
  <c r="AM696" i="1" s="1"/>
  <c r="AQ698" i="1"/>
  <c r="AQ697" i="1" s="1"/>
  <c r="AQ696" i="1" s="1"/>
  <c r="BA701" i="1"/>
  <c r="AU701" i="1"/>
  <c r="V706" i="1"/>
  <c r="AY706" i="1" s="1"/>
  <c r="AU706" i="1"/>
  <c r="AV707" i="1"/>
  <c r="AI705" i="1"/>
  <c r="AI704" i="1" s="1"/>
  <c r="AI703" i="1" s="1"/>
  <c r="AM705" i="1"/>
  <c r="AM704" i="1" s="1"/>
  <c r="AM703" i="1" s="1"/>
  <c r="AQ705" i="1"/>
  <c r="AQ704" i="1" s="1"/>
  <c r="AQ703" i="1" s="1"/>
  <c r="AW713" i="1"/>
  <c r="AF714" i="1"/>
  <c r="K714" i="1"/>
  <c r="O714" i="1"/>
  <c r="S714" i="1"/>
  <c r="AX717" i="1"/>
  <c r="V717" i="1"/>
  <c r="AY717" i="1" s="1"/>
  <c r="U725" i="1"/>
  <c r="AH725" i="1"/>
  <c r="AH724" i="1" s="1"/>
  <c r="AH723" i="1" s="1"/>
  <c r="AH722" i="1" s="1"/>
  <c r="AH721" i="1" s="1"/>
  <c r="AV727" i="1"/>
  <c r="AF738" i="1"/>
  <c r="AF737" i="1" s="1"/>
  <c r="T739" i="1"/>
  <c r="N742" i="1"/>
  <c r="N741" i="1" s="1"/>
  <c r="N736" i="1" s="1"/>
  <c r="N735" i="1" s="1"/>
  <c r="R742" i="1"/>
  <c r="R741" i="1" s="1"/>
  <c r="R736" i="1" s="1"/>
  <c r="R735" i="1" s="1"/>
  <c r="AU746" i="1"/>
  <c r="AU752" i="1"/>
  <c r="J762" i="1"/>
  <c r="AX763" i="1"/>
  <c r="V763" i="1"/>
  <c r="AY763" i="1" s="1"/>
  <c r="AW764" i="1"/>
  <c r="AX771" i="1"/>
  <c r="V771" i="1"/>
  <c r="AY771" i="1" s="1"/>
  <c r="AM758" i="1"/>
  <c r="M777" i="1"/>
  <c r="AK777" i="1"/>
  <c r="AK776" i="1" s="1"/>
  <c r="AL779" i="1"/>
  <c r="N777" i="1"/>
  <c r="N776" i="1" s="1"/>
  <c r="R777" i="1"/>
  <c r="R776" i="1" s="1"/>
  <c r="BA808" i="1"/>
  <c r="T834" i="1"/>
  <c r="AU834" i="1"/>
  <c r="AO856" i="1"/>
  <c r="AO855" i="1" s="1"/>
  <c r="J872" i="1"/>
  <c r="U872" i="1" s="1"/>
  <c r="U873" i="1"/>
  <c r="AX873" i="1" s="1"/>
  <c r="T878" i="1"/>
  <c r="P876" i="1"/>
  <c r="J908" i="1"/>
  <c r="AL928" i="1"/>
  <c r="AL927" i="1" s="1"/>
  <c r="BA927" i="1" s="1"/>
  <c r="BA929" i="1"/>
  <c r="U936" i="1"/>
  <c r="AX936" i="1" s="1"/>
  <c r="J935" i="1"/>
  <c r="J934" i="1" s="1"/>
  <c r="J933" i="1" s="1"/>
  <c r="AG932" i="1"/>
  <c r="AG931" i="1"/>
  <c r="AT954" i="1"/>
  <c r="AT953" i="1" s="1"/>
  <c r="T969" i="1"/>
  <c r="I962" i="1"/>
  <c r="N953" i="1"/>
  <c r="Z953" i="1"/>
  <c r="K1013" i="1"/>
  <c r="K1012" i="1" s="1"/>
  <c r="V1014" i="1"/>
  <c r="AY1014" i="1" s="1"/>
  <c r="K1021" i="1"/>
  <c r="K1020" i="1" s="1"/>
  <c r="K1019" i="1" s="1"/>
  <c r="V1022" i="1"/>
  <c r="AY1022" i="1" s="1"/>
  <c r="AL1047" i="1"/>
  <c r="AL1046" i="1" s="1"/>
  <c r="BA1046" i="1" s="1"/>
  <c r="BA1048" i="1"/>
  <c r="AM1052" i="1"/>
  <c r="AM1051" i="1" s="1"/>
  <c r="AT1052" i="1"/>
  <c r="AT1051" i="1" s="1"/>
  <c r="Q1064" i="1"/>
  <c r="Q1063" i="1" s="1"/>
  <c r="AO1064" i="1"/>
  <c r="AO1063" i="1" s="1"/>
  <c r="BA1071" i="1"/>
  <c r="AL1070" i="1"/>
  <c r="BA1070" i="1" s="1"/>
  <c r="AY1096" i="1"/>
  <c r="AY1119" i="1"/>
  <c r="AM375" i="1"/>
  <c r="AQ375" i="1"/>
  <c r="AW379" i="1"/>
  <c r="AB375" i="1"/>
  <c r="AB352" i="1" s="1"/>
  <c r="AB347" i="1" s="1"/>
  <c r="AG375" i="1"/>
  <c r="AK375" i="1"/>
  <c r="AK352" i="1" s="1"/>
  <c r="AK347" i="1" s="1"/>
  <c r="AK334" i="1" s="1"/>
  <c r="AK333" i="1" s="1"/>
  <c r="AO375" i="1"/>
  <c r="AS375" i="1"/>
  <c r="AS352" i="1" s="1"/>
  <c r="AS347" i="1" s="1"/>
  <c r="T382" i="1"/>
  <c r="AU382" i="1"/>
  <c r="AU389" i="1"/>
  <c r="AL403" i="1"/>
  <c r="U404" i="1"/>
  <c r="AX404" i="1" s="1"/>
  <c r="AY405" i="1"/>
  <c r="AW406" i="1"/>
  <c r="AU414" i="1"/>
  <c r="BA416" i="1"/>
  <c r="BA423" i="1"/>
  <c r="P424" i="1"/>
  <c r="P423" i="1" s="1"/>
  <c r="BA424" i="1"/>
  <c r="V435" i="1"/>
  <c r="T439" i="1"/>
  <c r="Y442" i="1"/>
  <c r="Y427" i="1" s="1"/>
  <c r="Y422" i="1" s="1"/>
  <c r="Y421" i="1" s="1"/>
  <c r="AC442" i="1"/>
  <c r="AC427" i="1" s="1"/>
  <c r="AC422" i="1" s="1"/>
  <c r="AC421" i="1" s="1"/>
  <c r="AG427" i="1"/>
  <c r="AG422" i="1" s="1"/>
  <c r="AG421" i="1" s="1"/>
  <c r="AK427" i="1"/>
  <c r="AK422" i="1" s="1"/>
  <c r="AK421" i="1" s="1"/>
  <c r="AO442" i="1"/>
  <c r="AO427" i="1" s="1"/>
  <c r="AO422" i="1" s="1"/>
  <c r="AO421" i="1" s="1"/>
  <c r="AS442" i="1"/>
  <c r="AS427" i="1" s="1"/>
  <c r="AS422" i="1" s="1"/>
  <c r="AS421" i="1" s="1"/>
  <c r="T447" i="1"/>
  <c r="AW447" i="1" s="1"/>
  <c r="U447" i="1"/>
  <c r="AX447" i="1" s="1"/>
  <c r="BA453" i="1"/>
  <c r="R458" i="1"/>
  <c r="T462" i="1"/>
  <c r="AV462" i="1" s="1"/>
  <c r="T463" i="1"/>
  <c r="AV463" i="1" s="1"/>
  <c r="J473" i="1"/>
  <c r="AO472" i="1"/>
  <c r="T474" i="1"/>
  <c r="AN473" i="1"/>
  <c r="AU476" i="1"/>
  <c r="AV476" i="1" s="1"/>
  <c r="AV480" i="1"/>
  <c r="J486" i="1"/>
  <c r="AL486" i="1"/>
  <c r="X486" i="1"/>
  <c r="AB486" i="1"/>
  <c r="AF486" i="1"/>
  <c r="AJ486" i="1"/>
  <c r="AN486" i="1"/>
  <c r="AR486" i="1"/>
  <c r="T489" i="1"/>
  <c r="AG486" i="1"/>
  <c r="T493" i="1"/>
  <c r="AU493" i="1"/>
  <c r="U495" i="1"/>
  <c r="AX495" i="1" s="1"/>
  <c r="V497" i="1"/>
  <c r="AY497" i="1" s="1"/>
  <c r="AU497" i="1"/>
  <c r="U510" i="1"/>
  <c r="AX510" i="1" s="1"/>
  <c r="L514" i="1"/>
  <c r="P514" i="1"/>
  <c r="AY525" i="1"/>
  <c r="AH533" i="1"/>
  <c r="AH532" i="1" s="1"/>
  <c r="AH531" i="1" s="1"/>
  <c r="X534" i="1"/>
  <c r="X533" i="1" s="1"/>
  <c r="X532" i="1" s="1"/>
  <c r="X531" i="1" s="1"/>
  <c r="AB534" i="1"/>
  <c r="AB533" i="1" s="1"/>
  <c r="AB532" i="1" s="1"/>
  <c r="AB531" i="1" s="1"/>
  <c r="AF534" i="1"/>
  <c r="AF533" i="1" s="1"/>
  <c r="AF532" i="1" s="1"/>
  <c r="AF531" i="1" s="1"/>
  <c r="AJ534" i="1"/>
  <c r="AJ533" i="1" s="1"/>
  <c r="AJ532" i="1" s="1"/>
  <c r="AJ531" i="1" s="1"/>
  <c r="AN534" i="1"/>
  <c r="AN533" i="1" s="1"/>
  <c r="AN532" i="1" s="1"/>
  <c r="AN531" i="1" s="1"/>
  <c r="AR534" i="1"/>
  <c r="AR533" i="1" s="1"/>
  <c r="AR532" i="1" s="1"/>
  <c r="AR531" i="1" s="1"/>
  <c r="W534" i="1"/>
  <c r="AA534" i="1"/>
  <c r="AU542" i="1"/>
  <c r="AX548" i="1"/>
  <c r="L552" i="1"/>
  <c r="P552" i="1"/>
  <c r="AI561" i="1"/>
  <c r="AI560" i="1" s="1"/>
  <c r="AI559" i="1" s="1"/>
  <c r="AI558" i="1" s="1"/>
  <c r="AM561" i="1"/>
  <c r="AM560" i="1" s="1"/>
  <c r="AM559" i="1" s="1"/>
  <c r="AM558" i="1" s="1"/>
  <c r="AQ561" i="1"/>
  <c r="AQ560" i="1" s="1"/>
  <c r="AQ559" i="1" s="1"/>
  <c r="AQ558" i="1" s="1"/>
  <c r="T564" i="1"/>
  <c r="AW564" i="1" s="1"/>
  <c r="AW565" i="1"/>
  <c r="AW567" i="1"/>
  <c r="K571" i="1"/>
  <c r="AK568" i="1"/>
  <c r="T585" i="1"/>
  <c r="T587" i="1"/>
  <c r="AW587" i="1" s="1"/>
  <c r="T589" i="1"/>
  <c r="AV589" i="1" s="1"/>
  <c r="U589" i="1"/>
  <c r="AX589" i="1" s="1"/>
  <c r="T593" i="1"/>
  <c r="AL596" i="1"/>
  <c r="BA596" i="1" s="1"/>
  <c r="AV600" i="1"/>
  <c r="AY605" i="1"/>
  <c r="T609" i="1"/>
  <c r="U609" i="1"/>
  <c r="AX609" i="1" s="1"/>
  <c r="U612" i="1"/>
  <c r="AW613" i="1"/>
  <c r="T621" i="1"/>
  <c r="Y624" i="1"/>
  <c r="AC624" i="1"/>
  <c r="AC592" i="1" s="1"/>
  <c r="AC591" i="1" s="1"/>
  <c r="AG624" i="1"/>
  <c r="T629" i="1"/>
  <c r="X624" i="1"/>
  <c r="X592" i="1" s="1"/>
  <c r="X591" i="1" s="1"/>
  <c r="X568" i="1" s="1"/>
  <c r="AB624" i="1"/>
  <c r="AB592" i="1" s="1"/>
  <c r="AB591" i="1" s="1"/>
  <c r="AB568" i="1" s="1"/>
  <c r="AF624" i="1"/>
  <c r="AF592" i="1" s="1"/>
  <c r="AF591" i="1" s="1"/>
  <c r="AF568" i="1" s="1"/>
  <c r="AM632" i="1"/>
  <c r="AM624" i="1" s="1"/>
  <c r="AM592" i="1" s="1"/>
  <c r="AM591" i="1" s="1"/>
  <c r="AI624" i="1"/>
  <c r="T639" i="1"/>
  <c r="AY650" i="1"/>
  <c r="AU650" i="1"/>
  <c r="AY656" i="1"/>
  <c r="AU656" i="1"/>
  <c r="AW666" i="1"/>
  <c r="AY674" i="1"/>
  <c r="AU674" i="1"/>
  <c r="AV674" i="1" s="1"/>
  <c r="V676" i="1"/>
  <c r="AY676" i="1" s="1"/>
  <c r="AH671" i="1"/>
  <c r="AH670" i="1" s="1"/>
  <c r="AH669" i="1" s="1"/>
  <c r="AH668" i="1" s="1"/>
  <c r="AT671" i="1"/>
  <c r="AT670" i="1" s="1"/>
  <c r="AT669" i="1" s="1"/>
  <c r="AT668" i="1" s="1"/>
  <c r="V678" i="1"/>
  <c r="AY678" i="1" s="1"/>
  <c r="AU678" i="1"/>
  <c r="T701" i="1"/>
  <c r="AY715" i="1"/>
  <c r="AU717" i="1"/>
  <c r="AG721" i="1"/>
  <c r="AZ721" i="1"/>
  <c r="AV733" i="1"/>
  <c r="AV734" i="1"/>
  <c r="AT736" i="1"/>
  <c r="AT735" i="1" s="1"/>
  <c r="M742" i="1"/>
  <c r="M741" i="1" s="1"/>
  <c r="M736" i="1" s="1"/>
  <c r="M735" i="1" s="1"/>
  <c r="O736" i="1"/>
  <c r="O735" i="1" s="1"/>
  <c r="T746" i="1"/>
  <c r="T748" i="1"/>
  <c r="Q755" i="1"/>
  <c r="AU756" i="1"/>
  <c r="AU763" i="1"/>
  <c r="V765" i="1"/>
  <c r="AY765" i="1" s="1"/>
  <c r="AW766" i="1"/>
  <c r="AW767" i="1"/>
  <c r="M758" i="1"/>
  <c r="Q758" i="1"/>
  <c r="W770" i="1"/>
  <c r="W769" i="1" s="1"/>
  <c r="W768" i="1" s="1"/>
  <c r="W758" i="1" s="1"/>
  <c r="AA770" i="1"/>
  <c r="AA769" i="1" s="1"/>
  <c r="AA768" i="1" s="1"/>
  <c r="AA758" i="1" s="1"/>
  <c r="AE770" i="1"/>
  <c r="AE769" i="1" s="1"/>
  <c r="AE768" i="1" s="1"/>
  <c r="AE758" i="1" s="1"/>
  <c r="AO758" i="1"/>
  <c r="J779" i="1"/>
  <c r="J778" i="1" s="1"/>
  <c r="S777" i="1"/>
  <c r="Z777" i="1"/>
  <c r="Z776" i="1" s="1"/>
  <c r="AD777" i="1"/>
  <c r="AD776" i="1" s="1"/>
  <c r="U807" i="1"/>
  <c r="J806" i="1"/>
  <c r="J805" i="1" s="1"/>
  <c r="U805" i="1" s="1"/>
  <c r="AT804" i="1"/>
  <c r="U821" i="1"/>
  <c r="AX821" i="1" s="1"/>
  <c r="J820" i="1"/>
  <c r="J819" i="1" s="1"/>
  <c r="N828" i="1"/>
  <c r="N827" i="1" s="1"/>
  <c r="N826" i="1" s="1"/>
  <c r="V829" i="1"/>
  <c r="AY829" i="1" s="1"/>
  <c r="T837" i="1"/>
  <c r="I836" i="1"/>
  <c r="U841" i="1"/>
  <c r="J840" i="1"/>
  <c r="K844" i="1"/>
  <c r="AL870" i="1"/>
  <c r="AL869" i="1" s="1"/>
  <c r="AL868" i="1" s="1"/>
  <c r="BA871" i="1"/>
  <c r="AH900" i="1"/>
  <c r="AH899" i="1" s="1"/>
  <c r="AH898" i="1" s="1"/>
  <c r="AH897" i="1" s="1"/>
  <c r="AP900" i="1"/>
  <c r="AT900" i="1"/>
  <c r="AT899" i="1" s="1"/>
  <c r="AL941" i="1"/>
  <c r="AO931" i="1"/>
  <c r="L953" i="1"/>
  <c r="AW1018" i="1"/>
  <c r="L1040" i="1"/>
  <c r="L1039" i="1" s="1"/>
  <c r="AD1040" i="1"/>
  <c r="AD1039" i="1" s="1"/>
  <c r="AO1040" i="1"/>
  <c r="AO1039" i="1" s="1"/>
  <c r="AW1050" i="1"/>
  <c r="M1055" i="1"/>
  <c r="M1054" i="1" s="1"/>
  <c r="M1053" i="1" s="1"/>
  <c r="M1052" i="1" s="1"/>
  <c r="M1051" i="1" s="1"/>
  <c r="U1056" i="1"/>
  <c r="AX1056" i="1" s="1"/>
  <c r="AR1089" i="1"/>
  <c r="AR1088" i="1" s="1"/>
  <c r="AH785" i="1"/>
  <c r="AH784" i="1" s="1"/>
  <c r="AH783" i="1" s="1"/>
  <c r="AH777" i="1" s="1"/>
  <c r="AH776" i="1" s="1"/>
  <c r="AT785" i="1"/>
  <c r="AT784" i="1" s="1"/>
  <c r="AT783" i="1" s="1"/>
  <c r="AT777" i="1" s="1"/>
  <c r="AT776" i="1" s="1"/>
  <c r="AC804" i="1"/>
  <c r="AC797" i="1" s="1"/>
  <c r="AU807" i="1"/>
  <c r="Z810" i="1"/>
  <c r="Z804" i="1" s="1"/>
  <c r="Z797" i="1" s="1"/>
  <c r="U812" i="1"/>
  <c r="AX812" i="1" s="1"/>
  <c r="AH804" i="1"/>
  <c r="AH797" i="1" s="1"/>
  <c r="AV822" i="1"/>
  <c r="AW822" i="1"/>
  <c r="U823" i="1"/>
  <c r="AX823" i="1" s="1"/>
  <c r="V823" i="1"/>
  <c r="AY823" i="1" s="1"/>
  <c r="AV849" i="1"/>
  <c r="AW849" i="1"/>
  <c r="AK844" i="1"/>
  <c r="AK843" i="1" s="1"/>
  <c r="Y844" i="1"/>
  <c r="Y843" i="1" s="1"/>
  <c r="AO844" i="1"/>
  <c r="AO843" i="1" s="1"/>
  <c r="AV861" i="1"/>
  <c r="AW861" i="1"/>
  <c r="AG869" i="1"/>
  <c r="AG868" i="1" s="1"/>
  <c r="AO869" i="1"/>
  <c r="AO868" i="1" s="1"/>
  <c r="AS869" i="1"/>
  <c r="AS868" i="1" s="1"/>
  <c r="BA878" i="1"/>
  <c r="N883" i="1"/>
  <c r="P898" i="1"/>
  <c r="P897" i="1" s="1"/>
  <c r="P882" i="1" s="1"/>
  <c r="R900" i="1"/>
  <c r="AI900" i="1"/>
  <c r="AI899" i="1" s="1"/>
  <c r="AM900" i="1"/>
  <c r="AM899" i="1" s="1"/>
  <c r="AQ900" i="1"/>
  <c r="AQ899" i="1" s="1"/>
  <c r="W908" i="1"/>
  <c r="W907" i="1" s="1"/>
  <c r="W898" i="1" s="1"/>
  <c r="W897" i="1" s="1"/>
  <c r="AA908" i="1"/>
  <c r="AA907" i="1" s="1"/>
  <c r="AA898" i="1" s="1"/>
  <c r="AA897" i="1" s="1"/>
  <c r="AA882" i="1" s="1"/>
  <c r="AE908" i="1"/>
  <c r="AE907" i="1" s="1"/>
  <c r="AE898" i="1" s="1"/>
  <c r="AE897" i="1" s="1"/>
  <c r="AI908" i="1"/>
  <c r="AI907" i="1" s="1"/>
  <c r="AI898" i="1" s="1"/>
  <c r="AI897" i="1" s="1"/>
  <c r="AM908" i="1"/>
  <c r="AM907" i="1" s="1"/>
  <c r="AQ908" i="1"/>
  <c r="AQ907" i="1" s="1"/>
  <c r="V916" i="1"/>
  <c r="AY916" i="1" s="1"/>
  <c r="W931" i="1"/>
  <c r="AD931" i="1"/>
  <c r="AT931" i="1"/>
  <c r="BA936" i="1"/>
  <c r="V938" i="1"/>
  <c r="AY938" i="1" s="1"/>
  <c r="Z947" i="1"/>
  <c r="Z946" i="1" s="1"/>
  <c r="Z945" i="1" s="1"/>
  <c r="Z931" i="1" s="1"/>
  <c r="AD947" i="1"/>
  <c r="AD946" i="1" s="1"/>
  <c r="AD945" i="1" s="1"/>
  <c r="AL947" i="1"/>
  <c r="AL946" i="1" s="1"/>
  <c r="AL945" i="1" s="1"/>
  <c r="AV949" i="1"/>
  <c r="AV951" i="1"/>
  <c r="AI950" i="1"/>
  <c r="AI947" i="1" s="1"/>
  <c r="AI946" i="1" s="1"/>
  <c r="AI945" i="1" s="1"/>
  <c r="R960" i="1"/>
  <c r="AD972" i="1"/>
  <c r="AV999" i="1"/>
  <c r="V1005" i="1"/>
  <c r="O1007" i="1"/>
  <c r="V1010" i="1"/>
  <c r="Z1013" i="1"/>
  <c r="Z1012" i="1" s="1"/>
  <c r="AD1013" i="1"/>
  <c r="AD1012" i="1" s="1"/>
  <c r="AH1013" i="1"/>
  <c r="AH1012" i="1" s="1"/>
  <c r="AT1013" i="1"/>
  <c r="AT1012" i="1" s="1"/>
  <c r="U1016" i="1"/>
  <c r="AX1016" i="1" s="1"/>
  <c r="V1016" i="1"/>
  <c r="AY1016" i="1" s="1"/>
  <c r="U1037" i="1"/>
  <c r="AX1037" i="1" s="1"/>
  <c r="N1040" i="1"/>
  <c r="N1039" i="1" s="1"/>
  <c r="AB1040" i="1"/>
  <c r="AB1039" i="1" s="1"/>
  <c r="AR1040" i="1"/>
  <c r="AR1039" i="1" s="1"/>
  <c r="BA1044" i="1"/>
  <c r="U1055" i="1"/>
  <c r="AF1064" i="1"/>
  <c r="AF1063" i="1" s="1"/>
  <c r="AN1064" i="1"/>
  <c r="AN1063" i="1" s="1"/>
  <c r="V1080" i="1"/>
  <c r="AY1080" i="1" s="1"/>
  <c r="Z1095" i="1"/>
  <c r="Z1094" i="1" s="1"/>
  <c r="Z1089" i="1" s="1"/>
  <c r="Z1088" i="1" s="1"/>
  <c r="Z1075" i="1" s="1"/>
  <c r="AD1095" i="1"/>
  <c r="AD1094" i="1" s="1"/>
  <c r="AD1089" i="1" s="1"/>
  <c r="AD1088" i="1" s="1"/>
  <c r="AD1075" i="1" s="1"/>
  <c r="AH1095" i="1"/>
  <c r="AH1094" i="1" s="1"/>
  <c r="AH1089" i="1" s="1"/>
  <c r="AH1088" i="1" s="1"/>
  <c r="AH1075" i="1" s="1"/>
  <c r="AL1095" i="1"/>
  <c r="BA1095" i="1" s="1"/>
  <c r="AT1095" i="1"/>
  <c r="AT1094" i="1" s="1"/>
  <c r="AT1089" i="1" s="1"/>
  <c r="AT1088" i="1" s="1"/>
  <c r="AT1075" i="1" s="1"/>
  <c r="U1099" i="1"/>
  <c r="AV1100" i="1"/>
  <c r="AW1100" i="1"/>
  <c r="T1103" i="1"/>
  <c r="AU1103" i="1"/>
  <c r="V1105" i="1"/>
  <c r="AY1105" i="1" s="1"/>
  <c r="BA1108" i="1"/>
  <c r="BA1109" i="1"/>
  <c r="U1117" i="1"/>
  <c r="AX1117" i="1" s="1"/>
  <c r="U1119" i="1"/>
  <c r="AX1119" i="1" s="1"/>
  <c r="O1122" i="1"/>
  <c r="T1122" i="1" s="1"/>
  <c r="M1135" i="1"/>
  <c r="BA1137" i="1"/>
  <c r="AK1141" i="1"/>
  <c r="Z1135" i="1"/>
  <c r="AD1141" i="1"/>
  <c r="AD1135" i="1" s="1"/>
  <c r="AH1141" i="1"/>
  <c r="AH1135" i="1" s="1"/>
  <c r="AT1141" i="1"/>
  <c r="AT1135" i="1" s="1"/>
  <c r="AT1134" i="1" s="1"/>
  <c r="U1216" i="1"/>
  <c r="J1215" i="1"/>
  <c r="O1231" i="1"/>
  <c r="O1230" i="1" s="1"/>
  <c r="AI1231" i="1"/>
  <c r="AI1230" i="1" s="1"/>
  <c r="AM1231" i="1"/>
  <c r="AM1230" i="1" s="1"/>
  <c r="AN1243" i="1"/>
  <c r="AN1242" i="1" s="1"/>
  <c r="AJ1255" i="1"/>
  <c r="AZ1255" i="1"/>
  <c r="Z1308" i="1"/>
  <c r="Z1307" i="1" s="1"/>
  <c r="AR1308" i="1"/>
  <c r="AR1307" i="1" s="1"/>
  <c r="AL1332" i="1"/>
  <c r="BA1333" i="1"/>
  <c r="AP1331" i="1"/>
  <c r="AU1332" i="1"/>
  <c r="R1343" i="1"/>
  <c r="R1336" i="1" s="1"/>
  <c r="T1368" i="1"/>
  <c r="S1367" i="1"/>
  <c r="T1367" i="1" s="1"/>
  <c r="AI1488" i="1"/>
  <c r="AI1487" i="1" s="1"/>
  <c r="AQ1488" i="1"/>
  <c r="AQ1487" i="1" s="1"/>
  <c r="AX1520" i="1"/>
  <c r="U1519" i="1"/>
  <c r="P1575" i="1"/>
  <c r="P1574" i="1" s="1"/>
  <c r="AH1588" i="1"/>
  <c r="AH1587" i="1" s="1"/>
  <c r="AA1600" i="1"/>
  <c r="AE804" i="1"/>
  <c r="AE797" i="1" s="1"/>
  <c r="V808" i="1"/>
  <c r="AY808" i="1" s="1"/>
  <c r="J811" i="1"/>
  <c r="J810" i="1" s="1"/>
  <c r="J804" i="1" s="1"/>
  <c r="J797" i="1" s="1"/>
  <c r="R810" i="1"/>
  <c r="AM810" i="1"/>
  <c r="AM804" i="1" s="1"/>
  <c r="AM797" i="1" s="1"/>
  <c r="BA821" i="1"/>
  <c r="V828" i="1"/>
  <c r="AD804" i="1"/>
  <c r="AD797" i="1" s="1"/>
  <c r="M844" i="1"/>
  <c r="M843" i="1" s="1"/>
  <c r="AH844" i="1"/>
  <c r="AH843" i="1" s="1"/>
  <c r="BA853" i="1"/>
  <c r="O856" i="1"/>
  <c r="O855" i="1" s="1"/>
  <c r="AG856" i="1"/>
  <c r="AG855" i="1" s="1"/>
  <c r="AT856" i="1"/>
  <c r="AT855" i="1" s="1"/>
  <c r="AU865" i="1"/>
  <c r="AX887" i="1"/>
  <c r="AH887" i="1"/>
  <c r="AH886" i="1" s="1"/>
  <c r="AH885" i="1" s="1"/>
  <c r="AH884" i="1" s="1"/>
  <c r="AH883" i="1" s="1"/>
  <c r="AW889" i="1"/>
  <c r="AJ883" i="1"/>
  <c r="U892" i="1"/>
  <c r="AX892" i="1" s="1"/>
  <c r="AW893" i="1"/>
  <c r="AW894" i="1"/>
  <c r="BA903" i="1"/>
  <c r="O900" i="1"/>
  <c r="O899" i="1" s="1"/>
  <c r="AU905" i="1"/>
  <c r="Y908" i="1"/>
  <c r="Y907" i="1" s="1"/>
  <c r="Y898" i="1" s="1"/>
  <c r="Y897" i="1" s="1"/>
  <c r="Y882" i="1" s="1"/>
  <c r="AC908" i="1"/>
  <c r="AC907" i="1" s="1"/>
  <c r="AC898" i="1" s="1"/>
  <c r="AC897" i="1" s="1"/>
  <c r="AV910" i="1"/>
  <c r="AW910" i="1"/>
  <c r="U912" i="1"/>
  <c r="AX912" i="1" s="1"/>
  <c r="T914" i="1"/>
  <c r="AU916" i="1"/>
  <c r="BA928" i="1"/>
  <c r="M931" i="1"/>
  <c r="T938" i="1"/>
  <c r="AX950" i="1"/>
  <c r="V950" i="1"/>
  <c r="AY950" i="1" s="1"/>
  <c r="AU950" i="1"/>
  <c r="AV952" i="1"/>
  <c r="AO954" i="1"/>
  <c r="AW959" i="1"/>
  <c r="V960" i="1"/>
  <c r="S960" i="1"/>
  <c r="S954" i="1" s="1"/>
  <c r="S953" i="1" s="1"/>
  <c r="AG960" i="1"/>
  <c r="O962" i="1"/>
  <c r="O961" i="1" s="1"/>
  <c r="O960" i="1" s="1"/>
  <c r="O954" i="1" s="1"/>
  <c r="O953" i="1" s="1"/>
  <c r="AW985" i="1"/>
  <c r="AL991" i="1"/>
  <c r="AQ1007" i="1"/>
  <c r="L1007" i="1"/>
  <c r="P1007" i="1"/>
  <c r="AZ1007" i="1"/>
  <c r="W1013" i="1"/>
  <c r="W1012" i="1" s="1"/>
  <c r="W1007" i="1" s="1"/>
  <c r="W994" i="1" s="1"/>
  <c r="W987" i="1" s="1"/>
  <c r="AA1013" i="1"/>
  <c r="AA1012" i="1" s="1"/>
  <c r="AA1007" i="1" s="1"/>
  <c r="AE1013" i="1"/>
  <c r="AE1012" i="1" s="1"/>
  <c r="AE1007" i="1" s="1"/>
  <c r="AI1013" i="1"/>
  <c r="AI1012" i="1" s="1"/>
  <c r="AI1007" i="1" s="1"/>
  <c r="AI994" i="1" s="1"/>
  <c r="AI987" i="1" s="1"/>
  <c r="AM1013" i="1"/>
  <c r="AM1012" i="1" s="1"/>
  <c r="AM1007" i="1" s="1"/>
  <c r="AM994" i="1" s="1"/>
  <c r="AM987" i="1" s="1"/>
  <c r="AQ1013" i="1"/>
  <c r="AQ1012" i="1" s="1"/>
  <c r="BA1016" i="1"/>
  <c r="AU1016" i="1"/>
  <c r="AE1024" i="1"/>
  <c r="AY1024" i="1" s="1"/>
  <c r="U1035" i="1"/>
  <c r="BA1037" i="1"/>
  <c r="AJ1052" i="1"/>
  <c r="AJ1051" i="1" s="1"/>
  <c r="AS1052" i="1"/>
  <c r="AS1051" i="1" s="1"/>
  <c r="AX1068" i="1"/>
  <c r="P1076" i="1"/>
  <c r="AN1076" i="1"/>
  <c r="AN1075" i="1" s="1"/>
  <c r="V1078" i="1"/>
  <c r="AJ1076" i="1"/>
  <c r="V1083" i="1"/>
  <c r="AY1085" i="1"/>
  <c r="AW1086" i="1"/>
  <c r="Q1095" i="1"/>
  <c r="Q1094" i="1" s="1"/>
  <c r="AW1102" i="1"/>
  <c r="AU1107" i="1"/>
  <c r="AU1109" i="1"/>
  <c r="U1115" i="1"/>
  <c r="AD1112" i="1"/>
  <c r="AT1113" i="1"/>
  <c r="AT1112" i="1" s="1"/>
  <c r="BA1117" i="1"/>
  <c r="AU1119" i="1"/>
  <c r="AW1121" i="1"/>
  <c r="M1134" i="1"/>
  <c r="AQ1186" i="1"/>
  <c r="N1186" i="1"/>
  <c r="AW1192" i="1"/>
  <c r="N1219" i="1"/>
  <c r="N1218" i="1" s="1"/>
  <c r="AL1226" i="1"/>
  <c r="AL1225" i="1" s="1"/>
  <c r="BA1227" i="1"/>
  <c r="AH1231" i="1"/>
  <c r="AH1230" i="1" s="1"/>
  <c r="BA1239" i="1"/>
  <c r="AL1238" i="1"/>
  <c r="AF1243" i="1"/>
  <c r="AF1242" i="1" s="1"/>
  <c r="AR1243" i="1"/>
  <c r="AR1242" i="1" s="1"/>
  <c r="AH1254" i="1"/>
  <c r="L1343" i="1"/>
  <c r="L1336" i="1" s="1"/>
  <c r="T1520" i="1"/>
  <c r="P1519" i="1"/>
  <c r="AX1577" i="1"/>
  <c r="AT1575" i="1"/>
  <c r="AT1574" i="1" s="1"/>
  <c r="AP1602" i="1"/>
  <c r="AP1601" i="1" s="1"/>
  <c r="AU1603" i="1"/>
  <c r="AR785" i="1"/>
  <c r="AR784" i="1" s="1"/>
  <c r="AR783" i="1" s="1"/>
  <c r="AR777" i="1" s="1"/>
  <c r="AR776" i="1" s="1"/>
  <c r="BA805" i="1"/>
  <c r="BA807" i="1"/>
  <c r="AQ804" i="1"/>
  <c r="AQ797" i="1" s="1"/>
  <c r="AW818" i="1"/>
  <c r="M820" i="1"/>
  <c r="M819" i="1" s="1"/>
  <c r="M810" i="1" s="1"/>
  <c r="U810" i="1" s="1"/>
  <c r="Q820" i="1"/>
  <c r="Q819" i="1" s="1"/>
  <c r="Q810" i="1" s="1"/>
  <c r="T823" i="1"/>
  <c r="P820" i="1"/>
  <c r="P819" i="1" s="1"/>
  <c r="K827" i="1"/>
  <c r="Q804" i="1"/>
  <c r="Q797" i="1" s="1"/>
  <c r="T845" i="1"/>
  <c r="AW845" i="1" s="1"/>
  <c r="BA852" i="1"/>
  <c r="AF856" i="1"/>
  <c r="AF855" i="1" s="1"/>
  <c r="AV864" i="1"/>
  <c r="T865" i="1"/>
  <c r="AK869" i="1"/>
  <c r="AK868" i="1" s="1"/>
  <c r="AU878" i="1"/>
  <c r="AV879" i="1"/>
  <c r="AV880" i="1"/>
  <c r="U885" i="1"/>
  <c r="AI883" i="1"/>
  <c r="AQ883" i="1"/>
  <c r="S883" i="1"/>
  <c r="X882" i="1"/>
  <c r="AV904" i="1"/>
  <c r="V909" i="1"/>
  <c r="AY909" i="1" s="1"/>
  <c r="O908" i="1"/>
  <c r="O907" i="1" s="1"/>
  <c r="O898" i="1" s="1"/>
  <c r="S908" i="1"/>
  <c r="S907" i="1" s="1"/>
  <c r="S898" i="1" s="1"/>
  <c r="S897" i="1" s="1"/>
  <c r="BA912" i="1"/>
  <c r="L931" i="1"/>
  <c r="AZ931" i="1"/>
  <c r="O931" i="1"/>
  <c r="AE931" i="1"/>
  <c r="AU936" i="1"/>
  <c r="AU938" i="1"/>
  <c r="AI932" i="1"/>
  <c r="Q931" i="1"/>
  <c r="V954" i="1"/>
  <c r="AY958" i="1"/>
  <c r="Y960" i="1"/>
  <c r="AH962" i="1"/>
  <c r="AH961" i="1" s="1"/>
  <c r="AH960" i="1" s="1"/>
  <c r="AH954" i="1" s="1"/>
  <c r="AH953" i="1" s="1"/>
  <c r="AV978" i="1"/>
  <c r="AY992" i="1"/>
  <c r="S1007" i="1"/>
  <c r="M1007" i="1"/>
  <c r="U1010" i="1"/>
  <c r="AX1010" i="1" s="1"/>
  <c r="T1019" i="1"/>
  <c r="AX1028" i="1"/>
  <c r="AT1040" i="1"/>
  <c r="AT1039" i="1" s="1"/>
  <c r="AF1040" i="1"/>
  <c r="AF1039" i="1" s="1"/>
  <c r="AY1044" i="1"/>
  <c r="AW1045" i="1"/>
  <c r="AN1052" i="1"/>
  <c r="AN1051" i="1" s="1"/>
  <c r="O1052" i="1"/>
  <c r="O1051" i="1" s="1"/>
  <c r="AS1064" i="1"/>
  <c r="AS1063" i="1" s="1"/>
  <c r="U1066" i="1"/>
  <c r="AT1064" i="1"/>
  <c r="AT1063" i="1" s="1"/>
  <c r="AR1076" i="1"/>
  <c r="J1095" i="1"/>
  <c r="J1094" i="1" s="1"/>
  <c r="J1089" i="1" s="1"/>
  <c r="J1088" i="1" s="1"/>
  <c r="N1095" i="1"/>
  <c r="N1094" i="1" s="1"/>
  <c r="N1089" i="1" s="1"/>
  <c r="N1088" i="1" s="1"/>
  <c r="N1075" i="1" s="1"/>
  <c r="R1095" i="1"/>
  <c r="R1094" i="1" s="1"/>
  <c r="R1089" i="1" s="1"/>
  <c r="R1088" i="1" s="1"/>
  <c r="R1075" i="1" s="1"/>
  <c r="T1099" i="1"/>
  <c r="AU1099" i="1"/>
  <c r="O1095" i="1"/>
  <c r="O1094" i="1" s="1"/>
  <c r="O1089" i="1" s="1"/>
  <c r="O1088" i="1" s="1"/>
  <c r="S1095" i="1"/>
  <c r="S1094" i="1" s="1"/>
  <c r="S1089" i="1" s="1"/>
  <c r="S1088" i="1" s="1"/>
  <c r="S1075" i="1" s="1"/>
  <c r="AW1104" i="1"/>
  <c r="BA1107" i="1"/>
  <c r="T1107" i="1"/>
  <c r="AV1107" i="1" s="1"/>
  <c r="T1109" i="1"/>
  <c r="L1112" i="1"/>
  <c r="P1112" i="1"/>
  <c r="AS1141" i="1"/>
  <c r="AB1141" i="1"/>
  <c r="AB1135" i="1" s="1"/>
  <c r="AB1134" i="1" s="1"/>
  <c r="AA1186" i="1"/>
  <c r="AL1188" i="1"/>
  <c r="AL1187" i="1" s="1"/>
  <c r="BA1233" i="1"/>
  <c r="AG1269" i="1"/>
  <c r="AS1269" i="1"/>
  <c r="X1343" i="1"/>
  <c r="X1336" i="1" s="1"/>
  <c r="AN1343" i="1"/>
  <c r="AN1336" i="1" s="1"/>
  <c r="T1454" i="1"/>
  <c r="P1467" i="1"/>
  <c r="AA1467" i="1"/>
  <c r="AI1467" i="1"/>
  <c r="T1492" i="1"/>
  <c r="BA1519" i="1"/>
  <c r="AL1518" i="1"/>
  <c r="BA1518" i="1" s="1"/>
  <c r="T1525" i="1"/>
  <c r="T1581" i="1"/>
  <c r="AQ1600" i="1"/>
  <c r="Q1613" i="1"/>
  <c r="AK1255" i="1"/>
  <c r="T1259" i="1"/>
  <c r="P1255" i="1"/>
  <c r="V1259" i="1"/>
  <c r="AY1259" i="1" s="1"/>
  <c r="Z1255" i="1"/>
  <c r="V1263" i="1"/>
  <c r="L1275" i="1"/>
  <c r="L1274" i="1" s="1"/>
  <c r="L1269" i="1" s="1"/>
  <c r="L1268" i="1" s="1"/>
  <c r="P1275" i="1"/>
  <c r="P1274" i="1" s="1"/>
  <c r="AE1275" i="1"/>
  <c r="AE1274" i="1" s="1"/>
  <c r="AE1269" i="1" s="1"/>
  <c r="AE1268" i="1" s="1"/>
  <c r="AA1275" i="1"/>
  <c r="AA1274" i="1" s="1"/>
  <c r="AA1269" i="1" s="1"/>
  <c r="AA1268" i="1" s="1"/>
  <c r="AU1281" i="1"/>
  <c r="Z1275" i="1"/>
  <c r="Z1274" i="1" s="1"/>
  <c r="Z1269" i="1" s="1"/>
  <c r="Z1268" i="1" s="1"/>
  <c r="AD1275" i="1"/>
  <c r="AD1274" i="1" s="1"/>
  <c r="AD1269" i="1" s="1"/>
  <c r="AD1268" i="1" s="1"/>
  <c r="AQ1275" i="1"/>
  <c r="AQ1274" i="1" s="1"/>
  <c r="AQ1269" i="1" s="1"/>
  <c r="AQ1268" i="1" s="1"/>
  <c r="AQ1254" i="1" s="1"/>
  <c r="L1289" i="1"/>
  <c r="P1289" i="1"/>
  <c r="AS1301" i="1"/>
  <c r="AS1300" i="1" s="1"/>
  <c r="AS1299" i="1" s="1"/>
  <c r="Y1301" i="1"/>
  <c r="Y1300" i="1" s="1"/>
  <c r="Y1299" i="1" s="1"/>
  <c r="AG1301" i="1"/>
  <c r="AG1300" i="1" s="1"/>
  <c r="AG1299" i="1" s="1"/>
  <c r="AG1289" i="1" s="1"/>
  <c r="AI1301" i="1"/>
  <c r="AI1300" i="1" s="1"/>
  <c r="AI1299" i="1" s="1"/>
  <c r="Z1301" i="1"/>
  <c r="Z1300" i="1" s="1"/>
  <c r="Z1299" i="1" s="1"/>
  <c r="Z1289" i="1" s="1"/>
  <c r="AD1301" i="1"/>
  <c r="AD1300" i="1" s="1"/>
  <c r="AD1299" i="1" s="1"/>
  <c r="AH1301" i="1"/>
  <c r="AH1300" i="1" s="1"/>
  <c r="AH1299" i="1" s="1"/>
  <c r="AH1289" i="1" s="1"/>
  <c r="AV1305" i="1"/>
  <c r="AJ1308" i="1"/>
  <c r="AJ1307" i="1" s="1"/>
  <c r="U1320" i="1"/>
  <c r="AX1320" i="1" s="1"/>
  <c r="AG1316" i="1"/>
  <c r="AG1315" i="1" s="1"/>
  <c r="AG1314" i="1" s="1"/>
  <c r="AK1316" i="1"/>
  <c r="AK1315" i="1" s="1"/>
  <c r="AK1314" i="1" s="1"/>
  <c r="AK1308" i="1" s="1"/>
  <c r="AK1307" i="1" s="1"/>
  <c r="AV1325" i="1"/>
  <c r="BA1327" i="1"/>
  <c r="AV1328" i="1"/>
  <c r="AV1348" i="1"/>
  <c r="AV1353" i="1"/>
  <c r="T1359" i="1"/>
  <c r="AU1368" i="1"/>
  <c r="AY1370" i="1"/>
  <c r="AU1370" i="1"/>
  <c r="V1378" i="1"/>
  <c r="AY1378" i="1" s="1"/>
  <c r="Z1393" i="1"/>
  <c r="Z1392" i="1" s="1"/>
  <c r="AD1393" i="1"/>
  <c r="AD1392" i="1" s="1"/>
  <c r="AI1393" i="1"/>
  <c r="AI1392" i="1" s="1"/>
  <c r="AM1393" i="1"/>
  <c r="AM1392" i="1" s="1"/>
  <c r="AU1397" i="1"/>
  <c r="AF1400" i="1"/>
  <c r="AF1399" i="1" s="1"/>
  <c r="BA1399" i="1" s="1"/>
  <c r="AR1400" i="1"/>
  <c r="AU1400" i="1" s="1"/>
  <c r="AV1401" i="1"/>
  <c r="T1402" i="1"/>
  <c r="AX1402" i="1"/>
  <c r="T1410" i="1"/>
  <c r="AU1410" i="1"/>
  <c r="Q1418" i="1"/>
  <c r="V1422" i="1"/>
  <c r="AY1422" i="1" s="1"/>
  <c r="AH1422" i="1"/>
  <c r="AH1421" i="1" s="1"/>
  <c r="AH1420" i="1" s="1"/>
  <c r="AH1419" i="1" s="1"/>
  <c r="AH1418" i="1" s="1"/>
  <c r="V1428" i="1"/>
  <c r="AY1428" i="1" s="1"/>
  <c r="AV1440" i="1"/>
  <c r="Y1433" i="1"/>
  <c r="T1445" i="1"/>
  <c r="AI1444" i="1"/>
  <c r="AI1443" i="1" s="1"/>
  <c r="AI1434" i="1" s="1"/>
  <c r="AM1444" i="1"/>
  <c r="AM1443" i="1" s="1"/>
  <c r="AM1434" i="1" s="1"/>
  <c r="AU1445" i="1"/>
  <c r="V1450" i="1"/>
  <c r="AY1450" i="1" s="1"/>
  <c r="AY1457" i="1"/>
  <c r="AU1457" i="1"/>
  <c r="AU1463" i="1"/>
  <c r="AU1464" i="1"/>
  <c r="AU1465" i="1"/>
  <c r="T1472" i="1"/>
  <c r="Z1479" i="1"/>
  <c r="Z1478" i="1" s="1"/>
  <c r="Z1477" i="1" s="1"/>
  <c r="AD1479" i="1"/>
  <c r="AD1478" i="1" s="1"/>
  <c r="AD1477" i="1" s="1"/>
  <c r="AH1479" i="1"/>
  <c r="AH1478" i="1" s="1"/>
  <c r="AH1477" i="1" s="1"/>
  <c r="AP1479" i="1"/>
  <c r="AT1479" i="1"/>
  <c r="AT1478" i="1" s="1"/>
  <c r="AT1477" i="1" s="1"/>
  <c r="T1482" i="1"/>
  <c r="AU1482" i="1"/>
  <c r="O1488" i="1"/>
  <c r="O1487" i="1" s="1"/>
  <c r="T1490" i="1"/>
  <c r="U1490" i="1"/>
  <c r="AX1490" i="1" s="1"/>
  <c r="Q1488" i="1"/>
  <c r="Q1487" i="1" s="1"/>
  <c r="X1486" i="1"/>
  <c r="AB1486" i="1"/>
  <c r="BA1490" i="1"/>
  <c r="AU1493" i="1"/>
  <c r="AU1498" i="1"/>
  <c r="AV1498" i="1" s="1"/>
  <c r="AV1499" i="1"/>
  <c r="AV1500" i="1"/>
  <c r="AF1497" i="1"/>
  <c r="AF1496" i="1" s="1"/>
  <c r="AF1495" i="1" s="1"/>
  <c r="AJ1497" i="1"/>
  <c r="AJ1496" i="1" s="1"/>
  <c r="AJ1495" i="1" s="1"/>
  <c r="AJ1486" i="1" s="1"/>
  <c r="AJ1485" i="1" s="1"/>
  <c r="AN1497" i="1"/>
  <c r="AN1496" i="1" s="1"/>
  <c r="AN1495" i="1" s="1"/>
  <c r="AU1501" i="1"/>
  <c r="T1508" i="1"/>
  <c r="T1514" i="1"/>
  <c r="AY1520" i="1"/>
  <c r="BA1521" i="1"/>
  <c r="T1522" i="1"/>
  <c r="AX1522" i="1"/>
  <c r="T1527" i="1"/>
  <c r="V1528" i="1"/>
  <c r="AY1528" i="1" s="1"/>
  <c r="AU1533" i="1"/>
  <c r="AV1533" i="1" s="1"/>
  <c r="V1536" i="1"/>
  <c r="AY1536" i="1" s="1"/>
  <c r="S1530" i="1"/>
  <c r="S1524" i="1" s="1"/>
  <c r="S1517" i="1" s="1"/>
  <c r="AD1530" i="1"/>
  <c r="AH1532" i="1"/>
  <c r="AH1531" i="1" s="1"/>
  <c r="AL1532" i="1"/>
  <c r="AP1532" i="1"/>
  <c r="AT1532" i="1"/>
  <c r="AT1531" i="1" s="1"/>
  <c r="AT1530" i="1" s="1"/>
  <c r="AU1542" i="1"/>
  <c r="U1548" i="1"/>
  <c r="AX1548" i="1" s="1"/>
  <c r="AX1551" i="1"/>
  <c r="T1553" i="1"/>
  <c r="AV1553" i="1" s="1"/>
  <c r="R1563" i="1"/>
  <c r="R1562" i="1" s="1"/>
  <c r="AC1563" i="1"/>
  <c r="AC1562" i="1" s="1"/>
  <c r="AK1563" i="1"/>
  <c r="AK1562" i="1" s="1"/>
  <c r="AS1563" i="1"/>
  <c r="AS1562" i="1" s="1"/>
  <c r="J1571" i="1"/>
  <c r="J1570" i="1" s="1"/>
  <c r="V1572" i="1"/>
  <c r="AY1572" i="1" s="1"/>
  <c r="Z1575" i="1"/>
  <c r="Z1574" i="1" s="1"/>
  <c r="AH1575" i="1"/>
  <c r="AH1574" i="1" s="1"/>
  <c r="AV1586" i="1"/>
  <c r="S1600" i="1"/>
  <c r="AN1600" i="1"/>
  <c r="AR1600" i="1"/>
  <c r="V1609" i="1"/>
  <c r="AU1608" i="1"/>
  <c r="AR1616" i="1"/>
  <c r="AR1615" i="1" s="1"/>
  <c r="T1617" i="1"/>
  <c r="AV1617" i="1" s="1"/>
  <c r="AH1616" i="1"/>
  <c r="AH1615" i="1" s="1"/>
  <c r="AH1614" i="1" s="1"/>
  <c r="AH1613" i="1" s="1"/>
  <c r="AH1599" i="1" s="1"/>
  <c r="BA1621" i="1"/>
  <c r="AP1616" i="1"/>
  <c r="AT1616" i="1"/>
  <c r="AT1615" i="1" s="1"/>
  <c r="L1624" i="1"/>
  <c r="L1623" i="1" s="1"/>
  <c r="L1614" i="1" s="1"/>
  <c r="L1613" i="1" s="1"/>
  <c r="P1624" i="1"/>
  <c r="P1623" i="1" s="1"/>
  <c r="W1624" i="1"/>
  <c r="W1623" i="1" s="1"/>
  <c r="W1614" i="1" s="1"/>
  <c r="W1613" i="1" s="1"/>
  <c r="AA1624" i="1"/>
  <c r="AA1623" i="1" s="1"/>
  <c r="AA1614" i="1" s="1"/>
  <c r="AE1624" i="1"/>
  <c r="AE1623" i="1" s="1"/>
  <c r="AE1614" i="1" s="1"/>
  <c r="AE1613" i="1" s="1"/>
  <c r="AZ1624" i="1"/>
  <c r="AZ1623" i="1" s="1"/>
  <c r="AZ1614" i="1" s="1"/>
  <c r="AZ1613" i="1" s="1"/>
  <c r="U1630" i="1"/>
  <c r="AX1630" i="1" s="1"/>
  <c r="V1630" i="1"/>
  <c r="AY1630" i="1" s="1"/>
  <c r="T1632" i="1"/>
  <c r="V1648" i="1"/>
  <c r="AY1648" i="1" s="1"/>
  <c r="Y1647" i="1"/>
  <c r="Y1646" i="1" s="1"/>
  <c r="Y1645" i="1" s="1"/>
  <c r="Y1644" i="1" s="1"/>
  <c r="Y1643" i="1" s="1"/>
  <c r="AC1647" i="1"/>
  <c r="AC1646" i="1" s="1"/>
  <c r="AC1645" i="1" s="1"/>
  <c r="AC1644" i="1" s="1"/>
  <c r="AG1647" i="1"/>
  <c r="AG1646" i="1" s="1"/>
  <c r="AG1645" i="1" s="1"/>
  <c r="AG1644" i="1" s="1"/>
  <c r="AG1643" i="1" s="1"/>
  <c r="AK1647" i="1"/>
  <c r="AK1646" i="1" s="1"/>
  <c r="AK1645" i="1" s="1"/>
  <c r="AK1644" i="1" s="1"/>
  <c r="AK1643" i="1" s="1"/>
  <c r="AO1647" i="1"/>
  <c r="AO1646" i="1" s="1"/>
  <c r="AO1645" i="1" s="1"/>
  <c r="AO1644" i="1" s="1"/>
  <c r="AO1643" i="1" s="1"/>
  <c r="AS1647" i="1"/>
  <c r="W1655" i="1"/>
  <c r="W1654" i="1" s="1"/>
  <c r="W1653" i="1" s="1"/>
  <c r="AA1655" i="1"/>
  <c r="AA1654" i="1" s="1"/>
  <c r="AA1653" i="1" s="1"/>
  <c r="AA1643" i="1" s="1"/>
  <c r="AE1655" i="1"/>
  <c r="AE1654" i="1" s="1"/>
  <c r="AE1653" i="1" s="1"/>
  <c r="AU1656" i="1"/>
  <c r="U1658" i="1"/>
  <c r="AX1658" i="1" s="1"/>
  <c r="AN1655" i="1"/>
  <c r="AN1654" i="1" s="1"/>
  <c r="AN1653" i="1" s="1"/>
  <c r="AU1658" i="1"/>
  <c r="Z1662" i="1"/>
  <c r="AD1662" i="1"/>
  <c r="AH1662" i="1"/>
  <c r="BA1666" i="1"/>
  <c r="AT1662" i="1"/>
  <c r="U1674" i="1"/>
  <c r="AX1674" i="1" s="1"/>
  <c r="AV1675" i="1"/>
  <c r="AV1676" i="1"/>
  <c r="AA1661" i="1"/>
  <c r="AU1681" i="1"/>
  <c r="AL1688" i="1"/>
  <c r="BA1688" i="1" s="1"/>
  <c r="AY1689" i="1"/>
  <c r="AV1698" i="1"/>
  <c r="Z1704" i="1"/>
  <c r="BA1707" i="1"/>
  <c r="V1709" i="1"/>
  <c r="AY1709" i="1" s="1"/>
  <c r="O1706" i="1"/>
  <c r="O1705" i="1" s="1"/>
  <c r="O1704" i="1" s="1"/>
  <c r="S1704" i="1"/>
  <c r="AU1715" i="1"/>
  <c r="AW1717" i="1"/>
  <c r="K1739" i="1"/>
  <c r="V1739" i="1" s="1"/>
  <c r="T1746" i="1"/>
  <c r="Y1743" i="1"/>
  <c r="Y1742" i="1" s="1"/>
  <c r="Q1767" i="1"/>
  <c r="AK1780" i="1"/>
  <c r="L1786" i="1"/>
  <c r="L1785" i="1" s="1"/>
  <c r="L1780" i="1" s="1"/>
  <c r="L1779" i="1" s="1"/>
  <c r="P1786" i="1"/>
  <c r="P1785" i="1" s="1"/>
  <c r="AX1792" i="1"/>
  <c r="AW1816" i="1"/>
  <c r="AV1816" i="1"/>
  <c r="L1819" i="1"/>
  <c r="AO1819" i="1"/>
  <c r="AH1821" i="1"/>
  <c r="AH1820" i="1" s="1"/>
  <c r="AH1819" i="1" s="1"/>
  <c r="AT1821" i="1"/>
  <c r="AT1820" i="1" s="1"/>
  <c r="AT1819" i="1" s="1"/>
  <c r="AF1842" i="1"/>
  <c r="AN1842" i="1"/>
  <c r="AJ1936" i="1"/>
  <c r="AJ1935" i="1" s="1"/>
  <c r="AR1936" i="1"/>
  <c r="AR1935" i="1" s="1"/>
  <c r="BA1131" i="1"/>
  <c r="AH1131" i="1"/>
  <c r="AV1133" i="1"/>
  <c r="AK1135" i="1"/>
  <c r="U1147" i="1"/>
  <c r="AV1157" i="1"/>
  <c r="AV1158" i="1"/>
  <c r="U1163" i="1"/>
  <c r="AV1164" i="1"/>
  <c r="AW1164" i="1"/>
  <c r="AV1165" i="1"/>
  <c r="AW1165" i="1"/>
  <c r="AD1173" i="1"/>
  <c r="U1184" i="1"/>
  <c r="AV1185" i="1"/>
  <c r="AW1185" i="1"/>
  <c r="V1191" i="1"/>
  <c r="AY1191" i="1" s="1"/>
  <c r="V1195" i="1"/>
  <c r="AV1196" i="1"/>
  <c r="AW1196" i="1"/>
  <c r="AU1197" i="1"/>
  <c r="AB1219" i="1"/>
  <c r="AB1218" i="1" s="1"/>
  <c r="AJ1219" i="1"/>
  <c r="AJ1218" i="1" s="1"/>
  <c r="AR1219" i="1"/>
  <c r="AR1218" i="1" s="1"/>
  <c r="T1239" i="1"/>
  <c r="BA1247" i="1"/>
  <c r="AR1255" i="1"/>
  <c r="AD1289" i="1"/>
  <c r="T1304" i="1"/>
  <c r="AN1308" i="1"/>
  <c r="AN1307" i="1" s="1"/>
  <c r="AG1308" i="1"/>
  <c r="Q1308" i="1"/>
  <c r="AE1308" i="1"/>
  <c r="AE1307" i="1" s="1"/>
  <c r="AH1316" i="1"/>
  <c r="AH1315" i="1" s="1"/>
  <c r="AH1314" i="1" s="1"/>
  <c r="AH1308" i="1" s="1"/>
  <c r="AH1307" i="1" s="1"/>
  <c r="BA1320" i="1"/>
  <c r="AU1320" i="1"/>
  <c r="M1333" i="1"/>
  <c r="M1332" i="1" s="1"/>
  <c r="M1331" i="1" s="1"/>
  <c r="M1330" i="1" s="1"/>
  <c r="T1347" i="1"/>
  <c r="V1347" i="1"/>
  <c r="AY1347" i="1" s="1"/>
  <c r="AH1343" i="1"/>
  <c r="AH1336" i="1" s="1"/>
  <c r="S1349" i="1"/>
  <c r="AA1349" i="1"/>
  <c r="AQ1349" i="1"/>
  <c r="T1352" i="1"/>
  <c r="V1352" i="1"/>
  <c r="AY1352" i="1" s="1"/>
  <c r="Z1349" i="1"/>
  <c r="Z1343" i="1" s="1"/>
  <c r="Z1336" i="1" s="1"/>
  <c r="AD1349" i="1"/>
  <c r="AD1343" i="1" s="1"/>
  <c r="AD1336" i="1" s="1"/>
  <c r="AT1349" i="1"/>
  <c r="AT1343" i="1" s="1"/>
  <c r="AT1336" i="1" s="1"/>
  <c r="BA1359" i="1"/>
  <c r="T1365" i="1"/>
  <c r="BA1365" i="1"/>
  <c r="AU1367" i="1"/>
  <c r="T1370" i="1"/>
  <c r="BA1377" i="1"/>
  <c r="AU1378" i="1"/>
  <c r="AW1379" i="1"/>
  <c r="AX1385" i="1"/>
  <c r="AP1389" i="1"/>
  <c r="AP1388" i="1" s="1"/>
  <c r="T1390" i="1"/>
  <c r="O1393" i="1"/>
  <c r="O1392" i="1" s="1"/>
  <c r="AJ1406" i="1"/>
  <c r="AJ1405" i="1" s="1"/>
  <c r="AR1406" i="1"/>
  <c r="AR1405" i="1" s="1"/>
  <c r="BA1414" i="1"/>
  <c r="AO1418" i="1"/>
  <c r="T1422" i="1"/>
  <c r="AM1422" i="1"/>
  <c r="AM1421" i="1" s="1"/>
  <c r="AM1420" i="1" s="1"/>
  <c r="AM1419" i="1" s="1"/>
  <c r="AM1418" i="1" s="1"/>
  <c r="T1428" i="1"/>
  <c r="O1436" i="1"/>
  <c r="O1435" i="1" s="1"/>
  <c r="AG1436" i="1"/>
  <c r="AG1435" i="1" s="1"/>
  <c r="AK1436" i="1"/>
  <c r="AK1435" i="1" s="1"/>
  <c r="AO1436" i="1"/>
  <c r="AO1435" i="1" s="1"/>
  <c r="AS1436" i="1"/>
  <c r="AS1435" i="1" s="1"/>
  <c r="P1434" i="1"/>
  <c r="AW1447" i="1"/>
  <c r="T1448" i="1"/>
  <c r="AU1450" i="1"/>
  <c r="AW1451" i="1"/>
  <c r="T1452" i="1"/>
  <c r="AU1454" i="1"/>
  <c r="T1457" i="1"/>
  <c r="O1460" i="1"/>
  <c r="O1459" i="1" s="1"/>
  <c r="AU1461" i="1"/>
  <c r="AV1461" i="1" s="1"/>
  <c r="T1463" i="1"/>
  <c r="AV1463" i="1" s="1"/>
  <c r="T1464" i="1"/>
  <c r="T1465" i="1"/>
  <c r="AV1465" i="1" s="1"/>
  <c r="AB1467" i="1"/>
  <c r="AJ1467" i="1"/>
  <c r="AR1467" i="1"/>
  <c r="AX1472" i="1"/>
  <c r="AY1472" i="1"/>
  <c r="R1467" i="1"/>
  <c r="Y1467" i="1"/>
  <c r="AC1467" i="1"/>
  <c r="AG1467" i="1"/>
  <c r="AK1467" i="1"/>
  <c r="AO1467" i="1"/>
  <c r="AS1467" i="1"/>
  <c r="T1474" i="1"/>
  <c r="R1486" i="1"/>
  <c r="Y1486" i="1"/>
  <c r="AC1486" i="1"/>
  <c r="AG1488" i="1"/>
  <c r="AG1487" i="1" s="1"/>
  <c r="AG1486" i="1" s="1"/>
  <c r="AK1488" i="1"/>
  <c r="AK1487" i="1" s="1"/>
  <c r="AK1486" i="1" s="1"/>
  <c r="AO1488" i="1"/>
  <c r="AO1487" i="1" s="1"/>
  <c r="AO1486" i="1" s="1"/>
  <c r="AU1492" i="1"/>
  <c r="AX1501" i="1"/>
  <c r="AY1504" i="1"/>
  <c r="BA1508" i="1"/>
  <c r="AB1485" i="1"/>
  <c r="AX1514" i="1"/>
  <c r="AY1514" i="1"/>
  <c r="AV1515" i="1"/>
  <c r="AW1515" i="1"/>
  <c r="AY1521" i="1"/>
  <c r="BA1522" i="1"/>
  <c r="AU1528" i="1"/>
  <c r="W1530" i="1"/>
  <c r="AA1530" i="1"/>
  <c r="AA1524" i="1" s="1"/>
  <c r="AA1517" i="1" s="1"/>
  <c r="AE1530" i="1"/>
  <c r="AI1532" i="1"/>
  <c r="AI1531" i="1" s="1"/>
  <c r="AI1530" i="1" s="1"/>
  <c r="AM1532" i="1"/>
  <c r="AM1531" i="1" s="1"/>
  <c r="AM1530" i="1" s="1"/>
  <c r="AU1536" i="1"/>
  <c r="T1540" i="1"/>
  <c r="AX1540" i="1"/>
  <c r="Q1539" i="1"/>
  <c r="Q1538" i="1" s="1"/>
  <c r="X1539" i="1"/>
  <c r="X1538" i="1" s="1"/>
  <c r="AB1539" i="1"/>
  <c r="AB1538" i="1" s="1"/>
  <c r="AF1539" i="1"/>
  <c r="AF1538" i="1" s="1"/>
  <c r="AJ1539" i="1"/>
  <c r="AJ1538" i="1" s="1"/>
  <c r="AN1539" i="1"/>
  <c r="AN1538" i="1" s="1"/>
  <c r="AR1539" i="1"/>
  <c r="AR1538" i="1" s="1"/>
  <c r="V1542" i="1"/>
  <c r="AY1542" i="1" s="1"/>
  <c r="BA1548" i="1"/>
  <c r="BA1553" i="1"/>
  <c r="U1560" i="1"/>
  <c r="AX1560" i="1" s="1"/>
  <c r="Z1563" i="1"/>
  <c r="Z1562" i="1" s="1"/>
  <c r="AD1563" i="1"/>
  <c r="AD1562" i="1" s="1"/>
  <c r="AH1563" i="1"/>
  <c r="AH1562" i="1" s="1"/>
  <c r="AT1563" i="1"/>
  <c r="AT1562" i="1" s="1"/>
  <c r="AV1568" i="1"/>
  <c r="AW1568" i="1"/>
  <c r="T1572" i="1"/>
  <c r="AU1572" i="1"/>
  <c r="AS1575" i="1"/>
  <c r="AS1574" i="1" s="1"/>
  <c r="AK1588" i="1"/>
  <c r="AK1587" i="1" s="1"/>
  <c r="AS1588" i="1"/>
  <c r="AS1587" i="1" s="1"/>
  <c r="AW1593" i="1"/>
  <c r="N1603" i="1"/>
  <c r="N1602" i="1" s="1"/>
  <c r="N1601" i="1" s="1"/>
  <c r="N1600" i="1" s="1"/>
  <c r="N1599" i="1" s="1"/>
  <c r="W1600" i="1"/>
  <c r="W1599" i="1" s="1"/>
  <c r="AE1600" i="1"/>
  <c r="AE1599" i="1" s="1"/>
  <c r="AJ1600" i="1"/>
  <c r="AW1610" i="1"/>
  <c r="BA1619" i="1"/>
  <c r="AU1619" i="1"/>
  <c r="AV1619" i="1" s="1"/>
  <c r="R1616" i="1"/>
  <c r="AI1616" i="1"/>
  <c r="AI1615" i="1" s="1"/>
  <c r="AM1616" i="1"/>
  <c r="AM1615" i="1" s="1"/>
  <c r="AQ1616" i="1"/>
  <c r="AQ1615" i="1" s="1"/>
  <c r="U1625" i="1"/>
  <c r="AX1625" i="1" s="1"/>
  <c r="X1624" i="1"/>
  <c r="X1623" i="1" s="1"/>
  <c r="X1614" i="1" s="1"/>
  <c r="X1613" i="1" s="1"/>
  <c r="AB1624" i="1"/>
  <c r="AB1623" i="1" s="1"/>
  <c r="AB1614" i="1" s="1"/>
  <c r="AB1613" i="1" s="1"/>
  <c r="AB1599" i="1" s="1"/>
  <c r="AJ1624" i="1"/>
  <c r="AJ1623" i="1" s="1"/>
  <c r="AJ1614" i="1" s="1"/>
  <c r="AJ1613" i="1" s="1"/>
  <c r="AN1624" i="1"/>
  <c r="AN1623" i="1" s="1"/>
  <c r="AN1614" i="1" s="1"/>
  <c r="AN1613" i="1" s="1"/>
  <c r="T1628" i="1"/>
  <c r="BA1630" i="1"/>
  <c r="AU1630" i="1"/>
  <c r="AV1636" i="1"/>
  <c r="AV1638" i="1"/>
  <c r="BA1639" i="1"/>
  <c r="AU1639" i="1"/>
  <c r="BA1640" i="1"/>
  <c r="AU1640" i="1"/>
  <c r="BA1641" i="1"/>
  <c r="AU1641" i="1"/>
  <c r="K1647" i="1"/>
  <c r="V1647" i="1" s="1"/>
  <c r="AL1647" i="1"/>
  <c r="AU1648" i="1"/>
  <c r="AW1649" i="1"/>
  <c r="T1650" i="1"/>
  <c r="U1650" i="1"/>
  <c r="AX1650" i="1" s="1"/>
  <c r="AW1652" i="1"/>
  <c r="T1656" i="1"/>
  <c r="AY1658" i="1"/>
  <c r="AJ1655" i="1"/>
  <c r="AJ1654" i="1" s="1"/>
  <c r="AJ1653" i="1" s="1"/>
  <c r="AJ1643" i="1" s="1"/>
  <c r="BA1671" i="1"/>
  <c r="AY1674" i="1"/>
  <c r="BA1674" i="1"/>
  <c r="T1681" i="1"/>
  <c r="AV1690" i="1"/>
  <c r="AL1694" i="1"/>
  <c r="T1702" i="1"/>
  <c r="AD1704" i="1"/>
  <c r="AD1691" i="1" s="1"/>
  <c r="AT1704" i="1"/>
  <c r="AI1706" i="1"/>
  <c r="AI1705" i="1" s="1"/>
  <c r="AM1706" i="1"/>
  <c r="AM1705" i="1" s="1"/>
  <c r="AQ1706" i="1"/>
  <c r="AQ1705" i="1" s="1"/>
  <c r="AZ1704" i="1"/>
  <c r="T1713" i="1"/>
  <c r="T1720" i="1"/>
  <c r="AU1721" i="1"/>
  <c r="T1735" i="1"/>
  <c r="I1734" i="1"/>
  <c r="AW1741" i="1"/>
  <c r="AW1753" i="1"/>
  <c r="AV1753" i="1"/>
  <c r="P1755" i="1"/>
  <c r="P1754" i="1" s="1"/>
  <c r="AL1758" i="1"/>
  <c r="AL1757" i="1" s="1"/>
  <c r="BA1759" i="1"/>
  <c r="L1770" i="1"/>
  <c r="L1769" i="1" s="1"/>
  <c r="X1767" i="1"/>
  <c r="AF1767" i="1"/>
  <c r="Y1766" i="1"/>
  <c r="O1779" i="1"/>
  <c r="O1766" i="1" s="1"/>
  <c r="V1807" i="1"/>
  <c r="AY1807" i="1" s="1"/>
  <c r="K1804" i="1"/>
  <c r="K1803" i="1" s="1"/>
  <c r="K1802" i="1" s="1"/>
  <c r="K1801" i="1" s="1"/>
  <c r="K1800" i="1" s="1"/>
  <c r="AL1961" i="1"/>
  <c r="BA1962" i="1"/>
  <c r="W1128" i="1"/>
  <c r="W1127" i="1" s="1"/>
  <c r="W1126" i="1" s="1"/>
  <c r="AA1128" i="1"/>
  <c r="AA1127" i="1" s="1"/>
  <c r="AA1126" i="1" s="1"/>
  <c r="AE1128" i="1"/>
  <c r="AE1127" i="1" s="1"/>
  <c r="AE1126" i="1" s="1"/>
  <c r="U1131" i="1"/>
  <c r="AZ1128" i="1"/>
  <c r="AZ1127" i="1" s="1"/>
  <c r="AZ1126" i="1" s="1"/>
  <c r="AZ1112" i="1" s="1"/>
  <c r="S1141" i="1"/>
  <c r="BA1144" i="1"/>
  <c r="AU1177" i="1"/>
  <c r="BA1183" i="1"/>
  <c r="O1173" i="1"/>
  <c r="O1166" i="1" s="1"/>
  <c r="S1173" i="1"/>
  <c r="W1186" i="1"/>
  <c r="AU1189" i="1"/>
  <c r="V1197" i="1"/>
  <c r="AV1198" i="1"/>
  <c r="AV1224" i="1"/>
  <c r="AW1224" i="1"/>
  <c r="U1228" i="1"/>
  <c r="AV1229" i="1"/>
  <c r="AW1229" i="1"/>
  <c r="AS1231" i="1"/>
  <c r="AS1230" i="1" s="1"/>
  <c r="AV1236" i="1"/>
  <c r="AW1236" i="1"/>
  <c r="Q1243" i="1"/>
  <c r="Q1242" i="1" s="1"/>
  <c r="V1247" i="1"/>
  <c r="AY1247" i="1" s="1"/>
  <c r="O1243" i="1"/>
  <c r="O1242" i="1" s="1"/>
  <c r="AG1243" i="1"/>
  <c r="AG1242" i="1" s="1"/>
  <c r="AK1243" i="1"/>
  <c r="AK1242" i="1" s="1"/>
  <c r="AO1243" i="1"/>
  <c r="AO1242" i="1" s="1"/>
  <c r="AD1255" i="1"/>
  <c r="AT1255" i="1"/>
  <c r="U1259" i="1"/>
  <c r="AX1259" i="1" s="1"/>
  <c r="AI1259" i="1"/>
  <c r="AI1258" i="1" s="1"/>
  <c r="AI1257" i="1" s="1"/>
  <c r="AI1256" i="1" s="1"/>
  <c r="AV1267" i="1"/>
  <c r="Y1275" i="1"/>
  <c r="Y1274" i="1" s="1"/>
  <c r="Y1269" i="1" s="1"/>
  <c r="Y1268" i="1" s="1"/>
  <c r="Y1254" i="1" s="1"/>
  <c r="AK1275" i="1"/>
  <c r="AK1274" i="1" s="1"/>
  <c r="AK1269" i="1" s="1"/>
  <c r="AO1275" i="1"/>
  <c r="AO1274" i="1" s="1"/>
  <c r="AO1269" i="1" s="1"/>
  <c r="AU1276" i="1"/>
  <c r="O1275" i="1"/>
  <c r="O1274" i="1" s="1"/>
  <c r="S1275" i="1"/>
  <c r="S1274" i="1" s="1"/>
  <c r="S1269" i="1" s="1"/>
  <c r="S1268" i="1" s="1"/>
  <c r="S1254" i="1" s="1"/>
  <c r="U1281" i="1"/>
  <c r="AX1281" i="1" s="1"/>
  <c r="V1281" i="1"/>
  <c r="AY1281" i="1" s="1"/>
  <c r="AV1284" i="1"/>
  <c r="AW1284" i="1"/>
  <c r="X1293" i="1"/>
  <c r="X1292" i="1" s="1"/>
  <c r="X1291" i="1" s="1"/>
  <c r="X1290" i="1" s="1"/>
  <c r="X1289" i="1" s="1"/>
  <c r="AB1293" i="1"/>
  <c r="AB1292" i="1" s="1"/>
  <c r="AB1291" i="1" s="1"/>
  <c r="AB1290" i="1" s="1"/>
  <c r="AB1289" i="1" s="1"/>
  <c r="AF1293" i="1"/>
  <c r="AF1292" i="1" s="1"/>
  <c r="AJ1293" i="1"/>
  <c r="AJ1292" i="1" s="1"/>
  <c r="AJ1291" i="1" s="1"/>
  <c r="AJ1290" i="1" s="1"/>
  <c r="AN1293" i="1"/>
  <c r="AN1292" i="1" s="1"/>
  <c r="AN1291" i="1" s="1"/>
  <c r="AN1290" i="1" s="1"/>
  <c r="AN1289" i="1" s="1"/>
  <c r="AR1293" i="1"/>
  <c r="AR1292" i="1" s="1"/>
  <c r="AR1291" i="1" s="1"/>
  <c r="AR1290" i="1" s="1"/>
  <c r="AR1289" i="1" s="1"/>
  <c r="BA1294" i="1"/>
  <c r="W1293" i="1"/>
  <c r="W1292" i="1" s="1"/>
  <c r="W1291" i="1" s="1"/>
  <c r="W1290" i="1" s="1"/>
  <c r="W1289" i="1" s="1"/>
  <c r="AA1293" i="1"/>
  <c r="AA1292" i="1" s="1"/>
  <c r="AA1291" i="1" s="1"/>
  <c r="AA1290" i="1" s="1"/>
  <c r="AA1289" i="1" s="1"/>
  <c r="AE1293" i="1"/>
  <c r="AE1292" i="1" s="1"/>
  <c r="AE1291" i="1" s="1"/>
  <c r="AE1290" i="1" s="1"/>
  <c r="AE1289" i="1" s="1"/>
  <c r="AI1293" i="1"/>
  <c r="AI1292" i="1" s="1"/>
  <c r="AI1291" i="1" s="1"/>
  <c r="AI1290" i="1" s="1"/>
  <c r="AM1293" i="1"/>
  <c r="AM1292" i="1" s="1"/>
  <c r="AM1291" i="1" s="1"/>
  <c r="AM1290" i="1" s="1"/>
  <c r="AM1289" i="1" s="1"/>
  <c r="AQ1293" i="1"/>
  <c r="AQ1292" i="1" s="1"/>
  <c r="AQ1291" i="1" s="1"/>
  <c r="AQ1290" i="1" s="1"/>
  <c r="AQ1289" i="1" s="1"/>
  <c r="AT1301" i="1"/>
  <c r="AT1300" i="1" s="1"/>
  <c r="AT1299" i="1" s="1"/>
  <c r="AT1289" i="1" s="1"/>
  <c r="AM1304" i="1"/>
  <c r="AM1301" i="1" s="1"/>
  <c r="AM1300" i="1" s="1"/>
  <c r="AM1299" i="1" s="1"/>
  <c r="AC1308" i="1"/>
  <c r="AT1308" i="1"/>
  <c r="AT1307" i="1" s="1"/>
  <c r="BA1324" i="1"/>
  <c r="T1334" i="1"/>
  <c r="V1357" i="1"/>
  <c r="AY1357" i="1" s="1"/>
  <c r="AV1358" i="1"/>
  <c r="AW1358" i="1"/>
  <c r="V1359" i="1"/>
  <c r="AY1359" i="1" s="1"/>
  <c r="V1365" i="1"/>
  <c r="AY1365" i="1" s="1"/>
  <c r="AX1370" i="1"/>
  <c r="N1377" i="1"/>
  <c r="N1376" i="1" s="1"/>
  <c r="N1375" i="1" s="1"/>
  <c r="N1374" i="1" s="1"/>
  <c r="N1373" i="1" s="1"/>
  <c r="L1384" i="1"/>
  <c r="L1383" i="1" s="1"/>
  <c r="L1382" i="1" s="1"/>
  <c r="V1385" i="1"/>
  <c r="AY1385" i="1" s="1"/>
  <c r="S1381" i="1"/>
  <c r="S1380" i="1" s="1"/>
  <c r="AD1381" i="1"/>
  <c r="AD1380" i="1" s="1"/>
  <c r="BA1385" i="1"/>
  <c r="V1390" i="1"/>
  <c r="AY1390" i="1" s="1"/>
  <c r="T1397" i="1"/>
  <c r="Q1393" i="1"/>
  <c r="Q1392" i="1" s="1"/>
  <c r="AV1398" i="1"/>
  <c r="AY1402" i="1"/>
  <c r="AV1404" i="1"/>
  <c r="AK1406" i="1"/>
  <c r="AK1405" i="1" s="1"/>
  <c r="AS1406" i="1"/>
  <c r="AS1405" i="1" s="1"/>
  <c r="U1410" i="1"/>
  <c r="AX1410" i="1" s="1"/>
  <c r="AV1411" i="1"/>
  <c r="T1414" i="1"/>
  <c r="AV1414" i="1" s="1"/>
  <c r="AU1414" i="1"/>
  <c r="U1422" i="1"/>
  <c r="AX1422" i="1" s="1"/>
  <c r="U1428" i="1"/>
  <c r="AX1428" i="1" s="1"/>
  <c r="AU1428" i="1"/>
  <c r="AV1431" i="1"/>
  <c r="AV1432" i="1"/>
  <c r="AU1437" i="1"/>
  <c r="BA1439" i="1"/>
  <c r="Q1436" i="1"/>
  <c r="Q1435" i="1" s="1"/>
  <c r="AH1436" i="1"/>
  <c r="AH1435" i="1" s="1"/>
  <c r="BA1441" i="1"/>
  <c r="AP1436" i="1"/>
  <c r="AT1436" i="1"/>
  <c r="AT1435" i="1" s="1"/>
  <c r="U1445" i="1"/>
  <c r="AX1445" i="1" s="1"/>
  <c r="N1444" i="1"/>
  <c r="N1443" i="1" s="1"/>
  <c r="N1434" i="1" s="1"/>
  <c r="N1433" i="1" s="1"/>
  <c r="R1444" i="1"/>
  <c r="R1443" i="1" s="1"/>
  <c r="AV1446" i="1"/>
  <c r="V1448" i="1"/>
  <c r="AY1448" i="1" s="1"/>
  <c r="V1452" i="1"/>
  <c r="AY1452" i="1" s="1"/>
  <c r="BA1452" i="1"/>
  <c r="AU1452" i="1"/>
  <c r="AX1457" i="1"/>
  <c r="Z1471" i="1"/>
  <c r="Z1470" i="1" s="1"/>
  <c r="Z1469" i="1" s="1"/>
  <c r="Z1468" i="1" s="1"/>
  <c r="AD1471" i="1"/>
  <c r="AD1470" i="1" s="1"/>
  <c r="AD1469" i="1" s="1"/>
  <c r="AD1468" i="1" s="1"/>
  <c r="AH1471" i="1"/>
  <c r="AH1470" i="1" s="1"/>
  <c r="AH1469" i="1" s="1"/>
  <c r="AH1468" i="1" s="1"/>
  <c r="BA1472" i="1"/>
  <c r="AP1471" i="1"/>
  <c r="AT1471" i="1"/>
  <c r="AT1470" i="1" s="1"/>
  <c r="AT1469" i="1" s="1"/>
  <c r="AT1468" i="1" s="1"/>
  <c r="U1474" i="1"/>
  <c r="AX1474" i="1" s="1"/>
  <c r="V1474" i="1"/>
  <c r="AY1474" i="1" s="1"/>
  <c r="AV1476" i="1"/>
  <c r="AW1476" i="1"/>
  <c r="T1480" i="1"/>
  <c r="M1479" i="1"/>
  <c r="M1478" i="1" s="1"/>
  <c r="M1477" i="1" s="1"/>
  <c r="M1467" i="1" s="1"/>
  <c r="Q1479" i="1"/>
  <c r="Q1478" i="1" s="1"/>
  <c r="Q1477" i="1" s="1"/>
  <c r="Q1467" i="1" s="1"/>
  <c r="AV1481" i="1"/>
  <c r="U1482" i="1"/>
  <c r="AX1482" i="1" s="1"/>
  <c r="AV1484" i="1"/>
  <c r="V1489" i="1"/>
  <c r="S1488" i="1"/>
  <c r="S1487" i="1" s="1"/>
  <c r="S1486" i="1" s="1"/>
  <c r="S1485" i="1" s="1"/>
  <c r="AD1486" i="1"/>
  <c r="AT1488" i="1"/>
  <c r="AT1487" i="1" s="1"/>
  <c r="V1490" i="1"/>
  <c r="AY1490" i="1" s="1"/>
  <c r="AU1490" i="1"/>
  <c r="AV1491" i="1"/>
  <c r="AW1491" i="1"/>
  <c r="BA1498" i="1"/>
  <c r="V1501" i="1"/>
  <c r="AY1501" i="1" s="1"/>
  <c r="O1497" i="1"/>
  <c r="O1496" i="1" s="1"/>
  <c r="O1495" i="1" s="1"/>
  <c r="BA1501" i="1"/>
  <c r="AA1504" i="1"/>
  <c r="AX1504" i="1" s="1"/>
  <c r="AF1505" i="1"/>
  <c r="AF1504" i="1" s="1"/>
  <c r="AJ1505" i="1"/>
  <c r="AJ1504" i="1" s="1"/>
  <c r="AN1505" i="1"/>
  <c r="AN1504" i="1" s="1"/>
  <c r="AU1506" i="1"/>
  <c r="AY1508" i="1"/>
  <c r="BA1514" i="1"/>
  <c r="AV1516" i="1"/>
  <c r="AW1516" i="1"/>
  <c r="AR1521" i="1"/>
  <c r="AY1522" i="1"/>
  <c r="T1528" i="1"/>
  <c r="T1536" i="1"/>
  <c r="Y1539" i="1"/>
  <c r="Y1538" i="1" s="1"/>
  <c r="Y1530" i="1" s="1"/>
  <c r="Y1524" i="1" s="1"/>
  <c r="Y1517" i="1" s="1"/>
  <c r="AC1539" i="1"/>
  <c r="AC1538" i="1" s="1"/>
  <c r="AG1539" i="1"/>
  <c r="AG1538" i="1" s="1"/>
  <c r="AG1530" i="1" s="1"/>
  <c r="AG1524" i="1" s="1"/>
  <c r="AG1517" i="1" s="1"/>
  <c r="AK1539" i="1"/>
  <c r="AK1538" i="1" s="1"/>
  <c r="AO1539" i="1"/>
  <c r="AO1538" i="1" s="1"/>
  <c r="AO1530" i="1" s="1"/>
  <c r="AO1524" i="1" s="1"/>
  <c r="AO1517" i="1" s="1"/>
  <c r="AU1540" i="1"/>
  <c r="AV1544" i="1"/>
  <c r="AW1544" i="1"/>
  <c r="T1551" i="1"/>
  <c r="AP1551" i="1"/>
  <c r="AP1550" i="1" s="1"/>
  <c r="AU1550" i="1" s="1"/>
  <c r="AV1554" i="1"/>
  <c r="J1559" i="1"/>
  <c r="J1558" i="1" s="1"/>
  <c r="V1560" i="1"/>
  <c r="AY1560" i="1" s="1"/>
  <c r="BA1560" i="1"/>
  <c r="AF1566" i="1"/>
  <c r="AF1565" i="1" s="1"/>
  <c r="AF1564" i="1" s="1"/>
  <c r="AM1575" i="1"/>
  <c r="AM1574" i="1" s="1"/>
  <c r="AY1584" i="1"/>
  <c r="AT1588" i="1"/>
  <c r="AT1587" i="1" s="1"/>
  <c r="O1600" i="1"/>
  <c r="Z1600" i="1"/>
  <c r="M1600" i="1"/>
  <c r="Q1600" i="1"/>
  <c r="L1600" i="1"/>
  <c r="O1616" i="1"/>
  <c r="O1615" i="1" s="1"/>
  <c r="AV1622" i="1"/>
  <c r="AK1614" i="1"/>
  <c r="AK1613" i="1" s="1"/>
  <c r="AS1614" i="1"/>
  <c r="AS1613" i="1" s="1"/>
  <c r="AW1626" i="1"/>
  <c r="V1628" i="1"/>
  <c r="AY1628" i="1" s="1"/>
  <c r="R1624" i="1"/>
  <c r="R1623" i="1" s="1"/>
  <c r="T1639" i="1"/>
  <c r="T1640" i="1"/>
  <c r="T1641" i="1"/>
  <c r="T1658" i="1"/>
  <c r="AM1658" i="1"/>
  <c r="AM1655" i="1" s="1"/>
  <c r="AM1654" i="1" s="1"/>
  <c r="AM1653" i="1" s="1"/>
  <c r="AM1643" i="1" s="1"/>
  <c r="AQ1662" i="1"/>
  <c r="T1666" i="1"/>
  <c r="Q1662" i="1"/>
  <c r="U1670" i="1"/>
  <c r="T1674" i="1"/>
  <c r="AI1670" i="1"/>
  <c r="AI1669" i="1" s="1"/>
  <c r="AI1668" i="1" s="1"/>
  <c r="AI1662" i="1" s="1"/>
  <c r="AI1661" i="1" s="1"/>
  <c r="AM1670" i="1"/>
  <c r="AM1669" i="1" s="1"/>
  <c r="AM1668" i="1" s="1"/>
  <c r="AM1662" i="1" s="1"/>
  <c r="AM1661" i="1" s="1"/>
  <c r="AQ1670" i="1"/>
  <c r="AQ1669" i="1" s="1"/>
  <c r="AQ1668" i="1" s="1"/>
  <c r="AV1682" i="1"/>
  <c r="AW1683" i="1"/>
  <c r="AQ1694" i="1"/>
  <c r="AU1695" i="1"/>
  <c r="V1702" i="1"/>
  <c r="AY1702" i="1" s="1"/>
  <c r="AW1703" i="1"/>
  <c r="AH1704" i="1"/>
  <c r="AU1707" i="1"/>
  <c r="AV1707" i="1" s="1"/>
  <c r="AV1708" i="1"/>
  <c r="T1709" i="1"/>
  <c r="U1709" i="1"/>
  <c r="AX1709" i="1" s="1"/>
  <c r="AF1706" i="1"/>
  <c r="AF1705" i="1" s="1"/>
  <c r="AJ1706" i="1"/>
  <c r="AJ1705" i="1" s="1"/>
  <c r="AN1706" i="1"/>
  <c r="AN1705" i="1" s="1"/>
  <c r="AR1706" i="1"/>
  <c r="AR1705" i="1" s="1"/>
  <c r="AC1743" i="1"/>
  <c r="AC1742" i="1" s="1"/>
  <c r="AY1752" i="1"/>
  <c r="AC1749" i="1"/>
  <c r="AY1749" i="1" s="1"/>
  <c r="AL1750" i="1"/>
  <c r="BA1752" i="1"/>
  <c r="AU1752" i="1"/>
  <c r="AP1750" i="1"/>
  <c r="AP1749" i="1" s="1"/>
  <c r="AM1755" i="1"/>
  <c r="AM1754" i="1" s="1"/>
  <c r="AG1780" i="1"/>
  <c r="AO1780" i="1"/>
  <c r="O1804" i="1"/>
  <c r="O1803" i="1" s="1"/>
  <c r="O1802" i="1" s="1"/>
  <c r="O1801" i="1" s="1"/>
  <c r="O1800" i="1" s="1"/>
  <c r="Z1804" i="1"/>
  <c r="Z1803" i="1" s="1"/>
  <c r="Z1802" i="1" s="1"/>
  <c r="Z1801" i="1" s="1"/>
  <c r="Z1800" i="1" s="1"/>
  <c r="AH1804" i="1"/>
  <c r="AH1803" i="1" s="1"/>
  <c r="AH1802" i="1" s="1"/>
  <c r="AH1801" i="1" s="1"/>
  <c r="AH1800" i="1" s="1"/>
  <c r="AP1804" i="1"/>
  <c r="AP1803" i="1" s="1"/>
  <c r="AP1802" i="1" s="1"/>
  <c r="AP1801" i="1" s="1"/>
  <c r="AU1850" i="1"/>
  <c r="AB1903" i="1"/>
  <c r="AB1902" i="1" s="1"/>
  <c r="W1922" i="1"/>
  <c r="W1921" i="1" s="1"/>
  <c r="AN1936" i="1"/>
  <c r="AN1935" i="1" s="1"/>
  <c r="V1131" i="1"/>
  <c r="AY1131" i="1" s="1"/>
  <c r="AJ1128" i="1"/>
  <c r="AJ1127" i="1" s="1"/>
  <c r="AJ1126" i="1" s="1"/>
  <c r="AN1128" i="1"/>
  <c r="AN1127" i="1" s="1"/>
  <c r="AN1126" i="1" s="1"/>
  <c r="AN1112" i="1" s="1"/>
  <c r="AR1128" i="1"/>
  <c r="AR1127" i="1" s="1"/>
  <c r="AR1126" i="1" s="1"/>
  <c r="AC1135" i="1"/>
  <c r="AG1135" i="1"/>
  <c r="AG1134" i="1" s="1"/>
  <c r="AS1135" i="1"/>
  <c r="P1143" i="1"/>
  <c r="P1142" i="1" s="1"/>
  <c r="P1141" i="1" s="1"/>
  <c r="AI1143" i="1"/>
  <c r="AI1142" i="1" s="1"/>
  <c r="AI1141" i="1" s="1"/>
  <c r="AM1143" i="1"/>
  <c r="AM1142" i="1" s="1"/>
  <c r="AM1141" i="1" s="1"/>
  <c r="AM1135" i="1" s="1"/>
  <c r="AM1134" i="1" s="1"/>
  <c r="AQ1143" i="1"/>
  <c r="AQ1142" i="1" s="1"/>
  <c r="AQ1141" i="1" s="1"/>
  <c r="BA1181" i="1"/>
  <c r="W1173" i="1"/>
  <c r="W1166" i="1" s="1"/>
  <c r="AE1173" i="1"/>
  <c r="AE1166" i="1" s="1"/>
  <c r="AM1186" i="1"/>
  <c r="AM1173" i="1" s="1"/>
  <c r="AM1166" i="1" s="1"/>
  <c r="T1189" i="1"/>
  <c r="AV1189" i="1" s="1"/>
  <c r="AV1190" i="1"/>
  <c r="Q1188" i="1"/>
  <c r="Q1187" i="1" s="1"/>
  <c r="I1194" i="1"/>
  <c r="I1193" i="1" s="1"/>
  <c r="M1194" i="1"/>
  <c r="M1193" i="1" s="1"/>
  <c r="M1186" i="1" s="1"/>
  <c r="M1173" i="1" s="1"/>
  <c r="M1166" i="1" s="1"/>
  <c r="Q1194" i="1"/>
  <c r="Q1193" i="1" s="1"/>
  <c r="X1194" i="1"/>
  <c r="X1193" i="1" s="1"/>
  <c r="X1186" i="1" s="1"/>
  <c r="X1173" i="1" s="1"/>
  <c r="X1166" i="1" s="1"/>
  <c r="AB1194" i="1"/>
  <c r="AB1193" i="1" s="1"/>
  <c r="AB1186" i="1" s="1"/>
  <c r="AB1173" i="1" s="1"/>
  <c r="AB1166" i="1" s="1"/>
  <c r="AF1194" i="1"/>
  <c r="AF1193" i="1" s="1"/>
  <c r="AJ1194" i="1"/>
  <c r="AJ1193" i="1" s="1"/>
  <c r="AN1194" i="1"/>
  <c r="AN1193" i="1" s="1"/>
  <c r="T1197" i="1"/>
  <c r="BA1201" i="1"/>
  <c r="AT1219" i="1"/>
  <c r="AT1218" i="1" s="1"/>
  <c r="V1223" i="1"/>
  <c r="AY1223" i="1" s="1"/>
  <c r="Y1219" i="1"/>
  <c r="Y1218" i="1" s="1"/>
  <c r="AG1219" i="1"/>
  <c r="AG1218" i="1" s="1"/>
  <c r="AU1247" i="1"/>
  <c r="AF1255" i="1"/>
  <c r="AN1255" i="1"/>
  <c r="T1262" i="1"/>
  <c r="AW1262" i="1" s="1"/>
  <c r="T1264" i="1"/>
  <c r="AW1265" i="1"/>
  <c r="AW1266" i="1"/>
  <c r="AU1279" i="1"/>
  <c r="BA1281" i="1"/>
  <c r="BA1283" i="1"/>
  <c r="AP1275" i="1"/>
  <c r="AT1275" i="1"/>
  <c r="AT1274" i="1" s="1"/>
  <c r="Y1289" i="1"/>
  <c r="BA1293" i="1"/>
  <c r="Q1293" i="1"/>
  <c r="Q1292" i="1" s="1"/>
  <c r="Q1291" i="1" s="1"/>
  <c r="Q1290" i="1" s="1"/>
  <c r="Q1289" i="1" s="1"/>
  <c r="R1301" i="1"/>
  <c r="R1300" i="1" s="1"/>
  <c r="R1299" i="1" s="1"/>
  <c r="R1289" i="1" s="1"/>
  <c r="O1307" i="1"/>
  <c r="AF1308" i="1"/>
  <c r="AF1307" i="1" s="1"/>
  <c r="P1308" i="1"/>
  <c r="P1307" i="1" s="1"/>
  <c r="AZ1308" i="1"/>
  <c r="AZ1307" i="1" s="1"/>
  <c r="AW1322" i="1"/>
  <c r="AB1308" i="1"/>
  <c r="AB1307" i="1" s="1"/>
  <c r="AX1340" i="1"/>
  <c r="AI1349" i="1"/>
  <c r="AY1367" i="1"/>
  <c r="BA1378" i="1"/>
  <c r="AA1381" i="1"/>
  <c r="AA1380" i="1" s="1"/>
  <c r="AI1381" i="1"/>
  <c r="AI1380" i="1" s="1"/>
  <c r="AW1391" i="1"/>
  <c r="R1393" i="1"/>
  <c r="R1392" i="1" s="1"/>
  <c r="AH1393" i="1"/>
  <c r="AH1392" i="1" s="1"/>
  <c r="AT1393" i="1"/>
  <c r="AT1392" i="1" s="1"/>
  <c r="O1406" i="1"/>
  <c r="O1405" i="1" s="1"/>
  <c r="N1418" i="1"/>
  <c r="Z1418" i="1"/>
  <c r="AW1429" i="1"/>
  <c r="AV1437" i="1"/>
  <c r="AF1434" i="1"/>
  <c r="AF1433" i="1" s="1"/>
  <c r="AF1417" i="1" s="1"/>
  <c r="AN1434" i="1"/>
  <c r="AN1433" i="1" s="1"/>
  <c r="O1434" i="1"/>
  <c r="AH1434" i="1"/>
  <c r="AT1434" i="1"/>
  <c r="AW1449" i="1"/>
  <c r="W1486" i="1"/>
  <c r="AM1488" i="1"/>
  <c r="AM1487" i="1" s="1"/>
  <c r="AI1497" i="1"/>
  <c r="AI1496" i="1" s="1"/>
  <c r="AI1495" i="1" s="1"/>
  <c r="AM1497" i="1"/>
  <c r="AM1496" i="1" s="1"/>
  <c r="AM1495" i="1" s="1"/>
  <c r="AQ1497" i="1"/>
  <c r="AQ1496" i="1" s="1"/>
  <c r="AQ1495" i="1" s="1"/>
  <c r="BA1505" i="1"/>
  <c r="AV1506" i="1"/>
  <c r="AY1519" i="1"/>
  <c r="BA1520" i="1"/>
  <c r="T1521" i="1"/>
  <c r="AX1521" i="1"/>
  <c r="AW1529" i="1"/>
  <c r="AC1530" i="1"/>
  <c r="AC1524" i="1" s="1"/>
  <c r="AC1517" i="1" s="1"/>
  <c r="AK1530" i="1"/>
  <c r="R1530" i="1"/>
  <c r="AW1537" i="1"/>
  <c r="AY1539" i="1"/>
  <c r="AW1541" i="1"/>
  <c r="U1559" i="1"/>
  <c r="O1575" i="1"/>
  <c r="O1574" i="1" s="1"/>
  <c r="AI1575" i="1"/>
  <c r="AI1574" i="1" s="1"/>
  <c r="R1575" i="1"/>
  <c r="R1574" i="1" s="1"/>
  <c r="AI1588" i="1"/>
  <c r="AI1587" i="1" s="1"/>
  <c r="AQ1588" i="1"/>
  <c r="AQ1587" i="1" s="1"/>
  <c r="AI1600" i="1"/>
  <c r="T1607" i="1"/>
  <c r="BA1609" i="1"/>
  <c r="O1614" i="1"/>
  <c r="O1613" i="1" s="1"/>
  <c r="AD1624" i="1"/>
  <c r="AD1623" i="1" s="1"/>
  <c r="AD1614" i="1" s="1"/>
  <c r="AD1613" i="1" s="1"/>
  <c r="AD1599" i="1" s="1"/>
  <c r="Q1643" i="1"/>
  <c r="AN1643" i="1"/>
  <c r="BA1648" i="1"/>
  <c r="BA1658" i="1"/>
  <c r="AF1670" i="1"/>
  <c r="AF1669" i="1" s="1"/>
  <c r="AF1668" i="1" s="1"/>
  <c r="AJ1670" i="1"/>
  <c r="AJ1669" i="1" s="1"/>
  <c r="AJ1668" i="1" s="1"/>
  <c r="AJ1662" i="1" s="1"/>
  <c r="AJ1661" i="1" s="1"/>
  <c r="AN1670" i="1"/>
  <c r="AN1669" i="1" s="1"/>
  <c r="AN1668" i="1" s="1"/>
  <c r="AZ1661" i="1"/>
  <c r="Z1661" i="1"/>
  <c r="AD1661" i="1"/>
  <c r="AH1661" i="1"/>
  <c r="AT1661" i="1"/>
  <c r="AV1695" i="1"/>
  <c r="AZ1691" i="1"/>
  <c r="AZ1684" i="1" s="1"/>
  <c r="Z1691" i="1"/>
  <c r="Z1684" i="1" s="1"/>
  <c r="AH1691" i="1"/>
  <c r="AT1691" i="1"/>
  <c r="AT1684" i="1" s="1"/>
  <c r="BA1706" i="1"/>
  <c r="AC1704" i="1"/>
  <c r="AG1706" i="1"/>
  <c r="AG1705" i="1" s="1"/>
  <c r="AG1704" i="1" s="1"/>
  <c r="AK1706" i="1"/>
  <c r="AK1705" i="1" s="1"/>
  <c r="AK1704" i="1" s="1"/>
  <c r="AO1706" i="1"/>
  <c r="AO1705" i="1" s="1"/>
  <c r="AO1704" i="1" s="1"/>
  <c r="AS1706" i="1"/>
  <c r="AS1705" i="1" s="1"/>
  <c r="AS1704" i="1" s="1"/>
  <c r="AW1710" i="1"/>
  <c r="O1731" i="1"/>
  <c r="O1730" i="1" s="1"/>
  <c r="S1731" i="1"/>
  <c r="S1730" i="1" s="1"/>
  <c r="Z1731" i="1"/>
  <c r="Z1730" i="1" s="1"/>
  <c r="BA1740" i="1"/>
  <c r="AA1800" i="1"/>
  <c r="L1818" i="1"/>
  <c r="BA1938" i="1"/>
  <c r="AL1937" i="1"/>
  <c r="BA1937" i="1" s="1"/>
  <c r="U1713" i="1"/>
  <c r="AX1713" i="1" s="1"/>
  <c r="N1712" i="1"/>
  <c r="N1711" i="1" s="1"/>
  <c r="R1712" i="1"/>
  <c r="R1711" i="1" s="1"/>
  <c r="R1704" i="1" s="1"/>
  <c r="R1691" i="1" s="1"/>
  <c r="R1684" i="1" s="1"/>
  <c r="AV1714" i="1"/>
  <c r="T1715" i="1"/>
  <c r="T1721" i="1"/>
  <c r="T1728" i="1"/>
  <c r="U1728" i="1"/>
  <c r="AX1728" i="1" s="1"/>
  <c r="AA1731" i="1"/>
  <c r="AA1730" i="1" s="1"/>
  <c r="AI1731" i="1"/>
  <c r="AI1730" i="1" s="1"/>
  <c r="AM1731" i="1"/>
  <c r="AM1730" i="1" s="1"/>
  <c r="AU1735" i="1"/>
  <c r="AU1740" i="1"/>
  <c r="AB1743" i="1"/>
  <c r="AB1742" i="1" s="1"/>
  <c r="AJ1743" i="1"/>
  <c r="AJ1742" i="1" s="1"/>
  <c r="AR1743" i="1"/>
  <c r="AR1742" i="1" s="1"/>
  <c r="T1747" i="1"/>
  <c r="U1747" i="1"/>
  <c r="AX1747" i="1" s="1"/>
  <c r="BA1747" i="1"/>
  <c r="T1752" i="1"/>
  <c r="AI1755" i="1"/>
  <c r="AI1754" i="1" s="1"/>
  <c r="AQ1755" i="1"/>
  <c r="AQ1754" i="1" s="1"/>
  <c r="AH1755" i="1"/>
  <c r="AH1754" i="1" s="1"/>
  <c r="BA1763" i="1"/>
  <c r="AU1763" i="1"/>
  <c r="M1767" i="1"/>
  <c r="AJ1767" i="1"/>
  <c r="U1776" i="1"/>
  <c r="AX1776" i="1" s="1"/>
  <c r="AV1777" i="1"/>
  <c r="AW1777" i="1"/>
  <c r="AV1778" i="1"/>
  <c r="AW1778" i="1"/>
  <c r="BA1783" i="1"/>
  <c r="AL1786" i="1"/>
  <c r="I1786" i="1"/>
  <c r="I1785" i="1" s="1"/>
  <c r="I1780" i="1" s="1"/>
  <c r="I1779" i="1" s="1"/>
  <c r="M1786" i="1"/>
  <c r="M1785" i="1" s="1"/>
  <c r="M1780" i="1" s="1"/>
  <c r="M1779" i="1" s="1"/>
  <c r="Q1786" i="1"/>
  <c r="Q1785" i="1" s="1"/>
  <c r="Q1780" i="1" s="1"/>
  <c r="X1786" i="1"/>
  <c r="X1785" i="1" s="1"/>
  <c r="X1780" i="1" s="1"/>
  <c r="X1779" i="1" s="1"/>
  <c r="AB1786" i="1"/>
  <c r="AB1785" i="1" s="1"/>
  <c r="AB1780" i="1" s="1"/>
  <c r="AB1779" i="1" s="1"/>
  <c r="AA1786" i="1"/>
  <c r="AA1785" i="1" s="1"/>
  <c r="AA1780" i="1" s="1"/>
  <c r="AA1779" i="1" s="1"/>
  <c r="AI1786" i="1"/>
  <c r="AI1785" i="1" s="1"/>
  <c r="AI1780" i="1" s="1"/>
  <c r="AI1779" i="1" s="1"/>
  <c r="AI1766" i="1" s="1"/>
  <c r="AU1790" i="1"/>
  <c r="AV1795" i="1"/>
  <c r="AW1795" i="1"/>
  <c r="I1804" i="1"/>
  <c r="I1803" i="1" s="1"/>
  <c r="M1804" i="1"/>
  <c r="M1803" i="1" s="1"/>
  <c r="M1802" i="1" s="1"/>
  <c r="M1801" i="1" s="1"/>
  <c r="M1800" i="1" s="1"/>
  <c r="Q1804" i="1"/>
  <c r="Q1803" i="1" s="1"/>
  <c r="Q1802" i="1" s="1"/>
  <c r="Q1801" i="1" s="1"/>
  <c r="Q1800" i="1" s="1"/>
  <c r="AJ1812" i="1"/>
  <c r="AJ1811" i="1" s="1"/>
  <c r="AJ1810" i="1" s="1"/>
  <c r="AM1815" i="1"/>
  <c r="AM1812" i="1" s="1"/>
  <c r="AM1811" i="1" s="1"/>
  <c r="AM1810" i="1" s="1"/>
  <c r="AM1800" i="1" s="1"/>
  <c r="O1819" i="1"/>
  <c r="Z1819" i="1"/>
  <c r="Z1818" i="1" s="1"/>
  <c r="AD1819" i="1"/>
  <c r="AD1818" i="1" s="1"/>
  <c r="AZ1819" i="1"/>
  <c r="AB1819" i="1"/>
  <c r="T1834" i="1"/>
  <c r="AH1842" i="1"/>
  <c r="BA1846" i="1"/>
  <c r="AT1842" i="1"/>
  <c r="O1849" i="1"/>
  <c r="T1849" i="1" s="1"/>
  <c r="BA1858" i="1"/>
  <c r="V1864" i="1"/>
  <c r="AY1864" i="1" s="1"/>
  <c r="AK1860" i="1"/>
  <c r="AK1853" i="1" s="1"/>
  <c r="Y1866" i="1"/>
  <c r="Y1860" i="1" s="1"/>
  <c r="Y1853" i="1" s="1"/>
  <c r="AC1866" i="1"/>
  <c r="AC1860" i="1" s="1"/>
  <c r="AG1866" i="1"/>
  <c r="AG1860" i="1" s="1"/>
  <c r="AG1853" i="1" s="1"/>
  <c r="AO1866" i="1"/>
  <c r="W1873" i="1"/>
  <c r="W1872" i="1" s="1"/>
  <c r="AA1873" i="1"/>
  <c r="AA1872" i="1" s="1"/>
  <c r="AA1866" i="1" s="1"/>
  <c r="AA1860" i="1" s="1"/>
  <c r="AE1873" i="1"/>
  <c r="AE1872" i="1" s="1"/>
  <c r="AE1866" i="1" s="1"/>
  <c r="AE1860" i="1" s="1"/>
  <c r="AE1853" i="1" s="1"/>
  <c r="AI1873" i="1"/>
  <c r="AI1872" i="1" s="1"/>
  <c r="AM1873" i="1"/>
  <c r="AM1872" i="1" s="1"/>
  <c r="AM1866" i="1" s="1"/>
  <c r="AM1860" i="1" s="1"/>
  <c r="AM1853" i="1" s="1"/>
  <c r="AQ1873" i="1"/>
  <c r="AQ1872" i="1" s="1"/>
  <c r="AV1877" i="1"/>
  <c r="AW1877" i="1"/>
  <c r="U1881" i="1"/>
  <c r="AX1881" i="1" s="1"/>
  <c r="AV1882" i="1"/>
  <c r="AW1882" i="1"/>
  <c r="J1894" i="1"/>
  <c r="AD1891" i="1"/>
  <c r="AD1890" i="1" s="1"/>
  <c r="AT1891" i="1"/>
  <c r="AT1890" i="1" s="1"/>
  <c r="V1895" i="1"/>
  <c r="AY1895" i="1" s="1"/>
  <c r="AV1901" i="1"/>
  <c r="AW1901" i="1"/>
  <c r="U1907" i="1"/>
  <c r="AX1907" i="1" s="1"/>
  <c r="AV1908" i="1"/>
  <c r="AW1908" i="1"/>
  <c r="AA1909" i="1"/>
  <c r="AA1903" i="1" s="1"/>
  <c r="AA1902" i="1" s="1"/>
  <c r="V1919" i="1"/>
  <c r="AY1919" i="1" s="1"/>
  <c r="AV1920" i="1"/>
  <c r="AW1920" i="1"/>
  <c r="X1923" i="1"/>
  <c r="AB1923" i="1"/>
  <c r="AF1923" i="1"/>
  <c r="AM1927" i="1"/>
  <c r="AM1926" i="1" s="1"/>
  <c r="AM1925" i="1" s="1"/>
  <c r="AM1924" i="1" s="1"/>
  <c r="AM1923" i="1" s="1"/>
  <c r="AI1927" i="1"/>
  <c r="AI1926" i="1" s="1"/>
  <c r="AI1925" i="1" s="1"/>
  <c r="AI1924" i="1" s="1"/>
  <c r="AI1923" i="1" s="1"/>
  <c r="BA1939" i="1"/>
  <c r="V1943" i="1"/>
  <c r="AY1943" i="1" s="1"/>
  <c r="Z1942" i="1"/>
  <c r="Z1941" i="1" s="1"/>
  <c r="Z1936" i="1" s="1"/>
  <c r="Z1935" i="1" s="1"/>
  <c r="AD1942" i="1"/>
  <c r="AD1941" i="1" s="1"/>
  <c r="AD1936" i="1" s="1"/>
  <c r="AD1935" i="1" s="1"/>
  <c r="AH1942" i="1"/>
  <c r="AH1941" i="1" s="1"/>
  <c r="AH1936" i="1" s="1"/>
  <c r="AH1935" i="1" s="1"/>
  <c r="AT1942" i="1"/>
  <c r="AT1941" i="1" s="1"/>
  <c r="AT1936" i="1" s="1"/>
  <c r="AT1935" i="1" s="1"/>
  <c r="T1945" i="1"/>
  <c r="T1947" i="1"/>
  <c r="T1949" i="1"/>
  <c r="O1951" i="1"/>
  <c r="N1955" i="1"/>
  <c r="V1955" i="1" s="1"/>
  <c r="AY1955" i="1" s="1"/>
  <c r="Z1951" i="1"/>
  <c r="AU1958" i="1"/>
  <c r="U1964" i="1"/>
  <c r="AX1964" i="1" s="1"/>
  <c r="R1967" i="1"/>
  <c r="R1966" i="1" s="1"/>
  <c r="AE1967" i="1"/>
  <c r="AE1966" i="1" s="1"/>
  <c r="AA1967" i="1"/>
  <c r="AA1966" i="1" s="1"/>
  <c r="AQ1967" i="1"/>
  <c r="AQ1966" i="1" s="1"/>
  <c r="AV1972" i="1"/>
  <c r="AW1972" i="1"/>
  <c r="T1976" i="1"/>
  <c r="Q1967" i="1"/>
  <c r="Q1966" i="1" s="1"/>
  <c r="AL1980" i="1"/>
  <c r="AL1979" i="1" s="1"/>
  <c r="AJ1984" i="1"/>
  <c r="AJ1978" i="1" s="1"/>
  <c r="AN1984" i="1"/>
  <c r="AN1978" i="1" s="1"/>
  <c r="AU1988" i="1"/>
  <c r="AM1984" i="1"/>
  <c r="AM1978" i="1" s="1"/>
  <c r="AG1984" i="1"/>
  <c r="AG1978" i="1" s="1"/>
  <c r="AA1984" i="1"/>
  <c r="AA1978" i="1" s="1"/>
  <c r="AQ1984" i="1"/>
  <c r="AQ1978" i="1" s="1"/>
  <c r="V2000" i="1"/>
  <c r="AY2000" i="1" s="1"/>
  <c r="AI2017" i="1"/>
  <c r="AI2016" i="1" s="1"/>
  <c r="AG2017" i="1"/>
  <c r="AG2016" i="1" s="1"/>
  <c r="R2028" i="1"/>
  <c r="R2027" i="1" s="1"/>
  <c r="AF2047" i="1"/>
  <c r="AF2046" i="1" s="1"/>
  <c r="AJ2047" i="1"/>
  <c r="AJ2046" i="1" s="1"/>
  <c r="AN2047" i="1"/>
  <c r="AN2046" i="1" s="1"/>
  <c r="R2041" i="1"/>
  <c r="R2040" i="1" s="1"/>
  <c r="R2039" i="1" s="1"/>
  <c r="R1743" i="1"/>
  <c r="R1742" i="1" s="1"/>
  <c r="AR1755" i="1"/>
  <c r="AR1754" i="1" s="1"/>
  <c r="S1767" i="1"/>
  <c r="S1766" i="1" s="1"/>
  <c r="V1770" i="1"/>
  <c r="AC1766" i="1"/>
  <c r="BA1776" i="1"/>
  <c r="BA1792" i="1"/>
  <c r="AX1794" i="1"/>
  <c r="BA1794" i="1"/>
  <c r="AG1779" i="1"/>
  <c r="AG1766" i="1" s="1"/>
  <c r="AK1779" i="1"/>
  <c r="AO1779" i="1"/>
  <c r="AO1766" i="1" s="1"/>
  <c r="Y1800" i="1"/>
  <c r="AG1800" i="1"/>
  <c r="T1807" i="1"/>
  <c r="BA1807" i="1"/>
  <c r="AX1815" i="1"/>
  <c r="AY1815" i="1"/>
  <c r="W1819" i="1"/>
  <c r="AF1819" i="1"/>
  <c r="AJ1819" i="1"/>
  <c r="BA1831" i="1"/>
  <c r="AX1834" i="1"/>
  <c r="AV1835" i="1"/>
  <c r="AW1836" i="1"/>
  <c r="W1818" i="1"/>
  <c r="AW1865" i="1"/>
  <c r="AY1869" i="1"/>
  <c r="BA1876" i="1"/>
  <c r="AU1876" i="1"/>
  <c r="AY1881" i="1"/>
  <c r="AA1891" i="1"/>
  <c r="AA1890" i="1" s="1"/>
  <c r="AI1891" i="1"/>
  <c r="AI1890" i="1" s="1"/>
  <c r="AQ1891" i="1"/>
  <c r="AQ1890" i="1" s="1"/>
  <c r="AY1907" i="1"/>
  <c r="BA1907" i="1"/>
  <c r="O1923" i="1"/>
  <c r="Z1923" i="1"/>
  <c r="AY1927" i="1"/>
  <c r="AN1923" i="1"/>
  <c r="AR1923" i="1"/>
  <c r="BA1931" i="1"/>
  <c r="AW1933" i="1"/>
  <c r="AG1936" i="1"/>
  <c r="AG1935" i="1" s="1"/>
  <c r="AK1936" i="1"/>
  <c r="AK1935" i="1" s="1"/>
  <c r="AU1938" i="1"/>
  <c r="T1943" i="1"/>
  <c r="AX1949" i="1"/>
  <c r="BA1949" i="1"/>
  <c r="Q1951" i="1"/>
  <c r="T1956" i="1"/>
  <c r="P1951" i="1"/>
  <c r="AA1951" i="1"/>
  <c r="AI1951" i="1"/>
  <c r="AV1965" i="1"/>
  <c r="V1969" i="1"/>
  <c r="AY1969" i="1" s="1"/>
  <c r="T1987" i="1"/>
  <c r="T1988" i="1"/>
  <c r="AO1984" i="1"/>
  <c r="AO1978" i="1" s="1"/>
  <c r="T1995" i="1"/>
  <c r="U2000" i="1"/>
  <c r="AX2000" i="1" s="1"/>
  <c r="AW2001" i="1"/>
  <c r="AS2017" i="1"/>
  <c r="AS2016" i="1" s="1"/>
  <c r="W1712" i="1"/>
  <c r="W1711" i="1" s="1"/>
  <c r="W1704" i="1" s="1"/>
  <c r="W1691" i="1" s="1"/>
  <c r="W1684" i="1" s="1"/>
  <c r="AA1712" i="1"/>
  <c r="AA1711" i="1" s="1"/>
  <c r="AA1704" i="1" s="1"/>
  <c r="AA1691" i="1" s="1"/>
  <c r="AE1712" i="1"/>
  <c r="AE1711" i="1" s="1"/>
  <c r="AE1704" i="1" s="1"/>
  <c r="AE1691" i="1" s="1"/>
  <c r="AE1684" i="1" s="1"/>
  <c r="AI1712" i="1"/>
  <c r="AI1711" i="1" s="1"/>
  <c r="AM1712" i="1"/>
  <c r="AM1711" i="1" s="1"/>
  <c r="AU1713" i="1"/>
  <c r="V1715" i="1"/>
  <c r="AY1715" i="1" s="1"/>
  <c r="BA1715" i="1"/>
  <c r="V1721" i="1"/>
  <c r="AY1721" i="1" s="1"/>
  <c r="BA1721" i="1"/>
  <c r="V1727" i="1"/>
  <c r="V1728" i="1"/>
  <c r="AY1728" i="1" s="1"/>
  <c r="AV1729" i="1"/>
  <c r="AW1729" i="1"/>
  <c r="U1735" i="1"/>
  <c r="AX1735" i="1" s="1"/>
  <c r="AV1736" i="1"/>
  <c r="X1743" i="1"/>
  <c r="X1742" i="1" s="1"/>
  <c r="AF1743" i="1"/>
  <c r="AF1742" i="1" s="1"/>
  <c r="AN1743" i="1"/>
  <c r="AN1742" i="1" s="1"/>
  <c r="V1747" i="1"/>
  <c r="AY1747" i="1" s="1"/>
  <c r="S1743" i="1"/>
  <c r="S1742" i="1" s="1"/>
  <c r="Z1743" i="1"/>
  <c r="Z1742" i="1" s="1"/>
  <c r="AD1743" i="1"/>
  <c r="AD1742" i="1" s="1"/>
  <c r="AH1743" i="1"/>
  <c r="AH1742" i="1" s="1"/>
  <c r="AT1743" i="1"/>
  <c r="AT1742" i="1" s="1"/>
  <c r="AV1748" i="1"/>
  <c r="AX1752" i="1"/>
  <c r="V1759" i="1"/>
  <c r="AY1759" i="1" s="1"/>
  <c r="AK1755" i="1"/>
  <c r="AK1754" i="1" s="1"/>
  <c r="AU1759" i="1"/>
  <c r="AV1764" i="1"/>
  <c r="AQ1767" i="1"/>
  <c r="J1770" i="1"/>
  <c r="BA1771" i="1"/>
  <c r="AM1771" i="1"/>
  <c r="AM1770" i="1" s="1"/>
  <c r="AM1769" i="1" s="1"/>
  <c r="AM1768" i="1" s="1"/>
  <c r="AM1767" i="1" s="1"/>
  <c r="AU1781" i="1"/>
  <c r="AV1781" i="1" s="1"/>
  <c r="AU1782" i="1"/>
  <c r="AV1782" i="1" s="1"/>
  <c r="AU1783" i="1"/>
  <c r="AV1783" i="1" s="1"/>
  <c r="AV1784" i="1"/>
  <c r="V1787" i="1"/>
  <c r="AV1788" i="1"/>
  <c r="AW1788" i="1"/>
  <c r="U1790" i="1"/>
  <c r="AX1790" i="1" s="1"/>
  <c r="T1792" i="1"/>
  <c r="W1786" i="1"/>
  <c r="W1785" i="1" s="1"/>
  <c r="W1780" i="1" s="1"/>
  <c r="W1779" i="1" s="1"/>
  <c r="W1766" i="1" s="1"/>
  <c r="AE1786" i="1"/>
  <c r="AE1785" i="1" s="1"/>
  <c r="AE1780" i="1" s="1"/>
  <c r="AE1779" i="1" s="1"/>
  <c r="AE1766" i="1" s="1"/>
  <c r="AM1786" i="1"/>
  <c r="AM1785" i="1" s="1"/>
  <c r="AM1780" i="1" s="1"/>
  <c r="AM1779" i="1" s="1"/>
  <c r="AU1792" i="1"/>
  <c r="V1794" i="1"/>
  <c r="AY1794" i="1" s="1"/>
  <c r="Q1779" i="1"/>
  <c r="Q1766" i="1" s="1"/>
  <c r="AU1798" i="1"/>
  <c r="AV1798" i="1" s="1"/>
  <c r="AT1779" i="1"/>
  <c r="V1805" i="1"/>
  <c r="AV1806" i="1"/>
  <c r="AW1806" i="1"/>
  <c r="AV1808" i="1"/>
  <c r="AW1808" i="1"/>
  <c r="V1813" i="1"/>
  <c r="AZ1812" i="1"/>
  <c r="AZ1811" i="1" s="1"/>
  <c r="AZ1810" i="1" s="1"/>
  <c r="AZ1800" i="1" s="1"/>
  <c r="AI1815" i="1"/>
  <c r="AI1812" i="1" s="1"/>
  <c r="AI1811" i="1" s="1"/>
  <c r="AI1810" i="1" s="1"/>
  <c r="AI1800" i="1" s="1"/>
  <c r="AV1824" i="1"/>
  <c r="AW1824" i="1"/>
  <c r="AU1831" i="1"/>
  <c r="BA1840" i="1"/>
  <c r="O1842" i="1"/>
  <c r="AJ1842" i="1"/>
  <c r="AR1842" i="1"/>
  <c r="T1846" i="1"/>
  <c r="AU1851" i="1"/>
  <c r="AI1866" i="1"/>
  <c r="AI1860" i="1" s="1"/>
  <c r="AI1853" i="1" s="1"/>
  <c r="AH1866" i="1"/>
  <c r="W1866" i="1"/>
  <c r="M1866" i="1"/>
  <c r="M1860" i="1" s="1"/>
  <c r="M1853" i="1" s="1"/>
  <c r="R1873" i="1"/>
  <c r="R1872" i="1" s="1"/>
  <c r="X1891" i="1"/>
  <c r="X1890" i="1" s="1"/>
  <c r="AF1891" i="1"/>
  <c r="AF1890" i="1" s="1"/>
  <c r="AN1891" i="1"/>
  <c r="AN1890" i="1" s="1"/>
  <c r="AI1903" i="1"/>
  <c r="AI1902" i="1" s="1"/>
  <c r="AM1903" i="1"/>
  <c r="AM1902" i="1" s="1"/>
  <c r="T1911" i="1"/>
  <c r="BA1919" i="1"/>
  <c r="Y1923" i="1"/>
  <c r="Y1922" i="1" s="1"/>
  <c r="U1926" i="1"/>
  <c r="AJ1923" i="1"/>
  <c r="AU1939" i="1"/>
  <c r="N1942" i="1"/>
  <c r="N1941" i="1" s="1"/>
  <c r="N1936" i="1" s="1"/>
  <c r="N1935" i="1" s="1"/>
  <c r="R1942" i="1"/>
  <c r="R1941" i="1" s="1"/>
  <c r="R1936" i="1" s="1"/>
  <c r="R1935" i="1" s="1"/>
  <c r="AI1942" i="1"/>
  <c r="AI1941" i="1" s="1"/>
  <c r="AI1936" i="1" s="1"/>
  <c r="AI1935" i="1" s="1"/>
  <c r="AI1922" i="1" s="1"/>
  <c r="AM1942" i="1"/>
  <c r="AM1941" i="1" s="1"/>
  <c r="AM1936" i="1" s="1"/>
  <c r="AM1935" i="1" s="1"/>
  <c r="AQ1942" i="1"/>
  <c r="AQ1941" i="1" s="1"/>
  <c r="AQ1936" i="1" s="1"/>
  <c r="AQ1935" i="1" s="1"/>
  <c r="AQ1922" i="1" s="1"/>
  <c r="L1955" i="1"/>
  <c r="L1954" i="1" s="1"/>
  <c r="L1953" i="1" s="1"/>
  <c r="L1952" i="1" s="1"/>
  <c r="L1951" i="1" s="1"/>
  <c r="X1951" i="1"/>
  <c r="AJ1951" i="1"/>
  <c r="T1958" i="1"/>
  <c r="U1963" i="1"/>
  <c r="AM1967" i="1"/>
  <c r="AM1966" i="1" s="1"/>
  <c r="AZ1967" i="1"/>
  <c r="AZ1966" i="1" s="1"/>
  <c r="AK1967" i="1"/>
  <c r="AK1966" i="1" s="1"/>
  <c r="AC1967" i="1"/>
  <c r="AC1966" i="1" s="1"/>
  <c r="BA1982" i="1"/>
  <c r="AU1990" i="1"/>
  <c r="AV1990" i="1" s="1"/>
  <c r="AV1991" i="1"/>
  <c r="I1994" i="1"/>
  <c r="AC1984" i="1"/>
  <c r="AC1978" i="1" s="1"/>
  <c r="U1995" i="1"/>
  <c r="AX1995" i="1" s="1"/>
  <c r="N1984" i="1"/>
  <c r="N1978" i="1" s="1"/>
  <c r="R1984" i="1"/>
  <c r="R1978" i="1" s="1"/>
  <c r="P2017" i="1"/>
  <c r="P2016" i="1" s="1"/>
  <c r="AM2017" i="1"/>
  <c r="AM2016" i="1" s="1"/>
  <c r="AQ2017" i="1"/>
  <c r="AQ2016" i="1" s="1"/>
  <c r="V2031" i="1"/>
  <c r="AY2031" i="1" s="1"/>
  <c r="V2032" i="1"/>
  <c r="AY2032" i="1" s="1"/>
  <c r="AH2028" i="1"/>
  <c r="AH2027" i="1" s="1"/>
  <c r="AT2028" i="1"/>
  <c r="AT2027" i="1" s="1"/>
  <c r="N2062" i="1"/>
  <c r="N2061" i="1" s="1"/>
  <c r="R2062" i="1"/>
  <c r="R2061" i="1" s="1"/>
  <c r="Y2062" i="1"/>
  <c r="Y2061" i="1" s="1"/>
  <c r="AG2062" i="1"/>
  <c r="AG2061" i="1" s="1"/>
  <c r="AG2060" i="1" s="1"/>
  <c r="AG2059" i="1" s="1"/>
  <c r="AK2062" i="1"/>
  <c r="AK2061" i="1" s="1"/>
  <c r="AK2060" i="1" s="1"/>
  <c r="AK2059" i="1" s="1"/>
  <c r="AS2062" i="1"/>
  <c r="AS2061" i="1" s="1"/>
  <c r="AS2060" i="1" s="1"/>
  <c r="AS2059" i="1" s="1"/>
  <c r="AM2125" i="1"/>
  <c r="AF2150" i="1"/>
  <c r="AW1848" i="1"/>
  <c r="BA1864" i="1"/>
  <c r="AQ1866" i="1"/>
  <c r="AQ1860" i="1" s="1"/>
  <c r="AQ1853" i="1" s="1"/>
  <c r="R1866" i="1"/>
  <c r="R1860" i="1" s="1"/>
  <c r="R1853" i="1" s="1"/>
  <c r="X1866" i="1"/>
  <c r="AB1866" i="1"/>
  <c r="AF1866" i="1"/>
  <c r="AJ1866" i="1"/>
  <c r="AN1866" i="1"/>
  <c r="AR1866" i="1"/>
  <c r="AW1896" i="1"/>
  <c r="M1923" i="1"/>
  <c r="BA1932" i="1"/>
  <c r="AV1939" i="1"/>
  <c r="O1922" i="1"/>
  <c r="AF1936" i="1"/>
  <c r="AF1935" i="1" s="1"/>
  <c r="AW1944" i="1"/>
  <c r="AW1946" i="1"/>
  <c r="AW1948" i="1"/>
  <c r="AR1951" i="1"/>
  <c r="M1951" i="1"/>
  <c r="AN1951" i="1"/>
  <c r="AW1957" i="1"/>
  <c r="AK1955" i="1"/>
  <c r="AK1954" i="1" s="1"/>
  <c r="AK1953" i="1" s="1"/>
  <c r="AK1952" i="1" s="1"/>
  <c r="AK1951" i="1" s="1"/>
  <c r="AW1960" i="1"/>
  <c r="L1967" i="1"/>
  <c r="L1966" i="1" s="1"/>
  <c r="X1967" i="1"/>
  <c r="X1966" i="1" s="1"/>
  <c r="AF1967" i="1"/>
  <c r="AF1966" i="1" s="1"/>
  <c r="AN1967" i="1"/>
  <c r="AN1966" i="1" s="1"/>
  <c r="Y1984" i="1"/>
  <c r="Y1978" i="1" s="1"/>
  <c r="AD1984" i="1"/>
  <c r="AD1978" i="1" s="1"/>
  <c r="AT1984" i="1"/>
  <c r="AT1978" i="1" s="1"/>
  <c r="BA2000" i="1"/>
  <c r="O2028" i="1"/>
  <c r="O2027" i="1" s="1"/>
  <c r="AW2065" i="1"/>
  <c r="AV2065" i="1"/>
  <c r="U2007" i="1"/>
  <c r="BA2014" i="1"/>
  <c r="T2021" i="1"/>
  <c r="BA2023" i="1"/>
  <c r="AM2028" i="1"/>
  <c r="AM2027" i="1" s="1"/>
  <c r="AG2028" i="1"/>
  <c r="AG2027" i="1" s="1"/>
  <c r="AK2028" i="1"/>
  <c r="AK2027" i="1" s="1"/>
  <c r="AO2028" i="1"/>
  <c r="AO2027" i="1" s="1"/>
  <c r="AS2028" i="1"/>
  <c r="AS2027" i="1" s="1"/>
  <c r="AV2033" i="1"/>
  <c r="AW2033" i="1"/>
  <c r="T2036" i="1"/>
  <c r="AV2036" i="1" s="1"/>
  <c r="AF2053" i="1"/>
  <c r="AF2052" i="1" s="1"/>
  <c r="AJ2053" i="1"/>
  <c r="AJ2052" i="1" s="1"/>
  <c r="AN2053" i="1"/>
  <c r="AN2052" i="1" s="1"/>
  <c r="AR2053" i="1"/>
  <c r="AR2052" i="1" s="1"/>
  <c r="AU2056" i="1"/>
  <c r="V2063" i="1"/>
  <c r="AY2063" i="1" s="1"/>
  <c r="AD2062" i="1"/>
  <c r="AD2061" i="1" s="1"/>
  <c r="AH2062" i="1"/>
  <c r="AH2061" i="1" s="1"/>
  <c r="AP2062" i="1"/>
  <c r="AT2062" i="1"/>
  <c r="AT2061" i="1" s="1"/>
  <c r="AX2072" i="1"/>
  <c r="V2076" i="1"/>
  <c r="AY2076" i="1" s="1"/>
  <c r="N2075" i="1"/>
  <c r="AO2074" i="1"/>
  <c r="AO2060" i="1" s="1"/>
  <c r="AO2059" i="1" s="1"/>
  <c r="O2082" i="1"/>
  <c r="O2074" i="1" s="1"/>
  <c r="S2082" i="1"/>
  <c r="S2074" i="1" s="1"/>
  <c r="T2085" i="1"/>
  <c r="L2082" i="1"/>
  <c r="P2082" i="1"/>
  <c r="AI2082" i="1"/>
  <c r="AQ2082" i="1"/>
  <c r="T2099" i="1"/>
  <c r="P2096" i="1"/>
  <c r="P2095" i="1" s="1"/>
  <c r="P2094" i="1" s="1"/>
  <c r="P2093" i="1" s="1"/>
  <c r="Z2096" i="1"/>
  <c r="Z2095" i="1" s="1"/>
  <c r="AD2096" i="1"/>
  <c r="AD2095" i="1" s="1"/>
  <c r="AH2096" i="1"/>
  <c r="AH2095" i="1" s="1"/>
  <c r="AZ2096" i="1"/>
  <c r="AZ2095" i="1" s="1"/>
  <c r="BA2101" i="1"/>
  <c r="AU2101" i="1"/>
  <c r="AI2106" i="1"/>
  <c r="AI2105" i="1" s="1"/>
  <c r="AI2094" i="1" s="1"/>
  <c r="AI2093" i="1" s="1"/>
  <c r="AM2106" i="1"/>
  <c r="AM2105" i="1" s="1"/>
  <c r="AQ2106" i="1"/>
  <c r="AQ2105" i="1" s="1"/>
  <c r="AQ2094" i="1" s="1"/>
  <c r="AQ2093" i="1" s="1"/>
  <c r="AX2131" i="1"/>
  <c r="AY2132" i="1"/>
  <c r="AL2153" i="1"/>
  <c r="AA2152" i="1"/>
  <c r="AA2151" i="1" s="1"/>
  <c r="AA2150" i="1" s="1"/>
  <c r="AI2152" i="1"/>
  <c r="AI2151" i="1" s="1"/>
  <c r="AI2150" i="1" s="1"/>
  <c r="AQ2152" i="1"/>
  <c r="AQ2151" i="1" s="1"/>
  <c r="AQ2150" i="1" s="1"/>
  <c r="T2166" i="1"/>
  <c r="AV2167" i="1"/>
  <c r="AV2174" i="1"/>
  <c r="AO2187" i="1"/>
  <c r="AO2186" i="1" s="1"/>
  <c r="AO2185" i="1" s="1"/>
  <c r="AS2187" i="1"/>
  <c r="AS2186" i="1" s="1"/>
  <c r="AS2185" i="1" s="1"/>
  <c r="AX2056" i="1"/>
  <c r="AW2057" i="1"/>
  <c r="AU2063" i="1"/>
  <c r="P2062" i="1"/>
  <c r="P2061" i="1" s="1"/>
  <c r="M2074" i="1"/>
  <c r="M2060" i="1" s="1"/>
  <c r="M2059" i="1" s="1"/>
  <c r="T2091" i="1"/>
  <c r="AM2094" i="1"/>
  <c r="AM2093" i="1" s="1"/>
  <c r="T2107" i="1"/>
  <c r="L2106" i="1"/>
  <c r="L2105" i="1" s="1"/>
  <c r="V2107" i="1"/>
  <c r="AY2107" i="1" s="1"/>
  <c r="AU2111" i="1"/>
  <c r="T2113" i="1"/>
  <c r="R2127" i="1"/>
  <c r="T2127" i="1" s="1"/>
  <c r="AX2128" i="1"/>
  <c r="AU2128" i="1"/>
  <c r="AL2131" i="1"/>
  <c r="BA2131" i="1" s="1"/>
  <c r="AW2136" i="1"/>
  <c r="X2134" i="1"/>
  <c r="X2130" i="1" s="1"/>
  <c r="X2125" i="1" s="1"/>
  <c r="X2119" i="1" s="1"/>
  <c r="AB2134" i="1"/>
  <c r="AB2130" i="1" s="1"/>
  <c r="AB2125" i="1" s="1"/>
  <c r="AB2119" i="1" s="1"/>
  <c r="AK2134" i="1"/>
  <c r="AK2130" i="1" s="1"/>
  <c r="AK2125" i="1" s="1"/>
  <c r="AK2119" i="1" s="1"/>
  <c r="AM2152" i="1"/>
  <c r="AM2151" i="1" s="1"/>
  <c r="AY2159" i="1"/>
  <c r="AU2159" i="1"/>
  <c r="AG2410" i="1"/>
  <c r="AK2410" i="1"/>
  <c r="BA2013" i="1"/>
  <c r="V2014" i="1"/>
  <c r="AY2014" i="1" s="1"/>
  <c r="AV2015" i="1"/>
  <c r="AW2015" i="1"/>
  <c r="BA2021" i="1"/>
  <c r="AT2017" i="1"/>
  <c r="AT2016" i="1" s="1"/>
  <c r="AV2026" i="1"/>
  <c r="AI2028" i="1"/>
  <c r="AI2027" i="1" s="1"/>
  <c r="AQ2028" i="1"/>
  <c r="AQ2027" i="1" s="1"/>
  <c r="Q2028" i="1"/>
  <c r="Q2027" i="1" s="1"/>
  <c r="AI2047" i="1"/>
  <c r="AI2046" i="1" s="1"/>
  <c r="AI2041" i="1" s="1"/>
  <c r="AI2040" i="1" s="1"/>
  <c r="AI2039" i="1" s="1"/>
  <c r="AM2047" i="1"/>
  <c r="AM2046" i="1" s="1"/>
  <c r="AM2041" i="1" s="1"/>
  <c r="AM2040" i="1" s="1"/>
  <c r="AM2039" i="1" s="1"/>
  <c r="AQ2047" i="1"/>
  <c r="AQ2046" i="1" s="1"/>
  <c r="AQ2041" i="1" s="1"/>
  <c r="AQ2040" i="1" s="1"/>
  <c r="AQ2039" i="1" s="1"/>
  <c r="O2041" i="1"/>
  <c r="O2040" i="1" s="1"/>
  <c r="O2039" i="1" s="1"/>
  <c r="AV2055" i="1"/>
  <c r="V2056" i="1"/>
  <c r="AY2056" i="1" s="1"/>
  <c r="T2066" i="1"/>
  <c r="AY2069" i="1"/>
  <c r="AV2071" i="1"/>
  <c r="AU2072" i="1"/>
  <c r="L2075" i="1"/>
  <c r="P2075" i="1"/>
  <c r="W2075" i="1"/>
  <c r="AA2075" i="1"/>
  <c r="AE2075" i="1"/>
  <c r="AE2074" i="1" s="1"/>
  <c r="AI2075" i="1"/>
  <c r="AI2074" i="1" s="1"/>
  <c r="AM2075" i="1"/>
  <c r="AM2074" i="1" s="1"/>
  <c r="AQ2075" i="1"/>
  <c r="AQ2074" i="1" s="1"/>
  <c r="AZ2075" i="1"/>
  <c r="U2079" i="1"/>
  <c r="AX2079" i="1" s="1"/>
  <c r="AY2079" i="1"/>
  <c r="R2075" i="1"/>
  <c r="R2074" i="1" s="1"/>
  <c r="AV2084" i="1"/>
  <c r="AW2084" i="1"/>
  <c r="AX2087" i="1"/>
  <c r="V2087" i="1"/>
  <c r="AY2087" i="1" s="1"/>
  <c r="W2096" i="1"/>
  <c r="W2095" i="1" s="1"/>
  <c r="W2094" i="1" s="1"/>
  <c r="W2093" i="1" s="1"/>
  <c r="O2106" i="1"/>
  <c r="O2105" i="1" s="1"/>
  <c r="O2094" i="1" s="1"/>
  <c r="S2106" i="1"/>
  <c r="S2105" i="1" s="1"/>
  <c r="S2094" i="1" s="1"/>
  <c r="S2093" i="1" s="1"/>
  <c r="AZ2106" i="1"/>
  <c r="AZ2105" i="1" s="1"/>
  <c r="U2113" i="1"/>
  <c r="AX2113" i="1" s="1"/>
  <c r="U2126" i="1"/>
  <c r="AX2126" i="1" s="1"/>
  <c r="AP2127" i="1"/>
  <c r="AU2127" i="1" s="1"/>
  <c r="AS2130" i="1"/>
  <c r="AS2125" i="1" s="1"/>
  <c r="AA2130" i="1"/>
  <c r="AA2125" i="1" s="1"/>
  <c r="AA2119" i="1" s="1"/>
  <c r="AC2130" i="1"/>
  <c r="AC2125" i="1" s="1"/>
  <c r="AC2119" i="1" s="1"/>
  <c r="AH2130" i="1"/>
  <c r="AT2130" i="1"/>
  <c r="N2134" i="1"/>
  <c r="R2134" i="1"/>
  <c r="V2148" i="1"/>
  <c r="AY2148" i="1" s="1"/>
  <c r="AP2153" i="1"/>
  <c r="AU2160" i="1"/>
  <c r="AL2172" i="1"/>
  <c r="BA2172" i="1" s="1"/>
  <c r="BA2173" i="1"/>
  <c r="U2180" i="1"/>
  <c r="AX2180" i="1" s="1"/>
  <c r="AB2187" i="1"/>
  <c r="AB2186" i="1" s="1"/>
  <c r="AB2185" i="1" s="1"/>
  <c r="AB2184" i="1" s="1"/>
  <c r="AB2183" i="1" s="1"/>
  <c r="AR2187" i="1"/>
  <c r="AR2186" i="1" s="1"/>
  <c r="AR2185" i="1" s="1"/>
  <c r="AR2184" i="1" s="1"/>
  <c r="AR2183" i="1" s="1"/>
  <c r="AX2192" i="1"/>
  <c r="AG2357" i="1"/>
  <c r="AG2356" i="1" s="1"/>
  <c r="AG2355" i="1" s="1"/>
  <c r="AL2376" i="1"/>
  <c r="T2082" i="1"/>
  <c r="Z2082" i="1"/>
  <c r="AD2082" i="1"/>
  <c r="AH2082" i="1"/>
  <c r="AT2082" i="1"/>
  <c r="AF2106" i="1"/>
  <c r="AF2105" i="1" s="1"/>
  <c r="AJ2106" i="1"/>
  <c r="AJ2105" i="1" s="1"/>
  <c r="AR2106" i="1"/>
  <c r="AR2105" i="1" s="1"/>
  <c r="AY2131" i="1"/>
  <c r="AU2131" i="1"/>
  <c r="AE2125" i="1"/>
  <c r="AE2119" i="1" s="1"/>
  <c r="Z2134" i="1"/>
  <c r="AD2134" i="1"/>
  <c r="AD2130" i="1" s="1"/>
  <c r="AD2125" i="1" s="1"/>
  <c r="AD2119" i="1" s="1"/>
  <c r="AI2134" i="1"/>
  <c r="AI2130" i="1" s="1"/>
  <c r="AI2125" i="1" s="1"/>
  <c r="AI2119" i="1" s="1"/>
  <c r="W2152" i="1"/>
  <c r="W2151" i="1" s="1"/>
  <c r="W2150" i="1" s="1"/>
  <c r="J2187" i="1"/>
  <c r="U2188" i="1"/>
  <c r="AX2188" i="1" s="1"/>
  <c r="AG2306" i="1"/>
  <c r="AG2305" i="1" s="1"/>
  <c r="AB2062" i="1"/>
  <c r="AB2061" i="1" s="1"/>
  <c r="AF2062" i="1"/>
  <c r="AF2061" i="1" s="1"/>
  <c r="AJ2062" i="1"/>
  <c r="AJ2061" i="1" s="1"/>
  <c r="AN2062" i="1"/>
  <c r="AN2061" i="1" s="1"/>
  <c r="X2075" i="1"/>
  <c r="AB2075" i="1"/>
  <c r="AF2075" i="1"/>
  <c r="AJ2075" i="1"/>
  <c r="AN2075" i="1"/>
  <c r="AR2075" i="1"/>
  <c r="Z2075" i="1"/>
  <c r="Z2074" i="1" s="1"/>
  <c r="AH2075" i="1"/>
  <c r="BA2079" i="1"/>
  <c r="AU2079" i="1"/>
  <c r="U2085" i="1"/>
  <c r="AX2085" i="1" s="1"/>
  <c r="V2085" i="1"/>
  <c r="AY2085" i="1" s="1"/>
  <c r="AV2086" i="1"/>
  <c r="AW2086" i="1"/>
  <c r="Y2096" i="1"/>
  <c r="Y2095" i="1" s="1"/>
  <c r="Y2094" i="1" s="1"/>
  <c r="Y2093" i="1" s="1"/>
  <c r="AC2096" i="1"/>
  <c r="AC2095" i="1" s="1"/>
  <c r="AC2094" i="1" s="1"/>
  <c r="AC2093" i="1" s="1"/>
  <c r="AG2096" i="1"/>
  <c r="AG2095" i="1" s="1"/>
  <c r="AO2096" i="1"/>
  <c r="AO2095" i="1" s="1"/>
  <c r="N2096" i="1"/>
  <c r="N2095" i="1" s="1"/>
  <c r="N2094" i="1" s="1"/>
  <c r="N2093" i="1" s="1"/>
  <c r="R2096" i="1"/>
  <c r="R2095" i="1" s="1"/>
  <c r="X2096" i="1"/>
  <c r="X2095" i="1" s="1"/>
  <c r="AB2096" i="1"/>
  <c r="AB2095" i="1" s="1"/>
  <c r="AB2094" i="1" s="1"/>
  <c r="AB2093" i="1" s="1"/>
  <c r="T2101" i="1"/>
  <c r="AV2101" i="1" s="1"/>
  <c r="T2103" i="1"/>
  <c r="U2109" i="1"/>
  <c r="AV2117" i="1"/>
  <c r="AY2128" i="1"/>
  <c r="AH2125" i="1"/>
  <c r="AH2119" i="1" s="1"/>
  <c r="BA2128" i="1"/>
  <c r="AF2130" i="1"/>
  <c r="AF2125" i="1" s="1"/>
  <c r="AJ2130" i="1"/>
  <c r="AJ2125" i="1" s="1"/>
  <c r="AN2130" i="1"/>
  <c r="AR2130" i="1"/>
  <c r="AR2125" i="1" s="1"/>
  <c r="P2134" i="1"/>
  <c r="P2130" i="1" s="1"/>
  <c r="P2125" i="1" s="1"/>
  <c r="AV2142" i="1"/>
  <c r="T2148" i="1"/>
  <c r="R2152" i="1"/>
  <c r="R2151" i="1" s="1"/>
  <c r="R2150" i="1" s="1"/>
  <c r="U2154" i="1"/>
  <c r="AX2154" i="1" s="1"/>
  <c r="V2154" i="1"/>
  <c r="AY2154" i="1" s="1"/>
  <c r="Y2152" i="1"/>
  <c r="Y2151" i="1" s="1"/>
  <c r="Y2150" i="1" s="1"/>
  <c r="AC2152" i="1"/>
  <c r="AC2151" i="1" s="1"/>
  <c r="AC2150" i="1" s="1"/>
  <c r="AG2152" i="1"/>
  <c r="AG2151" i="1" s="1"/>
  <c r="AG2150" i="1" s="1"/>
  <c r="AK2152" i="1"/>
  <c r="AK2151" i="1" s="1"/>
  <c r="AK2150" i="1" s="1"/>
  <c r="AO2152" i="1"/>
  <c r="AO2151" i="1" s="1"/>
  <c r="AO2150" i="1" s="1"/>
  <c r="AV2155" i="1"/>
  <c r="AW2155" i="1"/>
  <c r="AV2157" i="1"/>
  <c r="AV2158" i="1"/>
  <c r="AW2158" i="1"/>
  <c r="J2159" i="1"/>
  <c r="U2159" i="1" s="1"/>
  <c r="AX2159" i="1" s="1"/>
  <c r="AV2163" i="1"/>
  <c r="BA2166" i="1"/>
  <c r="V2178" i="1"/>
  <c r="V2180" i="1"/>
  <c r="AY2180" i="1" s="1"/>
  <c r="AF2187" i="1"/>
  <c r="AF2186" i="1" s="1"/>
  <c r="AF2185" i="1" s="1"/>
  <c r="AF2184" i="1" s="1"/>
  <c r="AF2183" i="1" s="1"/>
  <c r="AJ2187" i="1"/>
  <c r="AJ2186" i="1" s="1"/>
  <c r="AJ2185" i="1" s="1"/>
  <c r="AJ2184" i="1" s="1"/>
  <c r="AJ2183" i="1" s="1"/>
  <c r="AY2192" i="1"/>
  <c r="BA2192" i="1"/>
  <c r="AU2192" i="1"/>
  <c r="AG2187" i="1"/>
  <c r="AG2186" i="1" s="1"/>
  <c r="AG2185" i="1" s="1"/>
  <c r="AU2194" i="1"/>
  <c r="M2199" i="1"/>
  <c r="M2198" i="1" s="1"/>
  <c r="Q2199" i="1"/>
  <c r="Q2198" i="1" s="1"/>
  <c r="BA2202" i="1"/>
  <c r="BA2206" i="1"/>
  <c r="AV2213" i="1"/>
  <c r="AV2218" i="1"/>
  <c r="AW2218" i="1"/>
  <c r="AV2219" i="1"/>
  <c r="AW2219" i="1"/>
  <c r="U2225" i="1"/>
  <c r="AX2225" i="1" s="1"/>
  <c r="T2227" i="1"/>
  <c r="BA2227" i="1"/>
  <c r="AU2231" i="1"/>
  <c r="U2233" i="1"/>
  <c r="AX2233" i="1" s="1"/>
  <c r="V2233" i="1"/>
  <c r="AY2233" i="1" s="1"/>
  <c r="R2224" i="1"/>
  <c r="R2223" i="1" s="1"/>
  <c r="R2222" i="1" s="1"/>
  <c r="R2221" i="1" s="1"/>
  <c r="R2220" i="1" s="1"/>
  <c r="M2224" i="1"/>
  <c r="M2223" i="1" s="1"/>
  <c r="M2222" i="1" s="1"/>
  <c r="M2221" i="1" s="1"/>
  <c r="M2220" i="1" s="1"/>
  <c r="T2237" i="1"/>
  <c r="AU2237" i="1"/>
  <c r="V2239" i="1"/>
  <c r="AY2239" i="1" s="1"/>
  <c r="AV2242" i="1"/>
  <c r="T2243" i="1"/>
  <c r="T2245" i="1"/>
  <c r="BA2245" i="1"/>
  <c r="AV2246" i="1"/>
  <c r="AV2248" i="1"/>
  <c r="AY2249" i="1"/>
  <c r="BA2249" i="1"/>
  <c r="AV2250" i="1"/>
  <c r="V2251" i="1"/>
  <c r="AY2251" i="1" s="1"/>
  <c r="T2253" i="1"/>
  <c r="AU2253" i="1"/>
  <c r="V2258" i="1"/>
  <c r="AY2258" i="1" s="1"/>
  <c r="BA2265" i="1"/>
  <c r="U2268" i="1"/>
  <c r="AX2268" i="1" s="1"/>
  <c r="AM2263" i="1"/>
  <c r="AM2262" i="1" s="1"/>
  <c r="AM2261" i="1" s="1"/>
  <c r="V2274" i="1"/>
  <c r="AY2274" i="1" s="1"/>
  <c r="AJ2273" i="1"/>
  <c r="AJ2272" i="1" s="1"/>
  <c r="AJ2271" i="1" s="1"/>
  <c r="AJ2270" i="1" s="1"/>
  <c r="V2278" i="1"/>
  <c r="AY2278" i="1" s="1"/>
  <c r="V2280" i="1"/>
  <c r="AY2280" i="1" s="1"/>
  <c r="V2282" i="1"/>
  <c r="AY2282" i="1" s="1"/>
  <c r="AL2273" i="1"/>
  <c r="AT2273" i="1"/>
  <c r="AT2272" i="1" s="1"/>
  <c r="AT2271" i="1" s="1"/>
  <c r="AT2270" i="1" s="1"/>
  <c r="AO2273" i="1"/>
  <c r="AO2272" i="1" s="1"/>
  <c r="AO2271" i="1" s="1"/>
  <c r="AO2270" i="1" s="1"/>
  <c r="BA2296" i="1"/>
  <c r="O2301" i="1"/>
  <c r="T2309" i="1"/>
  <c r="AV2309" i="1" s="1"/>
  <c r="BA2311" i="1"/>
  <c r="AQ2308" i="1"/>
  <c r="AQ2307" i="1" s="1"/>
  <c r="AN2308" i="1"/>
  <c r="AN2307" i="1" s="1"/>
  <c r="AY2315" i="1"/>
  <c r="BA2315" i="1"/>
  <c r="AV2316" i="1"/>
  <c r="V2317" i="1"/>
  <c r="AY2317" i="1" s="1"/>
  <c r="AJ2314" i="1"/>
  <c r="AJ2313" i="1" s="1"/>
  <c r="AV2318" i="1"/>
  <c r="U2319" i="1"/>
  <c r="AX2319" i="1" s="1"/>
  <c r="V2321" i="1"/>
  <c r="AV2328" i="1"/>
  <c r="AV2334" i="1"/>
  <c r="AV2338" i="1"/>
  <c r="U2339" i="1"/>
  <c r="AX2339" i="1" s="1"/>
  <c r="AM2332" i="1"/>
  <c r="AM2331" i="1" s="1"/>
  <c r="AQ2332" i="1"/>
  <c r="AQ2331" i="1" s="1"/>
  <c r="BA2341" i="1"/>
  <c r="AD2346" i="1"/>
  <c r="T2347" i="1"/>
  <c r="AV2347" i="1" s="1"/>
  <c r="W2359" i="1"/>
  <c r="W2358" i="1" s="1"/>
  <c r="W2357" i="1" s="1"/>
  <c r="W2356" i="1" s="1"/>
  <c r="W2355" i="1" s="1"/>
  <c r="AP2359" i="1"/>
  <c r="AT2359" i="1"/>
  <c r="AT2358" i="1" s="1"/>
  <c r="AT2357" i="1" s="1"/>
  <c r="AT2356" i="1" s="1"/>
  <c r="AT2355" i="1" s="1"/>
  <c r="P2359" i="1"/>
  <c r="P2358" i="1" s="1"/>
  <c r="P2357" i="1" s="1"/>
  <c r="P2356" i="1" s="1"/>
  <c r="P2355" i="1" s="1"/>
  <c r="O2371" i="1"/>
  <c r="AU2371" i="1"/>
  <c r="K2378" i="1"/>
  <c r="P2378" i="1"/>
  <c r="P2377" i="1" s="1"/>
  <c r="P2376" i="1" s="1"/>
  <c r="P2375" i="1" s="1"/>
  <c r="AU2379" i="1"/>
  <c r="U2383" i="1"/>
  <c r="AX2383" i="1" s="1"/>
  <c r="BA2383" i="1"/>
  <c r="AU2383" i="1"/>
  <c r="BA2391" i="1"/>
  <c r="AU2391" i="1"/>
  <c r="AM2390" i="1"/>
  <c r="AM2389" i="1" s="1"/>
  <c r="T2393" i="1"/>
  <c r="V2397" i="1"/>
  <c r="Y2396" i="1"/>
  <c r="Y2395" i="1" s="1"/>
  <c r="Y2388" i="1" s="1"/>
  <c r="Y2387" i="1" s="1"/>
  <c r="AC2396" i="1"/>
  <c r="AC2395" i="1" s="1"/>
  <c r="AC2388" i="1" s="1"/>
  <c r="AC2387" i="1" s="1"/>
  <c r="AG2396" i="1"/>
  <c r="AG2395" i="1" s="1"/>
  <c r="AG2388" i="1" s="1"/>
  <c r="AG2387" i="1" s="1"/>
  <c r="AK2396" i="1"/>
  <c r="AK2395" i="1" s="1"/>
  <c r="AK2388" i="1" s="1"/>
  <c r="AK2387" i="1" s="1"/>
  <c r="AO2396" i="1"/>
  <c r="AO2395" i="1" s="1"/>
  <c r="AO2388" i="1" s="1"/>
  <c r="AO2387" i="1" s="1"/>
  <c r="T2399" i="1"/>
  <c r="AA2396" i="1"/>
  <c r="AA2395" i="1" s="1"/>
  <c r="AA2388" i="1" s="1"/>
  <c r="AA2387" i="1" s="1"/>
  <c r="AI2396" i="1"/>
  <c r="AI2395" i="1" s="1"/>
  <c r="AQ2396" i="1"/>
  <c r="AQ2395" i="1" s="1"/>
  <c r="AH2410" i="1"/>
  <c r="AU2412" i="1"/>
  <c r="V2414" i="1"/>
  <c r="AY2414" i="1" s="1"/>
  <c r="BA2419" i="1"/>
  <c r="AP2416" i="1"/>
  <c r="AT2416" i="1"/>
  <c r="AT2410" i="1" s="1"/>
  <c r="K2422" i="1"/>
  <c r="AV2424" i="1"/>
  <c r="AW2424" i="1"/>
  <c r="V2428" i="1"/>
  <c r="AY2428" i="1" s="1"/>
  <c r="Y2427" i="1"/>
  <c r="Y2426" i="1" s="1"/>
  <c r="AC2427" i="1"/>
  <c r="AC2426" i="1" s="1"/>
  <c r="AG2427" i="1"/>
  <c r="AG2426" i="1" s="1"/>
  <c r="V2430" i="1"/>
  <c r="AY2430" i="1" s="1"/>
  <c r="U2432" i="1"/>
  <c r="T2434" i="1"/>
  <c r="BA2434" i="1"/>
  <c r="AU2436" i="1"/>
  <c r="U2438" i="1"/>
  <c r="AX2438" i="1" s="1"/>
  <c r="V2438" i="1"/>
  <c r="AY2438" i="1" s="1"/>
  <c r="AY2440" i="1"/>
  <c r="AU2455" i="1"/>
  <c r="AU2457" i="1"/>
  <c r="AV2457" i="1" s="1"/>
  <c r="AV2459" i="1"/>
  <c r="AX2461" i="1"/>
  <c r="AU2461" i="1"/>
  <c r="AP2460" i="1"/>
  <c r="AU2460" i="1" s="1"/>
  <c r="AW2462" i="1"/>
  <c r="AU2467" i="1"/>
  <c r="AU2471" i="1"/>
  <c r="AV2480" i="1"/>
  <c r="AW2480" i="1"/>
  <c r="AX2483" i="1"/>
  <c r="R2482" i="1"/>
  <c r="AW2484" i="1"/>
  <c r="AX2485" i="1"/>
  <c r="AU2485" i="1"/>
  <c r="AW2486" i="1"/>
  <c r="M2482" i="1"/>
  <c r="M2463" i="1" s="1"/>
  <c r="U2491" i="1"/>
  <c r="BA2496" i="1"/>
  <c r="AO2503" i="1"/>
  <c r="AW2507" i="1"/>
  <c r="AV2507" i="1"/>
  <c r="AH2515" i="1"/>
  <c r="AH2514" i="1" s="1"/>
  <c r="AH2513" i="1" s="1"/>
  <c r="BA2518" i="1"/>
  <c r="AU2518" i="1"/>
  <c r="U2532" i="1"/>
  <c r="AX2532" i="1" s="1"/>
  <c r="AY2532" i="1"/>
  <c r="R2531" i="1"/>
  <c r="R2530" i="1" s="1"/>
  <c r="R2522" i="1" s="1"/>
  <c r="AV2533" i="1"/>
  <c r="V2534" i="1"/>
  <c r="AY2534" i="1" s="1"/>
  <c r="V2536" i="1"/>
  <c r="AY2536" i="1" s="1"/>
  <c r="V2538" i="1"/>
  <c r="AY2538" i="1" s="1"/>
  <c r="AV2539" i="1"/>
  <c r="T2541" i="1"/>
  <c r="S2546" i="1"/>
  <c r="T2548" i="1"/>
  <c r="T2551" i="1"/>
  <c r="AU2550" i="1"/>
  <c r="J2558" i="1"/>
  <c r="J2557" i="1" s="1"/>
  <c r="BA2612" i="1"/>
  <c r="L2705" i="1"/>
  <c r="L2704" i="1" s="1"/>
  <c r="L2703" i="1" s="1"/>
  <c r="AX2160" i="1"/>
  <c r="V2160" i="1"/>
  <c r="AY2160" i="1" s="1"/>
  <c r="AU2166" i="1"/>
  <c r="AQ2187" i="1"/>
  <c r="AQ2186" i="1" s="1"/>
  <c r="AQ2185" i="1" s="1"/>
  <c r="AQ2184" i="1" s="1"/>
  <c r="AQ2183" i="1" s="1"/>
  <c r="V2200" i="1"/>
  <c r="AY2225" i="1"/>
  <c r="AU2227" i="1"/>
  <c r="AX2229" i="1"/>
  <c r="AX2231" i="1"/>
  <c r="Y2224" i="1"/>
  <c r="Y2223" i="1" s="1"/>
  <c r="Y2222" i="1" s="1"/>
  <c r="Y2221" i="1" s="1"/>
  <c r="Y2220" i="1" s="1"/>
  <c r="AC2224" i="1"/>
  <c r="AC2223" i="1" s="1"/>
  <c r="AC2222" i="1" s="1"/>
  <c r="AC2221" i="1" s="1"/>
  <c r="AC2220" i="1" s="1"/>
  <c r="AG2224" i="1"/>
  <c r="AG2223" i="1" s="1"/>
  <c r="AG2222" i="1" s="1"/>
  <c r="AG2221" i="1" s="1"/>
  <c r="AG2220" i="1" s="1"/>
  <c r="AU2241" i="1"/>
  <c r="AT2224" i="1"/>
  <c r="AT2223" i="1" s="1"/>
  <c r="AT2222" i="1" s="1"/>
  <c r="AT2221" i="1" s="1"/>
  <c r="AT2220" i="1" s="1"/>
  <c r="T2249" i="1"/>
  <c r="AU2255" i="1"/>
  <c r="AX2257" i="1"/>
  <c r="AR2263" i="1"/>
  <c r="AR2262" i="1" s="1"/>
  <c r="AR2261" i="1" s="1"/>
  <c r="AV2269" i="1"/>
  <c r="T2274" i="1"/>
  <c r="AU2274" i="1"/>
  <c r="W2273" i="1"/>
  <c r="W2272" i="1" s="1"/>
  <c r="W2271" i="1" s="1"/>
  <c r="W2270" i="1" s="1"/>
  <c r="W2260" i="1" s="1"/>
  <c r="AA2273" i="1"/>
  <c r="AA2272" i="1" s="1"/>
  <c r="AA2271" i="1" s="1"/>
  <c r="AA2270" i="1" s="1"/>
  <c r="AE2273" i="1"/>
  <c r="AE2272" i="1" s="1"/>
  <c r="AE2271" i="1" s="1"/>
  <c r="AE2270" i="1" s="1"/>
  <c r="AI2273" i="1"/>
  <c r="AI2272" i="1" s="1"/>
  <c r="AI2271" i="1" s="1"/>
  <c r="AI2270" i="1" s="1"/>
  <c r="AI2260" i="1" s="1"/>
  <c r="AV2277" i="1"/>
  <c r="T2278" i="1"/>
  <c r="AU2278" i="1"/>
  <c r="T2282" i="1"/>
  <c r="AU2282" i="1"/>
  <c r="AY2284" i="1"/>
  <c r="BA2286" i="1"/>
  <c r="AU2286" i="1"/>
  <c r="AY2290" i="1"/>
  <c r="AP2308" i="1"/>
  <c r="AK2314" i="1"/>
  <c r="AK2313" i="1" s="1"/>
  <c r="AO2314" i="1"/>
  <c r="AO2313" i="1" s="1"/>
  <c r="AU2321" i="1"/>
  <c r="AU2323" i="1"/>
  <c r="AU2325" i="1"/>
  <c r="AV2325" i="1" s="1"/>
  <c r="AD2314" i="1"/>
  <c r="AD2313" i="1" s="1"/>
  <c r="AU2335" i="1"/>
  <c r="T2337" i="1"/>
  <c r="O2332" i="1"/>
  <c r="O2331" i="1" s="1"/>
  <c r="S2332" i="1"/>
  <c r="S2331" i="1" s="1"/>
  <c r="S2306" i="1" s="1"/>
  <c r="S2305" i="1" s="1"/>
  <c r="S2298" i="1" s="1"/>
  <c r="AI2332" i="1"/>
  <c r="AI2331" i="1" s="1"/>
  <c r="AV2342" i="1"/>
  <c r="AA2346" i="1"/>
  <c r="O2352" i="1"/>
  <c r="T2360" i="1"/>
  <c r="AU2362" i="1"/>
  <c r="AV2362" i="1" s="1"/>
  <c r="T2364" i="1"/>
  <c r="AL2359" i="1"/>
  <c r="AQ2359" i="1"/>
  <c r="AQ2358" i="1" s="1"/>
  <c r="AV2373" i="1"/>
  <c r="AG2378" i="1"/>
  <c r="AG2377" i="1" s="1"/>
  <c r="AG2376" i="1" s="1"/>
  <c r="AG2375" i="1" s="1"/>
  <c r="AK2378" i="1"/>
  <c r="AK2377" i="1" s="1"/>
  <c r="AK2376" i="1" s="1"/>
  <c r="AK2375" i="1" s="1"/>
  <c r="AO2378" i="1"/>
  <c r="AO2377" i="1" s="1"/>
  <c r="AO2376" i="1" s="1"/>
  <c r="AO2375" i="1" s="1"/>
  <c r="AS2378" i="1"/>
  <c r="AS2377" i="1" s="1"/>
  <c r="AS2376" i="1" s="1"/>
  <c r="AS2375" i="1" s="1"/>
  <c r="AY2383" i="1"/>
  <c r="O2378" i="1"/>
  <c r="O2377" i="1" s="1"/>
  <c r="O2376" i="1" s="1"/>
  <c r="O2375" i="1" s="1"/>
  <c r="AW2398" i="1"/>
  <c r="AU2399" i="1"/>
  <c r="BA2407" i="1"/>
  <c r="L2411" i="1"/>
  <c r="L2410" i="1" s="1"/>
  <c r="P2411" i="1"/>
  <c r="P2410" i="1" s="1"/>
  <c r="AZ2411" i="1"/>
  <c r="AZ2410" i="1" s="1"/>
  <c r="AU2417" i="1"/>
  <c r="AV2417" i="1" s="1"/>
  <c r="Z2427" i="1"/>
  <c r="Z2426" i="1" s="1"/>
  <c r="AD2427" i="1"/>
  <c r="AD2426" i="1" s="1"/>
  <c r="AH2427" i="1"/>
  <c r="AH2426" i="1" s="1"/>
  <c r="AV2431" i="1"/>
  <c r="AY2432" i="1"/>
  <c r="AX2434" i="1"/>
  <c r="AM2427" i="1"/>
  <c r="AM2426" i="1" s="1"/>
  <c r="AQ2427" i="1"/>
  <c r="AQ2426" i="1" s="1"/>
  <c r="AX2436" i="1"/>
  <c r="AY2444" i="1"/>
  <c r="AX2447" i="1"/>
  <c r="AY2449" i="1"/>
  <c r="AU2449" i="1"/>
  <c r="T2455" i="1"/>
  <c r="L2464" i="1"/>
  <c r="L2463" i="1" s="1"/>
  <c r="AQ2464" i="1"/>
  <c r="T2471" i="1"/>
  <c r="BA2476" i="1"/>
  <c r="AX2478" i="1"/>
  <c r="AY2478" i="1"/>
  <c r="AY2483" i="1"/>
  <c r="O2482" i="1"/>
  <c r="S2482" i="1"/>
  <c r="BA2483" i="1"/>
  <c r="AL2482" i="1"/>
  <c r="AX2487" i="1"/>
  <c r="AF2493" i="1"/>
  <c r="AJ2493" i="1"/>
  <c r="AN2493" i="1"/>
  <c r="AR2493" i="1"/>
  <c r="BA2494" i="1"/>
  <c r="AU2496" i="1"/>
  <c r="AY2506" i="1"/>
  <c r="T2516" i="1"/>
  <c r="AI2523" i="1"/>
  <c r="AM2523" i="1"/>
  <c r="AQ2523" i="1"/>
  <c r="AY2528" i="1"/>
  <c r="AG2523" i="1"/>
  <c r="AK2523" i="1"/>
  <c r="AO2523" i="1"/>
  <c r="AW2529" i="1"/>
  <c r="AJ2531" i="1"/>
  <c r="AJ2530" i="1" s="1"/>
  <c r="U2558" i="1"/>
  <c r="X2558" i="1"/>
  <c r="AB2558" i="1"/>
  <c r="AU2566" i="1"/>
  <c r="AS2558" i="1"/>
  <c r="AS2557" i="1" s="1"/>
  <c r="AW2567" i="1"/>
  <c r="AU2196" i="1"/>
  <c r="Y2199" i="1"/>
  <c r="Y2198" i="1" s="1"/>
  <c r="Y2184" i="1" s="1"/>
  <c r="Y2183" i="1" s="1"/>
  <c r="AC2199" i="1"/>
  <c r="AC2198" i="1" s="1"/>
  <c r="AG2199" i="1"/>
  <c r="AG2198" i="1" s="1"/>
  <c r="AK2199" i="1"/>
  <c r="AK2198" i="1" s="1"/>
  <c r="AO2199" i="1"/>
  <c r="AO2198" i="1" s="1"/>
  <c r="AS2199" i="1"/>
  <c r="AS2198" i="1" s="1"/>
  <c r="AY2206" i="1"/>
  <c r="T2216" i="1"/>
  <c r="L2224" i="1"/>
  <c r="L2223" i="1" s="1"/>
  <c r="L2222" i="1" s="1"/>
  <c r="L2221" i="1" s="1"/>
  <c r="L2220" i="1" s="1"/>
  <c r="P2224" i="1"/>
  <c r="P2223" i="1" s="1"/>
  <c r="P2222" i="1" s="1"/>
  <c r="P2221" i="1" s="1"/>
  <c r="P2220" i="1" s="1"/>
  <c r="AY2229" i="1"/>
  <c r="T2264" i="1"/>
  <c r="AO2263" i="1"/>
  <c r="AO2262" i="1" s="1"/>
  <c r="AO2261" i="1" s="1"/>
  <c r="AO2260" i="1" s="1"/>
  <c r="BA2276" i="1"/>
  <c r="BA2280" i="1"/>
  <c r="L2273" i="1"/>
  <c r="L2272" i="1" s="1"/>
  <c r="L2271" i="1" s="1"/>
  <c r="L2270" i="1" s="1"/>
  <c r="P2273" i="1"/>
  <c r="P2272" i="1" s="1"/>
  <c r="P2271" i="1" s="1"/>
  <c r="P2270" i="1" s="1"/>
  <c r="O2306" i="1"/>
  <c r="O2305" i="1" s="1"/>
  <c r="X2306" i="1"/>
  <c r="X2305" i="1" s="1"/>
  <c r="X2298" i="1" s="1"/>
  <c r="AB2298" i="1"/>
  <c r="AA2314" i="1"/>
  <c r="AA2313" i="1" s="1"/>
  <c r="AF2314" i="1"/>
  <c r="AF2313" i="1" s="1"/>
  <c r="T2346" i="1"/>
  <c r="R2359" i="1"/>
  <c r="R2358" i="1" s="1"/>
  <c r="R2357" i="1" s="1"/>
  <c r="R2356" i="1" s="1"/>
  <c r="R2355" i="1" s="1"/>
  <c r="AH2359" i="1"/>
  <c r="AH2358" i="1" s="1"/>
  <c r="AH2357" i="1" s="1"/>
  <c r="AH2356" i="1" s="1"/>
  <c r="AH2355" i="1" s="1"/>
  <c r="AH2378" i="1"/>
  <c r="AH2377" i="1" s="1"/>
  <c r="AH2376" i="1" s="1"/>
  <c r="AH2375" i="1" s="1"/>
  <c r="AM2388" i="1"/>
  <c r="AM2387" i="1" s="1"/>
  <c r="Q2388" i="1"/>
  <c r="Q2387" i="1" s="1"/>
  <c r="AW2400" i="1"/>
  <c r="X2411" i="1"/>
  <c r="X2410" i="1" s="1"/>
  <c r="AB2411" i="1"/>
  <c r="AB2410" i="1" s="1"/>
  <c r="AF2411" i="1"/>
  <c r="AF2410" i="1" s="1"/>
  <c r="AJ2411" i="1"/>
  <c r="AJ2410" i="1" s="1"/>
  <c r="AN2411" i="1"/>
  <c r="AN2410" i="1" s="1"/>
  <c r="BA2423" i="1"/>
  <c r="BA2438" i="1"/>
  <c r="BA2461" i="1"/>
  <c r="AV2496" i="1"/>
  <c r="AV2510" i="1"/>
  <c r="AQ2515" i="1"/>
  <c r="AQ2514" i="1" s="1"/>
  <c r="AQ2513" i="1" s="1"/>
  <c r="O2523" i="1"/>
  <c r="T2525" i="1"/>
  <c r="AV2526" i="1"/>
  <c r="N2527" i="1"/>
  <c r="AI2531" i="1"/>
  <c r="AI2530" i="1" s="1"/>
  <c r="AQ2531" i="1"/>
  <c r="AQ2530" i="1" s="1"/>
  <c r="AZ2531" i="1"/>
  <c r="AZ2530" i="1" s="1"/>
  <c r="U2534" i="1"/>
  <c r="AX2534" i="1" s="1"/>
  <c r="U2536" i="1"/>
  <c r="AX2536" i="1" s="1"/>
  <c r="U2538" i="1"/>
  <c r="AX2538" i="1" s="1"/>
  <c r="AG2531" i="1"/>
  <c r="AG2530" i="1" s="1"/>
  <c r="AU2538" i="1"/>
  <c r="AN2531" i="1"/>
  <c r="AN2530" i="1" s="1"/>
  <c r="O2546" i="1"/>
  <c r="N2558" i="1"/>
  <c r="T2713" i="1"/>
  <c r="BA2210" i="1"/>
  <c r="T2233" i="1"/>
  <c r="AU2233" i="1"/>
  <c r="V2237" i="1"/>
  <c r="AY2237" i="1" s="1"/>
  <c r="U2239" i="1"/>
  <c r="AX2239" i="1" s="1"/>
  <c r="Z2224" i="1"/>
  <c r="Z2223" i="1" s="1"/>
  <c r="Z2222" i="1" s="1"/>
  <c r="Z2221" i="1" s="1"/>
  <c r="Z2220" i="1" s="1"/>
  <c r="AD2224" i="1"/>
  <c r="AD2223" i="1" s="1"/>
  <c r="AD2222" i="1" s="1"/>
  <c r="AD2221" i="1" s="1"/>
  <c r="AD2220" i="1" s="1"/>
  <c r="AH2224" i="1"/>
  <c r="AH2223" i="1" s="1"/>
  <c r="AH2222" i="1" s="1"/>
  <c r="AH2221" i="1" s="1"/>
  <c r="AH2220" i="1" s="1"/>
  <c r="T2247" i="1"/>
  <c r="AW2247" i="1" s="1"/>
  <c r="AU2249" i="1"/>
  <c r="AU2251" i="1"/>
  <c r="V2253" i="1"/>
  <c r="AY2253" i="1" s="1"/>
  <c r="V2255" i="1"/>
  <c r="AY2255" i="1" s="1"/>
  <c r="U2258" i="1"/>
  <c r="AX2258" i="1" s="1"/>
  <c r="BA2258" i="1"/>
  <c r="T2265" i="1"/>
  <c r="AT2263" i="1"/>
  <c r="AT2262" i="1" s="1"/>
  <c r="AT2261" i="1" s="1"/>
  <c r="V2268" i="1"/>
  <c r="AY2268" i="1" s="1"/>
  <c r="O2263" i="1"/>
  <c r="O2262" i="1" s="1"/>
  <c r="O2261" i="1" s="1"/>
  <c r="U2274" i="1"/>
  <c r="AX2274" i="1" s="1"/>
  <c r="U2276" i="1"/>
  <c r="U2278" i="1"/>
  <c r="AX2278" i="1" s="1"/>
  <c r="U2280" i="1"/>
  <c r="AX2280" i="1" s="1"/>
  <c r="AU2280" i="1"/>
  <c r="U2282" i="1"/>
  <c r="AX2282" i="1" s="1"/>
  <c r="BA2282" i="1"/>
  <c r="T2284" i="1"/>
  <c r="AX2284" i="1"/>
  <c r="AU2284" i="1"/>
  <c r="V2296" i="1"/>
  <c r="AY2296" i="1" s="1"/>
  <c r="AU2302" i="1"/>
  <c r="AV2302" i="1" s="1"/>
  <c r="BA2308" i="1"/>
  <c r="AU2315" i="1"/>
  <c r="AZ2314" i="1"/>
  <c r="AZ2313" i="1" s="1"/>
  <c r="T2323" i="1"/>
  <c r="N2314" i="1"/>
  <c r="N2313" i="1" s="1"/>
  <c r="N2306" i="1" s="1"/>
  <c r="N2305" i="1" s="1"/>
  <c r="N2298" i="1" s="1"/>
  <c r="BA2327" i="1"/>
  <c r="AU2327" i="1"/>
  <c r="AM2314" i="1"/>
  <c r="AM2313" i="1" s="1"/>
  <c r="T2333" i="1"/>
  <c r="AV2333" i="1" s="1"/>
  <c r="Z2332" i="1"/>
  <c r="Z2331" i="1" s="1"/>
  <c r="AD2332" i="1"/>
  <c r="AD2331" i="1" s="1"/>
  <c r="AU2341" i="1"/>
  <c r="AY2360" i="1"/>
  <c r="AZ2359" i="1"/>
  <c r="AZ2358" i="1" s="1"/>
  <c r="AZ2357" i="1" s="1"/>
  <c r="AZ2356" i="1" s="1"/>
  <c r="AZ2355" i="1" s="1"/>
  <c r="AK2359" i="1"/>
  <c r="AK2358" i="1" s="1"/>
  <c r="AK2357" i="1" s="1"/>
  <c r="AK2356" i="1" s="1"/>
  <c r="AK2355" i="1" s="1"/>
  <c r="O2359" i="1"/>
  <c r="O2358" i="1" s="1"/>
  <c r="S2359" i="1"/>
  <c r="S2358" i="1" s="1"/>
  <c r="S2357" i="1" s="1"/>
  <c r="S2356" i="1" s="1"/>
  <c r="S2355" i="1" s="1"/>
  <c r="AY2368" i="1"/>
  <c r="AU2370" i="1"/>
  <c r="AF2378" i="1"/>
  <c r="AF2377" i="1" s="1"/>
  <c r="AF2376" i="1" s="1"/>
  <c r="AF2375" i="1" s="1"/>
  <c r="AV2380" i="1"/>
  <c r="AI2378" i="1"/>
  <c r="AI2377" i="1" s="1"/>
  <c r="AI2376" i="1" s="1"/>
  <c r="AI2375" i="1" s="1"/>
  <c r="AU2393" i="1"/>
  <c r="P2388" i="1"/>
  <c r="P2387" i="1" s="1"/>
  <c r="U2414" i="1"/>
  <c r="AV2415" i="1"/>
  <c r="AW2415" i="1"/>
  <c r="X2427" i="1"/>
  <c r="X2426" i="1" s="1"/>
  <c r="AB2427" i="1"/>
  <c r="AB2426" i="1" s="1"/>
  <c r="W2427" i="1"/>
  <c r="W2426" i="1" s="1"/>
  <c r="W2409" i="1" s="1"/>
  <c r="W2401" i="1" s="1"/>
  <c r="W2386" i="1" s="1"/>
  <c r="AA2427" i="1"/>
  <c r="AA2426" i="1" s="1"/>
  <c r="AA2409" i="1" s="1"/>
  <c r="AE2427" i="1"/>
  <c r="AE2426" i="1" s="1"/>
  <c r="T2436" i="1"/>
  <c r="AU2438" i="1"/>
  <c r="AU2440" i="1"/>
  <c r="AU2444" i="1"/>
  <c r="X2464" i="1"/>
  <c r="AB2464" i="1"/>
  <c r="AG2464" i="1"/>
  <c r="AK2464" i="1"/>
  <c r="AO2464" i="1"/>
  <c r="AS2464" i="1"/>
  <c r="AV2466" i="1"/>
  <c r="AW2466" i="1"/>
  <c r="AU2474" i="1"/>
  <c r="U2482" i="1"/>
  <c r="AW2488" i="1"/>
  <c r="T2491" i="1"/>
  <c r="V2494" i="1"/>
  <c r="AY2494" i="1" s="1"/>
  <c r="AV2495" i="1"/>
  <c r="AW2495" i="1"/>
  <c r="P2523" i="1"/>
  <c r="AW2535" i="1"/>
  <c r="AW2537" i="1"/>
  <c r="AB2546" i="1"/>
  <c r="T2447" i="1"/>
  <c r="AY2447" i="1"/>
  <c r="T2449" i="1"/>
  <c r="AV2453" i="1"/>
  <c r="U2460" i="1"/>
  <c r="AX2460" i="1" s="1"/>
  <c r="V2465" i="1"/>
  <c r="AY2465" i="1" s="1"/>
  <c r="Y2464" i="1"/>
  <c r="Y2463" i="1" s="1"/>
  <c r="AC2464" i="1"/>
  <c r="AC2463" i="1" s="1"/>
  <c r="R2464" i="1"/>
  <c r="BA2467" i="1"/>
  <c r="AA2464" i="1"/>
  <c r="AA2463" i="1" s="1"/>
  <c r="AF2464" i="1"/>
  <c r="AJ2464" i="1"/>
  <c r="AN2464" i="1"/>
  <c r="U2471" i="1"/>
  <c r="AX2471" i="1" s="1"/>
  <c r="T2474" i="1"/>
  <c r="U2476" i="1"/>
  <c r="AX2476" i="1" s="1"/>
  <c r="V2476" i="1"/>
  <c r="AY2476" i="1" s="1"/>
  <c r="AU2476" i="1"/>
  <c r="BA2478" i="1"/>
  <c r="AU2478" i="1"/>
  <c r="AG2482" i="1"/>
  <c r="AG2463" i="1" s="1"/>
  <c r="AK2482" i="1"/>
  <c r="AO2482" i="1"/>
  <c r="AS2482" i="1"/>
  <c r="AU2487" i="1"/>
  <c r="BA2489" i="1"/>
  <c r="AU2491" i="1"/>
  <c r="AX2506" i="1"/>
  <c r="AJ2503" i="1"/>
  <c r="AN2503" i="1"/>
  <c r="BA2509" i="1"/>
  <c r="AU2508" i="1"/>
  <c r="AF2515" i="1"/>
  <c r="AF2514" i="1" s="1"/>
  <c r="AF2513" i="1" s="1"/>
  <c r="AJ2515" i="1"/>
  <c r="AJ2514" i="1" s="1"/>
  <c r="AJ2513" i="1" s="1"/>
  <c r="AN2515" i="1"/>
  <c r="AN2514" i="1" s="1"/>
  <c r="AN2513" i="1" s="1"/>
  <c r="AR2515" i="1"/>
  <c r="AR2514" i="1" s="1"/>
  <c r="AR2513" i="1" s="1"/>
  <c r="BA2524" i="1"/>
  <c r="BA2525" i="1"/>
  <c r="AU2525" i="1"/>
  <c r="Q2523" i="1"/>
  <c r="AF2523" i="1"/>
  <c r="BA2523" i="1" s="1"/>
  <c r="AJ2523" i="1"/>
  <c r="AN2523" i="1"/>
  <c r="AR2523" i="1"/>
  <c r="K2531" i="1"/>
  <c r="O2531" i="1"/>
  <c r="O2530" i="1" s="1"/>
  <c r="S2531" i="1"/>
  <c r="S2530" i="1" s="1"/>
  <c r="Z2531" i="1"/>
  <c r="Z2530" i="1" s="1"/>
  <c r="AD2531" i="1"/>
  <c r="AD2530" i="1" s="1"/>
  <c r="AH2531" i="1"/>
  <c r="AH2530" i="1" s="1"/>
  <c r="AL2531" i="1"/>
  <c r="AP2531" i="1"/>
  <c r="AT2531" i="1"/>
  <c r="AT2530" i="1" s="1"/>
  <c r="AT2522" i="1" s="1"/>
  <c r="AT2512" i="1" s="1"/>
  <c r="T2534" i="1"/>
  <c r="T2536" i="1"/>
  <c r="T2538" i="1"/>
  <c r="AO2531" i="1"/>
  <c r="AO2530" i="1" s="1"/>
  <c r="AS2531" i="1"/>
  <c r="AS2530" i="1" s="1"/>
  <c r="BA2541" i="1"/>
  <c r="BA2543" i="1"/>
  <c r="AZ2546" i="1"/>
  <c r="Z2546" i="1"/>
  <c r="AD2546" i="1"/>
  <c r="AI2546" i="1"/>
  <c r="AM2546" i="1"/>
  <c r="AU2548" i="1"/>
  <c r="U2551" i="1"/>
  <c r="AX2551" i="1" s="1"/>
  <c r="V2551" i="1"/>
  <c r="AY2551" i="1" s="1"/>
  <c r="AG2546" i="1"/>
  <c r="AK2546" i="1"/>
  <c r="T2554" i="1"/>
  <c r="T2555" i="1"/>
  <c r="V2559" i="1"/>
  <c r="AY2559" i="1" s="1"/>
  <c r="AU2559" i="1"/>
  <c r="T2562" i="1"/>
  <c r="W2558" i="1"/>
  <c r="W2557" i="1" s="1"/>
  <c r="AA2558" i="1"/>
  <c r="AE2558" i="1"/>
  <c r="AE2557" i="1" s="1"/>
  <c r="AI2558" i="1"/>
  <c r="AI2557" i="1" s="1"/>
  <c r="AM2558" i="1"/>
  <c r="AM2557" i="1" s="1"/>
  <c r="AU2562" i="1"/>
  <c r="T2564" i="1"/>
  <c r="AU2564" i="1"/>
  <c r="T2566" i="1"/>
  <c r="BA2566" i="1"/>
  <c r="AV2568" i="1"/>
  <c r="AU2569" i="1"/>
  <c r="AU2571" i="1"/>
  <c r="AV2572" i="1"/>
  <c r="AW2572" i="1"/>
  <c r="T2574" i="1"/>
  <c r="M2573" i="1"/>
  <c r="Q2573" i="1"/>
  <c r="AJ2573" i="1"/>
  <c r="U2576" i="1"/>
  <c r="AX2576" i="1" s="1"/>
  <c r="X2573" i="1"/>
  <c r="BA2576" i="1"/>
  <c r="AU2578" i="1"/>
  <c r="U2582" i="1"/>
  <c r="T2584" i="1"/>
  <c r="BA2584" i="1"/>
  <c r="AU2584" i="1"/>
  <c r="T2586" i="1"/>
  <c r="AL2589" i="1"/>
  <c r="I2595" i="1"/>
  <c r="I2594" i="1" s="1"/>
  <c r="M2595" i="1"/>
  <c r="M2594" i="1" s="1"/>
  <c r="M2593" i="1" s="1"/>
  <c r="M2592" i="1" s="1"/>
  <c r="Q2595" i="1"/>
  <c r="Q2594" i="1" s="1"/>
  <c r="Q2593" i="1" s="1"/>
  <c r="Q2592" i="1" s="1"/>
  <c r="T2600" i="1"/>
  <c r="W2595" i="1"/>
  <c r="W2594" i="1" s="1"/>
  <c r="W2593" i="1" s="1"/>
  <c r="AA2595" i="1"/>
  <c r="AA2594" i="1" s="1"/>
  <c r="AA2593" i="1" s="1"/>
  <c r="AE2595" i="1"/>
  <c r="AE2594" i="1" s="1"/>
  <c r="AE2593" i="1" s="1"/>
  <c r="AI2595" i="1"/>
  <c r="AI2594" i="1" s="1"/>
  <c r="AI2593" i="1" s="1"/>
  <c r="AM2595" i="1"/>
  <c r="AM2594" i="1" s="1"/>
  <c r="AM2593" i="1" s="1"/>
  <c r="AU2600" i="1"/>
  <c r="T2615" i="1"/>
  <c r="AU2615" i="1"/>
  <c r="I2627" i="1"/>
  <c r="J2627" i="1"/>
  <c r="N2627" i="1"/>
  <c r="N2626" i="1" s="1"/>
  <c r="N2625" i="1" s="1"/>
  <c r="N2624" i="1" s="1"/>
  <c r="R2627" i="1"/>
  <c r="R2626" i="1" s="1"/>
  <c r="R2625" i="1" s="1"/>
  <c r="R2624" i="1" s="1"/>
  <c r="AL2627" i="1"/>
  <c r="V2640" i="1"/>
  <c r="AY2640" i="1" s="1"/>
  <c r="N2639" i="1"/>
  <c r="V2639" i="1" s="1"/>
  <c r="AY2639" i="1" s="1"/>
  <c r="Y2637" i="1"/>
  <c r="Y2636" i="1" s="1"/>
  <c r="AG2638" i="1"/>
  <c r="AK2638" i="1"/>
  <c r="AS2638" i="1"/>
  <c r="AS2637" i="1" s="1"/>
  <c r="AS2636" i="1" s="1"/>
  <c r="AV2641" i="1"/>
  <c r="O2638" i="1"/>
  <c r="V2651" i="1"/>
  <c r="AY2651" i="1" s="1"/>
  <c r="O2650" i="1"/>
  <c r="S2650" i="1"/>
  <c r="AI2650" i="1"/>
  <c r="AM2650" i="1"/>
  <c r="AQ2650" i="1"/>
  <c r="AZ2650" i="1"/>
  <c r="AX2653" i="1"/>
  <c r="Q2650" i="1"/>
  <c r="Q2649" i="1" s="1"/>
  <c r="AK2650" i="1"/>
  <c r="AK2649" i="1" s="1"/>
  <c r="AU2653" i="1"/>
  <c r="AX2659" i="1"/>
  <c r="AW2675" i="1"/>
  <c r="U2688" i="1"/>
  <c r="AX2688" i="1" s="1"/>
  <c r="J2687" i="1"/>
  <c r="J2686" i="1" s="1"/>
  <c r="J2685" i="1" s="1"/>
  <c r="J2684" i="1" s="1"/>
  <c r="Y2687" i="1"/>
  <c r="Y2686" i="1" s="1"/>
  <c r="Y2685" i="1" s="1"/>
  <c r="Y2684" i="1" s="1"/>
  <c r="AL2687" i="1"/>
  <c r="AL2686" i="1" s="1"/>
  <c r="AL2685" i="1" s="1"/>
  <c r="AL2684" i="1" s="1"/>
  <c r="AT2687" i="1"/>
  <c r="AT2686" i="1" s="1"/>
  <c r="AT2685" i="1" s="1"/>
  <c r="AT2684" i="1" s="1"/>
  <c r="T2690" i="1"/>
  <c r="AU2690" i="1"/>
  <c r="AL2696" i="1"/>
  <c r="AU2697" i="1"/>
  <c r="AF2705" i="1"/>
  <c r="AF2704" i="1" s="1"/>
  <c r="W2705" i="1"/>
  <c r="W2704" i="1" s="1"/>
  <c r="T2708" i="1"/>
  <c r="U2708" i="1"/>
  <c r="AX2708" i="1" s="1"/>
  <c r="Q2705" i="1"/>
  <c r="Q2704" i="1" s="1"/>
  <c r="Q2703" i="1" s="1"/>
  <c r="AJ2705" i="1"/>
  <c r="AJ2704" i="1" s="1"/>
  <c r="AJ2703" i="1" s="1"/>
  <c r="BA2708" i="1"/>
  <c r="J2721" i="1"/>
  <c r="U2721" i="1" s="1"/>
  <c r="U2722" i="1"/>
  <c r="AX2722" i="1" s="1"/>
  <c r="R2703" i="1"/>
  <c r="AI2726" i="1"/>
  <c r="AI2725" i="1" s="1"/>
  <c r="AM2726" i="1"/>
  <c r="AM2725" i="1" s="1"/>
  <c r="AH2557" i="1"/>
  <c r="U2573" i="1"/>
  <c r="AW2575" i="1"/>
  <c r="N2573" i="1"/>
  <c r="AW2598" i="1"/>
  <c r="AW2602" i="1"/>
  <c r="BA2613" i="1"/>
  <c r="AH2627" i="1"/>
  <c r="AH2626" i="1" s="1"/>
  <c r="AH2625" i="1" s="1"/>
  <c r="AH2624" i="1" s="1"/>
  <c r="BA2643" i="1"/>
  <c r="AL2642" i="1"/>
  <c r="BA2642" i="1" s="1"/>
  <c r="V2646" i="1"/>
  <c r="AY2646" i="1" s="1"/>
  <c r="AC2649" i="1"/>
  <c r="AC2637" i="1" s="1"/>
  <c r="AC2636" i="1" s="1"/>
  <c r="AC2635" i="1" s="1"/>
  <c r="AC2617" i="1" s="1"/>
  <c r="AD2649" i="1"/>
  <c r="AD2637" i="1" s="1"/>
  <c r="AD2636" i="1" s="1"/>
  <c r="AD2635" i="1" s="1"/>
  <c r="AD2617" i="1" s="1"/>
  <c r="AW2670" i="1"/>
  <c r="N2667" i="1"/>
  <c r="AW2672" i="1"/>
  <c r="V2708" i="1"/>
  <c r="AY2708" i="1" s="1"/>
  <c r="N2707" i="1"/>
  <c r="N2706" i="1" s="1"/>
  <c r="N2705" i="1" s="1"/>
  <c r="N2704" i="1" s="1"/>
  <c r="N2703" i="1" s="1"/>
  <c r="AD2705" i="1"/>
  <c r="AD2704" i="1" s="1"/>
  <c r="AD2703" i="1" s="1"/>
  <c r="AT2705" i="1"/>
  <c r="AT2704" i="1" s="1"/>
  <c r="AT2703" i="1" s="1"/>
  <c r="AV2549" i="1"/>
  <c r="AO2546" i="1"/>
  <c r="AS2546" i="1"/>
  <c r="AV2552" i="1"/>
  <c r="Q2558" i="1"/>
  <c r="AV2561" i="1"/>
  <c r="U2562" i="1"/>
  <c r="AX2562" i="1" s="1"/>
  <c r="AV2563" i="1"/>
  <c r="U2564" i="1"/>
  <c r="AX2564" i="1" s="1"/>
  <c r="AV2565" i="1"/>
  <c r="U2566" i="1"/>
  <c r="AX2566" i="1" s="1"/>
  <c r="V2569" i="1"/>
  <c r="AY2569" i="1" s="1"/>
  <c r="V2571" i="1"/>
  <c r="AY2571" i="1" s="1"/>
  <c r="AZ2558" i="1"/>
  <c r="AB2573" i="1"/>
  <c r="AB2557" i="1" s="1"/>
  <c r="Z2557" i="1"/>
  <c r="AL2573" i="1"/>
  <c r="V2580" i="1"/>
  <c r="AY2580" i="1" s="1"/>
  <c r="T2582" i="1"/>
  <c r="AU2582" i="1"/>
  <c r="AU2596" i="1"/>
  <c r="U2600" i="1"/>
  <c r="AX2600" i="1" s="1"/>
  <c r="N2595" i="1"/>
  <c r="N2594" i="1" s="1"/>
  <c r="N2593" i="1" s="1"/>
  <c r="R2595" i="1"/>
  <c r="R2594" i="1" s="1"/>
  <c r="R2593" i="1" s="1"/>
  <c r="R2592" i="1" s="1"/>
  <c r="U2607" i="1"/>
  <c r="AX2607" i="1" s="1"/>
  <c r="AV2608" i="1"/>
  <c r="AV2609" i="1"/>
  <c r="AL2611" i="1"/>
  <c r="U2615" i="1"/>
  <c r="AX2615" i="1" s="1"/>
  <c r="T2622" i="1"/>
  <c r="M2627" i="1"/>
  <c r="M2626" i="1" s="1"/>
  <c r="M2625" i="1" s="1"/>
  <c r="M2624" i="1" s="1"/>
  <c r="AU2628" i="1"/>
  <c r="AV2628" i="1" s="1"/>
  <c r="AV2629" i="1"/>
  <c r="V2630" i="1"/>
  <c r="AY2630" i="1" s="1"/>
  <c r="V2647" i="1"/>
  <c r="AY2647" i="1" s="1"/>
  <c r="AX2661" i="1"/>
  <c r="T2663" i="1"/>
  <c r="AU2665" i="1"/>
  <c r="AV2666" i="1"/>
  <c r="V2668" i="1"/>
  <c r="AY2668" i="1" s="1"/>
  <c r="V2671" i="1"/>
  <c r="AY2671" i="1" s="1"/>
  <c r="O2667" i="1"/>
  <c r="S2667" i="1"/>
  <c r="Z2667" i="1"/>
  <c r="Z2649" i="1" s="1"/>
  <c r="Z2637" i="1" s="1"/>
  <c r="Z2636" i="1" s="1"/>
  <c r="Z2635" i="1" s="1"/>
  <c r="Z2617" i="1" s="1"/>
  <c r="AH2667" i="1"/>
  <c r="AH2649" i="1" s="1"/>
  <c r="AH2637" i="1" s="1"/>
  <c r="AH2636" i="1" s="1"/>
  <c r="AH2635" i="1" s="1"/>
  <c r="AP2667" i="1"/>
  <c r="AU2696" i="1"/>
  <c r="T2697" i="1"/>
  <c r="R2696" i="1"/>
  <c r="P2705" i="1"/>
  <c r="P2704" i="1" s="1"/>
  <c r="P2703" i="1" s="1"/>
  <c r="T2714" i="1"/>
  <c r="BA2554" i="1"/>
  <c r="AU2554" i="1"/>
  <c r="BA2555" i="1"/>
  <c r="AU2555" i="1"/>
  <c r="AX2559" i="1"/>
  <c r="BA2559" i="1"/>
  <c r="S2558" i="1"/>
  <c r="S2557" i="1" s="1"/>
  <c r="BA2562" i="1"/>
  <c r="BA2564" i="1"/>
  <c r="T2569" i="1"/>
  <c r="BA2569" i="1"/>
  <c r="T2571" i="1"/>
  <c r="AF2558" i="1"/>
  <c r="AJ2558" i="1"/>
  <c r="AJ2557" i="1" s="1"/>
  <c r="AN2558" i="1"/>
  <c r="AR2558" i="1"/>
  <c r="AR2557" i="1" s="1"/>
  <c r="AR2522" i="1" s="1"/>
  <c r="AR2512" i="1" s="1"/>
  <c r="AR2511" i="1" s="1"/>
  <c r="L2557" i="1"/>
  <c r="AZ2573" i="1"/>
  <c r="T2576" i="1"/>
  <c r="P2573" i="1"/>
  <c r="P2557" i="1" s="1"/>
  <c r="T2578" i="1"/>
  <c r="AA2573" i="1"/>
  <c r="AF2573" i="1"/>
  <c r="AN2573" i="1"/>
  <c r="AU2580" i="1"/>
  <c r="AU2586" i="1"/>
  <c r="L2592" i="1"/>
  <c r="O2595" i="1"/>
  <c r="O2594" i="1" s="1"/>
  <c r="O2593" i="1" s="1"/>
  <c r="S2595" i="1"/>
  <c r="S2594" i="1" s="1"/>
  <c r="S2593" i="1" s="1"/>
  <c r="S2592" i="1" s="1"/>
  <c r="Z2595" i="1"/>
  <c r="Z2594" i="1" s="1"/>
  <c r="Z2593" i="1" s="1"/>
  <c r="Z2592" i="1" s="1"/>
  <c r="AD2595" i="1"/>
  <c r="AD2594" i="1" s="1"/>
  <c r="AD2593" i="1" s="1"/>
  <c r="AD2592" i="1" s="1"/>
  <c r="AH2595" i="1"/>
  <c r="AH2594" i="1" s="1"/>
  <c r="AH2593" i="1" s="1"/>
  <c r="AH2592" i="1" s="1"/>
  <c r="BA2600" i="1"/>
  <c r="AP2595" i="1"/>
  <c r="AP2594" i="1" s="1"/>
  <c r="AT2595" i="1"/>
  <c r="AT2594" i="1" s="1"/>
  <c r="AT2593" i="1" s="1"/>
  <c r="AT2592" i="1" s="1"/>
  <c r="BA2607" i="1"/>
  <c r="AU2607" i="1"/>
  <c r="BA2615" i="1"/>
  <c r="AL2620" i="1"/>
  <c r="AU2622" i="1"/>
  <c r="T2632" i="1"/>
  <c r="AU2632" i="1"/>
  <c r="AT2627" i="1"/>
  <c r="AT2626" i="1" s="1"/>
  <c r="AT2625" i="1" s="1"/>
  <c r="AT2624" i="1" s="1"/>
  <c r="AM2632" i="1"/>
  <c r="AM2627" i="1" s="1"/>
  <c r="AM2626" i="1" s="1"/>
  <c r="AM2625" i="1" s="1"/>
  <c r="AM2624" i="1" s="1"/>
  <c r="AP2639" i="1"/>
  <c r="AU2639" i="1" s="1"/>
  <c r="T2640" i="1"/>
  <c r="T2643" i="1"/>
  <c r="T2647" i="1"/>
  <c r="AO2649" i="1"/>
  <c r="AX2651" i="1"/>
  <c r="P2650" i="1"/>
  <c r="X2650" i="1"/>
  <c r="AB2650" i="1"/>
  <c r="T2655" i="1"/>
  <c r="T2659" i="1"/>
  <c r="AU2661" i="1"/>
  <c r="AV2662" i="1"/>
  <c r="AW2662" i="1"/>
  <c r="T2665" i="1"/>
  <c r="AV2665" i="1" s="1"/>
  <c r="U2667" i="1"/>
  <c r="T2668" i="1"/>
  <c r="AU2668" i="1"/>
  <c r="T2671" i="1"/>
  <c r="P2667" i="1"/>
  <c r="W2667" i="1"/>
  <c r="W2649" i="1" s="1"/>
  <c r="W2637" i="1" s="1"/>
  <c r="W2636" i="1" s="1"/>
  <c r="W2635" i="1" s="1"/>
  <c r="AA2667" i="1"/>
  <c r="AA2649" i="1" s="1"/>
  <c r="AA2637" i="1" s="1"/>
  <c r="AA2636" i="1" s="1"/>
  <c r="AA2635" i="1" s="1"/>
  <c r="AA2617" i="1" s="1"/>
  <c r="AE2667" i="1"/>
  <c r="AE2649" i="1" s="1"/>
  <c r="AE2637" i="1" s="1"/>
  <c r="AE2636" i="1" s="1"/>
  <c r="AE2635" i="1" s="1"/>
  <c r="AE2617" i="1" s="1"/>
  <c r="AI2667" i="1"/>
  <c r="AM2667" i="1"/>
  <c r="AQ2667" i="1"/>
  <c r="AZ2667" i="1"/>
  <c r="AV2679" i="1"/>
  <c r="BA2682" i="1"/>
  <c r="AU2682" i="1"/>
  <c r="L2687" i="1"/>
  <c r="L2686" i="1" s="1"/>
  <c r="L2685" i="1" s="1"/>
  <c r="L2684" i="1" s="1"/>
  <c r="AU2688" i="1"/>
  <c r="V2690" i="1"/>
  <c r="AY2690" i="1" s="1"/>
  <c r="AP2695" i="1"/>
  <c r="AE2705" i="1"/>
  <c r="AE2704" i="1" s="1"/>
  <c r="AE2703" i="1" s="1"/>
  <c r="AF2721" i="1"/>
  <c r="AF2720" i="1" s="1"/>
  <c r="AF2719" i="1" s="1"/>
  <c r="AF2718" i="1" s="1"/>
  <c r="BA2722" i="1"/>
  <c r="AU2630" i="1"/>
  <c r="W2627" i="1"/>
  <c r="W2626" i="1" s="1"/>
  <c r="W2625" i="1" s="1"/>
  <c r="W2624" i="1" s="1"/>
  <c r="AA2627" i="1"/>
  <c r="AA2626" i="1" s="1"/>
  <c r="AA2625" i="1" s="1"/>
  <c r="AA2624" i="1" s="1"/>
  <c r="AE2627" i="1"/>
  <c r="AE2626" i="1" s="1"/>
  <c r="AE2625" i="1" s="1"/>
  <c r="AE2624" i="1" s="1"/>
  <c r="AQ2627" i="1"/>
  <c r="AQ2626" i="1" s="1"/>
  <c r="AQ2625" i="1" s="1"/>
  <c r="AQ2624" i="1" s="1"/>
  <c r="P2638" i="1"/>
  <c r="AI2638" i="1"/>
  <c r="AM2638" i="1"/>
  <c r="AQ2638" i="1"/>
  <c r="U2647" i="1"/>
  <c r="AX2647" i="1" s="1"/>
  <c r="BA2647" i="1"/>
  <c r="AU2651" i="1"/>
  <c r="AV2652" i="1"/>
  <c r="AW2652" i="1"/>
  <c r="J2650" i="1"/>
  <c r="N2650" i="1"/>
  <c r="AV2656" i="1"/>
  <c r="AV2657" i="1"/>
  <c r="AW2657" i="1"/>
  <c r="AY2659" i="1"/>
  <c r="V2661" i="1"/>
  <c r="AY2661" i="1" s="1"/>
  <c r="AY2663" i="1"/>
  <c r="AU2663" i="1"/>
  <c r="U2671" i="1"/>
  <c r="AX2671" i="1" s="1"/>
  <c r="X2667" i="1"/>
  <c r="AB2667" i="1"/>
  <c r="BA2671" i="1"/>
  <c r="AJ2667" i="1"/>
  <c r="AN2667" i="1"/>
  <c r="AR2667" i="1"/>
  <c r="T2682" i="1"/>
  <c r="V2688" i="1"/>
  <c r="AY2688" i="1" s="1"/>
  <c r="O2687" i="1"/>
  <c r="O2686" i="1" s="1"/>
  <c r="O2685" i="1" s="1"/>
  <c r="O2684" i="1" s="1"/>
  <c r="S2687" i="1"/>
  <c r="S2686" i="1" s="1"/>
  <c r="S2685" i="1" s="1"/>
  <c r="S2684" i="1" s="1"/>
  <c r="AI2687" i="1"/>
  <c r="AI2686" i="1" s="1"/>
  <c r="AI2685" i="1" s="1"/>
  <c r="AI2684" i="1" s="1"/>
  <c r="AM2687" i="1"/>
  <c r="AM2686" i="1" s="1"/>
  <c r="AM2685" i="1" s="1"/>
  <c r="AM2684" i="1" s="1"/>
  <c r="AQ2687" i="1"/>
  <c r="AQ2686" i="1" s="1"/>
  <c r="AQ2685" i="1" s="1"/>
  <c r="AQ2684" i="1" s="1"/>
  <c r="AZ2687" i="1"/>
  <c r="AZ2686" i="1" s="1"/>
  <c r="AZ2685" i="1" s="1"/>
  <c r="AZ2684" i="1" s="1"/>
  <c r="BA2699" i="1"/>
  <c r="AU2699" i="1"/>
  <c r="BA2700" i="1"/>
  <c r="AU2700" i="1"/>
  <c r="BA2701" i="1"/>
  <c r="AU2701" i="1"/>
  <c r="AU2708" i="1"/>
  <c r="AV2709" i="1"/>
  <c r="AW2709" i="1"/>
  <c r="AV2712" i="1"/>
  <c r="AW2712" i="1"/>
  <c r="K2713" i="1"/>
  <c r="V2713" i="1" s="1"/>
  <c r="AY2713" i="1" s="1"/>
  <c r="U2715" i="1"/>
  <c r="AX2715" i="1" s="1"/>
  <c r="AV2717" i="1"/>
  <c r="AW2717" i="1"/>
  <c r="AU2721" i="1"/>
  <c r="V2722" i="1"/>
  <c r="AY2722" i="1" s="1"/>
  <c r="AU2722" i="1"/>
  <c r="U2729" i="1"/>
  <c r="AX2729" i="1" s="1"/>
  <c r="AU2739" i="1"/>
  <c r="V2740" i="1"/>
  <c r="AY2740" i="1" s="1"/>
  <c r="T2747" i="1"/>
  <c r="AV2751" i="1"/>
  <c r="AW2751" i="1"/>
  <c r="X2746" i="1"/>
  <c r="AB2746" i="1"/>
  <c r="AU2752" i="1"/>
  <c r="T2755" i="1"/>
  <c r="T2758" i="1"/>
  <c r="P2757" i="1"/>
  <c r="W2757" i="1"/>
  <c r="W2745" i="1" s="1"/>
  <c r="W2744" i="1" s="1"/>
  <c r="W2743" i="1" s="1"/>
  <c r="W2742" i="1" s="1"/>
  <c r="W2724" i="1" s="1"/>
  <c r="AA2757" i="1"/>
  <c r="AF2757" i="1"/>
  <c r="AF2745" i="1" s="1"/>
  <c r="AF2744" i="1" s="1"/>
  <c r="AF2743" i="1" s="1"/>
  <c r="AF2742" i="1" s="1"/>
  <c r="AJ2757" i="1"/>
  <c r="AJ2745" i="1" s="1"/>
  <c r="AJ2744" i="1" s="1"/>
  <c r="AJ2743" i="1" s="1"/>
  <c r="AJ2742" i="1" s="1"/>
  <c r="AJ2724" i="1" s="1"/>
  <c r="AN2757" i="1"/>
  <c r="AR2757" i="1"/>
  <c r="AR2745" i="1" s="1"/>
  <c r="AR2744" i="1" s="1"/>
  <c r="AR2743" i="1" s="1"/>
  <c r="AR2742" i="1" s="1"/>
  <c r="BA2758" i="1"/>
  <c r="V2761" i="1"/>
  <c r="AY2761" i="1" s="1"/>
  <c r="BA2761" i="1"/>
  <c r="BA2764" i="1"/>
  <c r="AU2763" i="1"/>
  <c r="AV2766" i="1"/>
  <c r="AW2766" i="1"/>
  <c r="BA2769" i="1"/>
  <c r="BA2770" i="1"/>
  <c r="BA2771" i="1"/>
  <c r="K2778" i="1"/>
  <c r="V2778" i="1" s="1"/>
  <c r="AY2778" i="1" s="1"/>
  <c r="Y2778" i="1"/>
  <c r="Y2777" i="1" s="1"/>
  <c r="Y2776" i="1" s="1"/>
  <c r="Y2775" i="1" s="1"/>
  <c r="Y2774" i="1" s="1"/>
  <c r="AC2778" i="1"/>
  <c r="AC2777" i="1" s="1"/>
  <c r="AC2776" i="1" s="1"/>
  <c r="AC2775" i="1" s="1"/>
  <c r="AC2774" i="1" s="1"/>
  <c r="AG2778" i="1"/>
  <c r="AG2777" i="1" s="1"/>
  <c r="AG2776" i="1" s="1"/>
  <c r="AG2775" i="1" s="1"/>
  <c r="AG2774" i="1" s="1"/>
  <c r="AO2778" i="1"/>
  <c r="AO2777" i="1" s="1"/>
  <c r="AO2776" i="1" s="1"/>
  <c r="AO2775" i="1" s="1"/>
  <c r="AO2774" i="1" s="1"/>
  <c r="AU2779" i="1"/>
  <c r="AH2781" i="1"/>
  <c r="AH2778" i="1" s="1"/>
  <c r="AH2777" i="1" s="1"/>
  <c r="AH2776" i="1" s="1"/>
  <c r="AH2775" i="1" s="1"/>
  <c r="AH2774" i="1" s="1"/>
  <c r="U2785" i="1"/>
  <c r="AX2785" i="1" s="1"/>
  <c r="AV2786" i="1"/>
  <c r="AW2786" i="1"/>
  <c r="U2788" i="1"/>
  <c r="AX2788" i="1" s="1"/>
  <c r="AV2789" i="1"/>
  <c r="AV2790" i="1"/>
  <c r="AW2790" i="1"/>
  <c r="T2795" i="1"/>
  <c r="U2795" i="1"/>
  <c r="AX2795" i="1" s="1"/>
  <c r="I2801" i="1"/>
  <c r="T2802" i="1"/>
  <c r="M2801" i="1"/>
  <c r="M2800" i="1" s="1"/>
  <c r="M2799" i="1" s="1"/>
  <c r="AS2801" i="1"/>
  <c r="AS2800" i="1" s="1"/>
  <c r="AS2799" i="1" s="1"/>
  <c r="AV2803" i="1"/>
  <c r="AW2803" i="1"/>
  <c r="X2801" i="1"/>
  <c r="X2800" i="1" s="1"/>
  <c r="X2799" i="1" s="1"/>
  <c r="AB2801" i="1"/>
  <c r="AB2800" i="1" s="1"/>
  <c r="AB2799" i="1" s="1"/>
  <c r="AU2804" i="1"/>
  <c r="T2806" i="1"/>
  <c r="AX2806" i="1"/>
  <c r="V2808" i="1"/>
  <c r="AY2808" i="1" s="1"/>
  <c r="U2810" i="1"/>
  <c r="AX2810" i="1" s="1"/>
  <c r="AY2810" i="1"/>
  <c r="AV2811" i="1"/>
  <c r="AW2811" i="1"/>
  <c r="AJ2814" i="1"/>
  <c r="AJ2813" i="1" s="1"/>
  <c r="AJ2812" i="1" s="1"/>
  <c r="AI2814" i="1"/>
  <c r="AI2813" i="1" s="1"/>
  <c r="AI2812" i="1" s="1"/>
  <c r="T2817" i="1"/>
  <c r="U2825" i="1"/>
  <c r="AX2825" i="1" s="1"/>
  <c r="J2822" i="1"/>
  <c r="U2822" i="1" s="1"/>
  <c r="AX2822" i="1" s="1"/>
  <c r="R2822" i="1"/>
  <c r="R2821" i="1" s="1"/>
  <c r="R2820" i="1" s="1"/>
  <c r="R2819" i="1" s="1"/>
  <c r="AW2826" i="1"/>
  <c r="R2829" i="1"/>
  <c r="R2828" i="1" s="1"/>
  <c r="R2827" i="1" s="1"/>
  <c r="BA2833" i="1"/>
  <c r="AU2833" i="1"/>
  <c r="AP2830" i="1"/>
  <c r="AP2829" i="1" s="1"/>
  <c r="U2835" i="1"/>
  <c r="AX2835" i="1" s="1"/>
  <c r="V2835" i="1"/>
  <c r="AY2835" i="1" s="1"/>
  <c r="AV2836" i="1"/>
  <c r="AW2836" i="1"/>
  <c r="J2837" i="1"/>
  <c r="AL2837" i="1"/>
  <c r="X2837" i="1"/>
  <c r="AB2837" i="1"/>
  <c r="AG2837" i="1"/>
  <c r="AK2837" i="1"/>
  <c r="AO2837" i="1"/>
  <c r="AS2837" i="1"/>
  <c r="AV2839" i="1"/>
  <c r="AW2839" i="1"/>
  <c r="T2840" i="1"/>
  <c r="U2840" i="1"/>
  <c r="AX2840" i="1" s="1"/>
  <c r="Q2837" i="1"/>
  <c r="U2843" i="1"/>
  <c r="V2845" i="1"/>
  <c r="AY2845" i="1" s="1"/>
  <c r="AU2849" i="1"/>
  <c r="BA2850" i="1"/>
  <c r="AU2855" i="1"/>
  <c r="V2861" i="1"/>
  <c r="AY2861" i="1" s="1"/>
  <c r="V2868" i="1"/>
  <c r="AY2868" i="1" s="1"/>
  <c r="V2869" i="1"/>
  <c r="AY2869" i="1" s="1"/>
  <c r="U2874" i="1"/>
  <c r="AX2874" i="1" s="1"/>
  <c r="AY2874" i="1"/>
  <c r="AV2875" i="1"/>
  <c r="AW2875" i="1"/>
  <c r="O2879" i="1"/>
  <c r="O2878" i="1" s="1"/>
  <c r="O2877" i="1" s="1"/>
  <c r="S2879" i="1"/>
  <c r="S2878" i="1" s="1"/>
  <c r="S2877" i="1" s="1"/>
  <c r="S2876" i="1" s="1"/>
  <c r="V2900" i="1"/>
  <c r="AY2900" i="1" s="1"/>
  <c r="W2945" i="1"/>
  <c r="AD2967" i="1"/>
  <c r="T2699" i="1"/>
  <c r="T2700" i="1"/>
  <c r="T2701" i="1"/>
  <c r="S2705" i="1"/>
  <c r="S2704" i="1" s="1"/>
  <c r="S2703" i="1" s="1"/>
  <c r="AA2705" i="1"/>
  <c r="AA2704" i="1" s="1"/>
  <c r="AA2703" i="1" s="1"/>
  <c r="BA2707" i="1"/>
  <c r="AQ2705" i="1"/>
  <c r="AQ2704" i="1" s="1"/>
  <c r="AQ2703" i="1" s="1"/>
  <c r="U2714" i="1"/>
  <c r="AX2714" i="1" s="1"/>
  <c r="AY2714" i="1"/>
  <c r="AU2720" i="1"/>
  <c r="Q2726" i="1"/>
  <c r="Q2725" i="1" s="1"/>
  <c r="AW2730" i="1"/>
  <c r="U2740" i="1"/>
  <c r="AX2740" i="1" s="1"/>
  <c r="AW2741" i="1"/>
  <c r="AC2745" i="1"/>
  <c r="AC2744" i="1" s="1"/>
  <c r="AC2743" i="1" s="1"/>
  <c r="AC2742" i="1" s="1"/>
  <c r="AX2747" i="1"/>
  <c r="R2745" i="1"/>
  <c r="R2744" i="1" s="1"/>
  <c r="R2743" i="1" s="1"/>
  <c r="R2742" i="1" s="1"/>
  <c r="AX2752" i="1"/>
  <c r="AX2755" i="1"/>
  <c r="V2755" i="1"/>
  <c r="AY2755" i="1" s="1"/>
  <c r="AW2756" i="1"/>
  <c r="X2757" i="1"/>
  <c r="AB2757" i="1"/>
  <c r="AG2757" i="1"/>
  <c r="AG2745" i="1" s="1"/>
  <c r="AG2744" i="1" s="1"/>
  <c r="AG2743" i="1" s="1"/>
  <c r="AG2742" i="1" s="1"/>
  <c r="AG2724" i="1" s="1"/>
  <c r="AK2757" i="1"/>
  <c r="AK2745" i="1" s="1"/>
  <c r="AK2744" i="1" s="1"/>
  <c r="AK2743" i="1" s="1"/>
  <c r="AK2742" i="1" s="1"/>
  <c r="AK2724" i="1" s="1"/>
  <c r="AO2757" i="1"/>
  <c r="AS2757" i="1"/>
  <c r="AS2745" i="1" s="1"/>
  <c r="AS2744" i="1" s="1"/>
  <c r="AS2743" i="1" s="1"/>
  <c r="AS2742" i="1" s="1"/>
  <c r="AS2724" i="1" s="1"/>
  <c r="T2761" i="1"/>
  <c r="AI2757" i="1"/>
  <c r="AM2757" i="1"/>
  <c r="AM2745" i="1" s="1"/>
  <c r="AM2744" i="1" s="1"/>
  <c r="AM2743" i="1" s="1"/>
  <c r="AM2742" i="1" s="1"/>
  <c r="AM2724" i="1" s="1"/>
  <c r="AQ2757" i="1"/>
  <c r="AY2779" i="1"/>
  <c r="AW2780" i="1"/>
  <c r="T2781" i="1"/>
  <c r="U2781" i="1"/>
  <c r="AX2781" i="1" s="1"/>
  <c r="AM2781" i="1"/>
  <c r="AM2778" i="1" s="1"/>
  <c r="AM2777" i="1" s="1"/>
  <c r="AM2776" i="1" s="1"/>
  <c r="AM2775" i="1" s="1"/>
  <c r="AM2774" i="1" s="1"/>
  <c r="AI2781" i="1"/>
  <c r="AI2778" i="1" s="1"/>
  <c r="AI2777" i="1" s="1"/>
  <c r="AI2776" i="1" s="1"/>
  <c r="AI2775" i="1" s="1"/>
  <c r="AI2774" i="1" s="1"/>
  <c r="AY2785" i="1"/>
  <c r="BA2785" i="1"/>
  <c r="AY2788" i="1"/>
  <c r="BA2788" i="1"/>
  <c r="AU2795" i="1"/>
  <c r="AX2802" i="1"/>
  <c r="N2801" i="1"/>
  <c r="N2800" i="1" s="1"/>
  <c r="N2799" i="1" s="1"/>
  <c r="R2801" i="1"/>
  <c r="R2800" i="1" s="1"/>
  <c r="R2799" i="1" s="1"/>
  <c r="AH2801" i="1"/>
  <c r="AH2800" i="1" s="1"/>
  <c r="AH2799" i="1" s="1"/>
  <c r="BA2802" i="1"/>
  <c r="AP2801" i="1"/>
  <c r="AT2801" i="1"/>
  <c r="AT2800" i="1" s="1"/>
  <c r="AT2799" i="1" s="1"/>
  <c r="AX2804" i="1"/>
  <c r="AW2805" i="1"/>
  <c r="AM2814" i="1"/>
  <c r="AM2813" i="1" s="1"/>
  <c r="AM2812" i="1" s="1"/>
  <c r="AX2817" i="1"/>
  <c r="T2823" i="1"/>
  <c r="AU2823" i="1"/>
  <c r="AY2825" i="1"/>
  <c r="O2822" i="1"/>
  <c r="O2821" i="1" s="1"/>
  <c r="O2820" i="1" s="1"/>
  <c r="O2819" i="1" s="1"/>
  <c r="BA2825" i="1"/>
  <c r="AL2822" i="1"/>
  <c r="AT2822" i="1"/>
  <c r="AT2821" i="1" s="1"/>
  <c r="AT2820" i="1" s="1"/>
  <c r="AT2819" i="1" s="1"/>
  <c r="Z2829" i="1"/>
  <c r="Z2828" i="1" s="1"/>
  <c r="Z2827" i="1" s="1"/>
  <c r="AT2829" i="1"/>
  <c r="AT2828" i="1" s="1"/>
  <c r="AT2827" i="1" s="1"/>
  <c r="O2829" i="1"/>
  <c r="O2828" i="1" s="1"/>
  <c r="S2829" i="1"/>
  <c r="S2828" i="1" s="1"/>
  <c r="S2827" i="1" s="1"/>
  <c r="AD2829" i="1"/>
  <c r="AD2828" i="1" s="1"/>
  <c r="AD2827" i="1" s="1"/>
  <c r="AQ2829" i="1"/>
  <c r="AQ2828" i="1" s="1"/>
  <c r="BA2835" i="1"/>
  <c r="AU2835" i="1"/>
  <c r="Y2837" i="1"/>
  <c r="Y2829" i="1" s="1"/>
  <c r="Y2828" i="1" s="1"/>
  <c r="Y2827" i="1" s="1"/>
  <c r="AC2837" i="1"/>
  <c r="AC2829" i="1" s="1"/>
  <c r="AC2828" i="1" s="1"/>
  <c r="AC2827" i="1" s="1"/>
  <c r="AW2841" i="1"/>
  <c r="BA2843" i="1"/>
  <c r="BA2845" i="1"/>
  <c r="T2855" i="1"/>
  <c r="BA2855" i="1"/>
  <c r="AP2879" i="1"/>
  <c r="AP2878" i="1" s="1"/>
  <c r="Z2899" i="1"/>
  <c r="Z2898" i="1" s="1"/>
  <c r="Z2897" i="1" s="1"/>
  <c r="Z2864" i="1" s="1"/>
  <c r="Z2857" i="1" s="1"/>
  <c r="AH2899" i="1"/>
  <c r="AH2898" i="1" s="1"/>
  <c r="AH2897" i="1" s="1"/>
  <c r="AU2901" i="1"/>
  <c r="AP2900" i="1"/>
  <c r="AP2899" i="1" s="1"/>
  <c r="Y2899" i="1"/>
  <c r="Y2898" i="1" s="1"/>
  <c r="Y2897" i="1" s="1"/>
  <c r="AO2899" i="1"/>
  <c r="AO2898" i="1" s="1"/>
  <c r="AO2897" i="1" s="1"/>
  <c r="V2963" i="1"/>
  <c r="AY2963" i="1" s="1"/>
  <c r="N2962" i="1"/>
  <c r="V2962" i="1" s="1"/>
  <c r="AY2962" i="1" s="1"/>
  <c r="R2726" i="1"/>
  <c r="R2725" i="1" s="1"/>
  <c r="R2724" i="1" s="1"/>
  <c r="AY2729" i="1"/>
  <c r="AU2731" i="1"/>
  <c r="AU2732" i="1"/>
  <c r="AU2733" i="1"/>
  <c r="M2745" i="1"/>
  <c r="M2744" i="1" s="1"/>
  <c r="M2743" i="1" s="1"/>
  <c r="M2742" i="1" s="1"/>
  <c r="AN2745" i="1"/>
  <c r="AN2744" i="1" s="1"/>
  <c r="AN2743" i="1" s="1"/>
  <c r="AN2742" i="1" s="1"/>
  <c r="AZ2745" i="1"/>
  <c r="AZ2744" i="1" s="1"/>
  <c r="AZ2743" i="1" s="1"/>
  <c r="AZ2742" i="1" s="1"/>
  <c r="AY2747" i="1"/>
  <c r="Z2745" i="1"/>
  <c r="Z2744" i="1" s="1"/>
  <c r="Z2743" i="1" s="1"/>
  <c r="Z2742" i="1" s="1"/>
  <c r="Z2724" i="1" s="1"/>
  <c r="AH2745" i="1"/>
  <c r="AH2744" i="1" s="1"/>
  <c r="AH2743" i="1" s="1"/>
  <c r="AH2742" i="1" s="1"/>
  <c r="AH2724" i="1" s="1"/>
  <c r="AU2755" i="1"/>
  <c r="AW2759" i="1"/>
  <c r="AV2760" i="1"/>
  <c r="AU2761" i="1"/>
  <c r="T2764" i="1"/>
  <c r="AU2769" i="1"/>
  <c r="AU2770" i="1"/>
  <c r="AU2771" i="1"/>
  <c r="AV2772" i="1"/>
  <c r="T2785" i="1"/>
  <c r="AU2788" i="1"/>
  <c r="AW2796" i="1"/>
  <c r="AW2807" i="1"/>
  <c r="AW2809" i="1"/>
  <c r="BA2823" i="1"/>
  <c r="AQ2822" i="1"/>
  <c r="AQ2821" i="1" s="1"/>
  <c r="AQ2820" i="1" s="1"/>
  <c r="AQ2819" i="1" s="1"/>
  <c r="T2831" i="1"/>
  <c r="AF2830" i="1"/>
  <c r="AJ2830" i="1"/>
  <c r="AN2830" i="1"/>
  <c r="AR2830" i="1"/>
  <c r="BA2831" i="1"/>
  <c r="AI2837" i="1"/>
  <c r="AI2829" i="1" s="1"/>
  <c r="AI2828" i="1" s="1"/>
  <c r="AI2827" i="1" s="1"/>
  <c r="AM2837" i="1"/>
  <c r="AM2829" i="1" s="1"/>
  <c r="AM2828" i="1" s="1"/>
  <c r="AM2827" i="1" s="1"/>
  <c r="AQ2837" i="1"/>
  <c r="AZ2837" i="1"/>
  <c r="AZ2829" i="1" s="1"/>
  <c r="AZ2828" i="1" s="1"/>
  <c r="AZ2827" i="1" s="1"/>
  <c r="AU2845" i="1"/>
  <c r="T2849" i="1"/>
  <c r="AV2849" i="1" s="1"/>
  <c r="T2850" i="1"/>
  <c r="BA2854" i="1"/>
  <c r="AL2879" i="1"/>
  <c r="BA2879" i="1" s="1"/>
  <c r="BA2886" i="1"/>
  <c r="AT2879" i="1"/>
  <c r="AT2878" i="1" s="1"/>
  <c r="AT2877" i="1" s="1"/>
  <c r="AT2876" i="1" s="1"/>
  <c r="BA2740" i="1"/>
  <c r="AO2745" i="1"/>
  <c r="AO2744" i="1" s="1"/>
  <c r="AO2743" i="1" s="1"/>
  <c r="AO2742" i="1" s="1"/>
  <c r="AA2745" i="1"/>
  <c r="AA2744" i="1" s="1"/>
  <c r="AA2743" i="1" s="1"/>
  <c r="AA2742" i="1" s="1"/>
  <c r="AE2745" i="1"/>
  <c r="AE2744" i="1" s="1"/>
  <c r="AE2743" i="1" s="1"/>
  <c r="AE2742" i="1" s="1"/>
  <c r="AI2745" i="1"/>
  <c r="AI2744" i="1" s="1"/>
  <c r="AI2743" i="1" s="1"/>
  <c r="AI2742" i="1" s="1"/>
  <c r="P2746" i="1"/>
  <c r="U2757" i="1"/>
  <c r="AW2762" i="1"/>
  <c r="AW2765" i="1"/>
  <c r="BA2779" i="1"/>
  <c r="P2801" i="1"/>
  <c r="P2800" i="1" s="1"/>
  <c r="P2799" i="1" s="1"/>
  <c r="AU2808" i="1"/>
  <c r="T2810" i="1"/>
  <c r="V2815" i="1"/>
  <c r="AY2815" i="1" s="1"/>
  <c r="N2829" i="1"/>
  <c r="N2828" i="1" s="1"/>
  <c r="N2827" i="1" s="1"/>
  <c r="AH2829" i="1"/>
  <c r="AH2828" i="1" s="1"/>
  <c r="AH2827" i="1" s="1"/>
  <c r="X2829" i="1"/>
  <c r="X2828" i="1" s="1"/>
  <c r="X2827" i="1" s="1"/>
  <c r="AB2829" i="1"/>
  <c r="AB2828" i="1" s="1"/>
  <c r="AB2827" i="1" s="1"/>
  <c r="AG2829" i="1"/>
  <c r="AG2828" i="1" s="1"/>
  <c r="AG2827" i="1" s="1"/>
  <c r="AK2829" i="1"/>
  <c r="AK2828" i="1" s="1"/>
  <c r="AK2827" i="1" s="1"/>
  <c r="AO2829" i="1"/>
  <c r="AO2828" i="1" s="1"/>
  <c r="AO2827" i="1" s="1"/>
  <c r="AS2829" i="1"/>
  <c r="AS2828" i="1" s="1"/>
  <c r="AS2827" i="1" s="1"/>
  <c r="AX2845" i="1"/>
  <c r="U2850" i="1"/>
  <c r="AX2850" i="1" s="1"/>
  <c r="J2849" i="1"/>
  <c r="U2849" i="1" s="1"/>
  <c r="AX2849" i="1" s="1"/>
  <c r="T2861" i="1"/>
  <c r="AW2861" i="1" s="1"/>
  <c r="AW2863" i="1"/>
  <c r="AV2863" i="1"/>
  <c r="AU2869" i="1"/>
  <c r="AV2871" i="1"/>
  <c r="AV2873" i="1"/>
  <c r="AW2873" i="1"/>
  <c r="X2868" i="1"/>
  <c r="X2867" i="1" s="1"/>
  <c r="X2866" i="1" s="1"/>
  <c r="X2865" i="1" s="1"/>
  <c r="AB2868" i="1"/>
  <c r="AB2867" i="1" s="1"/>
  <c r="AB2866" i="1" s="1"/>
  <c r="AB2865" i="1" s="1"/>
  <c r="AF2868" i="1"/>
  <c r="AJ2868" i="1"/>
  <c r="AJ2867" i="1" s="1"/>
  <c r="AJ2866" i="1" s="1"/>
  <c r="AJ2865" i="1" s="1"/>
  <c r="AN2868" i="1"/>
  <c r="AN2867" i="1" s="1"/>
  <c r="AN2866" i="1" s="1"/>
  <c r="AN2865" i="1" s="1"/>
  <c r="AR2868" i="1"/>
  <c r="AR2867" i="1" s="1"/>
  <c r="AR2866" i="1" s="1"/>
  <c r="AR2865" i="1" s="1"/>
  <c r="S2900" i="1"/>
  <c r="V2802" i="1"/>
  <c r="AY2802" i="1" s="1"/>
  <c r="O2801" i="1"/>
  <c r="O2800" i="1" s="1"/>
  <c r="O2799" i="1" s="1"/>
  <c r="S2801" i="1"/>
  <c r="S2800" i="1" s="1"/>
  <c r="S2799" i="1" s="1"/>
  <c r="Z2801" i="1"/>
  <c r="Z2800" i="1" s="1"/>
  <c r="Z2799" i="1" s="1"/>
  <c r="AD2801" i="1"/>
  <c r="AD2800" i="1" s="1"/>
  <c r="AD2799" i="1" s="1"/>
  <c r="AI2801" i="1"/>
  <c r="AI2800" i="1" s="1"/>
  <c r="AI2799" i="1" s="1"/>
  <c r="AM2801" i="1"/>
  <c r="AM2800" i="1" s="1"/>
  <c r="AM2799" i="1" s="1"/>
  <c r="AQ2801" i="1"/>
  <c r="AQ2800" i="1" s="1"/>
  <c r="AQ2799" i="1" s="1"/>
  <c r="AZ2801" i="1"/>
  <c r="AZ2800" i="1" s="1"/>
  <c r="AZ2799" i="1" s="1"/>
  <c r="V2804" i="1"/>
  <c r="AY2804" i="1" s="1"/>
  <c r="AU2806" i="1"/>
  <c r="BA2810" i="1"/>
  <c r="AU2810" i="1"/>
  <c r="T2815" i="1"/>
  <c r="P2814" i="1"/>
  <c r="P2813" i="1" s="1"/>
  <c r="P2812" i="1" s="1"/>
  <c r="W2814" i="1"/>
  <c r="W2813" i="1" s="1"/>
  <c r="W2812" i="1" s="1"/>
  <c r="AA2814" i="1"/>
  <c r="AA2813" i="1" s="1"/>
  <c r="AA2812" i="1" s="1"/>
  <c r="AE2814" i="1"/>
  <c r="AE2813" i="1" s="1"/>
  <c r="AE2812" i="1" s="1"/>
  <c r="AQ2814" i="1"/>
  <c r="AQ2813" i="1" s="1"/>
  <c r="AQ2812" i="1" s="1"/>
  <c r="AZ2814" i="1"/>
  <c r="AZ2813" i="1" s="1"/>
  <c r="AZ2812" i="1" s="1"/>
  <c r="V2817" i="1"/>
  <c r="AY2817" i="1" s="1"/>
  <c r="BA2817" i="1"/>
  <c r="AF2822" i="1"/>
  <c r="AF2821" i="1" s="1"/>
  <c r="AF2820" i="1" s="1"/>
  <c r="AF2819" i="1" s="1"/>
  <c r="AJ2822" i="1"/>
  <c r="AJ2821" i="1" s="1"/>
  <c r="AJ2820" i="1" s="1"/>
  <c r="AJ2819" i="1" s="1"/>
  <c r="AN2822" i="1"/>
  <c r="AN2821" i="1" s="1"/>
  <c r="AN2820" i="1" s="1"/>
  <c r="AN2819" i="1" s="1"/>
  <c r="AU2825" i="1"/>
  <c r="U2831" i="1"/>
  <c r="AX2831" i="1" s="1"/>
  <c r="AV2832" i="1"/>
  <c r="AW2832" i="1"/>
  <c r="T2833" i="1"/>
  <c r="U2833" i="1"/>
  <c r="AX2833" i="1" s="1"/>
  <c r="Q2830" i="1"/>
  <c r="Q2829" i="1" s="1"/>
  <c r="Q2828" i="1" s="1"/>
  <c r="Q2827" i="1" s="1"/>
  <c r="AV2834" i="1"/>
  <c r="AW2834" i="1"/>
  <c r="T2838" i="1"/>
  <c r="P2837" i="1"/>
  <c r="P2829" i="1" s="1"/>
  <c r="P2828" i="1" s="1"/>
  <c r="P2827" i="1" s="1"/>
  <c r="W2837" i="1"/>
  <c r="W2829" i="1" s="1"/>
  <c r="W2828" i="1" s="1"/>
  <c r="W2827" i="1" s="1"/>
  <c r="AA2837" i="1"/>
  <c r="AA2829" i="1" s="1"/>
  <c r="AA2828" i="1" s="1"/>
  <c r="AA2827" i="1" s="1"/>
  <c r="AF2837" i="1"/>
  <c r="AJ2837" i="1"/>
  <c r="AN2837" i="1"/>
  <c r="AR2837" i="1"/>
  <c r="V2840" i="1"/>
  <c r="AY2840" i="1" s="1"/>
  <c r="T2843" i="1"/>
  <c r="AE2837" i="1"/>
  <c r="AE2829" i="1" s="1"/>
  <c r="AE2828" i="1" s="1"/>
  <c r="AE2827" i="1" s="1"/>
  <c r="AU2843" i="1"/>
  <c r="V2846" i="1"/>
  <c r="AY2846" i="1" s="1"/>
  <c r="AU2846" i="1"/>
  <c r="BA2874" i="1"/>
  <c r="AU2874" i="1"/>
  <c r="AZ2879" i="1"/>
  <c r="AZ2878" i="1" s="1"/>
  <c r="AZ2877" i="1" s="1"/>
  <c r="AZ2876" i="1" s="1"/>
  <c r="AA2879" i="1"/>
  <c r="AA2878" i="1" s="1"/>
  <c r="AA2877" i="1" s="1"/>
  <c r="AA2876" i="1" s="1"/>
  <c r="T2884" i="1"/>
  <c r="U2884" i="1"/>
  <c r="AX2884" i="1" s="1"/>
  <c r="T2886" i="1"/>
  <c r="U2886" i="1"/>
  <c r="AX2886" i="1" s="1"/>
  <c r="Q2879" i="1"/>
  <c r="Q2878" i="1" s="1"/>
  <c r="Q2877" i="1" s="1"/>
  <c r="Q2876" i="1" s="1"/>
  <c r="T2889" i="1"/>
  <c r="U2889" i="1"/>
  <c r="AX2889" i="1" s="1"/>
  <c r="AU2891" i="1"/>
  <c r="J2905" i="1"/>
  <c r="U2905" i="1" s="1"/>
  <c r="AX2905" i="1" s="1"/>
  <c r="T2906" i="1"/>
  <c r="AV2908" i="1"/>
  <c r="AW2908" i="1"/>
  <c r="AV2909" i="1"/>
  <c r="U2911" i="1"/>
  <c r="U2912" i="1"/>
  <c r="AX2912" i="1" s="1"/>
  <c r="AV2913" i="1"/>
  <c r="AW2913" i="1"/>
  <c r="P2917" i="1"/>
  <c r="P2916" i="1" s="1"/>
  <c r="T2916" i="1" s="1"/>
  <c r="AH2928" i="1"/>
  <c r="AI2928" i="1"/>
  <c r="V2941" i="1"/>
  <c r="AY2941" i="1" s="1"/>
  <c r="AU2942" i="1"/>
  <c r="U2950" i="1"/>
  <c r="AX2950" i="1" s="1"/>
  <c r="V2950" i="1"/>
  <c r="AY2950" i="1" s="1"/>
  <c r="T2952" i="1"/>
  <c r="T2956" i="1"/>
  <c r="U2960" i="1"/>
  <c r="AX2960" i="1" s="1"/>
  <c r="V2960" i="1"/>
  <c r="AY2960" i="1" s="1"/>
  <c r="AV2961" i="1"/>
  <c r="AW2961" i="1"/>
  <c r="J2962" i="1"/>
  <c r="V2965" i="1"/>
  <c r="AY2965" i="1" s="1"/>
  <c r="AV2966" i="1"/>
  <c r="AW2966" i="1"/>
  <c r="U2969" i="1"/>
  <c r="AX2969" i="1" s="1"/>
  <c r="AF2968" i="1"/>
  <c r="AN2968" i="1"/>
  <c r="T2973" i="1"/>
  <c r="AW2974" i="1"/>
  <c r="U2976" i="1"/>
  <c r="AX2976" i="1" s="1"/>
  <c r="Y2978" i="1"/>
  <c r="AG2978" i="1"/>
  <c r="AK2978" i="1"/>
  <c r="AO2978" i="1"/>
  <c r="T2981" i="1"/>
  <c r="R2978" i="1"/>
  <c r="Z2978" i="1"/>
  <c r="V2990" i="1"/>
  <c r="AY2990" i="1" s="1"/>
  <c r="I2989" i="1"/>
  <c r="T2992" i="1"/>
  <c r="BA2992" i="1"/>
  <c r="AU2992" i="1"/>
  <c r="Y2989" i="1"/>
  <c r="AC2989" i="1"/>
  <c r="BA2994" i="1"/>
  <c r="AU2994" i="1"/>
  <c r="U2996" i="1"/>
  <c r="AX2996" i="1" s="1"/>
  <c r="V2996" i="1"/>
  <c r="AY2996" i="1" s="1"/>
  <c r="AV2997" i="1"/>
  <c r="AW2997" i="1"/>
  <c r="U3000" i="1"/>
  <c r="AX3000" i="1" s="1"/>
  <c r="V3000" i="1"/>
  <c r="AY3000" i="1" s="1"/>
  <c r="AV3001" i="1"/>
  <c r="AW3001" i="1"/>
  <c r="BA3004" i="1"/>
  <c r="BA3006" i="1"/>
  <c r="BA3008" i="1"/>
  <c r="U3010" i="1"/>
  <c r="AX3010" i="1" s="1"/>
  <c r="V3010" i="1"/>
  <c r="AY3010" i="1" s="1"/>
  <c r="AV3011" i="1"/>
  <c r="AW3011" i="1"/>
  <c r="AV3018" i="1"/>
  <c r="V3024" i="1"/>
  <c r="AY3024" i="1" s="1"/>
  <c r="AL3023" i="1"/>
  <c r="BA3024" i="1"/>
  <c r="AU3029" i="1"/>
  <c r="K3041" i="1"/>
  <c r="BA3040" i="1"/>
  <c r="AI3076" i="1"/>
  <c r="T2880" i="1"/>
  <c r="AW2885" i="1"/>
  <c r="Y2879" i="1"/>
  <c r="Y2878" i="1" s="1"/>
  <c r="Y2877" i="1" s="1"/>
  <c r="Y2876" i="1" s="1"/>
  <c r="AC2879" i="1"/>
  <c r="AC2878" i="1" s="1"/>
  <c r="AC2877" i="1" s="1"/>
  <c r="AC2876" i="1" s="1"/>
  <c r="AG2879" i="1"/>
  <c r="AG2878" i="1" s="1"/>
  <c r="AG2877" i="1" s="1"/>
  <c r="AK2879" i="1"/>
  <c r="AK2878" i="1" s="1"/>
  <c r="AK2877" i="1" s="1"/>
  <c r="AK2876" i="1" s="1"/>
  <c r="AO2879" i="1"/>
  <c r="AO2878" i="1" s="1"/>
  <c r="AO2877" i="1" s="1"/>
  <c r="AS2879" i="1"/>
  <c r="AS2878" i="1" s="1"/>
  <c r="AS2877" i="1" s="1"/>
  <c r="AS2876" i="1" s="1"/>
  <c r="T2891" i="1"/>
  <c r="U2891" i="1"/>
  <c r="AX2891" i="1" s="1"/>
  <c r="BA2895" i="1"/>
  <c r="AX2901" i="1"/>
  <c r="V2901" i="1"/>
  <c r="AY2901" i="1" s="1"/>
  <c r="AW2902" i="1"/>
  <c r="AY2903" i="1"/>
  <c r="BA2903" i="1"/>
  <c r="Q2899" i="1"/>
  <c r="Q2898" i="1" s="1"/>
  <c r="Q2897" i="1" s="1"/>
  <c r="AK2899" i="1"/>
  <c r="AK2898" i="1" s="1"/>
  <c r="AK2897" i="1" s="1"/>
  <c r="AY2912" i="1"/>
  <c r="AU2912" i="1"/>
  <c r="AU2918" i="1"/>
  <c r="AV2918" i="1" s="1"/>
  <c r="T2926" i="1"/>
  <c r="U2926" i="1"/>
  <c r="AX2926" i="1" s="1"/>
  <c r="AT2928" i="1"/>
  <c r="AY2935" i="1"/>
  <c r="T2942" i="1"/>
  <c r="V2948" i="1"/>
  <c r="AY2948" i="1" s="1"/>
  <c r="R2947" i="1"/>
  <c r="R2946" i="1" s="1"/>
  <c r="R2945" i="1" s="1"/>
  <c r="AU2950" i="1"/>
  <c r="AG2955" i="1"/>
  <c r="AG2954" i="1" s="1"/>
  <c r="AG2945" i="1" s="1"/>
  <c r="AK2955" i="1"/>
  <c r="AK2954" i="1" s="1"/>
  <c r="AK2945" i="1" s="1"/>
  <c r="AO2955" i="1"/>
  <c r="AO2954" i="1" s="1"/>
  <c r="AO2945" i="1" s="1"/>
  <c r="AS2955" i="1"/>
  <c r="AS2954" i="1" s="1"/>
  <c r="AS2945" i="1" s="1"/>
  <c r="AH2955" i="1"/>
  <c r="AH2954" i="1" s="1"/>
  <c r="AP2955" i="1"/>
  <c r="AT2955" i="1"/>
  <c r="AT2954" i="1" s="1"/>
  <c r="BA2963" i="1"/>
  <c r="L2968" i="1"/>
  <c r="L2967" i="1" s="1"/>
  <c r="Y2968" i="1"/>
  <c r="AC2968" i="1"/>
  <c r="AG2968" i="1"/>
  <c r="AK2968" i="1"/>
  <c r="AO2968" i="1"/>
  <c r="AS2968" i="1"/>
  <c r="AY2979" i="1"/>
  <c r="T2985" i="1"/>
  <c r="AV2986" i="1"/>
  <c r="V2987" i="1"/>
  <c r="AY2987" i="1" s="1"/>
  <c r="AY2989" i="1"/>
  <c r="AU2996" i="1"/>
  <c r="V2998" i="1"/>
  <c r="AY2998" i="1" s="1"/>
  <c r="AU3000" i="1"/>
  <c r="V3002" i="1"/>
  <c r="AY3002" i="1" s="1"/>
  <c r="AW3003" i="1"/>
  <c r="AU3010" i="1"/>
  <c r="V3012" i="1"/>
  <c r="AY3012" i="1" s="1"/>
  <c r="AW3013" i="1"/>
  <c r="BA3016" i="1"/>
  <c r="J3035" i="1"/>
  <c r="J3034" i="1" s="1"/>
  <c r="AX3036" i="1"/>
  <c r="P2899" i="1"/>
  <c r="P2898" i="1" s="1"/>
  <c r="P2897" i="1" s="1"/>
  <c r="AG2899" i="1"/>
  <c r="AG2898" i="1" s="1"/>
  <c r="AG2897" i="1" s="1"/>
  <c r="O2899" i="1"/>
  <c r="O2898" i="1" s="1"/>
  <c r="O2897" i="1" s="1"/>
  <c r="S2899" i="1"/>
  <c r="S2898" i="1" s="1"/>
  <c r="S2897" i="1" s="1"/>
  <c r="AW2915" i="1"/>
  <c r="AJ2928" i="1"/>
  <c r="AN2928" i="1"/>
  <c r="AY2934" i="1"/>
  <c r="BA2934" i="1"/>
  <c r="AQ2928" i="1"/>
  <c r="T2947" i="1"/>
  <c r="AJ2945" i="1"/>
  <c r="AH2945" i="1"/>
  <c r="AT2945" i="1"/>
  <c r="AW2953" i="1"/>
  <c r="AU2964" i="1"/>
  <c r="V2968" i="1"/>
  <c r="AY2968" i="1" s="1"/>
  <c r="Z2967" i="1"/>
  <c r="AH2967" i="1"/>
  <c r="AT2967" i="1"/>
  <c r="R2967" i="1"/>
  <c r="V2978" i="1"/>
  <c r="BA3015" i="1"/>
  <c r="AY2880" i="1"/>
  <c r="AU2880" i="1"/>
  <c r="AU2884" i="1"/>
  <c r="W2879" i="1"/>
  <c r="W2878" i="1" s="1"/>
  <c r="W2877" i="1" s="1"/>
  <c r="W2876" i="1" s="1"/>
  <c r="AE2879" i="1"/>
  <c r="AE2878" i="1" s="1"/>
  <c r="AE2877" i="1" s="1"/>
  <c r="AE2876" i="1" s="1"/>
  <c r="AI2879" i="1"/>
  <c r="AI2878" i="1" s="1"/>
  <c r="AI2877" i="1" s="1"/>
  <c r="AI2876" i="1" s="1"/>
  <c r="AM2879" i="1"/>
  <c r="AM2878" i="1" s="1"/>
  <c r="AM2877" i="1" s="1"/>
  <c r="AM2876" i="1" s="1"/>
  <c r="AU2889" i="1"/>
  <c r="V2891" i="1"/>
  <c r="AY2891" i="1" s="1"/>
  <c r="AV2892" i="1"/>
  <c r="R2899" i="1"/>
  <c r="R2898" i="1" s="1"/>
  <c r="R2897" i="1" s="1"/>
  <c r="T2901" i="1"/>
  <c r="X2864" i="1"/>
  <c r="X2857" i="1" s="1"/>
  <c r="AB2899" i="1"/>
  <c r="AB2898" i="1" s="1"/>
  <c r="AB2897" i="1" s="1"/>
  <c r="AB2864" i="1" s="1"/>
  <c r="AB2857" i="1" s="1"/>
  <c r="AU2903" i="1"/>
  <c r="T2905" i="1"/>
  <c r="AC2899" i="1"/>
  <c r="AC2898" i="1" s="1"/>
  <c r="AC2897" i="1" s="1"/>
  <c r="AS2899" i="1"/>
  <c r="AS2898" i="1" s="1"/>
  <c r="AS2897" i="1" s="1"/>
  <c r="W2899" i="1"/>
  <c r="W2898" i="1" s="1"/>
  <c r="W2897" i="1" s="1"/>
  <c r="AA2899" i="1"/>
  <c r="AA2898" i="1" s="1"/>
  <c r="AA2897" i="1" s="1"/>
  <c r="AE2899" i="1"/>
  <c r="AE2898" i="1" s="1"/>
  <c r="AE2897" i="1" s="1"/>
  <c r="AI2899" i="1"/>
  <c r="AI2898" i="1" s="1"/>
  <c r="AI2897" i="1" s="1"/>
  <c r="AM2899" i="1"/>
  <c r="AM2898" i="1" s="1"/>
  <c r="AM2897" i="1" s="1"/>
  <c r="AU2906" i="1"/>
  <c r="V2911" i="1"/>
  <c r="AY2911" i="1" s="1"/>
  <c r="AL2911" i="1"/>
  <c r="BA2911" i="1" s="1"/>
  <c r="V2926" i="1"/>
  <c r="AY2926" i="1" s="1"/>
  <c r="BA2930" i="1"/>
  <c r="AM2928" i="1"/>
  <c r="T2935" i="1"/>
  <c r="AX2935" i="1"/>
  <c r="U2942" i="1"/>
  <c r="AX2942" i="1" s="1"/>
  <c r="AY2942" i="1"/>
  <c r="AF2945" i="1"/>
  <c r="T2948" i="1"/>
  <c r="BA2952" i="1"/>
  <c r="AU2952" i="1"/>
  <c r="L2955" i="1"/>
  <c r="Z2955" i="1"/>
  <c r="Z2954" i="1" s="1"/>
  <c r="AD2955" i="1"/>
  <c r="AD2954" i="1" s="1"/>
  <c r="AI2955" i="1"/>
  <c r="AI2954" i="1" s="1"/>
  <c r="AI2945" i="1" s="1"/>
  <c r="AM2955" i="1"/>
  <c r="AM2954" i="1" s="1"/>
  <c r="AM2945" i="1" s="1"/>
  <c r="AU2956" i="1"/>
  <c r="T2958" i="1"/>
  <c r="AV2958" i="1" s="1"/>
  <c r="AX2963" i="1"/>
  <c r="I2968" i="1"/>
  <c r="M2968" i="1"/>
  <c r="Q2968" i="1"/>
  <c r="BA2973" i="1"/>
  <c r="AU2973" i="1"/>
  <c r="AV2975" i="1"/>
  <c r="AW2975" i="1"/>
  <c r="U2978" i="1"/>
  <c r="X2978" i="1"/>
  <c r="X2967" i="1" s="1"/>
  <c r="X2944" i="1" s="1"/>
  <c r="X2922" i="1" s="1"/>
  <c r="AB2978" i="1"/>
  <c r="AX2983" i="1"/>
  <c r="T2987" i="1"/>
  <c r="AF2989" i="1"/>
  <c r="AJ2989" i="1"/>
  <c r="AJ2967" i="1" s="1"/>
  <c r="AJ2944" i="1" s="1"/>
  <c r="AJ2922" i="1" s="1"/>
  <c r="AN2989" i="1"/>
  <c r="AR2989" i="1"/>
  <c r="AU2989" i="1" s="1"/>
  <c r="T2994" i="1"/>
  <c r="M2989" i="1"/>
  <c r="Q2989" i="1"/>
  <c r="AV2995" i="1"/>
  <c r="AW2995" i="1"/>
  <c r="T2998" i="1"/>
  <c r="T3002" i="1"/>
  <c r="AU3004" i="1"/>
  <c r="AU3006" i="1"/>
  <c r="T3012" i="1"/>
  <c r="T3029" i="1"/>
  <c r="BA3029" i="1"/>
  <c r="AU3041" i="1"/>
  <c r="T3024" i="1"/>
  <c r="U3024" i="1"/>
  <c r="AX3024" i="1" s="1"/>
  <c r="V3028" i="1"/>
  <c r="AY3028" i="1" s="1"/>
  <c r="S3019" i="1"/>
  <c r="AD3019" i="1"/>
  <c r="AT3019" i="1"/>
  <c r="V3029" i="1"/>
  <c r="AY3029" i="1" s="1"/>
  <c r="V3035" i="1"/>
  <c r="AY3035" i="1" s="1"/>
  <c r="AV3037" i="1"/>
  <c r="AW3037" i="1"/>
  <c r="T3041" i="1"/>
  <c r="T3042" i="1"/>
  <c r="AW3042" i="1" s="1"/>
  <c r="M3055" i="1"/>
  <c r="U3055" i="1" s="1"/>
  <c r="L3055" i="1"/>
  <c r="L3054" i="1" s="1"/>
  <c r="L3053" i="1" s="1"/>
  <c r="L3052" i="1" s="1"/>
  <c r="L3051" i="1" s="1"/>
  <c r="P3055" i="1"/>
  <c r="P3054" i="1" s="1"/>
  <c r="P3053" i="1" s="1"/>
  <c r="P3052" i="1" s="1"/>
  <c r="P3051" i="1" s="1"/>
  <c r="W3055" i="1"/>
  <c r="W3054" i="1" s="1"/>
  <c r="W3053" i="1" s="1"/>
  <c r="W3052" i="1" s="1"/>
  <c r="W3051" i="1" s="1"/>
  <c r="AA3055" i="1"/>
  <c r="AA3054" i="1" s="1"/>
  <c r="AA3053" i="1" s="1"/>
  <c r="AA3052" i="1" s="1"/>
  <c r="AA3051" i="1" s="1"/>
  <c r="AI3055" i="1"/>
  <c r="AI3054" i="1" s="1"/>
  <c r="AI3053" i="1" s="1"/>
  <c r="AI3052" i="1" s="1"/>
  <c r="AI3051" i="1" s="1"/>
  <c r="AU3056" i="1"/>
  <c r="U3058" i="1"/>
  <c r="AX3058" i="1" s="1"/>
  <c r="O3065" i="1"/>
  <c r="O3064" i="1" s="1"/>
  <c r="AV3068" i="1"/>
  <c r="P3073" i="1"/>
  <c r="P3072" i="1" s="1"/>
  <c r="T3072" i="1" s="1"/>
  <c r="AU3074" i="1"/>
  <c r="AV3074" i="1" s="1"/>
  <c r="AL3077" i="1"/>
  <c r="U3078" i="1"/>
  <c r="AX3078" i="1" s="1"/>
  <c r="V3078" i="1"/>
  <c r="AY3078" i="1" s="1"/>
  <c r="R3077" i="1"/>
  <c r="U3080" i="1"/>
  <c r="AX3080" i="1" s="1"/>
  <c r="T3084" i="1"/>
  <c r="W3077" i="1"/>
  <c r="W3076" i="1" s="1"/>
  <c r="W3071" i="1" s="1"/>
  <c r="W3070" i="1" s="1"/>
  <c r="AX3084" i="1"/>
  <c r="V3086" i="1"/>
  <c r="AY3086" i="1" s="1"/>
  <c r="L3088" i="1"/>
  <c r="U3089" i="1"/>
  <c r="AX3089" i="1" s="1"/>
  <c r="Z3088" i="1"/>
  <c r="AD3088" i="1"/>
  <c r="AD3076" i="1" s="1"/>
  <c r="AD3071" i="1" s="1"/>
  <c r="AD3070" i="1" s="1"/>
  <c r="U3093" i="1"/>
  <c r="AX3093" i="1" s="1"/>
  <c r="V3093" i="1"/>
  <c r="AY3093" i="1" s="1"/>
  <c r="AV3094" i="1"/>
  <c r="AV3095" i="1"/>
  <c r="AU3096" i="1"/>
  <c r="V3101" i="1"/>
  <c r="AY3101" i="1" s="1"/>
  <c r="N3100" i="1"/>
  <c r="V3100" i="1" s="1"/>
  <c r="AY3100" i="1" s="1"/>
  <c r="AG3100" i="1"/>
  <c r="AK3100" i="1"/>
  <c r="AO3100" i="1"/>
  <c r="AS3100" i="1"/>
  <c r="AV3102" i="1"/>
  <c r="AW3102" i="1"/>
  <c r="V3103" i="1"/>
  <c r="AY3103" i="1" s="1"/>
  <c r="AU3103" i="1"/>
  <c r="AU3106" i="1"/>
  <c r="BA3106" i="1"/>
  <c r="BA3107" i="1"/>
  <c r="AU3107" i="1"/>
  <c r="AO3109" i="1"/>
  <c r="M3133" i="1"/>
  <c r="I3133" i="1"/>
  <c r="Q3133" i="1"/>
  <c r="Q3132" i="1" s="1"/>
  <c r="X3133" i="1"/>
  <c r="X3132" i="1" s="1"/>
  <c r="AB3133" i="1"/>
  <c r="AF3133" i="1"/>
  <c r="AJ3133" i="1"/>
  <c r="AN3133" i="1"/>
  <c r="AN3132" i="1" s="1"/>
  <c r="AR3133" i="1"/>
  <c r="AD3133" i="1"/>
  <c r="AD3132" i="1" s="1"/>
  <c r="AD3125" i="1" s="1"/>
  <c r="AD3124" i="1" s="1"/>
  <c r="T3138" i="1"/>
  <c r="V3140" i="1"/>
  <c r="AY3140" i="1" s="1"/>
  <c r="T3142" i="1"/>
  <c r="T3144" i="1"/>
  <c r="AU3144" i="1"/>
  <c r="U3146" i="1"/>
  <c r="AX3146" i="1" s="1"/>
  <c r="AV3150" i="1"/>
  <c r="AW3150" i="1"/>
  <c r="M3151" i="1"/>
  <c r="T3160" i="1"/>
  <c r="AX3160" i="1"/>
  <c r="AP3167" i="1"/>
  <c r="AR3190" i="1"/>
  <c r="AR3189" i="1" s="1"/>
  <c r="T3036" i="1"/>
  <c r="BA3036" i="1"/>
  <c r="BA3042" i="1"/>
  <c r="AF3055" i="1"/>
  <c r="AF3054" i="1" s="1"/>
  <c r="AF3053" i="1" s="1"/>
  <c r="AF3052" i="1" s="1"/>
  <c r="AF3051" i="1" s="1"/>
  <c r="AJ3055" i="1"/>
  <c r="AJ3054" i="1" s="1"/>
  <c r="AJ3053" i="1" s="1"/>
  <c r="AJ3052" i="1" s="1"/>
  <c r="AJ3051" i="1" s="1"/>
  <c r="AN3055" i="1"/>
  <c r="AN3054" i="1" s="1"/>
  <c r="AN3053" i="1" s="1"/>
  <c r="AN3052" i="1" s="1"/>
  <c r="AN3051" i="1" s="1"/>
  <c r="AR3055" i="1"/>
  <c r="AR3054" i="1" s="1"/>
  <c r="AR3053" i="1" s="1"/>
  <c r="AR3052" i="1" s="1"/>
  <c r="AR3051" i="1" s="1"/>
  <c r="AU3058" i="1"/>
  <c r="AU3060" i="1"/>
  <c r="AT3055" i="1"/>
  <c r="AT3054" i="1" s="1"/>
  <c r="AT3053" i="1" s="1"/>
  <c r="AT3052" i="1" s="1"/>
  <c r="AT3051" i="1" s="1"/>
  <c r="AU3066" i="1"/>
  <c r="AV3066" i="1" s="1"/>
  <c r="Z3076" i="1"/>
  <c r="Z3071" i="1" s="1"/>
  <c r="Z3070" i="1" s="1"/>
  <c r="AW3079" i="1"/>
  <c r="AH3077" i="1"/>
  <c r="AU3128" i="1"/>
  <c r="AP3127" i="1"/>
  <c r="AG3132" i="1"/>
  <c r="AU3133" i="1"/>
  <c r="BA3151" i="1"/>
  <c r="U3167" i="1"/>
  <c r="J3166" i="1"/>
  <c r="AV3043" i="1"/>
  <c r="AW3043" i="1"/>
  <c r="AV3057" i="1"/>
  <c r="V3058" i="1"/>
  <c r="AY3058" i="1" s="1"/>
  <c r="AH3055" i="1"/>
  <c r="AH3054" i="1" s="1"/>
  <c r="AH3053" i="1" s="1"/>
  <c r="AH3052" i="1" s="1"/>
  <c r="AH3051" i="1" s="1"/>
  <c r="AP3077" i="1"/>
  <c r="L3077" i="1"/>
  <c r="L3076" i="1" s="1"/>
  <c r="L3071" i="1" s="1"/>
  <c r="L3070" i="1" s="1"/>
  <c r="J3088" i="1"/>
  <c r="V3089" i="1"/>
  <c r="AY3089" i="1" s="1"/>
  <c r="R3088" i="1"/>
  <c r="U3091" i="1"/>
  <c r="AX3091" i="1" s="1"/>
  <c r="V3091" i="1"/>
  <c r="AY3091" i="1" s="1"/>
  <c r="AU3091" i="1"/>
  <c r="T3093" i="1"/>
  <c r="AV3108" i="1"/>
  <c r="Y3109" i="1"/>
  <c r="AK3109" i="1"/>
  <c r="AZ3109" i="1"/>
  <c r="O3112" i="1"/>
  <c r="O3111" i="1" s="1"/>
  <c r="O3110" i="1" s="1"/>
  <c r="O3109" i="1" s="1"/>
  <c r="W3109" i="1"/>
  <c r="AA3109" i="1"/>
  <c r="AE3109" i="1"/>
  <c r="AI3112" i="1"/>
  <c r="AI3111" i="1" s="1"/>
  <c r="AI3110" i="1" s="1"/>
  <c r="AI3109" i="1" s="1"/>
  <c r="AM3112" i="1"/>
  <c r="AM3111" i="1" s="1"/>
  <c r="AM3110" i="1" s="1"/>
  <c r="AM3109" i="1" s="1"/>
  <c r="AQ3112" i="1"/>
  <c r="AQ3111" i="1" s="1"/>
  <c r="AQ3110" i="1" s="1"/>
  <c r="AQ3109" i="1" s="1"/>
  <c r="T3117" i="1"/>
  <c r="BA3117" i="1"/>
  <c r="T3130" i="1"/>
  <c r="Q3127" i="1"/>
  <c r="Q3126" i="1" s="1"/>
  <c r="AU3147" i="1"/>
  <c r="V3146" i="1"/>
  <c r="AY3146" i="1" s="1"/>
  <c r="AI3146" i="1"/>
  <c r="AQ3146" i="1"/>
  <c r="AI3151" i="1"/>
  <c r="AM3151" i="1"/>
  <c r="AM3132" i="1" s="1"/>
  <c r="AM3125" i="1" s="1"/>
  <c r="AM3124" i="1" s="1"/>
  <c r="AQ3151" i="1"/>
  <c r="V3154" i="1"/>
  <c r="AY3154" i="1" s="1"/>
  <c r="T3156" i="1"/>
  <c r="N3190" i="1"/>
  <c r="N3189" i="1" s="1"/>
  <c r="AQ3076" i="1"/>
  <c r="AB3076" i="1"/>
  <c r="AB3071" i="1" s="1"/>
  <c r="AB3070" i="1" s="1"/>
  <c r="T3080" i="1"/>
  <c r="AM3076" i="1"/>
  <c r="AU3084" i="1"/>
  <c r="T3086" i="1"/>
  <c r="Y3088" i="1"/>
  <c r="AC3088" i="1"/>
  <c r="AH3088" i="1"/>
  <c r="BA3089" i="1"/>
  <c r="AU3089" i="1"/>
  <c r="AT3088" i="1"/>
  <c r="AT3076" i="1" s="1"/>
  <c r="AT3071" i="1" s="1"/>
  <c r="AT3070" i="1" s="1"/>
  <c r="BA3091" i="1"/>
  <c r="AX3096" i="1"/>
  <c r="AY3096" i="1"/>
  <c r="AX3098" i="1"/>
  <c r="AY3098" i="1"/>
  <c r="AP3100" i="1"/>
  <c r="AU3100" i="1" s="1"/>
  <c r="Y3132" i="1"/>
  <c r="AK3132" i="1"/>
  <c r="AI3132" i="1"/>
  <c r="AQ3132" i="1"/>
  <c r="AZ3132" i="1"/>
  <c r="AZ3125" i="1" s="1"/>
  <c r="AZ3124" i="1" s="1"/>
  <c r="AX3136" i="1"/>
  <c r="AU3136" i="1"/>
  <c r="BA3138" i="1"/>
  <c r="AU3138" i="1"/>
  <c r="AU3140" i="1"/>
  <c r="BA3142" i="1"/>
  <c r="AU3142" i="1"/>
  <c r="AV3147" i="1"/>
  <c r="AB3151" i="1"/>
  <c r="AJ3151" i="1"/>
  <c r="AR3151" i="1"/>
  <c r="AU3201" i="1"/>
  <c r="AQ3200" i="1"/>
  <c r="AQ3190" i="1" s="1"/>
  <c r="AQ3189" i="1" s="1"/>
  <c r="BA3098" i="1"/>
  <c r="AU3098" i="1"/>
  <c r="AZ3100" i="1"/>
  <c r="AZ3076" i="1" s="1"/>
  <c r="AZ3071" i="1" s="1"/>
  <c r="AZ3070" i="1" s="1"/>
  <c r="AZ3069" i="1" s="1"/>
  <c r="AZ3050" i="1" s="1"/>
  <c r="T3103" i="1"/>
  <c r="T3107" i="1"/>
  <c r="AV3107" i="1" s="1"/>
  <c r="M3109" i="1"/>
  <c r="T3113" i="1"/>
  <c r="R3112" i="1"/>
  <c r="R3111" i="1" s="1"/>
  <c r="R3110" i="1" s="1"/>
  <c r="R3109" i="1" s="1"/>
  <c r="AV3115" i="1"/>
  <c r="T3122" i="1"/>
  <c r="L3127" i="1"/>
  <c r="P3127" i="1"/>
  <c r="P3126" i="1" s="1"/>
  <c r="W3127" i="1"/>
  <c r="W3126" i="1" s="1"/>
  <c r="AA3127" i="1"/>
  <c r="AA3126" i="1" s="1"/>
  <c r="AF3127" i="1"/>
  <c r="AF3126" i="1" s="1"/>
  <c r="AJ3127" i="1"/>
  <c r="AJ3126" i="1" s="1"/>
  <c r="AN3127" i="1"/>
  <c r="AN3126" i="1" s="1"/>
  <c r="AR3127" i="1"/>
  <c r="AR3126" i="1" s="1"/>
  <c r="AX3130" i="1"/>
  <c r="Y3127" i="1"/>
  <c r="Y3126" i="1" s="1"/>
  <c r="AC3127" i="1"/>
  <c r="AC3126" i="1" s="1"/>
  <c r="BA3130" i="1"/>
  <c r="AU3130" i="1"/>
  <c r="K3133" i="1"/>
  <c r="O3133" i="1"/>
  <c r="O3132" i="1" s="1"/>
  <c r="O3125" i="1" s="1"/>
  <c r="O3124" i="1" s="1"/>
  <c r="S3133" i="1"/>
  <c r="S3132" i="1" s="1"/>
  <c r="S3125" i="1" s="1"/>
  <c r="S3124" i="1" s="1"/>
  <c r="BA3134" i="1"/>
  <c r="T3136" i="1"/>
  <c r="Z3133" i="1"/>
  <c r="Z3132" i="1" s="1"/>
  <c r="Z3125" i="1" s="1"/>
  <c r="Z3124" i="1" s="1"/>
  <c r="U3140" i="1"/>
  <c r="AX3140" i="1" s="1"/>
  <c r="U3144" i="1"/>
  <c r="AX3144" i="1" s="1"/>
  <c r="AV3145" i="1"/>
  <c r="AW3145" i="1"/>
  <c r="U3149" i="1"/>
  <c r="AX3149" i="1" s="1"/>
  <c r="AU3149" i="1"/>
  <c r="J3151" i="1"/>
  <c r="N3151" i="1"/>
  <c r="R3151" i="1"/>
  <c r="U3156" i="1"/>
  <c r="AX3156" i="1" s="1"/>
  <c r="AU3156" i="1"/>
  <c r="V3158" i="1"/>
  <c r="AY3158" i="1" s="1"/>
  <c r="AU3158" i="1"/>
  <c r="V3160" i="1"/>
  <c r="AY3160" i="1" s="1"/>
  <c r="BA3162" i="1"/>
  <c r="AU3163" i="1"/>
  <c r="BA3164" i="1"/>
  <c r="AU3164" i="1"/>
  <c r="X3169" i="1"/>
  <c r="X3168" i="1" s="1"/>
  <c r="X3167" i="1" s="1"/>
  <c r="X3166" i="1" s="1"/>
  <c r="AB3169" i="1"/>
  <c r="AB3168" i="1" s="1"/>
  <c r="AB3167" i="1" s="1"/>
  <c r="AB3166" i="1" s="1"/>
  <c r="AF3169" i="1"/>
  <c r="AF3168" i="1" s="1"/>
  <c r="AF3167" i="1" s="1"/>
  <c r="AF3166" i="1" s="1"/>
  <c r="AJ3169" i="1"/>
  <c r="AJ3168" i="1" s="1"/>
  <c r="AJ3167" i="1" s="1"/>
  <c r="AJ3166" i="1" s="1"/>
  <c r="AN3169" i="1"/>
  <c r="AN3168" i="1" s="1"/>
  <c r="AN3167" i="1" s="1"/>
  <c r="AN3166" i="1" s="1"/>
  <c r="P3179" i="1"/>
  <c r="P3178" i="1" s="1"/>
  <c r="P3177" i="1" s="1"/>
  <c r="P3176" i="1" s="1"/>
  <c r="AF3179" i="1"/>
  <c r="AF3178" i="1" s="1"/>
  <c r="AF3177" i="1" s="1"/>
  <c r="AF3176" i="1" s="1"/>
  <c r="AG3179" i="1"/>
  <c r="AG3178" i="1" s="1"/>
  <c r="AG3177" i="1" s="1"/>
  <c r="AG3176" i="1" s="1"/>
  <c r="T3184" i="1"/>
  <c r="U3184" i="1"/>
  <c r="AX3184" i="1" s="1"/>
  <c r="AV3186" i="1"/>
  <c r="L3192" i="1"/>
  <c r="L3191" i="1" s="1"/>
  <c r="L3190" i="1" s="1"/>
  <c r="L3189" i="1" s="1"/>
  <c r="W3192" i="1"/>
  <c r="W3191" i="1" s="1"/>
  <c r="W3190" i="1" s="1"/>
  <c r="W3189" i="1" s="1"/>
  <c r="AJ3192" i="1"/>
  <c r="AJ3191" i="1" s="1"/>
  <c r="AJ3190" i="1" s="1"/>
  <c r="AJ3189" i="1" s="1"/>
  <c r="BA3196" i="1"/>
  <c r="M3202" i="1"/>
  <c r="AF3202" i="1"/>
  <c r="AF3201" i="1" s="1"/>
  <c r="AF3200" i="1" s="1"/>
  <c r="AF3190" i="1" s="1"/>
  <c r="AF3189" i="1" s="1"/>
  <c r="V3203" i="1"/>
  <c r="AY3203" i="1" s="1"/>
  <c r="K3202" i="1"/>
  <c r="BA3203" i="1"/>
  <c r="AL3202" i="1"/>
  <c r="V3205" i="1"/>
  <c r="AY3205" i="1" s="1"/>
  <c r="AV3206" i="1"/>
  <c r="AU3207" i="1"/>
  <c r="Q3210" i="1"/>
  <c r="AU3211" i="1"/>
  <c r="Q3215" i="1"/>
  <c r="Q3214" i="1" s="1"/>
  <c r="AB3215" i="1"/>
  <c r="AB3214" i="1" s="1"/>
  <c r="AJ3215" i="1"/>
  <c r="AJ3214" i="1" s="1"/>
  <c r="AR3215" i="1"/>
  <c r="AR3214" i="1" s="1"/>
  <c r="P3215" i="1"/>
  <c r="P3214" i="1" s="1"/>
  <c r="AI3215" i="1"/>
  <c r="AI3214" i="1" s="1"/>
  <c r="AU3217" i="1"/>
  <c r="AP3216" i="1"/>
  <c r="AT3215" i="1"/>
  <c r="AT3214" i="1" s="1"/>
  <c r="AN3190" i="1"/>
  <c r="AN3189" i="1" s="1"/>
  <c r="T3197" i="1"/>
  <c r="I3196" i="1"/>
  <c r="T3196" i="1" s="1"/>
  <c r="U3197" i="1"/>
  <c r="AX3197" i="1" s="1"/>
  <c r="M3196" i="1"/>
  <c r="U3196" i="1" s="1"/>
  <c r="AX3196" i="1" s="1"/>
  <c r="BA3197" i="1"/>
  <c r="AH3200" i="1"/>
  <c r="AH3190" i="1" s="1"/>
  <c r="AH3189" i="1" s="1"/>
  <c r="T3202" i="1"/>
  <c r="I3201" i="1"/>
  <c r="T3216" i="1"/>
  <c r="L3215" i="1"/>
  <c r="V3218" i="1"/>
  <c r="AY3218" i="1" s="1"/>
  <c r="K3217" i="1"/>
  <c r="BA3218" i="1"/>
  <c r="AL3217" i="1"/>
  <c r="T3221" i="1"/>
  <c r="S3220" i="1"/>
  <c r="T3220" i="1" s="1"/>
  <c r="AU3220" i="1"/>
  <c r="AV3161" i="1"/>
  <c r="BA3167" i="1"/>
  <c r="BA3169" i="1"/>
  <c r="T3173" i="1"/>
  <c r="AX3173" i="1"/>
  <c r="AU3181" i="1"/>
  <c r="V3183" i="1"/>
  <c r="AY3183" i="1" s="1"/>
  <c r="R3192" i="1"/>
  <c r="R3191" i="1" s="1"/>
  <c r="R3190" i="1" s="1"/>
  <c r="R3189" i="1" s="1"/>
  <c r="AG3192" i="1"/>
  <c r="AG3191" i="1" s="1"/>
  <c r="AG3190" i="1" s="1"/>
  <c r="AG3189" i="1" s="1"/>
  <c r="AC3192" i="1"/>
  <c r="AC3191" i="1" s="1"/>
  <c r="AC3190" i="1" s="1"/>
  <c r="AC3189" i="1" s="1"/>
  <c r="V3196" i="1"/>
  <c r="AY3196" i="1" s="1"/>
  <c r="AU3197" i="1"/>
  <c r="AT3200" i="1"/>
  <c r="AT3190" i="1" s="1"/>
  <c r="AT3189" i="1" s="1"/>
  <c r="AU3202" i="1"/>
  <c r="AL3210" i="1"/>
  <c r="U3215" i="1"/>
  <c r="J3214" i="1"/>
  <c r="U3214" i="1" s="1"/>
  <c r="AQ3215" i="1"/>
  <c r="AQ3214" i="1" s="1"/>
  <c r="AY3220" i="1"/>
  <c r="T3154" i="1"/>
  <c r="AU3154" i="1"/>
  <c r="AV3157" i="1"/>
  <c r="AW3157" i="1"/>
  <c r="AV3159" i="1"/>
  <c r="AW3159" i="1"/>
  <c r="BA3160" i="1"/>
  <c r="AU3160" i="1"/>
  <c r="I3169" i="1"/>
  <c r="L3169" i="1"/>
  <c r="L3168" i="1" s="1"/>
  <c r="L3167" i="1" s="1"/>
  <c r="L3166" i="1" s="1"/>
  <c r="P3169" i="1"/>
  <c r="P3168" i="1" s="1"/>
  <c r="P3167" i="1" s="1"/>
  <c r="P3166" i="1" s="1"/>
  <c r="W3169" i="1"/>
  <c r="W3168" i="1" s="1"/>
  <c r="W3167" i="1" s="1"/>
  <c r="W3166" i="1" s="1"/>
  <c r="AA3169" i="1"/>
  <c r="AA3168" i="1" s="1"/>
  <c r="AA3167" i="1" s="1"/>
  <c r="AA3166" i="1" s="1"/>
  <c r="AE3169" i="1"/>
  <c r="AE3168" i="1" s="1"/>
  <c r="AE3167" i="1" s="1"/>
  <c r="AE3166" i="1" s="1"/>
  <c r="AI3169" i="1"/>
  <c r="AI3168" i="1" s="1"/>
  <c r="AI3167" i="1" s="1"/>
  <c r="AI3166" i="1" s="1"/>
  <c r="AM3169" i="1"/>
  <c r="AM3168" i="1" s="1"/>
  <c r="AM3167" i="1" s="1"/>
  <c r="AM3166" i="1" s="1"/>
  <c r="AQ3169" i="1"/>
  <c r="AQ3168" i="1" s="1"/>
  <c r="AQ3167" i="1" s="1"/>
  <c r="AQ3166" i="1" s="1"/>
  <c r="AZ3169" i="1"/>
  <c r="AZ3168" i="1" s="1"/>
  <c r="AZ3167" i="1" s="1"/>
  <c r="AZ3166" i="1" s="1"/>
  <c r="AY3173" i="1"/>
  <c r="Y3169" i="1"/>
  <c r="Y3168" i="1" s="1"/>
  <c r="Y3167" i="1" s="1"/>
  <c r="Y3166" i="1" s="1"/>
  <c r="AG3169" i="1"/>
  <c r="AG3168" i="1" s="1"/>
  <c r="AG3167" i="1" s="1"/>
  <c r="AG3166" i="1" s="1"/>
  <c r="AO3169" i="1"/>
  <c r="AO3168" i="1" s="1"/>
  <c r="AO3167" i="1" s="1"/>
  <c r="AO3166" i="1" s="1"/>
  <c r="AV3188" i="1"/>
  <c r="AW3188" i="1"/>
  <c r="AK3192" i="1"/>
  <c r="AK3191" i="1" s="1"/>
  <c r="AK3190" i="1" s="1"/>
  <c r="AK3189" i="1" s="1"/>
  <c r="AU3193" i="1"/>
  <c r="V3194" i="1"/>
  <c r="AY3194" i="1" s="1"/>
  <c r="AU3203" i="1"/>
  <c r="AV3204" i="1"/>
  <c r="AU3205" i="1"/>
  <c r="T3207" i="1"/>
  <c r="AX3207" i="1"/>
  <c r="AU3210" i="1"/>
  <c r="AS3209" i="1"/>
  <c r="N3214" i="1"/>
  <c r="AR3169" i="1"/>
  <c r="AR3168" i="1" s="1"/>
  <c r="AR3167" i="1" s="1"/>
  <c r="AR3166" i="1" s="1"/>
  <c r="AA3179" i="1"/>
  <c r="AA3178" i="1" s="1"/>
  <c r="AA3177" i="1" s="1"/>
  <c r="AA3176" i="1" s="1"/>
  <c r="AR3179" i="1"/>
  <c r="AR3178" i="1" s="1"/>
  <c r="AR3177" i="1" s="1"/>
  <c r="AR3176" i="1" s="1"/>
  <c r="T3181" i="1"/>
  <c r="BA3181" i="1"/>
  <c r="AH3179" i="1"/>
  <c r="AH3178" i="1" s="1"/>
  <c r="AH3177" i="1" s="1"/>
  <c r="AH3176" i="1" s="1"/>
  <c r="AT3179" i="1"/>
  <c r="AT3178" i="1" s="1"/>
  <c r="AT3177" i="1" s="1"/>
  <c r="AT3176" i="1" s="1"/>
  <c r="U3194" i="1"/>
  <c r="AX3194" i="1" s="1"/>
  <c r="Q3192" i="1"/>
  <c r="Q3191" i="1" s="1"/>
  <c r="V3197" i="1"/>
  <c r="AY3197" i="1" s="1"/>
  <c r="AV3198" i="1"/>
  <c r="T3203" i="1"/>
  <c r="U3203" i="1"/>
  <c r="AX3203" i="1" s="1"/>
  <c r="V3207" i="1"/>
  <c r="AY3207" i="1" s="1"/>
  <c r="AV3208" i="1"/>
  <c r="U3218" i="1"/>
  <c r="AX3218" i="1" s="1"/>
  <c r="AX3222" i="1"/>
  <c r="AY3222" i="1"/>
  <c r="AU3222" i="1"/>
  <c r="O3228" i="1"/>
  <c r="T3228" i="1" s="1"/>
  <c r="AU3231" i="1"/>
  <c r="AV3232" i="1"/>
  <c r="AU3234" i="1"/>
  <c r="AZ3226" i="1"/>
  <c r="AZ3225" i="1" s="1"/>
  <c r="AZ3224" i="1" s="1"/>
  <c r="AX3248" i="1"/>
  <c r="AT3244" i="1"/>
  <c r="AT3243" i="1" s="1"/>
  <c r="AU3243" i="1" s="1"/>
  <c r="BA3268" i="1"/>
  <c r="AL3267" i="1"/>
  <c r="BA3267" i="1" s="1"/>
  <c r="AX3221" i="1"/>
  <c r="AM3231" i="1"/>
  <c r="X3226" i="1"/>
  <c r="X3225" i="1" s="1"/>
  <c r="X3224" i="1" s="1"/>
  <c r="X3213" i="1" s="1"/>
  <c r="V3244" i="1"/>
  <c r="AY3244" i="1" s="1"/>
  <c r="U3216" i="1"/>
  <c r="AX3216" i="1" s="1"/>
  <c r="T3217" i="1"/>
  <c r="AA3220" i="1"/>
  <c r="AX3220" i="1" s="1"/>
  <c r="T3222" i="1"/>
  <c r="BA3229" i="1"/>
  <c r="AJ3228" i="1"/>
  <c r="AJ3227" i="1" s="1"/>
  <c r="AJ3226" i="1" s="1"/>
  <c r="AJ3225" i="1" s="1"/>
  <c r="AI3228" i="1"/>
  <c r="AS3227" i="1"/>
  <c r="AS3226" i="1" s="1"/>
  <c r="AS3225" i="1" s="1"/>
  <c r="AK3227" i="1"/>
  <c r="U3244" i="1"/>
  <c r="AX3244" i="1" s="1"/>
  <c r="J3243" i="1"/>
  <c r="U3243" i="1" s="1"/>
  <c r="AL3244" i="1"/>
  <c r="AL3243" i="1" s="1"/>
  <c r="AX3217" i="1"/>
  <c r="T3218" i="1"/>
  <c r="AU3218" i="1"/>
  <c r="AY3221" i="1"/>
  <c r="AU3221" i="1"/>
  <c r="AR3227" i="1"/>
  <c r="AR3226" i="1" s="1"/>
  <c r="AR3225" i="1" s="1"/>
  <c r="AR3224" i="1" s="1"/>
  <c r="AH3231" i="1"/>
  <c r="AH3228" i="1" s="1"/>
  <c r="AH3227" i="1" s="1"/>
  <c r="AK3244" i="1"/>
  <c r="AK3243" i="1" s="1"/>
  <c r="T3240" i="1"/>
  <c r="U3240" i="1"/>
  <c r="AX3240" i="1" s="1"/>
  <c r="AV3242" i="1"/>
  <c r="T3245" i="1"/>
  <c r="AH3254" i="1"/>
  <c r="AH3253" i="1" s="1"/>
  <c r="AT3254" i="1"/>
  <c r="AT3253" i="1" s="1"/>
  <c r="T3258" i="1"/>
  <c r="AD3261" i="1"/>
  <c r="AD3260" i="1" s="1"/>
  <c r="AD3226" i="1" s="1"/>
  <c r="AD3225" i="1" s="1"/>
  <c r="AD3224" i="1" s="1"/>
  <c r="AH3261" i="1"/>
  <c r="AH3260" i="1" s="1"/>
  <c r="BA3262" i="1"/>
  <c r="AP3261" i="1"/>
  <c r="AT3261" i="1"/>
  <c r="AT3260" i="1" s="1"/>
  <c r="U3265" i="1"/>
  <c r="AX3265" i="1" s="1"/>
  <c r="AV3266" i="1"/>
  <c r="AW3266" i="1"/>
  <c r="R3268" i="1"/>
  <c r="R3267" i="1" s="1"/>
  <c r="BA3269" i="1"/>
  <c r="AV3274" i="1"/>
  <c r="J3278" i="1"/>
  <c r="J3277" i="1" s="1"/>
  <c r="X3293" i="1"/>
  <c r="AU3237" i="1"/>
  <c r="Y3226" i="1"/>
  <c r="Y3225" i="1" s="1"/>
  <c r="Y3224" i="1" s="1"/>
  <c r="AC3226" i="1"/>
  <c r="AC3225" i="1" s="1"/>
  <c r="AC3224" i="1" s="1"/>
  <c r="AG3227" i="1"/>
  <c r="AG3226" i="1" s="1"/>
  <c r="AG3225" i="1" s="1"/>
  <c r="AG3224" i="1" s="1"/>
  <c r="AU3240" i="1"/>
  <c r="T3244" i="1"/>
  <c r="P3226" i="1"/>
  <c r="P3225" i="1" s="1"/>
  <c r="P3224" i="1" s="1"/>
  <c r="AY3245" i="1"/>
  <c r="T3248" i="1"/>
  <c r="AW3248" i="1" s="1"/>
  <c r="V3254" i="1"/>
  <c r="BA3258" i="1"/>
  <c r="T3262" i="1"/>
  <c r="AY3265" i="1"/>
  <c r="BA3265" i="1"/>
  <c r="AU3265" i="1"/>
  <c r="AU3269" i="1"/>
  <c r="AW3281" i="1"/>
  <c r="AU3258" i="1"/>
  <c r="U3262" i="1"/>
  <c r="AX3262" i="1" s="1"/>
  <c r="AV3263" i="1"/>
  <c r="AW3263" i="1"/>
  <c r="AV3264" i="1"/>
  <c r="AW3264" i="1"/>
  <c r="AE3293" i="1"/>
  <c r="AB3302" i="1"/>
  <c r="AB3293" i="1" s="1"/>
  <c r="Q3321" i="1"/>
  <c r="Q3320" i="1" s="1"/>
  <c r="Q3319" i="1" s="1"/>
  <c r="Q3318" i="1" s="1"/>
  <c r="Q3317" i="1" s="1"/>
  <c r="AU3279" i="1"/>
  <c r="U3284" i="1"/>
  <c r="AX3284" i="1" s="1"/>
  <c r="BA3289" i="1"/>
  <c r="U3298" i="1"/>
  <c r="AX3298" i="1" s="1"/>
  <c r="U3300" i="1"/>
  <c r="AX3300" i="1" s="1"/>
  <c r="N3297" i="1"/>
  <c r="R3297" i="1"/>
  <c r="R3296" i="1" s="1"/>
  <c r="R3295" i="1" s="1"/>
  <c r="R3294" i="1" s="1"/>
  <c r="Y3297" i="1"/>
  <c r="Y3296" i="1" s="1"/>
  <c r="Y3295" i="1" s="1"/>
  <c r="Y3294" i="1" s="1"/>
  <c r="V3305" i="1"/>
  <c r="AY3305" i="1" s="1"/>
  <c r="O3302" i="1"/>
  <c r="O3293" i="1" s="1"/>
  <c r="J3311" i="1"/>
  <c r="J3310" i="1" s="1"/>
  <c r="J3309" i="1" s="1"/>
  <c r="N3311" i="1"/>
  <c r="N3310" i="1" s="1"/>
  <c r="N3309" i="1" s="1"/>
  <c r="N3302" i="1" s="1"/>
  <c r="R3311" i="1"/>
  <c r="R3310" i="1" s="1"/>
  <c r="R3309" i="1" s="1"/>
  <c r="R3302" i="1" s="1"/>
  <c r="AN3311" i="1"/>
  <c r="AN3310" i="1" s="1"/>
  <c r="AN3309" i="1" s="1"/>
  <c r="AN3302" i="1" s="1"/>
  <c r="AN3293" i="1" s="1"/>
  <c r="O3322" i="1"/>
  <c r="O3321" i="1" s="1"/>
  <c r="O3320" i="1" s="1"/>
  <c r="O3319" i="1" s="1"/>
  <c r="O3318" i="1" s="1"/>
  <c r="O3317" i="1" s="1"/>
  <c r="U3323" i="1"/>
  <c r="AX3323" i="1" s="1"/>
  <c r="Y3322" i="1"/>
  <c r="Y3321" i="1" s="1"/>
  <c r="Y3320" i="1" s="1"/>
  <c r="Y3319" i="1" s="1"/>
  <c r="Y3318" i="1" s="1"/>
  <c r="Y3317" i="1" s="1"/>
  <c r="AC3322" i="1"/>
  <c r="AG3322" i="1"/>
  <c r="AG3321" i="1" s="1"/>
  <c r="AG3320" i="1" s="1"/>
  <c r="AG3319" i="1" s="1"/>
  <c r="AG3318" i="1" s="1"/>
  <c r="AG3317" i="1" s="1"/>
  <c r="AK3322" i="1"/>
  <c r="AK3321" i="1" s="1"/>
  <c r="AK3320" i="1" s="1"/>
  <c r="AK3319" i="1" s="1"/>
  <c r="AK3318" i="1" s="1"/>
  <c r="AK3317" i="1" s="1"/>
  <c r="AO3322" i="1"/>
  <c r="AO3321" i="1" s="1"/>
  <c r="AO3320" i="1" s="1"/>
  <c r="AO3319" i="1" s="1"/>
  <c r="AO3318" i="1" s="1"/>
  <c r="AO3317" i="1" s="1"/>
  <c r="V3326" i="1"/>
  <c r="AY3326" i="1" s="1"/>
  <c r="BA3326" i="1"/>
  <c r="AV3327" i="1"/>
  <c r="AW3327" i="1"/>
  <c r="U3330" i="1"/>
  <c r="AX3330" i="1" s="1"/>
  <c r="V3330" i="1"/>
  <c r="AY3330" i="1" s="1"/>
  <c r="AV3331" i="1"/>
  <c r="AW3331" i="1"/>
  <c r="U3333" i="1"/>
  <c r="AX3333" i="1" s="1"/>
  <c r="L3278" i="1"/>
  <c r="L3277" i="1" s="1"/>
  <c r="L3276" i="1" s="1"/>
  <c r="L3275" i="1" s="1"/>
  <c r="P3278" i="1"/>
  <c r="P3277" i="1" s="1"/>
  <c r="P3276" i="1" s="1"/>
  <c r="P3275" i="1" s="1"/>
  <c r="AV3285" i="1"/>
  <c r="AW3285" i="1"/>
  <c r="AV3286" i="1"/>
  <c r="AW3286" i="1"/>
  <c r="U3297" i="1"/>
  <c r="AX3297" i="1" s="1"/>
  <c r="Z3297" i="1"/>
  <c r="Z3296" i="1" s="1"/>
  <c r="Z3295" i="1" s="1"/>
  <c r="Z3294" i="1" s="1"/>
  <c r="AH3297" i="1"/>
  <c r="AH3296" i="1" s="1"/>
  <c r="AH3295" i="1" s="1"/>
  <c r="AH3294" i="1" s="1"/>
  <c r="T3306" i="1"/>
  <c r="AE3302" i="1"/>
  <c r="AT3311" i="1"/>
  <c r="AT3310" i="1" s="1"/>
  <c r="AT3309" i="1" s="1"/>
  <c r="AT3302" i="1" s="1"/>
  <c r="AI3311" i="1"/>
  <c r="AI3310" i="1" s="1"/>
  <c r="AI3309" i="1" s="1"/>
  <c r="AI3302" i="1" s="1"/>
  <c r="L3311" i="1"/>
  <c r="L3310" i="1" s="1"/>
  <c r="L3309" i="1" s="1"/>
  <c r="P3311" i="1"/>
  <c r="P3310" i="1" s="1"/>
  <c r="P3309" i="1" s="1"/>
  <c r="AJ3311" i="1"/>
  <c r="AJ3310" i="1" s="1"/>
  <c r="AJ3309" i="1" s="1"/>
  <c r="AJ3302" i="1" s="1"/>
  <c r="AJ3293" i="1" s="1"/>
  <c r="AH3314" i="1"/>
  <c r="AV3315" i="1"/>
  <c r="Z3322" i="1"/>
  <c r="Z3321" i="1" s="1"/>
  <c r="Z3320" i="1" s="1"/>
  <c r="Z3319" i="1" s="1"/>
  <c r="Z3318" i="1" s="1"/>
  <c r="Z3317" i="1" s="1"/>
  <c r="AD3322" i="1"/>
  <c r="AD3321" i="1" s="1"/>
  <c r="AD3320" i="1" s="1"/>
  <c r="AD3319" i="1" s="1"/>
  <c r="AD3318" i="1" s="1"/>
  <c r="AD3317" i="1" s="1"/>
  <c r="AH3322" i="1"/>
  <c r="AH3321" i="1" s="1"/>
  <c r="AH3320" i="1" s="1"/>
  <c r="AH3319" i="1" s="1"/>
  <c r="AH3318" i="1" s="1"/>
  <c r="AH3317" i="1" s="1"/>
  <c r="AT3322" i="1"/>
  <c r="AT3321" i="1" s="1"/>
  <c r="AT3320" i="1" s="1"/>
  <c r="AT3319" i="1" s="1"/>
  <c r="AT3318" i="1" s="1"/>
  <c r="AT3317" i="1" s="1"/>
  <c r="L3322" i="1"/>
  <c r="P3322" i="1"/>
  <c r="P3321" i="1" s="1"/>
  <c r="P3320" i="1" s="1"/>
  <c r="P3319" i="1" s="1"/>
  <c r="P3318" i="1" s="1"/>
  <c r="P3317" i="1" s="1"/>
  <c r="U3328" i="1"/>
  <c r="AX3328" i="1" s="1"/>
  <c r="AW3329" i="1"/>
  <c r="BA3330" i="1"/>
  <c r="AU3330" i="1"/>
  <c r="V3332" i="1"/>
  <c r="AY3332" i="1" s="1"/>
  <c r="BA3333" i="1"/>
  <c r="BA3337" i="1"/>
  <c r="AU3337" i="1"/>
  <c r="BA3338" i="1"/>
  <c r="AU3338" i="1"/>
  <c r="BA3339" i="1"/>
  <c r="AU3339" i="1"/>
  <c r="AI3293" i="1"/>
  <c r="Q3302" i="1"/>
  <c r="Q3293" i="1" s="1"/>
  <c r="AZ3322" i="1"/>
  <c r="AZ3321" i="1" s="1"/>
  <c r="AZ3320" i="1" s="1"/>
  <c r="AZ3319" i="1" s="1"/>
  <c r="AZ3318" i="1" s="1"/>
  <c r="AZ3317" i="1" s="1"/>
  <c r="W3278" i="1"/>
  <c r="W3277" i="1" s="1"/>
  <c r="W3276" i="1" s="1"/>
  <c r="W3275" i="1" s="1"/>
  <c r="AA3278" i="1"/>
  <c r="AA3277" i="1" s="1"/>
  <c r="AA3276" i="1" s="1"/>
  <c r="AA3275" i="1" s="1"/>
  <c r="AE3278" i="1"/>
  <c r="AE3277" i="1" s="1"/>
  <c r="AE3276" i="1" s="1"/>
  <c r="AE3275" i="1" s="1"/>
  <c r="AI3278" i="1"/>
  <c r="AI3277" i="1" s="1"/>
  <c r="AI3276" i="1" s="1"/>
  <c r="AI3275" i="1" s="1"/>
  <c r="AM3278" i="1"/>
  <c r="AM3277" i="1" s="1"/>
  <c r="AM3276" i="1" s="1"/>
  <c r="AM3275" i="1" s="1"/>
  <c r="AQ3278" i="1"/>
  <c r="AQ3277" i="1" s="1"/>
  <c r="AQ3276" i="1" s="1"/>
  <c r="AQ3275" i="1" s="1"/>
  <c r="S3293" i="1"/>
  <c r="AP3297" i="1"/>
  <c r="AP3296" i="1" s="1"/>
  <c r="AP3295" i="1" s="1"/>
  <c r="AP3294" i="1" s="1"/>
  <c r="AK3297" i="1"/>
  <c r="AK3296" i="1" s="1"/>
  <c r="AK3295" i="1" s="1"/>
  <c r="AK3294" i="1" s="1"/>
  <c r="AG3302" i="1"/>
  <c r="AG3293" i="1" s="1"/>
  <c r="U3314" i="1"/>
  <c r="AX3314" i="1" s="1"/>
  <c r="BA3314" i="1"/>
  <c r="AR3322" i="1"/>
  <c r="AR3321" i="1" s="1"/>
  <c r="AR3320" i="1" s="1"/>
  <c r="AR3319" i="1" s="1"/>
  <c r="AR3318" i="1" s="1"/>
  <c r="AR3317" i="1" s="1"/>
  <c r="U3326" i="1"/>
  <c r="AX3326" i="1" s="1"/>
  <c r="T3328" i="1"/>
  <c r="AU3328" i="1"/>
  <c r="T3330" i="1"/>
  <c r="AU3332" i="1"/>
  <c r="AV3335" i="1"/>
  <c r="AW3335" i="1"/>
  <c r="T3339" i="1"/>
  <c r="AV3339" i="1" s="1"/>
  <c r="AV3341" i="1"/>
  <c r="L17" i="1"/>
  <c r="L16" i="1" s="1"/>
  <c r="L15" i="1" s="1"/>
  <c r="L14" i="1" s="1"/>
  <c r="AE15" i="1"/>
  <c r="AE14" i="1" s="1"/>
  <c r="AE13" i="1" s="1"/>
  <c r="Y15" i="1"/>
  <c r="Y14" i="1" s="1"/>
  <c r="Y13" i="1" s="1"/>
  <c r="AC17" i="1"/>
  <c r="AC16" i="1" s="1"/>
  <c r="AC15" i="1" s="1"/>
  <c r="AC14" i="1" s="1"/>
  <c r="AC13" i="1" s="1"/>
  <c r="AG17" i="1"/>
  <c r="AG16" i="1" s="1"/>
  <c r="AG15" i="1" s="1"/>
  <c r="AG14" i="1" s="1"/>
  <c r="AG13" i="1" s="1"/>
  <c r="AK17" i="1"/>
  <c r="AK16" i="1" s="1"/>
  <c r="AK15" i="1" s="1"/>
  <c r="AK14" i="1" s="1"/>
  <c r="AK13" i="1" s="1"/>
  <c r="AO17" i="1"/>
  <c r="AO16" i="1" s="1"/>
  <c r="AO15" i="1" s="1"/>
  <c r="AO14" i="1" s="1"/>
  <c r="AO13" i="1" s="1"/>
  <c r="AS17" i="1"/>
  <c r="AS16" i="1" s="1"/>
  <c r="AS15" i="1" s="1"/>
  <c r="AS14" i="1" s="1"/>
  <c r="AV22" i="1"/>
  <c r="AW22" i="1"/>
  <c r="AV28" i="1"/>
  <c r="AW28" i="1"/>
  <c r="AW37" i="1"/>
  <c r="AW63" i="1"/>
  <c r="AV63" i="1"/>
  <c r="AB66" i="1"/>
  <c r="AB65" i="1" s="1"/>
  <c r="AS66" i="1"/>
  <c r="AS65" i="1" s="1"/>
  <c r="O66" i="1"/>
  <c r="O65" i="1" s="1"/>
  <c r="AI66" i="1"/>
  <c r="AI65" i="1" s="1"/>
  <c r="AU78" i="1"/>
  <c r="L80" i="1"/>
  <c r="AZ80" i="1"/>
  <c r="S80" i="1"/>
  <c r="S66" i="1" s="1"/>
  <c r="S65" i="1" s="1"/>
  <c r="Z80" i="1"/>
  <c r="Z66" i="1" s="1"/>
  <c r="Z65" i="1" s="1"/>
  <c r="AD80" i="1"/>
  <c r="AD66" i="1" s="1"/>
  <c r="AD65" i="1" s="1"/>
  <c r="AH80" i="1"/>
  <c r="AP81" i="1"/>
  <c r="AU82" i="1"/>
  <c r="AT80" i="1"/>
  <c r="AW92" i="1"/>
  <c r="AW98" i="1"/>
  <c r="AU105" i="1"/>
  <c r="AP104" i="1"/>
  <c r="AV109" i="1"/>
  <c r="AW109" i="1"/>
  <c r="AY124" i="1"/>
  <c r="AD120" i="1"/>
  <c r="AH124" i="1"/>
  <c r="AH123" i="1" s="1"/>
  <c r="AH122" i="1" s="1"/>
  <c r="AH121" i="1" s="1"/>
  <c r="AH120" i="1" s="1"/>
  <c r="S139" i="1"/>
  <c r="T140" i="1"/>
  <c r="V154" i="1"/>
  <c r="AY154" i="1" s="1"/>
  <c r="AV175" i="1"/>
  <c r="M150" i="1"/>
  <c r="Y150" i="1"/>
  <c r="AG150" i="1"/>
  <c r="AO150" i="1"/>
  <c r="L150" i="1"/>
  <c r="P150" i="1"/>
  <c r="W150" i="1"/>
  <c r="AA150" i="1"/>
  <c r="AE150" i="1"/>
  <c r="AI150" i="1"/>
  <c r="AM150" i="1"/>
  <c r="AQ150" i="1"/>
  <c r="AZ150" i="1"/>
  <c r="AZ143" i="1" s="1"/>
  <c r="P191" i="1"/>
  <c r="P190" i="1" s="1"/>
  <c r="P189" i="1" s="1"/>
  <c r="AK200" i="1"/>
  <c r="AK191" i="1" s="1"/>
  <c r="AK190" i="1" s="1"/>
  <c r="AK189" i="1" s="1"/>
  <c r="O191" i="1"/>
  <c r="O190" i="1" s="1"/>
  <c r="S191" i="1"/>
  <c r="S190" i="1" s="1"/>
  <c r="S189" i="1" s="1"/>
  <c r="AD191" i="1"/>
  <c r="AD190" i="1" s="1"/>
  <c r="AD189" i="1" s="1"/>
  <c r="AI200" i="1"/>
  <c r="AI191" i="1" s="1"/>
  <c r="AI190" i="1" s="1"/>
  <c r="AM200" i="1"/>
  <c r="AM191" i="1" s="1"/>
  <c r="AM190" i="1" s="1"/>
  <c r="AM189" i="1" s="1"/>
  <c r="AQ200" i="1"/>
  <c r="AQ191" i="1" s="1"/>
  <c r="AQ190" i="1" s="1"/>
  <c r="AZ191" i="1"/>
  <c r="AZ190" i="1" s="1"/>
  <c r="AZ189" i="1" s="1"/>
  <c r="AV208" i="1"/>
  <c r="AW208" i="1"/>
  <c r="AU209" i="1"/>
  <c r="AP221" i="1"/>
  <c r="AU221" i="1" s="1"/>
  <c r="AU222" i="1"/>
  <c r="AP227" i="1"/>
  <c r="AV230" i="1"/>
  <c r="AW230" i="1"/>
  <c r="AW231" i="1"/>
  <c r="AV231" i="1"/>
  <c r="N225" i="1"/>
  <c r="Z225" i="1"/>
  <c r="AH225" i="1"/>
  <c r="AP234" i="1"/>
  <c r="X225" i="1"/>
  <c r="AB225" i="1"/>
  <c r="AF225" i="1"/>
  <c r="AJ225" i="1"/>
  <c r="AN225" i="1"/>
  <c r="AW240" i="1"/>
  <c r="AV240" i="1"/>
  <c r="AV243" i="1"/>
  <c r="AV244" i="1"/>
  <c r="AV245" i="1"/>
  <c r="AP251" i="1"/>
  <c r="AU252" i="1"/>
  <c r="Y251" i="1"/>
  <c r="Y250" i="1" s="1"/>
  <c r="Y249" i="1" s="1"/>
  <c r="Y248" i="1" s="1"/>
  <c r="AC251" i="1"/>
  <c r="AC250" i="1" s="1"/>
  <c r="AC249" i="1" s="1"/>
  <c r="AW264" i="1"/>
  <c r="AV324" i="1"/>
  <c r="AW324" i="1"/>
  <c r="AU353" i="1"/>
  <c r="N334" i="1"/>
  <c r="N333" i="1" s="1"/>
  <c r="O423" i="1"/>
  <c r="T423" i="1" s="1"/>
  <c r="T424" i="1"/>
  <c r="AU424" i="1"/>
  <c r="AQ423" i="1"/>
  <c r="AW439" i="1"/>
  <c r="AV439" i="1"/>
  <c r="AW621" i="1"/>
  <c r="AV621" i="1"/>
  <c r="AU728" i="1"/>
  <c r="O720" i="1"/>
  <c r="AW746" i="1"/>
  <c r="AV746" i="1"/>
  <c r="AW748" i="1"/>
  <c r="X17" i="1"/>
  <c r="X16" i="1" s="1"/>
  <c r="X15" i="1" s="1"/>
  <c r="X14" i="1" s="1"/>
  <c r="X13" i="1" s="1"/>
  <c r="Z17" i="1"/>
  <c r="Z16" i="1" s="1"/>
  <c r="Z15" i="1" s="1"/>
  <c r="Z14" i="1" s="1"/>
  <c r="Z13" i="1" s="1"/>
  <c r="AU18" i="1"/>
  <c r="AP17" i="1"/>
  <c r="AW25" i="1"/>
  <c r="AP36" i="1"/>
  <c r="BA41" i="1"/>
  <c r="AV42" i="1"/>
  <c r="AP60" i="1"/>
  <c r="AW70" i="1"/>
  <c r="AV70" i="1"/>
  <c r="L66" i="1"/>
  <c r="L65" i="1" s="1"/>
  <c r="AG66" i="1"/>
  <c r="AG65" i="1" s="1"/>
  <c r="AA66" i="1"/>
  <c r="AA65" i="1" s="1"/>
  <c r="AF66" i="1"/>
  <c r="AF65" i="1" s="1"/>
  <c r="AJ66" i="1"/>
  <c r="AJ65" i="1" s="1"/>
  <c r="AN66" i="1"/>
  <c r="AN65" i="1" s="1"/>
  <c r="M81" i="1"/>
  <c r="M80" i="1" s="1"/>
  <c r="M66" i="1" s="1"/>
  <c r="M65" i="1" s="1"/>
  <c r="W80" i="1"/>
  <c r="W66" i="1" s="1"/>
  <c r="W65" i="1" s="1"/>
  <c r="AE80" i="1"/>
  <c r="AE66" i="1" s="1"/>
  <c r="AE65" i="1" s="1"/>
  <c r="AM80" i="1"/>
  <c r="AM66" i="1" s="1"/>
  <c r="AM65" i="1" s="1"/>
  <c r="AY97" i="1"/>
  <c r="AW112" i="1"/>
  <c r="AV127" i="1"/>
  <c r="AW127" i="1"/>
  <c r="Q120" i="1"/>
  <c r="X120" i="1"/>
  <c r="AB120" i="1"/>
  <c r="AU139" i="1"/>
  <c r="AP138" i="1"/>
  <c r="AW148" i="1"/>
  <c r="AV155" i="1"/>
  <c r="AW155" i="1"/>
  <c r="AW162" i="1"/>
  <c r="AF167" i="1"/>
  <c r="BA167" i="1" s="1"/>
  <c r="BA168" i="1"/>
  <c r="AV177" i="1"/>
  <c r="N150" i="1"/>
  <c r="Z150" i="1"/>
  <c r="AH150" i="1"/>
  <c r="AP179" i="1"/>
  <c r="X150" i="1"/>
  <c r="AB150" i="1"/>
  <c r="AJ150" i="1"/>
  <c r="AN150" i="1"/>
  <c r="U192" i="1"/>
  <c r="AX192" i="1" s="1"/>
  <c r="U193" i="1"/>
  <c r="AX193" i="1" s="1"/>
  <c r="X191" i="1"/>
  <c r="X190" i="1" s="1"/>
  <c r="X189" i="1" s="1"/>
  <c r="AO200" i="1"/>
  <c r="AO191" i="1" s="1"/>
  <c r="AO190" i="1" s="1"/>
  <c r="AO189" i="1" s="1"/>
  <c r="W200" i="1"/>
  <c r="W191" i="1" s="1"/>
  <c r="W190" i="1" s="1"/>
  <c r="W189" i="1" s="1"/>
  <c r="AA200" i="1"/>
  <c r="AA191" i="1" s="1"/>
  <c r="AA190" i="1" s="1"/>
  <c r="AA189" i="1" s="1"/>
  <c r="AF191" i="1"/>
  <c r="AF190" i="1" s="1"/>
  <c r="AF189" i="1" s="1"/>
  <c r="AJ191" i="1"/>
  <c r="AJ190" i="1" s="1"/>
  <c r="AJ189" i="1" s="1"/>
  <c r="AN191" i="1"/>
  <c r="AN190" i="1" s="1"/>
  <c r="AN189" i="1" s="1"/>
  <c r="AU204" i="1"/>
  <c r="AI212" i="1"/>
  <c r="AQ212" i="1"/>
  <c r="T216" i="1"/>
  <c r="O221" i="1"/>
  <c r="T221" i="1" s="1"/>
  <c r="T222" i="1"/>
  <c r="AV222" i="1" s="1"/>
  <c r="Q225" i="1"/>
  <c r="AC225" i="1"/>
  <c r="AK225" i="1"/>
  <c r="AV258" i="1"/>
  <c r="AW258" i="1"/>
  <c r="AU257" i="1"/>
  <c r="AW289" i="1"/>
  <c r="AV289" i="1"/>
  <c r="AV291" i="1"/>
  <c r="AW291" i="1"/>
  <c r="AV331" i="1"/>
  <c r="AW367" i="1"/>
  <c r="AV367" i="1"/>
  <c r="M414" i="1"/>
  <c r="M413" i="1" s="1"/>
  <c r="U415" i="1"/>
  <c r="AX415" i="1" s="1"/>
  <c r="O422" i="1"/>
  <c r="O421" i="1" s="1"/>
  <c r="AQ452" i="1"/>
  <c r="AU453" i="1"/>
  <c r="AW501" i="1"/>
  <c r="AW525" i="1"/>
  <c r="AW527" i="1"/>
  <c r="AU559" i="1"/>
  <c r="AS558" i="1"/>
  <c r="AU558" i="1" s="1"/>
  <c r="AW614" i="1"/>
  <c r="O645" i="1"/>
  <c r="AC720" i="1"/>
  <c r="AE720" i="1"/>
  <c r="AQ777" i="1"/>
  <c r="AC776" i="1"/>
  <c r="M792" i="1"/>
  <c r="M791" i="1" s="1"/>
  <c r="U793" i="1"/>
  <c r="AX793" i="1" s="1"/>
  <c r="Q776" i="1"/>
  <c r="P46" i="1"/>
  <c r="AW69" i="1"/>
  <c r="AK66" i="1"/>
  <c r="AK65" i="1" s="1"/>
  <c r="AT66" i="1"/>
  <c r="AT65" i="1" s="1"/>
  <c r="AW79" i="1"/>
  <c r="AW83" i="1"/>
  <c r="AW88" i="1"/>
  <c r="AU91" i="1"/>
  <c r="AP90" i="1"/>
  <c r="AU90" i="1" s="1"/>
  <c r="AU97" i="1"/>
  <c r="AP96" i="1"/>
  <c r="AW106" i="1"/>
  <c r="AW111" i="1"/>
  <c r="AV134" i="1"/>
  <c r="AW134" i="1"/>
  <c r="AP153" i="1"/>
  <c r="AU154" i="1"/>
  <c r="AW181" i="1"/>
  <c r="AC150" i="1"/>
  <c r="AK150" i="1"/>
  <c r="AS150" i="1"/>
  <c r="AW196" i="1"/>
  <c r="AS191" i="1"/>
  <c r="AS190" i="1" s="1"/>
  <c r="AS189" i="1" s="1"/>
  <c r="M191" i="1"/>
  <c r="M190" i="1" s="1"/>
  <c r="M189" i="1" s="1"/>
  <c r="Q191" i="1"/>
  <c r="Q190" i="1" s="1"/>
  <c r="Q189" i="1" s="1"/>
  <c r="AW203" i="1"/>
  <c r="AV203" i="1"/>
  <c r="AW210" i="1"/>
  <c r="AD225" i="1"/>
  <c r="AT225" i="1"/>
  <c r="S225" i="1"/>
  <c r="AW260" i="1"/>
  <c r="AV260" i="1"/>
  <c r="AW275" i="1"/>
  <c r="O309" i="1"/>
  <c r="O248" i="1" s="1"/>
  <c r="T328" i="1"/>
  <c r="AV328" i="1" s="1"/>
  <c r="AW765" i="1"/>
  <c r="AV765" i="1"/>
  <c r="AW823" i="1"/>
  <c r="U828" i="1"/>
  <c r="AX828" i="1" s="1"/>
  <c r="M827" i="1"/>
  <c r="M826" i="1" s="1"/>
  <c r="U826" i="1" s="1"/>
  <c r="AX826" i="1" s="1"/>
  <c r="AF839" i="1"/>
  <c r="AF838" i="1" s="1"/>
  <c r="AF837" i="1" s="1"/>
  <c r="AF836" i="1" s="1"/>
  <c r="BA840" i="1"/>
  <c r="AW1197" i="1"/>
  <c r="AV1197" i="1"/>
  <c r="AW19" i="1"/>
  <c r="AW32" i="1"/>
  <c r="AW38" i="1"/>
  <c r="AV38" i="1"/>
  <c r="AP46" i="1"/>
  <c r="AV49" i="1"/>
  <c r="AW54" i="1"/>
  <c r="AV54" i="1"/>
  <c r="AP68" i="1"/>
  <c r="X66" i="1"/>
  <c r="X65" i="1" s="1"/>
  <c r="AO66" i="1"/>
  <c r="AO65" i="1" s="1"/>
  <c r="Y66" i="1"/>
  <c r="Y65" i="1" s="1"/>
  <c r="AC66" i="1"/>
  <c r="AC65" i="1" s="1"/>
  <c r="AH66" i="1"/>
  <c r="AH65" i="1" s="1"/>
  <c r="AP76" i="1"/>
  <c r="AZ66" i="1"/>
  <c r="AZ65" i="1" s="1"/>
  <c r="AV82" i="1"/>
  <c r="AW82" i="1"/>
  <c r="Q81" i="1"/>
  <c r="Q80" i="1" s="1"/>
  <c r="Q66" i="1" s="1"/>
  <c r="Q65" i="1" s="1"/>
  <c r="R80" i="1"/>
  <c r="R66" i="1" s="1"/>
  <c r="R65" i="1" s="1"/>
  <c r="N104" i="1"/>
  <c r="N103" i="1" s="1"/>
  <c r="N102" i="1" s="1"/>
  <c r="N101" i="1" s="1"/>
  <c r="N100" i="1" s="1"/>
  <c r="R104" i="1"/>
  <c r="R103" i="1" s="1"/>
  <c r="R102" i="1" s="1"/>
  <c r="R101" i="1" s="1"/>
  <c r="R100" i="1" s="1"/>
  <c r="AU111" i="1"/>
  <c r="AV111" i="1" s="1"/>
  <c r="U124" i="1"/>
  <c r="AX124" i="1" s="1"/>
  <c r="AP122" i="1"/>
  <c r="AO122" i="1"/>
  <c r="AO121" i="1" s="1"/>
  <c r="AO120" i="1" s="1"/>
  <c r="AC139" i="1"/>
  <c r="AY140" i="1"/>
  <c r="AU147" i="1"/>
  <c r="AP146" i="1"/>
  <c r="AW160" i="1"/>
  <c r="AV160" i="1"/>
  <c r="R150" i="1"/>
  <c r="AD150" i="1"/>
  <c r="AT150" i="1"/>
  <c r="S150" i="1"/>
  <c r="AV187" i="1"/>
  <c r="AW187" i="1"/>
  <c r="AU193" i="1"/>
  <c r="AP192" i="1"/>
  <c r="AU192" i="1" s="1"/>
  <c r="L191" i="1"/>
  <c r="L190" i="1" s="1"/>
  <c r="L189" i="1" s="1"/>
  <c r="AG191" i="1"/>
  <c r="AG190" i="1" s="1"/>
  <c r="AG189" i="1" s="1"/>
  <c r="R189" i="1"/>
  <c r="Y191" i="1"/>
  <c r="Y190" i="1" s="1"/>
  <c r="Y189" i="1" s="1"/>
  <c r="AC191" i="1"/>
  <c r="AC190" i="1" s="1"/>
  <c r="AC189" i="1" s="1"/>
  <c r="AH191" i="1"/>
  <c r="AH190" i="1" s="1"/>
  <c r="AH189" i="1" s="1"/>
  <c r="AP200" i="1"/>
  <c r="AT191" i="1"/>
  <c r="AT190" i="1" s="1"/>
  <c r="AT189" i="1" s="1"/>
  <c r="AW205" i="1"/>
  <c r="V215" i="1"/>
  <c r="AY215" i="1" s="1"/>
  <c r="AU215" i="1"/>
  <c r="AP214" i="1"/>
  <c r="M225" i="1"/>
  <c r="Y225" i="1"/>
  <c r="AG225" i="1"/>
  <c r="AO225" i="1"/>
  <c r="AO143" i="1" s="1"/>
  <c r="AW237" i="1"/>
  <c r="AV237" i="1"/>
  <c r="P143" i="1"/>
  <c r="W225" i="1"/>
  <c r="W143" i="1" s="1"/>
  <c r="AA143" i="1"/>
  <c r="AE225" i="1"/>
  <c r="AE143" i="1" s="1"/>
  <c r="AM225" i="1"/>
  <c r="AM143" i="1" s="1"/>
  <c r="AW253" i="1"/>
  <c r="AG251" i="1"/>
  <c r="AG250" i="1" s="1"/>
  <c r="AG249" i="1" s="1"/>
  <c r="AK251" i="1"/>
  <c r="AK250" i="1" s="1"/>
  <c r="AK249" i="1" s="1"/>
  <c r="AO251" i="1"/>
  <c r="AO250" i="1" s="1"/>
  <c r="AO249" i="1" s="1"/>
  <c r="AS251" i="1"/>
  <c r="AS250" i="1" s="1"/>
  <c r="AS249" i="1" s="1"/>
  <c r="AW255" i="1"/>
  <c r="AV255" i="1"/>
  <c r="T279" i="1"/>
  <c r="AF347" i="1"/>
  <c r="AJ347" i="1"/>
  <c r="AV380" i="1"/>
  <c r="AW380" i="1"/>
  <c r="AW389" i="1"/>
  <c r="AV389" i="1"/>
  <c r="AW495" i="1"/>
  <c r="AV495" i="1"/>
  <c r="M569" i="1"/>
  <c r="U569" i="1" s="1"/>
  <c r="AX569" i="1" s="1"/>
  <c r="U570" i="1"/>
  <c r="AX570" i="1" s="1"/>
  <c r="AS736" i="1"/>
  <c r="AE776" i="1"/>
  <c r="AJ1112" i="1"/>
  <c r="AR1112" i="1"/>
  <c r="AU83" i="1"/>
  <c r="AV83" i="1" s="1"/>
  <c r="AV84" i="1"/>
  <c r="V106" i="1"/>
  <c r="AY106" i="1" s="1"/>
  <c r="AW131" i="1"/>
  <c r="V148" i="1"/>
  <c r="AY148" i="1" s="1"/>
  <c r="V162" i="1"/>
  <c r="AY162" i="1" s="1"/>
  <c r="AU205" i="1"/>
  <c r="AV205" i="1" s="1"/>
  <c r="AV206" i="1"/>
  <c r="U282" i="1"/>
  <c r="AX282" i="1" s="1"/>
  <c r="J281" i="1"/>
  <c r="AC271" i="1"/>
  <c r="T354" i="1"/>
  <c r="I353" i="1"/>
  <c r="AW360" i="1"/>
  <c r="AV360" i="1"/>
  <c r="AU360" i="1"/>
  <c r="AW369" i="1"/>
  <c r="U376" i="1"/>
  <c r="AX376" i="1" s="1"/>
  <c r="J375" i="1"/>
  <c r="BA486" i="1"/>
  <c r="T500" i="1"/>
  <c r="I499" i="1"/>
  <c r="T553" i="1"/>
  <c r="AV557" i="1"/>
  <c r="T561" i="1"/>
  <c r="I560" i="1"/>
  <c r="AW589" i="1"/>
  <c r="Z592" i="1"/>
  <c r="Z591" i="1" s="1"/>
  <c r="Z568" i="1" s="1"/>
  <c r="AP649" i="1"/>
  <c r="AU649" i="1" s="1"/>
  <c r="AU652" i="1"/>
  <c r="U664" i="1"/>
  <c r="AX664" i="1" s="1"/>
  <c r="AW681" i="1"/>
  <c r="AV681" i="1"/>
  <c r="T691" i="1"/>
  <c r="U699" i="1"/>
  <c r="AX699" i="1" s="1"/>
  <c r="J698" i="1"/>
  <c r="U723" i="1"/>
  <c r="AX723" i="1" s="1"/>
  <c r="J722" i="1"/>
  <c r="BA723" i="1"/>
  <c r="AL722" i="1"/>
  <c r="AM720" i="1"/>
  <c r="AU737" i="1"/>
  <c r="V785" i="1"/>
  <c r="AY785" i="1" s="1"/>
  <c r="K784" i="1"/>
  <c r="BA801" i="1"/>
  <c r="AU802" i="1"/>
  <c r="AV802" i="1" s="1"/>
  <c r="AR801" i="1"/>
  <c r="AR800" i="1" s="1"/>
  <c r="AR799" i="1" s="1"/>
  <c r="AR798" i="1" s="1"/>
  <c r="AL837" i="1"/>
  <c r="R844" i="1"/>
  <c r="R843" i="1" s="1"/>
  <c r="AU887" i="1"/>
  <c r="T1028" i="1"/>
  <c r="R1025" i="1"/>
  <c r="R1024" i="1" s="1"/>
  <c r="AL1066" i="1"/>
  <c r="BA1067" i="1"/>
  <c r="AC1075" i="1"/>
  <c r="AL1159" i="1"/>
  <c r="BA1160" i="1"/>
  <c r="V1184" i="1"/>
  <c r="AY1184" i="1" s="1"/>
  <c r="K1183" i="1"/>
  <c r="AP1193" i="1"/>
  <c r="AP1186" i="1" s="1"/>
  <c r="AR1215" i="1"/>
  <c r="AR1214" i="1" s="1"/>
  <c r="AR1213" i="1" s="1"/>
  <c r="AR1212" i="1" s="1"/>
  <c r="AR1211" i="1" s="1"/>
  <c r="AU1216" i="1"/>
  <c r="AP1387" i="1"/>
  <c r="AP1412" i="1"/>
  <c r="AV1422" i="1"/>
  <c r="AW1422" i="1"/>
  <c r="AV1428" i="1"/>
  <c r="AW1428" i="1"/>
  <c r="AW1448" i="1"/>
  <c r="AV1448" i="1"/>
  <c r="AW1457" i="1"/>
  <c r="AV1457" i="1"/>
  <c r="AW1474" i="1"/>
  <c r="AV1474" i="1"/>
  <c r="AU1489" i="1"/>
  <c r="AS1488" i="1"/>
  <c r="AS1487" i="1" s="1"/>
  <c r="AS1486" i="1" s="1"/>
  <c r="AS1485" i="1" s="1"/>
  <c r="AP1495" i="1"/>
  <c r="R1485" i="1"/>
  <c r="Y1485" i="1"/>
  <c r="AC1485" i="1"/>
  <c r="AG1485" i="1"/>
  <c r="AK1485" i="1"/>
  <c r="AO1485" i="1"/>
  <c r="AW1525" i="1"/>
  <c r="AW1540" i="1"/>
  <c r="AV1540" i="1"/>
  <c r="AP1546" i="1"/>
  <c r="AU1547" i="1"/>
  <c r="AL1565" i="1"/>
  <c r="BA1566" i="1"/>
  <c r="AP1565" i="1"/>
  <c r="AU1566" i="1"/>
  <c r="AV1572" i="1"/>
  <c r="AW1572" i="1"/>
  <c r="AW1581" i="1"/>
  <c r="AP1600" i="1"/>
  <c r="AU1600" i="1" s="1"/>
  <c r="AU1601" i="1"/>
  <c r="U32" i="1"/>
  <c r="AX32" i="1" s="1"/>
  <c r="V98" i="1"/>
  <c r="AY98" i="1" s="1"/>
  <c r="AU112" i="1"/>
  <c r="AV112" i="1" s="1"/>
  <c r="AV113" i="1"/>
  <c r="T182" i="1"/>
  <c r="AY194" i="1"/>
  <c r="U196" i="1"/>
  <c r="AX196" i="1" s="1"/>
  <c r="T262" i="1"/>
  <c r="AW266" i="1"/>
  <c r="V302" i="1"/>
  <c r="AY302" i="1" s="1"/>
  <c r="K301" i="1"/>
  <c r="AY319" i="1"/>
  <c r="V363" i="1"/>
  <c r="AY363" i="1" s="1"/>
  <c r="K362" i="1"/>
  <c r="V362" i="1" s="1"/>
  <c r="AP385" i="1"/>
  <c r="T387" i="1"/>
  <c r="AU413" i="1"/>
  <c r="AU425" i="1"/>
  <c r="N427" i="1"/>
  <c r="N422" i="1" s="1"/>
  <c r="N421" i="1" s="1"/>
  <c r="AW431" i="1"/>
  <c r="AV431" i="1"/>
  <c r="AP435" i="1"/>
  <c r="AU435" i="1" s="1"/>
  <c r="AU436" i="1"/>
  <c r="Q443" i="1"/>
  <c r="T443" i="1" s="1"/>
  <c r="AV443" i="1" s="1"/>
  <c r="T444" i="1"/>
  <c r="AV444" i="1" s="1"/>
  <c r="AU455" i="1"/>
  <c r="P478" i="1"/>
  <c r="T479" i="1"/>
  <c r="Q517" i="1"/>
  <c r="T518" i="1"/>
  <c r="AV518" i="1" s="1"/>
  <c r="V562" i="1"/>
  <c r="AY562" i="1" s="1"/>
  <c r="K561" i="1"/>
  <c r="W568" i="1"/>
  <c r="AP614" i="1"/>
  <c r="AU614" i="1" s="1"/>
  <c r="AV614" i="1" s="1"/>
  <c r="AU615" i="1"/>
  <c r="AV615" i="1" s="1"/>
  <c r="AU618" i="1"/>
  <c r="T625" i="1"/>
  <c r="I624" i="1"/>
  <c r="T624" i="1" s="1"/>
  <c r="AW629" i="1"/>
  <c r="T632" i="1"/>
  <c r="BA652" i="1"/>
  <c r="AL649" i="1"/>
  <c r="BA649" i="1" s="1"/>
  <c r="AF671" i="1"/>
  <c r="AF670" i="1" s="1"/>
  <c r="AF669" i="1" s="1"/>
  <c r="AF668" i="1" s="1"/>
  <c r="BA672" i="1"/>
  <c r="AW674" i="1"/>
  <c r="BA715" i="1"/>
  <c r="AL714" i="1"/>
  <c r="BA714" i="1" s="1"/>
  <c r="AA776" i="1"/>
  <c r="AN797" i="1"/>
  <c r="T887" i="1"/>
  <c r="R899" i="1"/>
  <c r="R898" i="1" s="1"/>
  <c r="R897" i="1" s="1"/>
  <c r="R882" i="1" s="1"/>
  <c r="W882" i="1"/>
  <c r="I955" i="1"/>
  <c r="T956" i="1"/>
  <c r="AX973" i="1"/>
  <c r="AA972" i="1"/>
  <c r="AU973" i="1"/>
  <c r="AR972" i="1"/>
  <c r="AZ994" i="1"/>
  <c r="AZ987" i="1" s="1"/>
  <c r="AW1019" i="1"/>
  <c r="AW1099" i="1"/>
  <c r="AV1099" i="1"/>
  <c r="AP1142" i="1"/>
  <c r="AX1152" i="1"/>
  <c r="AA1151" i="1"/>
  <c r="AU1152" i="1"/>
  <c r="AR1151" i="1"/>
  <c r="AW1365" i="1"/>
  <c r="AW1370" i="1"/>
  <c r="AV1370" i="1"/>
  <c r="I18" i="1"/>
  <c r="AU19" i="1"/>
  <c r="AV19" i="1" s="1"/>
  <c r="T26" i="1"/>
  <c r="K27" i="1"/>
  <c r="V27" i="1" s="1"/>
  <c r="AY27" i="1" s="1"/>
  <c r="T34" i="1"/>
  <c r="AW35" i="1"/>
  <c r="J37" i="1"/>
  <c r="AL37" i="1"/>
  <c r="AW39" i="1"/>
  <c r="R40" i="1"/>
  <c r="O41" i="1"/>
  <c r="O40" i="1" s="1"/>
  <c r="O15" i="1" s="1"/>
  <c r="O14" i="1" s="1"/>
  <c r="AR41" i="1"/>
  <c r="AL47" i="1"/>
  <c r="AV55" i="1"/>
  <c r="AV56" i="1"/>
  <c r="I61" i="1"/>
  <c r="K62" i="1"/>
  <c r="J69" i="1"/>
  <c r="AL69" i="1"/>
  <c r="AW71" i="1"/>
  <c r="I77" i="1"/>
  <c r="AL77" i="1"/>
  <c r="AU79" i="1"/>
  <c r="AV79" i="1" s="1"/>
  <c r="J82" i="1"/>
  <c r="AL82" i="1"/>
  <c r="I87" i="1"/>
  <c r="T87" i="1" s="1"/>
  <c r="AU88" i="1"/>
  <c r="AV88" i="1" s="1"/>
  <c r="K90" i="1"/>
  <c r="I91" i="1"/>
  <c r="AU92" i="1"/>
  <c r="AV92" i="1" s="1"/>
  <c r="K96" i="1"/>
  <c r="I97" i="1"/>
  <c r="AU98" i="1"/>
  <c r="AV98" i="1" s="1"/>
  <c r="I105" i="1"/>
  <c r="AU106" i="1"/>
  <c r="AV106" i="1" s="1"/>
  <c r="J111" i="1"/>
  <c r="U111" i="1" s="1"/>
  <c r="AX111" i="1" s="1"/>
  <c r="AL111" i="1"/>
  <c r="BA111" i="1" s="1"/>
  <c r="J123" i="1"/>
  <c r="AL123" i="1"/>
  <c r="AV128" i="1"/>
  <c r="AC132" i="1"/>
  <c r="AA133" i="1"/>
  <c r="AE133" i="1"/>
  <c r="AE132" i="1" s="1"/>
  <c r="AE122" i="1" s="1"/>
  <c r="AE121" i="1" s="1"/>
  <c r="AE120" i="1" s="1"/>
  <c r="AV135" i="1"/>
  <c r="AA140" i="1"/>
  <c r="AU140" i="1"/>
  <c r="T141" i="1"/>
  <c r="K146" i="1"/>
  <c r="I147" i="1"/>
  <c r="AU148" i="1"/>
  <c r="AV148" i="1" s="1"/>
  <c r="AW157" i="1"/>
  <c r="AW159" i="1"/>
  <c r="AV161" i="1"/>
  <c r="AU162" i="1"/>
  <c r="AV162" i="1" s="1"/>
  <c r="AV164" i="1"/>
  <c r="AV165" i="1"/>
  <c r="I180" i="1"/>
  <c r="K181" i="1"/>
  <c r="AW186" i="1"/>
  <c r="K192" i="1"/>
  <c r="V192" i="1" s="1"/>
  <c r="AY192" i="1" s="1"/>
  <c r="I193" i="1"/>
  <c r="AU196" i="1"/>
  <c r="AV196" i="1" s="1"/>
  <c r="AL201" i="1"/>
  <c r="J204" i="1"/>
  <c r="U204" i="1" s="1"/>
  <c r="AX204" i="1" s="1"/>
  <c r="AL204" i="1"/>
  <c r="BA204" i="1" s="1"/>
  <c r="I209" i="1"/>
  <c r="T209" i="1" s="1"/>
  <c r="AU210" i="1"/>
  <c r="AV210" i="1" s="1"/>
  <c r="K214" i="1"/>
  <c r="I215" i="1"/>
  <c r="AU216" i="1"/>
  <c r="AV218" i="1"/>
  <c r="AW220" i="1"/>
  <c r="T223" i="1"/>
  <c r="AV223" i="1" s="1"/>
  <c r="AU223" i="1"/>
  <c r="AL228" i="1"/>
  <c r="J230" i="1"/>
  <c r="I235" i="1"/>
  <c r="K236" i="1"/>
  <c r="AV239" i="1"/>
  <c r="AU253" i="1"/>
  <c r="AV253" i="1" s="1"/>
  <c r="AV254" i="1"/>
  <c r="AW256" i="1"/>
  <c r="AF257" i="1"/>
  <c r="AF251" i="1" s="1"/>
  <c r="AF250" i="1" s="1"/>
  <c r="AF249" i="1" s="1"/>
  <c r="AU264" i="1"/>
  <c r="AV264" i="1" s="1"/>
  <c r="U268" i="1"/>
  <c r="AX268" i="1" s="1"/>
  <c r="J267" i="1"/>
  <c r="V268" i="1"/>
  <c r="AY268" i="1" s="1"/>
  <c r="BA268" i="1"/>
  <c r="AL267" i="1"/>
  <c r="T268" i="1"/>
  <c r="T269" i="1"/>
  <c r="T272" i="1"/>
  <c r="AY273" i="1"/>
  <c r="AP273" i="1"/>
  <c r="T274" i="1"/>
  <c r="T277" i="1"/>
  <c r="BA277" i="1"/>
  <c r="AU277" i="1"/>
  <c r="T281" i="1"/>
  <c r="V286" i="1"/>
  <c r="AY286" i="1" s="1"/>
  <c r="BA286" i="1"/>
  <c r="AL285" i="1"/>
  <c r="AG286" i="1"/>
  <c r="AG285" i="1" s="1"/>
  <c r="AG284" i="1" s="1"/>
  <c r="AG271" i="1" s="1"/>
  <c r="AK286" i="1"/>
  <c r="AK285" i="1" s="1"/>
  <c r="AK284" i="1" s="1"/>
  <c r="AK271" i="1" s="1"/>
  <c r="AO286" i="1"/>
  <c r="AO285" i="1" s="1"/>
  <c r="AO284" i="1" s="1"/>
  <c r="AO271" i="1" s="1"/>
  <c r="AS286" i="1"/>
  <c r="AS285" i="1" s="1"/>
  <c r="AS284" i="1" s="1"/>
  <c r="U293" i="1"/>
  <c r="AX293" i="1" s="1"/>
  <c r="AU293" i="1"/>
  <c r="AV295" i="1"/>
  <c r="AU302" i="1"/>
  <c r="AV303" i="1"/>
  <c r="V311" i="1"/>
  <c r="U313" i="1"/>
  <c r="AX313" i="1" s="1"/>
  <c r="J312" i="1"/>
  <c r="R312" i="1"/>
  <c r="R311" i="1" s="1"/>
  <c r="R310" i="1" s="1"/>
  <c r="R309" i="1" s="1"/>
  <c r="T317" i="1"/>
  <c r="T321" i="1"/>
  <c r="AI309" i="1"/>
  <c r="AI248" i="1" s="1"/>
  <c r="AM309" i="1"/>
  <c r="AM248" i="1" s="1"/>
  <c r="AQ309" i="1"/>
  <c r="AQ248" i="1" s="1"/>
  <c r="AU326" i="1"/>
  <c r="AV326" i="1" s="1"/>
  <c r="AF335" i="1"/>
  <c r="P336" i="1"/>
  <c r="AR337" i="1"/>
  <c r="U341" i="1"/>
  <c r="AX341" i="1" s="1"/>
  <c r="U342" i="1"/>
  <c r="AX342" i="1" s="1"/>
  <c r="AU342" i="1"/>
  <c r="AV344" i="1"/>
  <c r="AW345" i="1"/>
  <c r="AX345" i="1"/>
  <c r="T348" i="1"/>
  <c r="BA349" i="1"/>
  <c r="AV351" i="1"/>
  <c r="S352" i="1"/>
  <c r="S347" i="1" s="1"/>
  <c r="AV359" i="1"/>
  <c r="M362" i="1"/>
  <c r="U362" i="1" s="1"/>
  <c r="W362" i="1"/>
  <c r="W352" i="1" s="1"/>
  <c r="W347" i="1" s="1"/>
  <c r="W334" i="1" s="1"/>
  <c r="W333" i="1" s="1"/>
  <c r="AA362" i="1"/>
  <c r="AA352" i="1" s="1"/>
  <c r="AA347" i="1" s="1"/>
  <c r="AA334" i="1" s="1"/>
  <c r="AA333" i="1" s="1"/>
  <c r="AE362" i="1"/>
  <c r="AE352" i="1" s="1"/>
  <c r="AE347" i="1" s="1"/>
  <c r="AE334" i="1" s="1"/>
  <c r="AE333" i="1" s="1"/>
  <c r="AE247" i="1" s="1"/>
  <c r="AI362" i="1"/>
  <c r="AI352" i="1" s="1"/>
  <c r="AI347" i="1" s="1"/>
  <c r="AI334" i="1" s="1"/>
  <c r="AI333" i="1" s="1"/>
  <c r="AM362" i="1"/>
  <c r="AM352" i="1" s="1"/>
  <c r="AM347" i="1" s="1"/>
  <c r="AM334" i="1" s="1"/>
  <c r="AM333" i="1" s="1"/>
  <c r="AQ362" i="1"/>
  <c r="AQ352" i="1" s="1"/>
  <c r="AU363" i="1"/>
  <c r="T366" i="1"/>
  <c r="P365" i="1"/>
  <c r="P362" i="1" s="1"/>
  <c r="P352" i="1" s="1"/>
  <c r="P347" i="1" s="1"/>
  <c r="Z352" i="1"/>
  <c r="Z347" i="1" s="1"/>
  <c r="Z334" i="1" s="1"/>
  <c r="Z333" i="1" s="1"/>
  <c r="AD352" i="1"/>
  <c r="AD347" i="1" s="1"/>
  <c r="AD334" i="1" s="1"/>
  <c r="AD333" i="1" s="1"/>
  <c r="AU375" i="1"/>
  <c r="T378" i="1"/>
  <c r="U386" i="1"/>
  <c r="J385" i="1"/>
  <c r="BA397" i="1"/>
  <c r="AU397" i="1"/>
  <c r="BA399" i="1"/>
  <c r="AU399" i="1"/>
  <c r="U403" i="1"/>
  <c r="AX403" i="1" s="1"/>
  <c r="K404" i="1"/>
  <c r="U405" i="1"/>
  <c r="AX405" i="1" s="1"/>
  <c r="AU405" i="1"/>
  <c r="AV409" i="1"/>
  <c r="AU415" i="1"/>
  <c r="U416" i="1"/>
  <c r="AX416" i="1" s="1"/>
  <c r="AP428" i="1"/>
  <c r="V430" i="1"/>
  <c r="AY430" i="1" s="1"/>
  <c r="K429" i="1"/>
  <c r="AX433" i="1"/>
  <c r="L435" i="1"/>
  <c r="T435" i="1" s="1"/>
  <c r="BA447" i="1"/>
  <c r="AU447" i="1"/>
  <c r="AV447" i="1" s="1"/>
  <c r="U452" i="1"/>
  <c r="AX452" i="1" s="1"/>
  <c r="AU454" i="1"/>
  <c r="T455" i="1"/>
  <c r="T459" i="1"/>
  <c r="AU465" i="1"/>
  <c r="AU466" i="1"/>
  <c r="AV466" i="1" s="1"/>
  <c r="AI465" i="1"/>
  <c r="T470" i="1"/>
  <c r="AV470" i="1" s="1"/>
  <c r="AX474" i="1"/>
  <c r="AX481" i="1"/>
  <c r="Y457" i="1"/>
  <c r="Y451" i="1" s="1"/>
  <c r="AO457" i="1"/>
  <c r="AO451" i="1" s="1"/>
  <c r="R485" i="1"/>
  <c r="R457" i="1" s="1"/>
  <c r="R451" i="1" s="1"/>
  <c r="AV488" i="1"/>
  <c r="AX489" i="1"/>
  <c r="T491" i="1"/>
  <c r="AX493" i="1"/>
  <c r="AX499" i="1"/>
  <c r="V502" i="1"/>
  <c r="AY502" i="1" s="1"/>
  <c r="BA502" i="1"/>
  <c r="AL501" i="1"/>
  <c r="BA501" i="1" s="1"/>
  <c r="AP501" i="1"/>
  <c r="AU501" i="1" s="1"/>
  <c r="AV501" i="1" s="1"/>
  <c r="AU502" i="1"/>
  <c r="BA505" i="1"/>
  <c r="AL504" i="1"/>
  <c r="BA504" i="1" s="1"/>
  <c r="AU505" i="1"/>
  <c r="AP504" i="1"/>
  <c r="AV507" i="1"/>
  <c r="N509" i="1"/>
  <c r="V509" i="1" s="1"/>
  <c r="AY509" i="1" s="1"/>
  <c r="N514" i="1"/>
  <c r="T515" i="1"/>
  <c r="BA515" i="1"/>
  <c r="AU515" i="1"/>
  <c r="AX519" i="1"/>
  <c r="AU527" i="1"/>
  <c r="AV527" i="1" s="1"/>
  <c r="AD533" i="1"/>
  <c r="AD532" i="1" s="1"/>
  <c r="AD531" i="1" s="1"/>
  <c r="BA534" i="1"/>
  <c r="AL533" i="1"/>
  <c r="AT533" i="1"/>
  <c r="AT532" i="1" s="1"/>
  <c r="AT531" i="1" s="1"/>
  <c r="V542" i="1"/>
  <c r="AY542" i="1" s="1"/>
  <c r="K534" i="1"/>
  <c r="AO533" i="1"/>
  <c r="AO532" i="1" s="1"/>
  <c r="AO531" i="1" s="1"/>
  <c r="AS545" i="1"/>
  <c r="AS533" i="1" s="1"/>
  <c r="AS532" i="1" s="1"/>
  <c r="AS531" i="1" s="1"/>
  <c r="AU546" i="1"/>
  <c r="T549" i="1"/>
  <c r="AX549" i="1"/>
  <c r="AV550" i="1"/>
  <c r="AU552" i="1"/>
  <c r="AU560" i="1"/>
  <c r="W561" i="1"/>
  <c r="W560" i="1" s="1"/>
  <c r="W559" i="1" s="1"/>
  <c r="W558" i="1" s="1"/>
  <c r="AA561" i="1"/>
  <c r="AA560" i="1" s="1"/>
  <c r="AA559" i="1" s="1"/>
  <c r="AA558" i="1" s="1"/>
  <c r="AU562" i="1"/>
  <c r="AV563" i="1"/>
  <c r="AX564" i="1"/>
  <c r="BA564" i="1"/>
  <c r="AU564" i="1"/>
  <c r="AV564" i="1" s="1"/>
  <c r="U571" i="1"/>
  <c r="AX571" i="1" s="1"/>
  <c r="AU577" i="1"/>
  <c r="AV578" i="1"/>
  <c r="V581" i="1"/>
  <c r="AY581" i="1" s="1"/>
  <c r="AI580" i="1"/>
  <c r="AI579" i="1" s="1"/>
  <c r="U582" i="1"/>
  <c r="AX582" i="1" s="1"/>
  <c r="AU582" i="1"/>
  <c r="M584" i="1"/>
  <c r="U584" i="1" s="1"/>
  <c r="AX584" i="1" s="1"/>
  <c r="AX585" i="1"/>
  <c r="AU593" i="1"/>
  <c r="AV593" i="1" s="1"/>
  <c r="AU594" i="1"/>
  <c r="M596" i="1"/>
  <c r="T597" i="1"/>
  <c r="AU605" i="1"/>
  <c r="AV605" i="1" s="1"/>
  <c r="AV607" i="1"/>
  <c r="U618" i="1"/>
  <c r="AX618" i="1" s="1"/>
  <c r="V618" i="1"/>
  <c r="AY618" i="1" s="1"/>
  <c r="BA618" i="1"/>
  <c r="L618" i="1"/>
  <c r="L592" i="1" s="1"/>
  <c r="L591" i="1" s="1"/>
  <c r="L568" i="1" s="1"/>
  <c r="P618" i="1"/>
  <c r="P592" i="1" s="1"/>
  <c r="P591" i="1" s="1"/>
  <c r="P568" i="1" s="1"/>
  <c r="T619" i="1"/>
  <c r="BA619" i="1"/>
  <c r="AU619" i="1"/>
  <c r="AV623" i="1"/>
  <c r="U629" i="1"/>
  <c r="AX629" i="1" s="1"/>
  <c r="J624" i="1"/>
  <c r="U624" i="1" s="1"/>
  <c r="AX624" i="1" s="1"/>
  <c r="AL637" i="1"/>
  <c r="AP637" i="1"/>
  <c r="AV639" i="1"/>
  <c r="AA648" i="1"/>
  <c r="AA647" i="1" s="1"/>
  <c r="AA646" i="1" s="1"/>
  <c r="AA645" i="1" s="1"/>
  <c r="AI648" i="1"/>
  <c r="AI647" i="1" s="1"/>
  <c r="AI646" i="1" s="1"/>
  <c r="AI645" i="1" s="1"/>
  <c r="AQ648" i="1"/>
  <c r="AQ647" i="1" s="1"/>
  <c r="AQ646" i="1" s="1"/>
  <c r="AQ645" i="1" s="1"/>
  <c r="T652" i="1"/>
  <c r="T655" i="1"/>
  <c r="U659" i="1"/>
  <c r="AX659" i="1" s="1"/>
  <c r="J658" i="1"/>
  <c r="U658" i="1" s="1"/>
  <c r="AX658" i="1" s="1"/>
  <c r="AP661" i="1"/>
  <c r="AU661" i="1" s="1"/>
  <c r="AU662" i="1"/>
  <c r="BA664" i="1"/>
  <c r="V665" i="1"/>
  <c r="AY665" i="1" s="1"/>
  <c r="K664" i="1"/>
  <c r="AU665" i="1"/>
  <c r="Y670" i="1"/>
  <c r="Y669" i="1" s="1"/>
  <c r="Y668" i="1" s="1"/>
  <c r="AS670" i="1"/>
  <c r="AS669" i="1" s="1"/>
  <c r="AS668" i="1" s="1"/>
  <c r="AS645" i="1" s="1"/>
  <c r="X670" i="1"/>
  <c r="X669" i="1" s="1"/>
  <c r="X668" i="1" s="1"/>
  <c r="AB670" i="1"/>
  <c r="AB669" i="1" s="1"/>
  <c r="AB668" i="1" s="1"/>
  <c r="BA676" i="1"/>
  <c r="AL671" i="1"/>
  <c r="AU676" i="1"/>
  <c r="AP671" i="1"/>
  <c r="T679" i="1"/>
  <c r="T690" i="1"/>
  <c r="AF691" i="1"/>
  <c r="AU691" i="1"/>
  <c r="V698" i="1"/>
  <c r="K697" i="1"/>
  <c r="AW701" i="1"/>
  <c r="AV701" i="1"/>
  <c r="AT704" i="1"/>
  <c r="AT703" i="1" s="1"/>
  <c r="AF705" i="1"/>
  <c r="AF704" i="1" s="1"/>
  <c r="AF703" i="1" s="1"/>
  <c r="AF695" i="1" s="1"/>
  <c r="BA706" i="1"/>
  <c r="AJ705" i="1"/>
  <c r="AJ704" i="1" s="1"/>
  <c r="AJ703" i="1" s="1"/>
  <c r="AJ695" i="1" s="1"/>
  <c r="AJ683" i="1" s="1"/>
  <c r="AN705" i="1"/>
  <c r="AN704" i="1" s="1"/>
  <c r="AN703" i="1" s="1"/>
  <c r="AN695" i="1" s="1"/>
  <c r="AN683" i="1" s="1"/>
  <c r="AR705" i="1"/>
  <c r="AR704" i="1" s="1"/>
  <c r="AR703" i="1" s="1"/>
  <c r="AZ705" i="1"/>
  <c r="AZ704" i="1" s="1"/>
  <c r="AZ703" i="1" s="1"/>
  <c r="AU710" i="1"/>
  <c r="AV711" i="1"/>
  <c r="AX712" i="1"/>
  <c r="AU712" i="1"/>
  <c r="AW715" i="1"/>
  <c r="U724" i="1"/>
  <c r="AX724" i="1" s="1"/>
  <c r="AD721" i="1"/>
  <c r="AX725" i="1"/>
  <c r="AX730" i="1"/>
  <c r="AA720" i="1"/>
  <c r="AQ720" i="1"/>
  <c r="T736" i="1"/>
  <c r="I735" i="1"/>
  <c r="T737" i="1"/>
  <c r="AV737" i="1" s="1"/>
  <c r="AU738" i="1"/>
  <c r="P720" i="1"/>
  <c r="AZ720" i="1"/>
  <c r="V742" i="1"/>
  <c r="K741" i="1"/>
  <c r="AU748" i="1"/>
  <c r="AV748" i="1" s="1"/>
  <c r="T752" i="1"/>
  <c r="AJ758" i="1"/>
  <c r="V760" i="1"/>
  <c r="AY760" i="1" s="1"/>
  <c r="U762" i="1"/>
  <c r="AX762" i="1" s="1"/>
  <c r="J761" i="1"/>
  <c r="V762" i="1"/>
  <c r="AY762" i="1" s="1"/>
  <c r="BA762" i="1"/>
  <c r="AL761" i="1"/>
  <c r="L762" i="1"/>
  <c r="P762" i="1"/>
  <c r="P761" i="1" s="1"/>
  <c r="P760" i="1" s="1"/>
  <c r="P759" i="1" s="1"/>
  <c r="P758" i="1" s="1"/>
  <c r="T763" i="1"/>
  <c r="BA763" i="1"/>
  <c r="T773" i="1"/>
  <c r="I770" i="1"/>
  <c r="AS770" i="1"/>
  <c r="AS769" i="1" s="1"/>
  <c r="AS768" i="1" s="1"/>
  <c r="AS758" i="1" s="1"/>
  <c r="AU773" i="1"/>
  <c r="U778" i="1"/>
  <c r="AX778" i="1" s="1"/>
  <c r="AG777" i="1"/>
  <c r="AG776" i="1" s="1"/>
  <c r="AU781" i="1"/>
  <c r="U788" i="1"/>
  <c r="AX788" i="1" s="1"/>
  <c r="J785" i="1"/>
  <c r="U792" i="1"/>
  <c r="AX792" i="1" s="1"/>
  <c r="W776" i="1"/>
  <c r="BA800" i="1"/>
  <c r="AL799" i="1"/>
  <c r="AI804" i="1"/>
  <c r="AI797" i="1" s="1"/>
  <c r="AX807" i="1"/>
  <c r="U811" i="1"/>
  <c r="AX811" i="1" s="1"/>
  <c r="AR810" i="1"/>
  <c r="AR804" i="1" s="1"/>
  <c r="AL812" i="1"/>
  <c r="BA813" i="1"/>
  <c r="AU813" i="1"/>
  <c r="AP812" i="1"/>
  <c r="I820" i="1"/>
  <c r="T821" i="1"/>
  <c r="AY828" i="1"/>
  <c r="T836" i="1"/>
  <c r="AU840" i="1"/>
  <c r="AP839" i="1"/>
  <c r="AX841" i="1"/>
  <c r="AU846" i="1"/>
  <c r="AP845" i="1"/>
  <c r="AU847" i="1"/>
  <c r="V858" i="1"/>
  <c r="AY858" i="1" s="1"/>
  <c r="T907" i="1"/>
  <c r="I898" i="1"/>
  <c r="V912" i="1"/>
  <c r="AY912" i="1" s="1"/>
  <c r="K908" i="1"/>
  <c r="S882" i="1"/>
  <c r="AW914" i="1"/>
  <c r="AV922" i="1"/>
  <c r="AW922" i="1"/>
  <c r="AF924" i="1"/>
  <c r="AF923" i="1" s="1"/>
  <c r="AF897" i="1" s="1"/>
  <c r="AF882" i="1" s="1"/>
  <c r="BA925" i="1"/>
  <c r="T928" i="1"/>
  <c r="Q927" i="1"/>
  <c r="T927" i="1" s="1"/>
  <c r="AL934" i="1"/>
  <c r="AX938" i="1"/>
  <c r="AE954" i="1"/>
  <c r="AE953" i="1" s="1"/>
  <c r="W960" i="1"/>
  <c r="T973" i="1"/>
  <c r="Q972" i="1"/>
  <c r="R975" i="1"/>
  <c r="AF953" i="1"/>
  <c r="AP982" i="1"/>
  <c r="AA989" i="1"/>
  <c r="S990" i="1"/>
  <c r="T991" i="1"/>
  <c r="AU988" i="1"/>
  <c r="T1010" i="1"/>
  <c r="V1020" i="1"/>
  <c r="AY1020" i="1" s="1"/>
  <c r="AU1025" i="1"/>
  <c r="AP1024" i="1"/>
  <c r="AU1024" i="1" s="1"/>
  <c r="AG1052" i="1"/>
  <c r="AG1051" i="1" s="1"/>
  <c r="AO1052" i="1"/>
  <c r="AO1051" i="1" s="1"/>
  <c r="AI1064" i="1"/>
  <c r="AI1063" i="1" s="1"/>
  <c r="T1068" i="1"/>
  <c r="O1070" i="1"/>
  <c r="T1071" i="1"/>
  <c r="T1072" i="1"/>
  <c r="AU1072" i="1"/>
  <c r="I1079" i="1"/>
  <c r="T1080" i="1"/>
  <c r="Q1076" i="1"/>
  <c r="T1092" i="1"/>
  <c r="Q1091" i="1"/>
  <c r="AL1094" i="1"/>
  <c r="AB1075" i="1"/>
  <c r="T1096" i="1"/>
  <c r="I1095" i="1"/>
  <c r="M1095" i="1"/>
  <c r="M1094" i="1" s="1"/>
  <c r="M1089" i="1" s="1"/>
  <c r="U1096" i="1"/>
  <c r="AX1096" i="1" s="1"/>
  <c r="V1101" i="1"/>
  <c r="AY1101" i="1" s="1"/>
  <c r="K1095" i="1"/>
  <c r="O1075" i="1"/>
  <c r="AV1109" i="1"/>
  <c r="AL1115" i="1"/>
  <c r="BA1116" i="1"/>
  <c r="K1128" i="1"/>
  <c r="V1129" i="1"/>
  <c r="AY1129" i="1" s="1"/>
  <c r="O1128" i="1"/>
  <c r="O1127" i="1" s="1"/>
  <c r="O1126" i="1" s="1"/>
  <c r="S1128" i="1"/>
  <c r="S1127" i="1" s="1"/>
  <c r="S1126" i="1" s="1"/>
  <c r="T1131" i="1"/>
  <c r="Y1135" i="1"/>
  <c r="Y1134" i="1" s="1"/>
  <c r="AO1135" i="1"/>
  <c r="T1152" i="1"/>
  <c r="Q1151" i="1"/>
  <c r="R1154" i="1"/>
  <c r="AE1134" i="1"/>
  <c r="AU1170" i="1"/>
  <c r="AP1169" i="1"/>
  <c r="Z1171" i="1"/>
  <c r="Z1170" i="1" s="1"/>
  <c r="Z1169" i="1" s="1"/>
  <c r="Z1168" i="1" s="1"/>
  <c r="Z1167" i="1" s="1"/>
  <c r="AW1172" i="1"/>
  <c r="BA1176" i="1"/>
  <c r="AF1175" i="1"/>
  <c r="AA1173" i="1"/>
  <c r="AI1173" i="1"/>
  <c r="AI1166" i="1" s="1"/>
  <c r="AQ1173" i="1"/>
  <c r="AQ1166" i="1" s="1"/>
  <c r="U1187" i="1"/>
  <c r="AX1187" i="1" s="1"/>
  <c r="Z1186" i="1"/>
  <c r="AH1186" i="1"/>
  <c r="AH1173" i="1" s="1"/>
  <c r="AH1166" i="1" s="1"/>
  <c r="U1194" i="1"/>
  <c r="AX1194" i="1" s="1"/>
  <c r="J1193" i="1"/>
  <c r="U1193" i="1" s="1"/>
  <c r="AX1193" i="1" s="1"/>
  <c r="AV1199" i="1"/>
  <c r="K1201" i="1"/>
  <c r="J1214" i="1"/>
  <c r="U1215" i="1"/>
  <c r="AX1215" i="1" s="1"/>
  <c r="AX1216" i="1"/>
  <c r="BA1225" i="1"/>
  <c r="U1246" i="1"/>
  <c r="AX1246" i="1" s="1"/>
  <c r="J1245" i="1"/>
  <c r="AW1259" i="1"/>
  <c r="AD1254" i="1"/>
  <c r="BA1270" i="1"/>
  <c r="AL1269" i="1"/>
  <c r="AM1254" i="1"/>
  <c r="M1254" i="1"/>
  <c r="J1274" i="1"/>
  <c r="U1275" i="1"/>
  <c r="AX1275" i="1" s="1"/>
  <c r="J1316" i="1"/>
  <c r="AU25" i="1"/>
  <c r="AV25" i="1" s="1"/>
  <c r="U127" i="1"/>
  <c r="AX127" i="1" s="1"/>
  <c r="U155" i="1"/>
  <c r="AX155" i="1" s="1"/>
  <c r="AU194" i="1"/>
  <c r="AV194" i="1" s="1"/>
  <c r="V255" i="1"/>
  <c r="AY255" i="1" s="1"/>
  <c r="AP267" i="1"/>
  <c r="AU268" i="1"/>
  <c r="AP320" i="1"/>
  <c r="AU321" i="1"/>
  <c r="T329" i="1"/>
  <c r="AV329" i="1" s="1"/>
  <c r="AU329" i="1"/>
  <c r="BA348" i="1"/>
  <c r="U394" i="1"/>
  <c r="AX394" i="1" s="1"/>
  <c r="J393" i="1"/>
  <c r="AV425" i="1"/>
  <c r="AV446" i="1"/>
  <c r="AW449" i="1"/>
  <c r="AV449" i="1"/>
  <c r="AX453" i="1"/>
  <c r="AV456" i="1"/>
  <c r="AC457" i="1"/>
  <c r="AC451" i="1" s="1"/>
  <c r="V483" i="1"/>
  <c r="AY483" i="1" s="1"/>
  <c r="K482" i="1"/>
  <c r="T487" i="1"/>
  <c r="AW519" i="1"/>
  <c r="V577" i="1"/>
  <c r="AY577" i="1" s="1"/>
  <c r="K576" i="1"/>
  <c r="AW585" i="1"/>
  <c r="AI592" i="1"/>
  <c r="AI591" i="1" s="1"/>
  <c r="AU597" i="1"/>
  <c r="BA615" i="1"/>
  <c r="AL614" i="1"/>
  <c r="BA614" i="1" s="1"/>
  <c r="U655" i="1"/>
  <c r="AX655" i="1" s="1"/>
  <c r="Z648" i="1"/>
  <c r="Z647" i="1" s="1"/>
  <c r="Z646" i="1" s="1"/>
  <c r="AU692" i="1"/>
  <c r="AP704" i="1"/>
  <c r="AP714" i="1"/>
  <c r="AU714" i="1" s="1"/>
  <c r="AU715" i="1"/>
  <c r="AV715" i="1" s="1"/>
  <c r="R720" i="1"/>
  <c r="X720" i="1"/>
  <c r="AP769" i="1"/>
  <c r="S776" i="1"/>
  <c r="AX805" i="1"/>
  <c r="AJ797" i="1"/>
  <c r="AW837" i="1"/>
  <c r="I850" i="1"/>
  <c r="T851" i="1"/>
  <c r="V856" i="1"/>
  <c r="AY856" i="1" s="1"/>
  <c r="N855" i="1"/>
  <c r="V855" i="1" s="1"/>
  <c r="AY855" i="1" s="1"/>
  <c r="U860" i="1"/>
  <c r="AX860" i="1" s="1"/>
  <c r="J859" i="1"/>
  <c r="AE882" i="1"/>
  <c r="AU914" i="1"/>
  <c r="AV914" i="1" s="1"/>
  <c r="O1064" i="1"/>
  <c r="O1063" i="1" s="1"/>
  <c r="T1070" i="1"/>
  <c r="I1084" i="1"/>
  <c r="T1085" i="1"/>
  <c r="AU1127" i="1"/>
  <c r="AS1126" i="1"/>
  <c r="AO1134" i="1"/>
  <c r="J1234" i="1"/>
  <c r="U1235" i="1"/>
  <c r="AX1235" i="1" s="1"/>
  <c r="I1255" i="1"/>
  <c r="P1412" i="1"/>
  <c r="T1412" i="1" s="1"/>
  <c r="T1413" i="1"/>
  <c r="J18" i="1"/>
  <c r="N18" i="1"/>
  <c r="N17" i="1" s="1"/>
  <c r="N16" i="1" s="1"/>
  <c r="N15" i="1" s="1"/>
  <c r="N14" i="1" s="1"/>
  <c r="N13" i="1" s="1"/>
  <c r="AL18" i="1"/>
  <c r="AU32" i="1"/>
  <c r="AV32" i="1" s="1"/>
  <c r="I36" i="1"/>
  <c r="T36" i="1" s="1"/>
  <c r="K37" i="1"/>
  <c r="AQ37" i="1"/>
  <c r="AQ36" i="1" s="1"/>
  <c r="AQ15" i="1" s="1"/>
  <c r="AQ14" i="1" s="1"/>
  <c r="O48" i="1"/>
  <c r="AS48" i="1"/>
  <c r="AV57" i="1"/>
  <c r="J61" i="1"/>
  <c r="AL61" i="1"/>
  <c r="L62" i="1"/>
  <c r="L61" i="1" s="1"/>
  <c r="L60" i="1" s="1"/>
  <c r="L59" i="1" s="1"/>
  <c r="L58" i="1" s="1"/>
  <c r="AR62" i="1"/>
  <c r="AR61" i="1" s="1"/>
  <c r="AR60" i="1" s="1"/>
  <c r="AR59" i="1" s="1"/>
  <c r="AR58" i="1" s="1"/>
  <c r="AV64" i="1"/>
  <c r="I68" i="1"/>
  <c r="K69" i="1"/>
  <c r="AQ69" i="1"/>
  <c r="AQ68" i="1" s="1"/>
  <c r="AQ67" i="1" s="1"/>
  <c r="AQ66" i="1" s="1"/>
  <c r="AQ65" i="1" s="1"/>
  <c r="J77" i="1"/>
  <c r="I81" i="1"/>
  <c r="K82" i="1"/>
  <c r="J87" i="1"/>
  <c r="U87" i="1" s="1"/>
  <c r="AX87" i="1" s="1"/>
  <c r="N87" i="1"/>
  <c r="V87" i="1" s="1"/>
  <c r="AY87" i="1" s="1"/>
  <c r="AL87" i="1"/>
  <c r="BA87" i="1" s="1"/>
  <c r="J91" i="1"/>
  <c r="N91" i="1"/>
  <c r="N90" i="1" s="1"/>
  <c r="AL91" i="1"/>
  <c r="J97" i="1"/>
  <c r="AL97" i="1"/>
  <c r="J105" i="1"/>
  <c r="AL105" i="1"/>
  <c r="K111" i="1"/>
  <c r="V111" i="1" s="1"/>
  <c r="AY111" i="1" s="1"/>
  <c r="K123" i="1"/>
  <c r="I124" i="1"/>
  <c r="AS124" i="1"/>
  <c r="AV129" i="1"/>
  <c r="AL132" i="1"/>
  <c r="BA132" i="1" s="1"/>
  <c r="R133" i="1"/>
  <c r="AR133" i="1"/>
  <c r="AR132" i="1" s="1"/>
  <c r="AR122" i="1" s="1"/>
  <c r="AR121" i="1" s="1"/>
  <c r="AR120" i="1" s="1"/>
  <c r="AU141" i="1"/>
  <c r="AY141" i="1"/>
  <c r="J147" i="1"/>
  <c r="AL147" i="1"/>
  <c r="K153" i="1"/>
  <c r="I154" i="1"/>
  <c r="AV166" i="1"/>
  <c r="J180" i="1"/>
  <c r="AL180" i="1"/>
  <c r="AR181" i="1"/>
  <c r="AR180" i="1" s="1"/>
  <c r="AR179" i="1" s="1"/>
  <c r="AR171" i="1" s="1"/>
  <c r="AL193" i="1"/>
  <c r="AV195" i="1"/>
  <c r="I202" i="1"/>
  <c r="K204" i="1"/>
  <c r="V204" i="1" s="1"/>
  <c r="AY204" i="1" s="1"/>
  <c r="I207" i="1"/>
  <c r="J209" i="1"/>
  <c r="U209" i="1" s="1"/>
  <c r="AX209" i="1" s="1"/>
  <c r="N209" i="1"/>
  <c r="V209" i="1" s="1"/>
  <c r="AY209" i="1" s="1"/>
  <c r="AL209" i="1"/>
  <c r="BA209" i="1" s="1"/>
  <c r="J215" i="1"/>
  <c r="AL215" i="1"/>
  <c r="I229" i="1"/>
  <c r="AS229" i="1"/>
  <c r="K230" i="1"/>
  <c r="J235" i="1"/>
  <c r="AL235" i="1"/>
  <c r="L236" i="1"/>
  <c r="L235" i="1" s="1"/>
  <c r="L234" i="1" s="1"/>
  <c r="L233" i="1" s="1"/>
  <c r="L225" i="1" s="1"/>
  <c r="AR236" i="1"/>
  <c r="AR235" i="1" s="1"/>
  <c r="AR234" i="1" s="1"/>
  <c r="AR233" i="1" s="1"/>
  <c r="AR225" i="1" s="1"/>
  <c r="K251" i="1"/>
  <c r="I252" i="1"/>
  <c r="I257" i="1"/>
  <c r="T257" i="1" s="1"/>
  <c r="M257" i="1"/>
  <c r="U257" i="1" s="1"/>
  <c r="AX257" i="1" s="1"/>
  <c r="T267" i="1"/>
  <c r="V272" i="1"/>
  <c r="AY272" i="1" s="1"/>
  <c r="U274" i="1"/>
  <c r="J273" i="1"/>
  <c r="V274" i="1"/>
  <c r="AY274" i="1" s="1"/>
  <c r="AL273" i="1"/>
  <c r="BA275" i="1"/>
  <c r="AU275" i="1"/>
  <c r="AV275" i="1" s="1"/>
  <c r="T282" i="1"/>
  <c r="V282" i="1"/>
  <c r="AY282" i="1" s="1"/>
  <c r="BA282" i="1"/>
  <c r="AL281" i="1"/>
  <c r="AP281" i="1"/>
  <c r="AU282" i="1"/>
  <c r="V285" i="1"/>
  <c r="AY285" i="1" s="1"/>
  <c r="T293" i="1"/>
  <c r="I286" i="1"/>
  <c r="AU297" i="1"/>
  <c r="AV297" i="1" s="1"/>
  <c r="AU301" i="1"/>
  <c r="T302" i="1"/>
  <c r="AU304" i="1"/>
  <c r="T310" i="1"/>
  <c r="T320" i="1"/>
  <c r="U321" i="1"/>
  <c r="AX321" i="1" s="1"/>
  <c r="J320" i="1"/>
  <c r="AY321" i="1"/>
  <c r="BA336" i="1"/>
  <c r="V341" i="1"/>
  <c r="AY341" i="1" s="1"/>
  <c r="K340" i="1"/>
  <c r="BA341" i="1"/>
  <c r="T342" i="1"/>
  <c r="I341" i="1"/>
  <c r="BA345" i="1"/>
  <c r="AU345" i="1"/>
  <c r="T349" i="1"/>
  <c r="BA350" i="1"/>
  <c r="U353" i="1"/>
  <c r="AX353" i="1" s="1"/>
  <c r="AX360" i="1"/>
  <c r="I362" i="1"/>
  <c r="T362" i="1" s="1"/>
  <c r="AU362" i="1"/>
  <c r="T363" i="1"/>
  <c r="AV364" i="1"/>
  <c r="T365" i="1"/>
  <c r="AX365" i="1"/>
  <c r="AW368" i="1"/>
  <c r="AV368" i="1"/>
  <c r="V376" i="1"/>
  <c r="AY376" i="1" s="1"/>
  <c r="AU376" i="1"/>
  <c r="AV377" i="1"/>
  <c r="AX378" i="1"/>
  <c r="BA378" i="1"/>
  <c r="AU378" i="1"/>
  <c r="AL385" i="1"/>
  <c r="X386" i="1"/>
  <c r="X385" i="1" s="1"/>
  <c r="X384" i="1" s="1"/>
  <c r="X334" i="1" s="1"/>
  <c r="X333" i="1" s="1"/>
  <c r="AB386" i="1"/>
  <c r="AB385" i="1" s="1"/>
  <c r="AB384" i="1" s="1"/>
  <c r="AF386" i="1"/>
  <c r="AF385" i="1" s="1"/>
  <c r="AF384" i="1" s="1"/>
  <c r="AJ386" i="1"/>
  <c r="AJ385" i="1" s="1"/>
  <c r="AJ384" i="1" s="1"/>
  <c r="AN386" i="1"/>
  <c r="AN385" i="1" s="1"/>
  <c r="AN384" i="1" s="1"/>
  <c r="AN334" i="1" s="1"/>
  <c r="AN333" i="1" s="1"/>
  <c r="AU387" i="1"/>
  <c r="AR386" i="1"/>
  <c r="AR385" i="1" s="1"/>
  <c r="AR384" i="1" s="1"/>
  <c r="AZ386" i="1"/>
  <c r="AZ385" i="1" s="1"/>
  <c r="AZ384" i="1" s="1"/>
  <c r="AZ334" i="1" s="1"/>
  <c r="AZ333" i="1" s="1"/>
  <c r="BA389" i="1"/>
  <c r="V393" i="1"/>
  <c r="AY393" i="1" s="1"/>
  <c r="V394" i="1"/>
  <c r="AY394" i="1" s="1"/>
  <c r="BA394" i="1"/>
  <c r="AL393" i="1"/>
  <c r="AP393" i="1"/>
  <c r="AU394" i="1"/>
  <c r="T397" i="1"/>
  <c r="AV397" i="1" s="1"/>
  <c r="T399" i="1"/>
  <c r="AS403" i="1"/>
  <c r="AS402" i="1" s="1"/>
  <c r="T405" i="1"/>
  <c r="I404" i="1"/>
  <c r="AV407" i="1"/>
  <c r="T408" i="1"/>
  <c r="V416" i="1"/>
  <c r="AY416" i="1" s="1"/>
  <c r="K415" i="1"/>
  <c r="U417" i="1"/>
  <c r="AX417" i="1" s="1"/>
  <c r="U428" i="1"/>
  <c r="AX428" i="1" s="1"/>
  <c r="U436" i="1"/>
  <c r="AX436" i="1" s="1"/>
  <c r="J435" i="1"/>
  <c r="U435" i="1" s="1"/>
  <c r="AX435" i="1" s="1"/>
  <c r="AY435" i="1"/>
  <c r="AL442" i="1"/>
  <c r="BA442" i="1" s="1"/>
  <c r="V445" i="1"/>
  <c r="AY445" i="1" s="1"/>
  <c r="K442" i="1"/>
  <c r="V442" i="1" s="1"/>
  <c r="AY442" i="1" s="1"/>
  <c r="AW448" i="1"/>
  <c r="AV448" i="1"/>
  <c r="T454" i="1"/>
  <c r="I453" i="1"/>
  <c r="AX454" i="1"/>
  <c r="AX455" i="1"/>
  <c r="V459" i="1"/>
  <c r="AY459" i="1" s="1"/>
  <c r="K458" i="1"/>
  <c r="V458" i="1" s="1"/>
  <c r="AY458" i="1" s="1"/>
  <c r="AI458" i="1"/>
  <c r="V460" i="1"/>
  <c r="AY460" i="1" s="1"/>
  <c r="AP459" i="1"/>
  <c r="AU460" i="1"/>
  <c r="AV461" i="1"/>
  <c r="AV468" i="1"/>
  <c r="I472" i="1"/>
  <c r="V474" i="1"/>
  <c r="AY474" i="1" s="1"/>
  <c r="K473" i="1"/>
  <c r="O473" i="1"/>
  <c r="O472" i="1" s="1"/>
  <c r="AQ473" i="1"/>
  <c r="AQ472" i="1" s="1"/>
  <c r="AU474" i="1"/>
  <c r="AV474" i="1" s="1"/>
  <c r="AW475" i="1"/>
  <c r="AV475" i="1"/>
  <c r="AN472" i="1"/>
  <c r="M457" i="1"/>
  <c r="M451" i="1" s="1"/>
  <c r="AU482" i="1"/>
  <c r="T483" i="1"/>
  <c r="U486" i="1"/>
  <c r="AD485" i="1"/>
  <c r="AD457" i="1" s="1"/>
  <c r="AD451" i="1" s="1"/>
  <c r="V489" i="1"/>
  <c r="AY489" i="1" s="1"/>
  <c r="K486" i="1"/>
  <c r="O486" i="1"/>
  <c r="S486" i="1"/>
  <c r="AK485" i="1"/>
  <c r="AK457" i="1" s="1"/>
  <c r="AK451" i="1" s="1"/>
  <c r="AU491" i="1"/>
  <c r="AW494" i="1"/>
  <c r="T497" i="1"/>
  <c r="T502" i="1"/>
  <c r="T505" i="1"/>
  <c r="AV505" i="1" s="1"/>
  <c r="Q504" i="1"/>
  <c r="T504" i="1" s="1"/>
  <c r="AI504" i="1"/>
  <c r="AM504" i="1"/>
  <c r="AQ504" i="1"/>
  <c r="J509" i="1"/>
  <c r="U509" i="1" s="1"/>
  <c r="AX509" i="1" s="1"/>
  <c r="T510" i="1"/>
  <c r="I509" i="1"/>
  <c r="T509" i="1" s="1"/>
  <c r="AP509" i="1"/>
  <c r="AU509" i="1" s="1"/>
  <c r="AU512" i="1"/>
  <c r="V519" i="1"/>
  <c r="AY519" i="1" s="1"/>
  <c r="K514" i="1"/>
  <c r="O514" i="1"/>
  <c r="S514" i="1"/>
  <c r="T521" i="1"/>
  <c r="AU525" i="1"/>
  <c r="AV525" i="1" s="1"/>
  <c r="N534" i="1"/>
  <c r="T540" i="1"/>
  <c r="AI533" i="1"/>
  <c r="AI532" i="1" s="1"/>
  <c r="AI531" i="1" s="1"/>
  <c r="AM533" i="1"/>
  <c r="AM532" i="1" s="1"/>
  <c r="AM531" i="1" s="1"/>
  <c r="AQ533" i="1"/>
  <c r="AQ532" i="1" s="1"/>
  <c r="AQ531" i="1" s="1"/>
  <c r="AU540" i="1"/>
  <c r="W533" i="1"/>
  <c r="W532" i="1" s="1"/>
  <c r="W531" i="1" s="1"/>
  <c r="AA533" i="1"/>
  <c r="AA532" i="1" s="1"/>
  <c r="AA531" i="1" s="1"/>
  <c r="AE533" i="1"/>
  <c r="AE532" i="1" s="1"/>
  <c r="AE531" i="1" s="1"/>
  <c r="T545" i="1"/>
  <c r="I533" i="1"/>
  <c r="Q533" i="1"/>
  <c r="Q532" i="1" s="1"/>
  <c r="Q531" i="1" s="1"/>
  <c r="Y533" i="1"/>
  <c r="Y532" i="1" s="1"/>
  <c r="Y531" i="1" s="1"/>
  <c r="AU545" i="1"/>
  <c r="T548" i="1"/>
  <c r="U561" i="1"/>
  <c r="AX561" i="1" s="1"/>
  <c r="T562" i="1"/>
  <c r="AU566" i="1"/>
  <c r="V571" i="1"/>
  <c r="AY571" i="1" s="1"/>
  <c r="K570" i="1"/>
  <c r="U572" i="1"/>
  <c r="AX572" i="1" s="1"/>
  <c r="AU576" i="1"/>
  <c r="T577" i="1"/>
  <c r="AE580" i="1"/>
  <c r="AE579" i="1" s="1"/>
  <c r="AE568" i="1" s="1"/>
  <c r="AU581" i="1"/>
  <c r="T582" i="1"/>
  <c r="I581" i="1"/>
  <c r="I584" i="1"/>
  <c r="T584" i="1" s="1"/>
  <c r="V585" i="1"/>
  <c r="AY585" i="1" s="1"/>
  <c r="K584" i="1"/>
  <c r="V584" i="1" s="1"/>
  <c r="AY584" i="1" s="1"/>
  <c r="AU587" i="1"/>
  <c r="AV587" i="1" s="1"/>
  <c r="AR584" i="1"/>
  <c r="AR580" i="1" s="1"/>
  <c r="AR579" i="1" s="1"/>
  <c r="AZ568" i="1"/>
  <c r="AW593" i="1"/>
  <c r="T594" i="1"/>
  <c r="BA594" i="1"/>
  <c r="AX597" i="1"/>
  <c r="AW605" i="1"/>
  <c r="AU609" i="1"/>
  <c r="AV611" i="1"/>
  <c r="T612" i="1"/>
  <c r="AX612" i="1"/>
  <c r="U615" i="1"/>
  <c r="AX615" i="1" s="1"/>
  <c r="J614" i="1"/>
  <c r="U614" i="1" s="1"/>
  <c r="AX614" i="1" s="1"/>
  <c r="AY614" i="1"/>
  <c r="AH592" i="1"/>
  <c r="AH591" i="1" s="1"/>
  <c r="AH568" i="1" s="1"/>
  <c r="AU632" i="1"/>
  <c r="V649" i="1"/>
  <c r="AY649" i="1" s="1"/>
  <c r="K648" i="1"/>
  <c r="U650" i="1"/>
  <c r="AX650" i="1" s="1"/>
  <c r="U652" i="1"/>
  <c r="AX652" i="1" s="1"/>
  <c r="J649" i="1"/>
  <c r="U649" i="1" s="1"/>
  <c r="AX649" i="1" s="1"/>
  <c r="N648" i="1"/>
  <c r="N647" i="1" s="1"/>
  <c r="N646" i="1" s="1"/>
  <c r="N645" i="1" s="1"/>
  <c r="V655" i="1"/>
  <c r="AY655" i="1" s="1"/>
  <c r="AD648" i="1"/>
  <c r="AD647" i="1" s="1"/>
  <c r="AD646" i="1" s="1"/>
  <c r="AD645" i="1" s="1"/>
  <c r="AT648" i="1"/>
  <c r="AT647" i="1" s="1"/>
  <c r="AT646" i="1" s="1"/>
  <c r="AT645" i="1" s="1"/>
  <c r="X645" i="1"/>
  <c r="AB648" i="1"/>
  <c r="AB647" i="1" s="1"/>
  <c r="AB646" i="1" s="1"/>
  <c r="AB645" i="1" s="1"/>
  <c r="AF655" i="1"/>
  <c r="AF648" i="1" s="1"/>
  <c r="AF647" i="1" s="1"/>
  <c r="AF646" i="1" s="1"/>
  <c r="BA656" i="1"/>
  <c r="AJ648" i="1"/>
  <c r="AJ647" i="1" s="1"/>
  <c r="AJ646" i="1" s="1"/>
  <c r="AJ645" i="1" s="1"/>
  <c r="AN645" i="1"/>
  <c r="AR648" i="1"/>
  <c r="AR647" i="1" s="1"/>
  <c r="AR646" i="1" s="1"/>
  <c r="AR645" i="1" s="1"/>
  <c r="AZ645" i="1"/>
  <c r="V658" i="1"/>
  <c r="AY658" i="1" s="1"/>
  <c r="T664" i="1"/>
  <c r="I663" i="1"/>
  <c r="I671" i="1"/>
  <c r="Z670" i="1"/>
  <c r="Z669" i="1" s="1"/>
  <c r="Z668" i="1" s="1"/>
  <c r="AG670" i="1"/>
  <c r="AG669" i="1" s="1"/>
  <c r="AG668" i="1" s="1"/>
  <c r="AG645" i="1" s="1"/>
  <c r="AX672" i="1"/>
  <c r="AU672" i="1"/>
  <c r="I678" i="1"/>
  <c r="M678" i="1"/>
  <c r="U678" i="1" s="1"/>
  <c r="AX678" i="1" s="1"/>
  <c r="Q678" i="1"/>
  <c r="Q670" i="1" s="1"/>
  <c r="Q669" i="1" s="1"/>
  <c r="Q668" i="1" s="1"/>
  <c r="Q645" i="1" s="1"/>
  <c r="S686" i="1"/>
  <c r="T687" i="1"/>
  <c r="AP686" i="1"/>
  <c r="AU687" i="1"/>
  <c r="AU688" i="1"/>
  <c r="AU690" i="1"/>
  <c r="T693" i="1"/>
  <c r="AV693" i="1" s="1"/>
  <c r="AB695" i="1"/>
  <c r="AB683" i="1" s="1"/>
  <c r="AR695" i="1"/>
  <c r="AR683" i="1" s="1"/>
  <c r="T697" i="1"/>
  <c r="I696" i="1"/>
  <c r="Q695" i="1"/>
  <c r="Q683" i="1" s="1"/>
  <c r="V699" i="1"/>
  <c r="AY699" i="1" s="1"/>
  <c r="Z698" i="1"/>
  <c r="Z697" i="1" s="1"/>
  <c r="Z696" i="1" s="1"/>
  <c r="AD698" i="1"/>
  <c r="AD697" i="1" s="1"/>
  <c r="AD696" i="1" s="1"/>
  <c r="AD695" i="1" s="1"/>
  <c r="AD683" i="1" s="1"/>
  <c r="AH698" i="1"/>
  <c r="AH697" i="1" s="1"/>
  <c r="AH696" i="1" s="1"/>
  <c r="AH695" i="1" s="1"/>
  <c r="AH683" i="1" s="1"/>
  <c r="BA699" i="1"/>
  <c r="AL698" i="1"/>
  <c r="AP698" i="1"/>
  <c r="AU699" i="1"/>
  <c r="AT698" i="1"/>
  <c r="AT697" i="1" s="1"/>
  <c r="AT696" i="1" s="1"/>
  <c r="AT695" i="1" s="1"/>
  <c r="AT683" i="1" s="1"/>
  <c r="AH704" i="1"/>
  <c r="AH703" i="1" s="1"/>
  <c r="T710" i="1"/>
  <c r="V712" i="1"/>
  <c r="AY712" i="1" s="1"/>
  <c r="K705" i="1"/>
  <c r="O704" i="1"/>
  <c r="O703" i="1" s="1"/>
  <c r="O695" i="1" s="1"/>
  <c r="O683" i="1" s="1"/>
  <c r="S704" i="1"/>
  <c r="S703" i="1" s="1"/>
  <c r="S695" i="1" s="1"/>
  <c r="S683" i="1" s="1"/>
  <c r="AV712" i="1"/>
  <c r="U715" i="1"/>
  <c r="AX715" i="1" s="1"/>
  <c r="J714" i="1"/>
  <c r="U714" i="1" s="1"/>
  <c r="AX714" i="1" s="1"/>
  <c r="N714" i="1"/>
  <c r="N704" i="1" s="1"/>
  <c r="N703" i="1" s="1"/>
  <c r="N695" i="1" s="1"/>
  <c r="N683" i="1" s="1"/>
  <c r="R714" i="1"/>
  <c r="R704" i="1" s="1"/>
  <c r="R703" i="1" s="1"/>
  <c r="R695" i="1" s="1"/>
  <c r="R683" i="1" s="1"/>
  <c r="T717" i="1"/>
  <c r="AV718" i="1"/>
  <c r="Y721" i="1"/>
  <c r="Y720" i="1" s="1"/>
  <c r="N721" i="1"/>
  <c r="N720" i="1" s="1"/>
  <c r="AP721" i="1"/>
  <c r="AU722" i="1"/>
  <c r="BA724" i="1"/>
  <c r="V725" i="1"/>
  <c r="AY725" i="1" s="1"/>
  <c r="K724" i="1"/>
  <c r="AU725" i="1"/>
  <c r="T729" i="1"/>
  <c r="I728" i="1"/>
  <c r="T728" i="1" s="1"/>
  <c r="BA729" i="1"/>
  <c r="V730" i="1"/>
  <c r="AY730" i="1" s="1"/>
  <c r="K729" i="1"/>
  <c r="T738" i="1"/>
  <c r="AU739" i="1"/>
  <c r="AV739" i="1" s="1"/>
  <c r="T741" i="1"/>
  <c r="T743" i="1"/>
  <c r="V743" i="1"/>
  <c r="AY743" i="1" s="1"/>
  <c r="Z742" i="1"/>
  <c r="Z741" i="1" s="1"/>
  <c r="Z736" i="1" s="1"/>
  <c r="Z735" i="1" s="1"/>
  <c r="Z720" i="1" s="1"/>
  <c r="Z719" i="1" s="1"/>
  <c r="AD742" i="1"/>
  <c r="AD741" i="1" s="1"/>
  <c r="AD736" i="1" s="1"/>
  <c r="AD735" i="1" s="1"/>
  <c r="BA743" i="1"/>
  <c r="AL742" i="1"/>
  <c r="AP742" i="1"/>
  <c r="AU743" i="1"/>
  <c r="AX748" i="1"/>
  <c r="T750" i="1"/>
  <c r="AV751" i="1"/>
  <c r="AV753" i="1"/>
  <c r="AV756" i="1"/>
  <c r="AU771" i="1"/>
  <c r="T781" i="1"/>
  <c r="AX781" i="1"/>
  <c r="AV782" i="1"/>
  <c r="I783" i="1"/>
  <c r="O785" i="1"/>
  <c r="O784" i="1" s="1"/>
  <c r="O783" i="1" s="1"/>
  <c r="O777" i="1" s="1"/>
  <c r="O776" i="1" s="1"/>
  <c r="AI776" i="1"/>
  <c r="U794" i="1"/>
  <c r="AX794" i="1" s="1"/>
  <c r="AU795" i="1"/>
  <c r="AS794" i="1"/>
  <c r="O799" i="1"/>
  <c r="T800" i="1"/>
  <c r="BA802" i="1"/>
  <c r="U806" i="1"/>
  <c r="AX806" i="1" s="1"/>
  <c r="V807" i="1"/>
  <c r="AY807" i="1" s="1"/>
  <c r="K806" i="1"/>
  <c r="U808" i="1"/>
  <c r="AX808" i="1" s="1"/>
  <c r="AU808" i="1"/>
  <c r="T812" i="1"/>
  <c r="L811" i="1"/>
  <c r="L810" i="1" s="1"/>
  <c r="L804" i="1" s="1"/>
  <c r="L797" i="1" s="1"/>
  <c r="AU820" i="1"/>
  <c r="BA823" i="1"/>
  <c r="K840" i="1"/>
  <c r="V841" i="1"/>
  <c r="AY841" i="1" s="1"/>
  <c r="AU841" i="1"/>
  <c r="U847" i="1"/>
  <c r="AX847" i="1" s="1"/>
  <c r="J846" i="1"/>
  <c r="T847" i="1"/>
  <c r="T852" i="1"/>
  <c r="T853" i="1"/>
  <c r="AU853" i="1"/>
  <c r="AL859" i="1"/>
  <c r="BA860" i="1"/>
  <c r="AU860" i="1"/>
  <c r="AP859" i="1"/>
  <c r="AU863" i="1"/>
  <c r="AR862" i="1"/>
  <c r="AU862" i="1" s="1"/>
  <c r="AQ869" i="1"/>
  <c r="AQ868" i="1" s="1"/>
  <c r="AU876" i="1"/>
  <c r="AR875" i="1"/>
  <c r="AU875" i="1" s="1"/>
  <c r="AC883" i="1"/>
  <c r="AC882" i="1" s="1"/>
  <c r="O883" i="1"/>
  <c r="U891" i="1"/>
  <c r="AX891" i="1" s="1"/>
  <c r="AR882" i="1"/>
  <c r="AP907" i="1"/>
  <c r="AX914" i="1"/>
  <c r="P931" i="1"/>
  <c r="T936" i="1"/>
  <c r="AV939" i="1"/>
  <c r="K946" i="1"/>
  <c r="W954" i="1"/>
  <c r="W953" i="1" s="1"/>
  <c r="Y954" i="1"/>
  <c r="Y953" i="1" s="1"/>
  <c r="Y881" i="1" s="1"/>
  <c r="AG954" i="1"/>
  <c r="AG953" i="1" s="1"/>
  <c r="AP956" i="1"/>
  <c r="AV963" i="1"/>
  <c r="AY969" i="1"/>
  <c r="AU977" i="1"/>
  <c r="AR976" i="1"/>
  <c r="I981" i="1"/>
  <c r="T982" i="1"/>
  <c r="AO953" i="1"/>
  <c r="U983" i="1"/>
  <c r="AX983" i="1" s="1"/>
  <c r="J982" i="1"/>
  <c r="AZ953" i="1"/>
  <c r="V1002" i="1"/>
  <c r="AY1002" i="1" s="1"/>
  <c r="AQ994" i="1"/>
  <c r="AQ987" i="1" s="1"/>
  <c r="M994" i="1"/>
  <c r="M987" i="1" s="1"/>
  <c r="AK994" i="1"/>
  <c r="AK987" i="1" s="1"/>
  <c r="V1004" i="1"/>
  <c r="AY1004" i="1" s="1"/>
  <c r="BA1004" i="1"/>
  <c r="AL1003" i="1"/>
  <c r="Y994" i="1"/>
  <c r="Y987" i="1" s="1"/>
  <c r="AG994" i="1"/>
  <c r="AG987" i="1" s="1"/>
  <c r="AO994" i="1"/>
  <c r="AO987" i="1" s="1"/>
  <c r="AU1005" i="1"/>
  <c r="AS1004" i="1"/>
  <c r="AS1003" i="1" s="1"/>
  <c r="AS1002" i="1" s="1"/>
  <c r="BA1014" i="1"/>
  <c r="AL1013" i="1"/>
  <c r="AP1013" i="1"/>
  <c r="AU1014" i="1"/>
  <c r="AL1035" i="1"/>
  <c r="BA1036" i="1"/>
  <c r="AL1041" i="1"/>
  <c r="BA1042" i="1"/>
  <c r="AH1040" i="1"/>
  <c r="AH1039" i="1" s="1"/>
  <c r="BA1043" i="1"/>
  <c r="AP1043" i="1"/>
  <c r="AU1044" i="1"/>
  <c r="AM1064" i="1"/>
  <c r="AM1063" i="1" s="1"/>
  <c r="AK1075" i="1"/>
  <c r="L1075" i="1"/>
  <c r="AF1089" i="1"/>
  <c r="AF1088" i="1" s="1"/>
  <c r="AF1075" i="1" s="1"/>
  <c r="BA1096" i="1"/>
  <c r="T1101" i="1"/>
  <c r="W1095" i="1"/>
  <c r="W1094" i="1" s="1"/>
  <c r="W1089" i="1" s="1"/>
  <c r="W1088" i="1" s="1"/>
  <c r="W1075" i="1" s="1"/>
  <c r="AA1095" i="1"/>
  <c r="AA1094" i="1" s="1"/>
  <c r="AA1089" i="1" s="1"/>
  <c r="AA1088" i="1" s="1"/>
  <c r="AA1075" i="1" s="1"/>
  <c r="AE1095" i="1"/>
  <c r="AE1094" i="1" s="1"/>
  <c r="AE1089" i="1" s="1"/>
  <c r="AE1088" i="1" s="1"/>
  <c r="AE1075" i="1" s="1"/>
  <c r="AI1095" i="1"/>
  <c r="AI1094" i="1" s="1"/>
  <c r="AI1089" i="1" s="1"/>
  <c r="AI1088" i="1" s="1"/>
  <c r="AI1075" i="1" s="1"/>
  <c r="AM1095" i="1"/>
  <c r="AM1094" i="1" s="1"/>
  <c r="AM1089" i="1" s="1"/>
  <c r="AM1088" i="1" s="1"/>
  <c r="AM1075" i="1" s="1"/>
  <c r="T1105" i="1"/>
  <c r="M1112" i="1"/>
  <c r="AS1113" i="1"/>
  <c r="AS1112" i="1" s="1"/>
  <c r="T1117" i="1"/>
  <c r="AV1120" i="1"/>
  <c r="AU1124" i="1"/>
  <c r="AV1124" i="1" s="1"/>
  <c r="AI1135" i="1"/>
  <c r="AI1134" i="1" s="1"/>
  <c r="AQ1135" i="1"/>
  <c r="AQ1134" i="1" s="1"/>
  <c r="J1142" i="1"/>
  <c r="U1143" i="1"/>
  <c r="AX1143" i="1" s="1"/>
  <c r="AU1156" i="1"/>
  <c r="AR1155" i="1"/>
  <c r="N1134" i="1"/>
  <c r="AD1134" i="1"/>
  <c r="T1162" i="1"/>
  <c r="I1161" i="1"/>
  <c r="AC1134" i="1"/>
  <c r="AK1134" i="1"/>
  <c r="AS1134" i="1"/>
  <c r="AU1163" i="1"/>
  <c r="Z1173" i="1"/>
  <c r="Z1166" i="1" s="1"/>
  <c r="V1188" i="1"/>
  <c r="AY1188" i="1" s="1"/>
  <c r="K1187" i="1"/>
  <c r="P1188" i="1"/>
  <c r="P1187" i="1" s="1"/>
  <c r="J1202" i="1"/>
  <c r="U1203" i="1"/>
  <c r="AX1203" i="1" s="1"/>
  <c r="N1202" i="1"/>
  <c r="N1201" i="1" s="1"/>
  <c r="N1200" i="1" s="1"/>
  <c r="V1203" i="1"/>
  <c r="AY1203" i="1" s="1"/>
  <c r="AL1206" i="1"/>
  <c r="BA1207" i="1"/>
  <c r="AU1207" i="1"/>
  <c r="AP1206" i="1"/>
  <c r="AV1217" i="1"/>
  <c r="J1220" i="1"/>
  <c r="U1221" i="1"/>
  <c r="AX1221" i="1" s="1"/>
  <c r="P1219" i="1"/>
  <c r="P1218" i="1" s="1"/>
  <c r="AF1219" i="1"/>
  <c r="AF1218" i="1" s="1"/>
  <c r="U1225" i="1"/>
  <c r="AX1225" i="1" s="1"/>
  <c r="AK1268" i="1"/>
  <c r="AK1254" i="1" s="1"/>
  <c r="AO1268" i="1"/>
  <c r="AO1254" i="1" s="1"/>
  <c r="AV1335" i="1"/>
  <c r="R271" i="1"/>
  <c r="BA335" i="1"/>
  <c r="AC334" i="1"/>
  <c r="AC333" i="1" s="1"/>
  <c r="S334" i="1"/>
  <c r="S333" i="1" s="1"/>
  <c r="S247" i="1" s="1"/>
  <c r="AW361" i="1"/>
  <c r="AV361" i="1"/>
  <c r="U414" i="1"/>
  <c r="AX414" i="1" s="1"/>
  <c r="T429" i="1"/>
  <c r="AW436" i="1"/>
  <c r="AV436" i="1"/>
  <c r="BA436" i="1"/>
  <c r="AL435" i="1"/>
  <c r="BA435" i="1" s="1"/>
  <c r="AU452" i="1"/>
  <c r="U460" i="1"/>
  <c r="AX460" i="1" s="1"/>
  <c r="J459" i="1"/>
  <c r="AW474" i="1"/>
  <c r="AS457" i="1"/>
  <c r="AS451" i="1" s="1"/>
  <c r="AU483" i="1"/>
  <c r="AW489" i="1"/>
  <c r="AV526" i="1"/>
  <c r="U534" i="1"/>
  <c r="AX534" i="1" s="1"/>
  <c r="AV598" i="1"/>
  <c r="AW615" i="1"/>
  <c r="AH648" i="1"/>
  <c r="AH647" i="1" s="1"/>
  <c r="AH646" i="1" s="1"/>
  <c r="AH645" i="1" s="1"/>
  <c r="AU655" i="1"/>
  <c r="T656" i="1"/>
  <c r="AW659" i="1"/>
  <c r="U671" i="1"/>
  <c r="AX671" i="1" s="1"/>
  <c r="AZ695" i="1"/>
  <c r="AZ683" i="1" s="1"/>
  <c r="T705" i="1"/>
  <c r="I704" i="1"/>
  <c r="U729" i="1"/>
  <c r="AX729" i="1" s="1"/>
  <c r="W720" i="1"/>
  <c r="U743" i="1"/>
  <c r="AX743" i="1" s="1"/>
  <c r="J742" i="1"/>
  <c r="AN758" i="1"/>
  <c r="AP761" i="1"/>
  <c r="AU762" i="1"/>
  <c r="U770" i="1"/>
  <c r="AX770" i="1" s="1"/>
  <c r="J769" i="1"/>
  <c r="AU780" i="1"/>
  <c r="AS779" i="1"/>
  <c r="V781" i="1"/>
  <c r="AY781" i="1" s="1"/>
  <c r="K780" i="1"/>
  <c r="AQ776" i="1"/>
  <c r="T795" i="1"/>
  <c r="I794" i="1"/>
  <c r="T829" i="1"/>
  <c r="I828" i="1"/>
  <c r="U853" i="1"/>
  <c r="AX853" i="1" s="1"/>
  <c r="J852" i="1"/>
  <c r="AU901" i="1"/>
  <c r="AS900" i="1"/>
  <c r="AS899" i="1" s="1"/>
  <c r="AI882" i="1"/>
  <c r="V1049" i="1"/>
  <c r="AY1049" i="1" s="1"/>
  <c r="K1048" i="1"/>
  <c r="AU1080" i="1"/>
  <c r="AS1079" i="1"/>
  <c r="AP1095" i="1"/>
  <c r="AU1096" i="1"/>
  <c r="AW1103" i="1"/>
  <c r="AV1103" i="1"/>
  <c r="N1234" i="1"/>
  <c r="N1233" i="1" s="1"/>
  <c r="N1232" i="1" s="1"/>
  <c r="N1231" i="1" s="1"/>
  <c r="N1230" i="1" s="1"/>
  <c r="V1235" i="1"/>
  <c r="AY1235" i="1" s="1"/>
  <c r="AV1303" i="1"/>
  <c r="AW1303" i="1"/>
  <c r="U1311" i="1"/>
  <c r="AX1311" i="1" s="1"/>
  <c r="J1310" i="1"/>
  <c r="AW1390" i="1"/>
  <c r="AV1390" i="1"/>
  <c r="P1406" i="1"/>
  <c r="P1405" i="1" s="1"/>
  <c r="AW1452" i="1"/>
  <c r="AV1452" i="1"/>
  <c r="I27" i="1"/>
  <c r="T27" i="1" s="1"/>
  <c r="K77" i="1"/>
  <c r="AR77" i="1"/>
  <c r="AR76" i="1" s="1"/>
  <c r="AR75" i="1" s="1"/>
  <c r="AR66" i="1" s="1"/>
  <c r="AR65" i="1" s="1"/>
  <c r="J154" i="1"/>
  <c r="AL154" i="1"/>
  <c r="AR168" i="1"/>
  <c r="AR167" i="1" s="1"/>
  <c r="AU167" i="1" s="1"/>
  <c r="K201" i="1"/>
  <c r="AR201" i="1"/>
  <c r="AR200" i="1" s="1"/>
  <c r="AR191" i="1" s="1"/>
  <c r="AR190" i="1" s="1"/>
  <c r="AR189" i="1" s="1"/>
  <c r="J202" i="1"/>
  <c r="AL222" i="1"/>
  <c r="J252" i="1"/>
  <c r="AL252" i="1"/>
  <c r="AL257" i="1"/>
  <c r="BA257" i="1" s="1"/>
  <c r="V267" i="1"/>
  <c r="AY267" i="1" s="1"/>
  <c r="X274" i="1"/>
  <c r="X273" i="1" s="1"/>
  <c r="X272" i="1" s="1"/>
  <c r="X271" i="1" s="1"/>
  <c r="AB274" i="1"/>
  <c r="AB273" i="1" s="1"/>
  <c r="AB272" i="1" s="1"/>
  <c r="AB271" i="1" s="1"/>
  <c r="AB248" i="1" s="1"/>
  <c r="AF274" i="1"/>
  <c r="AF273" i="1" s="1"/>
  <c r="AF272" i="1" s="1"/>
  <c r="AF271" i="1" s="1"/>
  <c r="AJ274" i="1"/>
  <c r="AJ273" i="1" s="1"/>
  <c r="AJ272" i="1" s="1"/>
  <c r="AJ271" i="1" s="1"/>
  <c r="AJ248" i="1" s="1"/>
  <c r="AN274" i="1"/>
  <c r="AN273" i="1" s="1"/>
  <c r="AN272" i="1" s="1"/>
  <c r="AN271" i="1" s="1"/>
  <c r="AN248" i="1" s="1"/>
  <c r="AN247" i="1" s="1"/>
  <c r="AR274" i="1"/>
  <c r="AR273" i="1" s="1"/>
  <c r="AR272" i="1" s="1"/>
  <c r="AR271" i="1" s="1"/>
  <c r="AR248" i="1" s="1"/>
  <c r="AZ274" i="1"/>
  <c r="AZ273" i="1" s="1"/>
  <c r="AZ272" i="1" s="1"/>
  <c r="AZ271" i="1" s="1"/>
  <c r="AZ248" i="1" s="1"/>
  <c r="N280" i="1"/>
  <c r="T280" i="1"/>
  <c r="U286" i="1"/>
  <c r="AX286" i="1" s="1"/>
  <c r="J285" i="1"/>
  <c r="AP285" i="1"/>
  <c r="AU286" i="1"/>
  <c r="T287" i="1"/>
  <c r="AU287" i="1"/>
  <c r="AY293" i="1"/>
  <c r="AW297" i="1"/>
  <c r="AS299" i="1"/>
  <c r="AU299" i="1" s="1"/>
  <c r="T301" i="1"/>
  <c r="I300" i="1"/>
  <c r="Q305" i="1"/>
  <c r="AU305" i="1"/>
  <c r="V310" i="1"/>
  <c r="AW313" i="1"/>
  <c r="Z312" i="1"/>
  <c r="Z311" i="1" s="1"/>
  <c r="Z310" i="1" s="1"/>
  <c r="Z309" i="1" s="1"/>
  <c r="Z248" i="1" s="1"/>
  <c r="Z247" i="1" s="1"/>
  <c r="AD312" i="1"/>
  <c r="AD311" i="1" s="1"/>
  <c r="AD310" i="1" s="1"/>
  <c r="AD309" i="1" s="1"/>
  <c r="AH312" i="1"/>
  <c r="AH311" i="1" s="1"/>
  <c r="AH310" i="1" s="1"/>
  <c r="AH309" i="1" s="1"/>
  <c r="BA313" i="1"/>
  <c r="AL312" i="1"/>
  <c r="AP312" i="1"/>
  <c r="AU313" i="1"/>
  <c r="AV313" i="1" s="1"/>
  <c r="AT312" i="1"/>
  <c r="AT311" i="1" s="1"/>
  <c r="AT310" i="1" s="1"/>
  <c r="AT309" i="1" s="1"/>
  <c r="AV314" i="1"/>
  <c r="T319" i="1"/>
  <c r="AY320" i="1"/>
  <c r="BA321" i="1"/>
  <c r="AL320" i="1"/>
  <c r="T322" i="1"/>
  <c r="BA322" i="1"/>
  <c r="U335" i="1"/>
  <c r="AX335" i="1" s="1"/>
  <c r="AB334" i="1"/>
  <c r="AB333" i="1" s="1"/>
  <c r="BA337" i="1"/>
  <c r="AV339" i="1"/>
  <c r="U340" i="1"/>
  <c r="AX340" i="1" s="1"/>
  <c r="AV345" i="1"/>
  <c r="AR349" i="1"/>
  <c r="AR348" i="1" s="1"/>
  <c r="AR347" i="1" s="1"/>
  <c r="V353" i="1"/>
  <c r="AY353" i="1" s="1"/>
  <c r="U354" i="1"/>
  <c r="AX354" i="1" s="1"/>
  <c r="AU354" i="1"/>
  <c r="AU356" i="1"/>
  <c r="AV356" i="1" s="1"/>
  <c r="AV358" i="1"/>
  <c r="AW371" i="1"/>
  <c r="BA375" i="1"/>
  <c r="T376" i="1"/>
  <c r="V378" i="1"/>
  <c r="AY378" i="1" s="1"/>
  <c r="K375" i="1"/>
  <c r="V375" i="1" s="1"/>
  <c r="AY375" i="1" s="1"/>
  <c r="O375" i="1"/>
  <c r="O352" i="1" s="1"/>
  <c r="O347" i="1" s="1"/>
  <c r="O334" i="1" s="1"/>
  <c r="O333" i="1" s="1"/>
  <c r="T394" i="1"/>
  <c r="U402" i="1"/>
  <c r="AX402" i="1" s="1"/>
  <c r="AU416" i="1"/>
  <c r="T417" i="1"/>
  <c r="I416" i="1"/>
  <c r="AD427" i="1"/>
  <c r="AD422" i="1" s="1"/>
  <c r="AD421" i="1" s="1"/>
  <c r="BA428" i="1"/>
  <c r="AL427" i="1"/>
  <c r="AT427" i="1"/>
  <c r="AT422" i="1" s="1"/>
  <c r="AT421" i="1" s="1"/>
  <c r="AU433" i="1"/>
  <c r="T434" i="1"/>
  <c r="I433" i="1"/>
  <c r="AV441" i="1"/>
  <c r="U442" i="1"/>
  <c r="AX442" i="1" s="1"/>
  <c r="AU442" i="1"/>
  <c r="AM442" i="1"/>
  <c r="AM427" i="1" s="1"/>
  <c r="AM422" i="1" s="1"/>
  <c r="AM421" i="1" s="1"/>
  <c r="AU445" i="1"/>
  <c r="V455" i="1"/>
  <c r="AY455" i="1" s="1"/>
  <c r="K454" i="1"/>
  <c r="T458" i="1"/>
  <c r="T460" i="1"/>
  <c r="T465" i="1"/>
  <c r="AV465" i="1" s="1"/>
  <c r="BA479" i="1"/>
  <c r="AL478" i="1"/>
  <c r="AP478" i="1"/>
  <c r="AU479" i="1"/>
  <c r="AU481" i="1"/>
  <c r="T482" i="1"/>
  <c r="I481" i="1"/>
  <c r="AW484" i="1"/>
  <c r="W486" i="1"/>
  <c r="W485" i="1" s="1"/>
  <c r="W457" i="1" s="1"/>
  <c r="W451" i="1" s="1"/>
  <c r="AA486" i="1"/>
  <c r="AA485" i="1" s="1"/>
  <c r="AA457" i="1" s="1"/>
  <c r="AA451" i="1" s="1"/>
  <c r="AE486" i="1"/>
  <c r="AE485" i="1" s="1"/>
  <c r="AE457" i="1" s="1"/>
  <c r="AE451" i="1" s="1"/>
  <c r="AI486" i="1"/>
  <c r="AI485" i="1" s="1"/>
  <c r="AI457" i="1" s="1"/>
  <c r="AI451" i="1" s="1"/>
  <c r="AM486" i="1"/>
  <c r="AM485" i="1" s="1"/>
  <c r="AM457" i="1" s="1"/>
  <c r="AM451" i="1" s="1"/>
  <c r="AQ486" i="1"/>
  <c r="AU489" i="1"/>
  <c r="AV489" i="1" s="1"/>
  <c r="AV490" i="1"/>
  <c r="AG485" i="1"/>
  <c r="AG457" i="1" s="1"/>
  <c r="AG451" i="1" s="1"/>
  <c r="AW493" i="1"/>
  <c r="AV493" i="1"/>
  <c r="U502" i="1"/>
  <c r="AX502" i="1" s="1"/>
  <c r="J501" i="1"/>
  <c r="U501" i="1" s="1"/>
  <c r="AX501" i="1" s="1"/>
  <c r="AY510" i="1"/>
  <c r="T512" i="1"/>
  <c r="J514" i="1"/>
  <c r="U514" i="1" s="1"/>
  <c r="X514" i="1"/>
  <c r="X485" i="1" s="1"/>
  <c r="X457" i="1" s="1"/>
  <c r="X451" i="1" s="1"/>
  <c r="AB514" i="1"/>
  <c r="AB485" i="1" s="1"/>
  <c r="AB457" i="1" s="1"/>
  <c r="AB451" i="1" s="1"/>
  <c r="AF514" i="1"/>
  <c r="AF485" i="1" s="1"/>
  <c r="AF457" i="1" s="1"/>
  <c r="AF451" i="1" s="1"/>
  <c r="AJ514" i="1"/>
  <c r="AJ485" i="1" s="1"/>
  <c r="AN514" i="1"/>
  <c r="AN485" i="1" s="1"/>
  <c r="AN457" i="1" s="1"/>
  <c r="AN451" i="1" s="1"/>
  <c r="AR514" i="1"/>
  <c r="AR485" i="1" s="1"/>
  <c r="AZ514" i="1"/>
  <c r="AZ485" i="1" s="1"/>
  <c r="AZ457" i="1" s="1"/>
  <c r="AZ451" i="1" s="1"/>
  <c r="AU519" i="1"/>
  <c r="AV519" i="1" s="1"/>
  <c r="AV520" i="1"/>
  <c r="T529" i="1"/>
  <c r="L533" i="1"/>
  <c r="L532" i="1" s="1"/>
  <c r="L531" i="1" s="1"/>
  <c r="Z533" i="1"/>
  <c r="Z532" i="1" s="1"/>
  <c r="Z531" i="1" s="1"/>
  <c r="AP533" i="1"/>
  <c r="AU534" i="1"/>
  <c r="T534" i="1"/>
  <c r="T535" i="1"/>
  <c r="AV541" i="1"/>
  <c r="AW542" i="1"/>
  <c r="AV542" i="1"/>
  <c r="AV543" i="1"/>
  <c r="T546" i="1"/>
  <c r="AU548" i="1"/>
  <c r="V549" i="1"/>
  <c r="AY549" i="1" s="1"/>
  <c r="K548" i="1"/>
  <c r="V548" i="1" s="1"/>
  <c r="AY548" i="1" s="1"/>
  <c r="AY552" i="1"/>
  <c r="AW556" i="1"/>
  <c r="AU556" i="1"/>
  <c r="AV556" i="1" s="1"/>
  <c r="U559" i="1"/>
  <c r="AX559" i="1" s="1"/>
  <c r="AF559" i="1"/>
  <c r="BA560" i="1"/>
  <c r="T566" i="1"/>
  <c r="AU570" i="1"/>
  <c r="AS569" i="1"/>
  <c r="AU571" i="1"/>
  <c r="T572" i="1"/>
  <c r="I571" i="1"/>
  <c r="AS574" i="1"/>
  <c r="AU574" i="1" s="1"/>
  <c r="T576" i="1"/>
  <c r="I575" i="1"/>
  <c r="AU585" i="1"/>
  <c r="AV585" i="1" s="1"/>
  <c r="AV586" i="1"/>
  <c r="BA593" i="1"/>
  <c r="I592" i="1"/>
  <c r="Q592" i="1"/>
  <c r="Q591" i="1" s="1"/>
  <c r="Q568" i="1" s="1"/>
  <c r="AU596" i="1"/>
  <c r="V597" i="1"/>
  <c r="AY597" i="1" s="1"/>
  <c r="K596" i="1"/>
  <c r="O596" i="1"/>
  <c r="O592" i="1" s="1"/>
  <c r="O591" i="1" s="1"/>
  <c r="O568" i="1" s="1"/>
  <c r="S596" i="1"/>
  <c r="S592" i="1" s="1"/>
  <c r="S591" i="1" s="1"/>
  <c r="S568" i="1" s="1"/>
  <c r="T603" i="1"/>
  <c r="AV609" i="1"/>
  <c r="AW609" i="1"/>
  <c r="R592" i="1"/>
  <c r="R591" i="1" s="1"/>
  <c r="R568" i="1" s="1"/>
  <c r="AD592" i="1"/>
  <c r="AD591" i="1" s="1"/>
  <c r="AD568" i="1" s="1"/>
  <c r="AT592" i="1"/>
  <c r="AT591" i="1" s="1"/>
  <c r="AT568" i="1" s="1"/>
  <c r="U625" i="1"/>
  <c r="AX625" i="1" s="1"/>
  <c r="AV627" i="1"/>
  <c r="BA629" i="1"/>
  <c r="AL624" i="1"/>
  <c r="BA624" i="1" s="1"/>
  <c r="AP624" i="1"/>
  <c r="AU624" i="1" s="1"/>
  <c r="AU629" i="1"/>
  <c r="AV629" i="1" s="1"/>
  <c r="AW634" i="1"/>
  <c r="W648" i="1"/>
  <c r="W647" i="1" s="1"/>
  <c r="W646" i="1" s="1"/>
  <c r="W645" i="1" s="1"/>
  <c r="AE648" i="1"/>
  <c r="AE647" i="1" s="1"/>
  <c r="AE646" i="1" s="1"/>
  <c r="AE645" i="1" s="1"/>
  <c r="T650" i="1"/>
  <c r="I649" i="1"/>
  <c r="BA659" i="1"/>
  <c r="AL658" i="1"/>
  <c r="BA658" i="1" s="1"/>
  <c r="AP658" i="1"/>
  <c r="AU658" i="1" s="1"/>
  <c r="AV658" i="1" s="1"/>
  <c r="AU659" i="1"/>
  <c r="AV659" i="1" s="1"/>
  <c r="U663" i="1"/>
  <c r="AX663" i="1" s="1"/>
  <c r="J662" i="1"/>
  <c r="BA663" i="1"/>
  <c r="AL662" i="1"/>
  <c r="J670" i="1"/>
  <c r="R670" i="1"/>
  <c r="R669" i="1" s="1"/>
  <c r="R668" i="1" s="1"/>
  <c r="AC670" i="1"/>
  <c r="AC669" i="1" s="1"/>
  <c r="AC668" i="1" s="1"/>
  <c r="AC645" i="1" s="1"/>
  <c r="V672" i="1"/>
  <c r="AY672" i="1" s="1"/>
  <c r="K671" i="1"/>
  <c r="AW676" i="1"/>
  <c r="AV676" i="1"/>
  <c r="BA687" i="1"/>
  <c r="AL686" i="1"/>
  <c r="AV688" i="1"/>
  <c r="T692" i="1"/>
  <c r="AV692" i="1" s="1"/>
  <c r="P695" i="1"/>
  <c r="P683" i="1" s="1"/>
  <c r="T698" i="1"/>
  <c r="T699" i="1"/>
  <c r="U705" i="1"/>
  <c r="AX705" i="1" s="1"/>
  <c r="J704" i="1"/>
  <c r="Z704" i="1"/>
  <c r="Z703" i="1" s="1"/>
  <c r="BA705" i="1"/>
  <c r="AL704" i="1"/>
  <c r="T706" i="1"/>
  <c r="M721" i="1"/>
  <c r="M720" i="1" s="1"/>
  <c r="T724" i="1"/>
  <c r="I723" i="1"/>
  <c r="AJ721" i="1"/>
  <c r="AJ720" i="1" s="1"/>
  <c r="AN721" i="1"/>
  <c r="AN720" i="1" s="1"/>
  <c r="AR721" i="1"/>
  <c r="AR720" i="1" s="1"/>
  <c r="U728" i="1"/>
  <c r="AX728" i="1" s="1"/>
  <c r="AU730" i="1"/>
  <c r="AV731" i="1"/>
  <c r="S720" i="1"/>
  <c r="AI720" i="1"/>
  <c r="AT720" i="1"/>
  <c r="L720" i="1"/>
  <c r="T742" i="1"/>
  <c r="AS754" i="1"/>
  <c r="AU754" i="1" s="1"/>
  <c r="N758" i="1"/>
  <c r="AB758" i="1"/>
  <c r="AR758" i="1"/>
  <c r="BA770" i="1"/>
  <c r="AL769" i="1"/>
  <c r="T771" i="1"/>
  <c r="BA771" i="1"/>
  <c r="T780" i="1"/>
  <c r="I779" i="1"/>
  <c r="AX780" i="1"/>
  <c r="AU786" i="1"/>
  <c r="AV786" i="1" s="1"/>
  <c r="AS785" i="1"/>
  <c r="AS784" i="1" s="1"/>
  <c r="AS783" i="1" s="1"/>
  <c r="T788" i="1"/>
  <c r="V788" i="1"/>
  <c r="AY788" i="1" s="1"/>
  <c r="BA788" i="1"/>
  <c r="AL785" i="1"/>
  <c r="AP785" i="1"/>
  <c r="AU788" i="1"/>
  <c r="V794" i="1"/>
  <c r="AY794" i="1" s="1"/>
  <c r="K793" i="1"/>
  <c r="U795" i="1"/>
  <c r="AX795" i="1" s="1"/>
  <c r="AP799" i="1"/>
  <c r="AU800" i="1"/>
  <c r="AS806" i="1"/>
  <c r="AS805" i="1" s="1"/>
  <c r="T808" i="1"/>
  <c r="I807" i="1"/>
  <c r="AT797" i="1"/>
  <c r="P810" i="1"/>
  <c r="P804" i="1" s="1"/>
  <c r="P797" i="1" s="1"/>
  <c r="AF810" i="1"/>
  <c r="AF804" i="1" s="1"/>
  <c r="AF797" i="1" s="1"/>
  <c r="W810" i="1"/>
  <c r="W804" i="1" s="1"/>
  <c r="W797" i="1" s="1"/>
  <c r="AB810" i="1"/>
  <c r="AB804" i="1" s="1"/>
  <c r="AB797" i="1" s="1"/>
  <c r="AU819" i="1"/>
  <c r="AL828" i="1"/>
  <c r="BA829" i="1"/>
  <c r="AP828" i="1"/>
  <c r="AU829" i="1"/>
  <c r="AV830" i="1"/>
  <c r="T839" i="1"/>
  <c r="T841" i="1"/>
  <c r="K843" i="1"/>
  <c r="BA845" i="1"/>
  <c r="AL844" i="1"/>
  <c r="N852" i="1"/>
  <c r="T857" i="1"/>
  <c r="T859" i="1"/>
  <c r="T863" i="1"/>
  <c r="AV863" i="1" s="1"/>
  <c r="P862" i="1"/>
  <c r="AV865" i="1"/>
  <c r="T876" i="1"/>
  <c r="AV876" i="1" s="1"/>
  <c r="P875" i="1"/>
  <c r="T875" i="1" s="1"/>
  <c r="U884" i="1"/>
  <c r="AX884" i="1" s="1"/>
  <c r="AS883" i="1"/>
  <c r="AL885" i="1"/>
  <c r="BA886" i="1"/>
  <c r="V892" i="1"/>
  <c r="AY892" i="1" s="1"/>
  <c r="K891" i="1"/>
  <c r="N882" i="1"/>
  <c r="AP899" i="1"/>
  <c r="AU899" i="1" s="1"/>
  <c r="AG898" i="1"/>
  <c r="AG897" i="1" s="1"/>
  <c r="AG882" i="1" s="1"/>
  <c r="AO898" i="1"/>
  <c r="AO897" i="1" s="1"/>
  <c r="AO882" i="1" s="1"/>
  <c r="AO881" i="1" s="1"/>
  <c r="U908" i="1"/>
  <c r="AX908" i="1" s="1"/>
  <c r="J907" i="1"/>
  <c r="AY914" i="1"/>
  <c r="AM932" i="1"/>
  <c r="AM931" i="1" s="1"/>
  <c r="AW938" i="1"/>
  <c r="AV938" i="1"/>
  <c r="J947" i="1"/>
  <c r="U948" i="1"/>
  <c r="AX948" i="1" s="1"/>
  <c r="N947" i="1"/>
  <c r="N946" i="1" s="1"/>
  <c r="N945" i="1" s="1"/>
  <c r="N931" i="1" s="1"/>
  <c r="V948" i="1"/>
  <c r="AY948" i="1" s="1"/>
  <c r="R947" i="1"/>
  <c r="R946" i="1" s="1"/>
  <c r="R945" i="1" s="1"/>
  <c r="R931" i="1" s="1"/>
  <c r="U957" i="1"/>
  <c r="AX957" i="1" s="1"/>
  <c r="J956" i="1"/>
  <c r="R954" i="1"/>
  <c r="R953" i="1" s="1"/>
  <c r="I961" i="1"/>
  <c r="T962" i="1"/>
  <c r="AW969" i="1"/>
  <c r="AU969" i="1"/>
  <c r="AV969" i="1" s="1"/>
  <c r="P976" i="1"/>
  <c r="P975" i="1" s="1"/>
  <c r="P954" i="1" s="1"/>
  <c r="P953" i="1" s="1"/>
  <c r="T977" i="1"/>
  <c r="AV977" i="1" s="1"/>
  <c r="X953" i="1"/>
  <c r="AN953" i="1"/>
  <c r="AC990" i="1"/>
  <c r="AY991" i="1"/>
  <c r="BA991" i="1"/>
  <c r="AL990" i="1"/>
  <c r="T998" i="1"/>
  <c r="R997" i="1"/>
  <c r="T1000" i="1"/>
  <c r="O997" i="1"/>
  <c r="O996" i="1" s="1"/>
  <c r="O995" i="1" s="1"/>
  <c r="Q994" i="1"/>
  <c r="Q987" i="1" s="1"/>
  <c r="L994" i="1"/>
  <c r="L987" i="1" s="1"/>
  <c r="P994" i="1"/>
  <c r="P987" i="1" s="1"/>
  <c r="T1005" i="1"/>
  <c r="U1009" i="1"/>
  <c r="AX1009" i="1" s="1"/>
  <c r="AS1009" i="1"/>
  <c r="AS1008" i="1" s="1"/>
  <c r="BA1022" i="1"/>
  <c r="AL1021" i="1"/>
  <c r="AP1021" i="1"/>
  <c r="AU1022" i="1"/>
  <c r="T1037" i="1"/>
  <c r="O1040" i="1"/>
  <c r="O1039" i="1" s="1"/>
  <c r="AE1040" i="1"/>
  <c r="AE1039" i="1" s="1"/>
  <c r="R1040" i="1"/>
  <c r="R1039" i="1" s="1"/>
  <c r="AJ1040" i="1"/>
  <c r="AJ1039" i="1" s="1"/>
  <c r="T1044" i="1"/>
  <c r="I1043" i="1"/>
  <c r="M1043" i="1"/>
  <c r="M1042" i="1" s="1"/>
  <c r="M1041" i="1" s="1"/>
  <c r="M1040" i="1" s="1"/>
  <c r="M1039" i="1" s="1"/>
  <c r="U1044" i="1"/>
  <c r="AX1044" i="1" s="1"/>
  <c r="Q1040" i="1"/>
  <c r="Q1039" i="1" s="1"/>
  <c r="U1048" i="1"/>
  <c r="AX1048" i="1" s="1"/>
  <c r="AQ1064" i="1"/>
  <c r="AQ1063" i="1" s="1"/>
  <c r="R1064" i="1"/>
  <c r="R1063" i="1" s="1"/>
  <c r="AU1070" i="1"/>
  <c r="U1085" i="1"/>
  <c r="AX1085" i="1" s="1"/>
  <c r="P1075" i="1"/>
  <c r="AJ1089" i="1"/>
  <c r="AJ1088" i="1" s="1"/>
  <c r="AJ1075" i="1" s="1"/>
  <c r="AZ1075" i="1"/>
  <c r="AY1099" i="1"/>
  <c r="AY1103" i="1"/>
  <c r="T1108" i="1"/>
  <c r="AU1108" i="1"/>
  <c r="AG1112" i="1"/>
  <c r="T1119" i="1"/>
  <c r="AH1128" i="1"/>
  <c r="AH1127" i="1" s="1"/>
  <c r="AH1126" i="1" s="1"/>
  <c r="AH1112" i="1" s="1"/>
  <c r="S1135" i="1"/>
  <c r="S1134" i="1" s="1"/>
  <c r="W1141" i="1"/>
  <c r="W1135" i="1" s="1"/>
  <c r="W1134" i="1" s="1"/>
  <c r="AU1147" i="1"/>
  <c r="P1155" i="1"/>
  <c r="P1154" i="1" s="1"/>
  <c r="T1156" i="1"/>
  <c r="AV1156" i="1" s="1"/>
  <c r="L1134" i="1"/>
  <c r="BA1169" i="1"/>
  <c r="AL1168" i="1"/>
  <c r="AU1176" i="1"/>
  <c r="AS1175" i="1"/>
  <c r="U1181" i="1"/>
  <c r="AX1181" i="1" s="1"/>
  <c r="U1183" i="1"/>
  <c r="AX1183" i="1" s="1"/>
  <c r="R1186" i="1"/>
  <c r="T1188" i="1"/>
  <c r="AF1188" i="1"/>
  <c r="AF1187" i="1" s="1"/>
  <c r="AF1186" i="1" s="1"/>
  <c r="BA1191" i="1"/>
  <c r="AJ1188" i="1"/>
  <c r="AJ1187" i="1" s="1"/>
  <c r="AJ1186" i="1" s="1"/>
  <c r="AJ1173" i="1" s="1"/>
  <c r="AJ1166" i="1" s="1"/>
  <c r="AN1188" i="1"/>
  <c r="AN1187" i="1" s="1"/>
  <c r="AN1186" i="1" s="1"/>
  <c r="AN1173" i="1" s="1"/>
  <c r="AN1166" i="1" s="1"/>
  <c r="AP1214" i="1"/>
  <c r="AU1215" i="1"/>
  <c r="M1219" i="1"/>
  <c r="M1218" i="1" s="1"/>
  <c r="T1227" i="1"/>
  <c r="I1226" i="1"/>
  <c r="AU1228" i="1"/>
  <c r="K1233" i="1"/>
  <c r="T1272" i="1"/>
  <c r="P1271" i="1"/>
  <c r="AI1289" i="1"/>
  <c r="AU1296" i="1"/>
  <c r="V1320" i="1"/>
  <c r="AY1320" i="1" s="1"/>
  <c r="N1316" i="1"/>
  <c r="R1315" i="1"/>
  <c r="R1314" i="1" s="1"/>
  <c r="R1308" i="1" s="1"/>
  <c r="R1307" i="1" s="1"/>
  <c r="T1316" i="1"/>
  <c r="AV265" i="1"/>
  <c r="AV283" i="1"/>
  <c r="AV316" i="1"/>
  <c r="AV318" i="1"/>
  <c r="AV325" i="1"/>
  <c r="I385" i="1"/>
  <c r="K386" i="1"/>
  <c r="K392" i="1"/>
  <c r="I393" i="1"/>
  <c r="AV395" i="1"/>
  <c r="AV430" i="1"/>
  <c r="T445" i="1"/>
  <c r="AV503" i="1"/>
  <c r="AV511" i="1"/>
  <c r="AV513" i="1"/>
  <c r="J545" i="1"/>
  <c r="U545" i="1" s="1"/>
  <c r="AX545" i="1" s="1"/>
  <c r="N545" i="1"/>
  <c r="V545" i="1" s="1"/>
  <c r="AY545" i="1" s="1"/>
  <c r="AV590" i="1"/>
  <c r="AV601" i="1"/>
  <c r="AV617" i="1"/>
  <c r="AV630" i="1"/>
  <c r="AV651" i="1"/>
  <c r="U656" i="1"/>
  <c r="AX656" i="1" s="1"/>
  <c r="T665" i="1"/>
  <c r="T672" i="1"/>
  <c r="AV677" i="1"/>
  <c r="U679" i="1"/>
  <c r="AX679" i="1" s="1"/>
  <c r="AV682" i="1"/>
  <c r="AV700" i="1"/>
  <c r="AV702" i="1"/>
  <c r="U706" i="1"/>
  <c r="AX706" i="1" s="1"/>
  <c r="AV709" i="1"/>
  <c r="AV716" i="1"/>
  <c r="T725" i="1"/>
  <c r="T730" i="1"/>
  <c r="AV744" i="1"/>
  <c r="K770" i="1"/>
  <c r="AV774" i="1"/>
  <c r="L785" i="1"/>
  <c r="L784" i="1" s="1"/>
  <c r="L783" i="1" s="1"/>
  <c r="L777" i="1" s="1"/>
  <c r="L776" i="1" s="1"/>
  <c r="T813" i="1"/>
  <c r="AV813" i="1" s="1"/>
  <c r="T816" i="1"/>
  <c r="AU821" i="1"/>
  <c r="T832" i="1"/>
  <c r="R831" i="1"/>
  <c r="T831" i="1" s="1"/>
  <c r="AV842" i="1"/>
  <c r="W844" i="1"/>
  <c r="W843" i="1" s="1"/>
  <c r="AM844" i="1"/>
  <c r="AM843" i="1" s="1"/>
  <c r="T846" i="1"/>
  <c r="V847" i="1"/>
  <c r="AY847" i="1" s="1"/>
  <c r="BA847" i="1"/>
  <c r="T848" i="1"/>
  <c r="AU852" i="1"/>
  <c r="V857" i="1"/>
  <c r="AY857" i="1" s="1"/>
  <c r="AQ856" i="1"/>
  <c r="AQ855" i="1" s="1"/>
  <c r="BA870" i="1"/>
  <c r="T873" i="1"/>
  <c r="I872" i="1"/>
  <c r="V873" i="1"/>
  <c r="AY873" i="1" s="1"/>
  <c r="BA872" i="1"/>
  <c r="AP872" i="1"/>
  <c r="AU873" i="1"/>
  <c r="BA873" i="1"/>
  <c r="T886" i="1"/>
  <c r="I885" i="1"/>
  <c r="BA890" i="1"/>
  <c r="T892" i="1"/>
  <c r="BA892" i="1"/>
  <c r="AV896" i="1"/>
  <c r="T901" i="1"/>
  <c r="AV901" i="1" s="1"/>
  <c r="T905" i="1"/>
  <c r="AV905" i="1" s="1"/>
  <c r="AV911" i="1"/>
  <c r="AV915" i="1"/>
  <c r="AY921" i="1"/>
  <c r="AU927" i="1"/>
  <c r="AU929" i="1"/>
  <c r="T935" i="1"/>
  <c r="I934" i="1"/>
  <c r="AV940" i="1"/>
  <c r="BA941" i="1"/>
  <c r="V956" i="1"/>
  <c r="AY956" i="1" s="1"/>
  <c r="U969" i="1"/>
  <c r="AX969" i="1" s="1"/>
  <c r="J962" i="1"/>
  <c r="AV970" i="1"/>
  <c r="BA975" i="1"/>
  <c r="AV979" i="1"/>
  <c r="V982" i="1"/>
  <c r="AY982" i="1" s="1"/>
  <c r="AY984" i="1"/>
  <c r="AV986" i="1"/>
  <c r="AU990" i="1"/>
  <c r="AU991" i="1"/>
  <c r="T992" i="1"/>
  <c r="AX992" i="1"/>
  <c r="X994" i="1"/>
  <c r="X987" i="1" s="1"/>
  <c r="AF994" i="1"/>
  <c r="AF987" i="1" s="1"/>
  <c r="AN994" i="1"/>
  <c r="AN987" i="1" s="1"/>
  <c r="AU1004" i="1"/>
  <c r="T1004" i="1"/>
  <c r="U1005" i="1"/>
  <c r="AX1005" i="1" s="1"/>
  <c r="BA1005" i="1"/>
  <c r="AD1007" i="1"/>
  <c r="AD994" i="1" s="1"/>
  <c r="AD987" i="1" s="1"/>
  <c r="AT1007" i="1"/>
  <c r="AT994" i="1" s="1"/>
  <c r="AT987" i="1" s="1"/>
  <c r="T1014" i="1"/>
  <c r="T1020" i="1"/>
  <c r="T1022" i="1"/>
  <c r="AA1024" i="1"/>
  <c r="AX1024" i="1" s="1"/>
  <c r="BA1028" i="1"/>
  <c r="AW1031" i="1"/>
  <c r="AV1031" i="1"/>
  <c r="T1036" i="1"/>
  <c r="I1035" i="1"/>
  <c r="AU1037" i="1"/>
  <c r="V1043" i="1"/>
  <c r="AY1043" i="1" s="1"/>
  <c r="K1042" i="1"/>
  <c r="BA1047" i="1"/>
  <c r="T1049" i="1"/>
  <c r="BA1049" i="1"/>
  <c r="BA1053" i="1"/>
  <c r="T1056" i="1"/>
  <c r="I1055" i="1"/>
  <c r="V1056" i="1"/>
  <c r="AY1056" i="1" s="1"/>
  <c r="BA1055" i="1"/>
  <c r="AP1055" i="1"/>
  <c r="AU1056" i="1"/>
  <c r="BA1056" i="1"/>
  <c r="AL1059" i="1"/>
  <c r="AP1059" i="1"/>
  <c r="T1067" i="1"/>
  <c r="I1066" i="1"/>
  <c r="AU1068" i="1"/>
  <c r="AU1071" i="1"/>
  <c r="U1079" i="1"/>
  <c r="AX1079" i="1" s="1"/>
  <c r="J1078" i="1"/>
  <c r="BA1080" i="1"/>
  <c r="AW1082" i="1"/>
  <c r="U1084" i="1"/>
  <c r="AX1084" i="1" s="1"/>
  <c r="J1083" i="1"/>
  <c r="U1083" i="1" s="1"/>
  <c r="AX1083" i="1" s="1"/>
  <c r="AU1091" i="1"/>
  <c r="AQ1095" i="1"/>
  <c r="AQ1094" i="1" s="1"/>
  <c r="AQ1089" i="1" s="1"/>
  <c r="AQ1088" i="1" s="1"/>
  <c r="AQ1075" i="1" s="1"/>
  <c r="U1095" i="1"/>
  <c r="AX1095" i="1" s="1"/>
  <c r="AX1099" i="1"/>
  <c r="BA1101" i="1"/>
  <c r="AX1103" i="1"/>
  <c r="I1115" i="1"/>
  <c r="W1116" i="1"/>
  <c r="W1115" i="1" s="1"/>
  <c r="W1114" i="1" s="1"/>
  <c r="W1113" i="1" s="1"/>
  <c r="W1112" i="1" s="1"/>
  <c r="AA1116" i="1"/>
  <c r="AA1115" i="1" s="1"/>
  <c r="AA1114" i="1" s="1"/>
  <c r="AA1113" i="1" s="1"/>
  <c r="AA1112" i="1" s="1"/>
  <c r="AE1116" i="1"/>
  <c r="AE1115" i="1" s="1"/>
  <c r="AE1114" i="1" s="1"/>
  <c r="AE1113" i="1" s="1"/>
  <c r="AE1112" i="1" s="1"/>
  <c r="AI1116" i="1"/>
  <c r="AI1115" i="1" s="1"/>
  <c r="AI1114" i="1" s="1"/>
  <c r="AI1113" i="1" s="1"/>
  <c r="AM1116" i="1"/>
  <c r="AM1115" i="1" s="1"/>
  <c r="AM1114" i="1" s="1"/>
  <c r="AM1113" i="1" s="1"/>
  <c r="AM1112" i="1" s="1"/>
  <c r="AQ1116" i="1"/>
  <c r="AQ1115" i="1" s="1"/>
  <c r="AQ1114" i="1" s="1"/>
  <c r="AQ1113" i="1" s="1"/>
  <c r="AQ1112" i="1" s="1"/>
  <c r="AU1117" i="1"/>
  <c r="BA1119" i="1"/>
  <c r="BA1129" i="1"/>
  <c r="AL1128" i="1"/>
  <c r="AU1128" i="1"/>
  <c r="AU1131" i="1"/>
  <c r="AW1132" i="1"/>
  <c r="BA1136" i="1"/>
  <c r="T1139" i="1"/>
  <c r="I1138" i="1"/>
  <c r="V1139" i="1"/>
  <c r="AY1139" i="1" s="1"/>
  <c r="BA1138" i="1"/>
  <c r="AP1138" i="1"/>
  <c r="AU1139" i="1"/>
  <c r="BA1139" i="1"/>
  <c r="AZ1141" i="1"/>
  <c r="AZ1135" i="1" s="1"/>
  <c r="AZ1134" i="1" s="1"/>
  <c r="AX1147" i="1"/>
  <c r="AF1143" i="1"/>
  <c r="AF1142" i="1" s="1"/>
  <c r="AF1141" i="1" s="1"/>
  <c r="AJ1143" i="1"/>
  <c r="AJ1142" i="1" s="1"/>
  <c r="AJ1141" i="1" s="1"/>
  <c r="AJ1135" i="1" s="1"/>
  <c r="AJ1134" i="1" s="1"/>
  <c r="AN1143" i="1"/>
  <c r="AN1142" i="1" s="1"/>
  <c r="AN1141" i="1" s="1"/>
  <c r="AR1143" i="1"/>
  <c r="AR1142" i="1" s="1"/>
  <c r="AV1148" i="1"/>
  <c r="AV1149" i="1"/>
  <c r="BA1154" i="1"/>
  <c r="U1161" i="1"/>
  <c r="AX1161" i="1" s="1"/>
  <c r="AP1161" i="1"/>
  <c r="AU1162" i="1"/>
  <c r="AX1163" i="1"/>
  <c r="BA1170" i="1"/>
  <c r="T1174" i="1"/>
  <c r="T1176" i="1"/>
  <c r="AV1176" i="1" s="1"/>
  <c r="AU1179" i="1"/>
  <c r="AV1179" i="1" s="1"/>
  <c r="BA1182" i="1"/>
  <c r="T1184" i="1"/>
  <c r="BA1184" i="1"/>
  <c r="T1191" i="1"/>
  <c r="AU1191" i="1"/>
  <c r="AS1188" i="1"/>
  <c r="V1193" i="1"/>
  <c r="AY1195" i="1"/>
  <c r="AR1194" i="1"/>
  <c r="AR1193" i="1" s="1"/>
  <c r="AR1186" i="1" s="1"/>
  <c r="AR1173" i="1" s="1"/>
  <c r="AR1166" i="1" s="1"/>
  <c r="AV1204" i="1"/>
  <c r="T1207" i="1"/>
  <c r="AV1207" i="1" s="1"/>
  <c r="R1206" i="1"/>
  <c r="BA1215" i="1"/>
  <c r="V1216" i="1"/>
  <c r="AY1216" i="1" s="1"/>
  <c r="K1215" i="1"/>
  <c r="BA1221" i="1"/>
  <c r="U1223" i="1"/>
  <c r="AX1223" i="1" s="1"/>
  <c r="U1226" i="1"/>
  <c r="AX1226" i="1" s="1"/>
  <c r="AP1226" i="1"/>
  <c r="AU1227" i="1"/>
  <c r="AX1228" i="1"/>
  <c r="AU1239" i="1"/>
  <c r="AV1239" i="1" s="1"/>
  <c r="BA1251" i="1"/>
  <c r="AL1250" i="1"/>
  <c r="AU1251" i="1"/>
  <c r="AP1250" i="1"/>
  <c r="N1255" i="1"/>
  <c r="N1254" i="1" s="1"/>
  <c r="X1255" i="1"/>
  <c r="X1254" i="1" s="1"/>
  <c r="AS1255" i="1"/>
  <c r="AW1264" i="1"/>
  <c r="BA1264" i="1"/>
  <c r="AL1263" i="1"/>
  <c r="AP1263" i="1"/>
  <c r="AU1264" i="1"/>
  <c r="AV1264" i="1" s="1"/>
  <c r="AA1254" i="1"/>
  <c r="AB1254" i="1"/>
  <c r="U1276" i="1"/>
  <c r="AX1276" i="1" s="1"/>
  <c r="AV1277" i="1"/>
  <c r="K1275" i="1"/>
  <c r="V1279" i="1"/>
  <c r="AY1279" i="1" s="1"/>
  <c r="O1269" i="1"/>
  <c r="O1268" i="1" s="1"/>
  <c r="O1254" i="1" s="1"/>
  <c r="AP1274" i="1"/>
  <c r="AT1269" i="1"/>
  <c r="AT1268" i="1" s="1"/>
  <c r="AT1254" i="1" s="1"/>
  <c r="T1286" i="1"/>
  <c r="R1285" i="1"/>
  <c r="T1285" i="1" s="1"/>
  <c r="AV1295" i="1"/>
  <c r="T1296" i="1"/>
  <c r="I1293" i="1"/>
  <c r="AX1296" i="1"/>
  <c r="AW1304" i="1"/>
  <c r="AM1308" i="1"/>
  <c r="AM1307" i="1" s="1"/>
  <c r="X1308" i="1"/>
  <c r="X1307" i="1" s="1"/>
  <c r="AG1307" i="1"/>
  <c r="AO1308" i="1"/>
  <c r="AO1307" i="1" s="1"/>
  <c r="AU1324" i="1"/>
  <c r="AW1334" i="1"/>
  <c r="AU1334" i="1"/>
  <c r="AV1334" i="1" s="1"/>
  <c r="AY1341" i="1"/>
  <c r="AC1340" i="1"/>
  <c r="BA1341" i="1"/>
  <c r="AL1340" i="1"/>
  <c r="AU1341" i="1"/>
  <c r="AP1340" i="1"/>
  <c r="AV1342" i="1"/>
  <c r="AW1342" i="1"/>
  <c r="AI1343" i="1"/>
  <c r="AI1336" i="1" s="1"/>
  <c r="AQ1343" i="1"/>
  <c r="AQ1336" i="1" s="1"/>
  <c r="V1351" i="1"/>
  <c r="AY1351" i="1" s="1"/>
  <c r="K1350" i="1"/>
  <c r="AV292" i="1"/>
  <c r="AV294" i="1"/>
  <c r="AV296" i="1"/>
  <c r="AV298" i="1"/>
  <c r="AV343" i="1"/>
  <c r="AV357" i="1"/>
  <c r="AV370" i="1"/>
  <c r="AV372" i="1"/>
  <c r="AV381" i="1"/>
  <c r="AV418" i="1"/>
  <c r="U445" i="1"/>
  <c r="AX445" i="1" s="1"/>
  <c r="AV496" i="1"/>
  <c r="AV528" i="1"/>
  <c r="AV544" i="1"/>
  <c r="AV547" i="1"/>
  <c r="AV573" i="1"/>
  <c r="AV595" i="1"/>
  <c r="AV599" i="1"/>
  <c r="AV604" i="1"/>
  <c r="AV606" i="1"/>
  <c r="AV608" i="1"/>
  <c r="AV610" i="1"/>
  <c r="AV626" i="1"/>
  <c r="AV633" i="1"/>
  <c r="AU664" i="1"/>
  <c r="AV675" i="1"/>
  <c r="AV680" i="1"/>
  <c r="AU724" i="1"/>
  <c r="AU729" i="1"/>
  <c r="AV732" i="1"/>
  <c r="AV749" i="1"/>
  <c r="AV790" i="1"/>
  <c r="AV796" i="1"/>
  <c r="AV809" i="1"/>
  <c r="U816" i="1"/>
  <c r="AX816" i="1" s="1"/>
  <c r="AG812" i="1"/>
  <c r="AG811" i="1" s="1"/>
  <c r="AG810" i="1" s="1"/>
  <c r="AG804" i="1" s="1"/>
  <c r="AG797" i="1" s="1"/>
  <c r="AK812" i="1"/>
  <c r="AK811" i="1" s="1"/>
  <c r="AK810" i="1" s="1"/>
  <c r="AK804" i="1" s="1"/>
  <c r="AK797" i="1" s="1"/>
  <c r="AO812" i="1"/>
  <c r="AO811" i="1" s="1"/>
  <c r="AO810" i="1" s="1"/>
  <c r="AO804" i="1" s="1"/>
  <c r="AO797" i="1" s="1"/>
  <c r="AS812" i="1"/>
  <c r="AS811" i="1" s="1"/>
  <c r="AS810" i="1" s="1"/>
  <c r="U820" i="1"/>
  <c r="AX820" i="1" s="1"/>
  <c r="AU823" i="1"/>
  <c r="AV823" i="1" s="1"/>
  <c r="AV825" i="1"/>
  <c r="AU832" i="1"/>
  <c r="AP831" i="1"/>
  <c r="AU831" i="1" s="1"/>
  <c r="T838" i="1"/>
  <c r="BA839" i="1"/>
  <c r="BA841" i="1"/>
  <c r="AI844" i="1"/>
  <c r="AI843" i="1" s="1"/>
  <c r="U848" i="1"/>
  <c r="AX848" i="1" s="1"/>
  <c r="AV854" i="1"/>
  <c r="AM856" i="1"/>
  <c r="AM855" i="1" s="1"/>
  <c r="T858" i="1"/>
  <c r="V859" i="1"/>
  <c r="AY859" i="1" s="1"/>
  <c r="T860" i="1"/>
  <c r="BA863" i="1"/>
  <c r="P869" i="1"/>
  <c r="P868" i="1" s="1"/>
  <c r="AF869" i="1"/>
  <c r="AF868" i="1" s="1"/>
  <c r="BA868" i="1" s="1"/>
  <c r="AN869" i="1"/>
  <c r="AN868" i="1" s="1"/>
  <c r="V872" i="1"/>
  <c r="AY872" i="1" s="1"/>
  <c r="K871" i="1"/>
  <c r="AX872" i="1"/>
  <c r="BA876" i="1"/>
  <c r="AX885" i="1"/>
  <c r="AP885" i="1"/>
  <c r="AU886" i="1"/>
  <c r="T891" i="1"/>
  <c r="I890" i="1"/>
  <c r="T890" i="1" s="1"/>
  <c r="AU892" i="1"/>
  <c r="L882" i="1"/>
  <c r="L881" i="1" s="1"/>
  <c r="AB897" i="1"/>
  <c r="AB882" i="1" s="1"/>
  <c r="BA908" i="1"/>
  <c r="AL907" i="1"/>
  <c r="AT898" i="1"/>
  <c r="AT897" i="1" s="1"/>
  <c r="AT882" i="1" s="1"/>
  <c r="AT881" i="1" s="1"/>
  <c r="T909" i="1"/>
  <c r="AU909" i="1"/>
  <c r="AS908" i="1"/>
  <c r="AS907" i="1" s="1"/>
  <c r="AZ908" i="1"/>
  <c r="AZ907" i="1" s="1"/>
  <c r="AZ898" i="1" s="1"/>
  <c r="AZ897" i="1" s="1"/>
  <c r="AZ882" i="1" s="1"/>
  <c r="AZ881" i="1" s="1"/>
  <c r="T912" i="1"/>
  <c r="T916" i="1"/>
  <c r="AV917" i="1"/>
  <c r="T918" i="1"/>
  <c r="BA921" i="1"/>
  <c r="AL919" i="1"/>
  <c r="AU918" i="1"/>
  <c r="T925" i="1"/>
  <c r="O924" i="1"/>
  <c r="T929" i="1"/>
  <c r="AV929" i="1" s="1"/>
  <c r="U934" i="1"/>
  <c r="AP934" i="1"/>
  <c r="X935" i="1"/>
  <c r="X934" i="1" s="1"/>
  <c r="X933" i="1" s="1"/>
  <c r="X932" i="1" s="1"/>
  <c r="X931" i="1" s="1"/>
  <c r="AB935" i="1"/>
  <c r="AB934" i="1" s="1"/>
  <c r="AB933" i="1" s="1"/>
  <c r="AB932" i="1" s="1"/>
  <c r="AB931" i="1" s="1"/>
  <c r="AF935" i="1"/>
  <c r="AF934" i="1" s="1"/>
  <c r="AF933" i="1" s="1"/>
  <c r="AF932" i="1" s="1"/>
  <c r="AF931" i="1" s="1"/>
  <c r="AJ935" i="1"/>
  <c r="AJ934" i="1" s="1"/>
  <c r="AJ933" i="1" s="1"/>
  <c r="AJ932" i="1" s="1"/>
  <c r="AJ931" i="1" s="1"/>
  <c r="AN935" i="1"/>
  <c r="AN934" i="1" s="1"/>
  <c r="AN933" i="1" s="1"/>
  <c r="AN932" i="1" s="1"/>
  <c r="AN931" i="1" s="1"/>
  <c r="AR935" i="1"/>
  <c r="AR934" i="1" s="1"/>
  <c r="AR933" i="1" s="1"/>
  <c r="AR932" i="1" s="1"/>
  <c r="AR931" i="1" s="1"/>
  <c r="AV937" i="1"/>
  <c r="BA938" i="1"/>
  <c r="BA946" i="1"/>
  <c r="AP947" i="1"/>
  <c r="AU948" i="1"/>
  <c r="BA948" i="1"/>
  <c r="AI954" i="1"/>
  <c r="AI953" i="1" s="1"/>
  <c r="AQ954" i="1"/>
  <c r="AQ953" i="1" s="1"/>
  <c r="V957" i="1"/>
  <c r="AY957" i="1" s="1"/>
  <c r="BA957" i="1"/>
  <c r="AL956" i="1"/>
  <c r="T958" i="1"/>
  <c r="AU958" i="1"/>
  <c r="AS957" i="1"/>
  <c r="AS956" i="1" s="1"/>
  <c r="AS955" i="1" s="1"/>
  <c r="AS954" i="1" s="1"/>
  <c r="AY962" i="1"/>
  <c r="BA977" i="1"/>
  <c r="AB953" i="1"/>
  <c r="AJ953" i="1"/>
  <c r="V980" i="1"/>
  <c r="AY980" i="1" s="1"/>
  <c r="V983" i="1"/>
  <c r="AY983" i="1" s="1"/>
  <c r="BA983" i="1"/>
  <c r="AL982" i="1"/>
  <c r="T984" i="1"/>
  <c r="AU984" i="1"/>
  <c r="AS983" i="1"/>
  <c r="AS982" i="1" s="1"/>
  <c r="AS981" i="1" s="1"/>
  <c r="AS980" i="1" s="1"/>
  <c r="AU989" i="1"/>
  <c r="AU995" i="1"/>
  <c r="AU996" i="1"/>
  <c r="AU997" i="1"/>
  <c r="O994" i="1"/>
  <c r="O987" i="1" s="1"/>
  <c r="T1002" i="1"/>
  <c r="U1004" i="1"/>
  <c r="AX1004" i="1" s="1"/>
  <c r="J1003" i="1"/>
  <c r="AU1003" i="1"/>
  <c r="T1009" i="1"/>
  <c r="I1008" i="1"/>
  <c r="U1014" i="1"/>
  <c r="AX1014" i="1" s="1"/>
  <c r="J1013" i="1"/>
  <c r="N1013" i="1"/>
  <c r="N1012" i="1" s="1"/>
  <c r="V1012" i="1" s="1"/>
  <c r="AY1012" i="1" s="1"/>
  <c r="R1013" i="1"/>
  <c r="R1012" i="1" s="1"/>
  <c r="T1012" i="1" s="1"/>
  <c r="AV1015" i="1"/>
  <c r="T1021" i="1"/>
  <c r="U1022" i="1"/>
  <c r="AX1022" i="1" s="1"/>
  <c r="J1021" i="1"/>
  <c r="AV1023" i="1"/>
  <c r="S1024" i="1"/>
  <c r="T1024" i="1" s="1"/>
  <c r="T1025" i="1"/>
  <c r="AV1025" i="1" s="1"/>
  <c r="AU1028" i="1"/>
  <c r="AX1035" i="1"/>
  <c r="AP1035" i="1"/>
  <c r="AU1036" i="1"/>
  <c r="AV1038" i="1"/>
  <c r="S1040" i="1"/>
  <c r="S1039" i="1" s="1"/>
  <c r="AA1040" i="1"/>
  <c r="AA1039" i="1" s="1"/>
  <c r="AI1040" i="1"/>
  <c r="AI1039" i="1" s="1"/>
  <c r="AQ1040" i="1"/>
  <c r="AQ1039" i="1" s="1"/>
  <c r="T1048" i="1"/>
  <c r="I1047" i="1"/>
  <c r="AU1049" i="1"/>
  <c r="P1052" i="1"/>
  <c r="P1051" i="1" s="1"/>
  <c r="V1055" i="1"/>
  <c r="AY1055" i="1" s="1"/>
  <c r="K1054" i="1"/>
  <c r="AX1055" i="1"/>
  <c r="AX1066" i="1"/>
  <c r="AP1066" i="1"/>
  <c r="AU1067" i="1"/>
  <c r="AV1069" i="1"/>
  <c r="AY1078" i="1"/>
  <c r="AY1083" i="1"/>
  <c r="AV1087" i="1"/>
  <c r="Y1075" i="1"/>
  <c r="AG1075" i="1"/>
  <c r="AO1075" i="1"/>
  <c r="AX1115" i="1"/>
  <c r="AP1115" i="1"/>
  <c r="AV1118" i="1"/>
  <c r="T1127" i="1"/>
  <c r="T1129" i="1"/>
  <c r="AI1128" i="1"/>
  <c r="AI1127" i="1" s="1"/>
  <c r="AI1126" i="1" s="1"/>
  <c r="AU1129" i="1"/>
  <c r="P1135" i="1"/>
  <c r="P1134" i="1" s="1"/>
  <c r="AF1135" i="1"/>
  <c r="AF1134" i="1" s="1"/>
  <c r="AN1135" i="1"/>
  <c r="AN1134" i="1" s="1"/>
  <c r="V1138" i="1"/>
  <c r="AY1138" i="1" s="1"/>
  <c r="K1137" i="1"/>
  <c r="AX1138" i="1"/>
  <c r="V1147" i="1"/>
  <c r="AY1147" i="1" s="1"/>
  <c r="K1143" i="1"/>
  <c r="BA1156" i="1"/>
  <c r="U1159" i="1"/>
  <c r="AX1159" i="1" s="1"/>
  <c r="Z1134" i="1"/>
  <c r="AH1134" i="1"/>
  <c r="U1162" i="1"/>
  <c r="AX1162" i="1" s="1"/>
  <c r="V1163" i="1"/>
  <c r="AY1163" i="1" s="1"/>
  <c r="K1162" i="1"/>
  <c r="T1170" i="1"/>
  <c r="AA1170" i="1"/>
  <c r="AX1171" i="1"/>
  <c r="T1171" i="1"/>
  <c r="N1173" i="1"/>
  <c r="N1166" i="1" s="1"/>
  <c r="AT1173" i="1"/>
  <c r="AT1166" i="1" s="1"/>
  <c r="T1183" i="1"/>
  <c r="I1182" i="1"/>
  <c r="AU1184" i="1"/>
  <c r="BA1189" i="1"/>
  <c r="U1191" i="1"/>
  <c r="AX1191" i="1" s="1"/>
  <c r="V1194" i="1"/>
  <c r="BA1194" i="1"/>
  <c r="AL1193" i="1"/>
  <c r="BA1193" i="1" s="1"/>
  <c r="L1194" i="1"/>
  <c r="L1193" i="1" s="1"/>
  <c r="L1186" i="1" s="1"/>
  <c r="L1173" i="1" s="1"/>
  <c r="L1166" i="1" s="1"/>
  <c r="P1194" i="1"/>
  <c r="P1193" i="1" s="1"/>
  <c r="T1195" i="1"/>
  <c r="Y1194" i="1"/>
  <c r="Y1193" i="1" s="1"/>
  <c r="Y1186" i="1" s="1"/>
  <c r="Y1173" i="1" s="1"/>
  <c r="Y1166" i="1" s="1"/>
  <c r="AC1194" i="1"/>
  <c r="AC1193" i="1" s="1"/>
  <c r="AC1186" i="1" s="1"/>
  <c r="AC1173" i="1" s="1"/>
  <c r="AG1194" i="1"/>
  <c r="AG1193" i="1" s="1"/>
  <c r="AK1194" i="1"/>
  <c r="AK1193" i="1" s="1"/>
  <c r="AK1186" i="1" s="1"/>
  <c r="AK1173" i="1" s="1"/>
  <c r="AK1166" i="1" s="1"/>
  <c r="AO1194" i="1"/>
  <c r="AO1193" i="1" s="1"/>
  <c r="AO1186" i="1" s="1"/>
  <c r="AO1173" i="1" s="1"/>
  <c r="AO1166" i="1" s="1"/>
  <c r="AU1195" i="1"/>
  <c r="AS1194" i="1"/>
  <c r="AS1193" i="1" s="1"/>
  <c r="AZ1194" i="1"/>
  <c r="AZ1193" i="1" s="1"/>
  <c r="AZ1186" i="1" s="1"/>
  <c r="AZ1173" i="1" s="1"/>
  <c r="AZ1166" i="1" s="1"/>
  <c r="BA1214" i="1"/>
  <c r="T1216" i="1"/>
  <c r="BA1216" i="1"/>
  <c r="O1219" i="1"/>
  <c r="O1218" i="1" s="1"/>
  <c r="W1219" i="1"/>
  <c r="W1218" i="1" s="1"/>
  <c r="AE1219" i="1"/>
  <c r="AE1218" i="1" s="1"/>
  <c r="AM1219" i="1"/>
  <c r="AM1218" i="1" s="1"/>
  <c r="BA1220" i="1"/>
  <c r="T1223" i="1"/>
  <c r="I1222" i="1"/>
  <c r="BA1222" i="1"/>
  <c r="AP1222" i="1"/>
  <c r="AU1223" i="1"/>
  <c r="BA1223" i="1"/>
  <c r="U1227" i="1"/>
  <c r="AX1227" i="1" s="1"/>
  <c r="V1228" i="1"/>
  <c r="AY1228" i="1" s="1"/>
  <c r="K1227" i="1"/>
  <c r="AP1245" i="1"/>
  <c r="AU1246" i="1"/>
  <c r="R1250" i="1"/>
  <c r="T1251" i="1"/>
  <c r="AV1251" i="1" s="1"/>
  <c r="AP1258" i="1"/>
  <c r="AU1259" i="1"/>
  <c r="AV1259" i="1" s="1"/>
  <c r="Q1268" i="1"/>
  <c r="Q1254" i="1" s="1"/>
  <c r="AG1268" i="1"/>
  <c r="AG1254" i="1" s="1"/>
  <c r="AC1254" i="1"/>
  <c r="T1276" i="1"/>
  <c r="I1275" i="1"/>
  <c r="AE1254" i="1"/>
  <c r="AI1269" i="1"/>
  <c r="AI1268" i="1" s="1"/>
  <c r="AU1283" i="1"/>
  <c r="AV1283" i="1" s="1"/>
  <c r="AU1285" i="1"/>
  <c r="Q1307" i="1"/>
  <c r="AU1316" i="1"/>
  <c r="AP1315" i="1"/>
  <c r="T1320" i="1"/>
  <c r="AX1327" i="1"/>
  <c r="AA1323" i="1"/>
  <c r="AX1323" i="1" s="1"/>
  <c r="AU1327" i="1"/>
  <c r="T1346" i="1"/>
  <c r="V812" i="1"/>
  <c r="AY812" i="1" s="1"/>
  <c r="AU816" i="1"/>
  <c r="V820" i="1"/>
  <c r="AY820" i="1" s="1"/>
  <c r="BA820" i="1"/>
  <c r="U827" i="1"/>
  <c r="AX827" i="1" s="1"/>
  <c r="U829" i="1"/>
  <c r="AX829" i="1" s="1"/>
  <c r="T840" i="1"/>
  <c r="AU848" i="1"/>
  <c r="BA851" i="1"/>
  <c r="BA862" i="1"/>
  <c r="J871" i="1"/>
  <c r="AV874" i="1"/>
  <c r="BA875" i="1"/>
  <c r="U883" i="1"/>
  <c r="AX883" i="1" s="1"/>
  <c r="U886" i="1"/>
  <c r="AX886" i="1" s="1"/>
  <c r="V887" i="1"/>
  <c r="AY887" i="1" s="1"/>
  <c r="K886" i="1"/>
  <c r="U890" i="1"/>
  <c r="AX890" i="1" s="1"/>
  <c r="AP890" i="1"/>
  <c r="AU890" i="1" s="1"/>
  <c r="AU891" i="1"/>
  <c r="Q900" i="1"/>
  <c r="Q899" i="1" s="1"/>
  <c r="Q898" i="1" s="1"/>
  <c r="Q897" i="1" s="1"/>
  <c r="Q882" i="1" s="1"/>
  <c r="AU903" i="1"/>
  <c r="AV903" i="1" s="1"/>
  <c r="T908" i="1"/>
  <c r="U909" i="1"/>
  <c r="AX909" i="1" s="1"/>
  <c r="BA909" i="1"/>
  <c r="AV913" i="1"/>
  <c r="AX916" i="1"/>
  <c r="AX918" i="1"/>
  <c r="AV920" i="1"/>
  <c r="T921" i="1"/>
  <c r="AU921" i="1"/>
  <c r="BA924" i="1"/>
  <c r="AL923" i="1"/>
  <c r="BA923" i="1" s="1"/>
  <c r="AU925" i="1"/>
  <c r="AS924" i="1"/>
  <c r="AU928" i="1"/>
  <c r="S931" i="1"/>
  <c r="AA931" i="1"/>
  <c r="AQ931" i="1"/>
  <c r="U935" i="1"/>
  <c r="AX935" i="1" s="1"/>
  <c r="V936" i="1"/>
  <c r="AY936" i="1" s="1"/>
  <c r="K935" i="1"/>
  <c r="BA943" i="1"/>
  <c r="BA945" i="1"/>
  <c r="T948" i="1"/>
  <c r="I947" i="1"/>
  <c r="BA947" i="1"/>
  <c r="T950" i="1"/>
  <c r="V955" i="1"/>
  <c r="AY955" i="1" s="1"/>
  <c r="T957" i="1"/>
  <c r="U958" i="1"/>
  <c r="AX958" i="1" s="1"/>
  <c r="BA958" i="1"/>
  <c r="V961" i="1"/>
  <c r="AY961" i="1" s="1"/>
  <c r="BA969" i="1"/>
  <c r="AL962" i="1"/>
  <c r="AU962" i="1"/>
  <c r="BA976" i="1"/>
  <c r="V981" i="1"/>
  <c r="AY981" i="1" s="1"/>
  <c r="T983" i="1"/>
  <c r="U984" i="1"/>
  <c r="AX984" i="1" s="1"/>
  <c r="BA984" i="1"/>
  <c r="AU992" i="1"/>
  <c r="AU998" i="1"/>
  <c r="AU1000" i="1"/>
  <c r="AP1002" i="1"/>
  <c r="T1003" i="1"/>
  <c r="AB994" i="1"/>
  <c r="AB987" i="1" s="1"/>
  <c r="AJ994" i="1"/>
  <c r="AJ987" i="1" s="1"/>
  <c r="AR994" i="1"/>
  <c r="AR987" i="1" s="1"/>
  <c r="V1003" i="1"/>
  <c r="AY1003" i="1" s="1"/>
  <c r="AY1005" i="1"/>
  <c r="U1008" i="1"/>
  <c r="AX1008" i="1" s="1"/>
  <c r="Z1007" i="1"/>
  <c r="Z994" i="1" s="1"/>
  <c r="Z987" i="1" s="1"/>
  <c r="AH1007" i="1"/>
  <c r="AH994" i="1" s="1"/>
  <c r="AH987" i="1" s="1"/>
  <c r="AU1009" i="1"/>
  <c r="AY1010" i="1"/>
  <c r="T1016" i="1"/>
  <c r="V1019" i="1"/>
  <c r="AY1019" i="1" s="1"/>
  <c r="V1021" i="1"/>
  <c r="AY1021" i="1" s="1"/>
  <c r="AL1024" i="1"/>
  <c r="BA1024" i="1" s="1"/>
  <c r="AW1029" i="1"/>
  <c r="AV1029" i="1"/>
  <c r="J1034" i="1"/>
  <c r="U1036" i="1"/>
  <c r="AX1036" i="1" s="1"/>
  <c r="V1037" i="1"/>
  <c r="AY1037" i="1" s="1"/>
  <c r="K1036" i="1"/>
  <c r="J1040" i="1"/>
  <c r="U1047" i="1"/>
  <c r="AX1047" i="1" s="1"/>
  <c r="AP1047" i="1"/>
  <c r="AU1048" i="1"/>
  <c r="AX1049" i="1"/>
  <c r="J1054" i="1"/>
  <c r="AV1057" i="1"/>
  <c r="T1060" i="1"/>
  <c r="AV1060" i="1" s="1"/>
  <c r="R1059" i="1"/>
  <c r="J1065" i="1"/>
  <c r="U1067" i="1"/>
  <c r="AX1067" i="1" s="1"/>
  <c r="V1068" i="1"/>
  <c r="AY1068" i="1" s="1"/>
  <c r="K1067" i="1"/>
  <c r="BA1072" i="1"/>
  <c r="AV1073" i="1"/>
  <c r="K1077" i="1"/>
  <c r="V1079" i="1"/>
  <c r="AY1079" i="1" s="1"/>
  <c r="BA1079" i="1"/>
  <c r="AL1078" i="1"/>
  <c r="V1084" i="1"/>
  <c r="AY1084" i="1" s="1"/>
  <c r="BA1084" i="1"/>
  <c r="AL1083" i="1"/>
  <c r="BA1083" i="1" s="1"/>
  <c r="AU1085" i="1"/>
  <c r="AS1084" i="1"/>
  <c r="AU1090" i="1"/>
  <c r="AU1092" i="1"/>
  <c r="U1094" i="1"/>
  <c r="AX1094" i="1" s="1"/>
  <c r="BA1099" i="1"/>
  <c r="AX1101" i="1"/>
  <c r="BA1103" i="1"/>
  <c r="AX1105" i="1"/>
  <c r="AU1105" i="1"/>
  <c r="J1114" i="1"/>
  <c r="U1116" i="1"/>
  <c r="AX1116" i="1" s="1"/>
  <c r="V1117" i="1"/>
  <c r="AY1117" i="1" s="1"/>
  <c r="K1116" i="1"/>
  <c r="S1116" i="1"/>
  <c r="S1115" i="1" s="1"/>
  <c r="S1114" i="1" s="1"/>
  <c r="S1113" i="1" s="1"/>
  <c r="S1112" i="1" s="1"/>
  <c r="AU1122" i="1"/>
  <c r="AV1122" i="1" s="1"/>
  <c r="BA1124" i="1"/>
  <c r="AU1123" i="1"/>
  <c r="AV1123" i="1" s="1"/>
  <c r="AV1125" i="1"/>
  <c r="I1126" i="1"/>
  <c r="T1126" i="1" s="1"/>
  <c r="AU1126" i="1"/>
  <c r="T1128" i="1"/>
  <c r="U1129" i="1"/>
  <c r="AX1129" i="1" s="1"/>
  <c r="J1128" i="1"/>
  <c r="AX1131" i="1"/>
  <c r="J1137" i="1"/>
  <c r="AV1140" i="1"/>
  <c r="AL1141" i="1"/>
  <c r="T1143" i="1"/>
  <c r="I1142" i="1"/>
  <c r="T1147" i="1"/>
  <c r="BA1147" i="1"/>
  <c r="BA1155" i="1"/>
  <c r="U1160" i="1"/>
  <c r="AX1160" i="1" s="1"/>
  <c r="BA1161" i="1"/>
  <c r="T1163" i="1"/>
  <c r="BA1163" i="1"/>
  <c r="S1169" i="1"/>
  <c r="AC1169" i="1"/>
  <c r="AU1171" i="1"/>
  <c r="T1175" i="1"/>
  <c r="T1177" i="1"/>
  <c r="AV1177" i="1" s="1"/>
  <c r="U1182" i="1"/>
  <c r="AX1182" i="1" s="1"/>
  <c r="AP1182" i="1"/>
  <c r="AU1183" i="1"/>
  <c r="AX1184" i="1"/>
  <c r="I1187" i="1"/>
  <c r="AG1186" i="1"/>
  <c r="AG1173" i="1" s="1"/>
  <c r="AG1166" i="1" s="1"/>
  <c r="U1188" i="1"/>
  <c r="AX1188" i="1" s="1"/>
  <c r="BA1188" i="1"/>
  <c r="T1194" i="1"/>
  <c r="U1195" i="1"/>
  <c r="AX1195" i="1" s="1"/>
  <c r="AY1197" i="1"/>
  <c r="BA1200" i="1"/>
  <c r="T1203" i="1"/>
  <c r="I1202" i="1"/>
  <c r="BA1202" i="1"/>
  <c r="AP1202" i="1"/>
  <c r="AU1203" i="1"/>
  <c r="BA1203" i="1"/>
  <c r="AL1213" i="1"/>
  <c r="T1215" i="1"/>
  <c r="I1214" i="1"/>
  <c r="AL1219" i="1"/>
  <c r="V1222" i="1"/>
  <c r="AY1222" i="1" s="1"/>
  <c r="K1221" i="1"/>
  <c r="U1222" i="1"/>
  <c r="AX1222" i="1" s="1"/>
  <c r="BA1226" i="1"/>
  <c r="T1228" i="1"/>
  <c r="BA1228" i="1"/>
  <c r="BA1232" i="1"/>
  <c r="T1235" i="1"/>
  <c r="I1234" i="1"/>
  <c r="BA1234" i="1"/>
  <c r="AP1234" i="1"/>
  <c r="AU1235" i="1"/>
  <c r="BA1235" i="1"/>
  <c r="T1246" i="1"/>
  <c r="BA1246" i="1"/>
  <c r="AL1245" i="1"/>
  <c r="AS1243" i="1"/>
  <c r="AS1242" i="1" s="1"/>
  <c r="K1255" i="1"/>
  <c r="V1256" i="1"/>
  <c r="AY1256" i="1" s="1"/>
  <c r="V1257" i="1"/>
  <c r="AY1257" i="1" s="1"/>
  <c r="T1257" i="1"/>
  <c r="L1256" i="1"/>
  <c r="L1255" i="1" s="1"/>
  <c r="L1254" i="1" s="1"/>
  <c r="BA1259" i="1"/>
  <c r="AL1258" i="1"/>
  <c r="AI1255" i="1"/>
  <c r="AU1272" i="1"/>
  <c r="AR1271" i="1"/>
  <c r="W1254" i="1"/>
  <c r="AS1268" i="1"/>
  <c r="AS1254" i="1" s="1"/>
  <c r="AW1283" i="1"/>
  <c r="M1292" i="1"/>
  <c r="U1293" i="1"/>
  <c r="AX1293" i="1" s="1"/>
  <c r="V1294" i="1"/>
  <c r="AY1294" i="1" s="1"/>
  <c r="K1293" i="1"/>
  <c r="AC1289" i="1"/>
  <c r="AK1289" i="1"/>
  <c r="AS1293" i="1"/>
  <c r="AU1294" i="1"/>
  <c r="AY1296" i="1"/>
  <c r="V1302" i="1"/>
  <c r="AY1302" i="1" s="1"/>
  <c r="K1301" i="1"/>
  <c r="U1304" i="1"/>
  <c r="AX1304" i="1" s="1"/>
  <c r="J1301" i="1"/>
  <c r="N1301" i="1"/>
  <c r="N1300" i="1" s="1"/>
  <c r="N1299" i="1" s="1"/>
  <c r="N1289" i="1" s="1"/>
  <c r="V1304" i="1"/>
  <c r="AY1304" i="1" s="1"/>
  <c r="AD1308" i="1"/>
  <c r="AD1307" i="1" s="1"/>
  <c r="W1308" i="1"/>
  <c r="W1307" i="1" s="1"/>
  <c r="J1331" i="1"/>
  <c r="U1332" i="1"/>
  <c r="AX1332" i="1" s="1"/>
  <c r="AW1352" i="1"/>
  <c r="AU1352" i="1"/>
  <c r="AV1352" i="1" s="1"/>
  <c r="AP1351" i="1"/>
  <c r="I1245" i="1"/>
  <c r="K1246" i="1"/>
  <c r="T1247" i="1"/>
  <c r="AV1248" i="1"/>
  <c r="T1258" i="1"/>
  <c r="T1263" i="1"/>
  <c r="AZ1275" i="1"/>
  <c r="AZ1274" i="1" s="1"/>
  <c r="AZ1269" i="1" s="1"/>
  <c r="AZ1268" i="1" s="1"/>
  <c r="AZ1254" i="1" s="1"/>
  <c r="AV1278" i="1"/>
  <c r="U1279" i="1"/>
  <c r="AX1279" i="1" s="1"/>
  <c r="AL1285" i="1"/>
  <c r="AF1286" i="1"/>
  <c r="AF1285" i="1" s="1"/>
  <c r="AU1287" i="1"/>
  <c r="AZ1301" i="1"/>
  <c r="AZ1300" i="1" s="1"/>
  <c r="AZ1299" i="1" s="1"/>
  <c r="AZ1289" i="1" s="1"/>
  <c r="AP1301" i="1"/>
  <c r="AU1304" i="1"/>
  <c r="AV1304" i="1" s="1"/>
  <c r="AV1306" i="1"/>
  <c r="Y1307" i="1"/>
  <c r="V1312" i="1"/>
  <c r="AY1312" i="1" s="1"/>
  <c r="K1311" i="1"/>
  <c r="BA1312" i="1"/>
  <c r="AL1311" i="1"/>
  <c r="AU1312" i="1"/>
  <c r="AP1311" i="1"/>
  <c r="AL1316" i="1"/>
  <c r="AL1323" i="1"/>
  <c r="BA1323" i="1" s="1"/>
  <c r="U1333" i="1"/>
  <c r="AX1333" i="1" s="1"/>
  <c r="AL1331" i="1"/>
  <c r="BA1332" i="1"/>
  <c r="AX1334" i="1"/>
  <c r="T1341" i="1"/>
  <c r="S1340" i="1"/>
  <c r="U1347" i="1"/>
  <c r="AX1347" i="1" s="1"/>
  <c r="J1346" i="1"/>
  <c r="P1349" i="1"/>
  <c r="P1343" i="1" s="1"/>
  <c r="P1336" i="1" s="1"/>
  <c r="Y1349" i="1"/>
  <c r="Y1343" i="1" s="1"/>
  <c r="Y1336" i="1" s="1"/>
  <c r="Y1253" i="1" s="1"/>
  <c r="AG1349" i="1"/>
  <c r="AO1349" i="1"/>
  <c r="AZ1349" i="1"/>
  <c r="AZ1343" i="1" s="1"/>
  <c r="AZ1336" i="1" s="1"/>
  <c r="T1351" i="1"/>
  <c r="AE1349" i="1"/>
  <c r="AE1343" i="1" s="1"/>
  <c r="AE1336" i="1" s="1"/>
  <c r="J1355" i="1"/>
  <c r="AU1356" i="1"/>
  <c r="AP1355" i="1"/>
  <c r="AU1355" i="1" s="1"/>
  <c r="T1357" i="1"/>
  <c r="AU1357" i="1"/>
  <c r="J1363" i="1"/>
  <c r="L1381" i="1"/>
  <c r="L1380" i="1" s="1"/>
  <c r="X1381" i="1"/>
  <c r="X1380" i="1" s="1"/>
  <c r="AF1381" i="1"/>
  <c r="AF1380" i="1" s="1"/>
  <c r="AN1381" i="1"/>
  <c r="AN1380" i="1" s="1"/>
  <c r="AZ1381" i="1"/>
  <c r="AZ1380" i="1" s="1"/>
  <c r="O1381" i="1"/>
  <c r="O1380" i="1" s="1"/>
  <c r="Z1381" i="1"/>
  <c r="Z1380" i="1" s="1"/>
  <c r="AH1381" i="1"/>
  <c r="AH1380" i="1" s="1"/>
  <c r="AP1383" i="1"/>
  <c r="AT1381" i="1"/>
  <c r="AT1380" i="1" s="1"/>
  <c r="AU1389" i="1"/>
  <c r="AS1388" i="1"/>
  <c r="AS1387" i="1" s="1"/>
  <c r="AS1381" i="1" s="1"/>
  <c r="AS1380" i="1" s="1"/>
  <c r="AJ1393" i="1"/>
  <c r="AJ1392" i="1" s="1"/>
  <c r="AW1397" i="1"/>
  <c r="AV1397" i="1"/>
  <c r="T1409" i="1"/>
  <c r="M1418" i="1"/>
  <c r="M1417" i="1" s="1"/>
  <c r="Y1418" i="1"/>
  <c r="Y1417" i="1" s="1"/>
  <c r="AG1418" i="1"/>
  <c r="AP1419" i="1"/>
  <c r="AQ1418" i="1"/>
  <c r="AZ1418" i="1"/>
  <c r="AU1436" i="1"/>
  <c r="AP1435" i="1"/>
  <c r="AU1435" i="1" s="1"/>
  <c r="T1444" i="1"/>
  <c r="Q1434" i="1"/>
  <c r="Q1433" i="1" s="1"/>
  <c r="Q1417" i="1" s="1"/>
  <c r="AC1417" i="1"/>
  <c r="AK1434" i="1"/>
  <c r="AK1433" i="1" s="1"/>
  <c r="AK1417" i="1" s="1"/>
  <c r="AS1434" i="1"/>
  <c r="AS1433" i="1" s="1"/>
  <c r="AS1417" i="1" s="1"/>
  <c r="N1417" i="1"/>
  <c r="L1467" i="1"/>
  <c r="W1467" i="1"/>
  <c r="AE1467" i="1"/>
  <c r="AM1467" i="1"/>
  <c r="AZ1467" i="1"/>
  <c r="Z1467" i="1"/>
  <c r="AD1467" i="1"/>
  <c r="AH1467" i="1"/>
  <c r="AP1470" i="1"/>
  <c r="AU1471" i="1"/>
  <c r="AT1467" i="1"/>
  <c r="AW1480" i="1"/>
  <c r="AY1489" i="1"/>
  <c r="BA1489" i="1"/>
  <c r="AT1486" i="1"/>
  <c r="AT1485" i="1" s="1"/>
  <c r="W1485" i="1"/>
  <c r="AE1485" i="1"/>
  <c r="AZ1485" i="1"/>
  <c r="AD1485" i="1"/>
  <c r="AP1512" i="1"/>
  <c r="AU1513" i="1"/>
  <c r="AW1520" i="1"/>
  <c r="W1524" i="1"/>
  <c r="W1517" i="1" s="1"/>
  <c r="AM1524" i="1"/>
  <c r="AM1517" i="1" s="1"/>
  <c r="AW1528" i="1"/>
  <c r="AV1528" i="1"/>
  <c r="P1530" i="1"/>
  <c r="P1524" i="1" s="1"/>
  <c r="AB1530" i="1"/>
  <c r="AJ1530" i="1"/>
  <c r="AJ1524" i="1" s="1"/>
  <c r="AJ1517" i="1" s="1"/>
  <c r="AR1530" i="1"/>
  <c r="AR1524" i="1" s="1"/>
  <c r="AW1536" i="1"/>
  <c r="AV1536" i="1"/>
  <c r="T1550" i="1"/>
  <c r="AW1551" i="1"/>
  <c r="AU1551" i="1"/>
  <c r="AV1551" i="1" s="1"/>
  <c r="J1557" i="1"/>
  <c r="AL1557" i="1"/>
  <c r="O1563" i="1"/>
  <c r="O1562" i="1" s="1"/>
  <c r="AP1569" i="1"/>
  <c r="AF1570" i="1"/>
  <c r="AF1569" i="1" s="1"/>
  <c r="AF1563" i="1" s="1"/>
  <c r="AF1562" i="1" s="1"/>
  <c r="BA1571" i="1"/>
  <c r="AR1588" i="1"/>
  <c r="AR1587" i="1" s="1"/>
  <c r="AL1588" i="1"/>
  <c r="Y1600" i="1"/>
  <c r="AG1600" i="1"/>
  <c r="L1599" i="1"/>
  <c r="AN1599" i="1"/>
  <c r="Z1599" i="1"/>
  <c r="Z1598" i="1" s="1"/>
  <c r="AL900" i="1"/>
  <c r="AV993" i="1"/>
  <c r="K1009" i="1"/>
  <c r="AV1081" i="1"/>
  <c r="AL1123" i="1"/>
  <c r="AD1170" i="1"/>
  <c r="AD1169" i="1" s="1"/>
  <c r="AD1168" i="1" s="1"/>
  <c r="AD1167" i="1" s="1"/>
  <c r="AD1166" i="1" s="1"/>
  <c r="AP1237" i="1"/>
  <c r="AU1237" i="1" s="1"/>
  <c r="R1238" i="1"/>
  <c r="J1258" i="1"/>
  <c r="AV1260" i="1"/>
  <c r="AV1261" i="1"/>
  <c r="J1263" i="1"/>
  <c r="BA1272" i="1"/>
  <c r="AV1273" i="1"/>
  <c r="BA1275" i="1"/>
  <c r="AF1275" i="1"/>
  <c r="AF1274" i="1" s="1"/>
  <c r="AJ1275" i="1"/>
  <c r="AJ1274" i="1" s="1"/>
  <c r="AJ1269" i="1" s="1"/>
  <c r="AJ1268" i="1" s="1"/>
  <c r="AJ1254" i="1" s="1"/>
  <c r="AN1275" i="1"/>
  <c r="AN1274" i="1" s="1"/>
  <c r="AN1269" i="1" s="1"/>
  <c r="AN1268" i="1" s="1"/>
  <c r="AN1254" i="1" s="1"/>
  <c r="AN1253" i="1" s="1"/>
  <c r="AR1275" i="1"/>
  <c r="AR1274" i="1" s="1"/>
  <c r="BA1276" i="1"/>
  <c r="T1279" i="1"/>
  <c r="AV1280" i="1"/>
  <c r="T1287" i="1"/>
  <c r="AV1287" i="1" s="1"/>
  <c r="T1294" i="1"/>
  <c r="AV1297" i="1"/>
  <c r="AV1298" i="1"/>
  <c r="T1299" i="1"/>
  <c r="T1300" i="1"/>
  <c r="T1301" i="1"/>
  <c r="T1302" i="1"/>
  <c r="BA1304" i="1"/>
  <c r="AL1301" i="1"/>
  <c r="U1312" i="1"/>
  <c r="AX1312" i="1" s="1"/>
  <c r="AV1313" i="1"/>
  <c r="T1315" i="1"/>
  <c r="AY1323" i="1"/>
  <c r="AY1327" i="1"/>
  <c r="AG1343" i="1"/>
  <c r="AG1336" i="1" s="1"/>
  <c r="AO1343" i="1"/>
  <c r="AO1336" i="1" s="1"/>
  <c r="K1345" i="1"/>
  <c r="V1346" i="1"/>
  <c r="AY1346" i="1" s="1"/>
  <c r="S1343" i="1"/>
  <c r="AB1349" i="1"/>
  <c r="AJ1349" i="1"/>
  <c r="AJ1343" i="1" s="1"/>
  <c r="AJ1336" i="1" s="1"/>
  <c r="AR1349" i="1"/>
  <c r="AR1343" i="1" s="1"/>
  <c r="AR1336" i="1" s="1"/>
  <c r="U1352" i="1"/>
  <c r="AX1352" i="1" s="1"/>
  <c r="J1351" i="1"/>
  <c r="V1355" i="1"/>
  <c r="AY1355" i="1" s="1"/>
  <c r="I1355" i="1"/>
  <c r="T1355" i="1" s="1"/>
  <c r="T1356" i="1"/>
  <c r="AX1357" i="1"/>
  <c r="AL1363" i="1"/>
  <c r="BA1364" i="1"/>
  <c r="AP1363" i="1"/>
  <c r="AU1364" i="1"/>
  <c r="BA1367" i="1"/>
  <c r="AP1375" i="1"/>
  <c r="AW1378" i="1"/>
  <c r="AV1378" i="1"/>
  <c r="AW1385" i="1"/>
  <c r="AV1385" i="1"/>
  <c r="W1381" i="1"/>
  <c r="W1380" i="1" s="1"/>
  <c r="AE1381" i="1"/>
  <c r="AE1380" i="1" s="1"/>
  <c r="AM1381" i="1"/>
  <c r="AM1380" i="1" s="1"/>
  <c r="BA1389" i="1"/>
  <c r="AP1395" i="1"/>
  <c r="S1399" i="1"/>
  <c r="AH1406" i="1"/>
  <c r="AH1405" i="1" s="1"/>
  <c r="AP1408" i="1"/>
  <c r="AT1406" i="1"/>
  <c r="AT1405" i="1" s="1"/>
  <c r="T1436" i="1"/>
  <c r="AV1436" i="1" s="1"/>
  <c r="R1435" i="1"/>
  <c r="T1435" i="1" s="1"/>
  <c r="AN1417" i="1"/>
  <c r="AZ1433" i="1"/>
  <c r="AZ1417" i="1" s="1"/>
  <c r="O1433" i="1"/>
  <c r="O1417" i="1" s="1"/>
  <c r="S1433" i="1"/>
  <c r="S1417" i="1" s="1"/>
  <c r="Z1417" i="1"/>
  <c r="AD1417" i="1"/>
  <c r="AH1433" i="1"/>
  <c r="AH1417" i="1" s="1"/>
  <c r="AP1443" i="1"/>
  <c r="AT1433" i="1"/>
  <c r="AT1417" i="1" s="1"/>
  <c r="AW1450" i="1"/>
  <c r="AV1450" i="1"/>
  <c r="O1467" i="1"/>
  <c r="X1467" i="1"/>
  <c r="AF1467" i="1"/>
  <c r="AN1467" i="1"/>
  <c r="N1486" i="1"/>
  <c r="AM1486" i="1"/>
  <c r="AM1485" i="1" s="1"/>
  <c r="P1486" i="1"/>
  <c r="P1485" i="1" s="1"/>
  <c r="AX1497" i="1"/>
  <c r="BA1497" i="1"/>
  <c r="AV1501" i="1"/>
  <c r="AW1501" i="1"/>
  <c r="X1485" i="1"/>
  <c r="AW1521" i="1"/>
  <c r="AK1524" i="1"/>
  <c r="AK1517" i="1" s="1"/>
  <c r="T1526" i="1"/>
  <c r="AY1527" i="1"/>
  <c r="AI1524" i="1"/>
  <c r="AI1517" i="1" s="1"/>
  <c r="R1524" i="1"/>
  <c r="R1517" i="1" s="1"/>
  <c r="T1532" i="1"/>
  <c r="Q1530" i="1"/>
  <c r="Q1524" i="1" s="1"/>
  <c r="Q1517" i="1" s="1"/>
  <c r="N1530" i="1"/>
  <c r="BA1539" i="1"/>
  <c r="AW1542" i="1"/>
  <c r="AV1542" i="1"/>
  <c r="AW1548" i="1"/>
  <c r="AX1559" i="1"/>
  <c r="AV1560" i="1"/>
  <c r="AW1560" i="1"/>
  <c r="P1563" i="1"/>
  <c r="P1562" i="1" s="1"/>
  <c r="AA1563" i="1"/>
  <c r="AA1562" i="1" s="1"/>
  <c r="AI1563" i="1"/>
  <c r="AI1562" i="1" s="1"/>
  <c r="AW1567" i="1"/>
  <c r="AF1574" i="1"/>
  <c r="BA1574" i="1" s="1"/>
  <c r="BA1575" i="1"/>
  <c r="AG1575" i="1"/>
  <c r="AG1574" i="1" s="1"/>
  <c r="AU1581" i="1"/>
  <c r="AV1581" i="1" s="1"/>
  <c r="AJ1588" i="1"/>
  <c r="AJ1587" i="1" s="1"/>
  <c r="AW1607" i="1"/>
  <c r="X1599" i="1"/>
  <c r="O1599" i="1"/>
  <c r="AY1258" i="1"/>
  <c r="AY1263" i="1"/>
  <c r="BA1271" i="1"/>
  <c r="T1281" i="1"/>
  <c r="AV1282" i="1"/>
  <c r="AU1286" i="1"/>
  <c r="AJ1301" i="1"/>
  <c r="AJ1300" i="1" s="1"/>
  <c r="AJ1299" i="1" s="1"/>
  <c r="AJ1289" i="1" s="1"/>
  <c r="AS1307" i="1"/>
  <c r="M1307" i="1"/>
  <c r="AC1307" i="1"/>
  <c r="T1312" i="1"/>
  <c r="I1311" i="1"/>
  <c r="AU1323" i="1"/>
  <c r="T1327" i="1"/>
  <c r="S1324" i="1"/>
  <c r="I1332" i="1"/>
  <c r="AP1330" i="1"/>
  <c r="AU1330" i="1" s="1"/>
  <c r="AU1331" i="1"/>
  <c r="V1334" i="1"/>
  <c r="AY1334" i="1" s="1"/>
  <c r="K1333" i="1"/>
  <c r="AA1338" i="1"/>
  <c r="AX1339" i="1"/>
  <c r="AB1343" i="1"/>
  <c r="AB1336" i="1" s="1"/>
  <c r="I1344" i="1"/>
  <c r="T1345" i="1"/>
  <c r="Q1343" i="1"/>
  <c r="Q1336" i="1" s="1"/>
  <c r="AW1347" i="1"/>
  <c r="BA1347" i="1"/>
  <c r="AL1346" i="1"/>
  <c r="AU1347" i="1"/>
  <c r="AV1347" i="1" s="1"/>
  <c r="AP1346" i="1"/>
  <c r="T1350" i="1"/>
  <c r="AC1349" i="1"/>
  <c r="AC1343" i="1" s="1"/>
  <c r="AK1349" i="1"/>
  <c r="AK1343" i="1" s="1"/>
  <c r="AK1336" i="1" s="1"/>
  <c r="AS1349" i="1"/>
  <c r="AS1343" i="1" s="1"/>
  <c r="AS1336" i="1" s="1"/>
  <c r="O1349" i="1"/>
  <c r="O1343" i="1" s="1"/>
  <c r="O1336" i="1" s="1"/>
  <c r="W1349" i="1"/>
  <c r="W1343" i="1" s="1"/>
  <c r="W1336" i="1" s="1"/>
  <c r="AM1349" i="1"/>
  <c r="AM1343" i="1" s="1"/>
  <c r="AM1336" i="1" s="1"/>
  <c r="AV1354" i="1"/>
  <c r="V1356" i="1"/>
  <c r="AY1356" i="1" s="1"/>
  <c r="AL1355" i="1"/>
  <c r="AL1349" i="1" s="1"/>
  <c r="BA1357" i="1"/>
  <c r="AF1356" i="1"/>
  <c r="AF1355" i="1" s="1"/>
  <c r="AF1349" i="1" s="1"/>
  <c r="AF1343" i="1" s="1"/>
  <c r="AF1336" i="1" s="1"/>
  <c r="AW1359" i="1"/>
  <c r="AV1359" i="1"/>
  <c r="AW1367" i="1"/>
  <c r="AV1367" i="1"/>
  <c r="AU1377" i="1"/>
  <c r="AS1376" i="1"/>
  <c r="AS1375" i="1" s="1"/>
  <c r="AS1374" i="1" s="1"/>
  <c r="AS1373" i="1" s="1"/>
  <c r="AB1381" i="1"/>
  <c r="AB1380" i="1" s="1"/>
  <c r="AJ1381" i="1"/>
  <c r="AJ1380" i="1" s="1"/>
  <c r="AR1381" i="1"/>
  <c r="AR1380" i="1" s="1"/>
  <c r="AV1402" i="1"/>
  <c r="AW1402" i="1"/>
  <c r="AW1410" i="1"/>
  <c r="AV1410" i="1"/>
  <c r="AX1427" i="1"/>
  <c r="AG1434" i="1"/>
  <c r="AG1433" i="1" s="1"/>
  <c r="AG1417" i="1" s="1"/>
  <c r="AO1434" i="1"/>
  <c r="AO1433" i="1" s="1"/>
  <c r="AO1417" i="1" s="1"/>
  <c r="AW1445" i="1"/>
  <c r="AV1445" i="1"/>
  <c r="W1417" i="1"/>
  <c r="AE1417" i="1"/>
  <c r="AI1433" i="1"/>
  <c r="AI1417" i="1" s="1"/>
  <c r="AM1433" i="1"/>
  <c r="AM1417" i="1" s="1"/>
  <c r="AW1454" i="1"/>
  <c r="AV1454" i="1"/>
  <c r="P1459" i="1"/>
  <c r="T1459" i="1" s="1"/>
  <c r="T1460" i="1"/>
  <c r="AP1459" i="1"/>
  <c r="AW1472" i="1"/>
  <c r="AP1478" i="1"/>
  <c r="AU1479" i="1"/>
  <c r="AW1482" i="1"/>
  <c r="AV1482" i="1"/>
  <c r="Z1486" i="1"/>
  <c r="Z1485" i="1" s="1"/>
  <c r="AH1486" i="1"/>
  <c r="AH1485" i="1" s="1"/>
  <c r="AP1487" i="1"/>
  <c r="AU1488" i="1"/>
  <c r="AW1490" i="1"/>
  <c r="AV1490" i="1"/>
  <c r="AV1492" i="1"/>
  <c r="AV1508" i="1"/>
  <c r="AW1508" i="1"/>
  <c r="AW1514" i="1"/>
  <c r="AV1522" i="1"/>
  <c r="AW1522" i="1"/>
  <c r="L1524" i="1"/>
  <c r="L1517" i="1" s="1"/>
  <c r="AZ1524" i="1"/>
  <c r="AZ1517" i="1" s="1"/>
  <c r="AW1527" i="1"/>
  <c r="AE1524" i="1"/>
  <c r="AE1517" i="1" s="1"/>
  <c r="AD1524" i="1"/>
  <c r="AD1517" i="1" s="1"/>
  <c r="AU1527" i="1"/>
  <c r="AV1527" i="1" s="1"/>
  <c r="AP1526" i="1"/>
  <c r="AT1524" i="1"/>
  <c r="AT1517" i="1" s="1"/>
  <c r="X1530" i="1"/>
  <c r="X1524" i="1" s="1"/>
  <c r="X1517" i="1" s="1"/>
  <c r="AF1530" i="1"/>
  <c r="AF1524" i="1" s="1"/>
  <c r="AF1517" i="1" s="1"/>
  <c r="AN1530" i="1"/>
  <c r="AN1524" i="1" s="1"/>
  <c r="AN1517" i="1" s="1"/>
  <c r="O1530" i="1"/>
  <c r="O1524" i="1" s="1"/>
  <c r="O1517" i="1" s="1"/>
  <c r="Z1530" i="1"/>
  <c r="Z1524" i="1" s="1"/>
  <c r="Z1517" i="1" s="1"/>
  <c r="AH1530" i="1"/>
  <c r="AH1524" i="1" s="1"/>
  <c r="AH1517" i="1" s="1"/>
  <c r="BA1532" i="1"/>
  <c r="AL1531" i="1"/>
  <c r="AP1531" i="1"/>
  <c r="AP1557" i="1"/>
  <c r="AF1558" i="1"/>
  <c r="AF1557" i="1" s="1"/>
  <c r="AF1556" i="1" s="1"/>
  <c r="AF1555" i="1" s="1"/>
  <c r="BA1559" i="1"/>
  <c r="J1565" i="1"/>
  <c r="Y1563" i="1"/>
  <c r="Y1562" i="1" s="1"/>
  <c r="AG1563" i="1"/>
  <c r="AG1562" i="1" s="1"/>
  <c r="AO1563" i="1"/>
  <c r="AO1562" i="1" s="1"/>
  <c r="J1569" i="1"/>
  <c r="U1570" i="1"/>
  <c r="AX1570" i="1" s="1"/>
  <c r="AL1569" i="1"/>
  <c r="BA1569" i="1" s="1"/>
  <c r="AU1333" i="1"/>
  <c r="BA1334" i="1"/>
  <c r="AW1348" i="1"/>
  <c r="K1363" i="1"/>
  <c r="I1364" i="1"/>
  <c r="M1364" i="1"/>
  <c r="M1363" i="1" s="1"/>
  <c r="M1362" i="1" s="1"/>
  <c r="AU1365" i="1"/>
  <c r="AV1365" i="1" s="1"/>
  <c r="AV1366" i="1"/>
  <c r="AA1367" i="1"/>
  <c r="AX1367" i="1" s="1"/>
  <c r="J1376" i="1"/>
  <c r="AL1376" i="1"/>
  <c r="J1384" i="1"/>
  <c r="AL1384" i="1"/>
  <c r="AW1386" i="1"/>
  <c r="J1388" i="1"/>
  <c r="AL1388" i="1"/>
  <c r="AW1398" i="1"/>
  <c r="BA1400" i="1"/>
  <c r="AV1403" i="1"/>
  <c r="J1409" i="1"/>
  <c r="AL1409" i="1"/>
  <c r="AW1411" i="1"/>
  <c r="AL1413" i="1"/>
  <c r="I1420" i="1"/>
  <c r="K1421" i="1"/>
  <c r="BA1422" i="1"/>
  <c r="I1426" i="1"/>
  <c r="K1427" i="1"/>
  <c r="BA1428" i="1"/>
  <c r="AV1430" i="1"/>
  <c r="T1441" i="1"/>
  <c r="AV1441" i="1" s="1"/>
  <c r="AU1441" i="1"/>
  <c r="J1444" i="1"/>
  <c r="AL1444" i="1"/>
  <c r="AW1446" i="1"/>
  <c r="AV1453" i="1"/>
  <c r="AA1454" i="1"/>
  <c r="AX1454" i="1" s="1"/>
  <c r="T1455" i="1"/>
  <c r="AV1455" i="1" s="1"/>
  <c r="AU1455" i="1"/>
  <c r="AL1460" i="1"/>
  <c r="K1470" i="1"/>
  <c r="I1471" i="1"/>
  <c r="AU1472" i="1"/>
  <c r="AV1472" i="1" s="1"/>
  <c r="AV1473" i="1"/>
  <c r="AV1475" i="1"/>
  <c r="K1478" i="1"/>
  <c r="I1479" i="1"/>
  <c r="AU1480" i="1"/>
  <c r="AV1480" i="1" s="1"/>
  <c r="J1488" i="1"/>
  <c r="AL1488" i="1"/>
  <c r="I1496" i="1"/>
  <c r="K1497" i="1"/>
  <c r="AW1503" i="1"/>
  <c r="Q1505" i="1"/>
  <c r="AR1505" i="1"/>
  <c r="AV1509" i="1"/>
  <c r="K1512" i="1"/>
  <c r="I1513" i="1"/>
  <c r="AU1514" i="1"/>
  <c r="AV1514" i="1" s="1"/>
  <c r="J1532" i="1"/>
  <c r="J1538" i="1"/>
  <c r="AL1538" i="1"/>
  <c r="BA1538" i="1" s="1"/>
  <c r="K1546" i="1"/>
  <c r="I1547" i="1"/>
  <c r="AU1548" i="1"/>
  <c r="AV1548" i="1" s="1"/>
  <c r="AV1549" i="1"/>
  <c r="I1558" i="1"/>
  <c r="M1558" i="1"/>
  <c r="M1557" i="1" s="1"/>
  <c r="M1556" i="1" s="1"/>
  <c r="M1555" i="1" s="1"/>
  <c r="K1559" i="1"/>
  <c r="AQ1559" i="1"/>
  <c r="AQ1558" i="1" s="1"/>
  <c r="AQ1557" i="1" s="1"/>
  <c r="AQ1556" i="1" s="1"/>
  <c r="AQ1555" i="1" s="1"/>
  <c r="K1565" i="1"/>
  <c r="I1566" i="1"/>
  <c r="M1566" i="1"/>
  <c r="M1565" i="1" s="1"/>
  <c r="M1564" i="1" s="1"/>
  <c r="AU1567" i="1"/>
  <c r="AV1567" i="1" s="1"/>
  <c r="I1570" i="1"/>
  <c r="M1570" i="1"/>
  <c r="M1569" i="1" s="1"/>
  <c r="K1571" i="1"/>
  <c r="AQ1571" i="1"/>
  <c r="AQ1570" i="1" s="1"/>
  <c r="AQ1569" i="1" s="1"/>
  <c r="AQ1563" i="1" s="1"/>
  <c r="AQ1562" i="1" s="1"/>
  <c r="M1576" i="1"/>
  <c r="M1575" i="1" s="1"/>
  <c r="V1578" i="1"/>
  <c r="AY1578" i="1" s="1"/>
  <c r="K1577" i="1"/>
  <c r="U1578" i="1"/>
  <c r="AX1578" i="1" s="1"/>
  <c r="AU1584" i="1"/>
  <c r="BA1584" i="1"/>
  <c r="T1591" i="1"/>
  <c r="I1590" i="1"/>
  <c r="AX1592" i="1"/>
  <c r="AU1592" i="1"/>
  <c r="V1602" i="1"/>
  <c r="AY1602" i="1" s="1"/>
  <c r="AU1604" i="1"/>
  <c r="BA1604" i="1"/>
  <c r="AW1606" i="1"/>
  <c r="U1608" i="1"/>
  <c r="AX1608" i="1" s="1"/>
  <c r="J1607" i="1"/>
  <c r="U1607" i="1" s="1"/>
  <c r="AX1607" i="1" s="1"/>
  <c r="AU1607" i="1"/>
  <c r="AV1607" i="1" s="1"/>
  <c r="AY1609" i="1"/>
  <c r="AV1611" i="1"/>
  <c r="R1615" i="1"/>
  <c r="R1614" i="1" s="1"/>
  <c r="R1613" i="1" s="1"/>
  <c r="R1599" i="1" s="1"/>
  <c r="AU1616" i="1"/>
  <c r="AP1615" i="1"/>
  <c r="AU1615" i="1" s="1"/>
  <c r="J1624" i="1"/>
  <c r="AK1599" i="1"/>
  <c r="AS1599" i="1"/>
  <c r="AA1613" i="1"/>
  <c r="AA1599" i="1" s="1"/>
  <c r="AI1624" i="1"/>
  <c r="AI1623" i="1" s="1"/>
  <c r="AI1614" i="1" s="1"/>
  <c r="AI1613" i="1" s="1"/>
  <c r="AI1599" i="1" s="1"/>
  <c r="AM1624" i="1"/>
  <c r="AM1623" i="1" s="1"/>
  <c r="AM1614" i="1" s="1"/>
  <c r="AM1613" i="1" s="1"/>
  <c r="AQ1624" i="1"/>
  <c r="AQ1623" i="1" s="1"/>
  <c r="AQ1614" i="1" s="1"/>
  <c r="AQ1613" i="1" s="1"/>
  <c r="AQ1599" i="1" s="1"/>
  <c r="AW1632" i="1"/>
  <c r="AV1632" i="1"/>
  <c r="AV1639" i="1"/>
  <c r="AV1640" i="1"/>
  <c r="AV1641" i="1"/>
  <c r="AY1647" i="1"/>
  <c r="S1643" i="1"/>
  <c r="AD1643" i="1"/>
  <c r="BA1647" i="1"/>
  <c r="AT1643" i="1"/>
  <c r="AW1650" i="1"/>
  <c r="AV1650" i="1"/>
  <c r="AW1656" i="1"/>
  <c r="AV1656" i="1"/>
  <c r="X1662" i="1"/>
  <c r="X1661" i="1" s="1"/>
  <c r="AF1662" i="1"/>
  <c r="AN1662" i="1"/>
  <c r="AB1661" i="1"/>
  <c r="AW1681" i="1"/>
  <c r="AV1681" i="1"/>
  <c r="AU1687" i="1"/>
  <c r="AP1686" i="1"/>
  <c r="AX1688" i="1"/>
  <c r="AA1687" i="1"/>
  <c r="AW1702" i="1"/>
  <c r="P1704" i="1"/>
  <c r="P1691" i="1" s="1"/>
  <c r="P1684" i="1" s="1"/>
  <c r="AP1711" i="1"/>
  <c r="AW1720" i="1"/>
  <c r="AB1731" i="1"/>
  <c r="AB1730" i="1" s="1"/>
  <c r="AJ1731" i="1"/>
  <c r="AJ1730" i="1" s="1"/>
  <c r="AR1731" i="1"/>
  <c r="AR1730" i="1" s="1"/>
  <c r="AW1735" i="1"/>
  <c r="AV1735" i="1"/>
  <c r="AY1739" i="1"/>
  <c r="BA1739" i="1"/>
  <c r="AW1746" i="1"/>
  <c r="U1746" i="1"/>
  <c r="AX1746" i="1" s="1"/>
  <c r="J1745" i="1"/>
  <c r="AU1749" i="1"/>
  <c r="T1750" i="1"/>
  <c r="P1749" i="1"/>
  <c r="P1743" i="1" s="1"/>
  <c r="P1742" i="1" s="1"/>
  <c r="T1757" i="1"/>
  <c r="I1756" i="1"/>
  <c r="AG1755" i="1"/>
  <c r="AG1754" i="1" s="1"/>
  <c r="AX1758" i="1"/>
  <c r="T1762" i="1"/>
  <c r="R1761" i="1"/>
  <c r="N1767" i="1"/>
  <c r="N1766" i="1" s="1"/>
  <c r="AU1770" i="1"/>
  <c r="AP1769" i="1"/>
  <c r="Z1766" i="1"/>
  <c r="AK1766" i="1"/>
  <c r="AW1807" i="1"/>
  <c r="AI1842" i="1"/>
  <c r="AM1842" i="1"/>
  <c r="AO1860" i="1"/>
  <c r="AO1853" i="1" s="1"/>
  <c r="AG1922" i="1"/>
  <c r="AG1921" i="1" s="1"/>
  <c r="AK1922" i="1"/>
  <c r="M1922" i="1"/>
  <c r="L1333" i="1"/>
  <c r="L1332" i="1" s="1"/>
  <c r="L1331" i="1" s="1"/>
  <c r="L1330" i="1" s="1"/>
  <c r="L1307" i="1" s="1"/>
  <c r="M1356" i="1"/>
  <c r="M1355" i="1" s="1"/>
  <c r="M1349" i="1" s="1"/>
  <c r="M1343" i="1" s="1"/>
  <c r="M1336" i="1" s="1"/>
  <c r="N1364" i="1"/>
  <c r="N1363" i="1" s="1"/>
  <c r="N1362" i="1" s="1"/>
  <c r="N1343" i="1" s="1"/>
  <c r="N1336" i="1" s="1"/>
  <c r="K1376" i="1"/>
  <c r="I1377" i="1"/>
  <c r="M1377" i="1"/>
  <c r="M1376" i="1" s="1"/>
  <c r="M1375" i="1" s="1"/>
  <c r="M1374" i="1" s="1"/>
  <c r="M1373" i="1" s="1"/>
  <c r="I1383" i="1"/>
  <c r="K1384" i="1"/>
  <c r="AQ1384" i="1"/>
  <c r="AQ1383" i="1" s="1"/>
  <c r="AQ1382" i="1" s="1"/>
  <c r="AQ1381" i="1" s="1"/>
  <c r="AQ1380" i="1" s="1"/>
  <c r="K1388" i="1"/>
  <c r="I1389" i="1"/>
  <c r="M1389" i="1"/>
  <c r="M1388" i="1" s="1"/>
  <c r="M1387" i="1" s="1"/>
  <c r="M1381" i="1" s="1"/>
  <c r="M1380" i="1" s="1"/>
  <c r="I1396" i="1"/>
  <c r="AL1396" i="1"/>
  <c r="AE1399" i="1"/>
  <c r="AE1393" i="1" s="1"/>
  <c r="AE1392" i="1" s="1"/>
  <c r="I1408" i="1"/>
  <c r="K1409" i="1"/>
  <c r="AQ1409" i="1"/>
  <c r="AQ1408" i="1" s="1"/>
  <c r="AQ1407" i="1" s="1"/>
  <c r="AQ1406" i="1" s="1"/>
  <c r="AQ1405" i="1" s="1"/>
  <c r="AQ1413" i="1"/>
  <c r="AQ1412" i="1" s="1"/>
  <c r="J1420" i="1"/>
  <c r="AL1420" i="1"/>
  <c r="L1421" i="1"/>
  <c r="L1420" i="1" s="1"/>
  <c r="L1419" i="1" s="1"/>
  <c r="L1418" i="1" s="1"/>
  <c r="L1417" i="1" s="1"/>
  <c r="AR1421" i="1"/>
  <c r="AR1420" i="1" s="1"/>
  <c r="AR1419" i="1" s="1"/>
  <c r="AR1418" i="1" s="1"/>
  <c r="AV1423" i="1"/>
  <c r="J1426" i="1"/>
  <c r="U1426" i="1" s="1"/>
  <c r="AX1426" i="1" s="1"/>
  <c r="AL1426" i="1"/>
  <c r="BA1426" i="1" s="1"/>
  <c r="L1427" i="1"/>
  <c r="L1426" i="1" s="1"/>
  <c r="AR1427" i="1"/>
  <c r="AR1426" i="1" s="1"/>
  <c r="AU1426" i="1" s="1"/>
  <c r="I1443" i="1"/>
  <c r="K1444" i="1"/>
  <c r="AQ1444" i="1"/>
  <c r="AQ1443" i="1" s="1"/>
  <c r="AQ1434" i="1" s="1"/>
  <c r="AQ1433" i="1" s="1"/>
  <c r="AQ1460" i="1"/>
  <c r="AQ1459" i="1" s="1"/>
  <c r="J1471" i="1"/>
  <c r="N1471" i="1"/>
  <c r="N1470" i="1" s="1"/>
  <c r="N1469" i="1" s="1"/>
  <c r="N1468" i="1" s="1"/>
  <c r="N1467" i="1" s="1"/>
  <c r="AL1471" i="1"/>
  <c r="J1479" i="1"/>
  <c r="N1479" i="1"/>
  <c r="N1478" i="1" s="1"/>
  <c r="N1477" i="1" s="1"/>
  <c r="AL1479" i="1"/>
  <c r="K1488" i="1"/>
  <c r="I1489" i="1"/>
  <c r="M1489" i="1"/>
  <c r="M1488" i="1" s="1"/>
  <c r="M1487" i="1" s="1"/>
  <c r="M1486" i="1" s="1"/>
  <c r="M1485" i="1" s="1"/>
  <c r="T1493" i="1"/>
  <c r="AV1493" i="1" s="1"/>
  <c r="J1496" i="1"/>
  <c r="AL1496" i="1"/>
  <c r="L1497" i="1"/>
  <c r="L1496" i="1" s="1"/>
  <c r="L1495" i="1" s="1"/>
  <c r="L1486" i="1" s="1"/>
  <c r="L1485" i="1" s="1"/>
  <c r="AR1497" i="1"/>
  <c r="AR1496" i="1" s="1"/>
  <c r="AR1495" i="1" s="1"/>
  <c r="AL1504" i="1"/>
  <c r="BA1504" i="1" s="1"/>
  <c r="J1513" i="1"/>
  <c r="N1513" i="1"/>
  <c r="N1512" i="1" s="1"/>
  <c r="N1511" i="1" s="1"/>
  <c r="N1510" i="1" s="1"/>
  <c r="N1485" i="1" s="1"/>
  <c r="AL1513" i="1"/>
  <c r="K1526" i="1"/>
  <c r="J1527" i="1"/>
  <c r="I1531" i="1"/>
  <c r="K1532" i="1"/>
  <c r="AQ1532" i="1"/>
  <c r="AQ1531" i="1" s="1"/>
  <c r="AQ1530" i="1" s="1"/>
  <c r="AQ1524" i="1" s="1"/>
  <c r="AQ1517" i="1" s="1"/>
  <c r="K1538" i="1"/>
  <c r="V1538" i="1" s="1"/>
  <c r="AY1538" i="1" s="1"/>
  <c r="I1539" i="1"/>
  <c r="M1539" i="1"/>
  <c r="M1538" i="1" s="1"/>
  <c r="M1530" i="1" s="1"/>
  <c r="M1524" i="1" s="1"/>
  <c r="M1517" i="1" s="1"/>
  <c r="AS1539" i="1"/>
  <c r="J1547" i="1"/>
  <c r="N1547" i="1"/>
  <c r="N1546" i="1" s="1"/>
  <c r="N1545" i="1" s="1"/>
  <c r="AL1547" i="1"/>
  <c r="AB1550" i="1"/>
  <c r="AX1550" i="1" s="1"/>
  <c r="AF1551" i="1"/>
  <c r="AF1550" i="1" s="1"/>
  <c r="BA1550" i="1" s="1"/>
  <c r="L1559" i="1"/>
  <c r="L1558" i="1" s="1"/>
  <c r="L1557" i="1" s="1"/>
  <c r="L1556" i="1" s="1"/>
  <c r="L1555" i="1" s="1"/>
  <c r="N1566" i="1"/>
  <c r="N1565" i="1" s="1"/>
  <c r="N1564" i="1" s="1"/>
  <c r="N1563" i="1" s="1"/>
  <c r="N1562" i="1" s="1"/>
  <c r="L1571" i="1"/>
  <c r="L1570" i="1" s="1"/>
  <c r="L1569" i="1" s="1"/>
  <c r="L1563" i="1" s="1"/>
  <c r="L1562" i="1" s="1"/>
  <c r="T1584" i="1"/>
  <c r="AG1588" i="1"/>
  <c r="AG1587" i="1" s="1"/>
  <c r="AO1588" i="1"/>
  <c r="AO1587" i="1" s="1"/>
  <c r="U1590" i="1"/>
  <c r="AX1590" i="1" s="1"/>
  <c r="AP1590" i="1"/>
  <c r="AU1591" i="1"/>
  <c r="AF1591" i="1"/>
  <c r="BA1592" i="1"/>
  <c r="P1594" i="1"/>
  <c r="T1594" i="1" s="1"/>
  <c r="T1595" i="1"/>
  <c r="AV1597" i="1"/>
  <c r="V1600" i="1"/>
  <c r="AY1600" i="1" s="1"/>
  <c r="V1603" i="1"/>
  <c r="AY1603" i="1" s="1"/>
  <c r="BA1603" i="1"/>
  <c r="AL1602" i="1"/>
  <c r="T1604" i="1"/>
  <c r="V1607" i="1"/>
  <c r="AY1607" i="1" s="1"/>
  <c r="P1616" i="1"/>
  <c r="P1615" i="1" s="1"/>
  <c r="P1614" i="1" s="1"/>
  <c r="P1613" i="1" s="1"/>
  <c r="P1599" i="1" s="1"/>
  <c r="AV1620" i="1"/>
  <c r="T1621" i="1"/>
  <c r="AU1621" i="1"/>
  <c r="M1599" i="1"/>
  <c r="AL1623" i="1"/>
  <c r="AT1614" i="1"/>
  <c r="AT1613" i="1" s="1"/>
  <c r="AT1599" i="1" s="1"/>
  <c r="AF1624" i="1"/>
  <c r="AF1623" i="1" s="1"/>
  <c r="AF1614" i="1" s="1"/>
  <c r="AF1613" i="1" s="1"/>
  <c r="AF1599" i="1" s="1"/>
  <c r="BA1625" i="1"/>
  <c r="AU1625" i="1"/>
  <c r="AR1624" i="1"/>
  <c r="AR1623" i="1" s="1"/>
  <c r="AR1614" i="1" s="1"/>
  <c r="AR1613" i="1" s="1"/>
  <c r="AR1599" i="1" s="1"/>
  <c r="T1630" i="1"/>
  <c r="AC1634" i="1"/>
  <c r="AY1634" i="1" s="1"/>
  <c r="AY1637" i="1"/>
  <c r="BA1637" i="1"/>
  <c r="AL1635" i="1"/>
  <c r="AP1635" i="1"/>
  <c r="AU1637" i="1"/>
  <c r="W1643" i="1"/>
  <c r="AE1643" i="1"/>
  <c r="AZ1643" i="1"/>
  <c r="AV1658" i="1"/>
  <c r="AW1658" i="1"/>
  <c r="AW1666" i="1"/>
  <c r="M1662" i="1"/>
  <c r="AX1670" i="1"/>
  <c r="BA1670" i="1"/>
  <c r="AV1674" i="1"/>
  <c r="AW1674" i="1"/>
  <c r="T1680" i="1"/>
  <c r="Q1661" i="1"/>
  <c r="AC1661" i="1"/>
  <c r="AK1661" i="1"/>
  <c r="AS1661" i="1"/>
  <c r="R1661" i="1"/>
  <c r="AC1686" i="1"/>
  <c r="S1691" i="1"/>
  <c r="Y1691" i="1"/>
  <c r="Y1684" i="1" s="1"/>
  <c r="AC1691" i="1"/>
  <c r="AG1691" i="1"/>
  <c r="AG1684" i="1" s="1"/>
  <c r="AK1691" i="1"/>
  <c r="AK1684" i="1" s="1"/>
  <c r="AO1691" i="1"/>
  <c r="AO1684" i="1" s="1"/>
  <c r="AS1691" i="1"/>
  <c r="AS1684" i="1" s="1"/>
  <c r="N1704" i="1"/>
  <c r="AW1709" i="1"/>
  <c r="Q1704" i="1"/>
  <c r="Q1691" i="1" s="1"/>
  <c r="Q1684" i="1" s="1"/>
  <c r="X1704" i="1"/>
  <c r="X1691" i="1" s="1"/>
  <c r="X1684" i="1" s="1"/>
  <c r="AB1704" i="1"/>
  <c r="AB1691" i="1" s="1"/>
  <c r="AB1684" i="1" s="1"/>
  <c r="AF1704" i="1"/>
  <c r="AJ1704" i="1"/>
  <c r="AJ1691" i="1" s="1"/>
  <c r="AJ1684" i="1" s="1"/>
  <c r="AN1704" i="1"/>
  <c r="AN1691" i="1" s="1"/>
  <c r="AN1684" i="1" s="1"/>
  <c r="AR1704" i="1"/>
  <c r="AR1691" i="1" s="1"/>
  <c r="AR1684" i="1" s="1"/>
  <c r="AP1719" i="1"/>
  <c r="AY1727" i="1"/>
  <c r="BA1727" i="1"/>
  <c r="T1734" i="1"/>
  <c r="Q1731" i="1"/>
  <c r="Q1730" i="1" s="1"/>
  <c r="AC1731" i="1"/>
  <c r="AC1730" i="1" s="1"/>
  <c r="AK1731" i="1"/>
  <c r="AK1730" i="1" s="1"/>
  <c r="R1731" i="1"/>
  <c r="R1730" i="1" s="1"/>
  <c r="O1743" i="1"/>
  <c r="O1742" i="1" s="1"/>
  <c r="BA1746" i="1"/>
  <c r="AL1745" i="1"/>
  <c r="AP1745" i="1"/>
  <c r="AT1755" i="1"/>
  <c r="AT1754" i="1" s="1"/>
  <c r="V1757" i="1"/>
  <c r="AY1757" i="1" s="1"/>
  <c r="K1756" i="1"/>
  <c r="AO1755" i="1"/>
  <c r="AO1754" i="1" s="1"/>
  <c r="AN1767" i="1"/>
  <c r="AM1766" i="1"/>
  <c r="BA1797" i="1"/>
  <c r="AL1796" i="1"/>
  <c r="BA1796" i="1" s="1"/>
  <c r="AT1766" i="1"/>
  <c r="AB1891" i="1"/>
  <c r="AB1890" i="1" s="1"/>
  <c r="AW1911" i="1"/>
  <c r="AE1922" i="1"/>
  <c r="AV1361" i="1"/>
  <c r="K1395" i="1"/>
  <c r="J1396" i="1"/>
  <c r="N1396" i="1"/>
  <c r="N1395" i="1" s="1"/>
  <c r="N1394" i="1" s="1"/>
  <c r="N1393" i="1" s="1"/>
  <c r="N1392" i="1" s="1"/>
  <c r="AQ1396" i="1"/>
  <c r="AQ1395" i="1" s="1"/>
  <c r="AQ1394" i="1" s="1"/>
  <c r="AQ1393" i="1" s="1"/>
  <c r="AQ1392" i="1" s="1"/>
  <c r="AR1399" i="1"/>
  <c r="AU1399" i="1" s="1"/>
  <c r="P1400" i="1"/>
  <c r="P1399" i="1" s="1"/>
  <c r="P1393" i="1" s="1"/>
  <c r="P1392" i="1" s="1"/>
  <c r="AV1424" i="1"/>
  <c r="AL1436" i="1"/>
  <c r="AL1454" i="1"/>
  <c r="BA1454" i="1" s="1"/>
  <c r="AV1483" i="1"/>
  <c r="O1505" i="1"/>
  <c r="O1504" i="1" s="1"/>
  <c r="O1486" i="1" s="1"/>
  <c r="O1485" i="1" s="1"/>
  <c r="AV1523" i="1"/>
  <c r="AV1561" i="1"/>
  <c r="AV1573" i="1"/>
  <c r="AX1584" i="1"/>
  <c r="AA1581" i="1"/>
  <c r="AX1581" i="1" s="1"/>
  <c r="U1588" i="1"/>
  <c r="AX1588" i="1" s="1"/>
  <c r="U1591" i="1"/>
  <c r="AX1591" i="1" s="1"/>
  <c r="V1592" i="1"/>
  <c r="AY1592" i="1" s="1"/>
  <c r="K1591" i="1"/>
  <c r="AU1596" i="1"/>
  <c r="AV1596" i="1" s="1"/>
  <c r="V1601" i="1"/>
  <c r="AY1601" i="1" s="1"/>
  <c r="T1603" i="1"/>
  <c r="U1604" i="1"/>
  <c r="AX1604" i="1" s="1"/>
  <c r="V1608" i="1"/>
  <c r="AY1608" i="1" s="1"/>
  <c r="BA1608" i="1"/>
  <c r="AL1607" i="1"/>
  <c r="BA1607" i="1" s="1"/>
  <c r="T1609" i="1"/>
  <c r="Y1599" i="1"/>
  <c r="AG1599" i="1"/>
  <c r="AO1599" i="1"/>
  <c r="AW1628" i="1"/>
  <c r="AV1628" i="1"/>
  <c r="S1635" i="1"/>
  <c r="T1637" i="1"/>
  <c r="AP1645" i="1"/>
  <c r="AW1648" i="1"/>
  <c r="AV1648" i="1"/>
  <c r="AP1654" i="1"/>
  <c r="AF1661" i="1"/>
  <c r="AN1661" i="1"/>
  <c r="S1661" i="1"/>
  <c r="AP1679" i="1"/>
  <c r="AH1684" i="1"/>
  <c r="AP1700" i="1"/>
  <c r="AU1701" i="1"/>
  <c r="AW1713" i="1"/>
  <c r="AV1713" i="1"/>
  <c r="AP1733" i="1"/>
  <c r="AP1737" i="1"/>
  <c r="AW1740" i="1"/>
  <c r="AV1740" i="1"/>
  <c r="BA1750" i="1"/>
  <c r="AL1749" i="1"/>
  <c r="BA1749" i="1" s="1"/>
  <c r="J1754" i="1"/>
  <c r="U1754" i="1" s="1"/>
  <c r="AX1754" i="1" s="1"/>
  <c r="U1755" i="1"/>
  <c r="AX1755" i="1" s="1"/>
  <c r="T1769" i="1"/>
  <c r="L1768" i="1"/>
  <c r="L1767" i="1" s="1"/>
  <c r="AW1771" i="1"/>
  <c r="L1766" i="1"/>
  <c r="AP1820" i="1"/>
  <c r="AO1922" i="1"/>
  <c r="AO1921" i="1" s="1"/>
  <c r="BA1576" i="1"/>
  <c r="T1579" i="1"/>
  <c r="I1578" i="1"/>
  <c r="AY1579" i="1"/>
  <c r="BA1578" i="1"/>
  <c r="AP1578" i="1"/>
  <c r="AU1579" i="1"/>
  <c r="BA1579" i="1"/>
  <c r="BA1581" i="1"/>
  <c r="T1582" i="1"/>
  <c r="AU1582" i="1"/>
  <c r="BA1582" i="1"/>
  <c r="J1587" i="1"/>
  <c r="U1587" i="1" s="1"/>
  <c r="AX1587" i="1" s="1"/>
  <c r="U1589" i="1"/>
  <c r="AX1589" i="1" s="1"/>
  <c r="T1592" i="1"/>
  <c r="AP1594" i="1"/>
  <c r="AU1594" i="1" s="1"/>
  <c r="AU1595" i="1"/>
  <c r="AF1595" i="1"/>
  <c r="BA1596" i="1"/>
  <c r="I1602" i="1"/>
  <c r="U1603" i="1"/>
  <c r="AX1603" i="1" s="1"/>
  <c r="J1602" i="1"/>
  <c r="AU1602" i="1"/>
  <c r="AM1604" i="1"/>
  <c r="AM1603" i="1" s="1"/>
  <c r="AM1602" i="1" s="1"/>
  <c r="AM1601" i="1" s="1"/>
  <c r="AM1600" i="1" s="1"/>
  <c r="T1608" i="1"/>
  <c r="U1609" i="1"/>
  <c r="AX1609" i="1" s="1"/>
  <c r="AU1609" i="1"/>
  <c r="AJ1599" i="1"/>
  <c r="AZ1599" i="1"/>
  <c r="T1624" i="1"/>
  <c r="Q1599" i="1"/>
  <c r="AP1623" i="1"/>
  <c r="AU1624" i="1"/>
  <c r="T1625" i="1"/>
  <c r="AV1633" i="1"/>
  <c r="AC1643" i="1"/>
  <c r="AU1647" i="1"/>
  <c r="AS1646" i="1"/>
  <c r="AS1645" i="1" s="1"/>
  <c r="AS1644" i="1" s="1"/>
  <c r="AS1643" i="1" s="1"/>
  <c r="AP1664" i="1"/>
  <c r="AU1665" i="1"/>
  <c r="AP1668" i="1"/>
  <c r="M1661" i="1"/>
  <c r="Y1661" i="1"/>
  <c r="AG1661" i="1"/>
  <c r="AO1661" i="1"/>
  <c r="W1661" i="1"/>
  <c r="AE1661" i="1"/>
  <c r="T1687" i="1"/>
  <c r="S1686" i="1"/>
  <c r="AF1691" i="1"/>
  <c r="AF1684" i="1" s="1"/>
  <c r="AP1704" i="1"/>
  <c r="AU1705" i="1"/>
  <c r="AW1715" i="1"/>
  <c r="AV1715" i="1"/>
  <c r="AW1721" i="1"/>
  <c r="AV1721" i="1"/>
  <c r="AP1725" i="1"/>
  <c r="AW1728" i="1"/>
  <c r="AV1728" i="1"/>
  <c r="AW1747" i="1"/>
  <c r="AV1747" i="1"/>
  <c r="AV1752" i="1"/>
  <c r="AW1752" i="1"/>
  <c r="AF1755" i="1"/>
  <c r="AF1754" i="1" s="1"/>
  <c r="AB1767" i="1"/>
  <c r="AB1766" i="1" s="1"/>
  <c r="AH1767" i="1"/>
  <c r="AH1766" i="1" s="1"/>
  <c r="AA1766" i="1"/>
  <c r="I1802" i="1"/>
  <c r="T1803" i="1"/>
  <c r="AP1800" i="1"/>
  <c r="AE1818" i="1"/>
  <c r="AV1580" i="1"/>
  <c r="I1623" i="1"/>
  <c r="K1624" i="1"/>
  <c r="AV1627" i="1"/>
  <c r="AV1629" i="1"/>
  <c r="AV1631" i="1"/>
  <c r="J1646" i="1"/>
  <c r="AL1646" i="1"/>
  <c r="J1655" i="1"/>
  <c r="AL1655" i="1"/>
  <c r="K1664" i="1"/>
  <c r="I1665" i="1"/>
  <c r="AU1666" i="1"/>
  <c r="AV1666" i="1" s="1"/>
  <c r="AV1667" i="1"/>
  <c r="I1669" i="1"/>
  <c r="K1670" i="1"/>
  <c r="AW1676" i="1"/>
  <c r="J1680" i="1"/>
  <c r="AL1680" i="1"/>
  <c r="T1688" i="1"/>
  <c r="AD1688" i="1"/>
  <c r="AD1687" i="1" s="1"/>
  <c r="AD1686" i="1" s="1"/>
  <c r="AD1685" i="1" s="1"/>
  <c r="AU1688" i="1"/>
  <c r="AX1689" i="1"/>
  <c r="K1700" i="1"/>
  <c r="I1701" i="1"/>
  <c r="AU1702" i="1"/>
  <c r="AV1702" i="1" s="1"/>
  <c r="K1706" i="1"/>
  <c r="AU1706" i="1"/>
  <c r="J1712" i="1"/>
  <c r="AL1712" i="1"/>
  <c r="AW1714" i="1"/>
  <c r="J1720" i="1"/>
  <c r="AL1720" i="1"/>
  <c r="AW1722" i="1"/>
  <c r="J1726" i="1"/>
  <c r="AL1726" i="1"/>
  <c r="J1734" i="1"/>
  <c r="AL1734" i="1"/>
  <c r="AW1736" i="1"/>
  <c r="J1738" i="1"/>
  <c r="AL1738" i="1"/>
  <c r="AW1748" i="1"/>
  <c r="U1756" i="1"/>
  <c r="AX1756" i="1" s="1"/>
  <c r="AS1758" i="1"/>
  <c r="T1759" i="1"/>
  <c r="AV1760" i="1"/>
  <c r="AL1762" i="1"/>
  <c r="AP1762" i="1"/>
  <c r="T1763" i="1"/>
  <c r="AV1763" i="1" s="1"/>
  <c r="T1770" i="1"/>
  <c r="AU1771" i="1"/>
  <c r="AV1771" i="1" s="1"/>
  <c r="T1775" i="1"/>
  <c r="I1774" i="1"/>
  <c r="T1774" i="1" s="1"/>
  <c r="AU1776" i="1"/>
  <c r="BA1782" i="1"/>
  <c r="T1785" i="1"/>
  <c r="K1786" i="1"/>
  <c r="AQ1786" i="1"/>
  <c r="AQ1785" i="1" s="1"/>
  <c r="AQ1780" i="1" s="1"/>
  <c r="AQ1779" i="1" s="1"/>
  <c r="AQ1766" i="1" s="1"/>
  <c r="AY1787" i="1"/>
  <c r="AF1786" i="1"/>
  <c r="AF1785" i="1" s="1"/>
  <c r="AF1780" i="1" s="1"/>
  <c r="AF1779" i="1" s="1"/>
  <c r="AF1766" i="1" s="1"/>
  <c r="AJ1786" i="1"/>
  <c r="AJ1785" i="1" s="1"/>
  <c r="AJ1780" i="1" s="1"/>
  <c r="AJ1779" i="1" s="1"/>
  <c r="AJ1766" i="1" s="1"/>
  <c r="AN1786" i="1"/>
  <c r="AN1785" i="1" s="1"/>
  <c r="AN1780" i="1" s="1"/>
  <c r="AN1779" i="1" s="1"/>
  <c r="AR1786" i="1"/>
  <c r="AR1785" i="1" s="1"/>
  <c r="AR1780" i="1" s="1"/>
  <c r="AR1779" i="1" s="1"/>
  <c r="AR1766" i="1" s="1"/>
  <c r="AV1789" i="1"/>
  <c r="AV1793" i="1"/>
  <c r="U1804" i="1"/>
  <c r="J1803" i="1"/>
  <c r="AU1807" i="1"/>
  <c r="AV1807" i="1" s="1"/>
  <c r="T1811" i="1"/>
  <c r="AY1813" i="1"/>
  <c r="AO1812" i="1"/>
  <c r="AO1811" i="1" s="1"/>
  <c r="AO1810" i="1" s="1"/>
  <c r="AO1800" i="1" s="1"/>
  <c r="AU1813" i="1"/>
  <c r="AS1812" i="1"/>
  <c r="AS1811" i="1" s="1"/>
  <c r="AS1810" i="1" s="1"/>
  <c r="AU1810" i="1" s="1"/>
  <c r="AU1815" i="1"/>
  <c r="AS1821" i="1"/>
  <c r="AS1820" i="1" s="1"/>
  <c r="T1823" i="1"/>
  <c r="V1834" i="1"/>
  <c r="AY1834" i="1" s="1"/>
  <c r="K1830" i="1"/>
  <c r="AP1829" i="1"/>
  <c r="R1838" i="1"/>
  <c r="R1837" i="1" s="1"/>
  <c r="R1819" i="1" s="1"/>
  <c r="R1818" i="1" s="1"/>
  <c r="T1840" i="1"/>
  <c r="AO1818" i="1"/>
  <c r="AZ1818" i="1"/>
  <c r="AX1846" i="1"/>
  <c r="AQ1849" i="1"/>
  <c r="AU1849" i="1" s="1"/>
  <c r="AV1849" i="1" s="1"/>
  <c r="AV1852" i="1"/>
  <c r="AC1856" i="1"/>
  <c r="V1863" i="1"/>
  <c r="AY1863" i="1" s="1"/>
  <c r="K1862" i="1"/>
  <c r="BA1863" i="1"/>
  <c r="T1864" i="1"/>
  <c r="I1863" i="1"/>
  <c r="L1866" i="1"/>
  <c r="P1866" i="1"/>
  <c r="U1869" i="1"/>
  <c r="AX1869" i="1" s="1"/>
  <c r="AV1871" i="1"/>
  <c r="I1872" i="1"/>
  <c r="V1874" i="1"/>
  <c r="AY1874" i="1" s="1"/>
  <c r="K1873" i="1"/>
  <c r="AU1874" i="1"/>
  <c r="Q1874" i="1"/>
  <c r="Q1873" i="1" s="1"/>
  <c r="Q1872" i="1" s="1"/>
  <c r="Q1866" i="1" s="1"/>
  <c r="Q1860" i="1" s="1"/>
  <c r="Q1853" i="1" s="1"/>
  <c r="T1875" i="1"/>
  <c r="T1876" i="1"/>
  <c r="T1880" i="1"/>
  <c r="AP1879" i="1"/>
  <c r="T1881" i="1"/>
  <c r="BA1881" i="1"/>
  <c r="V1887" i="1"/>
  <c r="AY1887" i="1" s="1"/>
  <c r="V1888" i="1"/>
  <c r="AY1888" i="1" s="1"/>
  <c r="BA1888" i="1"/>
  <c r="AL1887" i="1"/>
  <c r="AP1887" i="1"/>
  <c r="AU1888" i="1"/>
  <c r="AV1889" i="1"/>
  <c r="O1891" i="1"/>
  <c r="O1890" i="1" s="1"/>
  <c r="S1891" i="1"/>
  <c r="S1890" i="1" s="1"/>
  <c r="BA1906" i="1"/>
  <c r="AL1905" i="1"/>
  <c r="AU1907" i="1"/>
  <c r="AR1906" i="1"/>
  <c r="AR1905" i="1" s="1"/>
  <c r="AR1904" i="1" s="1"/>
  <c r="AR1903" i="1" s="1"/>
  <c r="AR1902" i="1" s="1"/>
  <c r="P1910" i="1"/>
  <c r="AY1911" i="1"/>
  <c r="U1918" i="1"/>
  <c r="AX1918" i="1" s="1"/>
  <c r="U1919" i="1"/>
  <c r="AX1919" i="1" s="1"/>
  <c r="AX1926" i="1"/>
  <c r="R1923" i="1"/>
  <c r="BA1926" i="1"/>
  <c r="AT1923" i="1"/>
  <c r="T1927" i="1"/>
  <c r="I1926" i="1"/>
  <c r="Q1938" i="1"/>
  <c r="P1922" i="1"/>
  <c r="X1922" i="1"/>
  <c r="X1921" i="1" s="1"/>
  <c r="AF1922" i="1"/>
  <c r="U1943" i="1"/>
  <c r="AX1943" i="1" s="1"/>
  <c r="J1942" i="1"/>
  <c r="T1953" i="1"/>
  <c r="I1952" i="1"/>
  <c r="AW1956" i="1"/>
  <c r="AE1951" i="1"/>
  <c r="AW2085" i="1"/>
  <c r="AT2125" i="1"/>
  <c r="AT2119" i="1" s="1"/>
  <c r="AL1616" i="1"/>
  <c r="K1646" i="1"/>
  <c r="I1647" i="1"/>
  <c r="M1647" i="1"/>
  <c r="M1646" i="1" s="1"/>
  <c r="M1645" i="1" s="1"/>
  <c r="M1644" i="1" s="1"/>
  <c r="M1643" i="1" s="1"/>
  <c r="I1654" i="1"/>
  <c r="K1655" i="1"/>
  <c r="AQ1655" i="1"/>
  <c r="AQ1654" i="1" s="1"/>
  <c r="AQ1653" i="1" s="1"/>
  <c r="AQ1643" i="1" s="1"/>
  <c r="AV1659" i="1"/>
  <c r="J1665" i="1"/>
  <c r="N1665" i="1"/>
  <c r="N1664" i="1" s="1"/>
  <c r="N1663" i="1" s="1"/>
  <c r="N1662" i="1" s="1"/>
  <c r="N1661" i="1" s="1"/>
  <c r="AL1665" i="1"/>
  <c r="J1669" i="1"/>
  <c r="AL1669" i="1"/>
  <c r="L1670" i="1"/>
  <c r="L1669" i="1" s="1"/>
  <c r="L1668" i="1" s="1"/>
  <c r="L1662" i="1" s="1"/>
  <c r="L1661" i="1" s="1"/>
  <c r="AR1670" i="1"/>
  <c r="AR1669" i="1" s="1"/>
  <c r="AR1668" i="1" s="1"/>
  <c r="AR1662" i="1" s="1"/>
  <c r="AR1661" i="1" s="1"/>
  <c r="I1679" i="1"/>
  <c r="K1680" i="1"/>
  <c r="AQ1680" i="1"/>
  <c r="AQ1679" i="1" s="1"/>
  <c r="AQ1678" i="1" s="1"/>
  <c r="AQ1677" i="1" s="1"/>
  <c r="AQ1661" i="1" s="1"/>
  <c r="T1689" i="1"/>
  <c r="AU1689" i="1"/>
  <c r="J1701" i="1"/>
  <c r="N1701" i="1"/>
  <c r="N1700" i="1" s="1"/>
  <c r="N1699" i="1" s="1"/>
  <c r="N1691" i="1" s="1"/>
  <c r="N1684" i="1" s="1"/>
  <c r="AL1701" i="1"/>
  <c r="J1705" i="1"/>
  <c r="AL1705" i="1"/>
  <c r="AU1709" i="1"/>
  <c r="AV1709" i="1" s="1"/>
  <c r="I1711" i="1"/>
  <c r="T1711" i="1" s="1"/>
  <c r="K1712" i="1"/>
  <c r="AQ1712" i="1"/>
  <c r="AQ1711" i="1" s="1"/>
  <c r="AQ1704" i="1" s="1"/>
  <c r="I1719" i="1"/>
  <c r="K1720" i="1"/>
  <c r="AQ1720" i="1"/>
  <c r="AQ1719" i="1" s="1"/>
  <c r="AQ1718" i="1" s="1"/>
  <c r="K1726" i="1"/>
  <c r="I1727" i="1"/>
  <c r="M1727" i="1"/>
  <c r="M1726" i="1" s="1"/>
  <c r="M1725" i="1" s="1"/>
  <c r="M1724" i="1" s="1"/>
  <c r="M1723" i="1" s="1"/>
  <c r="AS1727" i="1"/>
  <c r="I1733" i="1"/>
  <c r="K1734" i="1"/>
  <c r="AQ1734" i="1"/>
  <c r="AQ1733" i="1" s="1"/>
  <c r="AQ1732" i="1" s="1"/>
  <c r="AQ1731" i="1" s="1"/>
  <c r="AQ1730" i="1" s="1"/>
  <c r="K1738" i="1"/>
  <c r="I1739" i="1"/>
  <c r="M1739" i="1"/>
  <c r="M1738" i="1" s="1"/>
  <c r="M1737" i="1" s="1"/>
  <c r="M1731" i="1" s="1"/>
  <c r="M1730" i="1" s="1"/>
  <c r="AS1739" i="1"/>
  <c r="I1745" i="1"/>
  <c r="K1746" i="1"/>
  <c r="AQ1746" i="1"/>
  <c r="AQ1745" i="1" s="1"/>
  <c r="AQ1744" i="1" s="1"/>
  <c r="AQ1743" i="1" s="1"/>
  <c r="AQ1742" i="1" s="1"/>
  <c r="T1758" i="1"/>
  <c r="V1768" i="1"/>
  <c r="AY1768" i="1" s="1"/>
  <c r="AV1772" i="1"/>
  <c r="AV1773" i="1"/>
  <c r="AP1774" i="1"/>
  <c r="AU1774" i="1" s="1"/>
  <c r="AU1775" i="1"/>
  <c r="BA1781" i="1"/>
  <c r="AL1785" i="1"/>
  <c r="T1787" i="1"/>
  <c r="AU1787" i="1"/>
  <c r="AS1786" i="1"/>
  <c r="AS1785" i="1" s="1"/>
  <c r="AS1780" i="1" s="1"/>
  <c r="AS1779" i="1" s="1"/>
  <c r="AS1766" i="1" s="1"/>
  <c r="AZ1786" i="1"/>
  <c r="AZ1785" i="1" s="1"/>
  <c r="AZ1780" i="1" s="1"/>
  <c r="AZ1779" i="1" s="1"/>
  <c r="AZ1766" i="1" s="1"/>
  <c r="T1790" i="1"/>
  <c r="T1794" i="1"/>
  <c r="AP1797" i="1"/>
  <c r="V1803" i="1"/>
  <c r="AY1803" i="1" s="1"/>
  <c r="AY1805" i="1"/>
  <c r="X1804" i="1"/>
  <c r="X1803" i="1" s="1"/>
  <c r="X1802" i="1" s="1"/>
  <c r="X1801" i="1" s="1"/>
  <c r="X1800" i="1" s="1"/>
  <c r="AB1804" i="1"/>
  <c r="AB1803" i="1" s="1"/>
  <c r="AB1802" i="1" s="1"/>
  <c r="AB1801" i="1" s="1"/>
  <c r="AB1800" i="1" s="1"/>
  <c r="AF1804" i="1"/>
  <c r="AF1803" i="1" s="1"/>
  <c r="AF1802" i="1" s="1"/>
  <c r="AF1801" i="1" s="1"/>
  <c r="AF1800" i="1" s="1"/>
  <c r="AJ1804" i="1"/>
  <c r="AJ1803" i="1" s="1"/>
  <c r="AJ1802" i="1" s="1"/>
  <c r="AJ1801" i="1" s="1"/>
  <c r="AJ1800" i="1" s="1"/>
  <c r="AN1804" i="1"/>
  <c r="AN1803" i="1" s="1"/>
  <c r="AN1802" i="1" s="1"/>
  <c r="AN1801" i="1" s="1"/>
  <c r="AN1800" i="1" s="1"/>
  <c r="AR1804" i="1"/>
  <c r="AR1803" i="1" s="1"/>
  <c r="AR1802" i="1" s="1"/>
  <c r="AR1801" i="1" s="1"/>
  <c r="AR1800" i="1" s="1"/>
  <c r="N1812" i="1"/>
  <c r="BA1812" i="1"/>
  <c r="AL1811" i="1"/>
  <c r="T1813" i="1"/>
  <c r="N1819" i="1"/>
  <c r="N1818" i="1" s="1"/>
  <c r="M1819" i="1"/>
  <c r="M1818" i="1" s="1"/>
  <c r="AC1819" i="1"/>
  <c r="AC1818" i="1" s="1"/>
  <c r="AG1821" i="1"/>
  <c r="AG1820" i="1" s="1"/>
  <c r="AG1819" i="1" s="1"/>
  <c r="AG1818" i="1" s="1"/>
  <c r="AX1823" i="1"/>
  <c r="BA1823" i="1"/>
  <c r="AU1826" i="1"/>
  <c r="AR1825" i="1"/>
  <c r="AI1830" i="1"/>
  <c r="AI1829" i="1" s="1"/>
  <c r="AI1828" i="1" s="1"/>
  <c r="AM1830" i="1"/>
  <c r="AM1829" i="1" s="1"/>
  <c r="AM1828" i="1" s="1"/>
  <c r="AQ1830" i="1"/>
  <c r="AQ1829" i="1" s="1"/>
  <c r="AQ1828" i="1" s="1"/>
  <c r="AQ1819" i="1" s="1"/>
  <c r="AU1834" i="1"/>
  <c r="BA1838" i="1"/>
  <c r="AL1837" i="1"/>
  <c r="BA1837" i="1" s="1"/>
  <c r="T1845" i="1"/>
  <c r="I1844" i="1"/>
  <c r="AB1818" i="1"/>
  <c r="AJ1818" i="1"/>
  <c r="V1846" i="1"/>
  <c r="AY1846" i="1" s="1"/>
  <c r="K1845" i="1"/>
  <c r="AP1844" i="1"/>
  <c r="AU1845" i="1"/>
  <c r="AX1857" i="1"/>
  <c r="T1858" i="1"/>
  <c r="W1860" i="1"/>
  <c r="W1853" i="1" s="1"/>
  <c r="X1860" i="1"/>
  <c r="X1853" i="1" s="1"/>
  <c r="AB1860" i="1"/>
  <c r="AB1853" i="1" s="1"/>
  <c r="AF1860" i="1"/>
  <c r="AF1853" i="1" s="1"/>
  <c r="AJ1860" i="1"/>
  <c r="AJ1853" i="1" s="1"/>
  <c r="AN1860" i="1"/>
  <c r="AN1853" i="1" s="1"/>
  <c r="U1868" i="1"/>
  <c r="AX1868" i="1" s="1"/>
  <c r="J1867" i="1"/>
  <c r="Z1866" i="1"/>
  <c r="Z1860" i="1" s="1"/>
  <c r="Z1853" i="1" s="1"/>
  <c r="AP1867" i="1"/>
  <c r="T1869" i="1"/>
  <c r="I1868" i="1"/>
  <c r="U1880" i="1"/>
  <c r="AX1880" i="1" s="1"/>
  <c r="J1879" i="1"/>
  <c r="T1888" i="1"/>
  <c r="T1894" i="1"/>
  <c r="Q1891" i="1"/>
  <c r="Q1890" i="1" s="1"/>
  <c r="AP1893" i="1"/>
  <c r="T1895" i="1"/>
  <c r="BA1895" i="1"/>
  <c r="V1899" i="1"/>
  <c r="AY1899" i="1" s="1"/>
  <c r="V1900" i="1"/>
  <c r="AY1900" i="1" s="1"/>
  <c r="BA1900" i="1"/>
  <c r="AL1899" i="1"/>
  <c r="AP1899" i="1"/>
  <c r="AU1900" i="1"/>
  <c r="O1903" i="1"/>
  <c r="O1902" i="1" s="1"/>
  <c r="BA1911" i="1"/>
  <c r="AL1910" i="1"/>
  <c r="AP1910" i="1"/>
  <c r="AU1911" i="1"/>
  <c r="AV1911" i="1" s="1"/>
  <c r="V1918" i="1"/>
  <c r="AY1918" i="1" s="1"/>
  <c r="K1917" i="1"/>
  <c r="BA1918" i="1"/>
  <c r="T1919" i="1"/>
  <c r="I1918" i="1"/>
  <c r="S1923" i="1"/>
  <c r="S1922" i="1" s="1"/>
  <c r="S1921" i="1" s="1"/>
  <c r="V1926" i="1"/>
  <c r="AY1926" i="1" s="1"/>
  <c r="K1925" i="1"/>
  <c r="AD1923" i="1"/>
  <c r="AU1932" i="1"/>
  <c r="AS1931" i="1"/>
  <c r="AC1922" i="1"/>
  <c r="AC1921" i="1" s="1"/>
  <c r="AJ1922" i="1"/>
  <c r="AZ1922" i="1"/>
  <c r="AZ1921" i="1" s="1"/>
  <c r="AV1958" i="1"/>
  <c r="AW1958" i="1"/>
  <c r="AV2056" i="1"/>
  <c r="AW2056" i="1"/>
  <c r="L1655" i="1"/>
  <c r="L1654" i="1" s="1"/>
  <c r="L1653" i="1" s="1"/>
  <c r="L1643" i="1" s="1"/>
  <c r="AR1655" i="1"/>
  <c r="AR1654" i="1" s="1"/>
  <c r="AR1653" i="1" s="1"/>
  <c r="AR1643" i="1" s="1"/>
  <c r="AV1657" i="1"/>
  <c r="AV1660" i="1"/>
  <c r="AL1687" i="1"/>
  <c r="I1706" i="1"/>
  <c r="M1706" i="1"/>
  <c r="M1705" i="1" s="1"/>
  <c r="M1704" i="1" s="1"/>
  <c r="M1691" i="1" s="1"/>
  <c r="M1684" i="1" s="1"/>
  <c r="AV1751" i="1"/>
  <c r="AN1755" i="1"/>
  <c r="AN1754" i="1" s="1"/>
  <c r="V1758" i="1"/>
  <c r="AY1758" i="1" s="1"/>
  <c r="BA1758" i="1"/>
  <c r="AY1770" i="1"/>
  <c r="AL1770" i="1"/>
  <c r="AX1774" i="1"/>
  <c r="U1775" i="1"/>
  <c r="AX1775" i="1" s="1"/>
  <c r="BA1775" i="1"/>
  <c r="V1776" i="1"/>
  <c r="AY1776" i="1" s="1"/>
  <c r="K1775" i="1"/>
  <c r="P1780" i="1"/>
  <c r="P1779" i="1" s="1"/>
  <c r="P1766" i="1" s="1"/>
  <c r="AU1786" i="1"/>
  <c r="T1786" i="1"/>
  <c r="U1787" i="1"/>
  <c r="AX1787" i="1" s="1"/>
  <c r="AV1791" i="1"/>
  <c r="R1797" i="1"/>
  <c r="V1801" i="1"/>
  <c r="AY1801" i="1" s="1"/>
  <c r="V1804" i="1"/>
  <c r="AY1804" i="1" s="1"/>
  <c r="BA1804" i="1"/>
  <c r="AL1803" i="1"/>
  <c r="T1805" i="1"/>
  <c r="AU1805" i="1"/>
  <c r="AS1804" i="1"/>
  <c r="T1812" i="1"/>
  <c r="U1813" i="1"/>
  <c r="AX1813" i="1" s="1"/>
  <c r="T1815" i="1"/>
  <c r="AI1819" i="1"/>
  <c r="AK1821" i="1"/>
  <c r="AK1820" i="1" s="1"/>
  <c r="AK1819" i="1" s="1"/>
  <c r="AK1818" i="1" s="1"/>
  <c r="V1823" i="1"/>
  <c r="AY1823" i="1" s="1"/>
  <c r="K1822" i="1"/>
  <c r="T1826" i="1"/>
  <c r="Q1825" i="1"/>
  <c r="Q1821" i="1" s="1"/>
  <c r="Q1820" i="1" s="1"/>
  <c r="Q1819" i="1" s="1"/>
  <c r="Q1818" i="1" s="1"/>
  <c r="AV1827" i="1"/>
  <c r="AW1834" i="1"/>
  <c r="AV1834" i="1"/>
  <c r="AP1837" i="1"/>
  <c r="AX1840" i="1"/>
  <c r="AU1846" i="1"/>
  <c r="AV1851" i="1"/>
  <c r="S1856" i="1"/>
  <c r="T1857" i="1"/>
  <c r="BA1857" i="1"/>
  <c r="AL1856" i="1"/>
  <c r="AX1856" i="1"/>
  <c r="AW1859" i="1"/>
  <c r="AH1860" i="1"/>
  <c r="AH1853" i="1" s="1"/>
  <c r="AP1861" i="1"/>
  <c r="AU1864" i="1"/>
  <c r="AS1863" i="1"/>
  <c r="N1866" i="1"/>
  <c r="N1860" i="1" s="1"/>
  <c r="N1853" i="1" s="1"/>
  <c r="AD1866" i="1"/>
  <c r="AD1860" i="1" s="1"/>
  <c r="AT1866" i="1"/>
  <c r="AT1860" i="1" s="1"/>
  <c r="AT1853" i="1" s="1"/>
  <c r="AZ1866" i="1"/>
  <c r="AZ1860" i="1" s="1"/>
  <c r="AZ1853" i="1" s="1"/>
  <c r="T1874" i="1"/>
  <c r="BA1880" i="1"/>
  <c r="AL1879" i="1"/>
  <c r="AU1881" i="1"/>
  <c r="AR1880" i="1"/>
  <c r="AR1879" i="1" s="1"/>
  <c r="AR1878" i="1" s="1"/>
  <c r="AR1860" i="1" s="1"/>
  <c r="AR1853" i="1" s="1"/>
  <c r="U1888" i="1"/>
  <c r="AX1888" i="1" s="1"/>
  <c r="J1887" i="1"/>
  <c r="N1891" i="1"/>
  <c r="N1890" i="1" s="1"/>
  <c r="U1894" i="1"/>
  <c r="AX1894" i="1" s="1"/>
  <c r="J1893" i="1"/>
  <c r="W1891" i="1"/>
  <c r="W1890" i="1" s="1"/>
  <c r="AE1891" i="1"/>
  <c r="AE1890" i="1" s="1"/>
  <c r="AM1891" i="1"/>
  <c r="AM1890" i="1" s="1"/>
  <c r="T1900" i="1"/>
  <c r="T1906" i="1"/>
  <c r="AP1905" i="1"/>
  <c r="AU1906" i="1"/>
  <c r="T1907" i="1"/>
  <c r="AX1909" i="1"/>
  <c r="AP1924" i="1"/>
  <c r="U1931" i="1"/>
  <c r="AX1931" i="1" s="1"/>
  <c r="U1932" i="1"/>
  <c r="AX1932" i="1" s="1"/>
  <c r="AS1937" i="1"/>
  <c r="N1922" i="1"/>
  <c r="AD1922" i="1"/>
  <c r="AT1922" i="1"/>
  <c r="L1922" i="1"/>
  <c r="L1921" i="1" s="1"/>
  <c r="AB1922" i="1"/>
  <c r="AB1921" i="1" s="1"/>
  <c r="AN1922" i="1"/>
  <c r="BA1943" i="1"/>
  <c r="AL1942" i="1"/>
  <c r="AP1942" i="1"/>
  <c r="AU1943" i="1"/>
  <c r="M1967" i="1"/>
  <c r="M1966" i="1" s="1"/>
  <c r="AF1984" i="1"/>
  <c r="AF1978" i="1" s="1"/>
  <c r="AW2237" i="1"/>
  <c r="AV2237" i="1"/>
  <c r="AU1750" i="1"/>
  <c r="U1757" i="1"/>
  <c r="AX1757" i="1" s="1"/>
  <c r="T1768" i="1"/>
  <c r="V1769" i="1"/>
  <c r="AY1769" i="1" s="1"/>
  <c r="BA1774" i="1"/>
  <c r="T1776" i="1"/>
  <c r="U1786" i="1"/>
  <c r="AX1786" i="1" s="1"/>
  <c r="J1785" i="1"/>
  <c r="AU1785" i="1"/>
  <c r="AP1780" i="1"/>
  <c r="AW1792" i="1"/>
  <c r="AV1792" i="1"/>
  <c r="V1802" i="1"/>
  <c r="AY1802" i="1" s="1"/>
  <c r="T1804" i="1"/>
  <c r="U1805" i="1"/>
  <c r="AX1805" i="1" s="1"/>
  <c r="AV1809" i="1"/>
  <c r="T1810" i="1"/>
  <c r="U1812" i="1"/>
  <c r="AX1812" i="1" s="1"/>
  <c r="J1811" i="1"/>
  <c r="AM1819" i="1"/>
  <c r="AU1823" i="1"/>
  <c r="AR1822" i="1"/>
  <c r="AR1821" i="1" s="1"/>
  <c r="AR1820" i="1" s="1"/>
  <c r="AR1819" i="1" s="1"/>
  <c r="AR1818" i="1" s="1"/>
  <c r="AU1825" i="1"/>
  <c r="T1830" i="1"/>
  <c r="I1829" i="1"/>
  <c r="AV1831" i="1"/>
  <c r="S1837" i="1"/>
  <c r="T1838" i="1"/>
  <c r="AS1838" i="1"/>
  <c r="AS1837" i="1" s="1"/>
  <c r="AU1840" i="1"/>
  <c r="X1818" i="1"/>
  <c r="AF1818" i="1"/>
  <c r="AW1846" i="1"/>
  <c r="AV1846" i="1"/>
  <c r="AV1850" i="1"/>
  <c r="AA1854" i="1"/>
  <c r="AX1854" i="1" s="1"/>
  <c r="AX1855" i="1"/>
  <c r="AP1856" i="1"/>
  <c r="AS1857" i="1"/>
  <c r="AS1856" i="1" s="1"/>
  <c r="AS1855" i="1" s="1"/>
  <c r="AS1854" i="1" s="1"/>
  <c r="AU1858" i="1"/>
  <c r="O1860" i="1"/>
  <c r="O1853" i="1" s="1"/>
  <c r="L1860" i="1"/>
  <c r="L1853" i="1" s="1"/>
  <c r="P1860" i="1"/>
  <c r="P1853" i="1" s="1"/>
  <c r="S1866" i="1"/>
  <c r="S1860" i="1" s="1"/>
  <c r="AS1868" i="1"/>
  <c r="AS1867" i="1" s="1"/>
  <c r="AS1866" i="1" s="1"/>
  <c r="AU1869" i="1"/>
  <c r="AP1872" i="1"/>
  <c r="AU1872" i="1" s="1"/>
  <c r="AU1873" i="1"/>
  <c r="BA1894" i="1"/>
  <c r="AL1893" i="1"/>
  <c r="AU1895" i="1"/>
  <c r="AR1894" i="1"/>
  <c r="AR1893" i="1" s="1"/>
  <c r="AR1892" i="1" s="1"/>
  <c r="AR1891" i="1" s="1"/>
  <c r="AR1890" i="1" s="1"/>
  <c r="U1900" i="1"/>
  <c r="AX1900" i="1" s="1"/>
  <c r="J1899" i="1"/>
  <c r="U1906" i="1"/>
  <c r="AX1906" i="1" s="1"/>
  <c r="J1905" i="1"/>
  <c r="AP1916" i="1"/>
  <c r="AU1919" i="1"/>
  <c r="AS1918" i="1"/>
  <c r="AU1927" i="1"/>
  <c r="AS1926" i="1"/>
  <c r="V1931" i="1"/>
  <c r="AY1931" i="1" s="1"/>
  <c r="K1930" i="1"/>
  <c r="V1930" i="1" s="1"/>
  <c r="AY1930" i="1" s="1"/>
  <c r="T1932" i="1"/>
  <c r="I1931" i="1"/>
  <c r="AV1934" i="1"/>
  <c r="R1922" i="1"/>
  <c r="AH1922" i="1"/>
  <c r="AR1922" i="1"/>
  <c r="AW1943" i="1"/>
  <c r="AV1943" i="1"/>
  <c r="AW1945" i="1"/>
  <c r="AV1945" i="1"/>
  <c r="AW1947" i="1"/>
  <c r="AV1947" i="1"/>
  <c r="AW1949" i="1"/>
  <c r="AL1954" i="1"/>
  <c r="BA1955" i="1"/>
  <c r="AU1955" i="1"/>
  <c r="AP1954" i="1"/>
  <c r="AU1949" i="1"/>
  <c r="AV1949" i="1" s="1"/>
  <c r="AV1950" i="1"/>
  <c r="T1955" i="1"/>
  <c r="AU1956" i="1"/>
  <c r="AV1956" i="1" s="1"/>
  <c r="U1962" i="1"/>
  <c r="AX1962" i="1" s="1"/>
  <c r="AP1963" i="1"/>
  <c r="AU1964" i="1"/>
  <c r="T1969" i="1"/>
  <c r="V1975" i="1"/>
  <c r="AY1975" i="1" s="1"/>
  <c r="K1974" i="1"/>
  <c r="AW1976" i="1"/>
  <c r="BA1986" i="1"/>
  <c r="AU2007" i="1"/>
  <c r="AV2008" i="1"/>
  <c r="V2013" i="1"/>
  <c r="AY2013" i="1" s="1"/>
  <c r="K2012" i="1"/>
  <c r="T2014" i="1"/>
  <c r="I2013" i="1"/>
  <c r="AW2021" i="1"/>
  <c r="AU2024" i="1"/>
  <c r="BA2032" i="1"/>
  <c r="AL2031" i="1"/>
  <c r="AP2031" i="1"/>
  <c r="AU2032" i="1"/>
  <c r="BA2035" i="1"/>
  <c r="T2044" i="1"/>
  <c r="Q2043" i="1"/>
  <c r="BA2046" i="1"/>
  <c r="AU2048" i="1"/>
  <c r="AP2047" i="1"/>
  <c r="AU2050" i="1"/>
  <c r="AV2050" i="1" s="1"/>
  <c r="AR2047" i="1"/>
  <c r="AR2046" i="1" s="1"/>
  <c r="AR2041" i="1" s="1"/>
  <c r="AR2040" i="1" s="1"/>
  <c r="AR2039" i="1" s="1"/>
  <c r="AH2041" i="1"/>
  <c r="AH2040" i="1" s="1"/>
  <c r="AH2039" i="1" s="1"/>
  <c r="AV2064" i="1"/>
  <c r="AW2066" i="1"/>
  <c r="T2072" i="1"/>
  <c r="T2087" i="1"/>
  <c r="BA2089" i="1"/>
  <c r="AU2089" i="1"/>
  <c r="AW2099" i="1"/>
  <c r="Z2094" i="1"/>
  <c r="Z2093" i="1" s="1"/>
  <c r="AD2094" i="1"/>
  <c r="AD2093" i="1" s="1"/>
  <c r="AH2094" i="1"/>
  <c r="AH2093" i="1" s="1"/>
  <c r="AW2107" i="1"/>
  <c r="BA2107" i="1"/>
  <c r="AL2106" i="1"/>
  <c r="AP2106" i="1"/>
  <c r="AU2107" i="1"/>
  <c r="AV2107" i="1" s="1"/>
  <c r="O2121" i="1"/>
  <c r="T2122" i="1"/>
  <c r="BA2122" i="1"/>
  <c r="AL2121" i="1"/>
  <c r="BA2135" i="1"/>
  <c r="AL2134" i="1"/>
  <c r="AP2134" i="1"/>
  <c r="AU2135" i="1"/>
  <c r="AW2148" i="1"/>
  <c r="AP2147" i="1"/>
  <c r="AU2148" i="1"/>
  <c r="AV2148" i="1" s="1"/>
  <c r="AV2149" i="1"/>
  <c r="V2152" i="1"/>
  <c r="AY2152" i="1" s="1"/>
  <c r="K2151" i="1"/>
  <c r="T2153" i="1"/>
  <c r="I2152" i="1"/>
  <c r="T2160" i="1"/>
  <c r="AV2161" i="1"/>
  <c r="AU2170" i="1"/>
  <c r="AP2169" i="1"/>
  <c r="T2189" i="1"/>
  <c r="I2188" i="1"/>
  <c r="AV2197" i="1"/>
  <c r="AW2197" i="1"/>
  <c r="AW2216" i="1"/>
  <c r="T2225" i="1"/>
  <c r="AA2260" i="1"/>
  <c r="T2286" i="1"/>
  <c r="AV2289" i="1"/>
  <c r="AW2289" i="1"/>
  <c r="AP2294" i="1"/>
  <c r="AU2301" i="1"/>
  <c r="AS2300" i="1"/>
  <c r="T2335" i="1"/>
  <c r="AV2335" i="1" s="1"/>
  <c r="Q2332" i="1"/>
  <c r="Q2331" i="1" s="1"/>
  <c r="Q2306" i="1" s="1"/>
  <c r="Q2305" i="1" s="1"/>
  <c r="AU2403" i="1"/>
  <c r="AP2402" i="1"/>
  <c r="AU2402" i="1" s="1"/>
  <c r="R2513" i="1"/>
  <c r="AV2528" i="1"/>
  <c r="AW2528" i="1"/>
  <c r="AP2546" i="1"/>
  <c r="AW2551" i="1"/>
  <c r="AW2560" i="1"/>
  <c r="AV2560" i="1"/>
  <c r="AV2569" i="1"/>
  <c r="AW2569" i="1"/>
  <c r="AV2571" i="1"/>
  <c r="AW2571" i="1"/>
  <c r="BA2558" i="1"/>
  <c r="AF2557" i="1"/>
  <c r="AW2576" i="1"/>
  <c r="AV2578" i="1"/>
  <c r="AW2578" i="1"/>
  <c r="AV1814" i="1"/>
  <c r="AV1817" i="1"/>
  <c r="I1822" i="1"/>
  <c r="AL1822" i="1"/>
  <c r="AL1825" i="1"/>
  <c r="BA1825" i="1" s="1"/>
  <c r="J1830" i="1"/>
  <c r="AL1830" i="1"/>
  <c r="AA1837" i="1"/>
  <c r="AX1837" i="1" s="1"/>
  <c r="J1845" i="1"/>
  <c r="AL1845" i="1"/>
  <c r="AD1857" i="1"/>
  <c r="AD1856" i="1" s="1"/>
  <c r="AD1855" i="1" s="1"/>
  <c r="AD1854" i="1" s="1"/>
  <c r="AX1858" i="1"/>
  <c r="J1862" i="1"/>
  <c r="AL1862" i="1"/>
  <c r="K1868" i="1"/>
  <c r="J1873" i="1"/>
  <c r="AL1873" i="1"/>
  <c r="I1879" i="1"/>
  <c r="K1880" i="1"/>
  <c r="K1886" i="1"/>
  <c r="I1887" i="1"/>
  <c r="I1893" i="1"/>
  <c r="K1894" i="1"/>
  <c r="K1898" i="1"/>
  <c r="I1899" i="1"/>
  <c r="I1905" i="1"/>
  <c r="K1906" i="1"/>
  <c r="AC1909" i="1"/>
  <c r="AY1909" i="1" s="1"/>
  <c r="J1917" i="1"/>
  <c r="AL1917" i="1"/>
  <c r="J1925" i="1"/>
  <c r="AL1925" i="1"/>
  <c r="AV1928" i="1"/>
  <c r="J1930" i="1"/>
  <c r="U1930" i="1" s="1"/>
  <c r="AX1930" i="1" s="1"/>
  <c r="AL1930" i="1"/>
  <c r="BA1930" i="1" s="1"/>
  <c r="K1941" i="1"/>
  <c r="I1942" i="1"/>
  <c r="N1954" i="1"/>
  <c r="N1953" i="1" s="1"/>
  <c r="N1952" i="1" s="1"/>
  <c r="N1951" i="1" s="1"/>
  <c r="J1955" i="1"/>
  <c r="AV1959" i="1"/>
  <c r="BA1961" i="1"/>
  <c r="T1964" i="1"/>
  <c r="I1963" i="1"/>
  <c r="V1964" i="1"/>
  <c r="AY1964" i="1" s="1"/>
  <c r="BA1963" i="1"/>
  <c r="K1968" i="1"/>
  <c r="V1970" i="1"/>
  <c r="AY1970" i="1" s="1"/>
  <c r="BA1970" i="1"/>
  <c r="AL1969" i="1"/>
  <c r="T1971" i="1"/>
  <c r="AU1971" i="1"/>
  <c r="AS1970" i="1"/>
  <c r="AS1969" i="1" s="1"/>
  <c r="AS1968" i="1" s="1"/>
  <c r="AS1967" i="1" s="1"/>
  <c r="AS1966" i="1" s="1"/>
  <c r="U1976" i="1"/>
  <c r="AX1976" i="1" s="1"/>
  <c r="J1975" i="1"/>
  <c r="BA1980" i="1"/>
  <c r="BA1987" i="1"/>
  <c r="BA1990" i="1"/>
  <c r="T1994" i="1"/>
  <c r="I1993" i="1"/>
  <c r="V1995" i="1"/>
  <c r="AY1995" i="1" s="1"/>
  <c r="K1994" i="1"/>
  <c r="Z1984" i="1"/>
  <c r="Z1978" i="1" s="1"/>
  <c r="AH1984" i="1"/>
  <c r="AH1978" i="1" s="1"/>
  <c r="AP1993" i="1"/>
  <c r="AU1994" i="1"/>
  <c r="V1999" i="1"/>
  <c r="AY1999" i="1" s="1"/>
  <c r="K1998" i="1"/>
  <c r="BA1999" i="1"/>
  <c r="T2000" i="1"/>
  <c r="I1999" i="1"/>
  <c r="T2007" i="1"/>
  <c r="AX2021" i="1"/>
  <c r="T2024" i="1"/>
  <c r="R2023" i="1"/>
  <c r="T2023" i="1" s="1"/>
  <c r="T2032" i="1"/>
  <c r="BA2036" i="1"/>
  <c r="BA2047" i="1"/>
  <c r="Q2048" i="1"/>
  <c r="AV2051" i="1"/>
  <c r="X2053" i="1"/>
  <c r="X2052" i="1" s="1"/>
  <c r="X2041" i="1" s="1"/>
  <c r="X2040" i="1" s="1"/>
  <c r="X2039" i="1" s="1"/>
  <c r="AB2053" i="1"/>
  <c r="AB2052" i="1" s="1"/>
  <c r="AB2041" i="1" s="1"/>
  <c r="AB2040" i="1" s="1"/>
  <c r="AB2039" i="1" s="1"/>
  <c r="AF2041" i="1"/>
  <c r="AF2040" i="1" s="1"/>
  <c r="AF2039" i="1" s="1"/>
  <c r="AJ2041" i="1"/>
  <c r="AJ2040" i="1" s="1"/>
  <c r="AJ2039" i="1" s="1"/>
  <c r="AN2041" i="1"/>
  <c r="AN2040" i="1" s="1"/>
  <c r="AN2039" i="1" s="1"/>
  <c r="AC2062" i="1"/>
  <c r="AC2061" i="1" s="1"/>
  <c r="AC2060" i="1" s="1"/>
  <c r="AC2059" i="1" s="1"/>
  <c r="AC2058" i="1" s="1"/>
  <c r="AC2038" i="1" s="1"/>
  <c r="T2063" i="1"/>
  <c r="AX2066" i="1"/>
  <c r="R2060" i="1"/>
  <c r="R2059" i="1" s="1"/>
  <c r="AX2069" i="1"/>
  <c r="AV2073" i="1"/>
  <c r="T2075" i="1"/>
  <c r="Q2074" i="1"/>
  <c r="Q2060" i="1" s="1"/>
  <c r="Q2059" i="1" s="1"/>
  <c r="AP2075" i="1"/>
  <c r="T2076" i="1"/>
  <c r="BA2076" i="1"/>
  <c r="AU2076" i="1"/>
  <c r="T2083" i="1"/>
  <c r="AX2083" i="1"/>
  <c r="BA2085" i="1"/>
  <c r="AU2085" i="1"/>
  <c r="AV2085" i="1" s="1"/>
  <c r="AW2088" i="1"/>
  <c r="AV2088" i="1"/>
  <c r="T2089" i="1"/>
  <c r="BA2090" i="1"/>
  <c r="AU2090" i="1"/>
  <c r="AV2092" i="1"/>
  <c r="AK2096" i="1"/>
  <c r="AK2095" i="1" s="1"/>
  <c r="AU2097" i="1"/>
  <c r="AS2096" i="1"/>
  <c r="AS2095" i="1" s="1"/>
  <c r="AN2096" i="1"/>
  <c r="AN2095" i="1" s="1"/>
  <c r="AN2094" i="1" s="1"/>
  <c r="AN2093" i="1" s="1"/>
  <c r="AR2096" i="1"/>
  <c r="AR2095" i="1" s="1"/>
  <c r="AR2094" i="1" s="1"/>
  <c r="AR2093" i="1" s="1"/>
  <c r="AZ2094" i="1"/>
  <c r="AZ2093" i="1" s="1"/>
  <c r="T2109" i="1"/>
  <c r="AX2109" i="1"/>
  <c r="AG2106" i="1"/>
  <c r="AG2105" i="1" s="1"/>
  <c r="AG2094" i="1" s="1"/>
  <c r="AG2093" i="1" s="1"/>
  <c r="AG2058" i="1" s="1"/>
  <c r="AK2106" i="1"/>
  <c r="AK2105" i="1" s="1"/>
  <c r="AO2106" i="1"/>
  <c r="AO2105" i="1" s="1"/>
  <c r="AO2094" i="1" s="1"/>
  <c r="AO2093" i="1" s="1"/>
  <c r="AU2113" i="1"/>
  <c r="AV2113" i="1" s="1"/>
  <c r="AS2106" i="1"/>
  <c r="AS2105" i="1" s="1"/>
  <c r="AS2122" i="1"/>
  <c r="AS2121" i="1" s="1"/>
  <c r="AS2120" i="1" s="1"/>
  <c r="AS2119" i="1" s="1"/>
  <c r="AU2123" i="1"/>
  <c r="AV2123" i="1" s="1"/>
  <c r="R2126" i="1"/>
  <c r="T2126" i="1" s="1"/>
  <c r="V2127" i="1"/>
  <c r="AL2127" i="1"/>
  <c r="T2131" i="1"/>
  <c r="T2132" i="1"/>
  <c r="AU2132" i="1"/>
  <c r="W2130" i="1"/>
  <c r="W2125" i="1" s="1"/>
  <c r="W2119" i="1" s="1"/>
  <c r="AQ2134" i="1"/>
  <c r="AQ2130" i="1" s="1"/>
  <c r="AQ2125" i="1" s="1"/>
  <c r="AQ2119" i="1" s="1"/>
  <c r="U2135" i="1"/>
  <c r="AX2135" i="1" s="1"/>
  <c r="U2137" i="1"/>
  <c r="AX2137" i="1" s="1"/>
  <c r="J2134" i="1"/>
  <c r="N2130" i="1"/>
  <c r="N2125" i="1" s="1"/>
  <c r="N2119" i="1" s="1"/>
  <c r="R2130" i="1"/>
  <c r="R2125" i="1" s="1"/>
  <c r="BA2140" i="1"/>
  <c r="AL2139" i="1"/>
  <c r="BA2139" i="1" s="1"/>
  <c r="AU2140" i="1"/>
  <c r="AP2139" i="1"/>
  <c r="AU2139" i="1" s="1"/>
  <c r="V2147" i="1"/>
  <c r="AY2147" i="1" s="1"/>
  <c r="K2146" i="1"/>
  <c r="V2153" i="1"/>
  <c r="AY2153" i="1" s="1"/>
  <c r="BA2153" i="1"/>
  <c r="AL2152" i="1"/>
  <c r="BA2159" i="1"/>
  <c r="T2159" i="1"/>
  <c r="AU2171" i="1"/>
  <c r="T2173" i="1"/>
  <c r="R2172" i="1"/>
  <c r="I2179" i="1"/>
  <c r="T2180" i="1"/>
  <c r="AU2190" i="1"/>
  <c r="AY2194" i="1"/>
  <c r="AY2200" i="1"/>
  <c r="BA2204" i="1"/>
  <c r="BA2205" i="1"/>
  <c r="AP2205" i="1"/>
  <c r="AU2206" i="1"/>
  <c r="AY2227" i="1"/>
  <c r="AY2235" i="1"/>
  <c r="AW2274" i="1"/>
  <c r="AV2274" i="1"/>
  <c r="AW2278" i="1"/>
  <c r="AV2278" i="1"/>
  <c r="AL2272" i="1"/>
  <c r="AU2288" i="1"/>
  <c r="AP2273" i="1"/>
  <c r="T2295" i="1"/>
  <c r="I2294" i="1"/>
  <c r="AO2306" i="1"/>
  <c r="AO2305" i="1" s="1"/>
  <c r="AO2298" i="1" s="1"/>
  <c r="AS2314" i="1"/>
  <c r="AS2313" i="1" s="1"/>
  <c r="AS2306" i="1" s="1"/>
  <c r="AS2305" i="1" s="1"/>
  <c r="AV2323" i="1"/>
  <c r="AW2323" i="1"/>
  <c r="AX2346" i="1"/>
  <c r="AA2345" i="1"/>
  <c r="AL2358" i="1"/>
  <c r="AQ2357" i="1"/>
  <c r="AQ2356" i="1" s="1"/>
  <c r="AQ2355" i="1" s="1"/>
  <c r="AU2366" i="1"/>
  <c r="AU2434" i="1"/>
  <c r="AV2434" i="1" s="1"/>
  <c r="T2508" i="1"/>
  <c r="AV2508" i="1" s="1"/>
  <c r="J1822" i="1"/>
  <c r="AV1859" i="1"/>
  <c r="AV1929" i="1"/>
  <c r="T1954" i="1"/>
  <c r="V1963" i="1"/>
  <c r="AY1963" i="1" s="1"/>
  <c r="K1962" i="1"/>
  <c r="AX1963" i="1"/>
  <c r="AD1967" i="1"/>
  <c r="AD1966" i="1" s="1"/>
  <c r="AT1967" i="1"/>
  <c r="AT1966" i="1" s="1"/>
  <c r="T1970" i="1"/>
  <c r="U1971" i="1"/>
  <c r="AX1971" i="1" s="1"/>
  <c r="BA1971" i="1"/>
  <c r="BA1979" i="1"/>
  <c r="O1984" i="1"/>
  <c r="O1978" i="1" s="1"/>
  <c r="O1921" i="1" s="1"/>
  <c r="AE1984" i="1"/>
  <c r="AE1978" i="1" s="1"/>
  <c r="AU1995" i="1"/>
  <c r="AV1996" i="1"/>
  <c r="AX2007" i="1"/>
  <c r="AP2011" i="1"/>
  <c r="AU2014" i="1"/>
  <c r="AS2013" i="1"/>
  <c r="T2020" i="1"/>
  <c r="I2019" i="1"/>
  <c r="V2021" i="1"/>
  <c r="AY2021" i="1" s="1"/>
  <c r="K2020" i="1"/>
  <c r="AH2017" i="1"/>
  <c r="AH2016" i="1" s="1"/>
  <c r="AP2019" i="1"/>
  <c r="AU2020" i="1"/>
  <c r="AU2023" i="1"/>
  <c r="T2025" i="1"/>
  <c r="AV2025" i="1" s="1"/>
  <c r="AJ2028" i="1"/>
  <c r="AJ2027" i="1" s="1"/>
  <c r="U2032" i="1"/>
  <c r="AX2032" i="1" s="1"/>
  <c r="J2031" i="1"/>
  <c r="AR2035" i="1"/>
  <c r="AU2044" i="1"/>
  <c r="AS2043" i="1"/>
  <c r="BA2050" i="1"/>
  <c r="AT2041" i="1"/>
  <c r="AT2040" i="1" s="1"/>
  <c r="AT2039" i="1" s="1"/>
  <c r="T2054" i="1"/>
  <c r="I2053" i="1"/>
  <c r="AG2053" i="1"/>
  <c r="AG2052" i="1" s="1"/>
  <c r="AG2041" i="1" s="1"/>
  <c r="AG2040" i="1" s="1"/>
  <c r="AG2039" i="1" s="1"/>
  <c r="AK2053" i="1"/>
  <c r="AK2052" i="1" s="1"/>
  <c r="AK2041" i="1" s="1"/>
  <c r="AK2040" i="1" s="1"/>
  <c r="AK2039" i="1" s="1"/>
  <c r="AO2053" i="1"/>
  <c r="AO2052" i="1" s="1"/>
  <c r="AO2041" i="1" s="1"/>
  <c r="AO2040" i="1" s="1"/>
  <c r="AO2039" i="1" s="1"/>
  <c r="AU2054" i="1"/>
  <c r="AS2053" i="1"/>
  <c r="AX2063" i="1"/>
  <c r="V2066" i="1"/>
  <c r="AY2066" i="1" s="1"/>
  <c r="K2062" i="1"/>
  <c r="O2062" i="1"/>
  <c r="O2061" i="1" s="1"/>
  <c r="S2062" i="1"/>
  <c r="S2061" i="1" s="1"/>
  <c r="Z2062" i="1"/>
  <c r="Z2061" i="1" s="1"/>
  <c r="Z2060" i="1" s="1"/>
  <c r="Z2059" i="1" s="1"/>
  <c r="AP2061" i="1"/>
  <c r="T2069" i="1"/>
  <c r="AU2069" i="1"/>
  <c r="AR2062" i="1"/>
  <c r="AR2061" i="1" s="1"/>
  <c r="J2075" i="1"/>
  <c r="W2074" i="1"/>
  <c r="AA2074" i="1"/>
  <c r="AV2077" i="1"/>
  <c r="T2079" i="1"/>
  <c r="AW2081" i="1"/>
  <c r="AV2081" i="1"/>
  <c r="BA2083" i="1"/>
  <c r="AU2083" i="1"/>
  <c r="X2082" i="1"/>
  <c r="X2074" i="1" s="1"/>
  <c r="X2060" i="1" s="1"/>
  <c r="X2059" i="1" s="1"/>
  <c r="AB2082" i="1"/>
  <c r="AB2074" i="1" s="1"/>
  <c r="AB2060" i="1" s="1"/>
  <c r="AB2059" i="1" s="1"/>
  <c r="AB2058" i="1" s="1"/>
  <c r="AB2038" i="1" s="1"/>
  <c r="AF2082" i="1"/>
  <c r="AF2074" i="1" s="1"/>
  <c r="AF2060" i="1" s="1"/>
  <c r="AF2059" i="1" s="1"/>
  <c r="AJ2082" i="1"/>
  <c r="AJ2074" i="1" s="1"/>
  <c r="AJ2060" i="1" s="1"/>
  <c r="AJ2059" i="1" s="1"/>
  <c r="AN2082" i="1"/>
  <c r="AN2074" i="1" s="1"/>
  <c r="AN2060" i="1" s="1"/>
  <c r="AN2059" i="1" s="1"/>
  <c r="AR2082" i="1"/>
  <c r="AR2074" i="1" s="1"/>
  <c r="AZ2082" i="1"/>
  <c r="AZ2074" i="1" s="1"/>
  <c r="AZ2060" i="1" s="1"/>
  <c r="AZ2059" i="1" s="1"/>
  <c r="AZ2058" i="1" s="1"/>
  <c r="AZ2038" i="1" s="1"/>
  <c r="T2090" i="1"/>
  <c r="BA2091" i="1"/>
  <c r="AU2091" i="1"/>
  <c r="AV2091" i="1" s="1"/>
  <c r="U2097" i="1"/>
  <c r="AX2097" i="1" s="1"/>
  <c r="U2099" i="1"/>
  <c r="AX2099" i="1" s="1"/>
  <c r="J2096" i="1"/>
  <c r="R2094" i="1"/>
  <c r="R2093" i="1" s="1"/>
  <c r="X2094" i="1"/>
  <c r="X2093" i="1" s="1"/>
  <c r="AF2096" i="1"/>
  <c r="AF2095" i="1" s="1"/>
  <c r="AF2094" i="1" s="1"/>
  <c r="AF2093" i="1" s="1"/>
  <c r="AJ2096" i="1"/>
  <c r="AJ2095" i="1" s="1"/>
  <c r="AJ2094" i="1" s="1"/>
  <c r="AJ2093" i="1" s="1"/>
  <c r="BA2103" i="1"/>
  <c r="AU2103" i="1"/>
  <c r="AV2103" i="1" s="1"/>
  <c r="U2107" i="1"/>
  <c r="AX2107" i="1" s="1"/>
  <c r="J2106" i="1"/>
  <c r="AV2108" i="1"/>
  <c r="BA2109" i="1"/>
  <c r="AU2109" i="1"/>
  <c r="AP2121" i="1"/>
  <c r="AU2122" i="1"/>
  <c r="AW2127" i="1"/>
  <c r="AV2127" i="1"/>
  <c r="AV2133" i="1"/>
  <c r="V2134" i="1"/>
  <c r="AY2134" i="1" s="1"/>
  <c r="K2130" i="1"/>
  <c r="T2135" i="1"/>
  <c r="I2134" i="1"/>
  <c r="AF2119" i="1"/>
  <c r="AJ2119" i="1"/>
  <c r="AN2125" i="1"/>
  <c r="AN2119" i="1" s="1"/>
  <c r="AR2119" i="1"/>
  <c r="Z2130" i="1"/>
  <c r="Z2125" i="1" s="1"/>
  <c r="Z2119" i="1" s="1"/>
  <c r="T2141" i="1"/>
  <c r="AV2141" i="1" s="1"/>
  <c r="R2140" i="1"/>
  <c r="U2148" i="1"/>
  <c r="AX2148" i="1" s="1"/>
  <c r="J2147" i="1"/>
  <c r="AM2150" i="1"/>
  <c r="AS2152" i="1"/>
  <c r="AS2151" i="1" s="1"/>
  <c r="AS2150" i="1" s="1"/>
  <c r="T2165" i="1"/>
  <c r="AU2165" i="1"/>
  <c r="AU2164" i="1"/>
  <c r="AC2184" i="1"/>
  <c r="AC2183" i="1" s="1"/>
  <c r="T2206" i="1"/>
  <c r="I2205" i="1"/>
  <c r="AU2212" i="1"/>
  <c r="AS2211" i="1"/>
  <c r="AW2229" i="1"/>
  <c r="AV2229" i="1"/>
  <c r="AW2233" i="1"/>
  <c r="AV2233" i="1"/>
  <c r="AW2245" i="1"/>
  <c r="AV2245" i="1"/>
  <c r="AW2253" i="1"/>
  <c r="AV2253" i="1"/>
  <c r="AW2257" i="1"/>
  <c r="AJ2260" i="1"/>
  <c r="AV2281" i="1"/>
  <c r="AW2281" i="1"/>
  <c r="AW2282" i="1"/>
  <c r="AV2282" i="1"/>
  <c r="U2288" i="1"/>
  <c r="AX2288" i="1" s="1"/>
  <c r="J2273" i="1"/>
  <c r="N2273" i="1"/>
  <c r="N2272" i="1" s="1"/>
  <c r="N2271" i="1" s="1"/>
  <c r="N2270" i="1" s="1"/>
  <c r="N2260" i="1" s="1"/>
  <c r="V2288" i="1"/>
  <c r="AY2288" i="1" s="1"/>
  <c r="T2308" i="1"/>
  <c r="R2307" i="1"/>
  <c r="T2307" i="1" s="1"/>
  <c r="AU2308" i="1"/>
  <c r="AP2307" i="1"/>
  <c r="AU2307" i="1" s="1"/>
  <c r="AG2298" i="1"/>
  <c r="T2317" i="1"/>
  <c r="I2314" i="1"/>
  <c r="M2314" i="1"/>
  <c r="M2313" i="1" s="1"/>
  <c r="M2306" i="1" s="1"/>
  <c r="M2305" i="1" s="1"/>
  <c r="M2298" i="1" s="1"/>
  <c r="U2317" i="1"/>
  <c r="AX2317" i="1" s="1"/>
  <c r="AW2324" i="1"/>
  <c r="AV2324" i="1"/>
  <c r="AW2337" i="1"/>
  <c r="T2352" i="1"/>
  <c r="O2351" i="1"/>
  <c r="AU2353" i="1"/>
  <c r="AV2353" i="1" s="1"/>
  <c r="AP2352" i="1"/>
  <c r="U2366" i="1"/>
  <c r="AX2366" i="1" s="1"/>
  <c r="J2359" i="1"/>
  <c r="N2359" i="1"/>
  <c r="N2358" i="1" s="1"/>
  <c r="N2357" i="1" s="1"/>
  <c r="N2356" i="1" s="1"/>
  <c r="N2355" i="1" s="1"/>
  <c r="V2366" i="1"/>
  <c r="AY2366" i="1" s="1"/>
  <c r="AU2414" i="1"/>
  <c r="AR2411" i="1"/>
  <c r="AR2410" i="1" s="1"/>
  <c r="U1961" i="1"/>
  <c r="AX1961" i="1" s="1"/>
  <c r="T1968" i="1"/>
  <c r="U1970" i="1"/>
  <c r="AX1970" i="1" s="1"/>
  <c r="J1969" i="1"/>
  <c r="AP1975" i="1"/>
  <c r="AU1976" i="1"/>
  <c r="AV1976" i="1" s="1"/>
  <c r="AV1977" i="1"/>
  <c r="BA1985" i="1"/>
  <c r="P1986" i="1"/>
  <c r="AR1987" i="1"/>
  <c r="AK1984" i="1"/>
  <c r="AK1978" i="1" s="1"/>
  <c r="AI1984" i="1"/>
  <c r="AI1978" i="1" s="1"/>
  <c r="AI1921" i="1" s="1"/>
  <c r="AW1995" i="1"/>
  <c r="AV1995" i="1"/>
  <c r="AP1997" i="1"/>
  <c r="AU2000" i="1"/>
  <c r="AS1999" i="1"/>
  <c r="T2006" i="1"/>
  <c r="I2005" i="1"/>
  <c r="V2007" i="1"/>
  <c r="AY2007" i="1" s="1"/>
  <c r="K2006" i="1"/>
  <c r="AP2005" i="1"/>
  <c r="AU2006" i="1"/>
  <c r="U2013" i="1"/>
  <c r="AX2013" i="1" s="1"/>
  <c r="U2014" i="1"/>
  <c r="AX2014" i="1" s="1"/>
  <c r="AU2021" i="1"/>
  <c r="AV2021" i="1" s="1"/>
  <c r="AV2022" i="1"/>
  <c r="AN2028" i="1"/>
  <c r="AN2027" i="1" s="1"/>
  <c r="BA2034" i="1"/>
  <c r="P2035" i="1"/>
  <c r="P2041" i="1"/>
  <c r="P2040" i="1" s="1"/>
  <c r="P2039" i="1" s="1"/>
  <c r="I2061" i="1"/>
  <c r="W2062" i="1"/>
  <c r="W2061" i="1" s="1"/>
  <c r="W2060" i="1" s="1"/>
  <c r="W2059" i="1" s="1"/>
  <c r="W2058" i="1" s="1"/>
  <c r="AA2062" i="1"/>
  <c r="AA2061" i="1" s="1"/>
  <c r="AA2060" i="1" s="1"/>
  <c r="AA2059" i="1" s="1"/>
  <c r="AE2062" i="1"/>
  <c r="AE2061" i="1" s="1"/>
  <c r="AE2060" i="1" s="1"/>
  <c r="AE2059" i="1" s="1"/>
  <c r="AE2058" i="1" s="1"/>
  <c r="AE2038" i="1" s="1"/>
  <c r="AI2062" i="1"/>
  <c r="AI2061" i="1" s="1"/>
  <c r="AI2060" i="1" s="1"/>
  <c r="AI2059" i="1" s="1"/>
  <c r="AM2062" i="1"/>
  <c r="AM2061" i="1" s="1"/>
  <c r="AM2060" i="1" s="1"/>
  <c r="AM2059" i="1" s="1"/>
  <c r="AQ2062" i="1"/>
  <c r="AQ2061" i="1" s="1"/>
  <c r="AQ2060" i="1" s="1"/>
  <c r="AQ2059" i="1" s="1"/>
  <c r="AU2066" i="1"/>
  <c r="AV2066" i="1" s="1"/>
  <c r="AV2067" i="1"/>
  <c r="V2075" i="1"/>
  <c r="AY2075" i="1" s="1"/>
  <c r="AD2074" i="1"/>
  <c r="AD2060" i="1" s="1"/>
  <c r="AD2059" i="1" s="1"/>
  <c r="BA2075" i="1"/>
  <c r="AT2074" i="1"/>
  <c r="AT2060" i="1" s="1"/>
  <c r="AT2059" i="1" s="1"/>
  <c r="V2083" i="1"/>
  <c r="AY2083" i="1" s="1"/>
  <c r="K2082" i="1"/>
  <c r="V2096" i="1"/>
  <c r="AY2096" i="1" s="1"/>
  <c r="K2095" i="1"/>
  <c r="T2097" i="1"/>
  <c r="I2096" i="1"/>
  <c r="BA2099" i="1"/>
  <c r="AL2096" i="1"/>
  <c r="AP2096" i="1"/>
  <c r="AU2099" i="1"/>
  <c r="AV2099" i="1" s="1"/>
  <c r="AT2094" i="1"/>
  <c r="AT2093" i="1" s="1"/>
  <c r="V2109" i="1"/>
  <c r="AY2109" i="1" s="1"/>
  <c r="K2106" i="1"/>
  <c r="AW2110" i="1"/>
  <c r="AV2110" i="1"/>
  <c r="AV2112" i="1"/>
  <c r="AW2113" i="1"/>
  <c r="AV2118" i="1"/>
  <c r="AP2126" i="1"/>
  <c r="AU2126" i="1" s="1"/>
  <c r="AW2128" i="1"/>
  <c r="AV2128" i="1"/>
  <c r="O2130" i="1"/>
  <c r="O2125" i="1" s="1"/>
  <c r="AM2119" i="1"/>
  <c r="P2119" i="1"/>
  <c r="T2138" i="1"/>
  <c r="S2137" i="1"/>
  <c r="S2134" i="1" s="1"/>
  <c r="S2130" i="1" s="1"/>
  <c r="S2125" i="1" s="1"/>
  <c r="S2119" i="1" s="1"/>
  <c r="U2153" i="1"/>
  <c r="AX2153" i="1" s="1"/>
  <c r="J2152" i="1"/>
  <c r="AP2152" i="1"/>
  <c r="AU2153" i="1"/>
  <c r="T2154" i="1"/>
  <c r="T2164" i="1"/>
  <c r="AV2164" i="1" s="1"/>
  <c r="W2038" i="1"/>
  <c r="K2187" i="1"/>
  <c r="V2190" i="1"/>
  <c r="AY2190" i="1" s="1"/>
  <c r="AN2184" i="1"/>
  <c r="AN2183" i="1" s="1"/>
  <c r="BA2224" i="1"/>
  <c r="AL2223" i="1"/>
  <c r="AW2239" i="1"/>
  <c r="AV2239" i="1"/>
  <c r="AU2243" i="1"/>
  <c r="AP2224" i="1"/>
  <c r="AW2249" i="1"/>
  <c r="AV2249" i="1"/>
  <c r="AU2258" i="1"/>
  <c r="AR2257" i="1"/>
  <c r="AU2257" i="1" s="1"/>
  <c r="AV2257" i="1" s="1"/>
  <c r="AK2263" i="1"/>
  <c r="AK2262" i="1" s="1"/>
  <c r="AK2261" i="1" s="1"/>
  <c r="AS2267" i="1"/>
  <c r="AS2263" i="1" s="1"/>
  <c r="AS2262" i="1" s="1"/>
  <c r="AS2261" i="1" s="1"/>
  <c r="AU2268" i="1"/>
  <c r="AN2314" i="1"/>
  <c r="AN2313" i="1" s="1"/>
  <c r="AK2332" i="1"/>
  <c r="AK2331" i="1" s="1"/>
  <c r="AK2306" i="1" s="1"/>
  <c r="AK2305" i="1" s="1"/>
  <c r="AK2298" i="1" s="1"/>
  <c r="R2389" i="1"/>
  <c r="BA2404" i="1"/>
  <c r="AL2403" i="1"/>
  <c r="U2412" i="1"/>
  <c r="AX2412" i="1" s="1"/>
  <c r="J2411" i="1"/>
  <c r="V2412" i="1"/>
  <c r="AY2412" i="1" s="1"/>
  <c r="N2411" i="1"/>
  <c r="N2410" i="1" s="1"/>
  <c r="V2410" i="1" s="1"/>
  <c r="AY2410" i="1" s="1"/>
  <c r="AU2423" i="1"/>
  <c r="AS2422" i="1"/>
  <c r="J1994" i="1"/>
  <c r="AL1994" i="1"/>
  <c r="J1998" i="1"/>
  <c r="AL1998" i="1"/>
  <c r="J2006" i="1"/>
  <c r="AL2006" i="1"/>
  <c r="J2012" i="1"/>
  <c r="AL2012" i="1"/>
  <c r="J2020" i="1"/>
  <c r="AL2020" i="1"/>
  <c r="K2030" i="1"/>
  <c r="I2031" i="1"/>
  <c r="AL2052" i="1"/>
  <c r="J2054" i="1"/>
  <c r="J2062" i="1"/>
  <c r="AL2062" i="1"/>
  <c r="I2074" i="1"/>
  <c r="J2082" i="1"/>
  <c r="U2082" i="1" s="1"/>
  <c r="N2082" i="1"/>
  <c r="N2074" i="1" s="1"/>
  <c r="N2060" i="1" s="1"/>
  <c r="N2059" i="1" s="1"/>
  <c r="N2058" i="1" s="1"/>
  <c r="N2038" i="1" s="1"/>
  <c r="AL2082" i="1"/>
  <c r="AP2082" i="1"/>
  <c r="L2096" i="1"/>
  <c r="L2095" i="1" s="1"/>
  <c r="L2094" i="1" s="1"/>
  <c r="L2093" i="1" s="1"/>
  <c r="AV2098" i="1"/>
  <c r="I2106" i="1"/>
  <c r="M2106" i="1"/>
  <c r="M2105" i="1" s="1"/>
  <c r="M2094" i="1" s="1"/>
  <c r="M2093" i="1" s="1"/>
  <c r="M2058" i="1" s="1"/>
  <c r="M2038" i="1" s="1"/>
  <c r="Q2111" i="1"/>
  <c r="T2111" i="1" s="1"/>
  <c r="AV2111" i="1" s="1"/>
  <c r="O2116" i="1"/>
  <c r="AL2116" i="1"/>
  <c r="AP2116" i="1"/>
  <c r="L2134" i="1"/>
  <c r="L2130" i="1" s="1"/>
  <c r="L2125" i="1" s="1"/>
  <c r="L2119" i="1" s="1"/>
  <c r="I2146" i="1"/>
  <c r="L2147" i="1"/>
  <c r="L2146" i="1" s="1"/>
  <c r="L2145" i="1" s="1"/>
  <c r="L2144" i="1" s="1"/>
  <c r="AV2162" i="1"/>
  <c r="AL2171" i="1"/>
  <c r="U2179" i="1"/>
  <c r="AX2179" i="1" s="1"/>
  <c r="J2178" i="1"/>
  <c r="M2187" i="1"/>
  <c r="M2186" i="1" s="1"/>
  <c r="M2185" i="1" s="1"/>
  <c r="M2184" i="1" s="1"/>
  <c r="M2183" i="1" s="1"/>
  <c r="Q2187" i="1"/>
  <c r="Q2186" i="1" s="1"/>
  <c r="Q2185" i="1" s="1"/>
  <c r="V2188" i="1"/>
  <c r="AY2188" i="1" s="1"/>
  <c r="Z2187" i="1"/>
  <c r="Z2186" i="1" s="1"/>
  <c r="Z2185" i="1" s="1"/>
  <c r="Z2184" i="1" s="1"/>
  <c r="Z2183" i="1" s="1"/>
  <c r="AD2187" i="1"/>
  <c r="AD2186" i="1" s="1"/>
  <c r="AD2185" i="1" s="1"/>
  <c r="AD2184" i="1" s="1"/>
  <c r="AD2183" i="1" s="1"/>
  <c r="I2190" i="1"/>
  <c r="T2190" i="1" s="1"/>
  <c r="T2191" i="1"/>
  <c r="T2193" i="1"/>
  <c r="S2192" i="1"/>
  <c r="S2187" i="1" s="1"/>
  <c r="S2186" i="1" s="1"/>
  <c r="S2185" i="1" s="1"/>
  <c r="S2184" i="1" s="1"/>
  <c r="S2183" i="1" s="1"/>
  <c r="T2194" i="1"/>
  <c r="T2196" i="1"/>
  <c r="T2200" i="1"/>
  <c r="I2199" i="1"/>
  <c r="BA2199" i="1"/>
  <c r="AP2199" i="1"/>
  <c r="AU2200" i="1"/>
  <c r="BA2200" i="1"/>
  <c r="V2205" i="1"/>
  <c r="AY2205" i="1" s="1"/>
  <c r="K2204" i="1"/>
  <c r="V2204" i="1" s="1"/>
  <c r="AY2204" i="1" s="1"/>
  <c r="U2205" i="1"/>
  <c r="AX2205" i="1" s="1"/>
  <c r="BA2211" i="1"/>
  <c r="T2212" i="1"/>
  <c r="AV2212" i="1" s="1"/>
  <c r="U2216" i="1"/>
  <c r="AX2216" i="1" s="1"/>
  <c r="J2215" i="1"/>
  <c r="U2224" i="1"/>
  <c r="J2223" i="1"/>
  <c r="W2224" i="1"/>
  <c r="W2223" i="1" s="1"/>
  <c r="W2222" i="1" s="1"/>
  <c r="W2221" i="1" s="1"/>
  <c r="W2220" i="1" s="1"/>
  <c r="AA2224" i="1"/>
  <c r="AA2223" i="1" s="1"/>
  <c r="AA2222" i="1" s="1"/>
  <c r="AA2221" i="1" s="1"/>
  <c r="AA2220" i="1" s="1"/>
  <c r="AE2224" i="1"/>
  <c r="AE2223" i="1" s="1"/>
  <c r="AE2222" i="1" s="1"/>
  <c r="AE2221" i="1" s="1"/>
  <c r="AE2220" i="1" s="1"/>
  <c r="AI2224" i="1"/>
  <c r="AI2223" i="1" s="1"/>
  <c r="AI2222" i="1" s="1"/>
  <c r="AI2221" i="1" s="1"/>
  <c r="AI2220" i="1" s="1"/>
  <c r="AM2224" i="1"/>
  <c r="AM2223" i="1" s="1"/>
  <c r="AM2222" i="1" s="1"/>
  <c r="AM2221" i="1" s="1"/>
  <c r="AM2220" i="1" s="1"/>
  <c r="AQ2224" i="1"/>
  <c r="AQ2223" i="1" s="1"/>
  <c r="AQ2222" i="1" s="1"/>
  <c r="AQ2221" i="1" s="1"/>
  <c r="AQ2220" i="1" s="1"/>
  <c r="AW2227" i="1"/>
  <c r="AV2227" i="1"/>
  <c r="AW2228" i="1"/>
  <c r="U2235" i="1"/>
  <c r="AX2235" i="1" s="1"/>
  <c r="T2241" i="1"/>
  <c r="AW2242" i="1"/>
  <c r="AV2247" i="1"/>
  <c r="AV2251" i="1"/>
  <c r="AU2264" i="1"/>
  <c r="AV2264" i="1" s="1"/>
  <c r="R2260" i="1"/>
  <c r="AH2263" i="1"/>
  <c r="AH2262" i="1" s="1"/>
  <c r="AH2261" i="1" s="1"/>
  <c r="AH2260" i="1" s="1"/>
  <c r="AG2263" i="1"/>
  <c r="AG2262" i="1" s="1"/>
  <c r="AG2261" i="1" s="1"/>
  <c r="AW2276" i="1"/>
  <c r="AW2277" i="1"/>
  <c r="AW2284" i="1"/>
  <c r="T2290" i="1"/>
  <c r="I2273" i="1"/>
  <c r="M2273" i="1"/>
  <c r="M2272" i="1" s="1"/>
  <c r="M2271" i="1" s="1"/>
  <c r="M2270" i="1" s="1"/>
  <c r="M2260" i="1" s="1"/>
  <c r="Q2273" i="1"/>
  <c r="Q2272" i="1" s="1"/>
  <c r="Q2271" i="1" s="1"/>
  <c r="Q2270" i="1" s="1"/>
  <c r="Q2260" i="1" s="1"/>
  <c r="AN2273" i="1"/>
  <c r="AN2272" i="1" s="1"/>
  <c r="AN2271" i="1" s="1"/>
  <c r="AN2270" i="1" s="1"/>
  <c r="AR2273" i="1"/>
  <c r="AR2272" i="1" s="1"/>
  <c r="AR2271" i="1" s="1"/>
  <c r="AR2270" i="1" s="1"/>
  <c r="AZ2273" i="1"/>
  <c r="AZ2272" i="1" s="1"/>
  <c r="AZ2271" i="1" s="1"/>
  <c r="AZ2270" i="1" s="1"/>
  <c r="AS2295" i="1"/>
  <c r="AS2294" i="1" s="1"/>
  <c r="AS2293" i="1" s="1"/>
  <c r="AS2292" i="1" s="1"/>
  <c r="AU2296" i="1"/>
  <c r="AU2303" i="1"/>
  <c r="AV2303" i="1" s="1"/>
  <c r="AU2311" i="1"/>
  <c r="AI2306" i="1"/>
  <c r="AI2305" i="1" s="1"/>
  <c r="AI2298" i="1" s="1"/>
  <c r="BA2317" i="1"/>
  <c r="AL2314" i="1"/>
  <c r="AP2314" i="1"/>
  <c r="AU2317" i="1"/>
  <c r="AT2314" i="1"/>
  <c r="AT2313" i="1" s="1"/>
  <c r="AT2306" i="1" s="1"/>
  <c r="AT2305" i="1" s="1"/>
  <c r="AT2298" i="1" s="1"/>
  <c r="AU2319" i="1"/>
  <c r="AR2314" i="1"/>
  <c r="AR2313" i="1" s="1"/>
  <c r="T2322" i="1"/>
  <c r="R2321" i="1"/>
  <c r="R2314" i="1" s="1"/>
  <c r="R2313" i="1" s="1"/>
  <c r="U2337" i="1"/>
  <c r="AX2337" i="1" s="1"/>
  <c r="J2332" i="1"/>
  <c r="AJ2332" i="1"/>
  <c r="AJ2331" i="1" s="1"/>
  <c r="AJ2306" i="1" s="1"/>
  <c r="AJ2305" i="1" s="1"/>
  <c r="AJ2298" i="1" s="1"/>
  <c r="AW2346" i="1"/>
  <c r="AW2364" i="1"/>
  <c r="AV2364" i="1"/>
  <c r="AN2359" i="1"/>
  <c r="AN2358" i="1" s="1"/>
  <c r="AN2357" i="1" s="1"/>
  <c r="AN2356" i="1" s="1"/>
  <c r="AN2355" i="1" s="1"/>
  <c r="K2377" i="1"/>
  <c r="AP2389" i="1"/>
  <c r="AI2390" i="1"/>
  <c r="AI2389" i="1" s="1"/>
  <c r="AI2388" i="1" s="1"/>
  <c r="AI2387" i="1" s="1"/>
  <c r="I2396" i="1"/>
  <c r="T2397" i="1"/>
  <c r="AG2409" i="1"/>
  <c r="AX2414" i="1"/>
  <c r="I2422" i="1"/>
  <c r="M2422" i="1"/>
  <c r="M2421" i="1" s="1"/>
  <c r="U2423" i="1"/>
  <c r="AX2423" i="1" s="1"/>
  <c r="AV2430" i="1"/>
  <c r="AW2430" i="1"/>
  <c r="AW2432" i="1"/>
  <c r="AV2455" i="1"/>
  <c r="T2461" i="1"/>
  <c r="AW2471" i="1"/>
  <c r="AV2471" i="1"/>
  <c r="AH2503" i="1"/>
  <c r="AP2503" i="1"/>
  <c r="T2524" i="1"/>
  <c r="AV2524" i="1" s="1"/>
  <c r="AU2524" i="1"/>
  <c r="I1975" i="1"/>
  <c r="K2054" i="1"/>
  <c r="AV2080" i="1"/>
  <c r="AV2114" i="1"/>
  <c r="U2132" i="1"/>
  <c r="AX2132" i="1" s="1"/>
  <c r="AV2156" i="1"/>
  <c r="BA2160" i="1"/>
  <c r="AU2172" i="1"/>
  <c r="AY2178" i="1"/>
  <c r="AU2180" i="1"/>
  <c r="AS2179" i="1"/>
  <c r="P2184" i="1"/>
  <c r="P2183" i="1" s="1"/>
  <c r="X2184" i="1"/>
  <c r="X2183" i="1" s="1"/>
  <c r="U2187" i="1"/>
  <c r="AX2187" i="1" s="1"/>
  <c r="AP2187" i="1"/>
  <c r="AT2187" i="1"/>
  <c r="AT2186" i="1" s="1"/>
  <c r="AT2185" i="1" s="1"/>
  <c r="AT2184" i="1" s="1"/>
  <c r="AT2183" i="1" s="1"/>
  <c r="T2192" i="1"/>
  <c r="K2198" i="1"/>
  <c r="J2199" i="1"/>
  <c r="N2199" i="1"/>
  <c r="N2198" i="1" s="1"/>
  <c r="N2184" i="1" s="1"/>
  <c r="N2183" i="1" s="1"/>
  <c r="R2199" i="1"/>
  <c r="R2198" i="1" s="1"/>
  <c r="R2184" i="1" s="1"/>
  <c r="R2183" i="1" s="1"/>
  <c r="AV2208" i="1"/>
  <c r="V2215" i="1"/>
  <c r="AY2215" i="1" s="1"/>
  <c r="K2214" i="1"/>
  <c r="V2214" i="1" s="1"/>
  <c r="AY2214" i="1" s="1"/>
  <c r="AJ2224" i="1"/>
  <c r="AJ2223" i="1" s="1"/>
  <c r="AJ2222" i="1" s="1"/>
  <c r="AJ2221" i="1" s="1"/>
  <c r="AJ2220" i="1" s="1"/>
  <c r="AN2224" i="1"/>
  <c r="AN2223" i="1" s="1"/>
  <c r="AN2222" i="1" s="1"/>
  <c r="AN2221" i="1" s="1"/>
  <c r="AN2220" i="1" s="1"/>
  <c r="AU2225" i="1"/>
  <c r="AR2224" i="1"/>
  <c r="AZ2224" i="1"/>
  <c r="AZ2223" i="1" s="1"/>
  <c r="AZ2222" i="1" s="1"/>
  <c r="AZ2221" i="1" s="1"/>
  <c r="AZ2220" i="1" s="1"/>
  <c r="AX2227" i="1"/>
  <c r="AK2224" i="1"/>
  <c r="AK2223" i="1" s="1"/>
  <c r="AK2222" i="1" s="1"/>
  <c r="AK2221" i="1" s="1"/>
  <c r="AK2220" i="1" s="1"/>
  <c r="T2235" i="1"/>
  <c r="I2224" i="1"/>
  <c r="Q2224" i="1"/>
  <c r="Q2223" i="1" s="1"/>
  <c r="Q2222" i="1" s="1"/>
  <c r="Q2221" i="1" s="1"/>
  <c r="Q2220" i="1" s="1"/>
  <c r="AE2260" i="1"/>
  <c r="AE2182" i="1" s="1"/>
  <c r="AU2265" i="1"/>
  <c r="AV2265" i="1" s="1"/>
  <c r="L2260" i="1"/>
  <c r="P2263" i="1"/>
  <c r="P2262" i="1" s="1"/>
  <c r="P2261" i="1" s="1"/>
  <c r="P2260" i="1" s="1"/>
  <c r="AX2276" i="1"/>
  <c r="AM2273" i="1"/>
  <c r="AM2272" i="1" s="1"/>
  <c r="AM2271" i="1" s="1"/>
  <c r="AM2270" i="1" s="1"/>
  <c r="AM2260" i="1" s="1"/>
  <c r="AQ2273" i="1"/>
  <c r="AQ2272" i="1" s="1"/>
  <c r="AQ2271" i="1" s="1"/>
  <c r="AQ2270" i="1" s="1"/>
  <c r="AQ2260" i="1" s="1"/>
  <c r="AU2276" i="1"/>
  <c r="AV2276" i="1" s="1"/>
  <c r="AK2273" i="1"/>
  <c r="AK2272" i="1" s="1"/>
  <c r="AK2271" i="1" s="1"/>
  <c r="AK2270" i="1" s="1"/>
  <c r="AW2287" i="1"/>
  <c r="AV2287" i="1"/>
  <c r="X2273" i="1"/>
  <c r="X2272" i="1" s="1"/>
  <c r="X2271" i="1" s="1"/>
  <c r="X2270" i="1" s="1"/>
  <c r="X2260" i="1" s="1"/>
  <c r="AB2273" i="1"/>
  <c r="AB2272" i="1" s="1"/>
  <c r="AB2271" i="1" s="1"/>
  <c r="AB2270" i="1" s="1"/>
  <c r="AB2260" i="1" s="1"/>
  <c r="AB2182" i="1" s="1"/>
  <c r="AF2273" i="1"/>
  <c r="AF2272" i="1" s="1"/>
  <c r="AF2271" i="1" s="1"/>
  <c r="AF2270" i="1" s="1"/>
  <c r="AF2260" i="1" s="1"/>
  <c r="AS2273" i="1"/>
  <c r="AS2272" i="1" s="1"/>
  <c r="AS2271" i="1" s="1"/>
  <c r="AS2270" i="1" s="1"/>
  <c r="AU2290" i="1"/>
  <c r="T2311" i="1"/>
  <c r="Y2314" i="1"/>
  <c r="Y2313" i="1" s="1"/>
  <c r="Y2306" i="1" s="1"/>
  <c r="Y2305" i="1" s="1"/>
  <c r="Y2298" i="1" s="1"/>
  <c r="AC2314" i="1"/>
  <c r="AC2313" i="1" s="1"/>
  <c r="AC2306" i="1" s="1"/>
  <c r="AC2305" i="1" s="1"/>
  <c r="AC2298" i="1" s="1"/>
  <c r="AH2314" i="1"/>
  <c r="AH2313" i="1" s="1"/>
  <c r="AW2327" i="1"/>
  <c r="AV2327" i="1"/>
  <c r="BA2337" i="1"/>
  <c r="AL2332" i="1"/>
  <c r="AU2337" i="1"/>
  <c r="AV2337" i="1" s="1"/>
  <c r="AP2332" i="1"/>
  <c r="V2339" i="1"/>
  <c r="AY2339" i="1" s="1"/>
  <c r="K2332" i="1"/>
  <c r="AN2332" i="1"/>
  <c r="AN2331" i="1" s="1"/>
  <c r="AU2339" i="1"/>
  <c r="AR2332" i="1"/>
  <c r="AR2331" i="1" s="1"/>
  <c r="AZ2332" i="1"/>
  <c r="AZ2331" i="1" s="1"/>
  <c r="AZ2306" i="1" s="1"/>
  <c r="AZ2305" i="1" s="1"/>
  <c r="AZ2298" i="1" s="1"/>
  <c r="T2341" i="1"/>
  <c r="AM2357" i="1"/>
  <c r="AM2356" i="1" s="1"/>
  <c r="AM2355" i="1" s="1"/>
  <c r="AX2360" i="1"/>
  <c r="AA2359" i="1"/>
  <c r="AA2358" i="1" s="1"/>
  <c r="AA2357" i="1" s="1"/>
  <c r="AA2356" i="1" s="1"/>
  <c r="AA2355" i="1" s="1"/>
  <c r="AF2359" i="1"/>
  <c r="AF2358" i="1" s="1"/>
  <c r="AF2357" i="1" s="1"/>
  <c r="AF2356" i="1" s="1"/>
  <c r="AF2355" i="1" s="1"/>
  <c r="AJ2359" i="1"/>
  <c r="AJ2358" i="1" s="1"/>
  <c r="AJ2357" i="1" s="1"/>
  <c r="AJ2356" i="1" s="1"/>
  <c r="AJ2355" i="1" s="1"/>
  <c r="AU2360" i="1"/>
  <c r="AV2360" i="1" s="1"/>
  <c r="AR2359" i="1"/>
  <c r="AR2358" i="1" s="1"/>
  <c r="AR2357" i="1" s="1"/>
  <c r="AR2356" i="1" s="1"/>
  <c r="AR2355" i="1" s="1"/>
  <c r="Z2359" i="1"/>
  <c r="Z2358" i="1" s="1"/>
  <c r="Z2357" i="1" s="1"/>
  <c r="Z2356" i="1" s="1"/>
  <c r="Z2355" i="1" s="1"/>
  <c r="AD2359" i="1"/>
  <c r="AD2358" i="1" s="1"/>
  <c r="AD2357" i="1" s="1"/>
  <c r="AD2356" i="1" s="1"/>
  <c r="AD2355" i="1" s="1"/>
  <c r="AI2359" i="1"/>
  <c r="AI2358" i="1" s="1"/>
  <c r="AI2357" i="1" s="1"/>
  <c r="AI2356" i="1" s="1"/>
  <c r="AI2355" i="1" s="1"/>
  <c r="T2368" i="1"/>
  <c r="AW2369" i="1"/>
  <c r="AV2369" i="1"/>
  <c r="AU2372" i="1"/>
  <c r="AV2372" i="1" s="1"/>
  <c r="BA2390" i="1"/>
  <c r="AL2389" i="1"/>
  <c r="BA2389" i="1" s="1"/>
  <c r="AV2391" i="1"/>
  <c r="AT2388" i="1"/>
  <c r="AT2387" i="1" s="1"/>
  <c r="AF2427" i="1"/>
  <c r="AF2426" i="1" s="1"/>
  <c r="BA2426" i="1" s="1"/>
  <c r="AN2427" i="1"/>
  <c r="AN2426" i="1" s="1"/>
  <c r="AU2432" i="1"/>
  <c r="AV2432" i="1" s="1"/>
  <c r="AR2427" i="1"/>
  <c r="AR2426" i="1" s="1"/>
  <c r="AV2439" i="1"/>
  <c r="AW2439" i="1"/>
  <c r="AU2469" i="1"/>
  <c r="AR2464" i="1"/>
  <c r="AV2485" i="1"/>
  <c r="AW2485" i="1"/>
  <c r="AU2516" i="1"/>
  <c r="AP2515" i="1"/>
  <c r="AS2515" i="1"/>
  <c r="AS2514" i="1" s="1"/>
  <c r="AS2513" i="1" s="1"/>
  <c r="AU2520" i="1"/>
  <c r="AL2165" i="1"/>
  <c r="AU2173" i="1"/>
  <c r="AP2175" i="1"/>
  <c r="K2177" i="1"/>
  <c r="V2179" i="1"/>
  <c r="AY2179" i="1" s="1"/>
  <c r="BA2179" i="1"/>
  <c r="AL2178" i="1"/>
  <c r="BA2180" i="1"/>
  <c r="J2186" i="1"/>
  <c r="BA2188" i="1"/>
  <c r="AL2187" i="1"/>
  <c r="AU2188" i="1"/>
  <c r="AX2190" i="1"/>
  <c r="BA2190" i="1"/>
  <c r="AK2187" i="1"/>
  <c r="AK2186" i="1" s="1"/>
  <c r="AK2185" i="1" s="1"/>
  <c r="AK2184" i="1" s="1"/>
  <c r="AK2183" i="1" s="1"/>
  <c r="T2202" i="1"/>
  <c r="AU2202" i="1"/>
  <c r="U2206" i="1"/>
  <c r="AX2206" i="1" s="1"/>
  <c r="Q2211" i="1"/>
  <c r="V2216" i="1"/>
  <c r="AY2216" i="1" s="1"/>
  <c r="BA2216" i="1"/>
  <c r="AL2215" i="1"/>
  <c r="AP2215" i="1"/>
  <c r="AU2216" i="1"/>
  <c r="AV2216" i="1" s="1"/>
  <c r="AV2217" i="1"/>
  <c r="O2224" i="1"/>
  <c r="O2223" i="1" s="1"/>
  <c r="O2222" i="1" s="1"/>
  <c r="O2221" i="1" s="1"/>
  <c r="O2220" i="1" s="1"/>
  <c r="S2224" i="1"/>
  <c r="S2223" i="1" s="1"/>
  <c r="S2222" i="1" s="1"/>
  <c r="S2221" i="1" s="1"/>
  <c r="S2220" i="1" s="1"/>
  <c r="T2231" i="1"/>
  <c r="AO2224" i="1"/>
  <c r="AO2223" i="1" s="1"/>
  <c r="AO2222" i="1" s="1"/>
  <c r="AO2221" i="1" s="1"/>
  <c r="AO2220" i="1" s="1"/>
  <c r="AS2224" i="1"/>
  <c r="AS2223" i="1" s="1"/>
  <c r="AS2222" i="1" s="1"/>
  <c r="AS2221" i="1" s="1"/>
  <c r="AS2220" i="1" s="1"/>
  <c r="AU2235" i="1"/>
  <c r="AW2243" i="1"/>
  <c r="AV2243" i="1"/>
  <c r="T2255" i="1"/>
  <c r="T2258" i="1"/>
  <c r="U2267" i="1"/>
  <c r="AX2267" i="1" s="1"/>
  <c r="J2263" i="1"/>
  <c r="Z2260" i="1"/>
  <c r="AP2263" i="1"/>
  <c r="AU2267" i="1"/>
  <c r="T2268" i="1"/>
  <c r="I2267" i="1"/>
  <c r="AN2263" i="1"/>
  <c r="AN2262" i="1" s="1"/>
  <c r="AN2261" i="1" s="1"/>
  <c r="AN2260" i="1" s="1"/>
  <c r="AR2260" i="1"/>
  <c r="AZ2260" i="1"/>
  <c r="V2276" i="1"/>
  <c r="AY2276" i="1" s="1"/>
  <c r="K2273" i="1"/>
  <c r="O2273" i="1"/>
  <c r="O2272" i="1" s="1"/>
  <c r="O2271" i="1" s="1"/>
  <c r="O2270" i="1" s="1"/>
  <c r="O2260" i="1" s="1"/>
  <c r="S2273" i="1"/>
  <c r="S2272" i="1" s="1"/>
  <c r="S2271" i="1" s="1"/>
  <c r="S2270" i="1" s="1"/>
  <c r="S2260" i="1" s="1"/>
  <c r="T2280" i="1"/>
  <c r="T2288" i="1"/>
  <c r="Y2273" i="1"/>
  <c r="Y2272" i="1" s="1"/>
  <c r="Y2271" i="1" s="1"/>
  <c r="Y2270" i="1" s="1"/>
  <c r="Y2260" i="1" s="1"/>
  <c r="AC2273" i="1"/>
  <c r="AC2272" i="1" s="1"/>
  <c r="AC2271" i="1" s="1"/>
  <c r="AC2270" i="1" s="1"/>
  <c r="AC2260" i="1" s="1"/>
  <c r="AG2273" i="1"/>
  <c r="AG2272" i="1" s="1"/>
  <c r="AG2271" i="1" s="1"/>
  <c r="AG2270" i="1" s="1"/>
  <c r="BA2295" i="1"/>
  <c r="AL2294" i="1"/>
  <c r="T2296" i="1"/>
  <c r="AL2307" i="1"/>
  <c r="BA2307" i="1" s="1"/>
  <c r="K2314" i="1"/>
  <c r="AQ2306" i="1"/>
  <c r="AQ2305" i="1" s="1"/>
  <c r="AQ2298" i="1" s="1"/>
  <c r="T2315" i="1"/>
  <c r="L2314" i="1"/>
  <c r="L2313" i="1" s="1"/>
  <c r="L2306" i="1" s="1"/>
  <c r="L2305" i="1" s="1"/>
  <c r="L2298" i="1" s="1"/>
  <c r="P2314" i="1"/>
  <c r="P2313" i="1" s="1"/>
  <c r="P2306" i="1" s="1"/>
  <c r="P2305" i="1" s="1"/>
  <c r="P2298" i="1" s="1"/>
  <c r="T2319" i="1"/>
  <c r="BA2319" i="1"/>
  <c r="AY2321" i="1"/>
  <c r="AX2323" i="1"/>
  <c r="Z2314" i="1"/>
  <c r="Z2313" i="1" s="1"/>
  <c r="Z2306" i="1" s="1"/>
  <c r="Z2305" i="1" s="1"/>
  <c r="Z2298" i="1" s="1"/>
  <c r="BA2325" i="1"/>
  <c r="U2327" i="1"/>
  <c r="AX2327" i="1" s="1"/>
  <c r="J2314" i="1"/>
  <c r="I2331" i="1"/>
  <c r="AW2333" i="1"/>
  <c r="V2337" i="1"/>
  <c r="AY2337" i="1" s="1"/>
  <c r="AH2332" i="1"/>
  <c r="AH2331" i="1" s="1"/>
  <c r="T2339" i="1"/>
  <c r="W2332" i="1"/>
  <c r="W2331" i="1" s="1"/>
  <c r="W2306" i="1" s="1"/>
  <c r="W2305" i="1" s="1"/>
  <c r="W2298" i="1" s="1"/>
  <c r="AA2332" i="1"/>
  <c r="AA2331" i="1" s="1"/>
  <c r="AA2306" i="1" s="1"/>
  <c r="AA2305" i="1" s="1"/>
  <c r="AF2332" i="1"/>
  <c r="AF2331" i="1" s="1"/>
  <c r="AF2306" i="1" s="1"/>
  <c r="AF2305" i="1" s="1"/>
  <c r="AF2298" i="1" s="1"/>
  <c r="BA2339" i="1"/>
  <c r="Q2345" i="1"/>
  <c r="AR2346" i="1"/>
  <c r="AW2347" i="1"/>
  <c r="K2357" i="1"/>
  <c r="T2359" i="1"/>
  <c r="I2358" i="1"/>
  <c r="AW2360" i="1"/>
  <c r="T2366" i="1"/>
  <c r="AP2358" i="1"/>
  <c r="BA2376" i="1"/>
  <c r="AL2375" i="1"/>
  <c r="BA2375" i="1" s="1"/>
  <c r="AW2399" i="1"/>
  <c r="AV2399" i="1"/>
  <c r="AU2404" i="1"/>
  <c r="Y2409" i="1"/>
  <c r="Y2401" i="1" s="1"/>
  <c r="Y2386" i="1" s="1"/>
  <c r="AP2410" i="1"/>
  <c r="AX2432" i="1"/>
  <c r="AV2435" i="1"/>
  <c r="AW2435" i="1"/>
  <c r="AV2436" i="1"/>
  <c r="AW2436" i="1"/>
  <c r="BA2515" i="1"/>
  <c r="AL2514" i="1"/>
  <c r="AV2181" i="1"/>
  <c r="AV2201" i="1"/>
  <c r="AV2203" i="1"/>
  <c r="AV2207" i="1"/>
  <c r="I2215" i="1"/>
  <c r="K2224" i="1"/>
  <c r="AV2230" i="1"/>
  <c r="AV2238" i="1"/>
  <c r="AV2254" i="1"/>
  <c r="K2257" i="1"/>
  <c r="V2257" i="1" s="1"/>
  <c r="AY2257" i="1" s="1"/>
  <c r="AL2264" i="1"/>
  <c r="BA2264" i="1" s="1"/>
  <c r="K2267" i="1"/>
  <c r="AV2275" i="1"/>
  <c r="AV2279" i="1"/>
  <c r="J2295" i="1"/>
  <c r="AV2297" i="1"/>
  <c r="T2379" i="1"/>
  <c r="AV2379" i="1" s="1"/>
  <c r="T2381" i="1"/>
  <c r="I2378" i="1"/>
  <c r="AY2381" i="1"/>
  <c r="BA2378" i="1"/>
  <c r="AP2378" i="1"/>
  <c r="AU2381" i="1"/>
  <c r="BA2381" i="1"/>
  <c r="T2383" i="1"/>
  <c r="V2387" i="1"/>
  <c r="AY2387" i="1" s="1"/>
  <c r="O2390" i="1"/>
  <c r="O2389" i="1" s="1"/>
  <c r="O2388" i="1" s="1"/>
  <c r="O2387" i="1" s="1"/>
  <c r="AQ2390" i="1"/>
  <c r="AQ2389" i="1" s="1"/>
  <c r="AQ2388" i="1" s="1"/>
  <c r="AQ2387" i="1" s="1"/>
  <c r="U2396" i="1"/>
  <c r="J2395" i="1"/>
  <c r="AU2405" i="1"/>
  <c r="AU2407" i="1"/>
  <c r="T2416" i="1"/>
  <c r="AU2416" i="1"/>
  <c r="V2422" i="1"/>
  <c r="AY2422" i="1" s="1"/>
  <c r="K2421" i="1"/>
  <c r="V2421" i="1" s="1"/>
  <c r="AY2421" i="1" s="1"/>
  <c r="V2434" i="1"/>
  <c r="AY2434" i="1" s="1"/>
  <c r="K2427" i="1"/>
  <c r="O2427" i="1"/>
  <c r="O2426" i="1" s="1"/>
  <c r="T2440" i="1"/>
  <c r="T2446" i="1"/>
  <c r="S2444" i="1"/>
  <c r="T2444" i="1" s="1"/>
  <c r="AW2450" i="1"/>
  <c r="AV2450" i="1"/>
  <c r="T2460" i="1"/>
  <c r="K2464" i="1"/>
  <c r="T2465" i="1"/>
  <c r="I2464" i="1"/>
  <c r="U2467" i="1"/>
  <c r="AX2467" i="1" s="1"/>
  <c r="J2464" i="1"/>
  <c r="N2464" i="1"/>
  <c r="N2463" i="1" s="1"/>
  <c r="T2469" i="1"/>
  <c r="AW2474" i="1"/>
  <c r="AV2474" i="1"/>
  <c r="X2482" i="1"/>
  <c r="X2463" i="1" s="1"/>
  <c r="X2409" i="1" s="1"/>
  <c r="X2401" i="1" s="1"/>
  <c r="X2386" i="1" s="1"/>
  <c r="AB2482" i="1"/>
  <c r="AX2482" i="1" s="1"/>
  <c r="AF2482" i="1"/>
  <c r="AF2463" i="1" s="1"/>
  <c r="AJ2482" i="1"/>
  <c r="AJ2463" i="1" s="1"/>
  <c r="AJ2409" i="1" s="1"/>
  <c r="AJ2401" i="1" s="1"/>
  <c r="AJ2386" i="1" s="1"/>
  <c r="AN2482" i="1"/>
  <c r="AN2463" i="1" s="1"/>
  <c r="AU2483" i="1"/>
  <c r="AR2482" i="1"/>
  <c r="AU2482" i="1" s="1"/>
  <c r="AZ2482" i="1"/>
  <c r="AZ2463" i="1" s="1"/>
  <c r="AZ2409" i="1" s="1"/>
  <c r="AZ2401" i="1" s="1"/>
  <c r="AZ2386" i="1" s="1"/>
  <c r="T2487" i="1"/>
  <c r="I2482" i="1"/>
  <c r="Q2489" i="1"/>
  <c r="T2489" i="1" s="1"/>
  <c r="AV2489" i="1" s="1"/>
  <c r="T2490" i="1"/>
  <c r="AV2490" i="1" s="1"/>
  <c r="AX2491" i="1"/>
  <c r="BA2491" i="1"/>
  <c r="AW2491" i="1"/>
  <c r="O2493" i="1"/>
  <c r="O2463" i="1" s="1"/>
  <c r="V2500" i="1"/>
  <c r="AY2500" i="1" s="1"/>
  <c r="V2501" i="1"/>
  <c r="AY2501" i="1" s="1"/>
  <c r="BA2501" i="1"/>
  <c r="AL2500" i="1"/>
  <c r="AP2500" i="1"/>
  <c r="AU2501" i="1"/>
  <c r="O2503" i="1"/>
  <c r="AF2503" i="1"/>
  <c r="AR2503" i="1"/>
  <c r="T2509" i="1"/>
  <c r="AU2509" i="1"/>
  <c r="AV2516" i="1"/>
  <c r="T2518" i="1"/>
  <c r="AV2518" i="1" s="1"/>
  <c r="O2515" i="1"/>
  <c r="O2514" i="1" s="1"/>
  <c r="O2513" i="1" s="1"/>
  <c r="Q2515" i="1"/>
  <c r="Q2514" i="1" s="1"/>
  <c r="Q2513" i="1" s="1"/>
  <c r="T2520" i="1"/>
  <c r="AV2520" i="1" s="1"/>
  <c r="U2527" i="1"/>
  <c r="AX2527" i="1" s="1"/>
  <c r="M2523" i="1"/>
  <c r="U2523" i="1" s="1"/>
  <c r="AX2523" i="1" s="1"/>
  <c r="P2522" i="1"/>
  <c r="P2512" i="1" s="1"/>
  <c r="P2511" i="1" s="1"/>
  <c r="AB2522" i="1"/>
  <c r="AB2512" i="1" s="1"/>
  <c r="AB2511" i="1" s="1"/>
  <c r="K2530" i="1"/>
  <c r="S2522" i="1"/>
  <c r="S2512" i="1" s="1"/>
  <c r="S2511" i="1" s="1"/>
  <c r="AL2530" i="1"/>
  <c r="BA2531" i="1"/>
  <c r="AP2530" i="1"/>
  <c r="AU2531" i="1"/>
  <c r="AV2534" i="1"/>
  <c r="AW2534" i="1"/>
  <c r="AV2536" i="1"/>
  <c r="AW2536" i="1"/>
  <c r="AW2538" i="1"/>
  <c r="AV2538" i="1"/>
  <c r="AV2554" i="1"/>
  <c r="AV2555" i="1"/>
  <c r="T2558" i="1"/>
  <c r="AW2562" i="1"/>
  <c r="AV2562" i="1"/>
  <c r="AA2557" i="1"/>
  <c r="AA2522" i="1" s="1"/>
  <c r="AA2512" i="1" s="1"/>
  <c r="AW2564" i="1"/>
  <c r="AV2564" i="1"/>
  <c r="AV2566" i="1"/>
  <c r="AW2566" i="1"/>
  <c r="AW2574" i="1"/>
  <c r="AV2586" i="1"/>
  <c r="AW2586" i="1"/>
  <c r="AV2232" i="1"/>
  <c r="AV2240" i="1"/>
  <c r="AV2256" i="1"/>
  <c r="AV2259" i="1"/>
  <c r="AV2283" i="1"/>
  <c r="AV2285" i="1"/>
  <c r="K2295" i="1"/>
  <c r="AV2320" i="1"/>
  <c r="AV2340" i="1"/>
  <c r="AV2365" i="1"/>
  <c r="AV2367" i="1"/>
  <c r="J2378" i="1"/>
  <c r="N2378" i="1"/>
  <c r="N2377" i="1" s="1"/>
  <c r="N2376" i="1" s="1"/>
  <c r="N2375" i="1" s="1"/>
  <c r="R2378" i="1"/>
  <c r="R2377" i="1" s="1"/>
  <c r="R2376" i="1" s="1"/>
  <c r="R2375" i="1" s="1"/>
  <c r="AV2384" i="1"/>
  <c r="V2388" i="1"/>
  <c r="AY2388" i="1" s="1"/>
  <c r="V2395" i="1"/>
  <c r="AY2395" i="1" s="1"/>
  <c r="AY2397" i="1"/>
  <c r="X2396" i="1"/>
  <c r="X2395" i="1" s="1"/>
  <c r="X2388" i="1" s="1"/>
  <c r="X2387" i="1" s="1"/>
  <c r="AB2396" i="1"/>
  <c r="AB2395" i="1" s="1"/>
  <c r="AB2388" i="1" s="1"/>
  <c r="AB2387" i="1" s="1"/>
  <c r="AF2396" i="1"/>
  <c r="AF2395" i="1" s="1"/>
  <c r="AF2388" i="1" s="1"/>
  <c r="AF2387" i="1" s="1"/>
  <c r="AJ2396" i="1"/>
  <c r="AJ2395" i="1" s="1"/>
  <c r="AJ2388" i="1" s="1"/>
  <c r="AJ2387" i="1" s="1"/>
  <c r="AN2396" i="1"/>
  <c r="AN2395" i="1" s="1"/>
  <c r="AN2388" i="1" s="1"/>
  <c r="AN2387" i="1" s="1"/>
  <c r="AR2396" i="1"/>
  <c r="AR2395" i="1" s="1"/>
  <c r="AR2388" i="1" s="1"/>
  <c r="AR2387" i="1" s="1"/>
  <c r="T2405" i="1"/>
  <c r="T2407" i="1"/>
  <c r="AV2407" i="1" s="1"/>
  <c r="O2404" i="1"/>
  <c r="O2403" i="1" s="1"/>
  <c r="O2402" i="1" s="1"/>
  <c r="T2402" i="1" s="1"/>
  <c r="AV2402" i="1" s="1"/>
  <c r="AC2409" i="1"/>
  <c r="AC2401" i="1" s="1"/>
  <c r="AC2386" i="1" s="1"/>
  <c r="V2411" i="1"/>
  <c r="AY2411" i="1" s="1"/>
  <c r="T2414" i="1"/>
  <c r="AV2418" i="1"/>
  <c r="T2419" i="1"/>
  <c r="AU2419" i="1"/>
  <c r="AY2423" i="1"/>
  <c r="S2423" i="1"/>
  <c r="S2422" i="1" s="1"/>
  <c r="S2421" i="1" s="1"/>
  <c r="T2425" i="1"/>
  <c r="L2426" i="1"/>
  <c r="L2409" i="1" s="1"/>
  <c r="L2401" i="1" s="1"/>
  <c r="L2386" i="1" s="1"/>
  <c r="T2428" i="1"/>
  <c r="M2427" i="1"/>
  <c r="M2426" i="1" s="1"/>
  <c r="Q2427" i="1"/>
  <c r="Q2426" i="1" s="1"/>
  <c r="AO2427" i="1"/>
  <c r="AO2426" i="1" s="1"/>
  <c r="AS2427" i="1"/>
  <c r="AS2426" i="1" s="1"/>
  <c r="AW2429" i="1"/>
  <c r="AI2427" i="1"/>
  <c r="AI2426" i="1" s="1"/>
  <c r="AX2440" i="1"/>
  <c r="AW2442" i="1"/>
  <c r="AV2442" i="1"/>
  <c r="BA2457" i="1"/>
  <c r="BA2460" i="1"/>
  <c r="AE2463" i="1"/>
  <c r="AE2409" i="1" s="1"/>
  <c r="AE2401" i="1" s="1"/>
  <c r="AE2386" i="1" s="1"/>
  <c r="AB2463" i="1"/>
  <c r="AB2409" i="1" s="1"/>
  <c r="AB2401" i="1" s="1"/>
  <c r="AB2386" i="1" s="1"/>
  <c r="V2467" i="1"/>
  <c r="AY2467" i="1" s="1"/>
  <c r="Z2464" i="1"/>
  <c r="Z2463" i="1" s="1"/>
  <c r="Z2409" i="1" s="1"/>
  <c r="Z2401" i="1" s="1"/>
  <c r="Z2386" i="1" s="1"/>
  <c r="AD2464" i="1"/>
  <c r="AD2463" i="1" s="1"/>
  <c r="AD2409" i="1" s="1"/>
  <c r="AD2401" i="1" s="1"/>
  <c r="AD2386" i="1" s="1"/>
  <c r="T2468" i="1"/>
  <c r="P2467" i="1"/>
  <c r="AX2469" i="1"/>
  <c r="BA2469" i="1"/>
  <c r="P2476" i="1"/>
  <c r="T2476" i="1" s="1"/>
  <c r="T2477" i="1"/>
  <c r="T2478" i="1"/>
  <c r="AV2491" i="1"/>
  <c r="AV2492" i="1"/>
  <c r="U2493" i="1"/>
  <c r="AX2493" i="1" s="1"/>
  <c r="AQ2493" i="1"/>
  <c r="AU2493" i="1" s="1"/>
  <c r="U2494" i="1"/>
  <c r="AX2494" i="1" s="1"/>
  <c r="AU2494" i="1"/>
  <c r="T2501" i="1"/>
  <c r="BA2504" i="1"/>
  <c r="AT2503" i="1"/>
  <c r="Q2503" i="1"/>
  <c r="AG2503" i="1"/>
  <c r="AK2503" i="1"/>
  <c r="AS2504" i="1"/>
  <c r="AS2503" i="1" s="1"/>
  <c r="AU2506" i="1"/>
  <c r="W2522" i="1"/>
  <c r="W2512" i="1" s="1"/>
  <c r="AE2522" i="1"/>
  <c r="AE2512" i="1" s="1"/>
  <c r="AI2522" i="1"/>
  <c r="AI2512" i="1" s="1"/>
  <c r="AM2522" i="1"/>
  <c r="AM2512" i="1" s="1"/>
  <c r="AV2541" i="1"/>
  <c r="T2559" i="1"/>
  <c r="AX2573" i="1"/>
  <c r="V2573" i="1"/>
  <c r="AY2573" i="1" s="1"/>
  <c r="V2396" i="1"/>
  <c r="AY2396" i="1" s="1"/>
  <c r="AL2395" i="1"/>
  <c r="AU2397" i="1"/>
  <c r="AS2396" i="1"/>
  <c r="AX2399" i="1"/>
  <c r="T2412" i="1"/>
  <c r="I2411" i="1"/>
  <c r="AV2413" i="1"/>
  <c r="P2426" i="1"/>
  <c r="U2428" i="1"/>
  <c r="AX2428" i="1" s="1"/>
  <c r="J2427" i="1"/>
  <c r="N2427" i="1"/>
  <c r="N2426" i="1" s="1"/>
  <c r="R2427" i="1"/>
  <c r="R2426" i="1" s="1"/>
  <c r="AP2427" i="1"/>
  <c r="AU2428" i="1"/>
  <c r="AK2427" i="1"/>
  <c r="AK2426" i="1" s="1"/>
  <c r="AW2434" i="1"/>
  <c r="T2438" i="1"/>
  <c r="AW2449" i="1"/>
  <c r="AV2449" i="1"/>
  <c r="T2452" i="1"/>
  <c r="AI2463" i="1"/>
  <c r="AH2464" i="1"/>
  <c r="AH2463" i="1" s="1"/>
  <c r="AH2409" i="1" s="1"/>
  <c r="BA2465" i="1"/>
  <c r="AL2464" i="1"/>
  <c r="AP2464" i="1"/>
  <c r="AU2465" i="1"/>
  <c r="AT2464" i="1"/>
  <c r="AT2463" i="1" s="1"/>
  <c r="AW2470" i="1"/>
  <c r="AV2470" i="1"/>
  <c r="BA2482" i="1"/>
  <c r="T2483" i="1"/>
  <c r="BA2493" i="1"/>
  <c r="T2494" i="1"/>
  <c r="I2493" i="1"/>
  <c r="U2501" i="1"/>
  <c r="AX2501" i="1" s="1"/>
  <c r="J2500" i="1"/>
  <c r="S2503" i="1"/>
  <c r="T2503" i="1" s="1"/>
  <c r="R2504" i="1"/>
  <c r="R2503" i="1" s="1"/>
  <c r="T2506" i="1"/>
  <c r="T2531" i="1"/>
  <c r="AF2522" i="1"/>
  <c r="AF2512" i="1" s="1"/>
  <c r="AF2511" i="1" s="1"/>
  <c r="AW2532" i="1"/>
  <c r="AJ2546" i="1"/>
  <c r="AJ2522" i="1" s="1"/>
  <c r="AJ2512" i="1" s="1"/>
  <c r="AJ2511" i="1" s="1"/>
  <c r="AW2548" i="1"/>
  <c r="AV2548" i="1"/>
  <c r="M2546" i="1"/>
  <c r="Q2546" i="1"/>
  <c r="AZ2557" i="1"/>
  <c r="AZ2522" i="1" s="1"/>
  <c r="AZ2512" i="1" s="1"/>
  <c r="AZ2511" i="1" s="1"/>
  <c r="BA2573" i="1"/>
  <c r="AL2557" i="1"/>
  <c r="BA2557" i="1" s="1"/>
  <c r="AW2582" i="1"/>
  <c r="AV2582" i="1"/>
  <c r="U2528" i="1"/>
  <c r="AX2528" i="1" s="1"/>
  <c r="AU2532" i="1"/>
  <c r="AV2532" i="1" s="1"/>
  <c r="AW2533" i="1"/>
  <c r="AW2549" i="1"/>
  <c r="AU2551" i="1"/>
  <c r="AV2551" i="1" s="1"/>
  <c r="AW2552" i="1"/>
  <c r="AW2561" i="1"/>
  <c r="AW2563" i="1"/>
  <c r="AW2565" i="1"/>
  <c r="AW2570" i="1"/>
  <c r="BA2571" i="1"/>
  <c r="I2573" i="1"/>
  <c r="T2573" i="1" s="1"/>
  <c r="AU2574" i="1"/>
  <c r="AV2574" i="1" s="1"/>
  <c r="AV2577" i="1"/>
  <c r="AV2581" i="1"/>
  <c r="AW2584" i="1"/>
  <c r="AV2584" i="1"/>
  <c r="AY2584" i="1"/>
  <c r="AV2585" i="1"/>
  <c r="AU2590" i="1"/>
  <c r="O2592" i="1"/>
  <c r="AW2632" i="1"/>
  <c r="AV2632" i="1"/>
  <c r="AW2640" i="1"/>
  <c r="AV2640" i="1"/>
  <c r="Q2637" i="1"/>
  <c r="Q2636" i="1" s="1"/>
  <c r="Q2635" i="1" s="1"/>
  <c r="Q2617" i="1" s="1"/>
  <c r="AX2646" i="1"/>
  <c r="AL2649" i="1"/>
  <c r="AW2661" i="1"/>
  <c r="AV2661" i="1"/>
  <c r="AW2688" i="1"/>
  <c r="AV2688" i="1"/>
  <c r="AV2699" i="1"/>
  <c r="AV2700" i="1"/>
  <c r="AV2701" i="1"/>
  <c r="AW2713" i="1"/>
  <c r="J2421" i="1"/>
  <c r="U2421" i="1" s="1"/>
  <c r="AX2421" i="1" s="1"/>
  <c r="AL2421" i="1"/>
  <c r="BA2421" i="1" s="1"/>
  <c r="I2427" i="1"/>
  <c r="AV2433" i="1"/>
  <c r="AV2437" i="1"/>
  <c r="AV2473" i="1"/>
  <c r="AV2475" i="1"/>
  <c r="AV2479" i="1"/>
  <c r="AV2481" i="1"/>
  <c r="K2482" i="1"/>
  <c r="V2482" i="1" s="1"/>
  <c r="AY2482" i="1" s="1"/>
  <c r="K2499" i="1"/>
  <c r="I2500" i="1"/>
  <c r="AV2502" i="1"/>
  <c r="AA2503" i="1"/>
  <c r="AX2503" i="1" s="1"/>
  <c r="L2527" i="1"/>
  <c r="L2530" i="1"/>
  <c r="T2530" i="1" s="1"/>
  <c r="J2531" i="1"/>
  <c r="N2531" i="1"/>
  <c r="N2530" i="1" s="1"/>
  <c r="K2546" i="1"/>
  <c r="I2547" i="1"/>
  <c r="AL2547" i="1"/>
  <c r="I2550" i="1"/>
  <c r="T2550" i="1" s="1"/>
  <c r="M2557" i="1"/>
  <c r="U2557" i="1" s="1"/>
  <c r="AX2557" i="1" s="1"/>
  <c r="K2558" i="1"/>
  <c r="AQ2558" i="1"/>
  <c r="AQ2557" i="1" s="1"/>
  <c r="AP2573" i="1"/>
  <c r="BA2574" i="1"/>
  <c r="AU2576" i="1"/>
  <c r="AV2576" i="1" s="1"/>
  <c r="AV2579" i="1"/>
  <c r="BA2580" i="1"/>
  <c r="V2582" i="1"/>
  <c r="AY2582" i="1" s="1"/>
  <c r="T2590" i="1"/>
  <c r="T2595" i="1"/>
  <c r="I2593" i="1"/>
  <c r="T2594" i="1"/>
  <c r="AV2600" i="1"/>
  <c r="AW2600" i="1"/>
  <c r="W2592" i="1"/>
  <c r="AA2592" i="1"/>
  <c r="AE2592" i="1"/>
  <c r="AI2592" i="1"/>
  <c r="AM2592" i="1"/>
  <c r="T2614" i="1"/>
  <c r="AS2612" i="1"/>
  <c r="AS2611" i="1" s="1"/>
  <c r="AV2615" i="1"/>
  <c r="AW2615" i="1"/>
  <c r="T2627" i="1"/>
  <c r="U2627" i="1"/>
  <c r="AX2627" i="1" s="1"/>
  <c r="J2626" i="1"/>
  <c r="AG2637" i="1"/>
  <c r="AG2636" i="1" s="1"/>
  <c r="AG2635" i="1" s="1"/>
  <c r="AG2617" i="1" s="1"/>
  <c r="AK2637" i="1"/>
  <c r="AK2636" i="1" s="1"/>
  <c r="AK2635" i="1" s="1"/>
  <c r="AK2617" i="1" s="1"/>
  <c r="AO2637" i="1"/>
  <c r="AO2636" i="1" s="1"/>
  <c r="AO2635" i="1" s="1"/>
  <c r="AO2617" i="1" s="1"/>
  <c r="AU2642" i="1"/>
  <c r="T2653" i="1"/>
  <c r="X2649" i="1"/>
  <c r="X2637" i="1" s="1"/>
  <c r="X2636" i="1" s="1"/>
  <c r="X2635" i="1" s="1"/>
  <c r="X2617" i="1" s="1"/>
  <c r="AB2649" i="1"/>
  <c r="AB2637" i="1" s="1"/>
  <c r="AB2636" i="1" s="1"/>
  <c r="AB2635" i="1" s="1"/>
  <c r="AB2617" i="1" s="1"/>
  <c r="AW2659" i="1"/>
  <c r="AV2659" i="1"/>
  <c r="AW2663" i="1"/>
  <c r="AV2663" i="1"/>
  <c r="AW2678" i="1"/>
  <c r="AU2687" i="1"/>
  <c r="AW2689" i="1"/>
  <c r="AV2689" i="1"/>
  <c r="W2703" i="1"/>
  <c r="AM2703" i="1"/>
  <c r="AW2708" i="1"/>
  <c r="AV2708" i="1"/>
  <c r="AL2416" i="1"/>
  <c r="BA2416" i="1" s="1"/>
  <c r="AV2451" i="1"/>
  <c r="K2460" i="1"/>
  <c r="V2460" i="1" s="1"/>
  <c r="AY2460" i="1" s="1"/>
  <c r="AL2508" i="1"/>
  <c r="BA2508" i="1" s="1"/>
  <c r="AS2527" i="1"/>
  <c r="AS2523" i="1" s="1"/>
  <c r="AU2523" i="1" s="1"/>
  <c r="J2547" i="1"/>
  <c r="N2547" i="1"/>
  <c r="AQ2547" i="1"/>
  <c r="AQ2546" i="1" s="1"/>
  <c r="AQ2522" i="1" s="1"/>
  <c r="AQ2512" i="1" s="1"/>
  <c r="J2550" i="1"/>
  <c r="U2550" i="1" s="1"/>
  <c r="AX2550" i="1" s="1"/>
  <c r="N2550" i="1"/>
  <c r="V2550" i="1" s="1"/>
  <c r="AY2550" i="1" s="1"/>
  <c r="T2580" i="1"/>
  <c r="AX2582" i="1"/>
  <c r="AW2587" i="1"/>
  <c r="AV2587" i="1"/>
  <c r="AP2593" i="1"/>
  <c r="Y2592" i="1"/>
  <c r="AC2592" i="1"/>
  <c r="AG2592" i="1"/>
  <c r="T2606" i="1"/>
  <c r="I2605" i="1"/>
  <c r="T2605" i="1" s="1"/>
  <c r="T2621" i="1"/>
  <c r="O2620" i="1"/>
  <c r="O2619" i="1" s="1"/>
  <c r="AW2630" i="1"/>
  <c r="AV2630" i="1"/>
  <c r="V2627" i="1"/>
  <c r="AY2627" i="1" s="1"/>
  <c r="K2626" i="1"/>
  <c r="AL2626" i="1"/>
  <c r="AU2646" i="1"/>
  <c r="AW2647" i="1"/>
  <c r="AV2647" i="1"/>
  <c r="AW2651" i="1"/>
  <c r="AV2651" i="1"/>
  <c r="AJ2649" i="1"/>
  <c r="AJ2637" i="1" s="1"/>
  <c r="AJ2636" i="1" s="1"/>
  <c r="AJ2635" i="1" s="1"/>
  <c r="AJ2617" i="1" s="1"/>
  <c r="AN2649" i="1"/>
  <c r="AN2637" i="1" s="1"/>
  <c r="AN2636" i="1" s="1"/>
  <c r="AN2635" i="1" s="1"/>
  <c r="AN2617" i="1" s="1"/>
  <c r="AR2649" i="1"/>
  <c r="AR2637" i="1" s="1"/>
  <c r="AR2636" i="1" s="1"/>
  <c r="AR2635" i="1" s="1"/>
  <c r="AR2617" i="1" s="1"/>
  <c r="AV2654" i="1"/>
  <c r="AW2654" i="1"/>
  <c r="AW2655" i="1"/>
  <c r="AV2655" i="1"/>
  <c r="AX2667" i="1"/>
  <c r="AV2668" i="1"/>
  <c r="AW2668" i="1"/>
  <c r="AW2671" i="1"/>
  <c r="AV2671" i="1"/>
  <c r="J2676" i="1"/>
  <c r="AP2676" i="1"/>
  <c r="AU2676" i="1" s="1"/>
  <c r="AU2677" i="1"/>
  <c r="T2687" i="1"/>
  <c r="AU2686" i="1"/>
  <c r="AS2685" i="1"/>
  <c r="AS2684" i="1" s="1"/>
  <c r="AU2684" i="1" s="1"/>
  <c r="AV2690" i="1"/>
  <c r="AW2690" i="1"/>
  <c r="AV2697" i="1"/>
  <c r="AC2703" i="1"/>
  <c r="AG2703" i="1"/>
  <c r="AK2703" i="1"/>
  <c r="AU2707" i="1"/>
  <c r="AS2706" i="1"/>
  <c r="AS2705" i="1" s="1"/>
  <c r="AS2704" i="1" s="1"/>
  <c r="AS2703" i="1" s="1"/>
  <c r="U2574" i="1"/>
  <c r="AX2574" i="1" s="1"/>
  <c r="AV2583" i="1"/>
  <c r="AW2583" i="1"/>
  <c r="AU2589" i="1"/>
  <c r="AU2621" i="1"/>
  <c r="AS2620" i="1"/>
  <c r="AS2619" i="1" s="1"/>
  <c r="U2650" i="1"/>
  <c r="AX2650" i="1" s="1"/>
  <c r="J2649" i="1"/>
  <c r="U2649" i="1" s="1"/>
  <c r="AW2673" i="1"/>
  <c r="AV2673" i="1"/>
  <c r="AL2676" i="1"/>
  <c r="BA2676" i="1" s="1"/>
  <c r="BA2677" i="1"/>
  <c r="AW2714" i="1"/>
  <c r="AV2714" i="1"/>
  <c r="AW2585" i="1"/>
  <c r="AP2588" i="1"/>
  <c r="AU2588" i="1" s="1"/>
  <c r="R2589" i="1"/>
  <c r="J2595" i="1"/>
  <c r="AL2595" i="1"/>
  <c r="T2596" i="1"/>
  <c r="AW2597" i="1"/>
  <c r="AW2604" i="1"/>
  <c r="J2606" i="1"/>
  <c r="N2606" i="1"/>
  <c r="N2605" i="1" s="1"/>
  <c r="N2592" i="1" s="1"/>
  <c r="AL2606" i="1"/>
  <c r="AP2606" i="1"/>
  <c r="T2607" i="1"/>
  <c r="AW2608" i="1"/>
  <c r="I2613" i="1"/>
  <c r="M2613" i="1"/>
  <c r="M2612" i="1" s="1"/>
  <c r="K2614" i="1"/>
  <c r="AQ2614" i="1"/>
  <c r="AQ2613" i="1" s="1"/>
  <c r="AQ2612" i="1" s="1"/>
  <c r="AQ2611" i="1" s="1"/>
  <c r="AQ2610" i="1" s="1"/>
  <c r="I2626" i="1"/>
  <c r="J2638" i="1"/>
  <c r="N2638" i="1"/>
  <c r="V2638" i="1" s="1"/>
  <c r="AY2638" i="1" s="1"/>
  <c r="AP2638" i="1"/>
  <c r="AW2641" i="1"/>
  <c r="J2645" i="1"/>
  <c r="U2645" i="1" s="1"/>
  <c r="AX2645" i="1" s="1"/>
  <c r="N2645" i="1"/>
  <c r="V2645" i="1" s="1"/>
  <c r="AY2645" i="1" s="1"/>
  <c r="AL2645" i="1"/>
  <c r="AP2645" i="1"/>
  <c r="AU2645" i="1" s="1"/>
  <c r="L2646" i="1"/>
  <c r="L2645" i="1" s="1"/>
  <c r="T2645" i="1" s="1"/>
  <c r="AF2646" i="1"/>
  <c r="AF2645" i="1" s="1"/>
  <c r="I2649" i="1"/>
  <c r="K2650" i="1"/>
  <c r="AW2656" i="1"/>
  <c r="AW2658" i="1"/>
  <c r="AV2664" i="1"/>
  <c r="K2667" i="1"/>
  <c r="V2667" i="1" s="1"/>
  <c r="AY2667" i="1" s="1"/>
  <c r="K2676" i="1"/>
  <c r="I2677" i="1"/>
  <c r="M2677" i="1"/>
  <c r="M2676" i="1" s="1"/>
  <c r="AU2678" i="1"/>
  <c r="AV2678" i="1" s="1"/>
  <c r="P2681" i="1"/>
  <c r="AL2681" i="1"/>
  <c r="AP2681" i="1"/>
  <c r="I2686" i="1"/>
  <c r="M2686" i="1"/>
  <c r="M2685" i="1" s="1"/>
  <c r="K2687" i="1"/>
  <c r="K2706" i="1"/>
  <c r="I2707" i="1"/>
  <c r="M2707" i="1"/>
  <c r="M2706" i="1" s="1"/>
  <c r="J2713" i="1"/>
  <c r="AP2713" i="1"/>
  <c r="AV2716" i="1"/>
  <c r="AP2719" i="1"/>
  <c r="V2721" i="1"/>
  <c r="AY2721" i="1" s="1"/>
  <c r="K2720" i="1"/>
  <c r="BA2721" i="1"/>
  <c r="T2722" i="1"/>
  <c r="I2721" i="1"/>
  <c r="V2739" i="1"/>
  <c r="AY2739" i="1" s="1"/>
  <c r="K2738" i="1"/>
  <c r="BA2739" i="1"/>
  <c r="T2740" i="1"/>
  <c r="I2739" i="1"/>
  <c r="AC2724" i="1"/>
  <c r="BA2757" i="1"/>
  <c r="AV2761" i="1"/>
  <c r="AW2761" i="1"/>
  <c r="AW2781" i="1"/>
  <c r="AV2781" i="1"/>
  <c r="M2798" i="1"/>
  <c r="Y2798" i="1"/>
  <c r="AG2798" i="1"/>
  <c r="AG2791" i="1" s="1"/>
  <c r="AG2773" i="1" s="1"/>
  <c r="AO2798" i="1"/>
  <c r="AO2791" i="1" s="1"/>
  <c r="AO2773" i="1" s="1"/>
  <c r="AV2815" i="1"/>
  <c r="AW2815" i="1"/>
  <c r="P2798" i="1"/>
  <c r="W2798" i="1"/>
  <c r="AA2798" i="1"/>
  <c r="AE2798" i="1"/>
  <c r="AE2791" i="1" s="1"/>
  <c r="AE2773" i="1" s="1"/>
  <c r="AI2798" i="1"/>
  <c r="AM2798" i="1"/>
  <c r="AQ2798" i="1"/>
  <c r="AZ2798" i="1"/>
  <c r="AP2828" i="1"/>
  <c r="AW2833" i="1"/>
  <c r="AV2833" i="1"/>
  <c r="AW2838" i="1"/>
  <c r="K2595" i="1"/>
  <c r="AQ2595" i="1"/>
  <c r="AQ2594" i="1" s="1"/>
  <c r="AQ2593" i="1" s="1"/>
  <c r="AQ2592" i="1" s="1"/>
  <c r="AF2627" i="1"/>
  <c r="AF2626" i="1" s="1"/>
  <c r="AF2625" i="1" s="1"/>
  <c r="AF2624" i="1" s="1"/>
  <c r="U2632" i="1"/>
  <c r="AX2632" i="1" s="1"/>
  <c r="BA2632" i="1"/>
  <c r="I2639" i="1"/>
  <c r="M2639" i="1"/>
  <c r="M2638" i="1" s="1"/>
  <c r="M2637" i="1" s="1"/>
  <c r="M2636" i="1" s="1"/>
  <c r="L2650" i="1"/>
  <c r="AF2650" i="1"/>
  <c r="BA2650" i="1" s="1"/>
  <c r="U2655" i="1"/>
  <c r="AX2655" i="1" s="1"/>
  <c r="BA2655" i="1"/>
  <c r="L2667" i="1"/>
  <c r="T2667" i="1" s="1"/>
  <c r="AF2667" i="1"/>
  <c r="BA2667" i="1" s="1"/>
  <c r="N2677" i="1"/>
  <c r="N2676" i="1" s="1"/>
  <c r="AF2687" i="1"/>
  <c r="T2728" i="1"/>
  <c r="AP2727" i="1"/>
  <c r="T2729" i="1"/>
  <c r="M2724" i="1"/>
  <c r="AN2724" i="1"/>
  <c r="AZ2724" i="1"/>
  <c r="O2724" i="1"/>
  <c r="AP2745" i="1"/>
  <c r="AU2757" i="1"/>
  <c r="AW2764" i="1"/>
  <c r="AV2785" i="1"/>
  <c r="AW2785" i="1"/>
  <c r="AP2792" i="1"/>
  <c r="AW2795" i="1"/>
  <c r="AV2795" i="1"/>
  <c r="AW2804" i="1"/>
  <c r="AV2804" i="1"/>
  <c r="AW2808" i="1"/>
  <c r="AV2808" i="1"/>
  <c r="N2798" i="1"/>
  <c r="N2791" i="1" s="1"/>
  <c r="N2773" i="1" s="1"/>
  <c r="Z2798" i="1"/>
  <c r="Z2791" i="1" s="1"/>
  <c r="Z2773" i="1" s="1"/>
  <c r="AH2798" i="1"/>
  <c r="AH2791" i="1" s="1"/>
  <c r="AH2773" i="1" s="1"/>
  <c r="AP2812" i="1"/>
  <c r="X2798" i="1"/>
  <c r="X2791" i="1" s="1"/>
  <c r="X2773" i="1" s="1"/>
  <c r="AB2798" i="1"/>
  <c r="AB2791" i="1" s="1"/>
  <c r="AB2773" i="1" s="1"/>
  <c r="AF2798" i="1"/>
  <c r="AJ2798" i="1"/>
  <c r="AN2798" i="1"/>
  <c r="AV2823" i="1"/>
  <c r="AW2835" i="1"/>
  <c r="AV2835" i="1"/>
  <c r="BA2837" i="1"/>
  <c r="AV2601" i="1"/>
  <c r="AV2616" i="1"/>
  <c r="V2632" i="1"/>
  <c r="AY2632" i="1" s="1"/>
  <c r="AU2643" i="1"/>
  <c r="AV2643" i="1" s="1"/>
  <c r="AV2648" i="1"/>
  <c r="V2655" i="1"/>
  <c r="AY2655" i="1" s="1"/>
  <c r="AV2660" i="1"/>
  <c r="AV2669" i="1"/>
  <c r="AV2691" i="1"/>
  <c r="AV2710" i="1"/>
  <c r="BA2715" i="1"/>
  <c r="AL2714" i="1"/>
  <c r="U2728" i="1"/>
  <c r="AX2728" i="1" s="1"/>
  <c r="J2727" i="1"/>
  <c r="AP2737" i="1"/>
  <c r="AU2738" i="1"/>
  <c r="Q2724" i="1"/>
  <c r="AO2724" i="1"/>
  <c r="AA2724" i="1"/>
  <c r="AE2724" i="1"/>
  <c r="AI2724" i="1"/>
  <c r="AW2752" i="1"/>
  <c r="AV2752" i="1"/>
  <c r="P2745" i="1"/>
  <c r="P2744" i="1" s="1"/>
  <c r="P2743" i="1" s="1"/>
  <c r="P2742" i="1" s="1"/>
  <c r="P2724" i="1" s="1"/>
  <c r="AX2757" i="1"/>
  <c r="AV2769" i="1"/>
  <c r="AV2770" i="1"/>
  <c r="AV2771" i="1"/>
  <c r="AP2776" i="1"/>
  <c r="AW2779" i="1"/>
  <c r="AV2779" i="1"/>
  <c r="AW2788" i="1"/>
  <c r="AV2788" i="1"/>
  <c r="AV2802" i="1"/>
  <c r="AW2802" i="1"/>
  <c r="AW2810" i="1"/>
  <c r="AV2810" i="1"/>
  <c r="Q2798" i="1"/>
  <c r="Q2791" i="1" s="1"/>
  <c r="Q2773" i="1" s="1"/>
  <c r="AC2798" i="1"/>
  <c r="AK2798" i="1"/>
  <c r="AK2791" i="1" s="1"/>
  <c r="AK2773" i="1" s="1"/>
  <c r="AS2798" i="1"/>
  <c r="AW2817" i="1"/>
  <c r="AV2817" i="1"/>
  <c r="AP2820" i="1"/>
  <c r="AW2831" i="1"/>
  <c r="AU2837" i="1"/>
  <c r="AW2840" i="1"/>
  <c r="T2859" i="1"/>
  <c r="R2858" i="1"/>
  <c r="AP2627" i="1"/>
  <c r="R2642" i="1"/>
  <c r="T2642" i="1" s="1"/>
  <c r="AV2642" i="1" s="1"/>
  <c r="AP2650" i="1"/>
  <c r="T2715" i="1"/>
  <c r="AU2715" i="1"/>
  <c r="AX2721" i="1"/>
  <c r="AL2727" i="1"/>
  <c r="AF2728" i="1"/>
  <c r="AF2727" i="1" s="1"/>
  <c r="AF2726" i="1" s="1"/>
  <c r="AF2725" i="1" s="1"/>
  <c r="BA2729" i="1"/>
  <c r="AU2729" i="1"/>
  <c r="AR2728" i="1"/>
  <c r="AR2727" i="1" s="1"/>
  <c r="AR2726" i="1" s="1"/>
  <c r="AR2725" i="1" s="1"/>
  <c r="AV2731" i="1"/>
  <c r="AV2732" i="1"/>
  <c r="AV2733" i="1"/>
  <c r="AX2739" i="1"/>
  <c r="AU2740" i="1"/>
  <c r="Y2724" i="1"/>
  <c r="AW2747" i="1"/>
  <c r="AV2747" i="1"/>
  <c r="AW2755" i="1"/>
  <c r="AV2755" i="1"/>
  <c r="AW2758" i="1"/>
  <c r="BA2794" i="1"/>
  <c r="AP2800" i="1"/>
  <c r="AW2806" i="1"/>
  <c r="AV2806" i="1"/>
  <c r="R2798" i="1"/>
  <c r="R2791" i="1" s="1"/>
  <c r="R2773" i="1" s="1"/>
  <c r="AD2798" i="1"/>
  <c r="AD2791" i="1" s="1"/>
  <c r="AD2773" i="1" s="1"/>
  <c r="AT2798" i="1"/>
  <c r="AT2791" i="1" s="1"/>
  <c r="AT2773" i="1" s="1"/>
  <c r="O2798" i="1"/>
  <c r="S2798" i="1"/>
  <c r="S2791" i="1" s="1"/>
  <c r="S2773" i="1" s="1"/>
  <c r="AV2825" i="1"/>
  <c r="AW2825" i="1"/>
  <c r="AI2822" i="1"/>
  <c r="AI2821" i="1" s="1"/>
  <c r="AI2820" i="1" s="1"/>
  <c r="AI2819" i="1" s="1"/>
  <c r="AM2822" i="1"/>
  <c r="AM2821" i="1" s="1"/>
  <c r="AM2820" i="1" s="1"/>
  <c r="AM2819" i="1" s="1"/>
  <c r="AV2855" i="1"/>
  <c r="J2720" i="1"/>
  <c r="AL2720" i="1"/>
  <c r="AV2723" i="1"/>
  <c r="I2727" i="1"/>
  <c r="K2728" i="1"/>
  <c r="J2738" i="1"/>
  <c r="AL2738" i="1"/>
  <c r="J2746" i="1"/>
  <c r="AL2746" i="1"/>
  <c r="AW2748" i="1"/>
  <c r="K2757" i="1"/>
  <c r="V2757" i="1" s="1"/>
  <c r="AY2757" i="1" s="1"/>
  <c r="I2763" i="1"/>
  <c r="T2763" i="1" s="1"/>
  <c r="AU2764" i="1"/>
  <c r="AV2764" i="1" s="1"/>
  <c r="J2777" i="1"/>
  <c r="AL2777" i="1"/>
  <c r="AV2782" i="1"/>
  <c r="AW2787" i="1"/>
  <c r="AW2789" i="1"/>
  <c r="J2793" i="1"/>
  <c r="AL2793" i="1"/>
  <c r="AW2797" i="1"/>
  <c r="J2801" i="1"/>
  <c r="AL2801" i="1"/>
  <c r="I2813" i="1"/>
  <c r="K2814" i="1"/>
  <c r="AV2816" i="1"/>
  <c r="I2821" i="1"/>
  <c r="K2822" i="1"/>
  <c r="K2830" i="1"/>
  <c r="AU2830" i="1"/>
  <c r="K2837" i="1"/>
  <c r="V2837" i="1" s="1"/>
  <c r="AY2837" i="1" s="1"/>
  <c r="AU2840" i="1"/>
  <c r="AV2840" i="1" s="1"/>
  <c r="AX2843" i="1"/>
  <c r="T2846" i="1"/>
  <c r="I2845" i="1"/>
  <c r="V2850" i="1"/>
  <c r="AY2850" i="1" s="1"/>
  <c r="K2849" i="1"/>
  <c r="V2849" i="1" s="1"/>
  <c r="AY2849" i="1" s="1"/>
  <c r="T2862" i="1"/>
  <c r="V2862" i="1"/>
  <c r="AY2862" i="1" s="1"/>
  <c r="BA2862" i="1"/>
  <c r="AL2861" i="1"/>
  <c r="AP2861" i="1"/>
  <c r="AU2862" i="1"/>
  <c r="AP2877" i="1"/>
  <c r="AW2884" i="1"/>
  <c r="AV2884" i="1"/>
  <c r="AW2886" i="1"/>
  <c r="AW2889" i="1"/>
  <c r="AV2889" i="1"/>
  <c r="AU2894" i="1"/>
  <c r="AP2893" i="1"/>
  <c r="AU2893" i="1" s="1"/>
  <c r="BA2900" i="1"/>
  <c r="AW2904" i="1"/>
  <c r="AV2904" i="1"/>
  <c r="Y2864" i="1"/>
  <c r="Y2857" i="1" s="1"/>
  <c r="AW2906" i="1"/>
  <c r="AV2906" i="1"/>
  <c r="AX2911" i="1"/>
  <c r="AU2916" i="1"/>
  <c r="AV2916" i="1" s="1"/>
  <c r="AW2952" i="1"/>
  <c r="AV2952" i="1"/>
  <c r="AW2956" i="1"/>
  <c r="AV2956" i="1"/>
  <c r="U2962" i="1"/>
  <c r="AX2962" i="1" s="1"/>
  <c r="AW2973" i="1"/>
  <c r="AV2973" i="1"/>
  <c r="I2745" i="1"/>
  <c r="K2746" i="1"/>
  <c r="AQ2746" i="1"/>
  <c r="AQ2745" i="1" s="1"/>
  <c r="AQ2744" i="1" s="1"/>
  <c r="AQ2743" i="1" s="1"/>
  <c r="AQ2742" i="1" s="1"/>
  <c r="AQ2724" i="1" s="1"/>
  <c r="L2757" i="1"/>
  <c r="T2757" i="1" s="1"/>
  <c r="AU2758" i="1"/>
  <c r="AV2758" i="1" s="1"/>
  <c r="J2763" i="1"/>
  <c r="U2763" i="1" s="1"/>
  <c r="AX2763" i="1" s="1"/>
  <c r="N2763" i="1"/>
  <c r="N2745" i="1" s="1"/>
  <c r="N2744" i="1" s="1"/>
  <c r="N2743" i="1" s="1"/>
  <c r="N2742" i="1" s="1"/>
  <c r="N2724" i="1" s="1"/>
  <c r="AL2763" i="1"/>
  <c r="BA2763" i="1" s="1"/>
  <c r="K2777" i="1"/>
  <c r="I2778" i="1"/>
  <c r="M2778" i="1"/>
  <c r="M2777" i="1" s="1"/>
  <c r="M2776" i="1" s="1"/>
  <c r="M2775" i="1" s="1"/>
  <c r="M2774" i="1" s="1"/>
  <c r="AS2778" i="1"/>
  <c r="AV2783" i="1"/>
  <c r="K2793" i="1"/>
  <c r="I2794" i="1"/>
  <c r="M2794" i="1"/>
  <c r="M2793" i="1" s="1"/>
  <c r="M2792" i="1" s="1"/>
  <c r="AS2794" i="1"/>
  <c r="I2800" i="1"/>
  <c r="K2801" i="1"/>
  <c r="J2813" i="1"/>
  <c r="AL2813" i="1"/>
  <c r="L2814" i="1"/>
  <c r="L2813" i="1" s="1"/>
  <c r="L2812" i="1" s="1"/>
  <c r="AR2814" i="1"/>
  <c r="AR2813" i="1" s="1"/>
  <c r="AR2812" i="1" s="1"/>
  <c r="J2821" i="1"/>
  <c r="AL2821" i="1"/>
  <c r="L2822" i="1"/>
  <c r="L2821" i="1" s="1"/>
  <c r="L2820" i="1" s="1"/>
  <c r="L2819" i="1" s="1"/>
  <c r="AR2822" i="1"/>
  <c r="AR2821" i="1" s="1"/>
  <c r="AR2820" i="1" s="1"/>
  <c r="AR2819" i="1" s="1"/>
  <c r="J2829" i="1"/>
  <c r="AL2829" i="1"/>
  <c r="L2830" i="1"/>
  <c r="AU2831" i="1"/>
  <c r="AV2831" i="1" s="1"/>
  <c r="L2837" i="1"/>
  <c r="AU2838" i="1"/>
  <c r="AV2838" i="1" s="1"/>
  <c r="AU2850" i="1"/>
  <c r="AV2851" i="1"/>
  <c r="O2854" i="1"/>
  <c r="AQ2854" i="1"/>
  <c r="T2858" i="1"/>
  <c r="T2860" i="1"/>
  <c r="N2860" i="1"/>
  <c r="AW2869" i="1"/>
  <c r="AV2869" i="1"/>
  <c r="AV2874" i="1"/>
  <c r="AW2874" i="1"/>
  <c r="AV2880" i="1"/>
  <c r="AW2880" i="1"/>
  <c r="AF2876" i="1"/>
  <c r="AJ2876" i="1"/>
  <c r="AN2876" i="1"/>
  <c r="AR2876" i="1"/>
  <c r="AG2876" i="1"/>
  <c r="AO2876" i="1"/>
  <c r="AO2864" i="1" s="1"/>
  <c r="AO2857" i="1" s="1"/>
  <c r="AW2891" i="1"/>
  <c r="AV2891" i="1"/>
  <c r="AH2864" i="1"/>
  <c r="AH2857" i="1" s="1"/>
  <c r="Q2864" i="1"/>
  <c r="Q2857" i="1" s="1"/>
  <c r="AK2864" i="1"/>
  <c r="AK2857" i="1" s="1"/>
  <c r="BA2917" i="1"/>
  <c r="AY2925" i="1"/>
  <c r="AW2926" i="1"/>
  <c r="O2928" i="1"/>
  <c r="AY2940" i="1"/>
  <c r="AX2941" i="1"/>
  <c r="AV2942" i="1"/>
  <c r="AW2942" i="1"/>
  <c r="AP2954" i="1"/>
  <c r="L2746" i="1"/>
  <c r="AV2784" i="1"/>
  <c r="L2801" i="1"/>
  <c r="L2800" i="1" s="1"/>
  <c r="L2799" i="1" s="1"/>
  <c r="AR2801" i="1"/>
  <c r="AR2800" i="1" s="1"/>
  <c r="AR2799" i="1" s="1"/>
  <c r="AV2818" i="1"/>
  <c r="I2830" i="1"/>
  <c r="T2830" i="1" s="1"/>
  <c r="M2830" i="1"/>
  <c r="U2830" i="1" s="1"/>
  <c r="AX2830" i="1" s="1"/>
  <c r="I2837" i="1"/>
  <c r="M2837" i="1"/>
  <c r="U2837" i="1" s="1"/>
  <c r="AX2837" i="1" s="1"/>
  <c r="AW2843" i="1"/>
  <c r="AV2843" i="1"/>
  <c r="AV2844" i="1"/>
  <c r="AW2849" i="1"/>
  <c r="AW2850" i="1"/>
  <c r="AV2850" i="1"/>
  <c r="U2862" i="1"/>
  <c r="AX2862" i="1" s="1"/>
  <c r="J2861" i="1"/>
  <c r="AF2867" i="1"/>
  <c r="BA2868" i="1"/>
  <c r="T2894" i="1"/>
  <c r="O2893" i="1"/>
  <c r="T2893" i="1" s="1"/>
  <c r="AD2864" i="1"/>
  <c r="AD2857" i="1" s="1"/>
  <c r="AT2897" i="1"/>
  <c r="AT2864" i="1" s="1"/>
  <c r="AT2857" i="1" s="1"/>
  <c r="AV2903" i="1"/>
  <c r="AW2903" i="1"/>
  <c r="P2864" i="1"/>
  <c r="P2857" i="1" s="1"/>
  <c r="AZ2864" i="1"/>
  <c r="AZ2857" i="1" s="1"/>
  <c r="AG2864" i="1"/>
  <c r="AG2857" i="1" s="1"/>
  <c r="S2864" i="1"/>
  <c r="S2857" i="1" s="1"/>
  <c r="AU2910" i="1"/>
  <c r="AV2912" i="1"/>
  <c r="AW2912" i="1"/>
  <c r="AU2925" i="1"/>
  <c r="AP2924" i="1"/>
  <c r="T2929" i="1"/>
  <c r="P2928" i="1"/>
  <c r="AP2928" i="1"/>
  <c r="AG2928" i="1"/>
  <c r="AK2928" i="1"/>
  <c r="AU2939" i="1"/>
  <c r="AW2947" i="1"/>
  <c r="AZ2945" i="1"/>
  <c r="Z2945" i="1"/>
  <c r="Z2944" i="1" s="1"/>
  <c r="Z2922" i="1" s="1"/>
  <c r="AD2945" i="1"/>
  <c r="AD2944" i="1" s="1"/>
  <c r="AD2922" i="1" s="1"/>
  <c r="AD2921" i="1" s="1"/>
  <c r="AL2946" i="1"/>
  <c r="BA2947" i="1"/>
  <c r="AP2946" i="1"/>
  <c r="AU2947" i="1"/>
  <c r="AV2947" i="1" s="1"/>
  <c r="AV2950" i="1"/>
  <c r="AW2950" i="1"/>
  <c r="AW2960" i="1"/>
  <c r="AW2969" i="1"/>
  <c r="BA2968" i="1"/>
  <c r="AV2842" i="1"/>
  <c r="R2864" i="1"/>
  <c r="R2857" i="1" s="1"/>
  <c r="AP2898" i="1"/>
  <c r="AV2901" i="1"/>
  <c r="AW2901" i="1"/>
  <c r="AJ2864" i="1"/>
  <c r="AJ2857" i="1" s="1"/>
  <c r="AN2864" i="1"/>
  <c r="AN2857" i="1" s="1"/>
  <c r="AW2905" i="1"/>
  <c r="AC2864" i="1"/>
  <c r="AC2857" i="1" s="1"/>
  <c r="W2864" i="1"/>
  <c r="W2857" i="1" s="1"/>
  <c r="AA2864" i="1"/>
  <c r="AA2857" i="1" s="1"/>
  <c r="AE2864" i="1"/>
  <c r="AE2857" i="1" s="1"/>
  <c r="AI2864" i="1"/>
  <c r="AI2857" i="1" s="1"/>
  <c r="AM2864" i="1"/>
  <c r="AM2857" i="1" s="1"/>
  <c r="AW2935" i="1"/>
  <c r="AV2935" i="1"/>
  <c r="AW2948" i="1"/>
  <c r="T2963" i="1"/>
  <c r="I2962" i="1"/>
  <c r="AW2987" i="1"/>
  <c r="AV2847" i="1"/>
  <c r="L2868" i="1"/>
  <c r="L2867" i="1" s="1"/>
  <c r="L2866" i="1" s="1"/>
  <c r="L2865" i="1" s="1"/>
  <c r="AW2871" i="1"/>
  <c r="K2879" i="1"/>
  <c r="AQ2879" i="1"/>
  <c r="AQ2878" i="1" s="1"/>
  <c r="AQ2877" i="1" s="1"/>
  <c r="AQ2876" i="1" s="1"/>
  <c r="AU2879" i="1"/>
  <c r="AV2881" i="1"/>
  <c r="AW2883" i="1"/>
  <c r="AW2888" i="1"/>
  <c r="AW2890" i="1"/>
  <c r="AW2892" i="1"/>
  <c r="T2895" i="1"/>
  <c r="AU2895" i="1"/>
  <c r="I2899" i="1"/>
  <c r="M2899" i="1"/>
  <c r="M2898" i="1" s="1"/>
  <c r="M2897" i="1" s="1"/>
  <c r="AW2907" i="1"/>
  <c r="AU2911" i="1"/>
  <c r="AV2914" i="1"/>
  <c r="T2917" i="1"/>
  <c r="AV2917" i="1" s="1"/>
  <c r="AU2917" i="1"/>
  <c r="AU2926" i="1"/>
  <c r="AV2926" i="1" s="1"/>
  <c r="AV2927" i="1"/>
  <c r="T2930" i="1"/>
  <c r="BA2931" i="1"/>
  <c r="T2937" i="1"/>
  <c r="AW2938" i="1"/>
  <c r="AU2940" i="1"/>
  <c r="AU2948" i="1"/>
  <c r="AV2948" i="1" s="1"/>
  <c r="AW2949" i="1"/>
  <c r="AV2951" i="1"/>
  <c r="Q2955" i="1"/>
  <c r="Q2954" i="1" s="1"/>
  <c r="Q2945" i="1" s="1"/>
  <c r="AW2957" i="1"/>
  <c r="AU2960" i="1"/>
  <c r="AV2960" i="1" s="1"/>
  <c r="BA2965" i="1"/>
  <c r="AU2965" i="1"/>
  <c r="J2968" i="1"/>
  <c r="U2968" i="1" s="1"/>
  <c r="AG2967" i="1"/>
  <c r="AG2944" i="1" s="1"/>
  <c r="AK2967" i="1"/>
  <c r="AK2944" i="1" s="1"/>
  <c r="AK2922" i="1" s="1"/>
  <c r="AK2921" i="1" s="1"/>
  <c r="AO2967" i="1"/>
  <c r="AO2944" i="1" s="1"/>
  <c r="AO2922" i="1" s="1"/>
  <c r="P2978" i="1"/>
  <c r="P2967" i="1" s="1"/>
  <c r="P2944" i="1" s="1"/>
  <c r="P2922" i="1" s="1"/>
  <c r="U2979" i="1"/>
  <c r="AX2979" i="1" s="1"/>
  <c r="AW2981" i="1"/>
  <c r="AC2983" i="1"/>
  <c r="AY2983" i="1" s="1"/>
  <c r="AY2984" i="1"/>
  <c r="K2967" i="1"/>
  <c r="O2967" i="1"/>
  <c r="O2944" i="1" s="1"/>
  <c r="O2922" i="1" s="1"/>
  <c r="O2921" i="1" s="1"/>
  <c r="T2989" i="1"/>
  <c r="AW2992" i="1"/>
  <c r="AV2992" i="1"/>
  <c r="Y2967" i="1"/>
  <c r="Y2944" i="1" s="1"/>
  <c r="Y2922" i="1" s="1"/>
  <c r="AU3014" i="1"/>
  <c r="T3023" i="1"/>
  <c r="J3022" i="1"/>
  <c r="U3023" i="1"/>
  <c r="AX3023" i="1" s="1"/>
  <c r="N3019" i="1"/>
  <c r="W3019" i="1"/>
  <c r="AE3019" i="1"/>
  <c r="AM3019" i="1"/>
  <c r="L3019" i="1"/>
  <c r="P3019" i="1"/>
  <c r="AZ3019" i="1"/>
  <c r="V3032" i="1"/>
  <c r="AY3032" i="1" s="1"/>
  <c r="K3031" i="1"/>
  <c r="V3031" i="1" s="1"/>
  <c r="AY3031" i="1" s="1"/>
  <c r="AW3036" i="1"/>
  <c r="AU3035" i="1"/>
  <c r="AP3034" i="1"/>
  <c r="AU3038" i="1"/>
  <c r="AW3040" i="1"/>
  <c r="AV2848" i="1"/>
  <c r="AV2852" i="1"/>
  <c r="K2867" i="1"/>
  <c r="I2868" i="1"/>
  <c r="M2868" i="1"/>
  <c r="AS2868" i="1"/>
  <c r="AV2870" i="1"/>
  <c r="AL2878" i="1"/>
  <c r="L2879" i="1"/>
  <c r="L2878" i="1" s="1"/>
  <c r="L2877" i="1" s="1"/>
  <c r="L2876" i="1" s="1"/>
  <c r="J2880" i="1"/>
  <c r="AV2882" i="1"/>
  <c r="AU2886" i="1"/>
  <c r="AV2886" i="1" s="1"/>
  <c r="AV2887" i="1"/>
  <c r="N2899" i="1"/>
  <c r="N2898" i="1" s="1"/>
  <c r="AL2899" i="1"/>
  <c r="L2900" i="1"/>
  <c r="L2899" i="1" s="1"/>
  <c r="L2898" i="1" s="1"/>
  <c r="AR2900" i="1"/>
  <c r="AR2899" i="1" s="1"/>
  <c r="AR2898" i="1" s="1"/>
  <c r="AR2897" i="1" s="1"/>
  <c r="AR2864" i="1" s="1"/>
  <c r="AR2857" i="1" s="1"/>
  <c r="J2903" i="1"/>
  <c r="K2905" i="1"/>
  <c r="AQ2905" i="1"/>
  <c r="AQ2899" i="1" s="1"/>
  <c r="AQ2898" i="1" s="1"/>
  <c r="AQ2897" i="1" s="1"/>
  <c r="AQ2864" i="1" s="1"/>
  <c r="AQ2857" i="1" s="1"/>
  <c r="J2910" i="1"/>
  <c r="U2910" i="1" s="1"/>
  <c r="AX2910" i="1" s="1"/>
  <c r="N2910" i="1"/>
  <c r="V2910" i="1" s="1"/>
  <c r="AY2910" i="1" s="1"/>
  <c r="AL2910" i="1"/>
  <c r="BA2910" i="1" s="1"/>
  <c r="L2911" i="1"/>
  <c r="L2910" i="1" s="1"/>
  <c r="T2910" i="1" s="1"/>
  <c r="AL2916" i="1"/>
  <c r="BA2916" i="1" s="1"/>
  <c r="AL2929" i="1"/>
  <c r="AR2930" i="1"/>
  <c r="AR2929" i="1" s="1"/>
  <c r="AR2928" i="1" s="1"/>
  <c r="K2933" i="1"/>
  <c r="I2934" i="1"/>
  <c r="M2934" i="1"/>
  <c r="M2933" i="1" s="1"/>
  <c r="AS2934" i="1"/>
  <c r="AV2936" i="1"/>
  <c r="AU2941" i="1"/>
  <c r="AV2943" i="1"/>
  <c r="L2946" i="1"/>
  <c r="J2947" i="1"/>
  <c r="N2947" i="1"/>
  <c r="L2954" i="1"/>
  <c r="T2954" i="1" s="1"/>
  <c r="J2955" i="1"/>
  <c r="N2955" i="1"/>
  <c r="AL2955" i="1"/>
  <c r="AF2962" i="1"/>
  <c r="U2964" i="1"/>
  <c r="AX2964" i="1" s="1"/>
  <c r="T2964" i="1"/>
  <c r="BA2969" i="1"/>
  <c r="AU2969" i="1"/>
  <c r="AV2969" i="1" s="1"/>
  <c r="AA2978" i="1"/>
  <c r="AX2978" i="1" s="1"/>
  <c r="T2979" i="1"/>
  <c r="I2978" i="1"/>
  <c r="S2983" i="1"/>
  <c r="T2984" i="1"/>
  <c r="BA2989" i="1"/>
  <c r="T2990" i="1"/>
  <c r="BA2990" i="1"/>
  <c r="AU2990" i="1"/>
  <c r="AL3022" i="1"/>
  <c r="BA3023" i="1"/>
  <c r="AP3022" i="1"/>
  <c r="AU3023" i="1"/>
  <c r="O3019" i="1"/>
  <c r="Z3019" i="1"/>
  <c r="AH3019" i="1"/>
  <c r="AP3026" i="1"/>
  <c r="AV3029" i="1"/>
  <c r="AW3029" i="1"/>
  <c r="U3028" i="1"/>
  <c r="AX3028" i="1" s="1"/>
  <c r="M3027" i="1"/>
  <c r="M3026" i="1" s="1"/>
  <c r="M3019" i="1" s="1"/>
  <c r="Q3019" i="1"/>
  <c r="X3019" i="1"/>
  <c r="AB3019" i="1"/>
  <c r="AF3027" i="1"/>
  <c r="AF3026" i="1" s="1"/>
  <c r="AF3019" i="1" s="1"/>
  <c r="BA3028" i="1"/>
  <c r="AJ3019" i="1"/>
  <c r="AN3019" i="1"/>
  <c r="AR3019" i="1"/>
  <c r="I2879" i="1"/>
  <c r="M2879" i="1"/>
  <c r="M2878" i="1" s="1"/>
  <c r="M2877" i="1" s="1"/>
  <c r="M2876" i="1" s="1"/>
  <c r="AL2894" i="1"/>
  <c r="K2923" i="1"/>
  <c r="J2924" i="1"/>
  <c r="N2924" i="1"/>
  <c r="N2923" i="1" s="1"/>
  <c r="I2925" i="1"/>
  <c r="M2925" i="1"/>
  <c r="M2924" i="1" s="1"/>
  <c r="M2923" i="1" s="1"/>
  <c r="AL2925" i="1"/>
  <c r="J2939" i="1"/>
  <c r="N2939" i="1"/>
  <c r="V2939" i="1" s="1"/>
  <c r="AY2939" i="1" s="1"/>
  <c r="I2940" i="1"/>
  <c r="M2940" i="1"/>
  <c r="M2939" i="1" s="1"/>
  <c r="L2941" i="1"/>
  <c r="L2940" i="1" s="1"/>
  <c r="L2939" i="1" s="1"/>
  <c r="AQ2955" i="1"/>
  <c r="AQ2954" i="1" s="1"/>
  <c r="AQ2945" i="1" s="1"/>
  <c r="V2964" i="1"/>
  <c r="AY2964" i="1" s="1"/>
  <c r="BA2964" i="1"/>
  <c r="T2965" i="1"/>
  <c r="AB2968" i="1"/>
  <c r="AB2967" i="1" s="1"/>
  <c r="AB2944" i="1" s="1"/>
  <c r="AB2922" i="1" s="1"/>
  <c r="AP2968" i="1"/>
  <c r="AV2970" i="1"/>
  <c r="AV2971" i="1"/>
  <c r="AV2972" i="1"/>
  <c r="AW2976" i="1"/>
  <c r="AU2976" i="1"/>
  <c r="AV2976" i="1" s="1"/>
  <c r="BA2981" i="1"/>
  <c r="AL2978" i="1"/>
  <c r="BA2978" i="1" s="1"/>
  <c r="AP2978" i="1"/>
  <c r="AU2981" i="1"/>
  <c r="AV2981" i="1" s="1"/>
  <c r="AV2982" i="1"/>
  <c r="U2985" i="1"/>
  <c r="V2985" i="1" s="1"/>
  <c r="W2985" i="1" s="1"/>
  <c r="AU2985" i="1"/>
  <c r="AV2985" i="1" s="1"/>
  <c r="AU2987" i="1"/>
  <c r="AV2987" i="1" s="1"/>
  <c r="W2967" i="1"/>
  <c r="W2944" i="1" s="1"/>
  <c r="W2922" i="1" s="1"/>
  <c r="W2921" i="1" s="1"/>
  <c r="AA2967" i="1"/>
  <c r="AA2944" i="1" s="1"/>
  <c r="AA2922" i="1" s="1"/>
  <c r="AA2921" i="1" s="1"/>
  <c r="AE2967" i="1"/>
  <c r="AE2944" i="1" s="1"/>
  <c r="AE2922" i="1" s="1"/>
  <c r="AE2921" i="1" s="1"/>
  <c r="AI2989" i="1"/>
  <c r="AI2967" i="1" s="1"/>
  <c r="AI2944" i="1" s="1"/>
  <c r="AI2922" i="1" s="1"/>
  <c r="AM2967" i="1"/>
  <c r="AM2944" i="1" s="1"/>
  <c r="AM2922" i="1" s="1"/>
  <c r="AQ2967" i="1"/>
  <c r="AW2996" i="1"/>
  <c r="AV2996" i="1"/>
  <c r="AW3000" i="1"/>
  <c r="AV3000" i="1"/>
  <c r="AV3004" i="1"/>
  <c r="AV3006" i="1"/>
  <c r="AW3010" i="1"/>
  <c r="AV3010" i="1"/>
  <c r="AV3014" i="1"/>
  <c r="J3026" i="1"/>
  <c r="R3019" i="1"/>
  <c r="AA3019" i="1"/>
  <c r="AI3019" i="1"/>
  <c r="AQ3019" i="1"/>
  <c r="Y3019" i="1"/>
  <c r="AC3019" i="1"/>
  <c r="AG3019" i="1"/>
  <c r="AK3019" i="1"/>
  <c r="AO3019" i="1"/>
  <c r="U3034" i="1"/>
  <c r="J3033" i="1"/>
  <c r="AU2963" i="1"/>
  <c r="U2965" i="1"/>
  <c r="AX2965" i="1" s="1"/>
  <c r="AV2977" i="1"/>
  <c r="AU2979" i="1"/>
  <c r="AS2978" i="1"/>
  <c r="AS2967" i="1" s="1"/>
  <c r="AS2944" i="1" s="1"/>
  <c r="AW2994" i="1"/>
  <c r="AV2994" i="1"/>
  <c r="M2967" i="1"/>
  <c r="Q2967" i="1"/>
  <c r="AW2998" i="1"/>
  <c r="AV2998" i="1"/>
  <c r="AW3002" i="1"/>
  <c r="AV3002" i="1"/>
  <c r="AW3012" i="1"/>
  <c r="AV3012" i="1"/>
  <c r="AW3024" i="1"/>
  <c r="AL3026" i="1"/>
  <c r="BA3027" i="1"/>
  <c r="T3034" i="1"/>
  <c r="L3033" i="1"/>
  <c r="L3032" i="1" s="1"/>
  <c r="L3031" i="1" s="1"/>
  <c r="T3031" i="1" s="1"/>
  <c r="AW3041" i="1"/>
  <c r="AV3041" i="1"/>
  <c r="AV2993" i="1"/>
  <c r="AU3024" i="1"/>
  <c r="AV3024" i="1" s="1"/>
  <c r="AV3025" i="1"/>
  <c r="U3029" i="1"/>
  <c r="AX3029" i="1" s="1"/>
  <c r="V3034" i="1"/>
  <c r="AY3034" i="1" s="1"/>
  <c r="AU3042" i="1"/>
  <c r="T3047" i="1"/>
  <c r="I3046" i="1"/>
  <c r="AP3044" i="1"/>
  <c r="AU3044" i="1" s="1"/>
  <c r="AU3045" i="1"/>
  <c r="V3048" i="1"/>
  <c r="AY3048" i="1" s="1"/>
  <c r="K3047" i="1"/>
  <c r="AU3064" i="1"/>
  <c r="AP3063" i="1"/>
  <c r="BA3073" i="1"/>
  <c r="AF3072" i="1"/>
  <c r="J2992" i="1"/>
  <c r="U2992" i="1" s="1"/>
  <c r="AX2992" i="1" s="1"/>
  <c r="AV2999" i="1"/>
  <c r="T3015" i="1"/>
  <c r="AU3015" i="1"/>
  <c r="T3035" i="1"/>
  <c r="AU3036" i="1"/>
  <c r="AV3036" i="1" s="1"/>
  <c r="AV3042" i="1"/>
  <c r="AU3046" i="1"/>
  <c r="U3046" i="1"/>
  <c r="AX3046" i="1" s="1"/>
  <c r="J3045" i="1"/>
  <c r="AU3048" i="1"/>
  <c r="AV3049" i="1"/>
  <c r="T3055" i="1"/>
  <c r="AV3067" i="1"/>
  <c r="O3071" i="1"/>
  <c r="O3070" i="1" s="1"/>
  <c r="O3069" i="1" s="1"/>
  <c r="AI3071" i="1"/>
  <c r="AI3070" i="1" s="1"/>
  <c r="AV2980" i="1"/>
  <c r="AV2988" i="1"/>
  <c r="J2990" i="1"/>
  <c r="AV2991" i="1"/>
  <c r="U2994" i="1"/>
  <c r="AX2994" i="1" s="1"/>
  <c r="AU3016" i="1"/>
  <c r="AV3016" i="1" s="1"/>
  <c r="I3022" i="1"/>
  <c r="K3023" i="1"/>
  <c r="K3027" i="1"/>
  <c r="I3028" i="1"/>
  <c r="AS3028" i="1"/>
  <c r="AV3030" i="1"/>
  <c r="V3033" i="1"/>
  <c r="AY3033" i="1" s="1"/>
  <c r="U3035" i="1"/>
  <c r="I3039" i="1"/>
  <c r="AU3039" i="1"/>
  <c r="AU3040" i="1"/>
  <c r="AV3040" i="1" s="1"/>
  <c r="V3041" i="1"/>
  <c r="AY3041" i="1" s="1"/>
  <c r="K3040" i="1"/>
  <c r="U3042" i="1"/>
  <c r="AX3042" i="1" s="1"/>
  <c r="J3041" i="1"/>
  <c r="U3047" i="1"/>
  <c r="AX3047" i="1" s="1"/>
  <c r="BA3046" i="1"/>
  <c r="AL3045" i="1"/>
  <c r="J3053" i="1"/>
  <c r="AV3058" i="1"/>
  <c r="AW3058" i="1"/>
  <c r="AV3060" i="1"/>
  <c r="BA3066" i="1"/>
  <c r="AF3065" i="1"/>
  <c r="AF3064" i="1" s="1"/>
  <c r="AF3063" i="1" s="1"/>
  <c r="AF3062" i="1" s="1"/>
  <c r="AR3071" i="1"/>
  <c r="AR3070" i="1" s="1"/>
  <c r="AW3080" i="1"/>
  <c r="AM3071" i="1"/>
  <c r="AM3070" i="1" s="1"/>
  <c r="U2986" i="1"/>
  <c r="AL3014" i="1"/>
  <c r="BA3014" i="1" s="1"/>
  <c r="AB3035" i="1"/>
  <c r="AB3034" i="1" s="1"/>
  <c r="AB3033" i="1" s="1"/>
  <c r="AB3032" i="1" s="1"/>
  <c r="AB3031" i="1" s="1"/>
  <c r="AL3035" i="1"/>
  <c r="AL3039" i="1"/>
  <c r="BA3041" i="1"/>
  <c r="T3064" i="1"/>
  <c r="AV3064" i="1" s="1"/>
  <c r="O3063" i="1"/>
  <c r="AW3084" i="1"/>
  <c r="AV3084" i="1"/>
  <c r="T3048" i="1"/>
  <c r="AL3055" i="1"/>
  <c r="AP3055" i="1"/>
  <c r="T3056" i="1"/>
  <c r="AW3057" i="1"/>
  <c r="T3065" i="1"/>
  <c r="AU3065" i="1"/>
  <c r="BA3067" i="1"/>
  <c r="J3077" i="1"/>
  <c r="AU3080" i="1"/>
  <c r="AV3080" i="1" s="1"/>
  <c r="AV3085" i="1"/>
  <c r="AW3085" i="1"/>
  <c r="I3088" i="1"/>
  <c r="T3089" i="1"/>
  <c r="AV3096" i="1"/>
  <c r="AW3096" i="1"/>
  <c r="AV3098" i="1"/>
  <c r="AW3098" i="1"/>
  <c r="T3100" i="1"/>
  <c r="U3112" i="1"/>
  <c r="AX3112" i="1" s="1"/>
  <c r="J3111" i="1"/>
  <c r="BA3112" i="1"/>
  <c r="AL3111" i="1"/>
  <c r="AP3111" i="1"/>
  <c r="AU3112" i="1"/>
  <c r="T3120" i="1"/>
  <c r="I3119" i="1"/>
  <c r="T3119" i="1" s="1"/>
  <c r="U3121" i="1"/>
  <c r="AX3121" i="1" s="1"/>
  <c r="J3120" i="1"/>
  <c r="J3132" i="1"/>
  <c r="AG3125" i="1"/>
  <c r="AG3124" i="1" s="1"/>
  <c r="AW3134" i="1"/>
  <c r="P3125" i="1"/>
  <c r="P3124" i="1" s="1"/>
  <c r="W3125" i="1"/>
  <c r="W3124" i="1" s="1"/>
  <c r="W3069" i="1" s="1"/>
  <c r="W3050" i="1" s="1"/>
  <c r="AA3125" i="1"/>
  <c r="AA3124" i="1" s="1"/>
  <c r="AA3069" i="1" s="1"/>
  <c r="AA3050" i="1" s="1"/>
  <c r="AI3125" i="1"/>
  <c r="AI3124" i="1" s="1"/>
  <c r="AQ3125" i="1"/>
  <c r="AQ3124" i="1" s="1"/>
  <c r="AV3137" i="1"/>
  <c r="AW3137" i="1"/>
  <c r="AW3141" i="1"/>
  <c r="AV3141" i="1"/>
  <c r="V3151" i="1"/>
  <c r="AY3151" i="1" s="1"/>
  <c r="AU3151" i="1"/>
  <c r="AV3164" i="1"/>
  <c r="AU3047" i="1"/>
  <c r="BA3048" i="1"/>
  <c r="I3054" i="1"/>
  <c r="M3054" i="1"/>
  <c r="M3053" i="1" s="1"/>
  <c r="M3052" i="1" s="1"/>
  <c r="M3051" i="1" s="1"/>
  <c r="K3055" i="1"/>
  <c r="AQ3055" i="1"/>
  <c r="AQ3054" i="1" s="1"/>
  <c r="AQ3053" i="1" s="1"/>
  <c r="AQ3052" i="1" s="1"/>
  <c r="AQ3051" i="1" s="1"/>
  <c r="BA3056" i="1"/>
  <c r="AV3059" i="1"/>
  <c r="T3073" i="1"/>
  <c r="AQ3073" i="1"/>
  <c r="AQ3072" i="1" s="1"/>
  <c r="AU3072" i="1" s="1"/>
  <c r="AV3072" i="1" s="1"/>
  <c r="BA3074" i="1"/>
  <c r="V3077" i="1"/>
  <c r="BA3077" i="1"/>
  <c r="T3078" i="1"/>
  <c r="AU3086" i="1"/>
  <c r="AV3086" i="1" s="1"/>
  <c r="U3088" i="1"/>
  <c r="AX3088" i="1" s="1"/>
  <c r="AV3093" i="1"/>
  <c r="AW3093" i="1"/>
  <c r="T3111" i="1"/>
  <c r="I3110" i="1"/>
  <c r="V3112" i="1"/>
  <c r="AY3112" i="1" s="1"/>
  <c r="K3111" i="1"/>
  <c r="V3121" i="1"/>
  <c r="AY3121" i="1" s="1"/>
  <c r="K3120" i="1"/>
  <c r="BA3121" i="1"/>
  <c r="AL3120" i="1"/>
  <c r="AP3120" i="1"/>
  <c r="AU3121" i="1"/>
  <c r="BA3126" i="1"/>
  <c r="Y3125" i="1"/>
  <c r="Y3124" i="1" s="1"/>
  <c r="X3125" i="1"/>
  <c r="X3124" i="1" s="1"/>
  <c r="AF3132" i="1"/>
  <c r="AF3125" i="1" s="1"/>
  <c r="AF3124" i="1" s="1"/>
  <c r="BA3133" i="1"/>
  <c r="AN3125" i="1"/>
  <c r="AN3124" i="1" s="1"/>
  <c r="AV3138" i="1"/>
  <c r="AW3138" i="1"/>
  <c r="AW3144" i="1"/>
  <c r="AV3144" i="1"/>
  <c r="AW3149" i="1"/>
  <c r="AV3149" i="1"/>
  <c r="AW3156" i="1"/>
  <c r="AV3156" i="1"/>
  <c r="AW3158" i="1"/>
  <c r="AV3158" i="1"/>
  <c r="AW3160" i="1"/>
  <c r="AV3160" i="1"/>
  <c r="AL3064" i="1"/>
  <c r="I3077" i="1"/>
  <c r="M3077" i="1"/>
  <c r="Q3077" i="1"/>
  <c r="Q3076" i="1" s="1"/>
  <c r="Q3071" i="1" s="1"/>
  <c r="Q3070" i="1" s="1"/>
  <c r="Y3077" i="1"/>
  <c r="Y3076" i="1" s="1"/>
  <c r="Y3071" i="1" s="1"/>
  <c r="Y3070" i="1" s="1"/>
  <c r="Y3069" i="1" s="1"/>
  <c r="Y3050" i="1" s="1"/>
  <c r="AC3077" i="1"/>
  <c r="AC3076" i="1" s="1"/>
  <c r="AC3071" i="1" s="1"/>
  <c r="AC3070" i="1" s="1"/>
  <c r="AG3077" i="1"/>
  <c r="AG3076" i="1" s="1"/>
  <c r="AG3071" i="1" s="1"/>
  <c r="AG3070" i="1" s="1"/>
  <c r="AG3069" i="1" s="1"/>
  <c r="AG3050" i="1" s="1"/>
  <c r="AK3077" i="1"/>
  <c r="AK3076" i="1" s="1"/>
  <c r="AK3071" i="1" s="1"/>
  <c r="AK3070" i="1" s="1"/>
  <c r="AO3077" i="1"/>
  <c r="AO3076" i="1" s="1"/>
  <c r="AO3071" i="1" s="1"/>
  <c r="AO3070" i="1" s="1"/>
  <c r="AS3077" i="1"/>
  <c r="AS3076" i="1" s="1"/>
  <c r="AS3071" i="1" s="1"/>
  <c r="AS3070" i="1" s="1"/>
  <c r="AY3080" i="1"/>
  <c r="AV3081" i="1"/>
  <c r="T3082" i="1"/>
  <c r="AW3086" i="1"/>
  <c r="BA3100" i="1"/>
  <c r="L3109" i="1"/>
  <c r="P3109" i="1"/>
  <c r="AV3117" i="1"/>
  <c r="AY3126" i="1"/>
  <c r="AV3130" i="1"/>
  <c r="AW3130" i="1"/>
  <c r="N3132" i="1"/>
  <c r="N3125" i="1" s="1"/>
  <c r="N3124" i="1" s="1"/>
  <c r="AC3125" i="1"/>
  <c r="AC3124" i="1" s="1"/>
  <c r="AK3125" i="1"/>
  <c r="AK3124" i="1" s="1"/>
  <c r="AW3140" i="1"/>
  <c r="AV3140" i="1"/>
  <c r="AU3146" i="1"/>
  <c r="AW3154" i="1"/>
  <c r="AV3154" i="1"/>
  <c r="AV3083" i="1"/>
  <c r="AW3092" i="1"/>
  <c r="AV3092" i="1"/>
  <c r="AW3103" i="1"/>
  <c r="AV3103" i="1"/>
  <c r="AW3113" i="1"/>
  <c r="AW3122" i="1"/>
  <c r="T3127" i="1"/>
  <c r="L3126" i="1"/>
  <c r="T3126" i="1" s="1"/>
  <c r="V3133" i="1"/>
  <c r="AY3133" i="1" s="1"/>
  <c r="K3132" i="1"/>
  <c r="AW3136" i="1"/>
  <c r="AV3136" i="1"/>
  <c r="T3152" i="1"/>
  <c r="I3151" i="1"/>
  <c r="T3151" i="1" s="1"/>
  <c r="AW3081" i="1"/>
  <c r="N3088" i="1"/>
  <c r="N3076" i="1" s="1"/>
  <c r="AL3088" i="1"/>
  <c r="AP3088" i="1"/>
  <c r="AW3095" i="1"/>
  <c r="M3100" i="1"/>
  <c r="U3100" i="1" s="1"/>
  <c r="AX3100" i="1" s="1"/>
  <c r="AW3104" i="1"/>
  <c r="U3113" i="1"/>
  <c r="AX3113" i="1" s="1"/>
  <c r="BA3113" i="1"/>
  <c r="U3122" i="1"/>
  <c r="AX3122" i="1" s="1"/>
  <c r="BA3122" i="1"/>
  <c r="M3127" i="1"/>
  <c r="BA3127" i="1"/>
  <c r="AW3129" i="1"/>
  <c r="T3131" i="1"/>
  <c r="AP3132" i="1"/>
  <c r="L3133" i="1"/>
  <c r="T3133" i="1" s="1"/>
  <c r="V3134" i="1"/>
  <c r="AY3134" i="1" s="1"/>
  <c r="L3146" i="1"/>
  <c r="V3149" i="1"/>
  <c r="AY3149" i="1" s="1"/>
  <c r="U3152" i="1"/>
  <c r="AX3152" i="1" s="1"/>
  <c r="BA3152" i="1"/>
  <c r="AW3161" i="1"/>
  <c r="T3169" i="1"/>
  <c r="I3168" i="1"/>
  <c r="AX3170" i="1"/>
  <c r="AW3173" i="1"/>
  <c r="T3101" i="1"/>
  <c r="T3112" i="1"/>
  <c r="V3113" i="1"/>
  <c r="AY3113" i="1" s="1"/>
  <c r="T3121" i="1"/>
  <c r="V3122" i="1"/>
  <c r="AY3122" i="1" s="1"/>
  <c r="V3127" i="1"/>
  <c r="AY3127" i="1" s="1"/>
  <c r="U3133" i="1"/>
  <c r="AX3133" i="1" s="1"/>
  <c r="AU3134" i="1"/>
  <c r="AV3134" i="1" s="1"/>
  <c r="AV3135" i="1"/>
  <c r="V3152" i="1"/>
  <c r="AY3152" i="1" s="1"/>
  <c r="AV3153" i="1"/>
  <c r="AV3155" i="1"/>
  <c r="BA3163" i="1"/>
  <c r="U3166" i="1"/>
  <c r="AX3166" i="1" s="1"/>
  <c r="U3168" i="1"/>
  <c r="AX3168" i="1" s="1"/>
  <c r="V3170" i="1"/>
  <c r="AY3170" i="1" s="1"/>
  <c r="K3169" i="1"/>
  <c r="K3179" i="1"/>
  <c r="AW3184" i="1"/>
  <c r="AP3190" i="1"/>
  <c r="AU3191" i="1"/>
  <c r="AV3087" i="1"/>
  <c r="AV3090" i="1"/>
  <c r="S3091" i="1"/>
  <c r="S3088" i="1" s="1"/>
  <c r="S3076" i="1" s="1"/>
  <c r="S3071" i="1" s="1"/>
  <c r="S3070" i="1" s="1"/>
  <c r="S3069" i="1" s="1"/>
  <c r="S3050" i="1" s="1"/>
  <c r="AV3097" i="1"/>
  <c r="AV3099" i="1"/>
  <c r="BA3101" i="1"/>
  <c r="AU3113" i="1"/>
  <c r="AV3113" i="1" s="1"/>
  <c r="AV3114" i="1"/>
  <c r="T3116" i="1"/>
  <c r="AU3122" i="1"/>
  <c r="AV3122" i="1" s="1"/>
  <c r="AV3123" i="1"/>
  <c r="AP3126" i="1"/>
  <c r="AU3126" i="1" s="1"/>
  <c r="T3128" i="1"/>
  <c r="R3146" i="1"/>
  <c r="R3132" i="1" s="1"/>
  <c r="R3125" i="1" s="1"/>
  <c r="BA3149" i="1"/>
  <c r="AU3152" i="1"/>
  <c r="AP3166" i="1"/>
  <c r="AU3166" i="1" s="1"/>
  <c r="AU3167" i="1"/>
  <c r="U3169" i="1"/>
  <c r="AX3169" i="1" s="1"/>
  <c r="AU3170" i="1"/>
  <c r="AV3171" i="1"/>
  <c r="AP3105" i="1"/>
  <c r="AU3105" i="1" s="1"/>
  <c r="R3106" i="1"/>
  <c r="AP3162" i="1"/>
  <c r="AU3162" i="1" s="1"/>
  <c r="R3163" i="1"/>
  <c r="AL3166" i="1"/>
  <c r="BA3166" i="1" s="1"/>
  <c r="BA3168" i="1"/>
  <c r="AU3173" i="1"/>
  <c r="AV3173" i="1" s="1"/>
  <c r="AV3175" i="1"/>
  <c r="AW3181" i="1"/>
  <c r="AV3181" i="1"/>
  <c r="BA3183" i="1"/>
  <c r="AL3179" i="1"/>
  <c r="AU3183" i="1"/>
  <c r="AP3179" i="1"/>
  <c r="J3190" i="1"/>
  <c r="T3170" i="1"/>
  <c r="T3180" i="1"/>
  <c r="BA3180" i="1"/>
  <c r="AW3182" i="1"/>
  <c r="V3184" i="1"/>
  <c r="AY3184" i="1" s="1"/>
  <c r="AW3186" i="1"/>
  <c r="AW3205" i="1"/>
  <c r="AV3205" i="1"/>
  <c r="AW3220" i="1"/>
  <c r="AV3220" i="1"/>
  <c r="AU3228" i="1"/>
  <c r="AP3227" i="1"/>
  <c r="AV3231" i="1"/>
  <c r="AM3228" i="1"/>
  <c r="AM3227" i="1" s="1"/>
  <c r="AM3226" i="1" s="1"/>
  <c r="AM3225" i="1" s="1"/>
  <c r="AM3224" i="1" s="1"/>
  <c r="O3227" i="1"/>
  <c r="O3226" i="1" s="1"/>
  <c r="O3225" i="1" s="1"/>
  <c r="AU3169" i="1"/>
  <c r="AV3172" i="1"/>
  <c r="AV3174" i="1"/>
  <c r="I3183" i="1"/>
  <c r="M3183" i="1"/>
  <c r="M3179" i="1" s="1"/>
  <c r="M3178" i="1" s="1"/>
  <c r="M3177" i="1" s="1"/>
  <c r="M3176" i="1" s="1"/>
  <c r="AU3184" i="1"/>
  <c r="AV3184" i="1" s="1"/>
  <c r="AV3185" i="1"/>
  <c r="AW3197" i="1"/>
  <c r="AV3197" i="1"/>
  <c r="AW3202" i="1"/>
  <c r="AV3202" i="1"/>
  <c r="AW3207" i="1"/>
  <c r="AV3207" i="1"/>
  <c r="AW3217" i="1"/>
  <c r="AV3217" i="1"/>
  <c r="AW3222" i="1"/>
  <c r="AV3222" i="1"/>
  <c r="AN3228" i="1"/>
  <c r="AV3237" i="1"/>
  <c r="W3226" i="1"/>
  <c r="W3225" i="1" s="1"/>
  <c r="W3224" i="1" s="1"/>
  <c r="AA3226" i="1"/>
  <c r="AA3225" i="1" s="1"/>
  <c r="AA3224" i="1" s="1"/>
  <c r="AE3226" i="1"/>
  <c r="AE3225" i="1" s="1"/>
  <c r="AE3224" i="1" s="1"/>
  <c r="AE3213" i="1" s="1"/>
  <c r="AI3227" i="1"/>
  <c r="AI3226" i="1" s="1"/>
  <c r="AI3225" i="1" s="1"/>
  <c r="AI3224" i="1" s="1"/>
  <c r="AI3213" i="1" s="1"/>
  <c r="J3180" i="1"/>
  <c r="N3180" i="1"/>
  <c r="N3179" i="1" s="1"/>
  <c r="N3178" i="1" s="1"/>
  <c r="N3177" i="1" s="1"/>
  <c r="N3176" i="1" s="1"/>
  <c r="AQ3180" i="1"/>
  <c r="AQ3179" i="1" s="1"/>
  <c r="AQ3178" i="1" s="1"/>
  <c r="AQ3177" i="1" s="1"/>
  <c r="AQ3176" i="1" s="1"/>
  <c r="AV3211" i="1"/>
  <c r="AV3218" i="1"/>
  <c r="AW3218" i="1"/>
  <c r="AV3234" i="1"/>
  <c r="AW3240" i="1"/>
  <c r="AV3240" i="1"/>
  <c r="AN3227" i="1"/>
  <c r="AN3226" i="1" s="1"/>
  <c r="AN3225" i="1" s="1"/>
  <c r="AN3224" i="1" s="1"/>
  <c r="AX3243" i="1"/>
  <c r="BA3243" i="1"/>
  <c r="AW3245" i="1"/>
  <c r="AU3192" i="1"/>
  <c r="T3194" i="1"/>
  <c r="I3193" i="1"/>
  <c r="AW3196" i="1"/>
  <c r="AV3196" i="1"/>
  <c r="AW3203" i="1"/>
  <c r="AV3203" i="1"/>
  <c r="AW3216" i="1"/>
  <c r="AV3221" i="1"/>
  <c r="AW3221" i="1"/>
  <c r="AV3228" i="1"/>
  <c r="AW3244" i="1"/>
  <c r="K3193" i="1"/>
  <c r="AU3194" i="1"/>
  <c r="AW3198" i="1"/>
  <c r="AW3204" i="1"/>
  <c r="AW3206" i="1"/>
  <c r="AW3208" i="1"/>
  <c r="AV3223" i="1"/>
  <c r="T3229" i="1"/>
  <c r="AU3229" i="1"/>
  <c r="I3239" i="1"/>
  <c r="M3239" i="1"/>
  <c r="M3227" i="1" s="1"/>
  <c r="K3243" i="1"/>
  <c r="V3243" i="1" s="1"/>
  <c r="AY3243" i="1" s="1"/>
  <c r="AX3245" i="1"/>
  <c r="AW3247" i="1"/>
  <c r="AV3247" i="1"/>
  <c r="AU3248" i="1"/>
  <c r="AV3248" i="1" s="1"/>
  <c r="AU3250" i="1"/>
  <c r="AV3250" i="1" s="1"/>
  <c r="AY3254" i="1"/>
  <c r="U3255" i="1"/>
  <c r="AX3255" i="1" s="1"/>
  <c r="J3254" i="1"/>
  <c r="AW3256" i="1"/>
  <c r="AV3256" i="1"/>
  <c r="AV3265" i="1"/>
  <c r="AW3265" i="1"/>
  <c r="AU3267" i="1"/>
  <c r="AV3269" i="1"/>
  <c r="AV3195" i="1"/>
  <c r="AV3199" i="1"/>
  <c r="AV3219" i="1"/>
  <c r="L3243" i="1"/>
  <c r="T3243" i="1" s="1"/>
  <c r="BA3244" i="1"/>
  <c r="AU3244" i="1"/>
  <c r="AV3244" i="1" s="1"/>
  <c r="BA3245" i="1"/>
  <c r="AU3245" i="1"/>
  <c r="AV3245" i="1" s="1"/>
  <c r="BA3255" i="1"/>
  <c r="AL3254" i="1"/>
  <c r="AP3254" i="1"/>
  <c r="AU3255" i="1"/>
  <c r="AV3257" i="1"/>
  <c r="AW3257" i="1"/>
  <c r="M3193" i="1"/>
  <c r="M3192" i="1" s="1"/>
  <c r="M3191" i="1" s="1"/>
  <c r="AL3193" i="1"/>
  <c r="AL3228" i="1"/>
  <c r="K3239" i="1"/>
  <c r="AQ3239" i="1"/>
  <c r="AQ3227" i="1" s="1"/>
  <c r="AQ3226" i="1" s="1"/>
  <c r="AQ3225" i="1" s="1"/>
  <c r="AQ3224" i="1" s="1"/>
  <c r="AW3246" i="1"/>
  <c r="AV3246" i="1"/>
  <c r="AY3253" i="1"/>
  <c r="AP3260" i="1"/>
  <c r="AU3260" i="1" s="1"/>
  <c r="AU3261" i="1"/>
  <c r="AW3262" i="1"/>
  <c r="Q3254" i="1"/>
  <c r="Q3253" i="1" s="1"/>
  <c r="Q3226" i="1" s="1"/>
  <c r="Q3225" i="1" s="1"/>
  <c r="Q3224" i="1" s="1"/>
  <c r="S3255" i="1"/>
  <c r="S3254" i="1" s="1"/>
  <c r="S3253" i="1" s="1"/>
  <c r="S3226" i="1" s="1"/>
  <c r="AU3262" i="1"/>
  <c r="AV3262" i="1" s="1"/>
  <c r="S3267" i="1"/>
  <c r="T3267" i="1" s="1"/>
  <c r="AV3267" i="1" s="1"/>
  <c r="AU3268" i="1"/>
  <c r="T3273" i="1"/>
  <c r="R3272" i="1"/>
  <c r="AJ3278" i="1"/>
  <c r="AJ3277" i="1" s="1"/>
  <c r="AJ3276" i="1" s="1"/>
  <c r="AJ3275" i="1" s="1"/>
  <c r="T3290" i="1"/>
  <c r="O3289" i="1"/>
  <c r="O3275" i="1" s="1"/>
  <c r="L3260" i="1"/>
  <c r="J3261" i="1"/>
  <c r="N3261" i="1"/>
  <c r="N3260" i="1" s="1"/>
  <c r="AL3261" i="1"/>
  <c r="AK3275" i="1"/>
  <c r="T3278" i="1"/>
  <c r="I3277" i="1"/>
  <c r="AX3279" i="1"/>
  <c r="AB3278" i="1"/>
  <c r="AB3277" i="1" s="1"/>
  <c r="AB3276" i="1" s="1"/>
  <c r="AB3275" i="1" s="1"/>
  <c r="AB3224" i="1" s="1"/>
  <c r="U3277" i="1"/>
  <c r="AX3277" i="1" s="1"/>
  <c r="J3276" i="1"/>
  <c r="AW3284" i="1"/>
  <c r="AV3284" i="1"/>
  <c r="BA3284" i="1"/>
  <c r="AL3278" i="1"/>
  <c r="AW3298" i="1"/>
  <c r="AV3298" i="1"/>
  <c r="AU3296" i="1"/>
  <c r="AT3295" i="1"/>
  <c r="AT3294" i="1" s="1"/>
  <c r="AT3293" i="1" s="1"/>
  <c r="AU3273" i="1"/>
  <c r="AP3272" i="1"/>
  <c r="U3278" i="1"/>
  <c r="AX3278" i="1" s="1"/>
  <c r="AU3278" i="1"/>
  <c r="AP3277" i="1"/>
  <c r="V3279" i="1"/>
  <c r="AY3279" i="1" s="1"/>
  <c r="K3278" i="1"/>
  <c r="AU3290" i="1"/>
  <c r="AS3289" i="1"/>
  <c r="AU3289" i="1" s="1"/>
  <c r="BA3297" i="1"/>
  <c r="AL3296" i="1"/>
  <c r="T3279" i="1"/>
  <c r="AV3280" i="1"/>
  <c r="AV3287" i="1"/>
  <c r="AV3288" i="1"/>
  <c r="AD3297" i="1"/>
  <c r="AD3296" i="1" s="1"/>
  <c r="AD3295" i="1" s="1"/>
  <c r="AD3294" i="1" s="1"/>
  <c r="AD3293" i="1" s="1"/>
  <c r="AW3306" i="1"/>
  <c r="AU3306" i="1"/>
  <c r="AV3306" i="1" s="1"/>
  <c r="AR3302" i="1"/>
  <c r="AR3293" i="1" s="1"/>
  <c r="AR3213" i="1" s="1"/>
  <c r="AF3302" i="1"/>
  <c r="AF3293" i="1" s="1"/>
  <c r="AF3213" i="1" s="1"/>
  <c r="AC3321" i="1"/>
  <c r="AC3320" i="1" s="1"/>
  <c r="AC3319" i="1" s="1"/>
  <c r="AC3318" i="1" s="1"/>
  <c r="AC3317" i="1" s="1"/>
  <c r="BA3279" i="1"/>
  <c r="T3291" i="1"/>
  <c r="AU3291" i="1"/>
  <c r="J3296" i="1"/>
  <c r="AV3299" i="1"/>
  <c r="AW3299" i="1"/>
  <c r="V3300" i="1"/>
  <c r="AY3300" i="1" s="1"/>
  <c r="BA3300" i="1"/>
  <c r="T3305" i="1"/>
  <c r="L3302" i="1"/>
  <c r="W3302" i="1"/>
  <c r="W3293" i="1" s="1"/>
  <c r="Y3302" i="1"/>
  <c r="Y3293" i="1" s="1"/>
  <c r="Y3213" i="1" s="1"/>
  <c r="AZ3302" i="1"/>
  <c r="AZ3293" i="1" s="1"/>
  <c r="AZ3213" i="1" s="1"/>
  <c r="Z3302" i="1"/>
  <c r="Z3293" i="1" s="1"/>
  <c r="Z3213" i="1" s="1"/>
  <c r="AH3311" i="1"/>
  <c r="AH3310" i="1" s="1"/>
  <c r="AH3309" i="1" s="1"/>
  <c r="AH3302" i="1" s="1"/>
  <c r="AH3293" i="1" s="1"/>
  <c r="P3302" i="1"/>
  <c r="P3293" i="1" s="1"/>
  <c r="P3213" i="1" s="1"/>
  <c r="T3314" i="1"/>
  <c r="J3320" i="1"/>
  <c r="AV3282" i="1"/>
  <c r="BA3291" i="1"/>
  <c r="T3300" i="1"/>
  <c r="AY3303" i="1"/>
  <c r="U3306" i="1"/>
  <c r="AX3306" i="1" s="1"/>
  <c r="J3305" i="1"/>
  <c r="AA3302" i="1"/>
  <c r="AA3293" i="1" s="1"/>
  <c r="AM3302" i="1"/>
  <c r="AM3293" i="1" s="1"/>
  <c r="AS3302" i="1"/>
  <c r="AS3293" i="1" s="1"/>
  <c r="AK3302" i="1"/>
  <c r="AK3293" i="1" s="1"/>
  <c r="T3312" i="1"/>
  <c r="I3311" i="1"/>
  <c r="U3312" i="1"/>
  <c r="AX3312" i="1" s="1"/>
  <c r="M3311" i="1"/>
  <c r="L3293" i="1"/>
  <c r="I3303" i="1"/>
  <c r="T3303" i="1" s="1"/>
  <c r="T3304" i="1"/>
  <c r="AL3304" i="1"/>
  <c r="BA3305" i="1"/>
  <c r="V3311" i="1"/>
  <c r="AY3311" i="1" s="1"/>
  <c r="K3310" i="1"/>
  <c r="U3322" i="1"/>
  <c r="AX3322" i="1" s="1"/>
  <c r="M3321" i="1"/>
  <c r="M3320" i="1" s="1"/>
  <c r="M3319" i="1" s="1"/>
  <c r="M3318" i="1" s="1"/>
  <c r="M3317" i="1" s="1"/>
  <c r="T3326" i="1"/>
  <c r="V3298" i="1"/>
  <c r="AY3298" i="1" s="1"/>
  <c r="BA3298" i="1"/>
  <c r="AU3305" i="1"/>
  <c r="AV3308" i="1"/>
  <c r="AO3302" i="1"/>
  <c r="AO3293" i="1" s="1"/>
  <c r="AV3325" i="1"/>
  <c r="I3297" i="1"/>
  <c r="AP3304" i="1"/>
  <c r="AV3307" i="1"/>
  <c r="AY3323" i="1"/>
  <c r="AL3322" i="1"/>
  <c r="BA3323" i="1"/>
  <c r="AP3322" i="1"/>
  <c r="AU3323" i="1"/>
  <c r="T3324" i="1"/>
  <c r="R3323" i="1"/>
  <c r="R3322" i="1" s="1"/>
  <c r="R3321" i="1" s="1"/>
  <c r="R3320" i="1" s="1"/>
  <c r="R3319" i="1" s="1"/>
  <c r="R3318" i="1" s="1"/>
  <c r="R3317" i="1" s="1"/>
  <c r="AU3297" i="1"/>
  <c r="AU3300" i="1"/>
  <c r="V3304" i="1"/>
  <c r="AY3304" i="1" s="1"/>
  <c r="V3306" i="1"/>
  <c r="AY3306" i="1" s="1"/>
  <c r="BA3306" i="1"/>
  <c r="AC3302" i="1"/>
  <c r="AC3293" i="1" s="1"/>
  <c r="AC3213" i="1" s="1"/>
  <c r="AL3311" i="1"/>
  <c r="AP3311" i="1"/>
  <c r="AU3312" i="1"/>
  <c r="AU3314" i="1"/>
  <c r="I3322" i="1"/>
  <c r="AX3332" i="1"/>
  <c r="AW3333" i="1"/>
  <c r="AV3337" i="1"/>
  <c r="AV3338" i="1"/>
  <c r="AW3328" i="1"/>
  <c r="AV3328" i="1"/>
  <c r="AW3330" i="1"/>
  <c r="AV3330" i="1"/>
  <c r="L3332" i="1"/>
  <c r="L3321" i="1" s="1"/>
  <c r="L3320" i="1" s="1"/>
  <c r="L3319" i="1" s="1"/>
  <c r="L3318" i="1" s="1"/>
  <c r="L3317" i="1" s="1"/>
  <c r="V3333" i="1"/>
  <c r="AY3333" i="1" s="1"/>
  <c r="AW3341" i="1"/>
  <c r="AU3333" i="1"/>
  <c r="AV3333" i="1" s="1"/>
  <c r="AV3334" i="1"/>
  <c r="BA3132" i="1" l="1"/>
  <c r="AL3125" i="1"/>
  <c r="AD1684" i="1"/>
  <c r="AD1598" i="1" s="1"/>
  <c r="U1043" i="1"/>
  <c r="AX1043" i="1" s="1"/>
  <c r="AU900" i="1"/>
  <c r="AV875" i="1"/>
  <c r="T811" i="1"/>
  <c r="AJ719" i="1"/>
  <c r="V714" i="1"/>
  <c r="AY714" i="1" s="1"/>
  <c r="AJ457" i="1"/>
  <c r="AJ451" i="1" s="1"/>
  <c r="BA514" i="1"/>
  <c r="AK881" i="1"/>
  <c r="AV738" i="1"/>
  <c r="AF645" i="1"/>
  <c r="AV399" i="1"/>
  <c r="T312" i="1"/>
  <c r="L143" i="1"/>
  <c r="AU705" i="1"/>
  <c r="T40" i="1"/>
  <c r="M143" i="1"/>
  <c r="AV221" i="1"/>
  <c r="AT3226" i="1"/>
  <c r="AT3225" i="1" s="1"/>
  <c r="AT3224" i="1" s="1"/>
  <c r="U3151" i="1"/>
  <c r="AX3151" i="1" s="1"/>
  <c r="AD3069" i="1"/>
  <c r="AD3050" i="1" s="1"/>
  <c r="AT2944" i="1"/>
  <c r="AT2922" i="1" s="1"/>
  <c r="AT2921" i="1" s="1"/>
  <c r="AH2617" i="1"/>
  <c r="Q2557" i="1"/>
  <c r="AH2522" i="1"/>
  <c r="AH2512" i="1" s="1"/>
  <c r="AH2511" i="1" s="1"/>
  <c r="AT2260" i="1"/>
  <c r="BA2053" i="1"/>
  <c r="O1818" i="1"/>
  <c r="X1074" i="1"/>
  <c r="AV1464" i="1"/>
  <c r="AF1486" i="1"/>
  <c r="AF1485" i="1" s="1"/>
  <c r="O1113" i="1"/>
  <c r="AI931" i="1"/>
  <c r="BA1091" i="1"/>
  <c r="AG720" i="1"/>
  <c r="AF427" i="1"/>
  <c r="AF422" i="1" s="1"/>
  <c r="AF421" i="1" s="1"/>
  <c r="AO352" i="1"/>
  <c r="AO347" i="1" s="1"/>
  <c r="AO334" i="1" s="1"/>
  <c r="AO333" i="1" s="1"/>
  <c r="AQ427" i="1"/>
  <c r="AA427" i="1"/>
  <c r="AA422" i="1" s="1"/>
  <c r="AA421" i="1" s="1"/>
  <c r="AF17" i="1"/>
  <c r="AF16" i="1" s="1"/>
  <c r="AF15" i="1" s="1"/>
  <c r="AF14" i="1" s="1"/>
  <c r="AF13" i="1" s="1"/>
  <c r="Y333" i="1"/>
  <c r="AY105" i="1"/>
  <c r="AV173" i="1"/>
  <c r="T3261" i="1"/>
  <c r="AW3261" i="1" s="1"/>
  <c r="AI3190" i="1"/>
  <c r="AI3189" i="1" s="1"/>
  <c r="P3076" i="1"/>
  <c r="P3071" i="1" s="1"/>
  <c r="P3070" i="1" s="1"/>
  <c r="BA2814" i="1"/>
  <c r="AW2753" i="1"/>
  <c r="AV2753" i="1"/>
  <c r="AC2557" i="1"/>
  <c r="AC2522" i="1" s="1"/>
  <c r="AC2512" i="1" s="1"/>
  <c r="BA2778" i="1"/>
  <c r="Y2557" i="1"/>
  <c r="P1819" i="1"/>
  <c r="P1818" i="1" s="1"/>
  <c r="AF1643" i="1"/>
  <c r="AX52" i="1"/>
  <c r="AA51" i="1"/>
  <c r="AJ3224" i="1"/>
  <c r="AJ3213" i="1" s="1"/>
  <c r="AU3294" i="1"/>
  <c r="AB3213" i="1"/>
  <c r="L3226" i="1"/>
  <c r="L3225" i="1" s="1"/>
  <c r="L3224" i="1" s="1"/>
  <c r="AV3261" i="1"/>
  <c r="AV3229" i="1"/>
  <c r="M2944" i="1"/>
  <c r="U3027" i="1"/>
  <c r="AX3027" i="1" s="1"/>
  <c r="U2939" i="1"/>
  <c r="AX2939" i="1" s="1"/>
  <c r="AG2922" i="1"/>
  <c r="L2745" i="1"/>
  <c r="L2744" i="1" s="1"/>
  <c r="L2743" i="1" s="1"/>
  <c r="L2742" i="1" s="1"/>
  <c r="L2724" i="1" s="1"/>
  <c r="I2557" i="1"/>
  <c r="Q2522" i="1"/>
  <c r="Q2512" i="1" s="1"/>
  <c r="Q2511" i="1" s="1"/>
  <c r="AB2374" i="1"/>
  <c r="AI2409" i="1"/>
  <c r="AI2401" i="1" s="1"/>
  <c r="AI2386" i="1" s="1"/>
  <c r="AV2419" i="1"/>
  <c r="AQ2182" i="1"/>
  <c r="L2182" i="1"/>
  <c r="AG2401" i="1"/>
  <c r="AG2386" i="1" s="1"/>
  <c r="AX2082" i="1"/>
  <c r="AV2090" i="1"/>
  <c r="O2060" i="1"/>
  <c r="O2059" i="1" s="1"/>
  <c r="AV2024" i="1"/>
  <c r="T1837" i="1"/>
  <c r="AH1074" i="1"/>
  <c r="Y719" i="1"/>
  <c r="O1112" i="1"/>
  <c r="AV3258" i="1"/>
  <c r="AT3069" i="1"/>
  <c r="AT3050" i="1" s="1"/>
  <c r="AH2944" i="1"/>
  <c r="AH2922" i="1" s="1"/>
  <c r="AF2829" i="1"/>
  <c r="AF2828" i="1" s="1"/>
  <c r="AF2827" i="1" s="1"/>
  <c r="W2617" i="1"/>
  <c r="AT2511" i="1"/>
  <c r="AD2522" i="1"/>
  <c r="AD2512" i="1" s="1"/>
  <c r="AD2511" i="1" s="1"/>
  <c r="AD2374" i="1" s="1"/>
  <c r="AO2463" i="1"/>
  <c r="AM2409" i="1"/>
  <c r="AM2401" i="1" s="1"/>
  <c r="AM2386" i="1" s="1"/>
  <c r="Y2060" i="1"/>
  <c r="Y2059" i="1" s="1"/>
  <c r="Y2058" i="1" s="1"/>
  <c r="Y2038" i="1" s="1"/>
  <c r="AQ1921" i="1"/>
  <c r="M1766" i="1"/>
  <c r="AE994" i="1"/>
  <c r="AE987" i="1" s="1"/>
  <c r="AM898" i="1"/>
  <c r="AM897" i="1" s="1"/>
  <c r="AM882" i="1" s="1"/>
  <c r="AH882" i="1"/>
  <c r="AG352" i="1"/>
  <c r="AG347" i="1" s="1"/>
  <c r="AG334" i="1" s="1"/>
  <c r="AG333" i="1" s="1"/>
  <c r="AO3226" i="1"/>
  <c r="AO3225" i="1" s="1"/>
  <c r="AO3224" i="1" s="1"/>
  <c r="AO3213" i="1" s="1"/>
  <c r="AA3190" i="1"/>
  <c r="AA3189" i="1" s="1"/>
  <c r="AS3132" i="1"/>
  <c r="AS3125" i="1" s="1"/>
  <c r="AS3124" i="1" s="1"/>
  <c r="Y2522" i="1"/>
  <c r="Y2512" i="1" s="1"/>
  <c r="AB1643" i="1"/>
  <c r="AB1598" i="1" s="1"/>
  <c r="Z882" i="1"/>
  <c r="Z881" i="1" s="1"/>
  <c r="AF2791" i="1"/>
  <c r="AF2773" i="1" s="1"/>
  <c r="AO2409" i="1"/>
  <c r="AO2401" i="1" s="1"/>
  <c r="AO2386" i="1" s="1"/>
  <c r="AO2374" i="1" s="1"/>
  <c r="AD2058" i="1"/>
  <c r="AD2038" i="1" s="1"/>
  <c r="AU3295" i="1"/>
  <c r="S3225" i="1"/>
  <c r="S3224" i="1" s="1"/>
  <c r="AV3065" i="1"/>
  <c r="AC2978" i="1"/>
  <c r="AY2978" i="1" s="1"/>
  <c r="AV2894" i="1"/>
  <c r="T2837" i="1"/>
  <c r="L2829" i="1"/>
  <c r="L2828" i="1" s="1"/>
  <c r="L2827" i="1" s="1"/>
  <c r="AF2724" i="1"/>
  <c r="AU2706" i="1"/>
  <c r="Y2511" i="1"/>
  <c r="BA2427" i="1"/>
  <c r="AU2411" i="1"/>
  <c r="V2358" i="1"/>
  <c r="AY2358" i="1" s="1"/>
  <c r="T2331" i="1"/>
  <c r="AZ2182" i="1"/>
  <c r="N2182" i="1"/>
  <c r="AT2182" i="1"/>
  <c r="AU2082" i="1"/>
  <c r="AV2082" i="1" s="1"/>
  <c r="AV2089" i="1"/>
  <c r="W1765" i="1"/>
  <c r="BA1786" i="1"/>
  <c r="AO1765" i="1"/>
  <c r="AN1766" i="1"/>
  <c r="AY1688" i="1"/>
  <c r="BA1570" i="1"/>
  <c r="BA1349" i="1"/>
  <c r="AV1435" i="1"/>
  <c r="U1042" i="1"/>
  <c r="AX1042" i="1" s="1"/>
  <c r="R1007" i="1"/>
  <c r="T1314" i="1"/>
  <c r="Z1074" i="1"/>
  <c r="U1041" i="1"/>
  <c r="AX1041" i="1" s="1"/>
  <c r="AS953" i="1"/>
  <c r="AS898" i="1"/>
  <c r="AR869" i="1"/>
  <c r="AR868" i="1" s="1"/>
  <c r="S719" i="1"/>
  <c r="AD420" i="1"/>
  <c r="AD419" i="1" s="1"/>
  <c r="AR457" i="1"/>
  <c r="AR451" i="1" s="1"/>
  <c r="AY309" i="1"/>
  <c r="AZ247" i="1"/>
  <c r="R248" i="1"/>
  <c r="R247" i="1" s="1"/>
  <c r="AD720" i="1"/>
  <c r="AD719" i="1" s="1"/>
  <c r="V514" i="1"/>
  <c r="AY514" i="1" s="1"/>
  <c r="AU770" i="1"/>
  <c r="AV1072" i="1"/>
  <c r="AR797" i="1"/>
  <c r="AA719" i="1"/>
  <c r="AG143" i="1"/>
  <c r="AE3069" i="1"/>
  <c r="AE3050" i="1" s="1"/>
  <c r="AR2724" i="1"/>
  <c r="AV2682" i="1"/>
  <c r="AL2638" i="1"/>
  <c r="BA2638" i="1" s="1"/>
  <c r="Y2635" i="1"/>
  <c r="Y2617" i="1" s="1"/>
  <c r="X2557" i="1"/>
  <c r="X2522" i="1" s="1"/>
  <c r="X2512" i="1" s="1"/>
  <c r="X2511" i="1" s="1"/>
  <c r="R2463" i="1"/>
  <c r="AM2306" i="1"/>
  <c r="AM2305" i="1" s="1"/>
  <c r="AM2298" i="1" s="1"/>
  <c r="AV2284" i="1"/>
  <c r="AA1921" i="1"/>
  <c r="AN1486" i="1"/>
  <c r="AN1485" i="1" s="1"/>
  <c r="Z1254" i="1"/>
  <c r="AM568" i="1"/>
  <c r="AN427" i="1"/>
  <c r="AN422" i="1" s="1"/>
  <c r="AN421" i="1" s="1"/>
  <c r="AV117" i="1"/>
  <c r="AO3132" i="1"/>
  <c r="AO3125" i="1" s="1"/>
  <c r="AO3124" i="1" s="1"/>
  <c r="S2745" i="1"/>
  <c r="S2744" i="1" s="1"/>
  <c r="S2743" i="1" s="1"/>
  <c r="S2742" i="1" s="1"/>
  <c r="S2724" i="1" s="1"/>
  <c r="O2557" i="1"/>
  <c r="O2522" i="1" s="1"/>
  <c r="O2512" i="1" s="1"/>
  <c r="AV2543" i="1"/>
  <c r="AI2184" i="1"/>
  <c r="AI2183" i="1" s="1"/>
  <c r="AA2094" i="1"/>
  <c r="AA2093" i="1" s="1"/>
  <c r="AA2058" i="1" s="1"/>
  <c r="AA2038" i="1" s="1"/>
  <c r="X1643" i="1"/>
  <c r="AR1434" i="1"/>
  <c r="AR1433" i="1" s="1"/>
  <c r="R1112" i="1"/>
  <c r="AV919" i="1"/>
  <c r="BA362" i="1"/>
  <c r="T78" i="1"/>
  <c r="AQ3213" i="1"/>
  <c r="AO3069" i="1"/>
  <c r="AO3050" i="1" s="1"/>
  <c r="X3069" i="1"/>
  <c r="X3050" i="1" s="1"/>
  <c r="AF3071" i="1"/>
  <c r="AF3070" i="1" s="1"/>
  <c r="AZ2944" i="1"/>
  <c r="AZ2922" i="1" s="1"/>
  <c r="N2546" i="1"/>
  <c r="AV2590" i="1"/>
  <c r="T2493" i="1"/>
  <c r="R2409" i="1"/>
  <c r="BA2396" i="1"/>
  <c r="AU2359" i="1"/>
  <c r="T2332" i="1"/>
  <c r="R2306" i="1"/>
  <c r="R2305" i="1" s="1"/>
  <c r="R2298" i="1" s="1"/>
  <c r="R2182" i="1" s="1"/>
  <c r="T2062" i="1"/>
  <c r="V1954" i="1"/>
  <c r="AY1954" i="1" s="1"/>
  <c r="AW2082" i="1"/>
  <c r="Q1765" i="1"/>
  <c r="O1765" i="1"/>
  <c r="T1749" i="1"/>
  <c r="AQ1417" i="1"/>
  <c r="AR1417" i="1"/>
  <c r="BA1142" i="1"/>
  <c r="BA1143" i="1"/>
  <c r="V1234" i="1"/>
  <c r="AY1234" i="1" s="1"/>
  <c r="R420" i="1"/>
  <c r="AQ485" i="1"/>
  <c r="AQ457" i="1" s="1"/>
  <c r="AZ719" i="1"/>
  <c r="T309" i="1"/>
  <c r="O2649" i="1"/>
  <c r="V953" i="1"/>
  <c r="N568" i="1"/>
  <c r="V3322" i="1"/>
  <c r="AY3322" i="1" s="1"/>
  <c r="K3321" i="1"/>
  <c r="AN3076" i="1"/>
  <c r="AN3071" i="1" s="1"/>
  <c r="AN3070" i="1" s="1"/>
  <c r="S2464" i="1"/>
  <c r="S2463" i="1" s="1"/>
  <c r="AJ1434" i="1"/>
  <c r="AJ1433" i="1" s="1"/>
  <c r="AJ1417" i="1" s="1"/>
  <c r="T1693" i="1"/>
  <c r="O1692" i="1"/>
  <c r="T1692" i="1" s="1"/>
  <c r="S670" i="1"/>
  <c r="S669" i="1" s="1"/>
  <c r="S668" i="1" s="1"/>
  <c r="S645" i="1" s="1"/>
  <c r="T168" i="1"/>
  <c r="O167" i="1"/>
  <c r="T167" i="1" s="1"/>
  <c r="AV167" i="1" s="1"/>
  <c r="AC568" i="1"/>
  <c r="AC420" i="1" s="1"/>
  <c r="AC419" i="1" s="1"/>
  <c r="AD3213" i="1"/>
  <c r="AT3213" i="1"/>
  <c r="T3289" i="1"/>
  <c r="AN3213" i="1"/>
  <c r="BA3072" i="1"/>
  <c r="AI2921" i="1"/>
  <c r="P2921" i="1"/>
  <c r="P2791" i="1"/>
  <c r="P2773" i="1" s="1"/>
  <c r="AX2649" i="1"/>
  <c r="AH2401" i="1"/>
  <c r="AH2386" i="1" s="1"/>
  <c r="AH2374" i="1" s="1"/>
  <c r="R2401" i="1"/>
  <c r="AV2311" i="1"/>
  <c r="BA2082" i="1"/>
  <c r="AT2058" i="1"/>
  <c r="AI2058" i="1"/>
  <c r="AI2038" i="1" s="1"/>
  <c r="AN2058" i="1"/>
  <c r="X2058" i="1"/>
  <c r="AU1970" i="1"/>
  <c r="Z1921" i="1"/>
  <c r="AV1826" i="1"/>
  <c r="AE1765" i="1"/>
  <c r="N1524" i="1"/>
  <c r="N1517" i="1" s="1"/>
  <c r="X1416" i="1"/>
  <c r="AJ1416" i="1"/>
  <c r="AC1416" i="1"/>
  <c r="Z1253" i="1"/>
  <c r="V1255" i="1"/>
  <c r="AY1255" i="1" s="1"/>
  <c r="AN1074" i="1"/>
  <c r="AU1116" i="1"/>
  <c r="M881" i="1"/>
  <c r="AX514" i="1"/>
  <c r="AT248" i="1"/>
  <c r="AT247" i="1" s="1"/>
  <c r="X248" i="1"/>
  <c r="X247" i="1" s="1"/>
  <c r="AR856" i="1"/>
  <c r="AR855" i="1" s="1"/>
  <c r="W247" i="1"/>
  <c r="Q442" i="1"/>
  <c r="AF151" i="1"/>
  <c r="AF150" i="1" s="1"/>
  <c r="R3293" i="1"/>
  <c r="AG3213" i="1"/>
  <c r="AU3209" i="1"/>
  <c r="AS3200" i="1"/>
  <c r="AA3215" i="1"/>
  <c r="AA3214" i="1" s="1"/>
  <c r="V3217" i="1"/>
  <c r="AY3217" i="1" s="1"/>
  <c r="K3216" i="1"/>
  <c r="T3201" i="1"/>
  <c r="I3200" i="1"/>
  <c r="U3202" i="1"/>
  <c r="AX3202" i="1" s="1"/>
  <c r="M3201" i="1"/>
  <c r="R2944" i="1"/>
  <c r="R2922" i="1" s="1"/>
  <c r="AR2967" i="1"/>
  <c r="AR2944" i="1" s="1"/>
  <c r="AN2829" i="1"/>
  <c r="AN2828" i="1" s="1"/>
  <c r="AN2827" i="1" s="1"/>
  <c r="AN2791" i="1" s="1"/>
  <c r="AN2773" i="1" s="1"/>
  <c r="X2745" i="1"/>
  <c r="X2744" i="1" s="1"/>
  <c r="X2743" i="1" s="1"/>
  <c r="X2742" i="1" s="1"/>
  <c r="X2724" i="1" s="1"/>
  <c r="N2649" i="1"/>
  <c r="AU2695" i="1"/>
  <c r="AP2694" i="1"/>
  <c r="AL2619" i="1"/>
  <c r="BA2620" i="1"/>
  <c r="AN2557" i="1"/>
  <c r="AN2522" i="1" s="1"/>
  <c r="AN2512" i="1" s="1"/>
  <c r="AN2511" i="1" s="1"/>
  <c r="AU2667" i="1"/>
  <c r="BA2830" i="1"/>
  <c r="V2707" i="1"/>
  <c r="AY2707" i="1" s="1"/>
  <c r="AI2649" i="1"/>
  <c r="O2637" i="1"/>
  <c r="O2636" i="1" s="1"/>
  <c r="O2635" i="1" s="1"/>
  <c r="O2370" i="1"/>
  <c r="T2370" i="1" s="1"/>
  <c r="AV2370" i="1" s="1"/>
  <c r="T2371" i="1"/>
  <c r="AV2371" i="1" s="1"/>
  <c r="BA2377" i="1"/>
  <c r="AV2166" i="1"/>
  <c r="P2074" i="1"/>
  <c r="P2060" i="1" s="1"/>
  <c r="P2059" i="1" s="1"/>
  <c r="Z1922" i="1"/>
  <c r="AM1922" i="1"/>
  <c r="AM1921" i="1" s="1"/>
  <c r="AF1291" i="1"/>
  <c r="BA1292" i="1"/>
  <c r="AL1756" i="1"/>
  <c r="BA1756" i="1" s="1"/>
  <c r="BA1757" i="1"/>
  <c r="AM1704" i="1"/>
  <c r="AM1691" i="1" s="1"/>
  <c r="AM1684" i="1" s="1"/>
  <c r="BA1694" i="1"/>
  <c r="AL1693" i="1"/>
  <c r="AH1818" i="1"/>
  <c r="AH1765" i="1" s="1"/>
  <c r="V827" i="1"/>
  <c r="AY827" i="1" s="1"/>
  <c r="K826" i="1"/>
  <c r="V826" i="1" s="1"/>
  <c r="AY826" i="1" s="1"/>
  <c r="U1571" i="1"/>
  <c r="AX1571" i="1" s="1"/>
  <c r="AI1486" i="1"/>
  <c r="AI1485" i="1" s="1"/>
  <c r="AR1075" i="1"/>
  <c r="AL778" i="1"/>
  <c r="BA778" i="1" s="1"/>
  <c r="BA779" i="1"/>
  <c r="AI695" i="1"/>
  <c r="AI683" i="1" s="1"/>
  <c r="AG592" i="1"/>
  <c r="AG591" i="1" s="1"/>
  <c r="AG568" i="1" s="1"/>
  <c r="P533" i="1"/>
  <c r="P532" i="1" s="1"/>
  <c r="P531" i="1" s="1"/>
  <c r="P485" i="1"/>
  <c r="V846" i="1"/>
  <c r="AY846" i="1" s="1"/>
  <c r="N845" i="1"/>
  <c r="V845" i="1" s="1"/>
  <c r="AY845" i="1" s="1"/>
  <c r="X758" i="1"/>
  <c r="AF736" i="1"/>
  <c r="AF735" i="1" s="1"/>
  <c r="AF720" i="1" s="1"/>
  <c r="AY624" i="1"/>
  <c r="BA584" i="1"/>
  <c r="W427" i="1"/>
  <c r="W422" i="1" s="1"/>
  <c r="W421" i="1" s="1"/>
  <c r="AZ427" i="1"/>
  <c r="AZ422" i="1" s="1"/>
  <c r="AZ421" i="1" s="1"/>
  <c r="AV369" i="1"/>
  <c r="BA794" i="1"/>
  <c r="AL793" i="1"/>
  <c r="L247" i="1"/>
  <c r="AV174" i="1"/>
  <c r="AH720" i="1"/>
  <c r="AH719" i="1" s="1"/>
  <c r="AU341" i="1"/>
  <c r="AS340" i="1"/>
  <c r="AV338" i="1"/>
  <c r="AV307" i="1"/>
  <c r="BA353" i="1"/>
  <c r="AL352" i="1"/>
  <c r="AU53" i="1"/>
  <c r="AQ52" i="1"/>
  <c r="M17" i="1"/>
  <c r="M16" i="1" s="1"/>
  <c r="M15" i="1" s="1"/>
  <c r="M14" i="1" s="1"/>
  <c r="M13" i="1" s="1"/>
  <c r="BA305" i="1"/>
  <c r="AS3275" i="1"/>
  <c r="AS3224" i="1" s="1"/>
  <c r="AS3213" i="1" s="1"/>
  <c r="AM3213" i="1"/>
  <c r="T3146" i="1"/>
  <c r="AM3069" i="1"/>
  <c r="AM3050" i="1" s="1"/>
  <c r="AR2922" i="1"/>
  <c r="AR2921" i="1" s="1"/>
  <c r="AO2921" i="1"/>
  <c r="AV2893" i="1"/>
  <c r="AC2791" i="1"/>
  <c r="AC2773" i="1" s="1"/>
  <c r="AZ2791" i="1"/>
  <c r="AZ2773" i="1" s="1"/>
  <c r="Y2791" i="1"/>
  <c r="Y2773" i="1" s="1"/>
  <c r="T2504" i="1"/>
  <c r="P2464" i="1"/>
  <c r="P2463" i="1" s="1"/>
  <c r="AV2405" i="1"/>
  <c r="AU1969" i="1"/>
  <c r="AU1968" i="1"/>
  <c r="I1767" i="1"/>
  <c r="T1767" i="1" s="1"/>
  <c r="AU1812" i="1"/>
  <c r="AG1765" i="1"/>
  <c r="N1598" i="1"/>
  <c r="AE1598" i="1"/>
  <c r="AU1571" i="1"/>
  <c r="AB1524" i="1"/>
  <c r="AB1517" i="1" s="1"/>
  <c r="AB1416" i="1" s="1"/>
  <c r="V1013" i="1"/>
  <c r="AY1013" i="1" s="1"/>
  <c r="AT1074" i="1"/>
  <c r="X1253" i="1"/>
  <c r="P881" i="1"/>
  <c r="R645" i="1"/>
  <c r="AB420" i="1"/>
  <c r="AB419" i="1" s="1"/>
  <c r="AH248" i="1"/>
  <c r="AH247" i="1" s="1"/>
  <c r="AD1074" i="1"/>
  <c r="X719" i="1"/>
  <c r="AF881" i="1"/>
  <c r="AI568" i="1"/>
  <c r="AJ334" i="1"/>
  <c r="AJ333" i="1" s="1"/>
  <c r="AJ247" i="1" s="1"/>
  <c r="R143" i="1"/>
  <c r="V3297" i="1"/>
  <c r="N3296" i="1"/>
  <c r="AK3226" i="1"/>
  <c r="AK3225" i="1" s="1"/>
  <c r="AK3224" i="1" s="1"/>
  <c r="AK3213" i="1" s="1"/>
  <c r="AX3214" i="1"/>
  <c r="BA3217" i="1"/>
  <c r="AL3216" i="1"/>
  <c r="V3202" i="1"/>
  <c r="AY3202" i="1" s="1"/>
  <c r="K3201" i="1"/>
  <c r="AH3076" i="1"/>
  <c r="AH3071" i="1" s="1"/>
  <c r="AH3070" i="1" s="1"/>
  <c r="AJ3132" i="1"/>
  <c r="AJ3125" i="1" s="1"/>
  <c r="AJ3124" i="1" s="1"/>
  <c r="Q3125" i="1"/>
  <c r="Q3124" i="1" s="1"/>
  <c r="Q3069" i="1" s="1"/>
  <c r="Q3050" i="1" s="1"/>
  <c r="R3076" i="1"/>
  <c r="R3071" i="1" s="1"/>
  <c r="AN2967" i="1"/>
  <c r="AN2944" i="1" s="1"/>
  <c r="AN2922" i="1" s="1"/>
  <c r="AJ2829" i="1"/>
  <c r="AJ2828" i="1" s="1"/>
  <c r="AJ2827" i="1" s="1"/>
  <c r="AJ2791" i="1" s="1"/>
  <c r="AJ2773" i="1" s="1"/>
  <c r="AI2637" i="1"/>
  <c r="AI2636" i="1" s="1"/>
  <c r="AI2635" i="1" s="1"/>
  <c r="AI2617" i="1" s="1"/>
  <c r="T2696" i="1"/>
  <c r="AV2696" i="1" s="1"/>
  <c r="R2695" i="1"/>
  <c r="AV2622" i="1"/>
  <c r="AT2635" i="1"/>
  <c r="AT2617" i="1" s="1"/>
  <c r="AF2703" i="1"/>
  <c r="AZ2649" i="1"/>
  <c r="AZ2637" i="1" s="1"/>
  <c r="AZ2636" i="1" s="1"/>
  <c r="AZ2635" i="1" s="1"/>
  <c r="AZ2617" i="1" s="1"/>
  <c r="S2649" i="1"/>
  <c r="S2637" i="1" s="1"/>
  <c r="S2636" i="1" s="1"/>
  <c r="S2635" i="1" s="1"/>
  <c r="S2617" i="1" s="1"/>
  <c r="AS2463" i="1"/>
  <c r="V2527" i="1"/>
  <c r="AY2527" i="1" s="1"/>
  <c r="N2523" i="1"/>
  <c r="V2523" i="1" s="1"/>
  <c r="AY2523" i="1" s="1"/>
  <c r="AD2306" i="1"/>
  <c r="AD2305" i="1" s="1"/>
  <c r="AV2393" i="1"/>
  <c r="AG2184" i="1"/>
  <c r="AG2183" i="1" s="1"/>
  <c r="AO2184" i="1"/>
  <c r="AO2183" i="1" s="1"/>
  <c r="L2074" i="1"/>
  <c r="L2060" i="1" s="1"/>
  <c r="L2059" i="1" s="1"/>
  <c r="Y1921" i="1"/>
  <c r="U1770" i="1"/>
  <c r="AX1770" i="1" s="1"/>
  <c r="J1769" i="1"/>
  <c r="AV1988" i="1"/>
  <c r="V1942" i="1"/>
  <c r="AY1942" i="1" s="1"/>
  <c r="AU1521" i="1"/>
  <c r="AV1521" i="1" s="1"/>
  <c r="AR1520" i="1"/>
  <c r="X1766" i="1"/>
  <c r="AI1704" i="1"/>
  <c r="AI1691" i="1" s="1"/>
  <c r="AI1684" i="1" s="1"/>
  <c r="T1384" i="1"/>
  <c r="AW1384" i="1" s="1"/>
  <c r="V1377" i="1"/>
  <c r="AY1377" i="1" s="1"/>
  <c r="AX1519" i="1"/>
  <c r="U1518" i="1"/>
  <c r="AX1518" i="1" s="1"/>
  <c r="AA1486" i="1"/>
  <c r="AA1485" i="1" s="1"/>
  <c r="AQ898" i="1"/>
  <c r="AQ897" i="1" s="1"/>
  <c r="AQ882" i="1" s="1"/>
  <c r="U819" i="1"/>
  <c r="AX819" i="1" s="1"/>
  <c r="T755" i="1"/>
  <c r="AV755" i="1" s="1"/>
  <c r="Q754" i="1"/>
  <c r="T754" i="1" s="1"/>
  <c r="AV754" i="1" s="1"/>
  <c r="AV878" i="1"/>
  <c r="AJ592" i="1"/>
  <c r="AJ591" i="1" s="1"/>
  <c r="AJ568" i="1" s="1"/>
  <c r="Y592" i="1"/>
  <c r="Y591" i="1" s="1"/>
  <c r="Y568" i="1" s="1"/>
  <c r="Y420" i="1" s="1"/>
  <c r="L485" i="1"/>
  <c r="L457" i="1" s="1"/>
  <c r="L451" i="1" s="1"/>
  <c r="BA737" i="1"/>
  <c r="AR592" i="1"/>
  <c r="AR591" i="1" s="1"/>
  <c r="J575" i="1"/>
  <c r="U576" i="1"/>
  <c r="AX576" i="1" s="1"/>
  <c r="AI427" i="1"/>
  <c r="AI422" i="1" s="1"/>
  <c r="AI421" i="1" s="1"/>
  <c r="P422" i="1"/>
  <c r="P421" i="1" s="1"/>
  <c r="P645" i="1"/>
  <c r="BA414" i="1"/>
  <c r="AL413" i="1"/>
  <c r="BA738" i="1"/>
  <c r="BA561" i="1"/>
  <c r="BA580" i="1"/>
  <c r="BA181" i="1"/>
  <c r="AY53" i="1"/>
  <c r="AD52" i="1"/>
  <c r="T53" i="1"/>
  <c r="P52" i="1"/>
  <c r="AB2921" i="1"/>
  <c r="Y2921" i="1"/>
  <c r="AA2791" i="1"/>
  <c r="AA2773" i="1" s="1"/>
  <c r="AQ2511" i="1"/>
  <c r="AI2182" i="1"/>
  <c r="AQ2058" i="1"/>
  <c r="AQ2038" i="1" s="1"/>
  <c r="AO2058" i="1"/>
  <c r="AF2058" i="1"/>
  <c r="AN2038" i="1"/>
  <c r="X2038" i="1"/>
  <c r="W1598" i="1"/>
  <c r="AN881" i="1"/>
  <c r="AG881" i="1"/>
  <c r="AN719" i="1"/>
  <c r="X420" i="1"/>
  <c r="X419" i="1" s="1"/>
  <c r="AA420" i="1"/>
  <c r="AA419" i="1" s="1"/>
  <c r="N1074" i="1"/>
  <c r="AR568" i="1"/>
  <c r="AX3215" i="1"/>
  <c r="L3214" i="1"/>
  <c r="AU3216" i="1"/>
  <c r="AV3216" i="1" s="1"/>
  <c r="AP3215" i="1"/>
  <c r="AU3168" i="1"/>
  <c r="AX3055" i="1"/>
  <c r="AF2967" i="1"/>
  <c r="AF2944" i="1" s="1"/>
  <c r="AF2922" i="1" s="1"/>
  <c r="AF2921" i="1" s="1"/>
  <c r="AX2814" i="1"/>
  <c r="AQ2649" i="1"/>
  <c r="AL2588" i="1"/>
  <c r="BA2588" i="1" s="1"/>
  <c r="BA2589" i="1"/>
  <c r="Z2522" i="1"/>
  <c r="Z2512" i="1" s="1"/>
  <c r="Z2511" i="1" s="1"/>
  <c r="Z2374" i="1" s="1"/>
  <c r="AV2447" i="1"/>
  <c r="AW2447" i="1"/>
  <c r="N2557" i="1"/>
  <c r="AX2558" i="1"/>
  <c r="AY2346" i="1"/>
  <c r="AD2345" i="1"/>
  <c r="O2300" i="1"/>
  <c r="T2301" i="1"/>
  <c r="AV2301" i="1" s="1"/>
  <c r="AH2074" i="1"/>
  <c r="AH2060" i="1" s="1"/>
  <c r="AH2059" i="1" s="1"/>
  <c r="AH2058" i="1" s="1"/>
  <c r="AH2038" i="1" s="1"/>
  <c r="AF1393" i="1"/>
  <c r="AF1392" i="1" s="1"/>
  <c r="AL1237" i="1"/>
  <c r="BA1238" i="1"/>
  <c r="T552" i="1"/>
  <c r="AW552" i="1" s="1"/>
  <c r="J472" i="1"/>
  <c r="U472" i="1" s="1"/>
  <c r="AX472" i="1" s="1"/>
  <c r="U473" i="1"/>
  <c r="AX473" i="1" s="1"/>
  <c r="BA403" i="1"/>
  <c r="AL402" i="1"/>
  <c r="AV382" i="1"/>
  <c r="AV834" i="1"/>
  <c r="AQ695" i="1"/>
  <c r="AQ683" i="1" s="1"/>
  <c r="AJ427" i="1"/>
  <c r="AJ422" i="1" s="1"/>
  <c r="AJ421" i="1" s="1"/>
  <c r="AF758" i="1"/>
  <c r="AN592" i="1"/>
  <c r="AN591" i="1" s="1"/>
  <c r="AN568" i="1" s="1"/>
  <c r="AE427" i="1"/>
  <c r="AE422" i="1" s="1"/>
  <c r="AE421" i="1" s="1"/>
  <c r="L645" i="1"/>
  <c r="U558" i="1"/>
  <c r="AX558" i="1" s="1"/>
  <c r="N251" i="1"/>
  <c r="N250" i="1" s="1"/>
  <c r="N249" i="1" s="1"/>
  <c r="N810" i="1"/>
  <c r="BA579" i="1"/>
  <c r="AX181" i="1"/>
  <c r="Q3213" i="1"/>
  <c r="BA2962" i="1"/>
  <c r="AM2921" i="1"/>
  <c r="AG2921" i="1"/>
  <c r="W2791" i="1"/>
  <c r="W2773" i="1" s="1"/>
  <c r="AL2637" i="1"/>
  <c r="M2522" i="1"/>
  <c r="M2512" i="1" s="1"/>
  <c r="M2511" i="1" s="1"/>
  <c r="AT2409" i="1"/>
  <c r="AT2401" i="1" s="1"/>
  <c r="AT2386" i="1" s="1"/>
  <c r="AT2374" i="1" s="1"/>
  <c r="X2374" i="1"/>
  <c r="M2409" i="1"/>
  <c r="M2401" i="1" s="1"/>
  <c r="M2386" i="1" s="1"/>
  <c r="Q2482" i="1"/>
  <c r="Q2463" i="1" s="1"/>
  <c r="Q2409" i="1" s="1"/>
  <c r="Q2401" i="1" s="1"/>
  <c r="Q2386" i="1" s="1"/>
  <c r="Q2374" i="1" s="1"/>
  <c r="AV2416" i="1"/>
  <c r="Y2182" i="1"/>
  <c r="AO2182" i="1"/>
  <c r="AM2182" i="1"/>
  <c r="AR2223" i="1"/>
  <c r="AR2222" i="1" s="1"/>
  <c r="AR2221" i="1" s="1"/>
  <c r="AR2220" i="1" s="1"/>
  <c r="T2074" i="1"/>
  <c r="AV2165" i="1"/>
  <c r="S2060" i="1"/>
  <c r="S2059" i="1" s="1"/>
  <c r="AT2038" i="1"/>
  <c r="X1765" i="1"/>
  <c r="AU1811" i="1"/>
  <c r="AD1853" i="1"/>
  <c r="AD1765" i="1" s="1"/>
  <c r="M1765" i="1"/>
  <c r="AZ1598" i="1"/>
  <c r="P1598" i="1"/>
  <c r="AQ1253" i="1"/>
  <c r="W1416" i="1"/>
  <c r="S1416" i="1"/>
  <c r="AH1253" i="1"/>
  <c r="AV1108" i="1"/>
  <c r="X881" i="1"/>
  <c r="AB719" i="1"/>
  <c r="AT420" i="1"/>
  <c r="AT419" i="1" s="1"/>
  <c r="AG420" i="1"/>
  <c r="AG419" i="1" s="1"/>
  <c r="AB247" i="1"/>
  <c r="AK420" i="1"/>
  <c r="AK419" i="1" s="1"/>
  <c r="Y645" i="1"/>
  <c r="AO420" i="1"/>
  <c r="AO419" i="1" s="1"/>
  <c r="AA247" i="1"/>
  <c r="BA838" i="1"/>
  <c r="Y143" i="1"/>
  <c r="AH3226" i="1"/>
  <c r="AH3225" i="1" s="1"/>
  <c r="AH3224" i="1" s="1"/>
  <c r="AH3213" i="1" s="1"/>
  <c r="T3268" i="1"/>
  <c r="AV3268" i="1" s="1"/>
  <c r="AL3209" i="1"/>
  <c r="BA3209" i="1" s="1"/>
  <c r="BA3210" i="1"/>
  <c r="S3215" i="1"/>
  <c r="S3214" i="1" s="1"/>
  <c r="S3213" i="1" s="1"/>
  <c r="T3210" i="1"/>
  <c r="AV3210" i="1" s="1"/>
  <c r="Q3209" i="1"/>
  <c r="BA3202" i="1"/>
  <c r="AL3201" i="1"/>
  <c r="AX3167" i="1"/>
  <c r="AU3127" i="1"/>
  <c r="Z3069" i="1"/>
  <c r="Z3050" i="1" s="1"/>
  <c r="AV3142" i="1"/>
  <c r="AR3132" i="1"/>
  <c r="AR3125" i="1" s="1"/>
  <c r="AR3124" i="1" s="1"/>
  <c r="AB3132" i="1"/>
  <c r="AB3125" i="1" s="1"/>
  <c r="AB3124" i="1" s="1"/>
  <c r="AB3069" i="1" s="1"/>
  <c r="AB3050" i="1" s="1"/>
  <c r="M3132" i="1"/>
  <c r="T2968" i="1"/>
  <c r="AW2968" i="1" s="1"/>
  <c r="AR2829" i="1"/>
  <c r="BA2822" i="1"/>
  <c r="AB2745" i="1"/>
  <c r="AB2744" i="1" s="1"/>
  <c r="AB2743" i="1" s="1"/>
  <c r="AB2742" i="1" s="1"/>
  <c r="AB2724" i="1" s="1"/>
  <c r="AQ2637" i="1"/>
  <c r="AQ2636" i="1" s="1"/>
  <c r="AQ2635" i="1" s="1"/>
  <c r="AQ2617" i="1" s="1"/>
  <c r="P2649" i="1"/>
  <c r="P2637" i="1" s="1"/>
  <c r="BA2611" i="1"/>
  <c r="AL2610" i="1"/>
  <c r="BA2610" i="1" s="1"/>
  <c r="BA2696" i="1"/>
  <c r="AL2695" i="1"/>
  <c r="AM2649" i="1"/>
  <c r="AM2637" i="1" s="1"/>
  <c r="AM2636" i="1" s="1"/>
  <c r="AM2635" i="1" s="1"/>
  <c r="AM2617" i="1" s="1"/>
  <c r="AK2463" i="1"/>
  <c r="AK2409" i="1" s="1"/>
  <c r="AK2401" i="1" s="1"/>
  <c r="AK2386" i="1" s="1"/>
  <c r="AK2374" i="1" s="1"/>
  <c r="O2357" i="1"/>
  <c r="O2356" i="1" s="1"/>
  <c r="O2355" i="1" s="1"/>
  <c r="AV2525" i="1"/>
  <c r="U2687" i="1"/>
  <c r="AX2687" i="1" s="1"/>
  <c r="Q1186" i="1"/>
  <c r="Q1173" i="1" s="1"/>
  <c r="Q1166" i="1" s="1"/>
  <c r="AU1694" i="1"/>
  <c r="AV1694" i="1" s="1"/>
  <c r="AQ1693" i="1"/>
  <c r="Y1765" i="1"/>
  <c r="AT1818" i="1"/>
  <c r="T1712" i="1"/>
  <c r="AW1712" i="1" s="1"/>
  <c r="T1519" i="1"/>
  <c r="P1518" i="1"/>
  <c r="T1518" i="1" s="1"/>
  <c r="AQ1486" i="1"/>
  <c r="AQ1485" i="1" s="1"/>
  <c r="AV1368" i="1"/>
  <c r="AY972" i="1"/>
  <c r="AD971" i="1"/>
  <c r="J839" i="1"/>
  <c r="U840" i="1"/>
  <c r="AX840" i="1" s="1"/>
  <c r="J932" i="1"/>
  <c r="U932" i="1" s="1"/>
  <c r="AX932" i="1" s="1"/>
  <c r="U933" i="1"/>
  <c r="U779" i="1"/>
  <c r="AX779" i="1" s="1"/>
  <c r="AM695" i="1"/>
  <c r="AM683" i="1" s="1"/>
  <c r="BA996" i="1"/>
  <c r="AL995" i="1"/>
  <c r="BA995" i="1" s="1"/>
  <c r="BA571" i="1"/>
  <c r="AL570" i="1"/>
  <c r="AH485" i="1"/>
  <c r="AH457" i="1" s="1"/>
  <c r="AH451" i="1" s="1"/>
  <c r="AH420" i="1" s="1"/>
  <c r="AH419" i="1" s="1"/>
  <c r="Z427" i="1"/>
  <c r="Z422" i="1" s="1"/>
  <c r="Z421" i="1" s="1"/>
  <c r="AU561" i="1"/>
  <c r="U560" i="1"/>
  <c r="AX560" i="1" s="1"/>
  <c r="AY252" i="1"/>
  <c r="AX27" i="1"/>
  <c r="U300" i="1"/>
  <c r="AX300" i="1" s="1"/>
  <c r="J299" i="1"/>
  <c r="U299" i="1" s="1"/>
  <c r="AX299" i="1" s="1"/>
  <c r="Q17" i="1"/>
  <c r="Q16" i="1" s="1"/>
  <c r="Q15" i="1" s="1"/>
  <c r="Q14" i="1" s="1"/>
  <c r="Q13" i="1" s="1"/>
  <c r="AW2757" i="1"/>
  <c r="AV2757" i="1"/>
  <c r="Y2374" i="1"/>
  <c r="AF2182" i="1"/>
  <c r="S2182" i="1"/>
  <c r="AQ347" i="1"/>
  <c r="AQ334" i="1" s="1"/>
  <c r="AQ333" i="1" s="1"/>
  <c r="AQ247" i="1" s="1"/>
  <c r="AU352" i="1"/>
  <c r="AI247" i="1"/>
  <c r="AW3133" i="1"/>
  <c r="AV3133" i="1"/>
  <c r="AW3031" i="1"/>
  <c r="AW2667" i="1"/>
  <c r="AV2667" i="1"/>
  <c r="AW2530" i="1"/>
  <c r="P2409" i="1"/>
  <c r="P2401" i="1" s="1"/>
  <c r="P2386" i="1" s="1"/>
  <c r="P2374" i="1" s="1"/>
  <c r="AN2409" i="1"/>
  <c r="AN2401" i="1" s="1"/>
  <c r="AN2386" i="1" s="1"/>
  <c r="AN2374" i="1" s="1"/>
  <c r="AF2038" i="1"/>
  <c r="L1253" i="1"/>
  <c r="AG719" i="1"/>
  <c r="AV3146" i="1"/>
  <c r="AW3146" i="1"/>
  <c r="W2182" i="1"/>
  <c r="AW1012" i="1"/>
  <c r="AE420" i="1"/>
  <c r="AE419" i="1" s="1"/>
  <c r="AI420" i="1"/>
  <c r="AI419" i="1" s="1"/>
  <c r="O247" i="1"/>
  <c r="N3071" i="1"/>
  <c r="N3070" i="1" s="1"/>
  <c r="N3069" i="1" s="1"/>
  <c r="N3050" i="1" s="1"/>
  <c r="V3076" i="1"/>
  <c r="AY3076" i="1" s="1"/>
  <c r="AW2476" i="1"/>
  <c r="AV2476" i="1"/>
  <c r="AZ2374" i="1"/>
  <c r="AJ2374" i="1"/>
  <c r="AJ2182" i="1"/>
  <c r="L1416" i="1"/>
  <c r="AH881" i="1"/>
  <c r="AM247" i="1"/>
  <c r="AW309" i="1"/>
  <c r="I3296" i="1"/>
  <c r="T3297" i="1"/>
  <c r="T3332" i="1"/>
  <c r="K3309" i="1"/>
  <c r="V3310" i="1"/>
  <c r="AY3310" i="1" s="1"/>
  <c r="AW3304" i="1"/>
  <c r="M3310" i="1"/>
  <c r="U3311" i="1"/>
  <c r="AX3311" i="1" s="1"/>
  <c r="J3304" i="1"/>
  <c r="U3305" i="1"/>
  <c r="AX3305" i="1" s="1"/>
  <c r="U3321" i="1"/>
  <c r="AX3321" i="1" s="1"/>
  <c r="AW3305" i="1"/>
  <c r="AV3305" i="1"/>
  <c r="AL3277" i="1"/>
  <c r="BA3278" i="1"/>
  <c r="J3275" i="1"/>
  <c r="U3275" i="1" s="1"/>
  <c r="AX3275" i="1" s="1"/>
  <c r="U3276" i="1"/>
  <c r="AX3276" i="1" s="1"/>
  <c r="T3277" i="1"/>
  <c r="I3276" i="1"/>
  <c r="V3260" i="1"/>
  <c r="AY3260" i="1" s="1"/>
  <c r="N3226" i="1"/>
  <c r="N3225" i="1" s="1"/>
  <c r="N3224" i="1" s="1"/>
  <c r="AV3290" i="1"/>
  <c r="T3255" i="1"/>
  <c r="BA3228" i="1"/>
  <c r="AL3227" i="1"/>
  <c r="T3260" i="1"/>
  <c r="AU3254" i="1"/>
  <c r="AP3253" i="1"/>
  <c r="AU3253" i="1" s="1"/>
  <c r="U3254" i="1"/>
  <c r="AX3254" i="1" s="1"/>
  <c r="J3253" i="1"/>
  <c r="T3193" i="1"/>
  <c r="I3192" i="1"/>
  <c r="AU3239" i="1"/>
  <c r="AW3170" i="1"/>
  <c r="AV3170" i="1"/>
  <c r="V3179" i="1"/>
  <c r="AY3179" i="1" s="1"/>
  <c r="K3178" i="1"/>
  <c r="AP3125" i="1"/>
  <c r="AU3132" i="1"/>
  <c r="M3126" i="1"/>
  <c r="U3127" i="1"/>
  <c r="AX3127" i="1" s="1"/>
  <c r="AP3076" i="1"/>
  <c r="AU3088" i="1"/>
  <c r="AW3151" i="1"/>
  <c r="AV3151" i="1"/>
  <c r="V3132" i="1"/>
  <c r="AY3132" i="1" s="1"/>
  <c r="K3125" i="1"/>
  <c r="I3132" i="1"/>
  <c r="V3088" i="1"/>
  <c r="AY3088" i="1" s="1"/>
  <c r="AV3082" i="1"/>
  <c r="AW3082" i="1"/>
  <c r="BA3064" i="1"/>
  <c r="AL3063" i="1"/>
  <c r="AW3078" i="1"/>
  <c r="AV3078" i="1"/>
  <c r="AU3073" i="1"/>
  <c r="I3053" i="1"/>
  <c r="T3054" i="1"/>
  <c r="U3132" i="1"/>
  <c r="AX3132" i="1" s="1"/>
  <c r="J3125" i="1"/>
  <c r="AW3120" i="1"/>
  <c r="AV3089" i="1"/>
  <c r="AW3089" i="1"/>
  <c r="BA3055" i="1"/>
  <c r="AL3054" i="1"/>
  <c r="K3070" i="1"/>
  <c r="V3071" i="1"/>
  <c r="AY3071" i="1" s="1"/>
  <c r="AX3035" i="1"/>
  <c r="T3028" i="1"/>
  <c r="I3027" i="1"/>
  <c r="AV3015" i="1"/>
  <c r="X2985" i="1"/>
  <c r="Y2985" i="1" s="1"/>
  <c r="Z2985" i="1" s="1"/>
  <c r="AX3034" i="1"/>
  <c r="U3026" i="1"/>
  <c r="AX3026" i="1" s="1"/>
  <c r="AW2965" i="1"/>
  <c r="AV2965" i="1"/>
  <c r="AP3021" i="1"/>
  <c r="AU3022" i="1"/>
  <c r="AW2984" i="1"/>
  <c r="AV2984" i="1"/>
  <c r="AV2979" i="1"/>
  <c r="AW2979" i="1"/>
  <c r="AW2964" i="1"/>
  <c r="AV2964" i="1"/>
  <c r="N2954" i="1"/>
  <c r="V2954" i="1" s="1"/>
  <c r="AY2954" i="1" s="1"/>
  <c r="V2955" i="1"/>
  <c r="AY2955" i="1" s="1"/>
  <c r="J2946" i="1"/>
  <c r="U2947" i="1"/>
  <c r="AX2947" i="1" s="1"/>
  <c r="V2933" i="1"/>
  <c r="AY2933" i="1" s="1"/>
  <c r="K2928" i="1"/>
  <c r="V2928" i="1" s="1"/>
  <c r="AY2928" i="1" s="1"/>
  <c r="AV2910" i="1"/>
  <c r="AW2910" i="1"/>
  <c r="L2897" i="1"/>
  <c r="L2864" i="1" s="1"/>
  <c r="L2857" i="1" s="1"/>
  <c r="AL2877" i="1"/>
  <c r="BA2878" i="1"/>
  <c r="I2867" i="1"/>
  <c r="T2868" i="1"/>
  <c r="AU3034" i="1"/>
  <c r="AP3033" i="1"/>
  <c r="AV3023" i="1"/>
  <c r="AW3023" i="1"/>
  <c r="AU2900" i="1"/>
  <c r="AV2895" i="1"/>
  <c r="V2879" i="1"/>
  <c r="AY2879" i="1" s="1"/>
  <c r="K2878" i="1"/>
  <c r="AP2945" i="1"/>
  <c r="AU2946" i="1"/>
  <c r="U2925" i="1"/>
  <c r="AX2925" i="1" s="1"/>
  <c r="O2876" i="1"/>
  <c r="O2864" i="1" s="1"/>
  <c r="O2857" i="1" s="1"/>
  <c r="AU2955" i="1"/>
  <c r="X2921" i="1"/>
  <c r="U2934" i="1"/>
  <c r="AX2934" i="1" s="1"/>
  <c r="AQ2853" i="1"/>
  <c r="AU2854" i="1"/>
  <c r="AL2828" i="1"/>
  <c r="BA2829" i="1"/>
  <c r="AL2820" i="1"/>
  <c r="BA2821" i="1"/>
  <c r="AL2812" i="1"/>
  <c r="BA2813" i="1"/>
  <c r="AU2794" i="1"/>
  <c r="AS2793" i="1"/>
  <c r="K2776" i="1"/>
  <c r="V2777" i="1"/>
  <c r="AY2777" i="1" s="1"/>
  <c r="I2744" i="1"/>
  <c r="T2745" i="1"/>
  <c r="T2845" i="1"/>
  <c r="I2829" i="1"/>
  <c r="V2822" i="1"/>
  <c r="AY2822" i="1" s="1"/>
  <c r="K2821" i="1"/>
  <c r="V2814" i="1"/>
  <c r="AY2814" i="1" s="1"/>
  <c r="K2813" i="1"/>
  <c r="BA2746" i="1"/>
  <c r="AL2745" i="1"/>
  <c r="K2727" i="1"/>
  <c r="V2728" i="1"/>
  <c r="AY2728" i="1" s="1"/>
  <c r="U2720" i="1"/>
  <c r="AX2720" i="1" s="1"/>
  <c r="J2719" i="1"/>
  <c r="AU2800" i="1"/>
  <c r="AP2799" i="1"/>
  <c r="AU2799" i="1" s="1"/>
  <c r="BA2728" i="1"/>
  <c r="AP2626" i="1"/>
  <c r="AU2627" i="1"/>
  <c r="AU2821" i="1"/>
  <c r="T2814" i="1"/>
  <c r="U2778" i="1"/>
  <c r="AX2778" i="1" s="1"/>
  <c r="V2763" i="1"/>
  <c r="AY2763" i="1" s="1"/>
  <c r="AU2813" i="1"/>
  <c r="AU2745" i="1"/>
  <c r="AP2744" i="1"/>
  <c r="AU2728" i="1"/>
  <c r="AF2686" i="1"/>
  <c r="BA2687" i="1"/>
  <c r="AP2827" i="1"/>
  <c r="AM2791" i="1"/>
  <c r="AM2773" i="1" s="1"/>
  <c r="AV2722" i="1"/>
  <c r="AW2722" i="1"/>
  <c r="AP2718" i="1"/>
  <c r="AU2718" i="1" s="1"/>
  <c r="AU2719" i="1"/>
  <c r="U2706" i="1"/>
  <c r="AX2706" i="1" s="1"/>
  <c r="M2705" i="1"/>
  <c r="M2704" i="1" s="1"/>
  <c r="M2703" i="1" s="1"/>
  <c r="U2685" i="1"/>
  <c r="AX2685" i="1" s="1"/>
  <c r="M2684" i="1"/>
  <c r="U2684" i="1" s="1"/>
  <c r="AX2684" i="1" s="1"/>
  <c r="P2680" i="1"/>
  <c r="T2681" i="1"/>
  <c r="V2676" i="1"/>
  <c r="AY2676" i="1" s="1"/>
  <c r="AW2645" i="1"/>
  <c r="AV2645" i="1"/>
  <c r="U2638" i="1"/>
  <c r="AX2638" i="1" s="1"/>
  <c r="J2637" i="1"/>
  <c r="U2612" i="1"/>
  <c r="AX2612" i="1" s="1"/>
  <c r="M2611" i="1"/>
  <c r="AP2605" i="1"/>
  <c r="AU2605" i="1" s="1"/>
  <c r="AU2606" i="1"/>
  <c r="U2606" i="1"/>
  <c r="AX2606" i="1" s="1"/>
  <c r="J2605" i="1"/>
  <c r="U2605" i="1" s="1"/>
  <c r="AX2605" i="1" s="1"/>
  <c r="BA2595" i="1"/>
  <c r="AL2594" i="1"/>
  <c r="AU2614" i="1"/>
  <c r="V2677" i="1"/>
  <c r="AY2677" i="1" s="1"/>
  <c r="AL2625" i="1"/>
  <c r="BA2626" i="1"/>
  <c r="AU2620" i="1"/>
  <c r="AU2594" i="1"/>
  <c r="AW2580" i="1"/>
  <c r="AV2580" i="1"/>
  <c r="AU2685" i="1"/>
  <c r="K2557" i="1"/>
  <c r="V2557" i="1" s="1"/>
  <c r="AY2557" i="1" s="1"/>
  <c r="V2558" i="1"/>
  <c r="AY2558" i="1" s="1"/>
  <c r="BA2547" i="1"/>
  <c r="AL2546" i="1"/>
  <c r="BA2546" i="1" s="1"/>
  <c r="J2530" i="1"/>
  <c r="U2531" i="1"/>
  <c r="AX2531" i="1" s="1"/>
  <c r="AW2483" i="1"/>
  <c r="AV2483" i="1"/>
  <c r="AW2412" i="1"/>
  <c r="AV2412" i="1"/>
  <c r="AA2511" i="1"/>
  <c r="AL2503" i="1"/>
  <c r="BA2503" i="1" s="1"/>
  <c r="V2295" i="1"/>
  <c r="AY2295" i="1" s="1"/>
  <c r="K2294" i="1"/>
  <c r="BA2530" i="1"/>
  <c r="AL2522" i="1"/>
  <c r="V2531" i="1"/>
  <c r="AY2531" i="1" s="1"/>
  <c r="AA2401" i="1"/>
  <c r="AA2386" i="1" s="1"/>
  <c r="AA2374" i="1" s="1"/>
  <c r="V2464" i="1"/>
  <c r="AY2464" i="1" s="1"/>
  <c r="K2463" i="1"/>
  <c r="V2463" i="1" s="1"/>
  <c r="AY2463" i="1" s="1"/>
  <c r="AV2444" i="1"/>
  <c r="AW2444" i="1"/>
  <c r="O2409" i="1"/>
  <c r="O2401" i="1" s="1"/>
  <c r="O2386" i="1" s="1"/>
  <c r="T2403" i="1"/>
  <c r="AV2403" i="1" s="1"/>
  <c r="AX2396" i="1"/>
  <c r="AW2383" i="1"/>
  <c r="AV2383" i="1"/>
  <c r="T2215" i="1"/>
  <c r="I2214" i="1"/>
  <c r="T2214" i="1" s="1"/>
  <c r="AU2410" i="1"/>
  <c r="T2358" i="1"/>
  <c r="I2357" i="1"/>
  <c r="AW2332" i="1"/>
  <c r="AW2319" i="1"/>
  <c r="AV2319" i="1"/>
  <c r="BA2294" i="1"/>
  <c r="AL2293" i="1"/>
  <c r="J2185" i="1"/>
  <c r="U2186" i="1"/>
  <c r="AX2186" i="1" s="1"/>
  <c r="BA2165" i="1"/>
  <c r="AL2164" i="1"/>
  <c r="BA2164" i="1" s="1"/>
  <c r="AR2463" i="1"/>
  <c r="AR2409" i="1" s="1"/>
  <c r="AR2401" i="1" s="1"/>
  <c r="AR2386" i="1" s="1"/>
  <c r="AR2374" i="1" s="1"/>
  <c r="AH2306" i="1"/>
  <c r="AH2305" i="1" s="1"/>
  <c r="AH2298" i="1" s="1"/>
  <c r="AH2182" i="1" s="1"/>
  <c r="AV2235" i="1"/>
  <c r="AW2235" i="1"/>
  <c r="AW2192" i="1"/>
  <c r="AV2192" i="1"/>
  <c r="X2182" i="1"/>
  <c r="V2054" i="1"/>
  <c r="AY2054" i="1" s="1"/>
  <c r="K2053" i="1"/>
  <c r="AU2504" i="1"/>
  <c r="AV2504" i="1" s="1"/>
  <c r="T2422" i="1"/>
  <c r="I2421" i="1"/>
  <c r="T2421" i="1" s="1"/>
  <c r="AL2410" i="1"/>
  <c r="AU2390" i="1"/>
  <c r="AR2306" i="1"/>
  <c r="AR2305" i="1" s="1"/>
  <c r="AP2313" i="1"/>
  <c r="AU2314" i="1"/>
  <c r="U2215" i="1"/>
  <c r="AX2215" i="1" s="1"/>
  <c r="J2214" i="1"/>
  <c r="U2214" i="1" s="1"/>
  <c r="AX2214" i="1" s="1"/>
  <c r="AV2200" i="1"/>
  <c r="AW2200" i="1"/>
  <c r="AW2193" i="1"/>
  <c r="AV2193" i="1"/>
  <c r="Z2182" i="1"/>
  <c r="BA2171" i="1"/>
  <c r="AL2170" i="1"/>
  <c r="J2053" i="1"/>
  <c r="U2054" i="1"/>
  <c r="AX2054" i="1" s="1"/>
  <c r="AL2019" i="1"/>
  <c r="BA2020" i="1"/>
  <c r="AL2005" i="1"/>
  <c r="BA2006" i="1"/>
  <c r="AL1993" i="1"/>
  <c r="BA1994" i="1"/>
  <c r="U2422" i="1"/>
  <c r="AX2422" i="1" s="1"/>
  <c r="U2411" i="1"/>
  <c r="AX2411" i="1" s="1"/>
  <c r="J2410" i="1"/>
  <c r="T2390" i="1"/>
  <c r="AV2390" i="1" s="1"/>
  <c r="V2187" i="1"/>
  <c r="AY2187" i="1" s="1"/>
  <c r="K2186" i="1"/>
  <c r="V2106" i="1"/>
  <c r="AY2106" i="1" s="1"/>
  <c r="K2105" i="1"/>
  <c r="V2105" i="1" s="1"/>
  <c r="AY2105" i="1" s="1"/>
  <c r="AP2095" i="1"/>
  <c r="AU2096" i="1"/>
  <c r="AV2097" i="1"/>
  <c r="AW2097" i="1"/>
  <c r="V2082" i="1"/>
  <c r="AY2082" i="1" s="1"/>
  <c r="AW2062" i="1"/>
  <c r="T1986" i="1"/>
  <c r="P1985" i="1"/>
  <c r="AP1974" i="1"/>
  <c r="AU1975" i="1"/>
  <c r="AW1968" i="1"/>
  <c r="AV1968" i="1"/>
  <c r="AF2409" i="1"/>
  <c r="AF2401" i="1" s="1"/>
  <c r="AF2386" i="1" s="1"/>
  <c r="AF2374" i="1" s="1"/>
  <c r="AV2308" i="1"/>
  <c r="AU2211" i="1"/>
  <c r="AS2210" i="1"/>
  <c r="AC2182" i="1"/>
  <c r="T2134" i="1"/>
  <c r="I2130" i="1"/>
  <c r="AP2120" i="1"/>
  <c r="AU2120" i="1" s="1"/>
  <c r="AU2121" i="1"/>
  <c r="U2106" i="1"/>
  <c r="AX2106" i="1" s="1"/>
  <c r="J2105" i="1"/>
  <c r="U2105" i="1" s="1"/>
  <c r="AX2105" i="1" s="1"/>
  <c r="U2096" i="1"/>
  <c r="AX2096" i="1" s="1"/>
  <c r="J2095" i="1"/>
  <c r="AJ2058" i="1"/>
  <c r="AJ2038" i="1" s="1"/>
  <c r="AW2069" i="1"/>
  <c r="AV2069" i="1"/>
  <c r="AU2061" i="1"/>
  <c r="S2058" i="1"/>
  <c r="S2038" i="1" s="1"/>
  <c r="AU2035" i="1"/>
  <c r="AR2034" i="1"/>
  <c r="AV2020" i="1"/>
  <c r="AW2020" i="1"/>
  <c r="AP2010" i="1"/>
  <c r="AW1954" i="1"/>
  <c r="BA2359" i="1"/>
  <c r="AW2295" i="1"/>
  <c r="BA2273" i="1"/>
  <c r="AV2173" i="1"/>
  <c r="BA2152" i="1"/>
  <c r="AL2151" i="1"/>
  <c r="AY2127" i="1"/>
  <c r="V2126" i="1"/>
  <c r="AY2126" i="1" s="1"/>
  <c r="T2048" i="1"/>
  <c r="AV2048" i="1" s="1"/>
  <c r="Q2047" i="1"/>
  <c r="AV2023" i="1"/>
  <c r="AW2007" i="1"/>
  <c r="AV2007" i="1"/>
  <c r="V1998" i="1"/>
  <c r="AY1998" i="1" s="1"/>
  <c r="K1997" i="1"/>
  <c r="V1997" i="1" s="1"/>
  <c r="AY1997" i="1" s="1"/>
  <c r="T1993" i="1"/>
  <c r="I1992" i="1"/>
  <c r="T1963" i="1"/>
  <c r="I1962" i="1"/>
  <c r="J1954" i="1"/>
  <c r="U1955" i="1"/>
  <c r="AX1955" i="1" s="1"/>
  <c r="K1936" i="1"/>
  <c r="V1941" i="1"/>
  <c r="AY1941" i="1" s="1"/>
  <c r="AL1924" i="1"/>
  <c r="BA1925" i="1"/>
  <c r="K1897" i="1"/>
  <c r="V1897" i="1" s="1"/>
  <c r="AY1897" i="1" s="1"/>
  <c r="V1898" i="1"/>
  <c r="AY1898" i="1" s="1"/>
  <c r="K1885" i="1"/>
  <c r="V1886" i="1"/>
  <c r="AY1886" i="1" s="1"/>
  <c r="J1872" i="1"/>
  <c r="U1872" i="1" s="1"/>
  <c r="AX1872" i="1" s="1"/>
  <c r="U1873" i="1"/>
  <c r="AX1873" i="1" s="1"/>
  <c r="AL1821" i="1"/>
  <c r="BA1822" i="1"/>
  <c r="V2547" i="1"/>
  <c r="AY2547" i="1" s="1"/>
  <c r="T2513" i="1"/>
  <c r="AU2300" i="1"/>
  <c r="AS2299" i="1"/>
  <c r="AU2299" i="1" s="1"/>
  <c r="T2188" i="1"/>
  <c r="I2187" i="1"/>
  <c r="AU2169" i="1"/>
  <c r="AP2168" i="1"/>
  <c r="AU2168" i="1" s="1"/>
  <c r="I2151" i="1"/>
  <c r="T2152" i="1"/>
  <c r="BA2134" i="1"/>
  <c r="AL2130" i="1"/>
  <c r="AV2122" i="1"/>
  <c r="BA2106" i="1"/>
  <c r="AL2105" i="1"/>
  <c r="BA2105" i="1" s="1"/>
  <c r="AW1969" i="1"/>
  <c r="AV1969" i="1"/>
  <c r="AU1918" i="1"/>
  <c r="AS1917" i="1"/>
  <c r="AC1903" i="1"/>
  <c r="AC1902" i="1" s="1"/>
  <c r="AP1855" i="1"/>
  <c r="AU1856" i="1"/>
  <c r="AW1837" i="1"/>
  <c r="AW1810" i="1"/>
  <c r="AV1810" i="1"/>
  <c r="AW1776" i="1"/>
  <c r="AV1776" i="1"/>
  <c r="AW1767" i="1"/>
  <c r="AN1921" i="1"/>
  <c r="AD1921" i="1"/>
  <c r="AW1907" i="1"/>
  <c r="AV1907" i="1"/>
  <c r="AW1900" i="1"/>
  <c r="AV1900" i="1"/>
  <c r="U1893" i="1"/>
  <c r="AX1893" i="1" s="1"/>
  <c r="J1892" i="1"/>
  <c r="AW1857" i="1"/>
  <c r="S1819" i="1"/>
  <c r="S1818" i="1" s="1"/>
  <c r="AW1812" i="1"/>
  <c r="AV1812" i="1"/>
  <c r="AW1805" i="1"/>
  <c r="AV1805" i="1"/>
  <c r="AW1786" i="1"/>
  <c r="AV1786" i="1"/>
  <c r="AL1769" i="1"/>
  <c r="BA1770" i="1"/>
  <c r="T1706" i="1"/>
  <c r="I1705" i="1"/>
  <c r="AJ1921" i="1"/>
  <c r="AU1910" i="1"/>
  <c r="AP1909" i="1"/>
  <c r="AU1909" i="1" s="1"/>
  <c r="AU1894" i="1"/>
  <c r="AW1888" i="1"/>
  <c r="AV1888" i="1"/>
  <c r="AV1869" i="1"/>
  <c r="AW1869" i="1"/>
  <c r="U1867" i="1"/>
  <c r="AX1867" i="1" s="1"/>
  <c r="J1866" i="1"/>
  <c r="U1866" i="1" s="1"/>
  <c r="AX1866" i="1" s="1"/>
  <c r="AV1858" i="1"/>
  <c r="AW1858" i="1"/>
  <c r="V1845" i="1"/>
  <c r="AY1845" i="1" s="1"/>
  <c r="K1844" i="1"/>
  <c r="AW1794" i="1"/>
  <c r="AV1794" i="1"/>
  <c r="K1745" i="1"/>
  <c r="V1746" i="1"/>
  <c r="AY1746" i="1" s="1"/>
  <c r="I1738" i="1"/>
  <c r="T1739" i="1"/>
  <c r="I1732" i="1"/>
  <c r="T1733" i="1"/>
  <c r="K1725" i="1"/>
  <c r="V1726" i="1"/>
  <c r="AY1726" i="1" s="1"/>
  <c r="BA1705" i="1"/>
  <c r="J1700" i="1"/>
  <c r="U1701" i="1"/>
  <c r="AX1701" i="1" s="1"/>
  <c r="K1679" i="1"/>
  <c r="V1680" i="1"/>
  <c r="AY1680" i="1" s="1"/>
  <c r="AL1668" i="1"/>
  <c r="BA1668" i="1" s="1"/>
  <c r="BA1669" i="1"/>
  <c r="J1664" i="1"/>
  <c r="U1665" i="1"/>
  <c r="AX1665" i="1" s="1"/>
  <c r="I1653" i="1"/>
  <c r="T1653" i="1" s="1"/>
  <c r="T1654" i="1"/>
  <c r="AL1615" i="1"/>
  <c r="BA1615" i="1" s="1"/>
  <c r="BA1616" i="1"/>
  <c r="U1942" i="1"/>
  <c r="AX1942" i="1" s="1"/>
  <c r="J1941" i="1"/>
  <c r="T1910" i="1"/>
  <c r="P1909" i="1"/>
  <c r="AU1880" i="1"/>
  <c r="AW1875" i="1"/>
  <c r="AV1875" i="1"/>
  <c r="T1863" i="1"/>
  <c r="I1862" i="1"/>
  <c r="AY1857" i="1"/>
  <c r="AP1828" i="1"/>
  <c r="AU1828" i="1" s="1"/>
  <c r="AU1829" i="1"/>
  <c r="AW1823" i="1"/>
  <c r="AV1823" i="1"/>
  <c r="AW1811" i="1"/>
  <c r="AV1811" i="1"/>
  <c r="AX1804" i="1"/>
  <c r="AR1765" i="1"/>
  <c r="BA1762" i="1"/>
  <c r="AL1761" i="1"/>
  <c r="U1726" i="1"/>
  <c r="AX1726" i="1" s="1"/>
  <c r="J1725" i="1"/>
  <c r="V1706" i="1"/>
  <c r="AY1706" i="1" s="1"/>
  <c r="K1705" i="1"/>
  <c r="AW1688" i="1"/>
  <c r="AV1688" i="1"/>
  <c r="AU1670" i="1"/>
  <c r="U1655" i="1"/>
  <c r="AX1655" i="1" s="1"/>
  <c r="J1654" i="1"/>
  <c r="AW1803" i="1"/>
  <c r="AB1765" i="1"/>
  <c r="AP1724" i="1"/>
  <c r="AU1704" i="1"/>
  <c r="Q1598" i="1"/>
  <c r="AW1592" i="1"/>
  <c r="AV1592" i="1"/>
  <c r="AU1821" i="1"/>
  <c r="L1765" i="1"/>
  <c r="AU1734" i="1"/>
  <c r="AV1734" i="1" s="1"/>
  <c r="AU1680" i="1"/>
  <c r="V1665" i="1"/>
  <c r="AY1665" i="1" s="1"/>
  <c r="AU1645" i="1"/>
  <c r="AP1644" i="1"/>
  <c r="Y1598" i="1"/>
  <c r="V1395" i="1"/>
  <c r="AY1395" i="1" s="1"/>
  <c r="K1394" i="1"/>
  <c r="AT1765" i="1"/>
  <c r="BA1745" i="1"/>
  <c r="AL1744" i="1"/>
  <c r="AW1734" i="1"/>
  <c r="AU1719" i="1"/>
  <c r="AP1718" i="1"/>
  <c r="AU1718" i="1" s="1"/>
  <c r="AY1687" i="1"/>
  <c r="BA1635" i="1"/>
  <c r="AL1634" i="1"/>
  <c r="BA1634" i="1" s="1"/>
  <c r="AW1630" i="1"/>
  <c r="AV1630" i="1"/>
  <c r="AF1598" i="1"/>
  <c r="M1598" i="1"/>
  <c r="BA1591" i="1"/>
  <c r="AF1590" i="1"/>
  <c r="AL1546" i="1"/>
  <c r="BA1547" i="1"/>
  <c r="K1531" i="1"/>
  <c r="V1532" i="1"/>
  <c r="AY1532" i="1" s="1"/>
  <c r="AL1512" i="1"/>
  <c r="BA1513" i="1"/>
  <c r="AL1478" i="1"/>
  <c r="BA1479" i="1"/>
  <c r="K1443" i="1"/>
  <c r="V1444" i="1"/>
  <c r="AY1444" i="1" s="1"/>
  <c r="BA1396" i="1"/>
  <c r="AL1395" i="1"/>
  <c r="K1387" i="1"/>
  <c r="V1387" i="1" s="1"/>
  <c r="AY1387" i="1" s="1"/>
  <c r="V1388" i="1"/>
  <c r="AY1388" i="1" s="1"/>
  <c r="AM1818" i="1"/>
  <c r="AM1765" i="1" s="1"/>
  <c r="AK1765" i="1"/>
  <c r="R1755" i="1"/>
  <c r="R1754" i="1" s="1"/>
  <c r="R1598" i="1" s="1"/>
  <c r="T1761" i="1"/>
  <c r="T1756" i="1"/>
  <c r="I1755" i="1"/>
  <c r="AV1750" i="1"/>
  <c r="AU1712" i="1"/>
  <c r="AV1712" i="1" s="1"/>
  <c r="U1706" i="1"/>
  <c r="AX1706" i="1" s="1"/>
  <c r="U1624" i="1"/>
  <c r="AX1624" i="1" s="1"/>
  <c r="J1623" i="1"/>
  <c r="T1616" i="1"/>
  <c r="AV1616" i="1" s="1"/>
  <c r="T1590" i="1"/>
  <c r="I1589" i="1"/>
  <c r="T1570" i="1"/>
  <c r="I1569" i="1"/>
  <c r="T1569" i="1" s="1"/>
  <c r="V1565" i="1"/>
  <c r="AY1565" i="1" s="1"/>
  <c r="K1564" i="1"/>
  <c r="T1547" i="1"/>
  <c r="I1546" i="1"/>
  <c r="U1532" i="1"/>
  <c r="AX1532" i="1" s="1"/>
  <c r="J1531" i="1"/>
  <c r="V1512" i="1"/>
  <c r="AY1512" i="1" s="1"/>
  <c r="K1511" i="1"/>
  <c r="BA1488" i="1"/>
  <c r="AL1487" i="1"/>
  <c r="V1478" i="1"/>
  <c r="AY1478" i="1" s="1"/>
  <c r="K1477" i="1"/>
  <c r="V1477" i="1" s="1"/>
  <c r="AY1477" i="1" s="1"/>
  <c r="T1471" i="1"/>
  <c r="I1470" i="1"/>
  <c r="BA1444" i="1"/>
  <c r="AL1443" i="1"/>
  <c r="T1426" i="1"/>
  <c r="T1420" i="1"/>
  <c r="I1419" i="1"/>
  <c r="U1409" i="1"/>
  <c r="AX1409" i="1" s="1"/>
  <c r="J1408" i="1"/>
  <c r="BA1388" i="1"/>
  <c r="AL1387" i="1"/>
  <c r="BA1387" i="1" s="1"/>
  <c r="U1384" i="1"/>
  <c r="AX1384" i="1" s="1"/>
  <c r="J1383" i="1"/>
  <c r="V1363" i="1"/>
  <c r="AY1363" i="1" s="1"/>
  <c r="K1362" i="1"/>
  <c r="V1362" i="1" s="1"/>
  <c r="AY1362" i="1" s="1"/>
  <c r="V1547" i="1"/>
  <c r="AY1547" i="1" s="1"/>
  <c r="AP1525" i="1"/>
  <c r="AU1526" i="1"/>
  <c r="AV1526" i="1" s="1"/>
  <c r="AU1487" i="1"/>
  <c r="AP1486" i="1"/>
  <c r="AM1416" i="1"/>
  <c r="AG1416" i="1"/>
  <c r="T1421" i="1"/>
  <c r="AW1350" i="1"/>
  <c r="AW1345" i="1"/>
  <c r="S1323" i="1"/>
  <c r="T1324" i="1"/>
  <c r="AV1324" i="1" s="1"/>
  <c r="AW1312" i="1"/>
  <c r="AV1312" i="1"/>
  <c r="AW1526" i="1"/>
  <c r="AT1416" i="1"/>
  <c r="AD1416" i="1"/>
  <c r="AZ1416" i="1"/>
  <c r="T1399" i="1"/>
  <c r="S1393" i="1"/>
  <c r="S1392" i="1" s="1"/>
  <c r="AU1376" i="1"/>
  <c r="AP1362" i="1"/>
  <c r="AU1362" i="1" s="1"/>
  <c r="AU1363" i="1"/>
  <c r="AW1356" i="1"/>
  <c r="AV1356" i="1"/>
  <c r="I1349" i="1"/>
  <c r="T1349" i="1" s="1"/>
  <c r="K1344" i="1"/>
  <c r="V1345" i="1"/>
  <c r="AY1345" i="1" s="1"/>
  <c r="AW1301" i="1"/>
  <c r="AN1598" i="1"/>
  <c r="U1558" i="1"/>
  <c r="AX1558" i="1" s="1"/>
  <c r="AP1511" i="1"/>
  <c r="AU1512" i="1"/>
  <c r="R1434" i="1"/>
  <c r="R1433" i="1" s="1"/>
  <c r="R1417" i="1" s="1"/>
  <c r="R1416" i="1" s="1"/>
  <c r="AU1420" i="1"/>
  <c r="AU1383" i="1"/>
  <c r="AP1382" i="1"/>
  <c r="U1355" i="1"/>
  <c r="AX1355" i="1" s="1"/>
  <c r="BA1316" i="1"/>
  <c r="AL1315" i="1"/>
  <c r="BA1285" i="1"/>
  <c r="AW1263" i="1"/>
  <c r="K1245" i="1"/>
  <c r="V1246" i="1"/>
  <c r="AY1246" i="1" s="1"/>
  <c r="J1330" i="1"/>
  <c r="U1330" i="1" s="1"/>
  <c r="AX1330" i="1" s="1"/>
  <c r="U1331" i="1"/>
  <c r="AX1331" i="1" s="1"/>
  <c r="AW1257" i="1"/>
  <c r="T1234" i="1"/>
  <c r="I1233" i="1"/>
  <c r="AW1228" i="1"/>
  <c r="AV1228" i="1"/>
  <c r="AL1212" i="1"/>
  <c r="BA1213" i="1"/>
  <c r="T1187" i="1"/>
  <c r="I1186" i="1"/>
  <c r="AC1168" i="1"/>
  <c r="AY1169" i="1"/>
  <c r="AW1147" i="1"/>
  <c r="AV1147" i="1"/>
  <c r="J1113" i="1"/>
  <c r="U1114" i="1"/>
  <c r="AX1114" i="1" s="1"/>
  <c r="K1066" i="1"/>
  <c r="V1067" i="1"/>
  <c r="AY1067" i="1" s="1"/>
  <c r="T1059" i="1"/>
  <c r="R1058" i="1"/>
  <c r="AW950" i="1"/>
  <c r="AV950" i="1"/>
  <c r="AW921" i="1"/>
  <c r="AV921" i="1"/>
  <c r="AW840" i="1"/>
  <c r="AV840" i="1"/>
  <c r="AW1320" i="1"/>
  <c r="AV1320" i="1"/>
  <c r="AE1253" i="1"/>
  <c r="AG1253" i="1"/>
  <c r="AU1258" i="1"/>
  <c r="AP1257" i="1"/>
  <c r="AU1245" i="1"/>
  <c r="AP1244" i="1"/>
  <c r="AY1194" i="1"/>
  <c r="AA1169" i="1"/>
  <c r="AX1170" i="1"/>
  <c r="V1143" i="1"/>
  <c r="AY1143" i="1" s="1"/>
  <c r="K1142" i="1"/>
  <c r="K1136" i="1"/>
  <c r="V1137" i="1"/>
  <c r="AY1137" i="1" s="1"/>
  <c r="AW1127" i="1"/>
  <c r="AV1127" i="1"/>
  <c r="U1021" i="1"/>
  <c r="AX1021" i="1" s="1"/>
  <c r="J1020" i="1"/>
  <c r="T1013" i="1"/>
  <c r="J1002" i="1"/>
  <c r="U1003" i="1"/>
  <c r="AX1003" i="1" s="1"/>
  <c r="AW984" i="1"/>
  <c r="AV984" i="1"/>
  <c r="BA919" i="1"/>
  <c r="AL918" i="1"/>
  <c r="BA918" i="1" s="1"/>
  <c r="AW916" i="1"/>
  <c r="AV916" i="1"/>
  <c r="AW890" i="1"/>
  <c r="AV890" i="1"/>
  <c r="AW858" i="1"/>
  <c r="K1349" i="1"/>
  <c r="V1349" i="1" s="1"/>
  <c r="AY1349" i="1" s="1"/>
  <c r="V1350" i="1"/>
  <c r="AY1350" i="1" s="1"/>
  <c r="AP1339" i="1"/>
  <c r="AU1340" i="1"/>
  <c r="AC1339" i="1"/>
  <c r="AY1340" i="1"/>
  <c r="AU1275" i="1"/>
  <c r="V1275" i="1"/>
  <c r="AY1275" i="1" s="1"/>
  <c r="K1274" i="1"/>
  <c r="BA1250" i="1"/>
  <c r="AL1249" i="1"/>
  <c r="BA1249" i="1" s="1"/>
  <c r="T1206" i="1"/>
  <c r="R1205" i="1"/>
  <c r="T1205" i="1" s="1"/>
  <c r="AV1191" i="1"/>
  <c r="AW1191" i="1"/>
  <c r="AW1184" i="1"/>
  <c r="AV1184" i="1"/>
  <c r="AU1161" i="1"/>
  <c r="AP1160" i="1"/>
  <c r="AQ1074" i="1"/>
  <c r="U1078" i="1"/>
  <c r="AX1078" i="1" s="1"/>
  <c r="J1077" i="1"/>
  <c r="AL1058" i="1"/>
  <c r="BA1059" i="1"/>
  <c r="T1035" i="1"/>
  <c r="I1034" i="1"/>
  <c r="AW1014" i="1"/>
  <c r="AV1014" i="1"/>
  <c r="AW1004" i="1"/>
  <c r="AV1004" i="1"/>
  <c r="AV886" i="1"/>
  <c r="AW886" i="1"/>
  <c r="AW816" i="1"/>
  <c r="AV816" i="1"/>
  <c r="K769" i="1"/>
  <c r="V770" i="1"/>
  <c r="AY770" i="1" s="1"/>
  <c r="AW672" i="1"/>
  <c r="AV672" i="1"/>
  <c r="I392" i="1"/>
  <c r="T393" i="1"/>
  <c r="AV1272" i="1"/>
  <c r="BA1187" i="1"/>
  <c r="T1043" i="1"/>
  <c r="I1042" i="1"/>
  <c r="AU1021" i="1"/>
  <c r="AP1020" i="1"/>
  <c r="AV998" i="1"/>
  <c r="AC989" i="1"/>
  <c r="AY990" i="1"/>
  <c r="J898" i="1"/>
  <c r="U907" i="1"/>
  <c r="AX907" i="1" s="1"/>
  <c r="K890" i="1"/>
  <c r="V890" i="1" s="1"/>
  <c r="AY890" i="1" s="1"/>
  <c r="V891" i="1"/>
  <c r="AY891" i="1" s="1"/>
  <c r="AL843" i="1"/>
  <c r="BA843" i="1" s="1"/>
  <c r="BA844" i="1"/>
  <c r="AW841" i="1"/>
  <c r="AV841" i="1"/>
  <c r="BA828" i="1"/>
  <c r="AL827" i="1"/>
  <c r="T807" i="1"/>
  <c r="I806" i="1"/>
  <c r="AP798" i="1"/>
  <c r="AU798" i="1" s="1"/>
  <c r="AU799" i="1"/>
  <c r="T785" i="1"/>
  <c r="AW742" i="1"/>
  <c r="AI719" i="1"/>
  <c r="T723" i="1"/>
  <c r="I722" i="1"/>
  <c r="AW706" i="1"/>
  <c r="AV706" i="1"/>
  <c r="U704" i="1"/>
  <c r="AX704" i="1" s="1"/>
  <c r="J703" i="1"/>
  <c r="U703" i="1" s="1"/>
  <c r="AX703" i="1" s="1"/>
  <c r="AW699" i="1"/>
  <c r="AV699" i="1"/>
  <c r="AV650" i="1"/>
  <c r="AW650" i="1"/>
  <c r="AV603" i="1"/>
  <c r="AW603" i="1"/>
  <c r="T596" i="1"/>
  <c r="T575" i="1"/>
  <c r="I574" i="1"/>
  <c r="T574" i="1" s="1"/>
  <c r="AV572" i="1"/>
  <c r="AW572" i="1"/>
  <c r="AV566" i="1"/>
  <c r="AW566" i="1"/>
  <c r="AV546" i="1"/>
  <c r="AW546" i="1"/>
  <c r="AW529" i="1"/>
  <c r="AV529" i="1"/>
  <c r="AW512" i="1"/>
  <c r="AV512" i="1"/>
  <c r="AW394" i="1"/>
  <c r="AV394" i="1"/>
  <c r="AW376" i="1"/>
  <c r="AV376" i="1"/>
  <c r="AW322" i="1"/>
  <c r="AV322" i="1"/>
  <c r="AW319" i="1"/>
  <c r="AU312" i="1"/>
  <c r="AP311" i="1"/>
  <c r="AY310" i="1"/>
  <c r="AV301" i="1"/>
  <c r="AW301" i="1"/>
  <c r="AU285" i="1"/>
  <c r="AP284" i="1"/>
  <c r="AU284" i="1" s="1"/>
  <c r="N279" i="1"/>
  <c r="V280" i="1"/>
  <c r="AY280" i="1" s="1"/>
  <c r="BA222" i="1"/>
  <c r="AL221" i="1"/>
  <c r="BA221" i="1" s="1"/>
  <c r="V77" i="1"/>
  <c r="AY77" i="1" s="1"/>
  <c r="K76" i="1"/>
  <c r="AS1078" i="1"/>
  <c r="AU1079" i="1"/>
  <c r="AJ881" i="1"/>
  <c r="I827" i="1"/>
  <c r="T828" i="1"/>
  <c r="AV795" i="1"/>
  <c r="AW795" i="1"/>
  <c r="W719" i="1"/>
  <c r="AW656" i="1"/>
  <c r="AV656" i="1"/>
  <c r="AO1253" i="1"/>
  <c r="AU1206" i="1"/>
  <c r="AP1205" i="1"/>
  <c r="AU1205" i="1" s="1"/>
  <c r="P1186" i="1"/>
  <c r="P1173" i="1" s="1"/>
  <c r="P1166" i="1" s="1"/>
  <c r="T1161" i="1"/>
  <c r="I1160" i="1"/>
  <c r="AE1074" i="1"/>
  <c r="AK1074" i="1"/>
  <c r="BA1013" i="1"/>
  <c r="AL1012" i="1"/>
  <c r="T981" i="1"/>
  <c r="I980" i="1"/>
  <c r="AU956" i="1"/>
  <c r="AP955" i="1"/>
  <c r="V946" i="1"/>
  <c r="AY946" i="1" s="1"/>
  <c r="K945" i="1"/>
  <c r="V945" i="1" s="1"/>
  <c r="AY945" i="1" s="1"/>
  <c r="AW936" i="1"/>
  <c r="AV936" i="1"/>
  <c r="AP858" i="1"/>
  <c r="AU859" i="1"/>
  <c r="AW847" i="1"/>
  <c r="AV847" i="1"/>
  <c r="AW743" i="1"/>
  <c r="AV743" i="1"/>
  <c r="V729" i="1"/>
  <c r="AY729" i="1" s="1"/>
  <c r="K728" i="1"/>
  <c r="V728" i="1" s="1"/>
  <c r="AY728" i="1" s="1"/>
  <c r="AV729" i="1"/>
  <c r="AW729" i="1"/>
  <c r="AW710" i="1"/>
  <c r="AV710" i="1"/>
  <c r="AU698" i="1"/>
  <c r="AP697" i="1"/>
  <c r="T696" i="1"/>
  <c r="AP685" i="1"/>
  <c r="AU686" i="1"/>
  <c r="AV664" i="1"/>
  <c r="AW664" i="1"/>
  <c r="BA655" i="1"/>
  <c r="AW612" i="1"/>
  <c r="AV612" i="1"/>
  <c r="T581" i="1"/>
  <c r="I580" i="1"/>
  <c r="AU580" i="1"/>
  <c r="V570" i="1"/>
  <c r="AY570" i="1" s="1"/>
  <c r="K569" i="1"/>
  <c r="AW562" i="1"/>
  <c r="AV562" i="1"/>
  <c r="AW545" i="1"/>
  <c r="AV545" i="1"/>
  <c r="AW540" i="1"/>
  <c r="AV540" i="1"/>
  <c r="AV510" i="1"/>
  <c r="AW510" i="1"/>
  <c r="AW497" i="1"/>
  <c r="AV497" i="1"/>
  <c r="S485" i="1"/>
  <c r="S457" i="1" s="1"/>
  <c r="S451" i="1" s="1"/>
  <c r="S420" i="1" s="1"/>
  <c r="S419" i="1" s="1"/>
  <c r="AW483" i="1"/>
  <c r="AV483" i="1"/>
  <c r="BA393" i="1"/>
  <c r="AL392" i="1"/>
  <c r="BA273" i="1"/>
  <c r="AL272" i="1"/>
  <c r="AX274" i="1"/>
  <c r="AW257" i="1"/>
  <c r="AV257" i="1"/>
  <c r="AU229" i="1"/>
  <c r="AS228" i="1"/>
  <c r="I153" i="1"/>
  <c r="T154" i="1"/>
  <c r="V123" i="1"/>
  <c r="AY123" i="1" s="1"/>
  <c r="K122" i="1"/>
  <c r="AL96" i="1"/>
  <c r="BA97" i="1"/>
  <c r="U91" i="1"/>
  <c r="AX91" i="1" s="1"/>
  <c r="J90" i="1"/>
  <c r="U90" i="1" s="1"/>
  <c r="AX90" i="1" s="1"/>
  <c r="V82" i="1"/>
  <c r="AY82" i="1" s="1"/>
  <c r="K81" i="1"/>
  <c r="K68" i="1"/>
  <c r="V69" i="1"/>
  <c r="AY69" i="1" s="1"/>
  <c r="AS47" i="1"/>
  <c r="AU48" i="1"/>
  <c r="AW36" i="1"/>
  <c r="J17" i="1"/>
  <c r="U18" i="1"/>
  <c r="AX18" i="1" s="1"/>
  <c r="T1255" i="1"/>
  <c r="AW1085" i="1"/>
  <c r="AV1085" i="1"/>
  <c r="AE881" i="1"/>
  <c r="AU704" i="1"/>
  <c r="AP703" i="1"/>
  <c r="AU703" i="1" s="1"/>
  <c r="M670" i="1"/>
  <c r="M669" i="1" s="1"/>
  <c r="M668" i="1" s="1"/>
  <c r="M645" i="1" s="1"/>
  <c r="AW487" i="1"/>
  <c r="AV487" i="1"/>
  <c r="AU473" i="1"/>
  <c r="AW386" i="1"/>
  <c r="U1316" i="1"/>
  <c r="AX1316" i="1" s="1"/>
  <c r="J1315" i="1"/>
  <c r="U1245" i="1"/>
  <c r="AX1245" i="1" s="1"/>
  <c r="J1244" i="1"/>
  <c r="T1154" i="1"/>
  <c r="BA1115" i="1"/>
  <c r="AL1114" i="1"/>
  <c r="V1095" i="1"/>
  <c r="AY1095" i="1" s="1"/>
  <c r="K1094" i="1"/>
  <c r="M1088" i="1"/>
  <c r="U1089" i="1"/>
  <c r="AX1089" i="1" s="1"/>
  <c r="AL1089" i="1"/>
  <c r="BA1094" i="1"/>
  <c r="AU983" i="1"/>
  <c r="T975" i="1"/>
  <c r="AV927" i="1"/>
  <c r="AU845" i="1"/>
  <c r="AV845" i="1" s="1"/>
  <c r="AP844" i="1"/>
  <c r="AP838" i="1"/>
  <c r="AU839" i="1"/>
  <c r="R804" i="1"/>
  <c r="R797" i="1" s="1"/>
  <c r="R719" i="1" s="1"/>
  <c r="T770" i="1"/>
  <c r="I769" i="1"/>
  <c r="K736" i="1"/>
  <c r="V741" i="1"/>
  <c r="AY741" i="1" s="1"/>
  <c r="AQ719" i="1"/>
  <c r="AY698" i="1"/>
  <c r="BA691" i="1"/>
  <c r="AF690" i="1"/>
  <c r="BA690" i="1" s="1"/>
  <c r="V664" i="1"/>
  <c r="AY664" i="1" s="1"/>
  <c r="K663" i="1"/>
  <c r="AW655" i="1"/>
  <c r="AV655" i="1"/>
  <c r="AL592" i="1"/>
  <c r="M592" i="1"/>
  <c r="M591" i="1" s="1"/>
  <c r="U596" i="1"/>
  <c r="AX596" i="1" s="1"/>
  <c r="BA533" i="1"/>
  <c r="AL532" i="1"/>
  <c r="AU514" i="1"/>
  <c r="AU504" i="1"/>
  <c r="AW455" i="1"/>
  <c r="AV455" i="1"/>
  <c r="AW366" i="1"/>
  <c r="AV366" i="1"/>
  <c r="AX362" i="1"/>
  <c r="AU349" i="1"/>
  <c r="AU337" i="1"/>
  <c r="AV337" i="1" s="1"/>
  <c r="AR336" i="1"/>
  <c r="AY312" i="1"/>
  <c r="AU273" i="1"/>
  <c r="AV273" i="1" s="1"/>
  <c r="AP272" i="1"/>
  <c r="AW269" i="1"/>
  <c r="AV269" i="1"/>
  <c r="AF248" i="1"/>
  <c r="J229" i="1"/>
  <c r="U230" i="1"/>
  <c r="AX230" i="1" s="1"/>
  <c r="K213" i="1"/>
  <c r="V214" i="1"/>
  <c r="AY214" i="1" s="1"/>
  <c r="I192" i="1"/>
  <c r="T192" i="1" s="1"/>
  <c r="T193" i="1"/>
  <c r="K180" i="1"/>
  <c r="V181" i="1"/>
  <c r="AY181" i="1" s="1"/>
  <c r="AL122" i="1"/>
  <c r="BA123" i="1"/>
  <c r="I96" i="1"/>
  <c r="T97" i="1"/>
  <c r="V90" i="1"/>
  <c r="AY90" i="1" s="1"/>
  <c r="J81" i="1"/>
  <c r="U82" i="1"/>
  <c r="AX82" i="1" s="1"/>
  <c r="K61" i="1"/>
  <c r="V62" i="1"/>
  <c r="AY62" i="1" s="1"/>
  <c r="AX1151" i="1"/>
  <c r="AA1150" i="1"/>
  <c r="T955" i="1"/>
  <c r="T900" i="1"/>
  <c r="AV900" i="1" s="1"/>
  <c r="AW632" i="1"/>
  <c r="AV632" i="1"/>
  <c r="AV625" i="1"/>
  <c r="AW625" i="1"/>
  <c r="Q514" i="1"/>
  <c r="Q485" i="1" s="1"/>
  <c r="Q457" i="1" s="1"/>
  <c r="Q451" i="1" s="1"/>
  <c r="T517" i="1"/>
  <c r="AV517" i="1" s="1"/>
  <c r="AU403" i="1"/>
  <c r="AY362" i="1"/>
  <c r="BA1565" i="1"/>
  <c r="AL1564" i="1"/>
  <c r="AP1545" i="1"/>
  <c r="AU1545" i="1" s="1"/>
  <c r="AU1546" i="1"/>
  <c r="AU1496" i="1"/>
  <c r="U1489" i="1"/>
  <c r="AX1489" i="1" s="1"/>
  <c r="AU1387" i="1"/>
  <c r="BA1159" i="1"/>
  <c r="Z420" i="1"/>
  <c r="AV561" i="1"/>
  <c r="AW561" i="1"/>
  <c r="AV500" i="1"/>
  <c r="AW500" i="1"/>
  <c r="U375" i="1"/>
  <c r="AX375" i="1" s="1"/>
  <c r="J352" i="1"/>
  <c r="T714" i="1"/>
  <c r="M251" i="1"/>
  <c r="M250" i="1" s="1"/>
  <c r="M249" i="1" s="1"/>
  <c r="M248" i="1" s="1"/>
  <c r="AO248" i="1"/>
  <c r="AO247" i="1" s="1"/>
  <c r="AP213" i="1"/>
  <c r="AU214" i="1"/>
  <c r="AP191" i="1"/>
  <c r="AU200" i="1"/>
  <c r="AP145" i="1"/>
  <c r="AU146" i="1"/>
  <c r="AU132" i="1"/>
  <c r="N81" i="1"/>
  <c r="N80" i="1" s="1"/>
  <c r="N66" i="1" s="1"/>
  <c r="N65" i="1" s="1"/>
  <c r="T62" i="1"/>
  <c r="M352" i="1"/>
  <c r="M347" i="1" s="1"/>
  <c r="M334" i="1" s="1"/>
  <c r="M333" i="1" s="1"/>
  <c r="AD143" i="1"/>
  <c r="AC719" i="1"/>
  <c r="AU579" i="1"/>
  <c r="M412" i="1"/>
  <c r="U412" i="1" s="1"/>
  <c r="AX412" i="1" s="1"/>
  <c r="U413" i="1"/>
  <c r="AX413" i="1" s="1"/>
  <c r="AD248" i="1"/>
  <c r="AD247" i="1" s="1"/>
  <c r="Q143" i="1"/>
  <c r="AW216" i="1"/>
  <c r="AV216" i="1"/>
  <c r="AU180" i="1"/>
  <c r="AU138" i="1"/>
  <c r="AP137" i="1"/>
  <c r="V91" i="1"/>
  <c r="AY91" i="1" s="1"/>
  <c r="AU61" i="1"/>
  <c r="AU37" i="1"/>
  <c r="AV37" i="1" s="1"/>
  <c r="M804" i="1"/>
  <c r="AK719" i="1"/>
  <c r="AJ143" i="1"/>
  <c r="AP233" i="1"/>
  <c r="AU234" i="1"/>
  <c r="AY133" i="1"/>
  <c r="AU3322" i="1"/>
  <c r="AP3321" i="1"/>
  <c r="AW3326" i="1"/>
  <c r="AV3326" i="1"/>
  <c r="AW3303" i="1"/>
  <c r="U3320" i="1"/>
  <c r="AX3320" i="1" s="1"/>
  <c r="J3319" i="1"/>
  <c r="U3296" i="1"/>
  <c r="AX3296" i="1" s="1"/>
  <c r="J3295" i="1"/>
  <c r="V3278" i="1"/>
  <c r="AY3278" i="1" s="1"/>
  <c r="K3277" i="1"/>
  <c r="AV3289" i="1"/>
  <c r="AW3278" i="1"/>
  <c r="AV3278" i="1"/>
  <c r="J3260" i="1"/>
  <c r="U3260" i="1" s="1"/>
  <c r="AX3260" i="1" s="1"/>
  <c r="U3261" i="1"/>
  <c r="AX3261" i="1" s="1"/>
  <c r="T3253" i="1"/>
  <c r="BA3193" i="1"/>
  <c r="AL3192" i="1"/>
  <c r="BA3254" i="1"/>
  <c r="AL3253" i="1"/>
  <c r="BA3253" i="1" s="1"/>
  <c r="AW3243" i="1"/>
  <c r="AV3243" i="1"/>
  <c r="U3227" i="1"/>
  <c r="AX3227" i="1" s="1"/>
  <c r="M3226" i="1"/>
  <c r="M3225" i="1" s="1"/>
  <c r="M3224" i="1" s="1"/>
  <c r="AW3194" i="1"/>
  <c r="AV3194" i="1"/>
  <c r="U3180" i="1"/>
  <c r="AX3180" i="1" s="1"/>
  <c r="J3179" i="1"/>
  <c r="U3239" i="1"/>
  <c r="AX3239" i="1" s="1"/>
  <c r="U3191" i="1"/>
  <c r="AX3191" i="1" s="1"/>
  <c r="AL3178" i="1"/>
  <c r="BA3179" i="1"/>
  <c r="T3163" i="1"/>
  <c r="AV3163" i="1" s="1"/>
  <c r="R3162" i="1"/>
  <c r="T3162" i="1" s="1"/>
  <c r="AV3162" i="1" s="1"/>
  <c r="U3183" i="1"/>
  <c r="AX3183" i="1" s="1"/>
  <c r="AP3189" i="1"/>
  <c r="V3180" i="1"/>
  <c r="AY3180" i="1" s="1"/>
  <c r="AW3112" i="1"/>
  <c r="AV3112" i="1"/>
  <c r="AW3131" i="1"/>
  <c r="AV3131" i="1"/>
  <c r="BA3088" i="1"/>
  <c r="AL3076" i="1"/>
  <c r="AV3152" i="1"/>
  <c r="AW3152" i="1"/>
  <c r="AW3126" i="1"/>
  <c r="AV3126" i="1"/>
  <c r="AK3069" i="1"/>
  <c r="AK3050" i="1" s="1"/>
  <c r="V3120" i="1"/>
  <c r="AY3120" i="1" s="1"/>
  <c r="K3119" i="1"/>
  <c r="V3119" i="1" s="1"/>
  <c r="AY3119" i="1" s="1"/>
  <c r="T3110" i="1"/>
  <c r="I3109" i="1"/>
  <c r="T3109" i="1" s="1"/>
  <c r="J3119" i="1"/>
  <c r="U3119" i="1" s="1"/>
  <c r="AX3119" i="1" s="1"/>
  <c r="U3120" i="1"/>
  <c r="AX3120" i="1" s="1"/>
  <c r="J3110" i="1"/>
  <c r="U3111" i="1"/>
  <c r="AX3111" i="1" s="1"/>
  <c r="T3088" i="1"/>
  <c r="U3077" i="1"/>
  <c r="AX3077" i="1" s="1"/>
  <c r="J3076" i="1"/>
  <c r="AW3048" i="1"/>
  <c r="AV3048" i="1"/>
  <c r="T3063" i="1"/>
  <c r="AV3063" i="1" s="1"/>
  <c r="O3062" i="1"/>
  <c r="T3062" i="1" s="1"/>
  <c r="AQ3071" i="1"/>
  <c r="AQ3070" i="1" s="1"/>
  <c r="AQ3069" i="1" s="1"/>
  <c r="AQ3050" i="1" s="1"/>
  <c r="BA3065" i="1"/>
  <c r="U3041" i="1"/>
  <c r="AX3041" i="1" s="1"/>
  <c r="J3040" i="1"/>
  <c r="V3027" i="1"/>
  <c r="AY3027" i="1" s="1"/>
  <c r="K3026" i="1"/>
  <c r="AU3077" i="1"/>
  <c r="AW3055" i="1"/>
  <c r="J3044" i="1"/>
  <c r="U3044" i="1" s="1"/>
  <c r="AX3044" i="1" s="1"/>
  <c r="U3045" i="1"/>
  <c r="AX3045" i="1" s="1"/>
  <c r="AN3069" i="1"/>
  <c r="AN3050" i="1" s="1"/>
  <c r="AU3063" i="1"/>
  <c r="AP3062" i="1"/>
  <c r="AU3062" i="1" s="1"/>
  <c r="V3047" i="1"/>
  <c r="AY3047" i="1" s="1"/>
  <c r="K3046" i="1"/>
  <c r="T3046" i="1"/>
  <c r="I3045" i="1"/>
  <c r="T3033" i="1"/>
  <c r="AW3034" i="1"/>
  <c r="AV3034" i="1"/>
  <c r="AU2978" i="1"/>
  <c r="BA2925" i="1"/>
  <c r="AL2924" i="1"/>
  <c r="U2924" i="1"/>
  <c r="AX2924" i="1" s="1"/>
  <c r="J2923" i="1"/>
  <c r="U2923" i="1" s="1"/>
  <c r="AX2923" i="1" s="1"/>
  <c r="T2879" i="1"/>
  <c r="I2878" i="1"/>
  <c r="S2978" i="1"/>
  <c r="S2967" i="1" s="1"/>
  <c r="S2944" i="1" s="1"/>
  <c r="S2922" i="1" s="1"/>
  <c r="S2921" i="1" s="1"/>
  <c r="T2983" i="1"/>
  <c r="J2954" i="1"/>
  <c r="U2954" i="1" s="1"/>
  <c r="AX2954" i="1" s="1"/>
  <c r="U2955" i="1"/>
  <c r="AX2955" i="1" s="1"/>
  <c r="L2945" i="1"/>
  <c r="T2946" i="1"/>
  <c r="AU2934" i="1"/>
  <c r="AS2933" i="1"/>
  <c r="K2899" i="1"/>
  <c r="V2905" i="1"/>
  <c r="AY2905" i="1" s="1"/>
  <c r="AL2898" i="1"/>
  <c r="BA2899" i="1"/>
  <c r="K2866" i="1"/>
  <c r="V2867" i="1"/>
  <c r="AY2867" i="1" s="1"/>
  <c r="AW2937" i="1"/>
  <c r="AV2937" i="1"/>
  <c r="T2962" i="1"/>
  <c r="T2955" i="1"/>
  <c r="U2940" i="1"/>
  <c r="AX2940" i="1" s="1"/>
  <c r="V2924" i="1"/>
  <c r="AY2924" i="1" s="1"/>
  <c r="AU2899" i="1"/>
  <c r="AL2967" i="1"/>
  <c r="BA2967" i="1" s="1"/>
  <c r="Z2921" i="1"/>
  <c r="AW2837" i="1"/>
  <c r="AV2837" i="1"/>
  <c r="AU2954" i="1"/>
  <c r="N2859" i="1"/>
  <c r="V2860" i="1"/>
  <c r="AY2860" i="1" s="1"/>
  <c r="O2853" i="1"/>
  <c r="T2854" i="1"/>
  <c r="AV2854" i="1" s="1"/>
  <c r="J2828" i="1"/>
  <c r="J2820" i="1"/>
  <c r="U2821" i="1"/>
  <c r="AX2821" i="1" s="1"/>
  <c r="J2812" i="1"/>
  <c r="U2813" i="1"/>
  <c r="AX2813" i="1" s="1"/>
  <c r="AU2778" i="1"/>
  <c r="AS2777" i="1"/>
  <c r="AU2861" i="1"/>
  <c r="AV2861" i="1" s="1"/>
  <c r="AP2860" i="1"/>
  <c r="AW2862" i="1"/>
  <c r="AV2862" i="1"/>
  <c r="AV2846" i="1"/>
  <c r="AW2846" i="1"/>
  <c r="T2821" i="1"/>
  <c r="I2820" i="1"/>
  <c r="T2813" i="1"/>
  <c r="I2812" i="1"/>
  <c r="BA2793" i="1"/>
  <c r="AL2792" i="1"/>
  <c r="BA2792" i="1" s="1"/>
  <c r="AV2763" i="1"/>
  <c r="AW2763" i="1"/>
  <c r="U2746" i="1"/>
  <c r="AX2746" i="1" s="1"/>
  <c r="J2745" i="1"/>
  <c r="I2726" i="1"/>
  <c r="T2727" i="1"/>
  <c r="T2801" i="1"/>
  <c r="AP2819" i="1"/>
  <c r="AU2819" i="1" s="1"/>
  <c r="AU2820" i="1"/>
  <c r="U2794" i="1"/>
  <c r="AX2794" i="1" s="1"/>
  <c r="BA2714" i="1"/>
  <c r="AL2713" i="1"/>
  <c r="AP2798" i="1"/>
  <c r="AU2812" i="1"/>
  <c r="AU2727" i="1"/>
  <c r="AP2726" i="1"/>
  <c r="I2638" i="1"/>
  <c r="T2639" i="1"/>
  <c r="AI2791" i="1"/>
  <c r="AI2773" i="1" s="1"/>
  <c r="T2746" i="1"/>
  <c r="V2738" i="1"/>
  <c r="AY2738" i="1" s="1"/>
  <c r="K2737" i="1"/>
  <c r="T2707" i="1"/>
  <c r="I2706" i="1"/>
  <c r="T2686" i="1"/>
  <c r="I2685" i="1"/>
  <c r="V2650" i="1"/>
  <c r="AY2650" i="1" s="1"/>
  <c r="K2649" i="1"/>
  <c r="T2626" i="1"/>
  <c r="I2625" i="1"/>
  <c r="T2613" i="1"/>
  <c r="I2612" i="1"/>
  <c r="BA2606" i="1"/>
  <c r="AL2605" i="1"/>
  <c r="BA2605" i="1" s="1"/>
  <c r="U2595" i="1"/>
  <c r="AX2595" i="1" s="1"/>
  <c r="J2594" i="1"/>
  <c r="AU2619" i="1"/>
  <c r="AS2618" i="1"/>
  <c r="AU2618" i="1" s="1"/>
  <c r="AW2687" i="1"/>
  <c r="AV2687" i="1"/>
  <c r="BA2627" i="1"/>
  <c r="U2613" i="1"/>
  <c r="AX2613" i="1" s="1"/>
  <c r="U2547" i="1"/>
  <c r="AX2547" i="1" s="1"/>
  <c r="J2546" i="1"/>
  <c r="U2546" i="1" s="1"/>
  <c r="AX2546" i="1" s="1"/>
  <c r="AW2653" i="1"/>
  <c r="AV2653" i="1"/>
  <c r="R2638" i="1"/>
  <c r="R2637" i="1" s="1"/>
  <c r="R2636" i="1" s="1"/>
  <c r="R2635" i="1" s="1"/>
  <c r="AW2627" i="1"/>
  <c r="AV2627" i="1"/>
  <c r="AU2611" i="1"/>
  <c r="AS2610" i="1"/>
  <c r="AU2610" i="1" s="1"/>
  <c r="V2605" i="1"/>
  <c r="AY2605" i="1" s="1"/>
  <c r="AW2594" i="1"/>
  <c r="AV2594" i="1"/>
  <c r="I2546" i="1"/>
  <c r="T2547" i="1"/>
  <c r="I2499" i="1"/>
  <c r="T2500" i="1"/>
  <c r="T2620" i="1"/>
  <c r="AV2620" i="1" s="1"/>
  <c r="AW2573" i="1"/>
  <c r="AV2531" i="1"/>
  <c r="AW2531" i="1"/>
  <c r="AW2503" i="1"/>
  <c r="AW2493" i="1"/>
  <c r="AV2493" i="1"/>
  <c r="BA2395" i="1"/>
  <c r="AL2388" i="1"/>
  <c r="AM2511" i="1"/>
  <c r="AM2374" i="1" s="1"/>
  <c r="W2511" i="1"/>
  <c r="AW2478" i="1"/>
  <c r="AV2478" i="1"/>
  <c r="AW2428" i="1"/>
  <c r="AV2428" i="1"/>
  <c r="AS2522" i="1"/>
  <c r="AS2512" i="1" s="1"/>
  <c r="AS2511" i="1" s="1"/>
  <c r="AV2509" i="1"/>
  <c r="T2482" i="1"/>
  <c r="AW2469" i="1"/>
  <c r="AV2469" i="1"/>
  <c r="T2464" i="1"/>
  <c r="I2463" i="1"/>
  <c r="AW2460" i="1"/>
  <c r="AV2460" i="1"/>
  <c r="AV2446" i="1"/>
  <c r="AW2446" i="1"/>
  <c r="V2427" i="1"/>
  <c r="AY2427" i="1" s="1"/>
  <c r="K2426" i="1"/>
  <c r="V2267" i="1"/>
  <c r="AY2267" i="1" s="1"/>
  <c r="K2263" i="1"/>
  <c r="BA2514" i="1"/>
  <c r="AL2513" i="1"/>
  <c r="BA2513" i="1" s="1"/>
  <c r="AP2357" i="1"/>
  <c r="AU2358" i="1"/>
  <c r="AV2359" i="1"/>
  <c r="AW2359" i="1"/>
  <c r="AU2346" i="1"/>
  <c r="AV2346" i="1" s="1"/>
  <c r="AR2345" i="1"/>
  <c r="U2314" i="1"/>
  <c r="AX2314" i="1" s="1"/>
  <c r="J2313" i="1"/>
  <c r="V2314" i="1"/>
  <c r="AY2314" i="1" s="1"/>
  <c r="K2313" i="1"/>
  <c r="AW2288" i="1"/>
  <c r="AV2288" i="1"/>
  <c r="K2272" i="1"/>
  <c r="V2273" i="1"/>
  <c r="AY2273" i="1" s="1"/>
  <c r="AP2262" i="1"/>
  <c r="AU2263" i="1"/>
  <c r="AW2258" i="1"/>
  <c r="AV2258" i="1"/>
  <c r="AW2231" i="1"/>
  <c r="AV2231" i="1"/>
  <c r="AV2202" i="1"/>
  <c r="AW2202" i="1"/>
  <c r="K2176" i="1"/>
  <c r="V2177" i="1"/>
  <c r="AY2177" i="1" s="1"/>
  <c r="T2467" i="1"/>
  <c r="AP2331" i="1"/>
  <c r="AU2331" i="1" s="1"/>
  <c r="AU2332" i="1"/>
  <c r="AV2332" i="1" s="1"/>
  <c r="U2199" i="1"/>
  <c r="AX2199" i="1" s="1"/>
  <c r="J2198" i="1"/>
  <c r="U2198" i="1" s="1"/>
  <c r="AX2198" i="1" s="1"/>
  <c r="P2182" i="1"/>
  <c r="T1975" i="1"/>
  <c r="I1974" i="1"/>
  <c r="AU2503" i="1"/>
  <c r="AV2503" i="1" s="1"/>
  <c r="T2423" i="1"/>
  <c r="AW2397" i="1"/>
  <c r="AV2397" i="1"/>
  <c r="AU2389" i="1"/>
  <c r="AP2388" i="1"/>
  <c r="AW2322" i="1"/>
  <c r="AV2322" i="1"/>
  <c r="BA2314" i="1"/>
  <c r="AL2313" i="1"/>
  <c r="T2273" i="1"/>
  <c r="I2272" i="1"/>
  <c r="AP2198" i="1"/>
  <c r="AU2198" i="1" s="1"/>
  <c r="AU2199" i="1"/>
  <c r="AW2196" i="1"/>
  <c r="AV2196" i="1"/>
  <c r="AW2191" i="1"/>
  <c r="AV2191" i="1"/>
  <c r="U2178" i="1"/>
  <c r="AX2178" i="1" s="1"/>
  <c r="J2177" i="1"/>
  <c r="AU2116" i="1"/>
  <c r="AP2115" i="1"/>
  <c r="AU2115" i="1" s="1"/>
  <c r="AW2074" i="1"/>
  <c r="AL2041" i="1"/>
  <c r="BA2052" i="1"/>
  <c r="J2019" i="1"/>
  <c r="U2020" i="1"/>
  <c r="AX2020" i="1" s="1"/>
  <c r="J2005" i="1"/>
  <c r="U2006" i="1"/>
  <c r="AX2006" i="1" s="1"/>
  <c r="J1993" i="1"/>
  <c r="U1994" i="1"/>
  <c r="AX1994" i="1" s="1"/>
  <c r="T2389" i="1"/>
  <c r="R2388" i="1"/>
  <c r="R2387" i="1" s="1"/>
  <c r="R2386" i="1" s="1"/>
  <c r="AS2260" i="1"/>
  <c r="AU2152" i="1"/>
  <c r="AP2151" i="1"/>
  <c r="AW2138" i="1"/>
  <c r="AV2138" i="1"/>
  <c r="BA2096" i="1"/>
  <c r="AL2095" i="1"/>
  <c r="V2095" i="1"/>
  <c r="AY2095" i="1" s="1"/>
  <c r="K2094" i="1"/>
  <c r="T2005" i="1"/>
  <c r="I2004" i="1"/>
  <c r="J2358" i="1"/>
  <c r="U2359" i="1"/>
  <c r="AX2359" i="1" s="1"/>
  <c r="T2351" i="1"/>
  <c r="O2350" i="1"/>
  <c r="T2140" i="1"/>
  <c r="AV2140" i="1" s="1"/>
  <c r="R2139" i="1"/>
  <c r="T2139" i="1" s="1"/>
  <c r="AV2139" i="1" s="1"/>
  <c r="AW2135" i="1"/>
  <c r="AV2135" i="1"/>
  <c r="AR2060" i="1"/>
  <c r="AR2059" i="1" s="1"/>
  <c r="AR2058" i="1" s="1"/>
  <c r="AR2038" i="1" s="1"/>
  <c r="P2058" i="1"/>
  <c r="P2038" i="1" s="1"/>
  <c r="AU2053" i="1"/>
  <c r="AS2052" i="1"/>
  <c r="AG2038" i="1"/>
  <c r="U2031" i="1"/>
  <c r="AX2031" i="1" s="1"/>
  <c r="J2030" i="1"/>
  <c r="V2020" i="1"/>
  <c r="AY2020" i="1" s="1"/>
  <c r="K2019" i="1"/>
  <c r="AS2012" i="1"/>
  <c r="AU2013" i="1"/>
  <c r="AW1970" i="1"/>
  <c r="AV1970" i="1"/>
  <c r="BA2358" i="1"/>
  <c r="AL2357" i="1"/>
  <c r="AP2272" i="1"/>
  <c r="AU2273" i="1"/>
  <c r="AU2205" i="1"/>
  <c r="AP2204" i="1"/>
  <c r="AU2204" i="1" s="1"/>
  <c r="AW2132" i="1"/>
  <c r="AV2132" i="1"/>
  <c r="AW2126" i="1"/>
  <c r="AV2126" i="1"/>
  <c r="Q2106" i="1"/>
  <c r="Q2105" i="1" s="1"/>
  <c r="Q2094" i="1" s="1"/>
  <c r="Q2093" i="1" s="1"/>
  <c r="Q2058" i="1" s="1"/>
  <c r="AK2094" i="1"/>
  <c r="AK2093" i="1" s="1"/>
  <c r="AK2058" i="1" s="1"/>
  <c r="AK2038" i="1" s="1"/>
  <c r="AW2075" i="1"/>
  <c r="T1999" i="1"/>
  <c r="I1998" i="1"/>
  <c r="AV1994" i="1"/>
  <c r="AW1994" i="1"/>
  <c r="U1975" i="1"/>
  <c r="AX1975" i="1" s="1"/>
  <c r="J1974" i="1"/>
  <c r="AV1971" i="1"/>
  <c r="AW1971" i="1"/>
  <c r="V1968" i="1"/>
  <c r="AY1968" i="1" s="1"/>
  <c r="AV1964" i="1"/>
  <c r="AW1964" i="1"/>
  <c r="J1924" i="1"/>
  <c r="U1925" i="1"/>
  <c r="AX1925" i="1" s="1"/>
  <c r="K1905" i="1"/>
  <c r="V1906" i="1"/>
  <c r="AY1906" i="1" s="1"/>
  <c r="K1893" i="1"/>
  <c r="V1894" i="1"/>
  <c r="AY1894" i="1" s="1"/>
  <c r="K1879" i="1"/>
  <c r="V1880" i="1"/>
  <c r="AY1880" i="1" s="1"/>
  <c r="K1867" i="1"/>
  <c r="V1868" i="1"/>
  <c r="AY1868" i="1" s="1"/>
  <c r="AL1829" i="1"/>
  <c r="BA1830" i="1"/>
  <c r="T1822" i="1"/>
  <c r="I1821" i="1"/>
  <c r="T2514" i="1"/>
  <c r="AW2189" i="1"/>
  <c r="AV2189" i="1"/>
  <c r="AW2153" i="1"/>
  <c r="AV2153" i="1"/>
  <c r="T2147" i="1"/>
  <c r="O2120" i="1"/>
  <c r="T2120" i="1" s="1"/>
  <c r="AV2120" i="1" s="1"/>
  <c r="T2121" i="1"/>
  <c r="AV2121" i="1" s="1"/>
  <c r="AW2087" i="1"/>
  <c r="AV2087" i="1"/>
  <c r="AW2072" i="1"/>
  <c r="AV2072" i="1"/>
  <c r="L2058" i="1"/>
  <c r="L2038" i="1" s="1"/>
  <c r="T2013" i="1"/>
  <c r="I2012" i="1"/>
  <c r="BA1954" i="1"/>
  <c r="AL1953" i="1"/>
  <c r="U1905" i="1"/>
  <c r="AX1905" i="1" s="1"/>
  <c r="J1904" i="1"/>
  <c r="J1780" i="1"/>
  <c r="U1785" i="1"/>
  <c r="AX1785" i="1" s="1"/>
  <c r="AU1942" i="1"/>
  <c r="AP1941" i="1"/>
  <c r="N1921" i="1"/>
  <c r="AW1874" i="1"/>
  <c r="AV1874" i="1"/>
  <c r="S1855" i="1"/>
  <c r="T1856" i="1"/>
  <c r="AU1838" i="1"/>
  <c r="V1822" i="1"/>
  <c r="AY1822" i="1" s="1"/>
  <c r="K1821" i="1"/>
  <c r="AL1802" i="1"/>
  <c r="BA1803" i="1"/>
  <c r="T1797" i="1"/>
  <c r="R1796" i="1"/>
  <c r="BA1687" i="1"/>
  <c r="AL1686" i="1"/>
  <c r="V1917" i="1"/>
  <c r="AY1917" i="1" s="1"/>
  <c r="K1916" i="1"/>
  <c r="AL1909" i="1"/>
  <c r="BA1909" i="1" s="1"/>
  <c r="BA1910" i="1"/>
  <c r="AU1899" i="1"/>
  <c r="AP1898" i="1"/>
  <c r="AU1893" i="1"/>
  <c r="AP1892" i="1"/>
  <c r="U1879" i="1"/>
  <c r="AX1879" i="1" s="1"/>
  <c r="J1878" i="1"/>
  <c r="U1878" i="1" s="1"/>
  <c r="AX1878" i="1" s="1"/>
  <c r="AU1868" i="1"/>
  <c r="T1844" i="1"/>
  <c r="I1843" i="1"/>
  <c r="N1811" i="1"/>
  <c r="V1812" i="1"/>
  <c r="AY1812" i="1" s="1"/>
  <c r="AW1790" i="1"/>
  <c r="AV1790" i="1"/>
  <c r="AV1787" i="1"/>
  <c r="AW1787" i="1"/>
  <c r="I1744" i="1"/>
  <c r="T1745" i="1"/>
  <c r="K1737" i="1"/>
  <c r="V1737" i="1" s="1"/>
  <c r="AY1737" i="1" s="1"/>
  <c r="V1738" i="1"/>
  <c r="AY1738" i="1" s="1"/>
  <c r="AU1727" i="1"/>
  <c r="AS1726" i="1"/>
  <c r="K1711" i="1"/>
  <c r="V1711" i="1" s="1"/>
  <c r="AY1711" i="1" s="1"/>
  <c r="V1712" i="1"/>
  <c r="AY1712" i="1" s="1"/>
  <c r="U1705" i="1"/>
  <c r="AX1705" i="1" s="1"/>
  <c r="I1678" i="1"/>
  <c r="T1679" i="1"/>
  <c r="J1668" i="1"/>
  <c r="U1668" i="1" s="1"/>
  <c r="AX1668" i="1" s="1"/>
  <c r="U1669" i="1"/>
  <c r="AX1669" i="1" s="1"/>
  <c r="T1938" i="1"/>
  <c r="AV1938" i="1" s="1"/>
  <c r="Q1937" i="1"/>
  <c r="AU1887" i="1"/>
  <c r="AP1886" i="1"/>
  <c r="AU1879" i="1"/>
  <c r="AP1878" i="1"/>
  <c r="AU1878" i="1" s="1"/>
  <c r="T1872" i="1"/>
  <c r="AV1864" i="1"/>
  <c r="AW1864" i="1"/>
  <c r="V1862" i="1"/>
  <c r="AY1862" i="1" s="1"/>
  <c r="K1861" i="1"/>
  <c r="AC1855" i="1"/>
  <c r="AY1856" i="1"/>
  <c r="AV1840" i="1"/>
  <c r="AW1840" i="1"/>
  <c r="V1830" i="1"/>
  <c r="AY1830" i="1" s="1"/>
  <c r="K1829" i="1"/>
  <c r="AS1819" i="1"/>
  <c r="AS1818" i="1" s="1"/>
  <c r="AN1765" i="1"/>
  <c r="AW1770" i="1"/>
  <c r="AV1770" i="1"/>
  <c r="BA1734" i="1"/>
  <c r="AL1733" i="1"/>
  <c r="BA1712" i="1"/>
  <c r="AL1711" i="1"/>
  <c r="BA1711" i="1" s="1"/>
  <c r="BA1680" i="1"/>
  <c r="AL1679" i="1"/>
  <c r="V1670" i="1"/>
  <c r="AY1670" i="1" s="1"/>
  <c r="K1669" i="1"/>
  <c r="T1665" i="1"/>
  <c r="I1664" i="1"/>
  <c r="BA1646" i="1"/>
  <c r="AL1645" i="1"/>
  <c r="T1802" i="1"/>
  <c r="I1801" i="1"/>
  <c r="T1686" i="1"/>
  <c r="S1685" i="1"/>
  <c r="T1685" i="1" s="1"/>
  <c r="AP1663" i="1"/>
  <c r="AU1664" i="1"/>
  <c r="AW1625" i="1"/>
  <c r="AV1625" i="1"/>
  <c r="AW1624" i="1"/>
  <c r="AV1624" i="1"/>
  <c r="U1602" i="1"/>
  <c r="AX1602" i="1" s="1"/>
  <c r="J1601" i="1"/>
  <c r="BA1595" i="1"/>
  <c r="AF1594" i="1"/>
  <c r="BA1594" i="1" s="1"/>
  <c r="T1578" i="1"/>
  <c r="I1577" i="1"/>
  <c r="AP1819" i="1"/>
  <c r="AU1819" i="1" s="1"/>
  <c r="AU1820" i="1"/>
  <c r="AU1733" i="1"/>
  <c r="AP1732" i="1"/>
  <c r="AP1699" i="1"/>
  <c r="AU1700" i="1"/>
  <c r="AU1679" i="1"/>
  <c r="AP1678" i="1"/>
  <c r="AU1655" i="1"/>
  <c r="AW1637" i="1"/>
  <c r="AV1637" i="1"/>
  <c r="AV1609" i="1"/>
  <c r="AW1609" i="1"/>
  <c r="V1591" i="1"/>
  <c r="AY1591" i="1" s="1"/>
  <c r="K1590" i="1"/>
  <c r="AL1435" i="1"/>
  <c r="BA1435" i="1" s="1"/>
  <c r="BA1436" i="1"/>
  <c r="AR1598" i="1"/>
  <c r="AT1598" i="1"/>
  <c r="AV1595" i="1"/>
  <c r="I1538" i="1"/>
  <c r="T1538" i="1" s="1"/>
  <c r="T1539" i="1"/>
  <c r="T1531" i="1"/>
  <c r="J1470" i="1"/>
  <c r="U1471" i="1"/>
  <c r="AX1471" i="1" s="1"/>
  <c r="I1434" i="1"/>
  <c r="T1443" i="1"/>
  <c r="AL1419" i="1"/>
  <c r="BA1420" i="1"/>
  <c r="K1408" i="1"/>
  <c r="V1409" i="1"/>
  <c r="AY1409" i="1" s="1"/>
  <c r="T1396" i="1"/>
  <c r="I1395" i="1"/>
  <c r="I1376" i="1"/>
  <c r="T1377" i="1"/>
  <c r="AW1757" i="1"/>
  <c r="U1727" i="1"/>
  <c r="AX1727" i="1" s="1"/>
  <c r="AU1711" i="1"/>
  <c r="AA1686" i="1"/>
  <c r="AX1687" i="1"/>
  <c r="AV1591" i="1"/>
  <c r="AW1591" i="1"/>
  <c r="V1577" i="1"/>
  <c r="AY1577" i="1" s="1"/>
  <c r="K1576" i="1"/>
  <c r="AU1559" i="1"/>
  <c r="T1558" i="1"/>
  <c r="I1557" i="1"/>
  <c r="V1546" i="1"/>
  <c r="AY1546" i="1" s="1"/>
  <c r="K1545" i="1"/>
  <c r="V1545" i="1" s="1"/>
  <c r="AY1545" i="1" s="1"/>
  <c r="AU1497" i="1"/>
  <c r="U1488" i="1"/>
  <c r="AX1488" i="1" s="1"/>
  <c r="J1487" i="1"/>
  <c r="V1470" i="1"/>
  <c r="AY1470" i="1" s="1"/>
  <c r="K1469" i="1"/>
  <c r="U1444" i="1"/>
  <c r="AX1444" i="1" s="1"/>
  <c r="J1443" i="1"/>
  <c r="BA1413" i="1"/>
  <c r="AL1412" i="1"/>
  <c r="BA1412" i="1" s="1"/>
  <c r="U1388" i="1"/>
  <c r="AX1388" i="1" s="1"/>
  <c r="J1387" i="1"/>
  <c r="U1387" i="1" s="1"/>
  <c r="AX1387" i="1" s="1"/>
  <c r="BA1376" i="1"/>
  <c r="AL1375" i="1"/>
  <c r="U1569" i="1"/>
  <c r="AX1569" i="1" s="1"/>
  <c r="U1566" i="1"/>
  <c r="AX1566" i="1" s="1"/>
  <c r="AU1532" i="1"/>
  <c r="AI1416" i="1"/>
  <c r="Y1416" i="1"/>
  <c r="AY1399" i="1"/>
  <c r="AU1346" i="1"/>
  <c r="AP1345" i="1"/>
  <c r="T1344" i="1"/>
  <c r="AX1338" i="1"/>
  <c r="AA1337" i="1"/>
  <c r="AX1337" i="1" s="1"/>
  <c r="AV1327" i="1"/>
  <c r="AW1327" i="1"/>
  <c r="AV1281" i="1"/>
  <c r="AW1281" i="1"/>
  <c r="BA1551" i="1"/>
  <c r="V1479" i="1"/>
  <c r="AY1479" i="1" s="1"/>
  <c r="AU1444" i="1"/>
  <c r="Z1416" i="1"/>
  <c r="AN1416" i="1"/>
  <c r="AU1409" i="1"/>
  <c r="AV1409" i="1" s="1"/>
  <c r="T1400" i="1"/>
  <c r="AV1400" i="1" s="1"/>
  <c r="V1396" i="1"/>
  <c r="AY1396" i="1" s="1"/>
  <c r="AU1375" i="1"/>
  <c r="AP1374" i="1"/>
  <c r="AW1355" i="1"/>
  <c r="AV1355" i="1"/>
  <c r="AL1300" i="1"/>
  <c r="BA1301" i="1"/>
  <c r="AW1300" i="1"/>
  <c r="AV1294" i="1"/>
  <c r="AW1294" i="1"/>
  <c r="AV1279" i="1"/>
  <c r="AW1279" i="1"/>
  <c r="AJ1253" i="1"/>
  <c r="J1257" i="1"/>
  <c r="U1258" i="1"/>
  <c r="AX1258" i="1" s="1"/>
  <c r="BA1123" i="1"/>
  <c r="AL1122" i="1"/>
  <c r="BA1122" i="1" s="1"/>
  <c r="AL899" i="1"/>
  <c r="BA899" i="1" s="1"/>
  <c r="BA900" i="1"/>
  <c r="L1598" i="1"/>
  <c r="U1557" i="1"/>
  <c r="AX1557" i="1" s="1"/>
  <c r="J1556" i="1"/>
  <c r="AW1550" i="1"/>
  <c r="AV1550" i="1"/>
  <c r="N1416" i="1"/>
  <c r="AP1418" i="1"/>
  <c r="AU1418" i="1" s="1"/>
  <c r="AU1419" i="1"/>
  <c r="AW1409" i="1"/>
  <c r="AR1393" i="1"/>
  <c r="AR1392" i="1" s="1"/>
  <c r="U1389" i="1"/>
  <c r="AX1389" i="1" s="1"/>
  <c r="U1364" i="1"/>
  <c r="AX1364" i="1" s="1"/>
  <c r="AW1357" i="1"/>
  <c r="AV1357" i="1"/>
  <c r="U1356" i="1"/>
  <c r="AX1356" i="1" s="1"/>
  <c r="U1346" i="1"/>
  <c r="AX1346" i="1" s="1"/>
  <c r="J1345" i="1"/>
  <c r="S1339" i="1"/>
  <c r="T1340" i="1"/>
  <c r="AL1330" i="1"/>
  <c r="BA1330" i="1" s="1"/>
  <c r="BA1331" i="1"/>
  <c r="AU1311" i="1"/>
  <c r="AP1310" i="1"/>
  <c r="V1311" i="1"/>
  <c r="AY1311" i="1" s="1"/>
  <c r="K1310" i="1"/>
  <c r="AW1258" i="1"/>
  <c r="AV1258" i="1"/>
  <c r="I1244" i="1"/>
  <c r="T1245" i="1"/>
  <c r="J1300" i="1"/>
  <c r="U1301" i="1"/>
  <c r="AX1301" i="1" s="1"/>
  <c r="U1292" i="1"/>
  <c r="AX1292" i="1" s="1"/>
  <c r="M1291" i="1"/>
  <c r="W1253" i="1"/>
  <c r="BA1258" i="1"/>
  <c r="AL1257" i="1"/>
  <c r="BA1245" i="1"/>
  <c r="AL1244" i="1"/>
  <c r="AV1235" i="1"/>
  <c r="AW1235" i="1"/>
  <c r="AL1218" i="1"/>
  <c r="BA1218" i="1" s="1"/>
  <c r="BA1219" i="1"/>
  <c r="T1202" i="1"/>
  <c r="I1201" i="1"/>
  <c r="S1168" i="1"/>
  <c r="T1169" i="1"/>
  <c r="T1142" i="1"/>
  <c r="I1141" i="1"/>
  <c r="J1136" i="1"/>
  <c r="U1137" i="1"/>
  <c r="AX1137" i="1" s="1"/>
  <c r="AW1128" i="1"/>
  <c r="AV1128" i="1"/>
  <c r="K1115" i="1"/>
  <c r="V1116" i="1"/>
  <c r="AY1116" i="1" s="1"/>
  <c r="AS1083" i="1"/>
  <c r="AU1083" i="1" s="1"/>
  <c r="AU1084" i="1"/>
  <c r="K1076" i="1"/>
  <c r="V1076" i="1" s="1"/>
  <c r="AY1076" i="1" s="1"/>
  <c r="V1077" i="1"/>
  <c r="AY1077" i="1" s="1"/>
  <c r="J1039" i="1"/>
  <c r="U1039" i="1" s="1"/>
  <c r="AX1039" i="1" s="1"/>
  <c r="U1040" i="1"/>
  <c r="AX1040" i="1" s="1"/>
  <c r="J1033" i="1"/>
  <c r="U1034" i="1"/>
  <c r="AX1034" i="1" s="1"/>
  <c r="AW983" i="1"/>
  <c r="AV983" i="1"/>
  <c r="AL961" i="1"/>
  <c r="BA962" i="1"/>
  <c r="K885" i="1"/>
  <c r="V886" i="1"/>
  <c r="AY886" i="1" s="1"/>
  <c r="AU1315" i="1"/>
  <c r="AP1314" i="1"/>
  <c r="AU1314" i="1" s="1"/>
  <c r="T1275" i="1"/>
  <c r="I1274" i="1"/>
  <c r="Q1253" i="1"/>
  <c r="I1221" i="1"/>
  <c r="T1222" i="1"/>
  <c r="AW1216" i="1"/>
  <c r="AV1216" i="1"/>
  <c r="I1181" i="1"/>
  <c r="T1182" i="1"/>
  <c r="AY1170" i="1"/>
  <c r="AO1074" i="1"/>
  <c r="K1053" i="1"/>
  <c r="V1054" i="1"/>
  <c r="AY1054" i="1" s="1"/>
  <c r="I1046" i="1"/>
  <c r="T1046" i="1" s="1"/>
  <c r="T1047" i="1"/>
  <c r="T1008" i="1"/>
  <c r="I1007" i="1"/>
  <c r="AL981" i="1"/>
  <c r="BA982" i="1"/>
  <c r="AW958" i="1"/>
  <c r="AV958" i="1"/>
  <c r="AU935" i="1"/>
  <c r="O923" i="1"/>
  <c r="T924" i="1"/>
  <c r="AW912" i="1"/>
  <c r="AV912" i="1"/>
  <c r="AW909" i="1"/>
  <c r="AV909" i="1"/>
  <c r="AB881" i="1"/>
  <c r="AV891" i="1"/>
  <c r="AW891" i="1"/>
  <c r="AV1285" i="1"/>
  <c r="AP1269" i="1"/>
  <c r="AU1274" i="1"/>
  <c r="AU1226" i="1"/>
  <c r="AP1225" i="1"/>
  <c r="AU1225" i="1" s="1"/>
  <c r="V1215" i="1"/>
  <c r="AY1215" i="1" s="1"/>
  <c r="K1214" i="1"/>
  <c r="AY1193" i="1"/>
  <c r="T1138" i="1"/>
  <c r="I1137" i="1"/>
  <c r="T1066" i="1"/>
  <c r="I1065" i="1"/>
  <c r="K1041" i="1"/>
  <c r="V1042" i="1"/>
  <c r="AY1042" i="1" s="1"/>
  <c r="AV1036" i="1"/>
  <c r="AW1036" i="1"/>
  <c r="N1007" i="1"/>
  <c r="N994" i="1" s="1"/>
  <c r="N987" i="1" s="1"/>
  <c r="T934" i="1"/>
  <c r="I933" i="1"/>
  <c r="AW892" i="1"/>
  <c r="AV892" i="1"/>
  <c r="BA869" i="1"/>
  <c r="AW846" i="1"/>
  <c r="AV846" i="1"/>
  <c r="AV831" i="1"/>
  <c r="AW665" i="1"/>
  <c r="AV665" i="1"/>
  <c r="AW445" i="1"/>
  <c r="AV445" i="1"/>
  <c r="K391" i="1"/>
  <c r="V391" i="1" s="1"/>
  <c r="AY391" i="1" s="1"/>
  <c r="V392" i="1"/>
  <c r="AY392" i="1" s="1"/>
  <c r="AW1316" i="1"/>
  <c r="AV1316" i="1"/>
  <c r="T1226" i="1"/>
  <c r="I1225" i="1"/>
  <c r="T1225" i="1" s="1"/>
  <c r="AU1214" i="1"/>
  <c r="AP1213" i="1"/>
  <c r="AU1175" i="1"/>
  <c r="AS1174" i="1"/>
  <c r="AU1174" i="1" s="1"/>
  <c r="AV1174" i="1" s="1"/>
  <c r="AZ1074" i="1"/>
  <c r="AV1044" i="1"/>
  <c r="AW1044" i="1"/>
  <c r="BA1021" i="1"/>
  <c r="AL1020" i="1"/>
  <c r="AW1005" i="1"/>
  <c r="AV1005" i="1"/>
  <c r="BA990" i="1"/>
  <c r="AL989" i="1"/>
  <c r="U956" i="1"/>
  <c r="AX956" i="1" s="1"/>
  <c r="J955" i="1"/>
  <c r="AW859" i="1"/>
  <c r="AV859" i="1"/>
  <c r="AV808" i="1"/>
  <c r="AW808" i="1"/>
  <c r="AP784" i="1"/>
  <c r="AU785" i="1"/>
  <c r="AW788" i="1"/>
  <c r="AV788" i="1"/>
  <c r="AW771" i="1"/>
  <c r="AV771" i="1"/>
  <c r="AV724" i="1"/>
  <c r="AW724" i="1"/>
  <c r="BA704" i="1"/>
  <c r="AL703" i="1"/>
  <c r="BA703" i="1" s="1"/>
  <c r="J661" i="1"/>
  <c r="U661" i="1" s="1"/>
  <c r="AX661" i="1" s="1"/>
  <c r="U662" i="1"/>
  <c r="AX662" i="1" s="1"/>
  <c r="R419" i="1"/>
  <c r="AV576" i="1"/>
  <c r="AW576" i="1"/>
  <c r="AU533" i="1"/>
  <c r="AP532" i="1"/>
  <c r="T481" i="1"/>
  <c r="AU478" i="1"/>
  <c r="AP472" i="1"/>
  <c r="AU472" i="1" s="1"/>
  <c r="AW460" i="1"/>
  <c r="AV460" i="1"/>
  <c r="BA320" i="1"/>
  <c r="AL319" i="1"/>
  <c r="BA319" i="1" s="1"/>
  <c r="BA312" i="1"/>
  <c r="AL311" i="1"/>
  <c r="U285" i="1"/>
  <c r="AX285" i="1" s="1"/>
  <c r="J284" i="1"/>
  <c r="U284" i="1" s="1"/>
  <c r="AX284" i="1" s="1"/>
  <c r="U202" i="1"/>
  <c r="AX202" i="1" s="1"/>
  <c r="J201" i="1"/>
  <c r="BA154" i="1"/>
  <c r="AL153" i="1"/>
  <c r="AW27" i="1"/>
  <c r="AV27" i="1"/>
  <c r="U1310" i="1"/>
  <c r="AX1310" i="1" s="1"/>
  <c r="J1309" i="1"/>
  <c r="BA1286" i="1"/>
  <c r="AI881" i="1"/>
  <c r="AV829" i="1"/>
  <c r="AW829" i="1"/>
  <c r="AU779" i="1"/>
  <c r="AS778" i="1"/>
  <c r="U742" i="1"/>
  <c r="AX742" i="1" s="1"/>
  <c r="J741" i="1"/>
  <c r="AP648" i="1"/>
  <c r="J533" i="1"/>
  <c r="AW429" i="1"/>
  <c r="AV429" i="1"/>
  <c r="AK1253" i="1"/>
  <c r="V1187" i="1"/>
  <c r="AY1187" i="1" s="1"/>
  <c r="K1186" i="1"/>
  <c r="V1186" i="1" s="1"/>
  <c r="AY1186" i="1" s="1"/>
  <c r="AV1162" i="1"/>
  <c r="AW1162" i="1"/>
  <c r="AW1105" i="1"/>
  <c r="AV1105" i="1"/>
  <c r="BA1035" i="1"/>
  <c r="AL1034" i="1"/>
  <c r="AA994" i="1"/>
  <c r="V947" i="1"/>
  <c r="AY947" i="1" s="1"/>
  <c r="AU908" i="1"/>
  <c r="J845" i="1"/>
  <c r="U846" i="1"/>
  <c r="AX846" i="1" s="1"/>
  <c r="K839" i="1"/>
  <c r="V840" i="1"/>
  <c r="AY840" i="1" s="1"/>
  <c r="V806" i="1"/>
  <c r="AY806" i="1" s="1"/>
  <c r="K805" i="1"/>
  <c r="AV800" i="1"/>
  <c r="T783" i="1"/>
  <c r="AW781" i="1"/>
  <c r="AV781" i="1"/>
  <c r="AW741" i="1"/>
  <c r="BA698" i="1"/>
  <c r="AL697" i="1"/>
  <c r="Z695" i="1"/>
  <c r="Z683" i="1" s="1"/>
  <c r="AW697" i="1"/>
  <c r="AV687" i="1"/>
  <c r="T678" i="1"/>
  <c r="AN420" i="1"/>
  <c r="AN419" i="1" s="1"/>
  <c r="AV582" i="1"/>
  <c r="AW582" i="1"/>
  <c r="AW577" i="1"/>
  <c r="AV577" i="1"/>
  <c r="N533" i="1"/>
  <c r="N532" i="1" s="1"/>
  <c r="N531" i="1" s="1"/>
  <c r="AV504" i="1"/>
  <c r="O485" i="1"/>
  <c r="O457" i="1" s="1"/>
  <c r="O451" i="1" s="1"/>
  <c r="O420" i="1" s="1"/>
  <c r="O419" i="1" s="1"/>
  <c r="V473" i="1"/>
  <c r="AY473" i="1" s="1"/>
  <c r="K472" i="1"/>
  <c r="V472" i="1" s="1"/>
  <c r="AY472" i="1" s="1"/>
  <c r="T473" i="1"/>
  <c r="T453" i="1"/>
  <c r="I452" i="1"/>
  <c r="V415" i="1"/>
  <c r="AY415" i="1" s="1"/>
  <c r="K414" i="1"/>
  <c r="T404" i="1"/>
  <c r="I403" i="1"/>
  <c r="BA385" i="1"/>
  <c r="AL384" i="1"/>
  <c r="T375" i="1"/>
  <c r="AW365" i="1"/>
  <c r="AV365" i="1"/>
  <c r="AV362" i="1"/>
  <c r="AW362" i="1"/>
  <c r="K335" i="1"/>
  <c r="V340" i="1"/>
  <c r="AY340" i="1" s="1"/>
  <c r="AW320" i="1"/>
  <c r="AW302" i="1"/>
  <c r="AV302" i="1"/>
  <c r="T286" i="1"/>
  <c r="I285" i="1"/>
  <c r="AU281" i="1"/>
  <c r="AP280" i="1"/>
  <c r="AW282" i="1"/>
  <c r="AV282" i="1"/>
  <c r="BA274" i="1"/>
  <c r="T252" i="1"/>
  <c r="I251" i="1"/>
  <c r="AL234" i="1"/>
  <c r="BA235" i="1"/>
  <c r="T229" i="1"/>
  <c r="I228" i="1"/>
  <c r="T202" i="1"/>
  <c r="I201" i="1"/>
  <c r="AL179" i="1"/>
  <c r="BA180" i="1"/>
  <c r="K152" i="1"/>
  <c r="V153" i="1"/>
  <c r="AY153" i="1" s="1"/>
  <c r="J96" i="1"/>
  <c r="U97" i="1"/>
  <c r="AX97" i="1" s="1"/>
  <c r="T81" i="1"/>
  <c r="I67" i="1"/>
  <c r="T67" i="1" s="1"/>
  <c r="T68" i="1"/>
  <c r="AL60" i="1"/>
  <c r="BA61" i="1"/>
  <c r="O47" i="1"/>
  <c r="T48" i="1"/>
  <c r="AV48" i="1" s="1"/>
  <c r="P1433" i="1"/>
  <c r="P1417" i="1" s="1"/>
  <c r="T1084" i="1"/>
  <c r="I1083" i="1"/>
  <c r="T1083" i="1" s="1"/>
  <c r="Z645" i="1"/>
  <c r="AM420" i="1"/>
  <c r="AM419" i="1" s="1"/>
  <c r="V482" i="1"/>
  <c r="AY482" i="1" s="1"/>
  <c r="K481" i="1"/>
  <c r="U393" i="1"/>
  <c r="AX393" i="1" s="1"/>
  <c r="J392" i="1"/>
  <c r="AU267" i="1"/>
  <c r="AP266" i="1"/>
  <c r="AU266" i="1" s="1"/>
  <c r="AV266" i="1" s="1"/>
  <c r="AM1253" i="1"/>
  <c r="AD1253" i="1"/>
  <c r="U1214" i="1"/>
  <c r="AX1214" i="1" s="1"/>
  <c r="J1213" i="1"/>
  <c r="J1186" i="1"/>
  <c r="T1151" i="1"/>
  <c r="Q1150" i="1"/>
  <c r="T1095" i="1"/>
  <c r="I1094" i="1"/>
  <c r="AW1080" i="1"/>
  <c r="AV1080" i="1"/>
  <c r="AV1071" i="1"/>
  <c r="AW991" i="1"/>
  <c r="AV991" i="1"/>
  <c r="AU982" i="1"/>
  <c r="AP981" i="1"/>
  <c r="T972" i="1"/>
  <c r="Q971" i="1"/>
  <c r="AV928" i="1"/>
  <c r="AW821" i="1"/>
  <c r="AV821" i="1"/>
  <c r="U785" i="1"/>
  <c r="AX785" i="1" s="1"/>
  <c r="J784" i="1"/>
  <c r="AV773" i="1"/>
  <c r="AW773" i="1"/>
  <c r="T762" i="1"/>
  <c r="L761" i="1"/>
  <c r="U761" i="1"/>
  <c r="AX761" i="1" s="1"/>
  <c r="J760" i="1"/>
  <c r="AY742" i="1"/>
  <c r="AV690" i="1"/>
  <c r="AL670" i="1"/>
  <c r="BA671" i="1"/>
  <c r="AW652" i="1"/>
  <c r="AV652" i="1"/>
  <c r="AW619" i="1"/>
  <c r="AV619" i="1"/>
  <c r="K580" i="1"/>
  <c r="AW549" i="1"/>
  <c r="AV549" i="1"/>
  <c r="K533" i="1"/>
  <c r="V534" i="1"/>
  <c r="AY534" i="1" s="1"/>
  <c r="AW435" i="1"/>
  <c r="AV435" i="1"/>
  <c r="AP427" i="1"/>
  <c r="AU428" i="1"/>
  <c r="U385" i="1"/>
  <c r="AX385" i="1" s="1"/>
  <c r="J384" i="1"/>
  <c r="U384" i="1" s="1"/>
  <c r="AX384" i="1" s="1"/>
  <c r="T336" i="1"/>
  <c r="P335" i="1"/>
  <c r="P334" i="1" s="1"/>
  <c r="P333" i="1" s="1"/>
  <c r="P247" i="1" s="1"/>
  <c r="AW321" i="1"/>
  <c r="AV321" i="1"/>
  <c r="U312" i="1"/>
  <c r="AX312" i="1" s="1"/>
  <c r="J311" i="1"/>
  <c r="AW277" i="1"/>
  <c r="AV277" i="1"/>
  <c r="AW268" i="1"/>
  <c r="AV268" i="1"/>
  <c r="U267" i="1"/>
  <c r="AX267" i="1" s="1"/>
  <c r="J266" i="1"/>
  <c r="U266" i="1" s="1"/>
  <c r="AX266" i="1" s="1"/>
  <c r="AU236" i="1"/>
  <c r="AL227" i="1"/>
  <c r="BA228" i="1"/>
  <c r="AL200" i="1"/>
  <c r="BA201" i="1"/>
  <c r="I179" i="1"/>
  <c r="T180" i="1"/>
  <c r="I146" i="1"/>
  <c r="T147" i="1"/>
  <c r="AX140" i="1"/>
  <c r="AA139" i="1"/>
  <c r="AA132" i="1"/>
  <c r="AX133" i="1"/>
  <c r="J122" i="1"/>
  <c r="U123" i="1"/>
  <c r="AX123" i="1" s="1"/>
  <c r="I104" i="1"/>
  <c r="T105" i="1"/>
  <c r="K95" i="1"/>
  <c r="V96" i="1"/>
  <c r="AY96" i="1" s="1"/>
  <c r="AL68" i="1"/>
  <c r="BA69" i="1"/>
  <c r="I60" i="1"/>
  <c r="T61" i="1"/>
  <c r="AL46" i="1"/>
  <c r="BA47" i="1"/>
  <c r="AW34" i="1"/>
  <c r="AV34" i="1"/>
  <c r="I17" i="1"/>
  <c r="T18" i="1"/>
  <c r="S994" i="1"/>
  <c r="AX972" i="1"/>
  <c r="AA971" i="1"/>
  <c r="AQ881" i="1"/>
  <c r="N485" i="1"/>
  <c r="N457" i="1" s="1"/>
  <c r="N451" i="1" s="1"/>
  <c r="N420" i="1" s="1"/>
  <c r="N419" i="1" s="1"/>
  <c r="AW387" i="1"/>
  <c r="AV387" i="1"/>
  <c r="T311" i="1"/>
  <c r="AW182" i="1"/>
  <c r="AV182" i="1"/>
  <c r="AA1575" i="1"/>
  <c r="AA1574" i="1" s="1"/>
  <c r="AU1495" i="1"/>
  <c r="AU1413" i="1"/>
  <c r="AU1194" i="1"/>
  <c r="BA1066" i="1"/>
  <c r="AL1065" i="1"/>
  <c r="AU801" i="1"/>
  <c r="AV801" i="1" s="1"/>
  <c r="J721" i="1"/>
  <c r="U721" i="1" s="1"/>
  <c r="AX721" i="1" s="1"/>
  <c r="U722" i="1"/>
  <c r="AX722" i="1" s="1"/>
  <c r="AU348" i="1"/>
  <c r="U281" i="1"/>
  <c r="AX281" i="1" s="1"/>
  <c r="J280" i="1"/>
  <c r="AK248" i="1"/>
  <c r="AK247" i="1" s="1"/>
  <c r="N200" i="1"/>
  <c r="N191" i="1" s="1"/>
  <c r="N190" i="1" s="1"/>
  <c r="N189" i="1" s="1"/>
  <c r="N143" i="1" s="1"/>
  <c r="AU168" i="1"/>
  <c r="AV168" i="1" s="1"/>
  <c r="AU77" i="1"/>
  <c r="AP45" i="1"/>
  <c r="S143" i="1"/>
  <c r="R1135" i="1"/>
  <c r="R1134" i="1" s="1"/>
  <c r="U791" i="1"/>
  <c r="AX791" i="1" s="1"/>
  <c r="M776" i="1"/>
  <c r="T236" i="1"/>
  <c r="AU36" i="1"/>
  <c r="AV36" i="1" s="1"/>
  <c r="AP16" i="1"/>
  <c r="AU17" i="1"/>
  <c r="M580" i="1"/>
  <c r="AV424" i="1"/>
  <c r="AC248" i="1"/>
  <c r="AC247" i="1" s="1"/>
  <c r="AF143" i="1"/>
  <c r="AU235" i="1"/>
  <c r="AQ189" i="1"/>
  <c r="AQ143" i="1" s="1"/>
  <c r="R15" i="1"/>
  <c r="R14" i="1" s="1"/>
  <c r="R13" i="1" s="1"/>
  <c r="L13" i="1"/>
  <c r="AU3311" i="1"/>
  <c r="AP3310" i="1"/>
  <c r="T3311" i="1"/>
  <c r="I3310" i="1"/>
  <c r="AW3314" i="1"/>
  <c r="AV3314" i="1"/>
  <c r="AW3279" i="1"/>
  <c r="AV3279" i="1"/>
  <c r="L3213" i="1"/>
  <c r="R3271" i="1"/>
  <c r="T3272" i="1"/>
  <c r="T3239" i="1"/>
  <c r="I3227" i="1"/>
  <c r="U3193" i="1"/>
  <c r="AX3193" i="1" s="1"/>
  <c r="AA3213" i="1"/>
  <c r="T3183" i="1"/>
  <c r="I3179" i="1"/>
  <c r="J3189" i="1"/>
  <c r="AU3180" i="1"/>
  <c r="V3169" i="1"/>
  <c r="AY3169" i="1" s="1"/>
  <c r="K3168" i="1"/>
  <c r="AW3101" i="1"/>
  <c r="AV3101" i="1"/>
  <c r="T3168" i="1"/>
  <c r="I3167" i="1"/>
  <c r="BA3125" i="1"/>
  <c r="AL3124" i="1"/>
  <c r="BA3124" i="1" s="1"/>
  <c r="AV3127" i="1"/>
  <c r="AW3127" i="1"/>
  <c r="M3076" i="1"/>
  <c r="M3071" i="1" s="1"/>
  <c r="M3070" i="1" s="1"/>
  <c r="AP3119" i="1"/>
  <c r="AU3119" i="1" s="1"/>
  <c r="AU3120" i="1"/>
  <c r="AV3120" i="1" s="1"/>
  <c r="AW3111" i="1"/>
  <c r="AY3077" i="1"/>
  <c r="AV3073" i="1"/>
  <c r="K3054" i="1"/>
  <c r="V3055" i="1"/>
  <c r="AY3055" i="1" s="1"/>
  <c r="AP3110" i="1"/>
  <c r="AU3111" i="1"/>
  <c r="AV3111" i="1" s="1"/>
  <c r="AW3056" i="1"/>
  <c r="AV3056" i="1"/>
  <c r="AJ3069" i="1"/>
  <c r="AJ3050" i="1" s="1"/>
  <c r="BA3039" i="1"/>
  <c r="AL3038" i="1"/>
  <c r="BA3038" i="1" s="1"/>
  <c r="AF3069" i="1"/>
  <c r="AF3050" i="1" s="1"/>
  <c r="U3053" i="1"/>
  <c r="AX3053" i="1" s="1"/>
  <c r="J3052" i="1"/>
  <c r="AL3044" i="1"/>
  <c r="BA3044" i="1" s="1"/>
  <c r="BA3045" i="1"/>
  <c r="V3023" i="1"/>
  <c r="AY3023" i="1" s="1"/>
  <c r="K3022" i="1"/>
  <c r="AI3069" i="1"/>
  <c r="AI3050" i="1" s="1"/>
  <c r="AW3035" i="1"/>
  <c r="AV3035" i="1"/>
  <c r="P3069" i="1"/>
  <c r="P3050" i="1" s="1"/>
  <c r="AV3047" i="1"/>
  <c r="AW3047" i="1"/>
  <c r="AU2968" i="1"/>
  <c r="AV2968" i="1" s="1"/>
  <c r="AP2967" i="1"/>
  <c r="AU2967" i="1" s="1"/>
  <c r="T2940" i="1"/>
  <c r="I2939" i="1"/>
  <c r="T2939" i="1" s="1"/>
  <c r="V2923" i="1"/>
  <c r="AY2923" i="1" s="1"/>
  <c r="BA3022" i="1"/>
  <c r="AL3021" i="1"/>
  <c r="AW2990" i="1"/>
  <c r="AV2990" i="1"/>
  <c r="AW2954" i="1"/>
  <c r="AV2954" i="1"/>
  <c r="U2933" i="1"/>
  <c r="AX2933" i="1" s="1"/>
  <c r="M2928" i="1"/>
  <c r="U2928" i="1" s="1"/>
  <c r="AX2928" i="1" s="1"/>
  <c r="AL2928" i="1"/>
  <c r="BA2928" i="1" s="1"/>
  <c r="BA2929" i="1"/>
  <c r="J2900" i="1"/>
  <c r="U2903" i="1"/>
  <c r="AX2903" i="1" s="1"/>
  <c r="N2897" i="1"/>
  <c r="N2864" i="1" s="1"/>
  <c r="J2879" i="1"/>
  <c r="U2880" i="1"/>
  <c r="AX2880" i="1" s="1"/>
  <c r="AU2868" i="1"/>
  <c r="AS2867" i="1"/>
  <c r="T3032" i="1"/>
  <c r="AC2967" i="1"/>
  <c r="AC2944" i="1" s="1"/>
  <c r="AC2922" i="1" s="1"/>
  <c r="AC2921" i="1" s="1"/>
  <c r="AW2989" i="1"/>
  <c r="AV2989" i="1"/>
  <c r="V2967" i="1"/>
  <c r="K2944" i="1"/>
  <c r="AX2968" i="1"/>
  <c r="T2899" i="1"/>
  <c r="I2898" i="1"/>
  <c r="AV2963" i="1"/>
  <c r="AW2963" i="1"/>
  <c r="T2911" i="1"/>
  <c r="AP2897" i="1"/>
  <c r="AU2898" i="1"/>
  <c r="BA2946" i="1"/>
  <c r="AZ2921" i="1"/>
  <c r="T2941" i="1"/>
  <c r="AU2929" i="1"/>
  <c r="AV2929" i="1" s="1"/>
  <c r="AU2924" i="1"/>
  <c r="AP2923" i="1"/>
  <c r="AU2923" i="1" s="1"/>
  <c r="BA2867" i="1"/>
  <c r="AF2866" i="1"/>
  <c r="M2829" i="1"/>
  <c r="M2828" i="1" s="1"/>
  <c r="M2827" i="1" s="1"/>
  <c r="R2921" i="1"/>
  <c r="AU2905" i="1"/>
  <c r="AV2905" i="1" s="1"/>
  <c r="T2900" i="1"/>
  <c r="AW2860" i="1"/>
  <c r="AR2798" i="1"/>
  <c r="K2800" i="1"/>
  <c r="V2801" i="1"/>
  <c r="AY2801" i="1" s="1"/>
  <c r="I2793" i="1"/>
  <c r="T2794" i="1"/>
  <c r="AU2878" i="1"/>
  <c r="BA2861" i="1"/>
  <c r="AL2860" i="1"/>
  <c r="V2830" i="1"/>
  <c r="AY2830" i="1" s="1"/>
  <c r="K2829" i="1"/>
  <c r="BA2801" i="1"/>
  <c r="AL2800" i="1"/>
  <c r="U2793" i="1"/>
  <c r="AX2793" i="1" s="1"/>
  <c r="J2792" i="1"/>
  <c r="U2792" i="1" s="1"/>
  <c r="AX2792" i="1" s="1"/>
  <c r="BA2777" i="1"/>
  <c r="AL2776" i="1"/>
  <c r="AL2737" i="1"/>
  <c r="BA2738" i="1"/>
  <c r="AP2649" i="1"/>
  <c r="AU2649" i="1" s="1"/>
  <c r="AU2650" i="1"/>
  <c r="AW2859" i="1"/>
  <c r="AP2736" i="1"/>
  <c r="AU2737" i="1"/>
  <c r="AW2728" i="1"/>
  <c r="AV2728" i="1"/>
  <c r="AF2649" i="1"/>
  <c r="AF2637" i="1" s="1"/>
  <c r="K2594" i="1"/>
  <c r="V2595" i="1"/>
  <c r="AY2595" i="1" s="1"/>
  <c r="T2739" i="1"/>
  <c r="I2738" i="1"/>
  <c r="V2720" i="1"/>
  <c r="AY2720" i="1" s="1"/>
  <c r="K2719" i="1"/>
  <c r="AU2713" i="1"/>
  <c r="AV2713" i="1" s="1"/>
  <c r="AP2705" i="1"/>
  <c r="V2706" i="1"/>
  <c r="AY2706" i="1" s="1"/>
  <c r="K2705" i="1"/>
  <c r="AP2680" i="1"/>
  <c r="AU2680" i="1" s="1"/>
  <c r="AU2681" i="1"/>
  <c r="BA2645" i="1"/>
  <c r="AU2638" i="1"/>
  <c r="V2606" i="1"/>
  <c r="AY2606" i="1" s="1"/>
  <c r="T2589" i="1"/>
  <c r="AV2589" i="1" s="1"/>
  <c r="R2588" i="1"/>
  <c r="BA2646" i="1"/>
  <c r="U2677" i="1"/>
  <c r="AX2677" i="1" s="1"/>
  <c r="V2626" i="1"/>
  <c r="AY2626" i="1" s="1"/>
  <c r="K2625" i="1"/>
  <c r="T2619" i="1"/>
  <c r="AV2619" i="1" s="1"/>
  <c r="O2618" i="1"/>
  <c r="T2618" i="1" s="1"/>
  <c r="AV2618" i="1" s="1"/>
  <c r="AW2605" i="1"/>
  <c r="AV2605" i="1"/>
  <c r="U2639" i="1"/>
  <c r="AX2639" i="1" s="1"/>
  <c r="AU2613" i="1"/>
  <c r="I2592" i="1"/>
  <c r="T2592" i="1" s="1"/>
  <c r="T2593" i="1"/>
  <c r="AP2557" i="1"/>
  <c r="AU2557" i="1" s="1"/>
  <c r="AU2573" i="1"/>
  <c r="AV2573" i="1" s="1"/>
  <c r="V2546" i="1"/>
  <c r="AY2546" i="1" s="1"/>
  <c r="T2527" i="1"/>
  <c r="L2523" i="1"/>
  <c r="T2523" i="1" s="1"/>
  <c r="K2498" i="1"/>
  <c r="V2499" i="1"/>
  <c r="AY2499" i="1" s="1"/>
  <c r="I2426" i="1"/>
  <c r="U2686" i="1"/>
  <c r="AX2686" i="1" s="1"/>
  <c r="AU2612" i="1"/>
  <c r="AV2506" i="1"/>
  <c r="AW2506" i="1"/>
  <c r="U2500" i="1"/>
  <c r="AX2500" i="1" s="1"/>
  <c r="J2499" i="1"/>
  <c r="W2374" i="1"/>
  <c r="AV2494" i="1"/>
  <c r="AW2494" i="1"/>
  <c r="AP2463" i="1"/>
  <c r="AU2464" i="1"/>
  <c r="AW2438" i="1"/>
  <c r="AV2438" i="1"/>
  <c r="AW2559" i="1"/>
  <c r="AV2559" i="1"/>
  <c r="AI2511" i="1"/>
  <c r="AI2374" i="1" s="1"/>
  <c r="AC2511" i="1"/>
  <c r="AC2374" i="1" s="1"/>
  <c r="AW2501" i="1"/>
  <c r="AV2501" i="1"/>
  <c r="AW2477" i="1"/>
  <c r="AV2477" i="1"/>
  <c r="AW2414" i="1"/>
  <c r="AV2414" i="1"/>
  <c r="AW2558" i="1"/>
  <c r="AU2530" i="1"/>
  <c r="AV2530" i="1" s="1"/>
  <c r="O2511" i="1"/>
  <c r="AU2500" i="1"/>
  <c r="AP2499" i="1"/>
  <c r="AV2487" i="1"/>
  <c r="AW2487" i="1"/>
  <c r="AW2465" i="1"/>
  <c r="AV2465" i="1"/>
  <c r="AV2440" i="1"/>
  <c r="AW2440" i="1"/>
  <c r="T2378" i="1"/>
  <c r="I2377" i="1"/>
  <c r="U2295" i="1"/>
  <c r="AX2295" i="1" s="1"/>
  <c r="J2294" i="1"/>
  <c r="AW2366" i="1"/>
  <c r="AV2366" i="1"/>
  <c r="V2357" i="1"/>
  <c r="AY2357" i="1" s="1"/>
  <c r="K2356" i="1"/>
  <c r="T2345" i="1"/>
  <c r="Q2344" i="1"/>
  <c r="AW2280" i="1"/>
  <c r="AV2280" i="1"/>
  <c r="T2267" i="1"/>
  <c r="I2263" i="1"/>
  <c r="AP2214" i="1"/>
  <c r="AU2214" i="1" s="1"/>
  <c r="AU2215" i="1"/>
  <c r="T2211" i="1"/>
  <c r="AV2211" i="1" s="1"/>
  <c r="Q2210" i="1"/>
  <c r="T2210" i="1" s="1"/>
  <c r="BA2187" i="1"/>
  <c r="AL2186" i="1"/>
  <c r="BA2178" i="1"/>
  <c r="AL2177" i="1"/>
  <c r="AW2368" i="1"/>
  <c r="AV2368" i="1"/>
  <c r="AW2341" i="1"/>
  <c r="AV2341" i="1"/>
  <c r="V2198" i="1"/>
  <c r="AY2198" i="1" s="1"/>
  <c r="AP2186" i="1"/>
  <c r="AU2187" i="1"/>
  <c r="AS2178" i="1"/>
  <c r="AU2179" i="1"/>
  <c r="T2396" i="1"/>
  <c r="I2395" i="1"/>
  <c r="V2377" i="1"/>
  <c r="AY2377" i="1" s="1"/>
  <c r="K2376" i="1"/>
  <c r="J2331" i="1"/>
  <c r="U2331" i="1" s="1"/>
  <c r="AX2331" i="1" s="1"/>
  <c r="U2332" i="1"/>
  <c r="AX2332" i="1" s="1"/>
  <c r="T2321" i="1"/>
  <c r="AV2290" i="1"/>
  <c r="AW2290" i="1"/>
  <c r="U2223" i="1"/>
  <c r="AX2223" i="1" s="1"/>
  <c r="J2222" i="1"/>
  <c r="AV2194" i="1"/>
  <c r="AW2194" i="1"/>
  <c r="AW2190" i="1"/>
  <c r="AV2190" i="1"/>
  <c r="BA2116" i="1"/>
  <c r="AL2115" i="1"/>
  <c r="BA2115" i="1" s="1"/>
  <c r="I2105" i="1"/>
  <c r="T2105" i="1" s="1"/>
  <c r="T2106" i="1"/>
  <c r="AL2061" i="1"/>
  <c r="BA2062" i="1"/>
  <c r="I2030" i="1"/>
  <c r="T2031" i="1"/>
  <c r="AL2011" i="1"/>
  <c r="BA2012" i="1"/>
  <c r="AL1997" i="1"/>
  <c r="BA1997" i="1" s="1"/>
  <c r="BA1998" i="1"/>
  <c r="AU2422" i="1"/>
  <c r="AS2421" i="1"/>
  <c r="N2409" i="1"/>
  <c r="N2401" i="1" s="1"/>
  <c r="N2386" i="1" s="1"/>
  <c r="BA2403" i="1"/>
  <c r="AL2402" i="1"/>
  <c r="BA2402" i="1" s="1"/>
  <c r="AK2260" i="1"/>
  <c r="AK2182" i="1" s="1"/>
  <c r="U2152" i="1"/>
  <c r="AX2152" i="1" s="1"/>
  <c r="J2151" i="1"/>
  <c r="AM2058" i="1"/>
  <c r="AM2038" i="1" s="1"/>
  <c r="T2035" i="1"/>
  <c r="AV2035" i="1" s="1"/>
  <c r="P2034" i="1"/>
  <c r="AP2004" i="1"/>
  <c r="AU2005" i="1"/>
  <c r="AV2006" i="1"/>
  <c r="AW2006" i="1"/>
  <c r="U1969" i="1"/>
  <c r="AX1969" i="1" s="1"/>
  <c r="J1968" i="1"/>
  <c r="T2314" i="1"/>
  <c r="I2313" i="1"/>
  <c r="T2205" i="1"/>
  <c r="I2204" i="1"/>
  <c r="T2204" i="1" s="1"/>
  <c r="V2130" i="1"/>
  <c r="AY2130" i="1" s="1"/>
  <c r="K2125" i="1"/>
  <c r="V2062" i="1"/>
  <c r="AY2062" i="1" s="1"/>
  <c r="K2061" i="1"/>
  <c r="T2053" i="1"/>
  <c r="I2052" i="1"/>
  <c r="AU2043" i="1"/>
  <c r="AS2042" i="1"/>
  <c r="AU2042" i="1" s="1"/>
  <c r="K1961" i="1"/>
  <c r="V1962" i="1"/>
  <c r="AY1962" i="1" s="1"/>
  <c r="V2359" i="1"/>
  <c r="AY2359" i="1" s="1"/>
  <c r="AW2180" i="1"/>
  <c r="AV2180" i="1"/>
  <c r="AW2159" i="1"/>
  <c r="AV2159" i="1"/>
  <c r="AW2131" i="1"/>
  <c r="AV2131" i="1"/>
  <c r="AW2076" i="1"/>
  <c r="AV2076" i="1"/>
  <c r="R2017" i="1"/>
  <c r="R2016" i="1" s="1"/>
  <c r="R1921" i="1" s="1"/>
  <c r="AV2000" i="1"/>
  <c r="AW2000" i="1"/>
  <c r="V1994" i="1"/>
  <c r="AY1994" i="1" s="1"/>
  <c r="K1993" i="1"/>
  <c r="AL1968" i="1"/>
  <c r="BA1969" i="1"/>
  <c r="V1953" i="1"/>
  <c r="AY1953" i="1" s="1"/>
  <c r="AL1916" i="1"/>
  <c r="BA1917" i="1"/>
  <c r="I1904" i="1"/>
  <c r="T1905" i="1"/>
  <c r="I1892" i="1"/>
  <c r="T1893" i="1"/>
  <c r="I1878" i="1"/>
  <c r="T1878" i="1" s="1"/>
  <c r="T1879" i="1"/>
  <c r="AL1861" i="1"/>
  <c r="BA1862" i="1"/>
  <c r="AL1844" i="1"/>
  <c r="BA1845" i="1"/>
  <c r="J1829" i="1"/>
  <c r="U1830" i="1"/>
  <c r="AX1830" i="1" s="1"/>
  <c r="AU2546" i="1"/>
  <c r="AU2295" i="1"/>
  <c r="AV2295" i="1" s="1"/>
  <c r="AW2286" i="1"/>
  <c r="AV2286" i="1"/>
  <c r="AW2225" i="1"/>
  <c r="AV2225" i="1"/>
  <c r="K2150" i="1"/>
  <c r="V2150" i="1" s="1"/>
  <c r="AY2150" i="1" s="1"/>
  <c r="V2151" i="1"/>
  <c r="AY2151" i="1" s="1"/>
  <c r="AP2146" i="1"/>
  <c r="AU2147" i="1"/>
  <c r="BA2121" i="1"/>
  <c r="AL2120" i="1"/>
  <c r="BA2120" i="1" s="1"/>
  <c r="T2043" i="1"/>
  <c r="Q2042" i="1"/>
  <c r="AU2031" i="1"/>
  <c r="AP2030" i="1"/>
  <c r="AV2014" i="1"/>
  <c r="AW2014" i="1"/>
  <c r="V1974" i="1"/>
  <c r="AY1974" i="1" s="1"/>
  <c r="K1973" i="1"/>
  <c r="V1973" i="1" s="1"/>
  <c r="AY1973" i="1" s="1"/>
  <c r="AW1955" i="1"/>
  <c r="AV1955" i="1"/>
  <c r="AU1954" i="1"/>
  <c r="AV1954" i="1" s="1"/>
  <c r="AP1953" i="1"/>
  <c r="T1931" i="1"/>
  <c r="I1930" i="1"/>
  <c r="T1930" i="1" s="1"/>
  <c r="AU1926" i="1"/>
  <c r="AS1925" i="1"/>
  <c r="T1829" i="1"/>
  <c r="I1828" i="1"/>
  <c r="T1828" i="1" s="1"/>
  <c r="U1811" i="1"/>
  <c r="AX1811" i="1" s="1"/>
  <c r="J1810" i="1"/>
  <c r="U1810" i="1" s="1"/>
  <c r="AX1810" i="1" s="1"/>
  <c r="BA1942" i="1"/>
  <c r="AL1941" i="1"/>
  <c r="AU1937" i="1"/>
  <c r="AS1936" i="1"/>
  <c r="AS1935" i="1" s="1"/>
  <c r="AP1923" i="1"/>
  <c r="AU1905" i="1"/>
  <c r="AP1904" i="1"/>
  <c r="AS1862" i="1"/>
  <c r="AU1863" i="1"/>
  <c r="BA1856" i="1"/>
  <c r="AL1855" i="1"/>
  <c r="AU1837" i="1"/>
  <c r="AV1837" i="1" s="1"/>
  <c r="AV1815" i="1"/>
  <c r="AW1815" i="1"/>
  <c r="AU1804" i="1"/>
  <c r="AS1803" i="1"/>
  <c r="V1952" i="1"/>
  <c r="AY1952" i="1" s="1"/>
  <c r="T1918" i="1"/>
  <c r="I1917" i="1"/>
  <c r="BA1899" i="1"/>
  <c r="AL1898" i="1"/>
  <c r="AP1866" i="1"/>
  <c r="AU1866" i="1" s="1"/>
  <c r="AU1867" i="1"/>
  <c r="AV1845" i="1"/>
  <c r="AW1845" i="1"/>
  <c r="AW1813" i="1"/>
  <c r="AV1813" i="1"/>
  <c r="AZ1765" i="1"/>
  <c r="AL1780" i="1"/>
  <c r="BA1785" i="1"/>
  <c r="AW1758" i="1"/>
  <c r="AU1739" i="1"/>
  <c r="AS1738" i="1"/>
  <c r="K1719" i="1"/>
  <c r="V1720" i="1"/>
  <c r="AY1720" i="1" s="1"/>
  <c r="AW1711" i="1"/>
  <c r="AV1711" i="1"/>
  <c r="AL1700" i="1"/>
  <c r="BA1701" i="1"/>
  <c r="AW1689" i="1"/>
  <c r="AV1689" i="1"/>
  <c r="AL1664" i="1"/>
  <c r="BA1665" i="1"/>
  <c r="I1646" i="1"/>
  <c r="T1647" i="1"/>
  <c r="T1952" i="1"/>
  <c r="AF1921" i="1"/>
  <c r="T1926" i="1"/>
  <c r="I1925" i="1"/>
  <c r="BA1887" i="1"/>
  <c r="AL1886" i="1"/>
  <c r="AW1880" i="1"/>
  <c r="AV1880" i="1"/>
  <c r="T1873" i="1"/>
  <c r="AJ1765" i="1"/>
  <c r="K1785" i="1"/>
  <c r="V1786" i="1"/>
  <c r="AY1786" i="1" s="1"/>
  <c r="AW1774" i="1"/>
  <c r="AV1774" i="1"/>
  <c r="AV1759" i="1"/>
  <c r="AW1759" i="1"/>
  <c r="BA1738" i="1"/>
  <c r="AL1737" i="1"/>
  <c r="BA1737" i="1" s="1"/>
  <c r="U1734" i="1"/>
  <c r="AX1734" i="1" s="1"/>
  <c r="J1733" i="1"/>
  <c r="BA1720" i="1"/>
  <c r="AL1719" i="1"/>
  <c r="U1712" i="1"/>
  <c r="AX1712" i="1" s="1"/>
  <c r="J1711" i="1"/>
  <c r="U1711" i="1" s="1"/>
  <c r="AX1711" i="1" s="1"/>
  <c r="T1701" i="1"/>
  <c r="I1700" i="1"/>
  <c r="U1680" i="1"/>
  <c r="AX1680" i="1" s="1"/>
  <c r="J1679" i="1"/>
  <c r="T1669" i="1"/>
  <c r="I1668" i="1"/>
  <c r="T1668" i="1" s="1"/>
  <c r="V1664" i="1"/>
  <c r="AY1664" i="1" s="1"/>
  <c r="K1663" i="1"/>
  <c r="U1646" i="1"/>
  <c r="AX1646" i="1" s="1"/>
  <c r="J1645" i="1"/>
  <c r="K1623" i="1"/>
  <c r="V1624" i="1"/>
  <c r="AY1624" i="1" s="1"/>
  <c r="I1766" i="1"/>
  <c r="AW1687" i="1"/>
  <c r="AV1687" i="1"/>
  <c r="AU1669" i="1"/>
  <c r="AW1608" i="1"/>
  <c r="AV1608" i="1"/>
  <c r="AV1582" i="1"/>
  <c r="AU1578" i="1"/>
  <c r="AP1577" i="1"/>
  <c r="AV1579" i="1"/>
  <c r="AW1579" i="1"/>
  <c r="AW1769" i="1"/>
  <c r="AU1654" i="1"/>
  <c r="AP1653" i="1"/>
  <c r="AU1653" i="1" s="1"/>
  <c r="S1634" i="1"/>
  <c r="T1635" i="1"/>
  <c r="AO1598" i="1"/>
  <c r="AW1603" i="1"/>
  <c r="AV1603" i="1"/>
  <c r="AE1921" i="1"/>
  <c r="AU1746" i="1"/>
  <c r="AV1746" i="1" s="1"/>
  <c r="V1701" i="1"/>
  <c r="AY1701" i="1" s="1"/>
  <c r="AL1614" i="1"/>
  <c r="BA1623" i="1"/>
  <c r="AV1621" i="1"/>
  <c r="AW1604" i="1"/>
  <c r="AV1604" i="1"/>
  <c r="AV1594" i="1"/>
  <c r="AU1590" i="1"/>
  <c r="AP1589" i="1"/>
  <c r="AW1584" i="1"/>
  <c r="AV1584" i="1"/>
  <c r="J1546" i="1"/>
  <c r="U1547" i="1"/>
  <c r="AX1547" i="1" s="1"/>
  <c r="U1527" i="1"/>
  <c r="AX1527" i="1" s="1"/>
  <c r="J1526" i="1"/>
  <c r="J1512" i="1"/>
  <c r="U1513" i="1"/>
  <c r="AX1513" i="1" s="1"/>
  <c r="AL1495" i="1"/>
  <c r="BA1495" i="1" s="1"/>
  <c r="BA1496" i="1"/>
  <c r="I1488" i="1"/>
  <c r="T1489" i="1"/>
  <c r="J1478" i="1"/>
  <c r="U1479" i="1"/>
  <c r="AX1479" i="1" s="1"/>
  <c r="J1419" i="1"/>
  <c r="U1420" i="1"/>
  <c r="AX1420" i="1" s="1"/>
  <c r="I1407" i="1"/>
  <c r="T1408" i="1"/>
  <c r="K1383" i="1"/>
  <c r="V1384" i="1"/>
  <c r="AY1384" i="1" s="1"/>
  <c r="K1375" i="1"/>
  <c r="V1376" i="1"/>
  <c r="AY1376" i="1" s="1"/>
  <c r="M1921" i="1"/>
  <c r="Z1765" i="1"/>
  <c r="U1745" i="1"/>
  <c r="AX1745" i="1" s="1"/>
  <c r="J1744" i="1"/>
  <c r="AM1599" i="1"/>
  <c r="AM1598" i="1" s="1"/>
  <c r="AK1598" i="1"/>
  <c r="V1571" i="1"/>
  <c r="AY1571" i="1" s="1"/>
  <c r="K1570" i="1"/>
  <c r="M1563" i="1"/>
  <c r="M1562" i="1" s="1"/>
  <c r="AU1505" i="1"/>
  <c r="AR1504" i="1"/>
  <c r="AU1504" i="1" s="1"/>
  <c r="V1497" i="1"/>
  <c r="AY1497" i="1" s="1"/>
  <c r="K1496" i="1"/>
  <c r="BA1460" i="1"/>
  <c r="AL1459" i="1"/>
  <c r="BA1459" i="1" s="1"/>
  <c r="AU1427" i="1"/>
  <c r="AU1421" i="1"/>
  <c r="U1376" i="1"/>
  <c r="AX1376" i="1" s="1"/>
  <c r="J1375" i="1"/>
  <c r="U1565" i="1"/>
  <c r="AX1565" i="1" s="1"/>
  <c r="J1564" i="1"/>
  <c r="AU1558" i="1"/>
  <c r="AU1531" i="1"/>
  <c r="AP1530" i="1"/>
  <c r="AU1460" i="1"/>
  <c r="AV1460" i="1" s="1"/>
  <c r="AE1416" i="1"/>
  <c r="BA1355" i="1"/>
  <c r="V1333" i="1"/>
  <c r="AY1333" i="1" s="1"/>
  <c r="K1332" i="1"/>
  <c r="T1332" i="1"/>
  <c r="I1331" i="1"/>
  <c r="AU1443" i="1"/>
  <c r="AP1434" i="1"/>
  <c r="AU1408" i="1"/>
  <c r="AP1407" i="1"/>
  <c r="AP1394" i="1"/>
  <c r="AU1395" i="1"/>
  <c r="BA1363" i="1"/>
  <c r="AL1362" i="1"/>
  <c r="BA1362" i="1" s="1"/>
  <c r="AW1315" i="1"/>
  <c r="AV1315" i="1"/>
  <c r="AW1299" i="1"/>
  <c r="BA1274" i="1"/>
  <c r="AF1269" i="1"/>
  <c r="AF1268" i="1" s="1"/>
  <c r="AF1254" i="1" s="1"/>
  <c r="J1262" i="1"/>
  <c r="U1262" i="1" s="1"/>
  <c r="AX1262" i="1" s="1"/>
  <c r="U1263" i="1"/>
  <c r="AX1263" i="1" s="1"/>
  <c r="T1238" i="1"/>
  <c r="AV1238" i="1" s="1"/>
  <c r="R1237" i="1"/>
  <c r="AH1598" i="1"/>
  <c r="AL1587" i="1"/>
  <c r="AU1570" i="1"/>
  <c r="BA1558" i="1"/>
  <c r="U1539" i="1"/>
  <c r="AX1539" i="1" s="1"/>
  <c r="AW1444" i="1"/>
  <c r="AV1444" i="1"/>
  <c r="U1363" i="1"/>
  <c r="AX1363" i="1" s="1"/>
  <c r="J1362" i="1"/>
  <c r="U1362" i="1" s="1"/>
  <c r="AX1362" i="1" s="1"/>
  <c r="AW1341" i="1"/>
  <c r="AV1341" i="1"/>
  <c r="AP1300" i="1"/>
  <c r="AU1301" i="1"/>
  <c r="AV1301" i="1" s="1"/>
  <c r="AP1350" i="1"/>
  <c r="AU1351" i="1"/>
  <c r="V1293" i="1"/>
  <c r="AY1293" i="1" s="1"/>
  <c r="K1292" i="1"/>
  <c r="AR1270" i="1"/>
  <c r="AU1270" i="1" s="1"/>
  <c r="AU1271" i="1"/>
  <c r="AU1234" i="1"/>
  <c r="AP1233" i="1"/>
  <c r="T1214" i="1"/>
  <c r="I1213" i="1"/>
  <c r="AV1203" i="1"/>
  <c r="AW1203" i="1"/>
  <c r="AW1194" i="1"/>
  <c r="AV1194" i="1"/>
  <c r="AV1175" i="1"/>
  <c r="AW1143" i="1"/>
  <c r="BA1078" i="1"/>
  <c r="AL1077" i="1"/>
  <c r="AU1047" i="1"/>
  <c r="AP1046" i="1"/>
  <c r="AU1046" i="1" s="1"/>
  <c r="K1035" i="1"/>
  <c r="V1036" i="1"/>
  <c r="AY1036" i="1" s="1"/>
  <c r="AW1003" i="1"/>
  <c r="AV1003" i="1"/>
  <c r="AW957" i="1"/>
  <c r="T947" i="1"/>
  <c r="I946" i="1"/>
  <c r="K934" i="1"/>
  <c r="V935" i="1"/>
  <c r="AY935" i="1" s="1"/>
  <c r="AS923" i="1"/>
  <c r="AU923" i="1" s="1"/>
  <c r="AU924" i="1"/>
  <c r="AW1276" i="1"/>
  <c r="AV1276" i="1"/>
  <c r="T1250" i="1"/>
  <c r="R1249" i="1"/>
  <c r="V1227" i="1"/>
  <c r="AY1227" i="1" s="1"/>
  <c r="K1226" i="1"/>
  <c r="AV1223" i="1"/>
  <c r="AW1223" i="1"/>
  <c r="AV1183" i="1"/>
  <c r="AW1183" i="1"/>
  <c r="AW1171" i="1"/>
  <c r="AV1171" i="1"/>
  <c r="AV1170" i="1"/>
  <c r="AW1170" i="1"/>
  <c r="AG1074" i="1"/>
  <c r="AP1065" i="1"/>
  <c r="AU1066" i="1"/>
  <c r="AV1048" i="1"/>
  <c r="AW1048" i="1"/>
  <c r="AP1034" i="1"/>
  <c r="AU1035" i="1"/>
  <c r="AW1024" i="1"/>
  <c r="AV1024" i="1"/>
  <c r="AW1021" i="1"/>
  <c r="AV1021" i="1"/>
  <c r="U1013" i="1"/>
  <c r="AX1013" i="1" s="1"/>
  <c r="J1012" i="1"/>
  <c r="AV1009" i="1"/>
  <c r="AW1009" i="1"/>
  <c r="AW1002" i="1"/>
  <c r="AL955" i="1"/>
  <c r="BA956" i="1"/>
  <c r="AP933" i="1"/>
  <c r="AU934" i="1"/>
  <c r="AV925" i="1"/>
  <c r="AW918" i="1"/>
  <c r="AV918" i="1"/>
  <c r="AW860" i="1"/>
  <c r="AV860" i="1"/>
  <c r="BA1340" i="1"/>
  <c r="AL1339" i="1"/>
  <c r="AA1308" i="1"/>
  <c r="AA1307" i="1" s="1"/>
  <c r="T1293" i="1"/>
  <c r="I1292" i="1"/>
  <c r="AV1286" i="1"/>
  <c r="O1253" i="1"/>
  <c r="AU1263" i="1"/>
  <c r="AV1263" i="1" s="1"/>
  <c r="AP1262" i="1"/>
  <c r="AU1262" i="1" s="1"/>
  <c r="AV1262" i="1" s="1"/>
  <c r="AU1250" i="1"/>
  <c r="AP1249" i="1"/>
  <c r="AU1249" i="1" s="1"/>
  <c r="AU1188" i="1"/>
  <c r="AS1187" i="1"/>
  <c r="AP1137" i="1"/>
  <c r="AU1138" i="1"/>
  <c r="AV1139" i="1"/>
  <c r="AW1139" i="1"/>
  <c r="AI1112" i="1"/>
  <c r="T1115" i="1"/>
  <c r="I1114" i="1"/>
  <c r="AV1067" i="1"/>
  <c r="AW1067" i="1"/>
  <c r="T1055" i="1"/>
  <c r="I1054" i="1"/>
  <c r="AW1049" i="1"/>
  <c r="AV1049" i="1"/>
  <c r="AW1022" i="1"/>
  <c r="AV1022" i="1"/>
  <c r="AV992" i="1"/>
  <c r="AW992" i="1"/>
  <c r="AV935" i="1"/>
  <c r="AW935" i="1"/>
  <c r="T872" i="1"/>
  <c r="I871" i="1"/>
  <c r="AW848" i="1"/>
  <c r="AV848" i="1"/>
  <c r="AV832" i="1"/>
  <c r="AW730" i="1"/>
  <c r="AV730" i="1"/>
  <c r="K385" i="1"/>
  <c r="V386" i="1"/>
  <c r="AY386" i="1" s="1"/>
  <c r="R1268" i="1"/>
  <c r="R1254" i="1" s="1"/>
  <c r="R1253" i="1" s="1"/>
  <c r="V1233" i="1"/>
  <c r="AY1233" i="1" s="1"/>
  <c r="K1232" i="1"/>
  <c r="AV1227" i="1"/>
  <c r="AW1227" i="1"/>
  <c r="AJ1074" i="1"/>
  <c r="AW1037" i="1"/>
  <c r="AV1037" i="1"/>
  <c r="AV1000" i="1"/>
  <c r="AV962" i="1"/>
  <c r="AW962" i="1"/>
  <c r="AW857" i="1"/>
  <c r="AP827" i="1"/>
  <c r="AU828" i="1"/>
  <c r="AW811" i="1"/>
  <c r="AS804" i="1"/>
  <c r="AS797" i="1" s="1"/>
  <c r="AU805" i="1"/>
  <c r="V793" i="1"/>
  <c r="AY793" i="1" s="1"/>
  <c r="K792" i="1"/>
  <c r="BA785" i="1"/>
  <c r="AL784" i="1"/>
  <c r="T779" i="1"/>
  <c r="I778" i="1"/>
  <c r="BA769" i="1"/>
  <c r="AL768" i="1"/>
  <c r="BA768" i="1" s="1"/>
  <c r="AT719" i="1"/>
  <c r="AW698" i="1"/>
  <c r="AV698" i="1"/>
  <c r="BA686" i="1"/>
  <c r="AL685" i="1"/>
  <c r="V671" i="1"/>
  <c r="AY671" i="1" s="1"/>
  <c r="K670" i="1"/>
  <c r="U670" i="1"/>
  <c r="AX670" i="1" s="1"/>
  <c r="J669" i="1"/>
  <c r="AU569" i="1"/>
  <c r="AS568" i="1"/>
  <c r="AS420" i="1" s="1"/>
  <c r="AS419" i="1" s="1"/>
  <c r="AF558" i="1"/>
  <c r="BA558" i="1" s="1"/>
  <c r="BA559" i="1"/>
  <c r="AW535" i="1"/>
  <c r="AV535" i="1"/>
  <c r="AV482" i="1"/>
  <c r="AW482" i="1"/>
  <c r="AL472" i="1"/>
  <c r="BA472" i="1" s="1"/>
  <c r="BA478" i="1"/>
  <c r="AW458" i="1"/>
  <c r="I428" i="1"/>
  <c r="T433" i="1"/>
  <c r="T416" i="1"/>
  <c r="I415" i="1"/>
  <c r="T305" i="1"/>
  <c r="AV305" i="1" s="1"/>
  <c r="Q304" i="1"/>
  <c r="AW287" i="1"/>
  <c r="AV287" i="1"/>
  <c r="BA252" i="1"/>
  <c r="AL251" i="1"/>
  <c r="U154" i="1"/>
  <c r="AX154" i="1" s="1"/>
  <c r="J153" i="1"/>
  <c r="AU1095" i="1"/>
  <c r="AP1094" i="1"/>
  <c r="K1047" i="1"/>
  <c r="V1048" i="1"/>
  <c r="AY1048" i="1" s="1"/>
  <c r="J851" i="1"/>
  <c r="U852" i="1"/>
  <c r="AX852" i="1" s="1"/>
  <c r="AX810" i="1"/>
  <c r="AU761" i="1"/>
  <c r="AP760" i="1"/>
  <c r="I703" i="1"/>
  <c r="T703" i="1" s="1"/>
  <c r="T704" i="1"/>
  <c r="U459" i="1"/>
  <c r="AX459" i="1" s="1"/>
  <c r="J458" i="1"/>
  <c r="U458" i="1" s="1"/>
  <c r="AX458" i="1" s="1"/>
  <c r="U1220" i="1"/>
  <c r="AX1220" i="1" s="1"/>
  <c r="J1219" i="1"/>
  <c r="U1142" i="1"/>
  <c r="AX1142" i="1" s="1"/>
  <c r="J1141" i="1"/>
  <c r="U1141" i="1" s="1"/>
  <c r="AW1117" i="1"/>
  <c r="AV1117" i="1"/>
  <c r="AM1074" i="1"/>
  <c r="W1074" i="1"/>
  <c r="L1074" i="1"/>
  <c r="U982" i="1"/>
  <c r="AX982" i="1" s="1"/>
  <c r="J981" i="1"/>
  <c r="AU907" i="1"/>
  <c r="AP898" i="1"/>
  <c r="AW853" i="1"/>
  <c r="AV853" i="1"/>
  <c r="AW812" i="1"/>
  <c r="O798" i="1"/>
  <c r="T799" i="1"/>
  <c r="AV799" i="1" s="1"/>
  <c r="T784" i="1"/>
  <c r="AU742" i="1"/>
  <c r="AV742" i="1" s="1"/>
  <c r="AP741" i="1"/>
  <c r="V724" i="1"/>
  <c r="AY724" i="1" s="1"/>
  <c r="K723" i="1"/>
  <c r="AU721" i="1"/>
  <c r="AW717" i="1"/>
  <c r="AV717" i="1"/>
  <c r="K704" i="1"/>
  <c r="V705" i="1"/>
  <c r="AY705" i="1" s="1"/>
  <c r="S685" i="1"/>
  <c r="T686" i="1"/>
  <c r="AV686" i="1" s="1"/>
  <c r="T671" i="1"/>
  <c r="I670" i="1"/>
  <c r="AZ420" i="1"/>
  <c r="AZ419" i="1" s="1"/>
  <c r="AJ420" i="1"/>
  <c r="AJ419" i="1" s="1"/>
  <c r="AU584" i="1"/>
  <c r="K485" i="1"/>
  <c r="V485" i="1" s="1"/>
  <c r="AY485" i="1" s="1"/>
  <c r="V486" i="1"/>
  <c r="AY486" i="1" s="1"/>
  <c r="J485" i="1"/>
  <c r="AP458" i="1"/>
  <c r="AU458" i="1" s="1"/>
  <c r="AV458" i="1" s="1"/>
  <c r="AU459" i="1"/>
  <c r="AV454" i="1"/>
  <c r="AW454" i="1"/>
  <c r="J427" i="1"/>
  <c r="AV405" i="1"/>
  <c r="AW405" i="1"/>
  <c r="BA386" i="1"/>
  <c r="AV349" i="1"/>
  <c r="T341" i="1"/>
  <c r="I340" i="1"/>
  <c r="AW312" i="1"/>
  <c r="AV312" i="1"/>
  <c r="AV293" i="1"/>
  <c r="AW293" i="1"/>
  <c r="BA281" i="1"/>
  <c r="AL280" i="1"/>
  <c r="AW267" i="1"/>
  <c r="AV267" i="1"/>
  <c r="V251" i="1"/>
  <c r="AY251" i="1" s="1"/>
  <c r="K250" i="1"/>
  <c r="J234" i="1"/>
  <c r="U235" i="1"/>
  <c r="AX235" i="1" s="1"/>
  <c r="BA215" i="1"/>
  <c r="AL214" i="1"/>
  <c r="J179" i="1"/>
  <c r="U180" i="1"/>
  <c r="AX180" i="1" s="1"/>
  <c r="AL146" i="1"/>
  <c r="BA147" i="1"/>
  <c r="AS123" i="1"/>
  <c r="AU124" i="1"/>
  <c r="BA105" i="1"/>
  <c r="AL104" i="1"/>
  <c r="AL90" i="1"/>
  <c r="BA90" i="1" s="1"/>
  <c r="BA91" i="1"/>
  <c r="U77" i="1"/>
  <c r="AX77" i="1" s="1"/>
  <c r="J76" i="1"/>
  <c r="U61" i="1"/>
  <c r="AX61" i="1" s="1"/>
  <c r="J60" i="1"/>
  <c r="AL17" i="1"/>
  <c r="BA18" i="1"/>
  <c r="AV1413" i="1"/>
  <c r="U1234" i="1"/>
  <c r="AX1234" i="1" s="1"/>
  <c r="J1233" i="1"/>
  <c r="AV1070" i="1"/>
  <c r="U859" i="1"/>
  <c r="AX859" i="1" s="1"/>
  <c r="J858" i="1"/>
  <c r="AW851" i="1"/>
  <c r="AV851" i="1"/>
  <c r="AU769" i="1"/>
  <c r="AP768" i="1"/>
  <c r="AU768" i="1" s="1"/>
  <c r="J648" i="1"/>
  <c r="BA1269" i="1"/>
  <c r="AL1268" i="1"/>
  <c r="V1201" i="1"/>
  <c r="AY1201" i="1" s="1"/>
  <c r="K1200" i="1"/>
  <c r="V1200" i="1" s="1"/>
  <c r="AY1200" i="1" s="1"/>
  <c r="AW1152" i="1"/>
  <c r="AV1152" i="1"/>
  <c r="AW1131" i="1"/>
  <c r="AV1131" i="1"/>
  <c r="V1128" i="1"/>
  <c r="AY1128" i="1" s="1"/>
  <c r="K1127" i="1"/>
  <c r="AV1096" i="1"/>
  <c r="AW1096" i="1"/>
  <c r="T1091" i="1"/>
  <c r="AV1091" i="1" s="1"/>
  <c r="Q1090" i="1"/>
  <c r="T1079" i="1"/>
  <c r="I1078" i="1"/>
  <c r="AW1010" i="1"/>
  <c r="AV1010" i="1"/>
  <c r="S989" i="1"/>
  <c r="T990" i="1"/>
  <c r="AW973" i="1"/>
  <c r="AV973" i="1"/>
  <c r="BA935" i="1"/>
  <c r="K907" i="1"/>
  <c r="V908" i="1"/>
  <c r="AY908" i="1" s="1"/>
  <c r="I897" i="1"/>
  <c r="T898" i="1"/>
  <c r="AW836" i="1"/>
  <c r="I819" i="1"/>
  <c r="T820" i="1"/>
  <c r="BA812" i="1"/>
  <c r="AL811" i="1"/>
  <c r="BA799" i="1"/>
  <c r="AL798" i="1"/>
  <c r="BA798" i="1" s="1"/>
  <c r="BA761" i="1"/>
  <c r="AL760" i="1"/>
  <c r="AW752" i="1"/>
  <c r="AV752" i="1"/>
  <c r="AV679" i="1"/>
  <c r="AW679" i="1"/>
  <c r="AU637" i="1"/>
  <c r="AV637" i="1" s="1"/>
  <c r="AP636" i="1"/>
  <c r="AU636" i="1" s="1"/>
  <c r="AV636" i="1" s="1"/>
  <c r="AU486" i="1"/>
  <c r="AX386" i="1"/>
  <c r="AV348" i="1"/>
  <c r="AF334" i="1"/>
  <c r="AF333" i="1" s="1"/>
  <c r="AW317" i="1"/>
  <c r="AV317" i="1"/>
  <c r="AW281" i="1"/>
  <c r="AV281" i="1"/>
  <c r="AW274" i="1"/>
  <c r="AW272" i="1"/>
  <c r="BA267" i="1"/>
  <c r="AL266" i="1"/>
  <c r="BA266" i="1" s="1"/>
  <c r="K235" i="1"/>
  <c r="V236" i="1"/>
  <c r="AY236" i="1" s="1"/>
  <c r="AV209" i="1"/>
  <c r="AW209" i="1"/>
  <c r="K145" i="1"/>
  <c r="V146" i="1"/>
  <c r="AY146" i="1" s="1"/>
  <c r="AY132" i="1"/>
  <c r="K104" i="1"/>
  <c r="AV87" i="1"/>
  <c r="AW87" i="1"/>
  <c r="BA77" i="1"/>
  <c r="AL76" i="1"/>
  <c r="J68" i="1"/>
  <c r="U69" i="1"/>
  <c r="AX69" i="1" s="1"/>
  <c r="AR40" i="1"/>
  <c r="AU41" i="1"/>
  <c r="AL36" i="1"/>
  <c r="BA36" i="1" s="1"/>
  <c r="BA37" i="1"/>
  <c r="K17" i="1"/>
  <c r="AU1151" i="1"/>
  <c r="AR1150" i="1"/>
  <c r="AU1150" i="1" s="1"/>
  <c r="AU1143" i="1"/>
  <c r="AV1143" i="1" s="1"/>
  <c r="W881" i="1"/>
  <c r="AW887" i="1"/>
  <c r="AV887" i="1"/>
  <c r="AP592" i="1"/>
  <c r="W420" i="1"/>
  <c r="W419" i="1" s="1"/>
  <c r="AV479" i="1"/>
  <c r="AU386" i="1"/>
  <c r="AV386" i="1" s="1"/>
  <c r="V301" i="1"/>
  <c r="AY301" i="1" s="1"/>
  <c r="K300" i="1"/>
  <c r="AV262" i="1"/>
  <c r="AW262" i="1"/>
  <c r="U1576" i="1"/>
  <c r="AX1576" i="1" s="1"/>
  <c r="AP1564" i="1"/>
  <c r="AU1565" i="1"/>
  <c r="T1559" i="1"/>
  <c r="AU1412" i="1"/>
  <c r="AU1193" i="1"/>
  <c r="AM881" i="1"/>
  <c r="V784" i="1"/>
  <c r="AY784" i="1" s="1"/>
  <c r="K783" i="1"/>
  <c r="V783" i="1" s="1"/>
  <c r="AY783" i="1" s="1"/>
  <c r="AM719" i="1"/>
  <c r="AV691" i="1"/>
  <c r="AW553" i="1"/>
  <c r="AV553" i="1"/>
  <c r="AL485" i="1"/>
  <c r="T353" i="1"/>
  <c r="I352" i="1"/>
  <c r="AW279" i="1"/>
  <c r="AG248" i="1"/>
  <c r="AG247" i="1" s="1"/>
  <c r="AP75" i="1"/>
  <c r="AU76" i="1"/>
  <c r="AU69" i="1"/>
  <c r="AV69" i="1" s="1"/>
  <c r="T41" i="1"/>
  <c r="AV41" i="1" s="1"/>
  <c r="AW273" i="1"/>
  <c r="AP152" i="1"/>
  <c r="AU153" i="1"/>
  <c r="AC122" i="1"/>
  <c r="AC121" i="1" s="1"/>
  <c r="P45" i="1"/>
  <c r="AQ451" i="1"/>
  <c r="AK143" i="1"/>
  <c r="AR151" i="1"/>
  <c r="AR150" i="1" s="1"/>
  <c r="AR143" i="1" s="1"/>
  <c r="Y247" i="1"/>
  <c r="AB143" i="1"/>
  <c r="AH143" i="1"/>
  <c r="AP226" i="1"/>
  <c r="AW140" i="1"/>
  <c r="AV140" i="1"/>
  <c r="V18" i="1"/>
  <c r="AY18" i="1" s="1"/>
  <c r="T3322" i="1"/>
  <c r="I3321" i="1"/>
  <c r="T3323" i="1"/>
  <c r="AL3310" i="1"/>
  <c r="BA3311" i="1"/>
  <c r="AV3324" i="1"/>
  <c r="AW3324" i="1"/>
  <c r="BA3322" i="1"/>
  <c r="AL3321" i="1"/>
  <c r="AU3304" i="1"/>
  <c r="AV3304" i="1" s="1"/>
  <c r="AP3303" i="1"/>
  <c r="AU3303" i="1" s="1"/>
  <c r="AV3303" i="1" s="1"/>
  <c r="BA3304" i="1"/>
  <c r="AL3303" i="1"/>
  <c r="BA3303" i="1" s="1"/>
  <c r="AV3312" i="1"/>
  <c r="AW3312" i="1"/>
  <c r="AW3300" i="1"/>
  <c r="AV3300" i="1"/>
  <c r="AV3291" i="1"/>
  <c r="BA3296" i="1"/>
  <c r="AL3295" i="1"/>
  <c r="AP3276" i="1"/>
  <c r="AU3277" i="1"/>
  <c r="AU3272" i="1"/>
  <c r="AP3271" i="1"/>
  <c r="AU3271" i="1" s="1"/>
  <c r="AL3260" i="1"/>
  <c r="BA3260" i="1" s="1"/>
  <c r="BA3261" i="1"/>
  <c r="AY3297" i="1"/>
  <c r="AV3273" i="1"/>
  <c r="V3239" i="1"/>
  <c r="AY3239" i="1" s="1"/>
  <c r="K3227" i="1"/>
  <c r="V3261" i="1"/>
  <c r="AY3261" i="1" s="1"/>
  <c r="T3254" i="1"/>
  <c r="V3193" i="1"/>
  <c r="AY3193" i="1" s="1"/>
  <c r="K3192" i="1"/>
  <c r="U3192" i="1"/>
  <c r="AX3192" i="1" s="1"/>
  <c r="W3213" i="1"/>
  <c r="O3224" i="1"/>
  <c r="O3213" i="1" s="1"/>
  <c r="AP3226" i="1"/>
  <c r="AU3227" i="1"/>
  <c r="AV3180" i="1"/>
  <c r="AW3180" i="1"/>
  <c r="AP3178" i="1"/>
  <c r="AU3179" i="1"/>
  <c r="T3106" i="1"/>
  <c r="AV3106" i="1" s="1"/>
  <c r="R3105" i="1"/>
  <c r="AW3128" i="1"/>
  <c r="AV3128" i="1"/>
  <c r="AW3116" i="1"/>
  <c r="AV3116" i="1"/>
  <c r="AW3121" i="1"/>
  <c r="AV3121" i="1"/>
  <c r="AV3169" i="1"/>
  <c r="AW3169" i="1"/>
  <c r="L3132" i="1"/>
  <c r="L3125" i="1" s="1"/>
  <c r="L3124" i="1" s="1"/>
  <c r="L3069" i="1" s="1"/>
  <c r="L3050" i="1" s="1"/>
  <c r="T3091" i="1"/>
  <c r="AS3069" i="1"/>
  <c r="AS3050" i="1" s="1"/>
  <c r="AC3069" i="1"/>
  <c r="AC3050" i="1" s="1"/>
  <c r="T3077" i="1"/>
  <c r="I3076" i="1"/>
  <c r="AL3119" i="1"/>
  <c r="BA3119" i="1" s="1"/>
  <c r="BA3120" i="1"/>
  <c r="V3111" i="1"/>
  <c r="AY3111" i="1" s="1"/>
  <c r="K3110" i="1"/>
  <c r="AW3119" i="1"/>
  <c r="AV3119" i="1"/>
  <c r="AL3110" i="1"/>
  <c r="BA3111" i="1"/>
  <c r="AV3100" i="1"/>
  <c r="AW3100" i="1"/>
  <c r="AP3054" i="1"/>
  <c r="AU3055" i="1"/>
  <c r="AV3055" i="1" s="1"/>
  <c r="BA3035" i="1"/>
  <c r="AL3034" i="1"/>
  <c r="V2986" i="1"/>
  <c r="AR3069" i="1"/>
  <c r="AR3050" i="1" s="1"/>
  <c r="U3054" i="1"/>
  <c r="AX3054" i="1" s="1"/>
  <c r="V3040" i="1"/>
  <c r="AY3040" i="1" s="1"/>
  <c r="K3039" i="1"/>
  <c r="T3039" i="1"/>
  <c r="I3038" i="1"/>
  <c r="T3038" i="1" s="1"/>
  <c r="AU3028" i="1"/>
  <c r="AS3027" i="1"/>
  <c r="T3022" i="1"/>
  <c r="I3021" i="1"/>
  <c r="U2990" i="1"/>
  <c r="AX2990" i="1" s="1"/>
  <c r="J2989" i="1"/>
  <c r="AH3069" i="1"/>
  <c r="AH3050" i="1" s="1"/>
  <c r="BA3026" i="1"/>
  <c r="J3032" i="1"/>
  <c r="U3033" i="1"/>
  <c r="AX3033" i="1" s="1"/>
  <c r="AQ2944" i="1"/>
  <c r="AQ2922" i="1" s="1"/>
  <c r="AQ2921" i="1" s="1"/>
  <c r="T2925" i="1"/>
  <c r="I2924" i="1"/>
  <c r="BA2894" i="1"/>
  <c r="AL2893" i="1"/>
  <c r="BA2893" i="1" s="1"/>
  <c r="T2978" i="1"/>
  <c r="AL2954" i="1"/>
  <c r="BA2954" i="1" s="1"/>
  <c r="BA2955" i="1"/>
  <c r="N2946" i="1"/>
  <c r="V2947" i="1"/>
  <c r="AY2947" i="1" s="1"/>
  <c r="I2933" i="1"/>
  <c r="T2934" i="1"/>
  <c r="M2867" i="1"/>
  <c r="U2868" i="1"/>
  <c r="AX2868" i="1" s="1"/>
  <c r="U3022" i="1"/>
  <c r="AX3022" i="1" s="1"/>
  <c r="J3021" i="1"/>
  <c r="I2967" i="1"/>
  <c r="T2967" i="1" s="1"/>
  <c r="AA2985" i="1"/>
  <c r="AB2985" i="1" s="1"/>
  <c r="AC2985" i="1" s="1"/>
  <c r="AD2985" i="1" s="1"/>
  <c r="AE2985" i="1" s="1"/>
  <c r="Q2944" i="1"/>
  <c r="Q2922" i="1" s="1"/>
  <c r="Q2921" i="1" s="1"/>
  <c r="AU2930" i="1"/>
  <c r="AV2930" i="1" s="1"/>
  <c r="AH2921" i="1"/>
  <c r="AJ2921" i="1"/>
  <c r="U2861" i="1"/>
  <c r="AX2861" i="1" s="1"/>
  <c r="J2860" i="1"/>
  <c r="AW2830" i="1"/>
  <c r="AV2830" i="1"/>
  <c r="AN2921" i="1"/>
  <c r="AW2858" i="1"/>
  <c r="L2798" i="1"/>
  <c r="L2791" i="1" s="1"/>
  <c r="L2773" i="1" s="1"/>
  <c r="I2799" i="1"/>
  <c r="T2799" i="1" s="1"/>
  <c r="T2800" i="1"/>
  <c r="K2792" i="1"/>
  <c r="V2792" i="1" s="1"/>
  <c r="AY2792" i="1" s="1"/>
  <c r="V2793" i="1"/>
  <c r="AY2793" i="1" s="1"/>
  <c r="I2777" i="1"/>
  <c r="T2778" i="1"/>
  <c r="K2745" i="1"/>
  <c r="V2746" i="1"/>
  <c r="AY2746" i="1" s="1"/>
  <c r="AP2876" i="1"/>
  <c r="AU2876" i="1" s="1"/>
  <c r="AU2877" i="1"/>
  <c r="AU2822" i="1"/>
  <c r="AU2814" i="1"/>
  <c r="U2801" i="1"/>
  <c r="AX2801" i="1" s="1"/>
  <c r="J2800" i="1"/>
  <c r="U2777" i="1"/>
  <c r="AX2777" i="1" s="1"/>
  <c r="J2776" i="1"/>
  <c r="J2737" i="1"/>
  <c r="U2738" i="1"/>
  <c r="AX2738" i="1" s="1"/>
  <c r="AL2719" i="1"/>
  <c r="BA2720" i="1"/>
  <c r="T2822" i="1"/>
  <c r="AU2801" i="1"/>
  <c r="BA2727" i="1"/>
  <c r="AL2726" i="1"/>
  <c r="AW2715" i="1"/>
  <c r="AV2715" i="1"/>
  <c r="AP2775" i="1"/>
  <c r="U2727" i="1"/>
  <c r="AX2727" i="1" s="1"/>
  <c r="J2726" i="1"/>
  <c r="AU2746" i="1"/>
  <c r="AW2729" i="1"/>
  <c r="AV2729" i="1"/>
  <c r="L2649" i="1"/>
  <c r="T2649" i="1" s="1"/>
  <c r="M2791" i="1"/>
  <c r="M2773" i="1" s="1"/>
  <c r="AV2740" i="1"/>
  <c r="AW2740" i="1"/>
  <c r="T2721" i="1"/>
  <c r="I2720" i="1"/>
  <c r="U2713" i="1"/>
  <c r="AX2713" i="1" s="1"/>
  <c r="J2705" i="1"/>
  <c r="V2687" i="1"/>
  <c r="AY2687" i="1" s="1"/>
  <c r="K2686" i="1"/>
  <c r="BA2681" i="1"/>
  <c r="AL2680" i="1"/>
  <c r="BA2680" i="1" s="1"/>
  <c r="T2677" i="1"/>
  <c r="I2676" i="1"/>
  <c r="T2676" i="1" s="1"/>
  <c r="N2637" i="1"/>
  <c r="N2636" i="1" s="1"/>
  <c r="N2635" i="1" s="1"/>
  <c r="N2617" i="1" s="1"/>
  <c r="V2614" i="1"/>
  <c r="AY2614" i="1" s="1"/>
  <c r="K2613" i="1"/>
  <c r="AW2607" i="1"/>
  <c r="AV2607" i="1"/>
  <c r="AW2596" i="1"/>
  <c r="AV2596" i="1"/>
  <c r="T2646" i="1"/>
  <c r="L2637" i="1"/>
  <c r="L2636" i="1" s="1"/>
  <c r="L2635" i="1" s="1"/>
  <c r="L2617" i="1" s="1"/>
  <c r="U2676" i="1"/>
  <c r="AX2676" i="1" s="1"/>
  <c r="AV2621" i="1"/>
  <c r="AW2606" i="1"/>
  <c r="AV2606" i="1"/>
  <c r="AU2593" i="1"/>
  <c r="AP2592" i="1"/>
  <c r="AU2592" i="1" s="1"/>
  <c r="U2707" i="1"/>
  <c r="AX2707" i="1" s="1"/>
  <c r="T2650" i="1"/>
  <c r="AS2635" i="1"/>
  <c r="AS2617" i="1" s="1"/>
  <c r="J2625" i="1"/>
  <c r="U2626" i="1"/>
  <c r="AX2626" i="1" s="1"/>
  <c r="AW2614" i="1"/>
  <c r="AV2614" i="1"/>
  <c r="AW2595" i="1"/>
  <c r="AW2550" i="1"/>
  <c r="AV2550" i="1"/>
  <c r="N2522" i="1"/>
  <c r="N2512" i="1" s="1"/>
  <c r="N2511" i="1" s="1"/>
  <c r="BA2649" i="1"/>
  <c r="AU2595" i="1"/>
  <c r="AV2595" i="1" s="1"/>
  <c r="AU2558" i="1"/>
  <c r="AV2558" i="1" s="1"/>
  <c r="BA2464" i="1"/>
  <c r="AL2463" i="1"/>
  <c r="BA2463" i="1" s="1"/>
  <c r="AW2452" i="1"/>
  <c r="AV2452" i="1"/>
  <c r="AU2427" i="1"/>
  <c r="AP2426" i="1"/>
  <c r="AU2426" i="1" s="1"/>
  <c r="U2427" i="1"/>
  <c r="AX2427" i="1" s="1"/>
  <c r="J2426" i="1"/>
  <c r="U2426" i="1" s="1"/>
  <c r="AX2426" i="1" s="1"/>
  <c r="T2411" i="1"/>
  <c r="I2410" i="1"/>
  <c r="AS2395" i="1"/>
  <c r="AU2396" i="1"/>
  <c r="AG2511" i="1"/>
  <c r="AG2374" i="1" s="1"/>
  <c r="AE2511" i="1"/>
  <c r="AE2374" i="1" s="1"/>
  <c r="AW2468" i="1"/>
  <c r="AV2468" i="1"/>
  <c r="AW2425" i="1"/>
  <c r="AV2425" i="1"/>
  <c r="U2378" i="1"/>
  <c r="AX2378" i="1" s="1"/>
  <c r="J2377" i="1"/>
  <c r="V2530" i="1"/>
  <c r="AY2530" i="1" s="1"/>
  <c r="K2522" i="1"/>
  <c r="T2515" i="1"/>
  <c r="BA2500" i="1"/>
  <c r="AL2499" i="1"/>
  <c r="U2464" i="1"/>
  <c r="AX2464" i="1" s="1"/>
  <c r="J2463" i="1"/>
  <c r="U2463" i="1" s="1"/>
  <c r="AX2463" i="1" s="1"/>
  <c r="AQ2463" i="1"/>
  <c r="AQ2409" i="1" s="1"/>
  <c r="AQ2401" i="1" s="1"/>
  <c r="AQ2386" i="1" s="1"/>
  <c r="AQ2374" i="1" s="1"/>
  <c r="S2427" i="1"/>
  <c r="S2426" i="1" s="1"/>
  <c r="T2404" i="1"/>
  <c r="AV2404" i="1" s="1"/>
  <c r="U2395" i="1"/>
  <c r="AX2395" i="1" s="1"/>
  <c r="J2388" i="1"/>
  <c r="AU2378" i="1"/>
  <c r="AP2377" i="1"/>
  <c r="AV2381" i="1"/>
  <c r="AW2381" i="1"/>
  <c r="K2223" i="1"/>
  <c r="V2224" i="1"/>
  <c r="AY2224" i="1" s="1"/>
  <c r="AW2339" i="1"/>
  <c r="AV2339" i="1"/>
  <c r="AW2331" i="1"/>
  <c r="AV2331" i="1"/>
  <c r="AW2315" i="1"/>
  <c r="AV2315" i="1"/>
  <c r="AV2296" i="1"/>
  <c r="AW2296" i="1"/>
  <c r="AV2268" i="1"/>
  <c r="AW2268" i="1"/>
  <c r="U2263" i="1"/>
  <c r="AX2263" i="1" s="1"/>
  <c r="J2262" i="1"/>
  <c r="AW2255" i="1"/>
  <c r="AV2255" i="1"/>
  <c r="BA2215" i="1"/>
  <c r="AL2214" i="1"/>
  <c r="BA2214" i="1" s="1"/>
  <c r="AU2515" i="1"/>
  <c r="AP2514" i="1"/>
  <c r="V2332" i="1"/>
  <c r="AY2332" i="1" s="1"/>
  <c r="K2331" i="1"/>
  <c r="V2331" i="1" s="1"/>
  <c r="AY2331" i="1" s="1"/>
  <c r="AL2331" i="1"/>
  <c r="BA2331" i="1" s="1"/>
  <c r="BA2332" i="1"/>
  <c r="AL2263" i="1"/>
  <c r="T2224" i="1"/>
  <c r="I2223" i="1"/>
  <c r="V2199" i="1"/>
  <c r="AY2199" i="1" s="1"/>
  <c r="AV2461" i="1"/>
  <c r="AW2461" i="1"/>
  <c r="V2378" i="1"/>
  <c r="AY2378" i="1" s="1"/>
  <c r="AG2260" i="1"/>
  <c r="AG2182" i="1" s="1"/>
  <c r="AW2241" i="1"/>
  <c r="AV2241" i="1"/>
  <c r="AX2224" i="1"/>
  <c r="T2199" i="1"/>
  <c r="I2198" i="1"/>
  <c r="T2198" i="1" s="1"/>
  <c r="M2182" i="1"/>
  <c r="T2146" i="1"/>
  <c r="I2145" i="1"/>
  <c r="T2116" i="1"/>
  <c r="AV2116" i="1" s="1"/>
  <c r="O2115" i="1"/>
  <c r="J2061" i="1"/>
  <c r="U2062" i="1"/>
  <c r="AX2062" i="1" s="1"/>
  <c r="K2029" i="1"/>
  <c r="V2030" i="1"/>
  <c r="AY2030" i="1" s="1"/>
  <c r="J2011" i="1"/>
  <c r="U2012" i="1"/>
  <c r="AX2012" i="1" s="1"/>
  <c r="J1997" i="1"/>
  <c r="U1997" i="1" s="1"/>
  <c r="AX1997" i="1" s="1"/>
  <c r="U1998" i="1"/>
  <c r="AX1998" i="1" s="1"/>
  <c r="AN2306" i="1"/>
  <c r="AN2305" i="1" s="1"/>
  <c r="AN2298" i="1" s="1"/>
  <c r="AN2182" i="1" s="1"/>
  <c r="AP2223" i="1"/>
  <c r="AU2224" i="1"/>
  <c r="BA2223" i="1"/>
  <c r="AL2222" i="1"/>
  <c r="AW2154" i="1"/>
  <c r="AV2154" i="1"/>
  <c r="T2137" i="1"/>
  <c r="T2096" i="1"/>
  <c r="I2095" i="1"/>
  <c r="AL2074" i="1"/>
  <c r="BA2074" i="1" s="1"/>
  <c r="T2061" i="1"/>
  <c r="I2060" i="1"/>
  <c r="V2006" i="1"/>
  <c r="AY2006" i="1" s="1"/>
  <c r="K2005" i="1"/>
  <c r="AU1999" i="1"/>
  <c r="AS1998" i="1"/>
  <c r="AU1987" i="1"/>
  <c r="AV1987" i="1" s="1"/>
  <c r="AR1986" i="1"/>
  <c r="AU2352" i="1"/>
  <c r="AV2352" i="1" s="1"/>
  <c r="AP2351" i="1"/>
  <c r="AW2317" i="1"/>
  <c r="AV2317" i="1"/>
  <c r="AV2307" i="1"/>
  <c r="U2273" i="1"/>
  <c r="AX2273" i="1" s="1"/>
  <c r="J2272" i="1"/>
  <c r="AV2206" i="1"/>
  <c r="AW2206" i="1"/>
  <c r="U2147" i="1"/>
  <c r="AX2147" i="1" s="1"/>
  <c r="J2146" i="1"/>
  <c r="AW2079" i="1"/>
  <c r="AV2079" i="1"/>
  <c r="U2075" i="1"/>
  <c r="AX2075" i="1" s="1"/>
  <c r="J2074" i="1"/>
  <c r="U2074" i="1" s="1"/>
  <c r="AX2074" i="1" s="1"/>
  <c r="AU2062" i="1"/>
  <c r="AV2062" i="1" s="1"/>
  <c r="Z2058" i="1"/>
  <c r="Z2038" i="1" s="1"/>
  <c r="AO2038" i="1"/>
  <c r="AV2054" i="1"/>
  <c r="AW2054" i="1"/>
  <c r="AP2018" i="1"/>
  <c r="AU2019" i="1"/>
  <c r="T2019" i="1"/>
  <c r="I2018" i="1"/>
  <c r="U1822" i="1"/>
  <c r="AX1822" i="1" s="1"/>
  <c r="J1821" i="1"/>
  <c r="AX2345" i="1"/>
  <c r="AA2344" i="1"/>
  <c r="AS2298" i="1"/>
  <c r="T2294" i="1"/>
  <c r="I2293" i="1"/>
  <c r="BA2272" i="1"/>
  <c r="AL2271" i="1"/>
  <c r="T2179" i="1"/>
  <c r="I2178" i="1"/>
  <c r="T2172" i="1"/>
  <c r="AV2172" i="1" s="1"/>
  <c r="R2171" i="1"/>
  <c r="V2146" i="1"/>
  <c r="AY2146" i="1" s="1"/>
  <c r="K2145" i="1"/>
  <c r="U2134" i="1"/>
  <c r="AX2134" i="1" s="1"/>
  <c r="J2130" i="1"/>
  <c r="BA2127" i="1"/>
  <c r="AL2126" i="1"/>
  <c r="BA2126" i="1" s="1"/>
  <c r="AW2109" i="1"/>
  <c r="AV2109" i="1"/>
  <c r="AS2094" i="1"/>
  <c r="AS2093" i="1" s="1"/>
  <c r="AS2058" i="1" s="1"/>
  <c r="AW2083" i="1"/>
  <c r="AV2083" i="1"/>
  <c r="AP2074" i="1"/>
  <c r="AU2074" i="1" s="1"/>
  <c r="AV2074" i="1" s="1"/>
  <c r="AU2075" i="1"/>
  <c r="AV2075" i="1" s="1"/>
  <c r="AW2063" i="1"/>
  <c r="AV2063" i="1"/>
  <c r="AW2032" i="1"/>
  <c r="AV2032" i="1"/>
  <c r="AP1992" i="1"/>
  <c r="AU1993" i="1"/>
  <c r="I1941" i="1"/>
  <c r="T1942" i="1"/>
  <c r="J1916" i="1"/>
  <c r="U1917" i="1"/>
  <c r="AX1917" i="1" s="1"/>
  <c r="I1898" i="1"/>
  <c r="T1899" i="1"/>
  <c r="I1886" i="1"/>
  <c r="T1887" i="1"/>
  <c r="AL1872" i="1"/>
  <c r="BA1873" i="1"/>
  <c r="J1861" i="1"/>
  <c r="U1862" i="1"/>
  <c r="AX1862" i="1" s="1"/>
  <c r="J1844" i="1"/>
  <c r="U1845" i="1"/>
  <c r="AX1845" i="1" s="1"/>
  <c r="AU2547" i="1"/>
  <c r="AU2527" i="1"/>
  <c r="AP2293" i="1"/>
  <c r="AU2294" i="1"/>
  <c r="AW2160" i="1"/>
  <c r="AV2160" i="1"/>
  <c r="AP2130" i="1"/>
  <c r="AU2134" i="1"/>
  <c r="AU2106" i="1"/>
  <c r="AP2105" i="1"/>
  <c r="AU2105" i="1" s="1"/>
  <c r="K2074" i="1"/>
  <c r="V2074" i="1" s="1"/>
  <c r="AY2074" i="1" s="1"/>
  <c r="AU2047" i="1"/>
  <c r="AP2046" i="1"/>
  <c r="AV2044" i="1"/>
  <c r="BA2031" i="1"/>
  <c r="AL2030" i="1"/>
  <c r="V2012" i="1"/>
  <c r="AY2012" i="1" s="1"/>
  <c r="K2011" i="1"/>
  <c r="AP1962" i="1"/>
  <c r="AU1963" i="1"/>
  <c r="AH1921" i="1"/>
  <c r="AV1932" i="1"/>
  <c r="AW1932" i="1"/>
  <c r="AP1915" i="1"/>
  <c r="U1899" i="1"/>
  <c r="AX1899" i="1" s="1"/>
  <c r="J1898" i="1"/>
  <c r="BA1893" i="1"/>
  <c r="AL1892" i="1"/>
  <c r="AU1857" i="1"/>
  <c r="AV1857" i="1" s="1"/>
  <c r="AV1838" i="1"/>
  <c r="AW1830" i="1"/>
  <c r="AA1819" i="1"/>
  <c r="AA1818" i="1" s="1"/>
  <c r="AW1804" i="1"/>
  <c r="AV1804" i="1"/>
  <c r="AU1780" i="1"/>
  <c r="AW1768" i="1"/>
  <c r="AT1921" i="1"/>
  <c r="AW1906" i="1"/>
  <c r="AV1906" i="1"/>
  <c r="U1887" i="1"/>
  <c r="AX1887" i="1" s="1"/>
  <c r="J1886" i="1"/>
  <c r="BA1879" i="1"/>
  <c r="AL1878" i="1"/>
  <c r="BA1878" i="1" s="1"/>
  <c r="V1775" i="1"/>
  <c r="AY1775" i="1" s="1"/>
  <c r="K1774" i="1"/>
  <c r="AS1930" i="1"/>
  <c r="AU1930" i="1" s="1"/>
  <c r="AU1931" i="1"/>
  <c r="V1925" i="1"/>
  <c r="AY1925" i="1" s="1"/>
  <c r="K1924" i="1"/>
  <c r="AV1919" i="1"/>
  <c r="AW1919" i="1"/>
  <c r="AW1895" i="1"/>
  <c r="AV1895" i="1"/>
  <c r="AW1894" i="1"/>
  <c r="AV1894" i="1"/>
  <c r="T1868" i="1"/>
  <c r="I1867" i="1"/>
  <c r="AP1843" i="1"/>
  <c r="AU1844" i="1"/>
  <c r="AU1822" i="1"/>
  <c r="AL1810" i="1"/>
  <c r="BA1810" i="1" s="1"/>
  <c r="BA1811" i="1"/>
  <c r="AU1797" i="1"/>
  <c r="AP1796" i="1"/>
  <c r="AU1796" i="1" s="1"/>
  <c r="K1733" i="1"/>
  <c r="V1734" i="1"/>
  <c r="AY1734" i="1" s="1"/>
  <c r="I1726" i="1"/>
  <c r="T1727" i="1"/>
  <c r="I1718" i="1"/>
  <c r="T1718" i="1" s="1"/>
  <c r="T1719" i="1"/>
  <c r="K1654" i="1"/>
  <c r="V1655" i="1"/>
  <c r="AY1655" i="1" s="1"/>
  <c r="K1645" i="1"/>
  <c r="V1646" i="1"/>
  <c r="AY1646" i="1" s="1"/>
  <c r="AW1953" i="1"/>
  <c r="AV1927" i="1"/>
  <c r="AW1927" i="1"/>
  <c r="BA1905" i="1"/>
  <c r="AL1904" i="1"/>
  <c r="AW1881" i="1"/>
  <c r="AV1881" i="1"/>
  <c r="AW1876" i="1"/>
  <c r="AV1876" i="1"/>
  <c r="V1873" i="1"/>
  <c r="AY1873" i="1" s="1"/>
  <c r="K1872" i="1"/>
  <c r="V1872" i="1" s="1"/>
  <c r="AY1872" i="1" s="1"/>
  <c r="AU1830" i="1"/>
  <c r="AV1830" i="1" s="1"/>
  <c r="T1825" i="1"/>
  <c r="AV1825" i="1" s="1"/>
  <c r="U1803" i="1"/>
  <c r="AX1803" i="1" s="1"/>
  <c r="J1802" i="1"/>
  <c r="AF1765" i="1"/>
  <c r="AW1785" i="1"/>
  <c r="AV1785" i="1"/>
  <c r="AV1775" i="1"/>
  <c r="AW1775" i="1"/>
  <c r="AU1762" i="1"/>
  <c r="AV1762" i="1" s="1"/>
  <c r="AP1761" i="1"/>
  <c r="AU1758" i="1"/>
  <c r="AV1758" i="1" s="1"/>
  <c r="AS1757" i="1"/>
  <c r="U1738" i="1"/>
  <c r="AX1738" i="1" s="1"/>
  <c r="J1737" i="1"/>
  <c r="U1737" i="1" s="1"/>
  <c r="AX1737" i="1" s="1"/>
  <c r="BA1726" i="1"/>
  <c r="AL1725" i="1"/>
  <c r="U1720" i="1"/>
  <c r="AX1720" i="1" s="1"/>
  <c r="J1719" i="1"/>
  <c r="V1700" i="1"/>
  <c r="AY1700" i="1" s="1"/>
  <c r="K1699" i="1"/>
  <c r="BA1655" i="1"/>
  <c r="AL1654" i="1"/>
  <c r="I1614" i="1"/>
  <c r="T1623" i="1"/>
  <c r="U1739" i="1"/>
  <c r="AX1739" i="1" s="1"/>
  <c r="AU1668" i="1"/>
  <c r="U1647" i="1"/>
  <c r="AX1647" i="1" s="1"/>
  <c r="AU1623" i="1"/>
  <c r="AP1614" i="1"/>
  <c r="AJ1598" i="1"/>
  <c r="I1601" i="1"/>
  <c r="T1602" i="1"/>
  <c r="AA1853" i="1"/>
  <c r="AW1749" i="1"/>
  <c r="AV1749" i="1"/>
  <c r="T1655" i="1"/>
  <c r="AU1646" i="1"/>
  <c r="AG1598" i="1"/>
  <c r="U1396" i="1"/>
  <c r="AX1396" i="1" s="1"/>
  <c r="J1395" i="1"/>
  <c r="T1780" i="1"/>
  <c r="V1756" i="1"/>
  <c r="AY1756" i="1" s="1"/>
  <c r="K1755" i="1"/>
  <c r="AU1745" i="1"/>
  <c r="AP1744" i="1"/>
  <c r="AU1720" i="1"/>
  <c r="AV1720" i="1" s="1"/>
  <c r="AY1686" i="1"/>
  <c r="AC1685" i="1"/>
  <c r="AY1685" i="1" s="1"/>
  <c r="AW1680" i="1"/>
  <c r="AV1680" i="1"/>
  <c r="AP1634" i="1"/>
  <c r="AU1634" i="1" s="1"/>
  <c r="AU1635" i="1"/>
  <c r="BA1624" i="1"/>
  <c r="AL1601" i="1"/>
  <c r="BA1602" i="1"/>
  <c r="AU1539" i="1"/>
  <c r="AS1538" i="1"/>
  <c r="V1526" i="1"/>
  <c r="AY1526" i="1" s="1"/>
  <c r="K1525" i="1"/>
  <c r="J1495" i="1"/>
  <c r="U1495" i="1" s="1"/>
  <c r="AX1495" i="1" s="1"/>
  <c r="U1496" i="1"/>
  <c r="AX1496" i="1" s="1"/>
  <c r="K1487" i="1"/>
  <c r="V1488" i="1"/>
  <c r="AY1488" i="1" s="1"/>
  <c r="AL1470" i="1"/>
  <c r="BA1471" i="1"/>
  <c r="AQ1416" i="1"/>
  <c r="I1388" i="1"/>
  <c r="T1389" i="1"/>
  <c r="I1382" i="1"/>
  <c r="T1383" i="1"/>
  <c r="AK1921" i="1"/>
  <c r="AQ1842" i="1"/>
  <c r="AQ1818" i="1" s="1"/>
  <c r="AQ1765" i="1" s="1"/>
  <c r="AI1818" i="1"/>
  <c r="AI1765" i="1" s="1"/>
  <c r="AU1769" i="1"/>
  <c r="AV1769" i="1" s="1"/>
  <c r="AP1768" i="1"/>
  <c r="AU1686" i="1"/>
  <c r="AP1685" i="1"/>
  <c r="AU1685" i="1" s="1"/>
  <c r="T1670" i="1"/>
  <c r="AI1598" i="1"/>
  <c r="AC1613" i="1"/>
  <c r="AC1599" i="1" s="1"/>
  <c r="T1615" i="1"/>
  <c r="AV1615" i="1" s="1"/>
  <c r="U1575" i="1"/>
  <c r="AX1575" i="1" s="1"/>
  <c r="M1574" i="1"/>
  <c r="U1574" i="1" s="1"/>
  <c r="AX1574" i="1" s="1"/>
  <c r="T1566" i="1"/>
  <c r="I1565" i="1"/>
  <c r="V1559" i="1"/>
  <c r="AY1559" i="1" s="1"/>
  <c r="K1558" i="1"/>
  <c r="U1538" i="1"/>
  <c r="AX1538" i="1" s="1"/>
  <c r="T1513" i="1"/>
  <c r="I1512" i="1"/>
  <c r="T1505" i="1"/>
  <c r="AV1505" i="1" s="1"/>
  <c r="Q1504" i="1"/>
  <c r="T1496" i="1"/>
  <c r="I1495" i="1"/>
  <c r="T1495" i="1" s="1"/>
  <c r="T1479" i="1"/>
  <c r="I1478" i="1"/>
  <c r="V1427" i="1"/>
  <c r="AY1427" i="1" s="1"/>
  <c r="K1426" i="1"/>
  <c r="V1426" i="1" s="1"/>
  <c r="AY1426" i="1" s="1"/>
  <c r="V1421" i="1"/>
  <c r="AY1421" i="1" s="1"/>
  <c r="K1420" i="1"/>
  <c r="BA1409" i="1"/>
  <c r="AL1408" i="1"/>
  <c r="BA1384" i="1"/>
  <c r="AL1383" i="1"/>
  <c r="T1364" i="1"/>
  <c r="I1363" i="1"/>
  <c r="V1566" i="1"/>
  <c r="AY1566" i="1" s="1"/>
  <c r="AP1556" i="1"/>
  <c r="AU1557" i="1"/>
  <c r="BA1531" i="1"/>
  <c r="AL1530" i="1"/>
  <c r="AP1477" i="1"/>
  <c r="AU1477" i="1" s="1"/>
  <c r="AU1478" i="1"/>
  <c r="AU1459" i="1"/>
  <c r="AV1459" i="1" s="1"/>
  <c r="AA1433" i="1"/>
  <c r="AA1417" i="1" s="1"/>
  <c r="AA1416" i="1" s="1"/>
  <c r="AO1416" i="1"/>
  <c r="U1377" i="1"/>
  <c r="AX1377" i="1" s="1"/>
  <c r="BA1356" i="1"/>
  <c r="BA1346" i="1"/>
  <c r="AL1345" i="1"/>
  <c r="T1333" i="1"/>
  <c r="T1311" i="1"/>
  <c r="I1310" i="1"/>
  <c r="X1598" i="1"/>
  <c r="P1588" i="1"/>
  <c r="P1587" i="1" s="1"/>
  <c r="T1571" i="1"/>
  <c r="AW1532" i="1"/>
  <c r="AV1532" i="1"/>
  <c r="AH1416" i="1"/>
  <c r="O1416" i="1"/>
  <c r="T1427" i="1"/>
  <c r="AU1396" i="1"/>
  <c r="U1351" i="1"/>
  <c r="AX1351" i="1" s="1"/>
  <c r="J1350" i="1"/>
  <c r="AV1302" i="1"/>
  <c r="AW1302" i="1"/>
  <c r="AR1269" i="1"/>
  <c r="AR1268" i="1" s="1"/>
  <c r="AR1254" i="1" s="1"/>
  <c r="AR1253" i="1" s="1"/>
  <c r="V1009" i="1"/>
  <c r="AY1009" i="1" s="1"/>
  <c r="K1008" i="1"/>
  <c r="AU1569" i="1"/>
  <c r="BA1557" i="1"/>
  <c r="AL1556" i="1"/>
  <c r="T1497" i="1"/>
  <c r="AP1469" i="1"/>
  <c r="AU1470" i="1"/>
  <c r="AK1416" i="1"/>
  <c r="AU1384" i="1"/>
  <c r="AV1384" i="1" s="1"/>
  <c r="V1364" i="1"/>
  <c r="AY1364" i="1" s="1"/>
  <c r="AV1351" i="1"/>
  <c r="AW1351" i="1"/>
  <c r="AL1310" i="1"/>
  <c r="BA1311" i="1"/>
  <c r="AZ1253" i="1"/>
  <c r="AV1247" i="1"/>
  <c r="AW1247" i="1"/>
  <c r="V1301" i="1"/>
  <c r="AY1301" i="1" s="1"/>
  <c r="K1300" i="1"/>
  <c r="AS1292" i="1"/>
  <c r="AU1293" i="1"/>
  <c r="AW1246" i="1"/>
  <c r="AV1246" i="1"/>
  <c r="V1221" i="1"/>
  <c r="AY1221" i="1" s="1"/>
  <c r="K1220" i="1"/>
  <c r="AV1215" i="1"/>
  <c r="AW1215" i="1"/>
  <c r="AU1202" i="1"/>
  <c r="AP1201" i="1"/>
  <c r="AU1182" i="1"/>
  <c r="AP1181" i="1"/>
  <c r="AW1163" i="1"/>
  <c r="AV1163" i="1"/>
  <c r="BA1141" i="1"/>
  <c r="AL1135" i="1"/>
  <c r="BA1135" i="1" s="1"/>
  <c r="J1127" i="1"/>
  <c r="U1128" i="1"/>
  <c r="AX1128" i="1" s="1"/>
  <c r="AW1126" i="1"/>
  <c r="AV1126" i="1"/>
  <c r="J1064" i="1"/>
  <c r="U1065" i="1"/>
  <c r="AX1065" i="1" s="1"/>
  <c r="J1053" i="1"/>
  <c r="U1054" i="1"/>
  <c r="AX1054" i="1" s="1"/>
  <c r="AW1016" i="1"/>
  <c r="AV1016" i="1"/>
  <c r="AU1002" i="1"/>
  <c r="AV1002" i="1" s="1"/>
  <c r="AV948" i="1"/>
  <c r="AW948" i="1"/>
  <c r="AW908" i="1"/>
  <c r="AV908" i="1"/>
  <c r="J870" i="1"/>
  <c r="U871" i="1"/>
  <c r="AX871" i="1" s="1"/>
  <c r="AW1346" i="1"/>
  <c r="AV1346" i="1"/>
  <c r="AW1314" i="1"/>
  <c r="AV1314" i="1"/>
  <c r="AI1254" i="1"/>
  <c r="AI1253" i="1" s="1"/>
  <c r="AU1222" i="1"/>
  <c r="AP1221" i="1"/>
  <c r="AW1195" i="1"/>
  <c r="AV1195" i="1"/>
  <c r="AL1186" i="1"/>
  <c r="V1162" i="1"/>
  <c r="AY1162" i="1" s="1"/>
  <c r="K1161" i="1"/>
  <c r="AW1129" i="1"/>
  <c r="AV1129" i="1"/>
  <c r="AP1114" i="1"/>
  <c r="AU1115" i="1"/>
  <c r="Y1074" i="1"/>
  <c r="AU947" i="1"/>
  <c r="AP946" i="1"/>
  <c r="AX934" i="1"/>
  <c r="AS897" i="1"/>
  <c r="AS882" i="1" s="1"/>
  <c r="AL898" i="1"/>
  <c r="BA907" i="1"/>
  <c r="AP884" i="1"/>
  <c r="AU885" i="1"/>
  <c r="K870" i="1"/>
  <c r="V871" i="1"/>
  <c r="AY871" i="1" s="1"/>
  <c r="AW838" i="1"/>
  <c r="AA1343" i="1"/>
  <c r="AA1336" i="1" s="1"/>
  <c r="AA1253" i="1" s="1"/>
  <c r="AV1296" i="1"/>
  <c r="AW1296" i="1"/>
  <c r="AT1253" i="1"/>
  <c r="AB1253" i="1"/>
  <c r="BA1263" i="1"/>
  <c r="AL1262" i="1"/>
  <c r="BA1262" i="1" s="1"/>
  <c r="AL1127" i="1"/>
  <c r="BA1128" i="1"/>
  <c r="T1116" i="1"/>
  <c r="AU1059" i="1"/>
  <c r="AP1058" i="1"/>
  <c r="AU1058" i="1" s="1"/>
  <c r="AP1054" i="1"/>
  <c r="AU1055" i="1"/>
  <c r="AV1056" i="1"/>
  <c r="AW1056" i="1"/>
  <c r="AW1020" i="1"/>
  <c r="U962" i="1"/>
  <c r="AX962" i="1" s="1"/>
  <c r="J961" i="1"/>
  <c r="T885" i="1"/>
  <c r="I884" i="1"/>
  <c r="AP871" i="1"/>
  <c r="AU872" i="1"/>
  <c r="AV873" i="1"/>
  <c r="AW873" i="1"/>
  <c r="AW725" i="1"/>
  <c r="AV725" i="1"/>
  <c r="I384" i="1"/>
  <c r="T384" i="1" s="1"/>
  <c r="T385" i="1"/>
  <c r="N1315" i="1"/>
  <c r="V1316" i="1"/>
  <c r="AY1316" i="1" s="1"/>
  <c r="P1270" i="1"/>
  <c r="T1271" i="1"/>
  <c r="AV1271" i="1" s="1"/>
  <c r="AW1188" i="1"/>
  <c r="AV1188" i="1"/>
  <c r="BA1168" i="1"/>
  <c r="AL1167" i="1"/>
  <c r="BA1167" i="1" s="1"/>
  <c r="AW1119" i="1"/>
  <c r="AV1119" i="1"/>
  <c r="P1074" i="1"/>
  <c r="AU1008" i="1"/>
  <c r="AS1007" i="1"/>
  <c r="AS994" i="1" s="1"/>
  <c r="AS987" i="1" s="1"/>
  <c r="T997" i="1"/>
  <c r="AV997" i="1" s="1"/>
  <c r="R996" i="1"/>
  <c r="T961" i="1"/>
  <c r="I960" i="1"/>
  <c r="U947" i="1"/>
  <c r="AX947" i="1" s="1"/>
  <c r="J946" i="1"/>
  <c r="N881" i="1"/>
  <c r="BA885" i="1"/>
  <c r="AL884" i="1"/>
  <c r="P856" i="1"/>
  <c r="T862" i="1"/>
  <c r="AV862" i="1" s="1"/>
  <c r="V852" i="1"/>
  <c r="AY852" i="1" s="1"/>
  <c r="N851" i="1"/>
  <c r="AW839" i="1"/>
  <c r="AV839" i="1"/>
  <c r="AV780" i="1"/>
  <c r="AW780" i="1"/>
  <c r="AL661" i="1"/>
  <c r="BA661" i="1" s="1"/>
  <c r="BA662" i="1"/>
  <c r="T649" i="1"/>
  <c r="I648" i="1"/>
  <c r="K592" i="1"/>
  <c r="V596" i="1"/>
  <c r="AY596" i="1" s="1"/>
  <c r="I591" i="1"/>
  <c r="T591" i="1" s="1"/>
  <c r="T592" i="1"/>
  <c r="T571" i="1"/>
  <c r="I570" i="1"/>
  <c r="AW534" i="1"/>
  <c r="AV534" i="1"/>
  <c r="V454" i="1"/>
  <c r="AY454" i="1" s="1"/>
  <c r="K453" i="1"/>
  <c r="AV434" i="1"/>
  <c r="AW434" i="1"/>
  <c r="AL422" i="1"/>
  <c r="BA427" i="1"/>
  <c r="AV417" i="1"/>
  <c r="AW417" i="1"/>
  <c r="K352" i="1"/>
  <c r="T300" i="1"/>
  <c r="I299" i="1"/>
  <c r="T299" i="1" s="1"/>
  <c r="AW280" i="1"/>
  <c r="U252" i="1"/>
  <c r="AX252" i="1" s="1"/>
  <c r="J251" i="1"/>
  <c r="V201" i="1"/>
  <c r="AY201" i="1" s="1"/>
  <c r="K200" i="1"/>
  <c r="T794" i="1"/>
  <c r="I793" i="1"/>
  <c r="V780" i="1"/>
  <c r="AY780" i="1" s="1"/>
  <c r="K779" i="1"/>
  <c r="U769" i="1"/>
  <c r="AX769" i="1" s="1"/>
  <c r="J768" i="1"/>
  <c r="U768" i="1" s="1"/>
  <c r="AX768" i="1" s="1"/>
  <c r="AF719" i="1"/>
  <c r="AW705" i="1"/>
  <c r="AV705" i="1"/>
  <c r="AL1205" i="1"/>
  <c r="BA1205" i="1" s="1"/>
  <c r="BA1206" i="1"/>
  <c r="U1202" i="1"/>
  <c r="AX1202" i="1" s="1"/>
  <c r="J1201" i="1"/>
  <c r="AR1154" i="1"/>
  <c r="AU1154" i="1" s="1"/>
  <c r="AU1155" i="1"/>
  <c r="AI1074" i="1"/>
  <c r="AW1101" i="1"/>
  <c r="AV1101" i="1"/>
  <c r="AU1043" i="1"/>
  <c r="AP1042" i="1"/>
  <c r="BA1041" i="1"/>
  <c r="AL1040" i="1"/>
  <c r="AU1013" i="1"/>
  <c r="AP1012" i="1"/>
  <c r="AL1002" i="1"/>
  <c r="BA1003" i="1"/>
  <c r="AV982" i="1"/>
  <c r="AW982" i="1"/>
  <c r="AR975" i="1"/>
  <c r="AU975" i="1" s="1"/>
  <c r="AU976" i="1"/>
  <c r="AU957" i="1"/>
  <c r="AV957" i="1" s="1"/>
  <c r="AX933" i="1"/>
  <c r="BA859" i="1"/>
  <c r="AL858" i="1"/>
  <c r="AW852" i="1"/>
  <c r="AV852" i="1"/>
  <c r="AS793" i="1"/>
  <c r="AU794" i="1"/>
  <c r="AW750" i="1"/>
  <c r="AV750" i="1"/>
  <c r="BA742" i="1"/>
  <c r="AL741" i="1"/>
  <c r="AW728" i="1"/>
  <c r="AV728" i="1"/>
  <c r="T663" i="1"/>
  <c r="I662" i="1"/>
  <c r="AL648" i="1"/>
  <c r="V648" i="1"/>
  <c r="AY648" i="1" s="1"/>
  <c r="K647" i="1"/>
  <c r="AW594" i="1"/>
  <c r="AV594" i="1"/>
  <c r="AR420" i="1"/>
  <c r="AR419" i="1" s="1"/>
  <c r="AF420" i="1"/>
  <c r="AV584" i="1"/>
  <c r="AW584" i="1"/>
  <c r="AV548" i="1"/>
  <c r="AW548" i="1"/>
  <c r="I532" i="1"/>
  <c r="T533" i="1"/>
  <c r="AW521" i="1"/>
  <c r="AV521" i="1"/>
  <c r="AW509" i="1"/>
  <c r="AV509" i="1"/>
  <c r="AW502" i="1"/>
  <c r="AV502" i="1"/>
  <c r="AX486" i="1"/>
  <c r="AW408" i="1"/>
  <c r="AV408" i="1"/>
  <c r="AU402" i="1"/>
  <c r="AS401" i="1"/>
  <c r="AU401" i="1" s="1"/>
  <c r="AU393" i="1"/>
  <c r="AP392" i="1"/>
  <c r="AW363" i="1"/>
  <c r="AV363" i="1"/>
  <c r="AV342" i="1"/>
  <c r="AW342" i="1"/>
  <c r="U320" i="1"/>
  <c r="AX320" i="1" s="1"/>
  <c r="J319" i="1"/>
  <c r="U319" i="1" s="1"/>
  <c r="AX319" i="1" s="1"/>
  <c r="AW310" i="1"/>
  <c r="U273" i="1"/>
  <c r="AX273" i="1" s="1"/>
  <c r="J272" i="1"/>
  <c r="V230" i="1"/>
  <c r="AY230" i="1" s="1"/>
  <c r="K229" i="1"/>
  <c r="U215" i="1"/>
  <c r="AX215" i="1" s="1"/>
  <c r="J214" i="1"/>
  <c r="I204" i="1"/>
  <c r="T204" i="1" s="1"/>
  <c r="T207" i="1"/>
  <c r="AL192" i="1"/>
  <c r="BA192" i="1" s="1"/>
  <c r="BA193" i="1"/>
  <c r="J146" i="1"/>
  <c r="U147" i="1"/>
  <c r="AX147" i="1" s="1"/>
  <c r="R132" i="1"/>
  <c r="T133" i="1"/>
  <c r="I123" i="1"/>
  <c r="T124" i="1"/>
  <c r="J104" i="1"/>
  <c r="U105" i="1"/>
  <c r="AX105" i="1" s="1"/>
  <c r="K36" i="1"/>
  <c r="V36" i="1" s="1"/>
  <c r="AY36" i="1" s="1"/>
  <c r="V37" i="1"/>
  <c r="AY37" i="1" s="1"/>
  <c r="AV1412" i="1"/>
  <c r="T1256" i="1"/>
  <c r="T850" i="1"/>
  <c r="I844" i="1"/>
  <c r="V576" i="1"/>
  <c r="AY576" i="1" s="1"/>
  <c r="K575" i="1"/>
  <c r="AU320" i="1"/>
  <c r="AV320" i="1" s="1"/>
  <c r="AP319" i="1"/>
  <c r="AU319" i="1" s="1"/>
  <c r="AV319" i="1" s="1"/>
  <c r="U1274" i="1"/>
  <c r="AX1274" i="1" s="1"/>
  <c r="J1269" i="1"/>
  <c r="V1202" i="1"/>
  <c r="AY1202" i="1" s="1"/>
  <c r="AF1174" i="1"/>
  <c r="BA1174" i="1" s="1"/>
  <c r="BA1175" i="1"/>
  <c r="AP1168" i="1"/>
  <c r="AU1169" i="1"/>
  <c r="T1155" i="1"/>
  <c r="AV1155" i="1" s="1"/>
  <c r="O1074" i="1"/>
  <c r="AB1074" i="1"/>
  <c r="AV1092" i="1"/>
  <c r="AW1068" i="1"/>
  <c r="AV1068" i="1"/>
  <c r="AA988" i="1"/>
  <c r="AX988" i="1" s="1"/>
  <c r="AX989" i="1"/>
  <c r="T976" i="1"/>
  <c r="BA934" i="1"/>
  <c r="AL933" i="1"/>
  <c r="AV907" i="1"/>
  <c r="AW907" i="1"/>
  <c r="AU812" i="1"/>
  <c r="AV812" i="1" s="1"/>
  <c r="AP811" i="1"/>
  <c r="AU806" i="1"/>
  <c r="AW763" i="1"/>
  <c r="AV763" i="1"/>
  <c r="AW736" i="1"/>
  <c r="K696" i="1"/>
  <c r="V697" i="1"/>
  <c r="AY697" i="1" s="1"/>
  <c r="AP670" i="1"/>
  <c r="AU671" i="1"/>
  <c r="BA637" i="1"/>
  <c r="AL636" i="1"/>
  <c r="BA636" i="1" s="1"/>
  <c r="J592" i="1"/>
  <c r="AW597" i="1"/>
  <c r="AV597" i="1"/>
  <c r="AW515" i="1"/>
  <c r="AV515" i="1"/>
  <c r="AV491" i="1"/>
  <c r="AP485" i="1"/>
  <c r="AW459" i="1"/>
  <c r="AV459" i="1"/>
  <c r="V429" i="1"/>
  <c r="AY429" i="1" s="1"/>
  <c r="K428" i="1"/>
  <c r="V404" i="1"/>
  <c r="AY404" i="1" s="1"/>
  <c r="K403" i="1"/>
  <c r="AW378" i="1"/>
  <c r="AV378" i="1"/>
  <c r="AY311" i="1"/>
  <c r="AS271" i="1"/>
  <c r="BA285" i="1"/>
  <c r="AL284" i="1"/>
  <c r="BA284" i="1" s="1"/>
  <c r="AU274" i="1"/>
  <c r="AV274" i="1" s="1"/>
  <c r="I234" i="1"/>
  <c r="T235" i="1"/>
  <c r="I214" i="1"/>
  <c r="T215" i="1"/>
  <c r="AU181" i="1"/>
  <c r="AV181" i="1" s="1"/>
  <c r="AV141" i="1"/>
  <c r="AW141" i="1"/>
  <c r="AU133" i="1"/>
  <c r="I90" i="1"/>
  <c r="T90" i="1" s="1"/>
  <c r="T91" i="1"/>
  <c r="AL81" i="1"/>
  <c r="BA82" i="1"/>
  <c r="I76" i="1"/>
  <c r="T77" i="1"/>
  <c r="AU62" i="1"/>
  <c r="J36" i="1"/>
  <c r="U36" i="1" s="1"/>
  <c r="AX36" i="1" s="1"/>
  <c r="U37" i="1"/>
  <c r="AX37" i="1" s="1"/>
  <c r="AW26" i="1"/>
  <c r="AV26" i="1"/>
  <c r="T1193" i="1"/>
  <c r="AU1142" i="1"/>
  <c r="AP1141" i="1"/>
  <c r="AU972" i="1"/>
  <c r="AR971" i="1"/>
  <c r="AV956" i="1"/>
  <c r="AW956" i="1"/>
  <c r="T899" i="1"/>
  <c r="AV899" i="1" s="1"/>
  <c r="AW624" i="1"/>
  <c r="AV624" i="1"/>
  <c r="T618" i="1"/>
  <c r="V561" i="1"/>
  <c r="AY561" i="1" s="1"/>
  <c r="K560" i="1"/>
  <c r="T478" i="1"/>
  <c r="AV478" i="1" s="1"/>
  <c r="P472" i="1"/>
  <c r="P457" i="1" s="1"/>
  <c r="P451" i="1" s="1"/>
  <c r="P420" i="1" s="1"/>
  <c r="P419" i="1" s="1"/>
  <c r="AU385" i="1"/>
  <c r="AP384" i="1"/>
  <c r="V1513" i="1"/>
  <c r="AY1513" i="1" s="1"/>
  <c r="V1471" i="1"/>
  <c r="AY1471" i="1" s="1"/>
  <c r="AU1388" i="1"/>
  <c r="K1182" i="1"/>
  <c r="V1183" i="1"/>
  <c r="AY1183" i="1" s="1"/>
  <c r="AW1028" i="1"/>
  <c r="AV1028" i="1"/>
  <c r="BA837" i="1"/>
  <c r="AL836" i="1"/>
  <c r="BA836" i="1" s="1"/>
  <c r="AL721" i="1"/>
  <c r="BA721" i="1" s="1"/>
  <c r="BA722" i="1"/>
  <c r="U698" i="1"/>
  <c r="AX698" i="1" s="1"/>
  <c r="J697" i="1"/>
  <c r="T560" i="1"/>
  <c r="I559" i="1"/>
  <c r="I486" i="1"/>
  <c r="T499" i="1"/>
  <c r="AV354" i="1"/>
  <c r="AW354" i="1"/>
  <c r="AS735" i="1"/>
  <c r="AS720" i="1" s="1"/>
  <c r="AS248" i="1"/>
  <c r="AU201" i="1"/>
  <c r="AC138" i="1"/>
  <c r="AY139" i="1"/>
  <c r="AP121" i="1"/>
  <c r="AP67" i="1"/>
  <c r="AU67" i="1" s="1"/>
  <c r="AU68" i="1"/>
  <c r="L427" i="1"/>
  <c r="L422" i="1" s="1"/>
  <c r="L421" i="1" s="1"/>
  <c r="L420" i="1" s="1"/>
  <c r="L419" i="1" s="1"/>
  <c r="AT143" i="1"/>
  <c r="AP95" i="1"/>
  <c r="AU96" i="1"/>
  <c r="AE719" i="1"/>
  <c r="AE3342" i="1" s="1"/>
  <c r="AC143" i="1"/>
  <c r="O212" i="1"/>
  <c r="O189" i="1" s="1"/>
  <c r="AU179" i="1"/>
  <c r="AP171" i="1"/>
  <c r="AP59" i="1"/>
  <c r="AU60" i="1"/>
  <c r="AO719" i="1"/>
  <c r="AU423" i="1"/>
  <c r="AV423" i="1" s="1"/>
  <c r="AQ422" i="1"/>
  <c r="AQ421" i="1" s="1"/>
  <c r="AP250" i="1"/>
  <c r="AU251" i="1"/>
  <c r="AN143" i="1"/>
  <c r="X143" i="1"/>
  <c r="Z143" i="1"/>
  <c r="AI189" i="1"/>
  <c r="AI143" i="1" s="1"/>
  <c r="T139" i="1"/>
  <c r="S138" i="1"/>
  <c r="AP103" i="1"/>
  <c r="AU104" i="1"/>
  <c r="AP80" i="1"/>
  <c r="AU80" i="1" s="1"/>
  <c r="AU81" i="1"/>
  <c r="AV976" i="1" l="1"/>
  <c r="S2409" i="1"/>
  <c r="S2401" i="1" s="1"/>
  <c r="S2386" i="1" s="1"/>
  <c r="S2374" i="1" s="1"/>
  <c r="Q2184" i="1"/>
  <c r="Q2183" i="1" s="1"/>
  <c r="AP2522" i="1"/>
  <c r="AP2637" i="1"/>
  <c r="Y419" i="1"/>
  <c r="Y3342" i="1" s="1"/>
  <c r="AR719" i="1"/>
  <c r="V3321" i="1"/>
  <c r="AY3321" i="1" s="1"/>
  <c r="K3320" i="1"/>
  <c r="O1691" i="1"/>
  <c r="O1684" i="1" s="1"/>
  <c r="O1598" i="1" s="1"/>
  <c r="T2557" i="1"/>
  <c r="AX51" i="1"/>
  <c r="AA13" i="1"/>
  <c r="T2463" i="1"/>
  <c r="Q735" i="1"/>
  <c r="O151" i="1"/>
  <c r="O150" i="1" s="1"/>
  <c r="AW78" i="1"/>
  <c r="AV78" i="1"/>
  <c r="O143" i="1"/>
  <c r="AA1765" i="1"/>
  <c r="AJ3342" i="1"/>
  <c r="AV2389" i="1"/>
  <c r="AL569" i="1"/>
  <c r="BA569" i="1" s="1"/>
  <c r="BA570" i="1"/>
  <c r="AR2828" i="1"/>
  <c r="AU2829" i="1"/>
  <c r="AY2345" i="1"/>
  <c r="AD2344" i="1"/>
  <c r="T3214" i="1"/>
  <c r="P1517" i="1"/>
  <c r="T52" i="1"/>
  <c r="P51" i="1"/>
  <c r="T51" i="1" s="1"/>
  <c r="BA413" i="1"/>
  <c r="AL412" i="1"/>
  <c r="BA412" i="1" s="1"/>
  <c r="AU1520" i="1"/>
  <c r="AV1520" i="1" s="1"/>
  <c r="AR1519" i="1"/>
  <c r="J1768" i="1"/>
  <c r="U1769" i="1"/>
  <c r="AX1769" i="1" s="1"/>
  <c r="T2695" i="1"/>
  <c r="AV2695" i="1" s="1"/>
  <c r="R2694" i="1"/>
  <c r="N3295" i="1"/>
  <c r="V3296" i="1"/>
  <c r="AY3296" i="1" s="1"/>
  <c r="AQ51" i="1"/>
  <c r="AU52" i="1"/>
  <c r="BA793" i="1"/>
  <c r="AL792" i="1"/>
  <c r="X3342" i="1"/>
  <c r="AZ3342" i="1"/>
  <c r="AV1250" i="1"/>
  <c r="S1684" i="1"/>
  <c r="U839" i="1"/>
  <c r="AX839" i="1" s="1"/>
  <c r="J838" i="1"/>
  <c r="BA3201" i="1"/>
  <c r="AL3200" i="1"/>
  <c r="BA3200" i="1" s="1"/>
  <c r="BA402" i="1"/>
  <c r="AL401" i="1"/>
  <c r="BA401" i="1" s="1"/>
  <c r="T3215" i="1"/>
  <c r="AW53" i="1"/>
  <c r="AV53" i="1"/>
  <c r="V3201" i="1"/>
  <c r="AY3201" i="1" s="1"/>
  <c r="K3200" i="1"/>
  <c r="V3200" i="1" s="1"/>
  <c r="AY3200" i="1" s="1"/>
  <c r="AF1290" i="1"/>
  <c r="BA1291" i="1"/>
  <c r="BA2619" i="1"/>
  <c r="AL2618" i="1"/>
  <c r="BA2618" i="1" s="1"/>
  <c r="AW3201" i="1"/>
  <c r="AV3201" i="1"/>
  <c r="AU3200" i="1"/>
  <c r="AS3190" i="1"/>
  <c r="AH3342" i="1"/>
  <c r="AG3342" i="1"/>
  <c r="W3342" i="1"/>
  <c r="AT3342" i="1"/>
  <c r="AB3342" i="1"/>
  <c r="AO3342" i="1"/>
  <c r="AU347" i="1"/>
  <c r="AY971" i="1"/>
  <c r="AD960" i="1"/>
  <c r="AW1518" i="1"/>
  <c r="V810" i="1"/>
  <c r="AY810" i="1" s="1"/>
  <c r="N804" i="1"/>
  <c r="N797" i="1" s="1"/>
  <c r="AU3215" i="1"/>
  <c r="AP3214" i="1"/>
  <c r="AU3214" i="1" s="1"/>
  <c r="AY52" i="1"/>
  <c r="AD51" i="1"/>
  <c r="J574" i="1"/>
  <c r="U574" i="1" s="1"/>
  <c r="AX574" i="1" s="1"/>
  <c r="U575" i="1"/>
  <c r="AX575" i="1" s="1"/>
  <c r="AL347" i="1"/>
  <c r="BA347" i="1" s="1"/>
  <c r="BA352" i="1"/>
  <c r="AS335" i="1"/>
  <c r="AS334" i="1" s="1"/>
  <c r="AS333" i="1" s="1"/>
  <c r="AS247" i="1" s="1"/>
  <c r="AU340" i="1"/>
  <c r="AU2694" i="1"/>
  <c r="AP2693" i="1"/>
  <c r="U3201" i="1"/>
  <c r="AX3201" i="1" s="1"/>
  <c r="M3200" i="1"/>
  <c r="K3215" i="1"/>
  <c r="V3216" i="1"/>
  <c r="AY3216" i="1" s="1"/>
  <c r="Q427" i="1"/>
  <c r="Q422" i="1" s="1"/>
  <c r="Q421" i="1" s="1"/>
  <c r="Q420" i="1" s="1"/>
  <c r="Q419" i="1" s="1"/>
  <c r="T442" i="1"/>
  <c r="AV1206" i="1"/>
  <c r="AV1910" i="1"/>
  <c r="AW1519" i="1"/>
  <c r="AU1693" i="1"/>
  <c r="AV1693" i="1" s="1"/>
  <c r="AQ1692" i="1"/>
  <c r="BA2695" i="1"/>
  <c r="AL2694" i="1"/>
  <c r="T3209" i="1"/>
  <c r="AV3209" i="1" s="1"/>
  <c r="Q3200" i="1"/>
  <c r="Q3190" i="1" s="1"/>
  <c r="Q3189" i="1" s="1"/>
  <c r="AV552" i="1"/>
  <c r="BA1237" i="1"/>
  <c r="AL1231" i="1"/>
  <c r="T2300" i="1"/>
  <c r="AV2300" i="1" s="1"/>
  <c r="O2299" i="1"/>
  <c r="T2299" i="1" s="1"/>
  <c r="AV2299" i="1" s="1"/>
  <c r="BA3216" i="1"/>
  <c r="AL3215" i="1"/>
  <c r="BA1693" i="1"/>
  <c r="AL1692" i="1"/>
  <c r="BA1692" i="1" s="1"/>
  <c r="AK3342" i="1"/>
  <c r="AV2649" i="1"/>
  <c r="AW2649" i="1"/>
  <c r="AF2636" i="1"/>
  <c r="BA2637" i="1"/>
  <c r="AN3342" i="1"/>
  <c r="AU103" i="1"/>
  <c r="AP102" i="1"/>
  <c r="S137" i="1"/>
  <c r="T138" i="1"/>
  <c r="AU250" i="1"/>
  <c r="AP249" i="1"/>
  <c r="AU95" i="1"/>
  <c r="AP94" i="1"/>
  <c r="AU94" i="1" s="1"/>
  <c r="AY138" i="1"/>
  <c r="AC137" i="1"/>
  <c r="T486" i="1"/>
  <c r="I485" i="1"/>
  <c r="AW618" i="1"/>
  <c r="AV618" i="1"/>
  <c r="AV77" i="1"/>
  <c r="AW77" i="1"/>
  <c r="AW91" i="1"/>
  <c r="AV91" i="1"/>
  <c r="AW235" i="1"/>
  <c r="AV235" i="1"/>
  <c r="V575" i="1"/>
  <c r="AY575" i="1" s="1"/>
  <c r="K574" i="1"/>
  <c r="V574" i="1" s="1"/>
  <c r="AY574" i="1" s="1"/>
  <c r="AW1256" i="1"/>
  <c r="T123" i="1"/>
  <c r="I122" i="1"/>
  <c r="U146" i="1"/>
  <c r="AX146" i="1" s="1"/>
  <c r="J145" i="1"/>
  <c r="AV204" i="1"/>
  <c r="AW204" i="1"/>
  <c r="AP391" i="1"/>
  <c r="AU391" i="1" s="1"/>
  <c r="AU392" i="1"/>
  <c r="V647" i="1"/>
  <c r="AY647" i="1" s="1"/>
  <c r="K646" i="1"/>
  <c r="AW663" i="1"/>
  <c r="AV663" i="1"/>
  <c r="AS792" i="1"/>
  <c r="AU793" i="1"/>
  <c r="AL1039" i="1"/>
  <c r="BA1039" i="1" s="1"/>
  <c r="BA1040" i="1"/>
  <c r="T793" i="1"/>
  <c r="I792" i="1"/>
  <c r="J250" i="1"/>
  <c r="U251" i="1"/>
  <c r="AX251" i="1" s="1"/>
  <c r="AV299" i="1"/>
  <c r="AW299" i="1"/>
  <c r="AW591" i="1"/>
  <c r="AW649" i="1"/>
  <c r="AV649" i="1"/>
  <c r="N850" i="1"/>
  <c r="V851" i="1"/>
  <c r="AY851" i="1" s="1"/>
  <c r="AL883" i="1"/>
  <c r="BA883" i="1" s="1"/>
  <c r="BA884" i="1"/>
  <c r="U961" i="1"/>
  <c r="AX961" i="1" s="1"/>
  <c r="J960" i="1"/>
  <c r="U960" i="1" s="1"/>
  <c r="BA1127" i="1"/>
  <c r="AL1126" i="1"/>
  <c r="BA1126" i="1" s="1"/>
  <c r="AS881" i="1"/>
  <c r="AU1181" i="1"/>
  <c r="V1300" i="1"/>
  <c r="AY1300" i="1" s="1"/>
  <c r="K1299" i="1"/>
  <c r="V1299" i="1" s="1"/>
  <c r="AY1299" i="1" s="1"/>
  <c r="AV1333" i="1"/>
  <c r="AW1333" i="1"/>
  <c r="AV1364" i="1"/>
  <c r="AW1364" i="1"/>
  <c r="AV1496" i="1"/>
  <c r="AW1496" i="1"/>
  <c r="AV1513" i="1"/>
  <c r="AW1513" i="1"/>
  <c r="T1565" i="1"/>
  <c r="I1564" i="1"/>
  <c r="AU1768" i="1"/>
  <c r="AV1768" i="1" s="1"/>
  <c r="AP1767" i="1"/>
  <c r="AU1767" i="1" s="1"/>
  <c r="AV1767" i="1" s="1"/>
  <c r="T1388" i="1"/>
  <c r="I1387" i="1"/>
  <c r="T1387" i="1" s="1"/>
  <c r="V1525" i="1"/>
  <c r="AY1525" i="1" s="1"/>
  <c r="U1395" i="1"/>
  <c r="AX1395" i="1" s="1"/>
  <c r="J1394" i="1"/>
  <c r="AW1655" i="1"/>
  <c r="AV1655" i="1"/>
  <c r="AU1614" i="1"/>
  <c r="AP1613" i="1"/>
  <c r="BA1654" i="1"/>
  <c r="AL1653" i="1"/>
  <c r="BA1653" i="1" s="1"/>
  <c r="U1719" i="1"/>
  <c r="AX1719" i="1" s="1"/>
  <c r="J1718" i="1"/>
  <c r="U1718" i="1" s="1"/>
  <c r="AX1718" i="1" s="1"/>
  <c r="AU1761" i="1"/>
  <c r="AP1755" i="1"/>
  <c r="V1645" i="1"/>
  <c r="AY1645" i="1" s="1"/>
  <c r="K1644" i="1"/>
  <c r="AW1718" i="1"/>
  <c r="AV1718" i="1"/>
  <c r="V1733" i="1"/>
  <c r="AY1733" i="1" s="1"/>
  <c r="K1732" i="1"/>
  <c r="AP1842" i="1"/>
  <c r="AU1843" i="1"/>
  <c r="AP1779" i="1"/>
  <c r="V2011" i="1"/>
  <c r="AY2011" i="1" s="1"/>
  <c r="K2010" i="1"/>
  <c r="AW1887" i="1"/>
  <c r="AV1887" i="1"/>
  <c r="AX2344" i="1"/>
  <c r="AA2343" i="1"/>
  <c r="T2018" i="1"/>
  <c r="I2017" i="1"/>
  <c r="AU1986" i="1"/>
  <c r="AR1985" i="1"/>
  <c r="V2005" i="1"/>
  <c r="AY2005" i="1" s="1"/>
  <c r="K2004" i="1"/>
  <c r="V2029" i="1"/>
  <c r="AY2029" i="1" s="1"/>
  <c r="K2028" i="1"/>
  <c r="AW2224" i="1"/>
  <c r="AV2224" i="1"/>
  <c r="J2261" i="1"/>
  <c r="U2262" i="1"/>
  <c r="AX2262" i="1" s="1"/>
  <c r="AU2377" i="1"/>
  <c r="AP2376" i="1"/>
  <c r="K2512" i="1"/>
  <c r="V2522" i="1"/>
  <c r="AY2522" i="1" s="1"/>
  <c r="I2409" i="1"/>
  <c r="T2409" i="1" s="1"/>
  <c r="T2410" i="1"/>
  <c r="AW2646" i="1"/>
  <c r="AV2646" i="1"/>
  <c r="AW2676" i="1"/>
  <c r="AV2676" i="1"/>
  <c r="V2686" i="1"/>
  <c r="AY2686" i="1" s="1"/>
  <c r="K2685" i="1"/>
  <c r="T2720" i="1"/>
  <c r="I2719" i="1"/>
  <c r="AP2774" i="1"/>
  <c r="BA2726" i="1"/>
  <c r="AL2725" i="1"/>
  <c r="BA2725" i="1" s="1"/>
  <c r="U2776" i="1"/>
  <c r="AX2776" i="1" s="1"/>
  <c r="J2775" i="1"/>
  <c r="T2933" i="1"/>
  <c r="I2928" i="1"/>
  <c r="T2928" i="1" s="1"/>
  <c r="T3021" i="1"/>
  <c r="I3020" i="1"/>
  <c r="T3020" i="1" s="1"/>
  <c r="AW3038" i="1"/>
  <c r="AV3038" i="1"/>
  <c r="AU3054" i="1"/>
  <c r="AP3053" i="1"/>
  <c r="BA3110" i="1"/>
  <c r="AL3109" i="1"/>
  <c r="BA3109" i="1" s="1"/>
  <c r="V3110" i="1"/>
  <c r="AY3110" i="1" s="1"/>
  <c r="K3109" i="1"/>
  <c r="V3109" i="1" s="1"/>
  <c r="AY3109" i="1" s="1"/>
  <c r="T3076" i="1"/>
  <c r="I3071" i="1"/>
  <c r="AW3091" i="1"/>
  <c r="AV3091" i="1"/>
  <c r="BA3295" i="1"/>
  <c r="AL3294" i="1"/>
  <c r="AL3309" i="1"/>
  <c r="BA3310" i="1"/>
  <c r="AQ420" i="1"/>
  <c r="AQ419" i="1" s="1"/>
  <c r="AL457" i="1"/>
  <c r="BA485" i="1"/>
  <c r="AP1563" i="1"/>
  <c r="AU1564" i="1"/>
  <c r="V300" i="1"/>
  <c r="AY300" i="1" s="1"/>
  <c r="K299" i="1"/>
  <c r="K16" i="1"/>
  <c r="V17" i="1"/>
  <c r="AY17" i="1" s="1"/>
  <c r="AU40" i="1"/>
  <c r="AV40" i="1" s="1"/>
  <c r="AR15" i="1"/>
  <c r="AR14" i="1" s="1"/>
  <c r="AR13" i="1" s="1"/>
  <c r="AW820" i="1"/>
  <c r="AV820" i="1"/>
  <c r="AW898" i="1"/>
  <c r="T989" i="1"/>
  <c r="S988" i="1"/>
  <c r="T988" i="1" s="1"/>
  <c r="AW1079" i="1"/>
  <c r="AV1079" i="1"/>
  <c r="U858" i="1"/>
  <c r="AX858" i="1" s="1"/>
  <c r="J857" i="1"/>
  <c r="U60" i="1"/>
  <c r="AX60" i="1" s="1"/>
  <c r="J59" i="1"/>
  <c r="T340" i="1"/>
  <c r="I335" i="1"/>
  <c r="T685" i="1"/>
  <c r="S684" i="1"/>
  <c r="T684" i="1" s="1"/>
  <c r="AU741" i="1"/>
  <c r="AV741" i="1" s="1"/>
  <c r="AP736" i="1"/>
  <c r="T798" i="1"/>
  <c r="AV798" i="1" s="1"/>
  <c r="O797" i="1"/>
  <c r="O719" i="1" s="1"/>
  <c r="U981" i="1"/>
  <c r="AX981" i="1" s="1"/>
  <c r="J980" i="1"/>
  <c r="AP759" i="1"/>
  <c r="AU760" i="1"/>
  <c r="U851" i="1"/>
  <c r="AX851" i="1" s="1"/>
  <c r="J850" i="1"/>
  <c r="U850" i="1" s="1"/>
  <c r="AX850" i="1" s="1"/>
  <c r="T428" i="1"/>
  <c r="I427" i="1"/>
  <c r="T778" i="1"/>
  <c r="I777" i="1"/>
  <c r="T777" i="1" s="1"/>
  <c r="V792" i="1"/>
  <c r="AY792" i="1" s="1"/>
  <c r="K791" i="1"/>
  <c r="T871" i="1"/>
  <c r="I870" i="1"/>
  <c r="AP1136" i="1"/>
  <c r="AU1137" i="1"/>
  <c r="BA1339" i="1"/>
  <c r="AL1338" i="1"/>
  <c r="AP932" i="1"/>
  <c r="AU933" i="1"/>
  <c r="V1226" i="1"/>
  <c r="AY1226" i="1" s="1"/>
  <c r="K1225" i="1"/>
  <c r="V1225" i="1" s="1"/>
  <c r="AY1225" i="1" s="1"/>
  <c r="BA1077" i="1"/>
  <c r="AL1076" i="1"/>
  <c r="BA1076" i="1" s="1"/>
  <c r="AP1299" i="1"/>
  <c r="AU1300" i="1"/>
  <c r="AV1300" i="1" s="1"/>
  <c r="AP1406" i="1"/>
  <c r="AU1407" i="1"/>
  <c r="J1563" i="1"/>
  <c r="U1564" i="1"/>
  <c r="AX1564" i="1" s="1"/>
  <c r="V1496" i="1"/>
  <c r="AY1496" i="1" s="1"/>
  <c r="K1495" i="1"/>
  <c r="V1495" i="1" s="1"/>
  <c r="AY1495" i="1" s="1"/>
  <c r="V1383" i="1"/>
  <c r="AY1383" i="1" s="1"/>
  <c r="K1382" i="1"/>
  <c r="U1419" i="1"/>
  <c r="AX1419" i="1" s="1"/>
  <c r="J1418" i="1"/>
  <c r="U1418" i="1" s="1"/>
  <c r="AX1418" i="1" s="1"/>
  <c r="T1488" i="1"/>
  <c r="I1487" i="1"/>
  <c r="U1512" i="1"/>
  <c r="AX1512" i="1" s="1"/>
  <c r="J1511" i="1"/>
  <c r="U1546" i="1"/>
  <c r="AX1546" i="1" s="1"/>
  <c r="J1545" i="1"/>
  <c r="U1545" i="1" s="1"/>
  <c r="AX1545" i="1" s="1"/>
  <c r="K1614" i="1"/>
  <c r="V1623" i="1"/>
  <c r="AY1623" i="1" s="1"/>
  <c r="V1785" i="1"/>
  <c r="AY1785" i="1" s="1"/>
  <c r="K1780" i="1"/>
  <c r="AW1926" i="1"/>
  <c r="AV1926" i="1"/>
  <c r="AW1647" i="1"/>
  <c r="AV1647" i="1"/>
  <c r="AS1737" i="1"/>
  <c r="AU1738" i="1"/>
  <c r="AW1918" i="1"/>
  <c r="AV1918" i="1"/>
  <c r="BA1855" i="1"/>
  <c r="AL1854" i="1"/>
  <c r="BA1854" i="1" s="1"/>
  <c r="AP1903" i="1"/>
  <c r="AU1904" i="1"/>
  <c r="AS1924" i="1"/>
  <c r="AU1925" i="1"/>
  <c r="AV2043" i="1"/>
  <c r="AU2146" i="1"/>
  <c r="AP2145" i="1"/>
  <c r="BA1844" i="1"/>
  <c r="AL1843" i="1"/>
  <c r="AW1878" i="1"/>
  <c r="AV1878" i="1"/>
  <c r="T1904" i="1"/>
  <c r="I1903" i="1"/>
  <c r="T2052" i="1"/>
  <c r="I2041" i="1"/>
  <c r="K2119" i="1"/>
  <c r="V2119" i="1" s="1"/>
  <c r="AY2119" i="1" s="1"/>
  <c r="V2125" i="1"/>
  <c r="AY2125" i="1" s="1"/>
  <c r="T2313" i="1"/>
  <c r="I2306" i="1"/>
  <c r="BA2011" i="1"/>
  <c r="AL2010" i="1"/>
  <c r="BA2061" i="1"/>
  <c r="AL2060" i="1"/>
  <c r="AW2396" i="1"/>
  <c r="AV2396" i="1"/>
  <c r="AP2185" i="1"/>
  <c r="AU2186" i="1"/>
  <c r="BA2177" i="1"/>
  <c r="AL2176" i="1"/>
  <c r="AU2522" i="1"/>
  <c r="T2426" i="1"/>
  <c r="AW2527" i="1"/>
  <c r="AV2527" i="1"/>
  <c r="K2593" i="1"/>
  <c r="V2594" i="1"/>
  <c r="AY2594" i="1" s="1"/>
  <c r="BA2776" i="1"/>
  <c r="AL2775" i="1"/>
  <c r="BA2800" i="1"/>
  <c r="AL2799" i="1"/>
  <c r="BA2799" i="1" s="1"/>
  <c r="BA2860" i="1"/>
  <c r="AL2859" i="1"/>
  <c r="T2793" i="1"/>
  <c r="I2792" i="1"/>
  <c r="T2792" i="1" s="1"/>
  <c r="AU2897" i="1"/>
  <c r="AP2864" i="1"/>
  <c r="T2898" i="1"/>
  <c r="I2897" i="1"/>
  <c r="AY2967" i="1"/>
  <c r="AW3032" i="1"/>
  <c r="U2879" i="1"/>
  <c r="AX2879" i="1" s="1"/>
  <c r="J2878" i="1"/>
  <c r="AL3020" i="1"/>
  <c r="BA3021" i="1"/>
  <c r="AW2940" i="1"/>
  <c r="AV2940" i="1"/>
  <c r="AV3272" i="1"/>
  <c r="AW3311" i="1"/>
  <c r="AV3311" i="1"/>
  <c r="U280" i="1"/>
  <c r="AX280" i="1" s="1"/>
  <c r="J279" i="1"/>
  <c r="U279" i="1" s="1"/>
  <c r="AX279" i="1" s="1"/>
  <c r="AW61" i="1"/>
  <c r="AV61" i="1"/>
  <c r="AX139" i="1"/>
  <c r="AA138" i="1"/>
  <c r="AV180" i="1"/>
  <c r="AW180" i="1"/>
  <c r="L760" i="1"/>
  <c r="T761" i="1"/>
  <c r="J783" i="1"/>
  <c r="U784" i="1"/>
  <c r="AX784" i="1" s="1"/>
  <c r="T1150" i="1"/>
  <c r="Q1141" i="1"/>
  <c r="Q1135" i="1" s="1"/>
  <c r="Q1134" i="1" s="1"/>
  <c r="AW68" i="1"/>
  <c r="AV68" i="1"/>
  <c r="T228" i="1"/>
  <c r="I227" i="1"/>
  <c r="T251" i="1"/>
  <c r="I250" i="1"/>
  <c r="AW286" i="1"/>
  <c r="AV286" i="1"/>
  <c r="BA384" i="1"/>
  <c r="V414" i="1"/>
  <c r="AY414" i="1" s="1"/>
  <c r="K413" i="1"/>
  <c r="AV473" i="1"/>
  <c r="AW473" i="1"/>
  <c r="BA697" i="1"/>
  <c r="AL696" i="1"/>
  <c r="V805" i="1"/>
  <c r="AY805" i="1" s="1"/>
  <c r="K804" i="1"/>
  <c r="AA987" i="1"/>
  <c r="U741" i="1"/>
  <c r="AX741" i="1" s="1"/>
  <c r="J736" i="1"/>
  <c r="U1309" i="1"/>
  <c r="AX1309" i="1" s="1"/>
  <c r="AL152" i="1"/>
  <c r="BA153" i="1"/>
  <c r="AP531" i="1"/>
  <c r="AU531" i="1" s="1"/>
  <c r="AU532" i="1"/>
  <c r="U955" i="1"/>
  <c r="AX955" i="1" s="1"/>
  <c r="J954" i="1"/>
  <c r="U954" i="1" s="1"/>
  <c r="AV1225" i="1"/>
  <c r="AW1225" i="1"/>
  <c r="T933" i="1"/>
  <c r="I932" i="1"/>
  <c r="AW1066" i="1"/>
  <c r="AV1066" i="1"/>
  <c r="T923" i="1"/>
  <c r="AV923" i="1" s="1"/>
  <c r="O897" i="1"/>
  <c r="O882" i="1" s="1"/>
  <c r="O881" i="1" s="1"/>
  <c r="AW1047" i="1"/>
  <c r="AV1047" i="1"/>
  <c r="BA961" i="1"/>
  <c r="AL960" i="1"/>
  <c r="BA960" i="1" s="1"/>
  <c r="U1033" i="1"/>
  <c r="AX1033" i="1" s="1"/>
  <c r="J1032" i="1"/>
  <c r="U1032" i="1" s="1"/>
  <c r="AX1032" i="1" s="1"/>
  <c r="V1115" i="1"/>
  <c r="AY1115" i="1" s="1"/>
  <c r="K1114" i="1"/>
  <c r="U1136" i="1"/>
  <c r="AX1136" i="1" s="1"/>
  <c r="J1135" i="1"/>
  <c r="S1167" i="1"/>
  <c r="T1168" i="1"/>
  <c r="U1291" i="1"/>
  <c r="AX1291" i="1" s="1"/>
  <c r="M1290" i="1"/>
  <c r="AW1245" i="1"/>
  <c r="AV1245" i="1"/>
  <c r="V1310" i="1"/>
  <c r="AY1310" i="1" s="1"/>
  <c r="K1309" i="1"/>
  <c r="U1345" i="1"/>
  <c r="AX1345" i="1" s="1"/>
  <c r="J1344" i="1"/>
  <c r="J1555" i="1"/>
  <c r="U1555" i="1" s="1"/>
  <c r="AX1555" i="1" s="1"/>
  <c r="U1556" i="1"/>
  <c r="AX1556" i="1" s="1"/>
  <c r="U1257" i="1"/>
  <c r="AX1257" i="1" s="1"/>
  <c r="J1256" i="1"/>
  <c r="BA1375" i="1"/>
  <c r="AL1374" i="1"/>
  <c r="V1469" i="1"/>
  <c r="AY1469" i="1" s="1"/>
  <c r="K1468" i="1"/>
  <c r="AV1558" i="1"/>
  <c r="AW1558" i="1"/>
  <c r="T1376" i="1"/>
  <c r="I1375" i="1"/>
  <c r="V1408" i="1"/>
  <c r="AY1408" i="1" s="1"/>
  <c r="K1407" i="1"/>
  <c r="I1433" i="1"/>
  <c r="T1434" i="1"/>
  <c r="I1530" i="1"/>
  <c r="AP1677" i="1"/>
  <c r="AU1678" i="1"/>
  <c r="AP1731" i="1"/>
  <c r="AU1732" i="1"/>
  <c r="T1577" i="1"/>
  <c r="I1576" i="1"/>
  <c r="U1601" i="1"/>
  <c r="AX1601" i="1" s="1"/>
  <c r="J1600" i="1"/>
  <c r="U1600" i="1" s="1"/>
  <c r="AX1600" i="1" s="1"/>
  <c r="AW1685" i="1"/>
  <c r="AV1685" i="1"/>
  <c r="BA1645" i="1"/>
  <c r="AL1644" i="1"/>
  <c r="V1669" i="1"/>
  <c r="AY1669" i="1" s="1"/>
  <c r="K1668" i="1"/>
  <c r="V1668" i="1" s="1"/>
  <c r="AY1668" i="1" s="1"/>
  <c r="T1937" i="1"/>
  <c r="AV1937" i="1" s="1"/>
  <c r="Q1936" i="1"/>
  <c r="Q1935" i="1" s="1"/>
  <c r="Q1922" i="1" s="1"/>
  <c r="Q1921" i="1" s="1"/>
  <c r="AW1679" i="1"/>
  <c r="AV1679" i="1"/>
  <c r="BA1802" i="1"/>
  <c r="AL1801" i="1"/>
  <c r="AW1856" i="1"/>
  <c r="AV1856" i="1"/>
  <c r="AW2013" i="1"/>
  <c r="AV2013" i="1"/>
  <c r="AW2147" i="1"/>
  <c r="AV2147" i="1"/>
  <c r="R2119" i="1"/>
  <c r="R2058" i="1" s="1"/>
  <c r="AU2272" i="1"/>
  <c r="AP2271" i="1"/>
  <c r="AS2041" i="1"/>
  <c r="AS2040" i="1" s="1"/>
  <c r="AS2039" i="1" s="1"/>
  <c r="AU2052" i="1"/>
  <c r="U2358" i="1"/>
  <c r="AX2358" i="1" s="1"/>
  <c r="J2357" i="1"/>
  <c r="U2177" i="1"/>
  <c r="AX2177" i="1" s="1"/>
  <c r="J2176" i="1"/>
  <c r="I2271" i="1"/>
  <c r="T2272" i="1"/>
  <c r="T1974" i="1"/>
  <c r="I1973" i="1"/>
  <c r="J2306" i="1"/>
  <c r="U2313" i="1"/>
  <c r="AX2313" i="1" s="1"/>
  <c r="V2426" i="1"/>
  <c r="AY2426" i="1" s="1"/>
  <c r="K2409" i="1"/>
  <c r="V2409" i="1" s="1"/>
  <c r="AY2409" i="1" s="1"/>
  <c r="T2499" i="1"/>
  <c r="I2498" i="1"/>
  <c r="O2617" i="1"/>
  <c r="AV2613" i="1"/>
  <c r="AW2613" i="1"/>
  <c r="AV2707" i="1"/>
  <c r="AW2707" i="1"/>
  <c r="AW2727" i="1"/>
  <c r="AV2727" i="1"/>
  <c r="T2812" i="1"/>
  <c r="I2798" i="1"/>
  <c r="AP2859" i="1"/>
  <c r="AU2860" i="1"/>
  <c r="AV2860" i="1" s="1"/>
  <c r="U2829" i="1"/>
  <c r="AX2829" i="1" s="1"/>
  <c r="AV2955" i="1"/>
  <c r="AW2955" i="1"/>
  <c r="AS2928" i="1"/>
  <c r="AU2933" i="1"/>
  <c r="T2878" i="1"/>
  <c r="I2877" i="1"/>
  <c r="BA2924" i="1"/>
  <c r="AL2923" i="1"/>
  <c r="BA2923" i="1" s="1"/>
  <c r="AW3046" i="1"/>
  <c r="AV3046" i="1"/>
  <c r="BA3192" i="1"/>
  <c r="AL3191" i="1"/>
  <c r="V3277" i="1"/>
  <c r="AY3277" i="1" s="1"/>
  <c r="K3276" i="1"/>
  <c r="U3319" i="1"/>
  <c r="AX3319" i="1" s="1"/>
  <c r="J3318" i="1"/>
  <c r="AP3320" i="1"/>
  <c r="AU3321" i="1"/>
  <c r="AU233" i="1"/>
  <c r="AP225" i="1"/>
  <c r="AP136" i="1"/>
  <c r="AU136" i="1" s="1"/>
  <c r="AU137" i="1"/>
  <c r="AU191" i="1"/>
  <c r="AP190" i="1"/>
  <c r="M247" i="1"/>
  <c r="Z419" i="1"/>
  <c r="Z3342" i="1" s="1"/>
  <c r="AL1563" i="1"/>
  <c r="BA1564" i="1"/>
  <c r="AW955" i="1"/>
  <c r="BA122" i="1"/>
  <c r="AL121" i="1"/>
  <c r="AW192" i="1"/>
  <c r="AV192" i="1"/>
  <c r="U229" i="1"/>
  <c r="AX229" i="1" s="1"/>
  <c r="J228" i="1"/>
  <c r="AU272" i="1"/>
  <c r="AV272" i="1" s="1"/>
  <c r="V663" i="1"/>
  <c r="AY663" i="1" s="1"/>
  <c r="K662" i="1"/>
  <c r="I768" i="1"/>
  <c r="T769" i="1"/>
  <c r="AU838" i="1"/>
  <c r="AV838" i="1" s="1"/>
  <c r="AP837" i="1"/>
  <c r="K1089" i="1"/>
  <c r="V1094" i="1"/>
  <c r="AY1094" i="1" s="1"/>
  <c r="AV1154" i="1"/>
  <c r="U1315" i="1"/>
  <c r="AX1315" i="1" s="1"/>
  <c r="J1314" i="1"/>
  <c r="U1314" i="1" s="1"/>
  <c r="AX1314" i="1" s="1"/>
  <c r="V122" i="1"/>
  <c r="AY122" i="1" s="1"/>
  <c r="K121" i="1"/>
  <c r="BA392" i="1"/>
  <c r="AL391" i="1"/>
  <c r="BA391" i="1" s="1"/>
  <c r="V569" i="1"/>
  <c r="AY569" i="1" s="1"/>
  <c r="AW581" i="1"/>
  <c r="AV581" i="1"/>
  <c r="AW696" i="1"/>
  <c r="AP954" i="1"/>
  <c r="AU955" i="1"/>
  <c r="AV955" i="1" s="1"/>
  <c r="BA1012" i="1"/>
  <c r="AL1007" i="1"/>
  <c r="BA1007" i="1" s="1"/>
  <c r="T1160" i="1"/>
  <c r="I1159" i="1"/>
  <c r="T827" i="1"/>
  <c r="I826" i="1"/>
  <c r="T826" i="1" s="1"/>
  <c r="V76" i="1"/>
  <c r="AY76" i="1" s="1"/>
  <c r="K75" i="1"/>
  <c r="AW575" i="1"/>
  <c r="AV575" i="1"/>
  <c r="T722" i="1"/>
  <c r="I721" i="1"/>
  <c r="T806" i="1"/>
  <c r="I805" i="1"/>
  <c r="AW1035" i="1"/>
  <c r="AV1035" i="1"/>
  <c r="AP1338" i="1"/>
  <c r="AU1339" i="1"/>
  <c r="U1020" i="1"/>
  <c r="AX1020" i="1" s="1"/>
  <c r="J1019" i="1"/>
  <c r="U1019" i="1" s="1"/>
  <c r="AX1019" i="1" s="1"/>
  <c r="V1066" i="1"/>
  <c r="AY1066" i="1" s="1"/>
  <c r="K1065" i="1"/>
  <c r="AW1187" i="1"/>
  <c r="AP1381" i="1"/>
  <c r="AU1382" i="1"/>
  <c r="AW1349" i="1"/>
  <c r="T1323" i="1"/>
  <c r="S1308" i="1"/>
  <c r="S1307" i="1" s="1"/>
  <c r="AP1524" i="1"/>
  <c r="AU1525" i="1"/>
  <c r="AV1525" i="1" s="1"/>
  <c r="U1383" i="1"/>
  <c r="AX1383" i="1" s="1"/>
  <c r="J1382" i="1"/>
  <c r="U1408" i="1"/>
  <c r="AX1408" i="1" s="1"/>
  <c r="J1407" i="1"/>
  <c r="AV1426" i="1"/>
  <c r="AW1426" i="1"/>
  <c r="AV1471" i="1"/>
  <c r="AW1471" i="1"/>
  <c r="AW1590" i="1"/>
  <c r="AV1590" i="1"/>
  <c r="T1755" i="1"/>
  <c r="I1754" i="1"/>
  <c r="T1754" i="1" s="1"/>
  <c r="BA1395" i="1"/>
  <c r="AL1394" i="1"/>
  <c r="AF1589" i="1"/>
  <c r="BA1590" i="1"/>
  <c r="AP1643" i="1"/>
  <c r="AU1643" i="1" s="1"/>
  <c r="AU1644" i="1"/>
  <c r="U1725" i="1"/>
  <c r="AX1725" i="1" s="1"/>
  <c r="J1724" i="1"/>
  <c r="U1664" i="1"/>
  <c r="AX1664" i="1" s="1"/>
  <c r="J1663" i="1"/>
  <c r="V1679" i="1"/>
  <c r="AY1679" i="1" s="1"/>
  <c r="K1678" i="1"/>
  <c r="AL1704" i="1"/>
  <c r="BA1704" i="1" s="1"/>
  <c r="T1732" i="1"/>
  <c r="V1745" i="1"/>
  <c r="AY1745" i="1" s="1"/>
  <c r="K1744" i="1"/>
  <c r="BA1769" i="1"/>
  <c r="AL1768" i="1"/>
  <c r="T2151" i="1"/>
  <c r="I2150" i="1"/>
  <c r="T2150" i="1" s="1"/>
  <c r="AW2188" i="1"/>
  <c r="AV2188" i="1"/>
  <c r="V1936" i="1"/>
  <c r="AY1936" i="1" s="1"/>
  <c r="K1935" i="1"/>
  <c r="AW1963" i="1"/>
  <c r="AV1963" i="1"/>
  <c r="T2047" i="1"/>
  <c r="AV2047" i="1" s="1"/>
  <c r="Q2046" i="1"/>
  <c r="T2046" i="1" s="1"/>
  <c r="AP2009" i="1"/>
  <c r="AU2210" i="1"/>
  <c r="AS2184" i="1"/>
  <c r="AS2183" i="1" s="1"/>
  <c r="AS2182" i="1" s="1"/>
  <c r="AU1974" i="1"/>
  <c r="AP1973" i="1"/>
  <c r="K2185" i="1"/>
  <c r="V2186" i="1"/>
  <c r="AY2186" i="1" s="1"/>
  <c r="AU2313" i="1"/>
  <c r="AP2306" i="1"/>
  <c r="AW2421" i="1"/>
  <c r="BA2293" i="1"/>
  <c r="AL2292" i="1"/>
  <c r="BA2292" i="1" s="1"/>
  <c r="AP2409" i="1"/>
  <c r="O2374" i="1"/>
  <c r="U2530" i="1"/>
  <c r="AX2530" i="1" s="1"/>
  <c r="J2522" i="1"/>
  <c r="M2610" i="1"/>
  <c r="U2611" i="1"/>
  <c r="AX2611" i="1" s="1"/>
  <c r="T2680" i="1"/>
  <c r="AV2680" i="1" s="1"/>
  <c r="P2636" i="1"/>
  <c r="P2635" i="1" s="1"/>
  <c r="P2617" i="1" s="1"/>
  <c r="M2635" i="1"/>
  <c r="M2617" i="1" s="1"/>
  <c r="AP2743" i="1"/>
  <c r="AU2744" i="1"/>
  <c r="U2719" i="1"/>
  <c r="AX2719" i="1" s="1"/>
  <c r="J2718" i="1"/>
  <c r="U2718" i="1" s="1"/>
  <c r="AX2718" i="1" s="1"/>
  <c r="BA2745" i="1"/>
  <c r="AL2744" i="1"/>
  <c r="V2821" i="1"/>
  <c r="AY2821" i="1" s="1"/>
  <c r="K2820" i="1"/>
  <c r="AW2745" i="1"/>
  <c r="AV2745" i="1"/>
  <c r="AS2792" i="1"/>
  <c r="AU2793" i="1"/>
  <c r="AP2944" i="1"/>
  <c r="AU2945" i="1"/>
  <c r="AU3033" i="1"/>
  <c r="AP3032" i="1"/>
  <c r="U2946" i="1"/>
  <c r="AX2946" i="1" s="1"/>
  <c r="J2945" i="1"/>
  <c r="AW3028" i="1"/>
  <c r="AV3028" i="1"/>
  <c r="BA3054" i="1"/>
  <c r="AL3053" i="1"/>
  <c r="AW3054" i="1"/>
  <c r="AV3054" i="1"/>
  <c r="AU3076" i="1"/>
  <c r="AP3071" i="1"/>
  <c r="AP3124" i="1"/>
  <c r="AU3124" i="1" s="1"/>
  <c r="AU3125" i="1"/>
  <c r="U3253" i="1"/>
  <c r="AX3253" i="1" s="1"/>
  <c r="J3226" i="1"/>
  <c r="AW3260" i="1"/>
  <c r="AV3260" i="1"/>
  <c r="AW3277" i="1"/>
  <c r="AV3277" i="1"/>
  <c r="BA3277" i="1"/>
  <c r="AL3276" i="1"/>
  <c r="AW3332" i="1"/>
  <c r="AV3332" i="1"/>
  <c r="T514" i="1"/>
  <c r="AL2636" i="1"/>
  <c r="AW139" i="1"/>
  <c r="AV139" i="1"/>
  <c r="AU59" i="1"/>
  <c r="AP58" i="1"/>
  <c r="AU58" i="1" s="1"/>
  <c r="AP120" i="1"/>
  <c r="T559" i="1"/>
  <c r="I558" i="1"/>
  <c r="T558" i="1" s="1"/>
  <c r="V1182" i="1"/>
  <c r="AY1182" i="1" s="1"/>
  <c r="K1181" i="1"/>
  <c r="T76" i="1"/>
  <c r="I75" i="1"/>
  <c r="AW90" i="1"/>
  <c r="AV90" i="1"/>
  <c r="T234" i="1"/>
  <c r="I233" i="1"/>
  <c r="V403" i="1"/>
  <c r="AY403" i="1" s="1"/>
  <c r="K402" i="1"/>
  <c r="U592" i="1"/>
  <c r="AX592" i="1" s="1"/>
  <c r="J591" i="1"/>
  <c r="AP669" i="1"/>
  <c r="AU670" i="1"/>
  <c r="AW133" i="1"/>
  <c r="AV133" i="1"/>
  <c r="U214" i="1"/>
  <c r="AX214" i="1" s="1"/>
  <c r="J213" i="1"/>
  <c r="AW533" i="1"/>
  <c r="AV533" i="1"/>
  <c r="BA1002" i="1"/>
  <c r="J1200" i="1"/>
  <c r="U1200" i="1" s="1"/>
  <c r="AX1200" i="1" s="1"/>
  <c r="U1201" i="1"/>
  <c r="AX1201" i="1" s="1"/>
  <c r="AW794" i="1"/>
  <c r="AV794" i="1"/>
  <c r="AW300" i="1"/>
  <c r="AV300" i="1"/>
  <c r="V453" i="1"/>
  <c r="AY453" i="1" s="1"/>
  <c r="K452" i="1"/>
  <c r="T570" i="1"/>
  <c r="I569" i="1"/>
  <c r="V1315" i="1"/>
  <c r="AY1315" i="1" s="1"/>
  <c r="N1314" i="1"/>
  <c r="AP870" i="1"/>
  <c r="AU871" i="1"/>
  <c r="AP883" i="1"/>
  <c r="AU883" i="1" s="1"/>
  <c r="AU884" i="1"/>
  <c r="V1161" i="1"/>
  <c r="AY1161" i="1" s="1"/>
  <c r="K1160" i="1"/>
  <c r="U1053" i="1"/>
  <c r="AX1053" i="1" s="1"/>
  <c r="J1052" i="1"/>
  <c r="AP1468" i="1"/>
  <c r="AU1469" i="1"/>
  <c r="BA1345" i="1"/>
  <c r="AL1344" i="1"/>
  <c r="AP1555" i="1"/>
  <c r="AU1555" i="1" s="1"/>
  <c r="AU1556" i="1"/>
  <c r="BA1383" i="1"/>
  <c r="AL1382" i="1"/>
  <c r="V1420" i="1"/>
  <c r="AY1420" i="1" s="1"/>
  <c r="K1419" i="1"/>
  <c r="T1478" i="1"/>
  <c r="I1477" i="1"/>
  <c r="T1477" i="1" s="1"/>
  <c r="T1504" i="1"/>
  <c r="Q1486" i="1"/>
  <c r="Q1485" i="1" s="1"/>
  <c r="Q1416" i="1" s="1"/>
  <c r="AV1566" i="1"/>
  <c r="AW1566" i="1"/>
  <c r="AW1383" i="1"/>
  <c r="AV1383" i="1"/>
  <c r="V1487" i="1"/>
  <c r="AY1487" i="1" s="1"/>
  <c r="K1486" i="1"/>
  <c r="V1486" i="1" s="1"/>
  <c r="AY1486" i="1" s="1"/>
  <c r="BA1601" i="1"/>
  <c r="AL1600" i="1"/>
  <c r="BA1600" i="1" s="1"/>
  <c r="AC1684" i="1"/>
  <c r="AC1598" i="1" s="1"/>
  <c r="V1755" i="1"/>
  <c r="AY1755" i="1" s="1"/>
  <c r="K1754" i="1"/>
  <c r="V1754" i="1" s="1"/>
  <c r="AY1754" i="1" s="1"/>
  <c r="AW1602" i="1"/>
  <c r="AV1602" i="1"/>
  <c r="BA1904" i="1"/>
  <c r="AL1903" i="1"/>
  <c r="AW1727" i="1"/>
  <c r="AV1727" i="1"/>
  <c r="T1867" i="1"/>
  <c r="I1866" i="1"/>
  <c r="T1866" i="1" s="1"/>
  <c r="V1924" i="1"/>
  <c r="AY1924" i="1" s="1"/>
  <c r="K1923" i="1"/>
  <c r="V1923" i="1" s="1"/>
  <c r="AY1923" i="1" s="1"/>
  <c r="V1774" i="1"/>
  <c r="AY1774" i="1" s="1"/>
  <c r="K1767" i="1"/>
  <c r="V1767" i="1" s="1"/>
  <c r="AY1767" i="1" s="1"/>
  <c r="U1886" i="1"/>
  <c r="AX1886" i="1" s="1"/>
  <c r="J1885" i="1"/>
  <c r="BA1892" i="1"/>
  <c r="AU2046" i="1"/>
  <c r="AP2041" i="1"/>
  <c r="U1861" i="1"/>
  <c r="AX1861" i="1" s="1"/>
  <c r="J1860" i="1"/>
  <c r="T1886" i="1"/>
  <c r="I1885" i="1"/>
  <c r="U1916" i="1"/>
  <c r="AX1916" i="1" s="1"/>
  <c r="J1915" i="1"/>
  <c r="AU1992" i="1"/>
  <c r="AP1984" i="1"/>
  <c r="V2145" i="1"/>
  <c r="AY2145" i="1" s="1"/>
  <c r="K2144" i="1"/>
  <c r="V2144" i="1" s="1"/>
  <c r="AY2144" i="1" s="1"/>
  <c r="I2177" i="1"/>
  <c r="T2178" i="1"/>
  <c r="T2293" i="1"/>
  <c r="I2292" i="1"/>
  <c r="T2292" i="1" s="1"/>
  <c r="AW2019" i="1"/>
  <c r="AV2019" i="1"/>
  <c r="U2146" i="1"/>
  <c r="AX2146" i="1" s="1"/>
  <c r="J2145" i="1"/>
  <c r="U2272" i="1"/>
  <c r="AX2272" i="1" s="1"/>
  <c r="J2271" i="1"/>
  <c r="T2095" i="1"/>
  <c r="I2094" i="1"/>
  <c r="AU2223" i="1"/>
  <c r="AP2222" i="1"/>
  <c r="T2145" i="1"/>
  <c r="I2144" i="1"/>
  <c r="T2144" i="1" s="1"/>
  <c r="AV2198" i="1"/>
  <c r="AW2198" i="1"/>
  <c r="BA2263" i="1"/>
  <c r="AL2262" i="1"/>
  <c r="V2223" i="1"/>
  <c r="AY2223" i="1" s="1"/>
  <c r="K2222" i="1"/>
  <c r="BA2499" i="1"/>
  <c r="AL2498" i="1"/>
  <c r="AW2411" i="1"/>
  <c r="AV2411" i="1"/>
  <c r="U2625" i="1"/>
  <c r="AX2625" i="1" s="1"/>
  <c r="J2624" i="1"/>
  <c r="U2624" i="1" s="1"/>
  <c r="AX2624" i="1" s="1"/>
  <c r="V2613" i="1"/>
  <c r="AY2613" i="1" s="1"/>
  <c r="K2612" i="1"/>
  <c r="AV2677" i="1"/>
  <c r="AW2677" i="1"/>
  <c r="AW2721" i="1"/>
  <c r="AV2721" i="1"/>
  <c r="BA2719" i="1"/>
  <c r="AL2718" i="1"/>
  <c r="BA2718" i="1" s="1"/>
  <c r="V2745" i="1"/>
  <c r="AY2745" i="1" s="1"/>
  <c r="K2744" i="1"/>
  <c r="AW2978" i="1"/>
  <c r="AV2978" i="1"/>
  <c r="AW3022" i="1"/>
  <c r="AV3022" i="1"/>
  <c r="AW3039" i="1"/>
  <c r="AV3039" i="1"/>
  <c r="BA3034" i="1"/>
  <c r="AL3033" i="1"/>
  <c r="AW3077" i="1"/>
  <c r="AV3077" i="1"/>
  <c r="AP3177" i="1"/>
  <c r="AU3178" i="1"/>
  <c r="AU3226" i="1"/>
  <c r="AP3225" i="1"/>
  <c r="K3191" i="1"/>
  <c r="V3192" i="1"/>
  <c r="AY3192" i="1" s="1"/>
  <c r="K3226" i="1"/>
  <c r="V3227" i="1"/>
  <c r="AY3227" i="1" s="1"/>
  <c r="AV3323" i="1"/>
  <c r="AW3323" i="1"/>
  <c r="P13" i="1"/>
  <c r="AP151" i="1"/>
  <c r="AU151" i="1" s="1"/>
  <c r="AU152" i="1"/>
  <c r="AU592" i="1"/>
  <c r="AP591" i="1"/>
  <c r="T819" i="1"/>
  <c r="I810" i="1"/>
  <c r="T810" i="1" s="1"/>
  <c r="T897" i="1"/>
  <c r="T1090" i="1"/>
  <c r="AV1090" i="1" s="1"/>
  <c r="Q1089" i="1"/>
  <c r="Q1088" i="1" s="1"/>
  <c r="Q1075" i="1" s="1"/>
  <c r="Q1074" i="1" s="1"/>
  <c r="K1126" i="1"/>
  <c r="V1126" i="1" s="1"/>
  <c r="AY1126" i="1" s="1"/>
  <c r="V1127" i="1"/>
  <c r="AY1127" i="1" s="1"/>
  <c r="BA1268" i="1"/>
  <c r="AS122" i="1"/>
  <c r="AU123" i="1"/>
  <c r="U179" i="1"/>
  <c r="AX179" i="1" s="1"/>
  <c r="J171" i="1"/>
  <c r="U234" i="1"/>
  <c r="AX234" i="1" s="1"/>
  <c r="J233" i="1"/>
  <c r="AW341" i="1"/>
  <c r="AV341" i="1"/>
  <c r="T670" i="1"/>
  <c r="I669" i="1"/>
  <c r="J152" i="1"/>
  <c r="U153" i="1"/>
  <c r="AX153" i="1" s="1"/>
  <c r="T415" i="1"/>
  <c r="I414" i="1"/>
  <c r="J668" i="1"/>
  <c r="U668" i="1" s="1"/>
  <c r="AX668" i="1" s="1"/>
  <c r="U669" i="1"/>
  <c r="AX669" i="1" s="1"/>
  <c r="BA685" i="1"/>
  <c r="AL684" i="1"/>
  <c r="BA684" i="1" s="1"/>
  <c r="AW779" i="1"/>
  <c r="AV779" i="1"/>
  <c r="AW872" i="1"/>
  <c r="AV872" i="1"/>
  <c r="AS1186" i="1"/>
  <c r="AU1187" i="1"/>
  <c r="AV1187" i="1" s="1"/>
  <c r="T1292" i="1"/>
  <c r="I1291" i="1"/>
  <c r="V934" i="1"/>
  <c r="AY934" i="1" s="1"/>
  <c r="K933" i="1"/>
  <c r="V1035" i="1"/>
  <c r="AY1035" i="1" s="1"/>
  <c r="K1034" i="1"/>
  <c r="T1213" i="1"/>
  <c r="I1212" i="1"/>
  <c r="T1331" i="1"/>
  <c r="I1330" i="1"/>
  <c r="T1330" i="1" s="1"/>
  <c r="V1570" i="1"/>
  <c r="AY1570" i="1" s="1"/>
  <c r="K1569" i="1"/>
  <c r="V1569" i="1" s="1"/>
  <c r="AY1569" i="1" s="1"/>
  <c r="U1744" i="1"/>
  <c r="AX1744" i="1" s="1"/>
  <c r="J1743" i="1"/>
  <c r="AW1408" i="1"/>
  <c r="AV1408" i="1"/>
  <c r="U1526" i="1"/>
  <c r="AX1526" i="1" s="1"/>
  <c r="J1525" i="1"/>
  <c r="AV1635" i="1"/>
  <c r="AP1576" i="1"/>
  <c r="AU1577" i="1"/>
  <c r="U1645" i="1"/>
  <c r="AX1645" i="1" s="1"/>
  <c r="J1644" i="1"/>
  <c r="AW1668" i="1"/>
  <c r="AV1668" i="1"/>
  <c r="T1700" i="1"/>
  <c r="I1699" i="1"/>
  <c r="BA1719" i="1"/>
  <c r="AL1718" i="1"/>
  <c r="BA1718" i="1" s="1"/>
  <c r="BA1886" i="1"/>
  <c r="AL1885" i="1"/>
  <c r="T1646" i="1"/>
  <c r="I1645" i="1"/>
  <c r="BA1780" i="1"/>
  <c r="AL1779" i="1"/>
  <c r="BA1898" i="1"/>
  <c r="AL1897" i="1"/>
  <c r="BA1897" i="1" s="1"/>
  <c r="AU1953" i="1"/>
  <c r="AV1953" i="1" s="1"/>
  <c r="AP1952" i="1"/>
  <c r="AP2029" i="1"/>
  <c r="AU2030" i="1"/>
  <c r="AW1893" i="1"/>
  <c r="AV1893" i="1"/>
  <c r="BA1968" i="1"/>
  <c r="AL1967" i="1"/>
  <c r="V1961" i="1"/>
  <c r="AY1961" i="1" s="1"/>
  <c r="K1951" i="1"/>
  <c r="V1951" i="1" s="1"/>
  <c r="AY1951" i="1" s="1"/>
  <c r="AW2053" i="1"/>
  <c r="AV2053" i="1"/>
  <c r="AW2314" i="1"/>
  <c r="AV2314" i="1"/>
  <c r="AP2003" i="1"/>
  <c r="AU2004" i="1"/>
  <c r="U2151" i="1"/>
  <c r="AX2151" i="1" s="1"/>
  <c r="J2150" i="1"/>
  <c r="U2150" i="1" s="1"/>
  <c r="AX2150" i="1" s="1"/>
  <c r="AW2031" i="1"/>
  <c r="AV2031" i="1"/>
  <c r="AW2106" i="1"/>
  <c r="AV2106" i="1"/>
  <c r="K2375" i="1"/>
  <c r="V2375" i="1" s="1"/>
  <c r="AY2375" i="1" s="1"/>
  <c r="V2376" i="1"/>
  <c r="AY2376" i="1" s="1"/>
  <c r="AV2210" i="1"/>
  <c r="T2263" i="1"/>
  <c r="I2262" i="1"/>
  <c r="T2344" i="1"/>
  <c r="Q2343" i="1"/>
  <c r="T2377" i="1"/>
  <c r="I2376" i="1"/>
  <c r="AP2498" i="1"/>
  <c r="AU2499" i="1"/>
  <c r="AU2463" i="1"/>
  <c r="U2499" i="1"/>
  <c r="AX2499" i="1" s="1"/>
  <c r="J2498" i="1"/>
  <c r="AP2704" i="1"/>
  <c r="AU2705" i="1"/>
  <c r="T2738" i="1"/>
  <c r="I2737" i="1"/>
  <c r="AP2735" i="1"/>
  <c r="AU2735" i="1" s="1"/>
  <c r="AU2736" i="1"/>
  <c r="AL2945" i="1"/>
  <c r="AW2911" i="1"/>
  <c r="AV2911" i="1"/>
  <c r="AV2899" i="1"/>
  <c r="AW2899" i="1"/>
  <c r="AU2867" i="1"/>
  <c r="AS2866" i="1"/>
  <c r="V3054" i="1"/>
  <c r="AY3054" i="1" s="1"/>
  <c r="K3053" i="1"/>
  <c r="T3167" i="1"/>
  <c r="I3166" i="1"/>
  <c r="T3166" i="1" s="1"/>
  <c r="V3168" i="1"/>
  <c r="AY3168" i="1" s="1"/>
  <c r="K3167" i="1"/>
  <c r="T3271" i="1"/>
  <c r="AV3271" i="1" s="1"/>
  <c r="R3225" i="1"/>
  <c r="R3224" i="1" s="1"/>
  <c r="R3213" i="1" s="1"/>
  <c r="AU3310" i="1"/>
  <c r="AP3309" i="1"/>
  <c r="AW236" i="1"/>
  <c r="AV236" i="1"/>
  <c r="S987" i="1"/>
  <c r="S881" i="1" s="1"/>
  <c r="T60" i="1"/>
  <c r="I59" i="1"/>
  <c r="V95" i="1"/>
  <c r="AY95" i="1" s="1"/>
  <c r="K94" i="1"/>
  <c r="V94" i="1" s="1"/>
  <c r="AY94" i="1" s="1"/>
  <c r="U122" i="1"/>
  <c r="J121" i="1"/>
  <c r="T179" i="1"/>
  <c r="I171" i="1"/>
  <c r="BA227" i="1"/>
  <c r="AL226" i="1"/>
  <c r="BA226" i="1" s="1"/>
  <c r="U311" i="1"/>
  <c r="AX311" i="1" s="1"/>
  <c r="J310" i="1"/>
  <c r="V580" i="1"/>
  <c r="AY580" i="1" s="1"/>
  <c r="K579" i="1"/>
  <c r="V579" i="1" s="1"/>
  <c r="AY579" i="1" s="1"/>
  <c r="AW762" i="1"/>
  <c r="AV762" i="1"/>
  <c r="T971" i="1"/>
  <c r="Q960" i="1"/>
  <c r="Q954" i="1" s="1"/>
  <c r="Q953" i="1" s="1"/>
  <c r="Q881" i="1" s="1"/>
  <c r="AW1151" i="1"/>
  <c r="AV1151" i="1"/>
  <c r="J1212" i="1"/>
  <c r="U1213" i="1"/>
  <c r="AX1213" i="1" s="1"/>
  <c r="V481" i="1"/>
  <c r="AY481" i="1" s="1"/>
  <c r="K457" i="1"/>
  <c r="V457" i="1" s="1"/>
  <c r="AY457" i="1" s="1"/>
  <c r="AW1083" i="1"/>
  <c r="AV1083" i="1"/>
  <c r="O46" i="1"/>
  <c r="T47" i="1"/>
  <c r="AV67" i="1"/>
  <c r="AW67" i="1"/>
  <c r="U96" i="1"/>
  <c r="AX96" i="1" s="1"/>
  <c r="J95" i="1"/>
  <c r="BA179" i="1"/>
  <c r="AL171" i="1"/>
  <c r="AW229" i="1"/>
  <c r="AV229" i="1"/>
  <c r="AW252" i="1"/>
  <c r="AV252" i="1"/>
  <c r="AP279" i="1"/>
  <c r="AU279" i="1" s="1"/>
  <c r="AV279" i="1" s="1"/>
  <c r="AU280" i="1"/>
  <c r="AV280" i="1" s="1"/>
  <c r="U845" i="1"/>
  <c r="AX845" i="1" s="1"/>
  <c r="J844" i="1"/>
  <c r="AL1033" i="1"/>
  <c r="BA1034" i="1"/>
  <c r="AP783" i="1"/>
  <c r="AU784" i="1"/>
  <c r="AF1173" i="1"/>
  <c r="AF1166" i="1" s="1"/>
  <c r="AF1074" i="1" s="1"/>
  <c r="AW1226" i="1"/>
  <c r="AV1226" i="1"/>
  <c r="AW934" i="1"/>
  <c r="AV934" i="1"/>
  <c r="T1137" i="1"/>
  <c r="I1136" i="1"/>
  <c r="V1214" i="1"/>
  <c r="AY1214" i="1" s="1"/>
  <c r="K1213" i="1"/>
  <c r="BA981" i="1"/>
  <c r="AL980" i="1"/>
  <c r="AV1046" i="1"/>
  <c r="AW1046" i="1"/>
  <c r="I1269" i="1"/>
  <c r="T1274" i="1"/>
  <c r="T1141" i="1"/>
  <c r="T1201" i="1"/>
  <c r="I1200" i="1"/>
  <c r="T1200" i="1" s="1"/>
  <c r="BA1257" i="1"/>
  <c r="AL1256" i="1"/>
  <c r="T1244" i="1"/>
  <c r="I1243" i="1"/>
  <c r="AL1299" i="1"/>
  <c r="BA1300" i="1"/>
  <c r="AP1373" i="1"/>
  <c r="AU1373" i="1" s="1"/>
  <c r="AU1374" i="1"/>
  <c r="AW1344" i="1"/>
  <c r="AA1685" i="1"/>
  <c r="AX1686" i="1"/>
  <c r="T1395" i="1"/>
  <c r="I1394" i="1"/>
  <c r="AW1539" i="1"/>
  <c r="AV1539" i="1"/>
  <c r="V1590" i="1"/>
  <c r="AY1590" i="1" s="1"/>
  <c r="K1589" i="1"/>
  <c r="AW1578" i="1"/>
  <c r="AV1578" i="1"/>
  <c r="AV1686" i="1"/>
  <c r="AW1686" i="1"/>
  <c r="V1829" i="1"/>
  <c r="AY1829" i="1" s="1"/>
  <c r="K1828" i="1"/>
  <c r="V1828" i="1" s="1"/>
  <c r="AY1828" i="1" s="1"/>
  <c r="T1678" i="1"/>
  <c r="I1677" i="1"/>
  <c r="N1810" i="1"/>
  <c r="V1811" i="1"/>
  <c r="AY1811" i="1" s="1"/>
  <c r="AP1897" i="1"/>
  <c r="AU1897" i="1" s="1"/>
  <c r="AU1898" i="1"/>
  <c r="V1916" i="1"/>
  <c r="AY1916" i="1" s="1"/>
  <c r="K1915" i="1"/>
  <c r="T1796" i="1"/>
  <c r="AV1796" i="1" s="1"/>
  <c r="R1779" i="1"/>
  <c r="V1821" i="1"/>
  <c r="AY1821" i="1" s="1"/>
  <c r="K1820" i="1"/>
  <c r="T1855" i="1"/>
  <c r="S1854" i="1"/>
  <c r="AL1952" i="1"/>
  <c r="BA1953" i="1"/>
  <c r="BA1829" i="1"/>
  <c r="AL1828" i="1"/>
  <c r="BA1828" i="1" s="1"/>
  <c r="V1879" i="1"/>
  <c r="AY1879" i="1" s="1"/>
  <c r="K1878" i="1"/>
  <c r="V1878" i="1" s="1"/>
  <c r="AY1878" i="1" s="1"/>
  <c r="V1905" i="1"/>
  <c r="AY1905" i="1" s="1"/>
  <c r="K1904" i="1"/>
  <c r="AL2356" i="1"/>
  <c r="BA2357" i="1"/>
  <c r="U2030" i="1"/>
  <c r="AX2030" i="1" s="1"/>
  <c r="J2029" i="1"/>
  <c r="T2350" i="1"/>
  <c r="O2349" i="1"/>
  <c r="T2004" i="1"/>
  <c r="I2003" i="1"/>
  <c r="AL2094" i="1"/>
  <c r="BA2095" i="1"/>
  <c r="U1993" i="1"/>
  <c r="AX1993" i="1" s="1"/>
  <c r="J1992" i="1"/>
  <c r="U2019" i="1"/>
  <c r="AX2019" i="1" s="1"/>
  <c r="J2018" i="1"/>
  <c r="AW2273" i="1"/>
  <c r="AV2273" i="1"/>
  <c r="AW1975" i="1"/>
  <c r="AV1975" i="1"/>
  <c r="V2176" i="1"/>
  <c r="AY2176" i="1" s="1"/>
  <c r="K2175" i="1"/>
  <c r="AP2261" i="1"/>
  <c r="AU2262" i="1"/>
  <c r="L2522" i="1"/>
  <c r="L2512" i="1" s="1"/>
  <c r="L2511" i="1" s="1"/>
  <c r="L2374" i="1" s="1"/>
  <c r="T2625" i="1"/>
  <c r="I2624" i="1"/>
  <c r="T2624" i="1" s="1"/>
  <c r="T2685" i="1"/>
  <c r="I2684" i="1"/>
  <c r="T2684" i="1" s="1"/>
  <c r="V2737" i="1"/>
  <c r="AY2737" i="1" s="1"/>
  <c r="K2736" i="1"/>
  <c r="AW2639" i="1"/>
  <c r="AV2639" i="1"/>
  <c r="T2726" i="1"/>
  <c r="I2725" i="1"/>
  <c r="T2725" i="1" s="1"/>
  <c r="AV2813" i="1"/>
  <c r="AW2813" i="1"/>
  <c r="U2812" i="1"/>
  <c r="AX2812" i="1" s="1"/>
  <c r="U2828" i="1"/>
  <c r="AX2828" i="1" s="1"/>
  <c r="J2827" i="1"/>
  <c r="U2827" i="1" s="1"/>
  <c r="AX2827" i="1" s="1"/>
  <c r="V2859" i="1"/>
  <c r="AY2859" i="1" s="1"/>
  <c r="N2858" i="1"/>
  <c r="V2858" i="1" s="1"/>
  <c r="AY2858" i="1" s="1"/>
  <c r="AW2962" i="1"/>
  <c r="AV2962" i="1"/>
  <c r="BA2898" i="1"/>
  <c r="AL2897" i="1"/>
  <c r="AW2879" i="1"/>
  <c r="AV2879" i="1"/>
  <c r="V3046" i="1"/>
  <c r="AY3046" i="1" s="1"/>
  <c r="K3045" i="1"/>
  <c r="J3039" i="1"/>
  <c r="U3040" i="1"/>
  <c r="AX3040" i="1" s="1"/>
  <c r="AV3062" i="1"/>
  <c r="U3076" i="1"/>
  <c r="AX3076" i="1" s="1"/>
  <c r="J3071" i="1"/>
  <c r="U3110" i="1"/>
  <c r="AX3110" i="1" s="1"/>
  <c r="J3109" i="1"/>
  <c r="U3109" i="1" s="1"/>
  <c r="AX3109" i="1" s="1"/>
  <c r="AW3109" i="1"/>
  <c r="AW714" i="1"/>
  <c r="AV714" i="1"/>
  <c r="AX1150" i="1"/>
  <c r="AA1141" i="1"/>
  <c r="AA1135" i="1" s="1"/>
  <c r="AA1134" i="1" s="1"/>
  <c r="V61" i="1"/>
  <c r="AY61" i="1" s="1"/>
  <c r="K60" i="1"/>
  <c r="AW97" i="1"/>
  <c r="AV97" i="1"/>
  <c r="AF247" i="1"/>
  <c r="BA532" i="1"/>
  <c r="AL531" i="1"/>
  <c r="BA531" i="1" s="1"/>
  <c r="BA592" i="1"/>
  <c r="AL591" i="1"/>
  <c r="AW770" i="1"/>
  <c r="AV770" i="1"/>
  <c r="AU844" i="1"/>
  <c r="AP843" i="1"/>
  <c r="AU843" i="1" s="1"/>
  <c r="AL1088" i="1"/>
  <c r="BA1089" i="1"/>
  <c r="U1244" i="1"/>
  <c r="AX1244" i="1" s="1"/>
  <c r="J1243" i="1"/>
  <c r="AW1255" i="1"/>
  <c r="V68" i="1"/>
  <c r="AY68" i="1" s="1"/>
  <c r="K67" i="1"/>
  <c r="V67" i="1" s="1"/>
  <c r="AY67" i="1" s="1"/>
  <c r="AS227" i="1"/>
  <c r="AU228" i="1"/>
  <c r="I695" i="1"/>
  <c r="AW1161" i="1"/>
  <c r="AV1161" i="1"/>
  <c r="V279" i="1"/>
  <c r="AY279" i="1" s="1"/>
  <c r="N271" i="1"/>
  <c r="N248" i="1" s="1"/>
  <c r="N247" i="1" s="1"/>
  <c r="AV596" i="1"/>
  <c r="AW596" i="1"/>
  <c r="AW723" i="1"/>
  <c r="AV723" i="1"/>
  <c r="AW785" i="1"/>
  <c r="AV785" i="1"/>
  <c r="AW807" i="1"/>
  <c r="AV807" i="1"/>
  <c r="AY989" i="1"/>
  <c r="AC988" i="1"/>
  <c r="T1042" i="1"/>
  <c r="I1041" i="1"/>
  <c r="AW393" i="1"/>
  <c r="AV393" i="1"/>
  <c r="AV1205" i="1"/>
  <c r="V1136" i="1"/>
  <c r="AY1136" i="1" s="1"/>
  <c r="AA1168" i="1"/>
  <c r="AX1169" i="1"/>
  <c r="AU1257" i="1"/>
  <c r="AV1257" i="1" s="1"/>
  <c r="AP1256" i="1"/>
  <c r="T1058" i="1"/>
  <c r="AV1058" i="1" s="1"/>
  <c r="R1052" i="1"/>
  <c r="R1051" i="1" s="1"/>
  <c r="T1233" i="1"/>
  <c r="I1232" i="1"/>
  <c r="V1245" i="1"/>
  <c r="AY1245" i="1" s="1"/>
  <c r="K1244" i="1"/>
  <c r="BA1315" i="1"/>
  <c r="AL1314" i="1"/>
  <c r="BA1314" i="1" s="1"/>
  <c r="AP1510" i="1"/>
  <c r="AU1511" i="1"/>
  <c r="AW1421" i="1"/>
  <c r="AV1421" i="1"/>
  <c r="AL1434" i="1"/>
  <c r="BA1443" i="1"/>
  <c r="V1511" i="1"/>
  <c r="AY1511" i="1" s="1"/>
  <c r="K1510" i="1"/>
  <c r="T1546" i="1"/>
  <c r="I1545" i="1"/>
  <c r="T1545" i="1" s="1"/>
  <c r="AW1569" i="1"/>
  <c r="AV1569" i="1"/>
  <c r="AW1756" i="1"/>
  <c r="BA1478" i="1"/>
  <c r="AL1477" i="1"/>
  <c r="BA1477" i="1" s="1"/>
  <c r="V1531" i="1"/>
  <c r="AY1531" i="1" s="1"/>
  <c r="K1530" i="1"/>
  <c r="V1530" i="1" s="1"/>
  <c r="AY1530" i="1" s="1"/>
  <c r="BA1744" i="1"/>
  <c r="AL1743" i="1"/>
  <c r="K1393" i="1"/>
  <c r="V1394" i="1"/>
  <c r="AY1394" i="1" s="1"/>
  <c r="U1654" i="1"/>
  <c r="AX1654" i="1" s="1"/>
  <c r="J1653" i="1"/>
  <c r="U1653" i="1" s="1"/>
  <c r="AX1653" i="1" s="1"/>
  <c r="T1862" i="1"/>
  <c r="I1861" i="1"/>
  <c r="U1941" i="1"/>
  <c r="AX1941" i="1" s="1"/>
  <c r="J1936" i="1"/>
  <c r="AW1654" i="1"/>
  <c r="AV1654" i="1"/>
  <c r="AW1739" i="1"/>
  <c r="AV1739" i="1"/>
  <c r="T1705" i="1"/>
  <c r="I1704" i="1"/>
  <c r="T1704" i="1" s="1"/>
  <c r="AS1916" i="1"/>
  <c r="AU1917" i="1"/>
  <c r="BA2130" i="1"/>
  <c r="AL2125" i="1"/>
  <c r="T1992" i="1"/>
  <c r="T2130" i="1"/>
  <c r="I2125" i="1"/>
  <c r="T1985" i="1"/>
  <c r="P1984" i="1"/>
  <c r="P1978" i="1" s="1"/>
  <c r="AP2094" i="1"/>
  <c r="AU2095" i="1"/>
  <c r="BA2005" i="1"/>
  <c r="AL2004" i="1"/>
  <c r="U2053" i="1"/>
  <c r="AX2053" i="1" s="1"/>
  <c r="J2052" i="1"/>
  <c r="AW2422" i="1"/>
  <c r="AV2422" i="1"/>
  <c r="V2294" i="1"/>
  <c r="AY2294" i="1" s="1"/>
  <c r="K2293" i="1"/>
  <c r="T2744" i="1"/>
  <c r="I2743" i="1"/>
  <c r="BA2820" i="1"/>
  <c r="AL2819" i="1"/>
  <c r="BA2819" i="1" s="1"/>
  <c r="AU2853" i="1"/>
  <c r="AQ2827" i="1"/>
  <c r="AQ2791" i="1" s="1"/>
  <c r="AQ2773" i="1" s="1"/>
  <c r="V2878" i="1"/>
  <c r="AY2878" i="1" s="1"/>
  <c r="K2877" i="1"/>
  <c r="BA2877" i="1"/>
  <c r="AL2876" i="1"/>
  <c r="BA2876" i="1" s="1"/>
  <c r="T3053" i="1"/>
  <c r="I3052" i="1"/>
  <c r="BA3063" i="1"/>
  <c r="AL3062" i="1"/>
  <c r="BA3062" i="1" s="1"/>
  <c r="V3178" i="1"/>
  <c r="AY3178" i="1" s="1"/>
  <c r="K3177" i="1"/>
  <c r="BA3227" i="1"/>
  <c r="AL3226" i="1"/>
  <c r="U3304" i="1"/>
  <c r="AX3304" i="1" s="1"/>
  <c r="J3303" i="1"/>
  <c r="AV3297" i="1"/>
  <c r="AW3297" i="1"/>
  <c r="R1173" i="1"/>
  <c r="R1166" i="1" s="1"/>
  <c r="AP150" i="1"/>
  <c r="AU150" i="1" s="1"/>
  <c r="AU171" i="1"/>
  <c r="AW560" i="1"/>
  <c r="AV560" i="1"/>
  <c r="AU384" i="1"/>
  <c r="AP334" i="1"/>
  <c r="V560" i="1"/>
  <c r="AY560" i="1" s="1"/>
  <c r="K559" i="1"/>
  <c r="AU971" i="1"/>
  <c r="AR960" i="1"/>
  <c r="AV1193" i="1"/>
  <c r="AW1193" i="1"/>
  <c r="AW215" i="1"/>
  <c r="AV215" i="1"/>
  <c r="AU811" i="1"/>
  <c r="AV811" i="1" s="1"/>
  <c r="AP810" i="1"/>
  <c r="AL932" i="1"/>
  <c r="BA933" i="1"/>
  <c r="AP1167" i="1"/>
  <c r="AU1167" i="1" s="1"/>
  <c r="AU1168" i="1"/>
  <c r="U1269" i="1"/>
  <c r="AX1269" i="1" s="1"/>
  <c r="J1268" i="1"/>
  <c r="I843" i="1"/>
  <c r="T843" i="1" s="1"/>
  <c r="T844" i="1"/>
  <c r="U104" i="1"/>
  <c r="AX104" i="1" s="1"/>
  <c r="J103" i="1"/>
  <c r="T132" i="1"/>
  <c r="R122" i="1"/>
  <c r="R121" i="1" s="1"/>
  <c r="R120" i="1" s="1"/>
  <c r="U272" i="1"/>
  <c r="AX272" i="1" s="1"/>
  <c r="J271" i="1"/>
  <c r="U271" i="1" s="1"/>
  <c r="AX271" i="1" s="1"/>
  <c r="T532" i="1"/>
  <c r="I531" i="1"/>
  <c r="T531" i="1" s="1"/>
  <c r="AL647" i="1"/>
  <c r="BA648" i="1"/>
  <c r="AU1012" i="1"/>
  <c r="AV1012" i="1" s="1"/>
  <c r="AP1007" i="1"/>
  <c r="AP1041" i="1"/>
  <c r="AU1042" i="1"/>
  <c r="V779" i="1"/>
  <c r="AY779" i="1" s="1"/>
  <c r="K778" i="1"/>
  <c r="K191" i="1"/>
  <c r="V200" i="1"/>
  <c r="AY200" i="1" s="1"/>
  <c r="K347" i="1"/>
  <c r="V347" i="1" s="1"/>
  <c r="AY347" i="1" s="1"/>
  <c r="V352" i="1"/>
  <c r="AY352" i="1" s="1"/>
  <c r="BA422" i="1"/>
  <c r="AL421" i="1"/>
  <c r="BA421" i="1" s="1"/>
  <c r="AW571" i="1"/>
  <c r="AV571" i="1"/>
  <c r="V592" i="1"/>
  <c r="AY592" i="1" s="1"/>
  <c r="K591" i="1"/>
  <c r="V591" i="1" s="1"/>
  <c r="AY591" i="1" s="1"/>
  <c r="AW961" i="1"/>
  <c r="AV961" i="1"/>
  <c r="AW385" i="1"/>
  <c r="AV385" i="1"/>
  <c r="T884" i="1"/>
  <c r="I883" i="1"/>
  <c r="T883" i="1" s="1"/>
  <c r="AV1116" i="1"/>
  <c r="AW1116" i="1"/>
  <c r="AP945" i="1"/>
  <c r="AU945" i="1" s="1"/>
  <c r="AU946" i="1"/>
  <c r="AP1113" i="1"/>
  <c r="AU1114" i="1"/>
  <c r="AP1220" i="1"/>
  <c r="AU1221" i="1"/>
  <c r="AP1200" i="1"/>
  <c r="AU1200" i="1" s="1"/>
  <c r="AU1201" i="1"/>
  <c r="V1220" i="1"/>
  <c r="AY1220" i="1" s="1"/>
  <c r="K1219" i="1"/>
  <c r="BA1310" i="1"/>
  <c r="AL1309" i="1"/>
  <c r="AW1497" i="1"/>
  <c r="AV1497" i="1"/>
  <c r="K1007" i="1"/>
  <c r="V1008" i="1"/>
  <c r="AY1008" i="1" s="1"/>
  <c r="AW1427" i="1"/>
  <c r="AV1427" i="1"/>
  <c r="T1310" i="1"/>
  <c r="I1309" i="1"/>
  <c r="BA1530" i="1"/>
  <c r="AV1479" i="1"/>
  <c r="AW1479" i="1"/>
  <c r="V1558" i="1"/>
  <c r="AY1558" i="1" s="1"/>
  <c r="K1557" i="1"/>
  <c r="T1382" i="1"/>
  <c r="I1381" i="1"/>
  <c r="AU1538" i="1"/>
  <c r="AS1530" i="1"/>
  <c r="AS1524" i="1" s="1"/>
  <c r="AS1517" i="1" s="1"/>
  <c r="AS1416" i="1" s="1"/>
  <c r="T1601" i="1"/>
  <c r="I1600" i="1"/>
  <c r="T1600" i="1" s="1"/>
  <c r="AW1623" i="1"/>
  <c r="AV1623" i="1"/>
  <c r="V1699" i="1"/>
  <c r="AY1699" i="1" s="1"/>
  <c r="BA1725" i="1"/>
  <c r="AL1724" i="1"/>
  <c r="AS1756" i="1"/>
  <c r="AU1757" i="1"/>
  <c r="AV1757" i="1" s="1"/>
  <c r="V1654" i="1"/>
  <c r="AY1654" i="1" s="1"/>
  <c r="K1653" i="1"/>
  <c r="V1653" i="1" s="1"/>
  <c r="AY1653" i="1" s="1"/>
  <c r="T1726" i="1"/>
  <c r="I1725" i="1"/>
  <c r="AW1868" i="1"/>
  <c r="AV1868" i="1"/>
  <c r="AP1914" i="1"/>
  <c r="BA2030" i="1"/>
  <c r="AL2029" i="1"/>
  <c r="AW1899" i="1"/>
  <c r="AV1899" i="1"/>
  <c r="AW1942" i="1"/>
  <c r="AV1942" i="1"/>
  <c r="AW2179" i="1"/>
  <c r="AV2179" i="1"/>
  <c r="AW2294" i="1"/>
  <c r="AV2294" i="1"/>
  <c r="U1821" i="1"/>
  <c r="AX1821" i="1" s="1"/>
  <c r="J1820" i="1"/>
  <c r="AU2351" i="1"/>
  <c r="AP2350" i="1"/>
  <c r="AS1997" i="1"/>
  <c r="AU1998" i="1"/>
  <c r="T2060" i="1"/>
  <c r="I2059" i="1"/>
  <c r="AW2096" i="1"/>
  <c r="AV2096" i="1"/>
  <c r="BA2222" i="1"/>
  <c r="AL2221" i="1"/>
  <c r="U2011" i="1"/>
  <c r="AX2011" i="1" s="1"/>
  <c r="J2010" i="1"/>
  <c r="U2061" i="1"/>
  <c r="AX2061" i="1" s="1"/>
  <c r="J2060" i="1"/>
  <c r="AW2146" i="1"/>
  <c r="AV2146" i="1"/>
  <c r="AW2199" i="1"/>
  <c r="AV2199" i="1"/>
  <c r="AU2514" i="1"/>
  <c r="AV2514" i="1" s="1"/>
  <c r="AP2513" i="1"/>
  <c r="AU2513" i="1" s="1"/>
  <c r="U2388" i="1"/>
  <c r="AX2388" i="1" s="1"/>
  <c r="J2387" i="1"/>
  <c r="U2387" i="1" s="1"/>
  <c r="AX2387" i="1" s="1"/>
  <c r="U2377" i="1"/>
  <c r="AX2377" i="1" s="1"/>
  <c r="J2376" i="1"/>
  <c r="J2704" i="1"/>
  <c r="U2705" i="1"/>
  <c r="AX2705" i="1" s="1"/>
  <c r="U2726" i="1"/>
  <c r="AX2726" i="1" s="1"/>
  <c r="J2725" i="1"/>
  <c r="U2725" i="1" s="1"/>
  <c r="AX2725" i="1" s="1"/>
  <c r="U2800" i="1"/>
  <c r="AX2800" i="1" s="1"/>
  <c r="J2799" i="1"/>
  <c r="U2799" i="1" s="1"/>
  <c r="AX2799" i="1" s="1"/>
  <c r="AW2778" i="1"/>
  <c r="AV2778" i="1"/>
  <c r="AW2800" i="1"/>
  <c r="AV2800" i="1"/>
  <c r="U2860" i="1"/>
  <c r="AX2860" i="1" s="1"/>
  <c r="J2859" i="1"/>
  <c r="AW2967" i="1"/>
  <c r="AV2967" i="1"/>
  <c r="U2867" i="1"/>
  <c r="AX2867" i="1" s="1"/>
  <c r="M2866" i="1"/>
  <c r="V2946" i="1"/>
  <c r="AY2946" i="1" s="1"/>
  <c r="N2945" i="1"/>
  <c r="T2924" i="1"/>
  <c r="I2923" i="1"/>
  <c r="T2923" i="1" s="1"/>
  <c r="U3032" i="1"/>
  <c r="AX3032" i="1" s="1"/>
  <c r="J3031" i="1"/>
  <c r="U3031" i="1" s="1"/>
  <c r="AX3031" i="1" s="1"/>
  <c r="U2989" i="1"/>
  <c r="AX2989" i="1" s="1"/>
  <c r="J2967" i="1"/>
  <c r="U2967" i="1" s="1"/>
  <c r="AX2967" i="1" s="1"/>
  <c r="AS3026" i="1"/>
  <c r="AU3027" i="1"/>
  <c r="K3038" i="1"/>
  <c r="V3038" i="1" s="1"/>
  <c r="AY3038" i="1" s="1"/>
  <c r="V3039" i="1"/>
  <c r="AY3039" i="1" s="1"/>
  <c r="W2986" i="1"/>
  <c r="T3105" i="1"/>
  <c r="AV3105" i="1" s="1"/>
  <c r="R3070" i="1"/>
  <c r="T3321" i="1"/>
  <c r="I3320" i="1"/>
  <c r="AP66" i="1"/>
  <c r="AU75" i="1"/>
  <c r="T352" i="1"/>
  <c r="I347" i="1"/>
  <c r="T347" i="1" s="1"/>
  <c r="AW1559" i="1"/>
  <c r="AV1559" i="1"/>
  <c r="U68" i="1"/>
  <c r="AX68" i="1" s="1"/>
  <c r="J67" i="1"/>
  <c r="U67" i="1" s="1"/>
  <c r="AX67" i="1" s="1"/>
  <c r="V145" i="1"/>
  <c r="AY145" i="1" s="1"/>
  <c r="K144" i="1"/>
  <c r="V144" i="1" s="1"/>
  <c r="AY144" i="1" s="1"/>
  <c r="V235" i="1"/>
  <c r="AY235" i="1" s="1"/>
  <c r="K234" i="1"/>
  <c r="BA760" i="1"/>
  <c r="AL759" i="1"/>
  <c r="AL810" i="1"/>
  <c r="BA811" i="1"/>
  <c r="J75" i="1"/>
  <c r="U76" i="1"/>
  <c r="AX76" i="1" s="1"/>
  <c r="BA104" i="1"/>
  <c r="AL103" i="1"/>
  <c r="BA214" i="1"/>
  <c r="AL213" i="1"/>
  <c r="V250" i="1"/>
  <c r="AY250" i="1" s="1"/>
  <c r="K249" i="1"/>
  <c r="BA280" i="1"/>
  <c r="AL279" i="1"/>
  <c r="BA279" i="1" s="1"/>
  <c r="J422" i="1"/>
  <c r="U427" i="1"/>
  <c r="AX427" i="1" s="1"/>
  <c r="AV671" i="1"/>
  <c r="AW671" i="1"/>
  <c r="V704" i="1"/>
  <c r="AY704" i="1" s="1"/>
  <c r="K703" i="1"/>
  <c r="V703" i="1" s="1"/>
  <c r="AY703" i="1" s="1"/>
  <c r="V723" i="1"/>
  <c r="AY723" i="1" s="1"/>
  <c r="K722" i="1"/>
  <c r="AV784" i="1"/>
  <c r="AW784" i="1"/>
  <c r="AU898" i="1"/>
  <c r="AV898" i="1" s="1"/>
  <c r="AP897" i="1"/>
  <c r="J1218" i="1"/>
  <c r="U1218" i="1" s="1"/>
  <c r="AX1218" i="1" s="1"/>
  <c r="U1219" i="1"/>
  <c r="AX1219" i="1" s="1"/>
  <c r="AW704" i="1"/>
  <c r="AV704" i="1"/>
  <c r="V1047" i="1"/>
  <c r="AY1047" i="1" s="1"/>
  <c r="K1046" i="1"/>
  <c r="V1046" i="1" s="1"/>
  <c r="AY1046" i="1" s="1"/>
  <c r="AW416" i="1"/>
  <c r="AV416" i="1"/>
  <c r="AL783" i="1"/>
  <c r="BA784" i="1"/>
  <c r="V1232" i="1"/>
  <c r="AY1232" i="1" s="1"/>
  <c r="K1231" i="1"/>
  <c r="V385" i="1"/>
  <c r="AY385" i="1" s="1"/>
  <c r="K384" i="1"/>
  <c r="V384" i="1" s="1"/>
  <c r="AY384" i="1" s="1"/>
  <c r="T1054" i="1"/>
  <c r="I1053" i="1"/>
  <c r="T1114" i="1"/>
  <c r="I1113" i="1"/>
  <c r="AV1293" i="1"/>
  <c r="AW1293" i="1"/>
  <c r="BA955" i="1"/>
  <c r="AL954" i="1"/>
  <c r="BA954" i="1" s="1"/>
  <c r="AP1033" i="1"/>
  <c r="AU1034" i="1"/>
  <c r="AP1064" i="1"/>
  <c r="AU1065" i="1"/>
  <c r="T1249" i="1"/>
  <c r="AV1249" i="1" s="1"/>
  <c r="R1243" i="1"/>
  <c r="R1242" i="1" s="1"/>
  <c r="T946" i="1"/>
  <c r="I945" i="1"/>
  <c r="T945" i="1" s="1"/>
  <c r="AW1214" i="1"/>
  <c r="AV1214" i="1"/>
  <c r="AU1350" i="1"/>
  <c r="AV1350" i="1" s="1"/>
  <c r="AP1349" i="1"/>
  <c r="AU1349" i="1" s="1"/>
  <c r="AV1349" i="1" s="1"/>
  <c r="T1237" i="1"/>
  <c r="AV1237" i="1" s="1"/>
  <c r="R1231" i="1"/>
  <c r="R1230" i="1" s="1"/>
  <c r="R1074" i="1" s="1"/>
  <c r="AU1434" i="1"/>
  <c r="AP1433" i="1"/>
  <c r="AV1332" i="1"/>
  <c r="AW1332" i="1"/>
  <c r="M1416" i="1"/>
  <c r="U1375" i="1"/>
  <c r="AX1375" i="1" s="1"/>
  <c r="J1374" i="1"/>
  <c r="V1375" i="1"/>
  <c r="AY1375" i="1" s="1"/>
  <c r="K1374" i="1"/>
  <c r="T1407" i="1"/>
  <c r="I1406" i="1"/>
  <c r="U1478" i="1"/>
  <c r="AX1478" i="1" s="1"/>
  <c r="J1477" i="1"/>
  <c r="U1477" i="1" s="1"/>
  <c r="AX1477" i="1" s="1"/>
  <c r="BA1614" i="1"/>
  <c r="AL1613" i="1"/>
  <c r="T1634" i="1"/>
  <c r="S1613" i="1"/>
  <c r="S1599" i="1" s="1"/>
  <c r="S1598" i="1" s="1"/>
  <c r="AV1669" i="1"/>
  <c r="AW1669" i="1"/>
  <c r="AV1701" i="1"/>
  <c r="AW1701" i="1"/>
  <c r="AV1873" i="1"/>
  <c r="AW1873" i="1"/>
  <c r="AW1952" i="1"/>
  <c r="BA1941" i="1"/>
  <c r="AL1936" i="1"/>
  <c r="AV1828" i="1"/>
  <c r="AW1828" i="1"/>
  <c r="AV1930" i="1"/>
  <c r="AW1930" i="1"/>
  <c r="U1829" i="1"/>
  <c r="AX1829" i="1" s="1"/>
  <c r="J1828" i="1"/>
  <c r="U1828" i="1" s="1"/>
  <c r="AX1828" i="1" s="1"/>
  <c r="BA1861" i="1"/>
  <c r="T1892" i="1"/>
  <c r="BA1916" i="1"/>
  <c r="AL1915" i="1"/>
  <c r="V1993" i="1"/>
  <c r="AY1993" i="1" s="1"/>
  <c r="K1992" i="1"/>
  <c r="V2061" i="1"/>
  <c r="AY2061" i="1" s="1"/>
  <c r="K2060" i="1"/>
  <c r="AV2204" i="1"/>
  <c r="AW2204" i="1"/>
  <c r="T2034" i="1"/>
  <c r="P2028" i="1"/>
  <c r="P2027" i="1" s="1"/>
  <c r="N2374" i="1"/>
  <c r="T2030" i="1"/>
  <c r="I2029" i="1"/>
  <c r="AW2105" i="1"/>
  <c r="AV2105" i="1"/>
  <c r="U2222" i="1"/>
  <c r="AX2222" i="1" s="1"/>
  <c r="J2221" i="1"/>
  <c r="AW2321" i="1"/>
  <c r="AV2321" i="1"/>
  <c r="AS2177" i="1"/>
  <c r="AU2178" i="1"/>
  <c r="AL2185" i="1"/>
  <c r="BA2186" i="1"/>
  <c r="AW2267" i="1"/>
  <c r="AV2267" i="1"/>
  <c r="AW2345" i="1"/>
  <c r="AW2378" i="1"/>
  <c r="AV2378" i="1"/>
  <c r="V2498" i="1"/>
  <c r="AY2498" i="1" s="1"/>
  <c r="K2401" i="1"/>
  <c r="AW2593" i="1"/>
  <c r="AV2593" i="1"/>
  <c r="V2625" i="1"/>
  <c r="AY2625" i="1" s="1"/>
  <c r="K2624" i="1"/>
  <c r="V2624" i="1" s="1"/>
  <c r="AY2624" i="1" s="1"/>
  <c r="T2588" i="1"/>
  <c r="AV2588" i="1" s="1"/>
  <c r="R2512" i="1"/>
  <c r="R2511" i="1" s="1"/>
  <c r="R2374" i="1" s="1"/>
  <c r="AU2637" i="1"/>
  <c r="AP2636" i="1"/>
  <c r="AW2739" i="1"/>
  <c r="AV2739" i="1"/>
  <c r="V2829" i="1"/>
  <c r="AY2829" i="1" s="1"/>
  <c r="K2828" i="1"/>
  <c r="V2800" i="1"/>
  <c r="AY2800" i="1" s="1"/>
  <c r="K2799" i="1"/>
  <c r="V2799" i="1" s="1"/>
  <c r="AY2799" i="1" s="1"/>
  <c r="AW2900" i="1"/>
  <c r="AV2900" i="1"/>
  <c r="AF2865" i="1"/>
  <c r="BA2866" i="1"/>
  <c r="V3022" i="1"/>
  <c r="AY3022" i="1" s="1"/>
  <c r="K3021" i="1"/>
  <c r="U3052" i="1"/>
  <c r="AX3052" i="1" s="1"/>
  <c r="J3051" i="1"/>
  <c r="AW3168" i="1"/>
  <c r="AV3168" i="1"/>
  <c r="T3179" i="1"/>
  <c r="I3178" i="1"/>
  <c r="T3227" i="1"/>
  <c r="I3226" i="1"/>
  <c r="AL1064" i="1"/>
  <c r="BA1065" i="1"/>
  <c r="AW311" i="1"/>
  <c r="AW18" i="1"/>
  <c r="AV18" i="1"/>
  <c r="AV105" i="1"/>
  <c r="AW105" i="1"/>
  <c r="AV147" i="1"/>
  <c r="AW147" i="1"/>
  <c r="AU427" i="1"/>
  <c r="AP422" i="1"/>
  <c r="V533" i="1"/>
  <c r="AY533" i="1" s="1"/>
  <c r="K532" i="1"/>
  <c r="U760" i="1"/>
  <c r="AX760" i="1" s="1"/>
  <c r="J759" i="1"/>
  <c r="AW972" i="1"/>
  <c r="AV972" i="1"/>
  <c r="T1094" i="1"/>
  <c r="I1089" i="1"/>
  <c r="AW1084" i="1"/>
  <c r="AV1084" i="1"/>
  <c r="I80" i="1"/>
  <c r="T80" i="1" s="1"/>
  <c r="I200" i="1"/>
  <c r="T201" i="1"/>
  <c r="V335" i="1"/>
  <c r="AY335" i="1" s="1"/>
  <c r="T403" i="1"/>
  <c r="I402" i="1"/>
  <c r="T452" i="1"/>
  <c r="AW783" i="1"/>
  <c r="U533" i="1"/>
  <c r="AX533" i="1" s="1"/>
  <c r="J532" i="1"/>
  <c r="AU778" i="1"/>
  <c r="AS777" i="1"/>
  <c r="J200" i="1"/>
  <c r="U201" i="1"/>
  <c r="AX201" i="1" s="1"/>
  <c r="BA311" i="1"/>
  <c r="AL310" i="1"/>
  <c r="AW481" i="1"/>
  <c r="AV481" i="1"/>
  <c r="AL988" i="1"/>
  <c r="BA988" i="1" s="1"/>
  <c r="BA989" i="1"/>
  <c r="BA1020" i="1"/>
  <c r="AL1019" i="1"/>
  <c r="BA1019" i="1" s="1"/>
  <c r="AP1212" i="1"/>
  <c r="AU1213" i="1"/>
  <c r="V1041" i="1"/>
  <c r="AY1041" i="1" s="1"/>
  <c r="AW1138" i="1"/>
  <c r="AV1138" i="1"/>
  <c r="AU1269" i="1"/>
  <c r="AP1268" i="1"/>
  <c r="T1007" i="1"/>
  <c r="I994" i="1"/>
  <c r="AW1182" i="1"/>
  <c r="AV1182" i="1"/>
  <c r="AW1222" i="1"/>
  <c r="AV1222" i="1"/>
  <c r="AV1275" i="1"/>
  <c r="AW1275" i="1"/>
  <c r="V885" i="1"/>
  <c r="AY885" i="1" s="1"/>
  <c r="K884" i="1"/>
  <c r="AW1142" i="1"/>
  <c r="AV1142" i="1"/>
  <c r="AW1202" i="1"/>
  <c r="AV1202" i="1"/>
  <c r="AP1309" i="1"/>
  <c r="AU1310" i="1"/>
  <c r="AV1340" i="1"/>
  <c r="AW1340" i="1"/>
  <c r="J1434" i="1"/>
  <c r="U1443" i="1"/>
  <c r="AX1443" i="1" s="1"/>
  <c r="U1487" i="1"/>
  <c r="AX1487" i="1" s="1"/>
  <c r="J1486" i="1"/>
  <c r="U1486" i="1" s="1"/>
  <c r="AX1486" i="1" s="1"/>
  <c r="V1576" i="1"/>
  <c r="AY1576" i="1" s="1"/>
  <c r="K1575" i="1"/>
  <c r="AV1396" i="1"/>
  <c r="AW1396" i="1"/>
  <c r="BA1419" i="1"/>
  <c r="AL1418" i="1"/>
  <c r="BA1418" i="1" s="1"/>
  <c r="U1470" i="1"/>
  <c r="AX1470" i="1" s="1"/>
  <c r="J1469" i="1"/>
  <c r="AW1538" i="1"/>
  <c r="AV1538" i="1"/>
  <c r="I1800" i="1"/>
  <c r="T1800" i="1" s="1"/>
  <c r="T1801" i="1"/>
  <c r="T1664" i="1"/>
  <c r="I1663" i="1"/>
  <c r="BA1679" i="1"/>
  <c r="AL1678" i="1"/>
  <c r="BA1733" i="1"/>
  <c r="AL1732" i="1"/>
  <c r="AY1855" i="1"/>
  <c r="AC1854" i="1"/>
  <c r="AP1885" i="1"/>
  <c r="AU1886" i="1"/>
  <c r="AS1725" i="1"/>
  <c r="AU1726" i="1"/>
  <c r="AW1745" i="1"/>
  <c r="AV1745" i="1"/>
  <c r="T1843" i="1"/>
  <c r="I1842" i="1"/>
  <c r="AV1797" i="1"/>
  <c r="U1780" i="1"/>
  <c r="AX1780" i="1" s="1"/>
  <c r="J1779" i="1"/>
  <c r="T1821" i="1"/>
  <c r="I1820" i="1"/>
  <c r="U1974" i="1"/>
  <c r="AX1974" i="1" s="1"/>
  <c r="J1973" i="1"/>
  <c r="U1973" i="1" s="1"/>
  <c r="AX1973" i="1" s="1"/>
  <c r="T1998" i="1"/>
  <c r="I1997" i="1"/>
  <c r="T1997" i="1" s="1"/>
  <c r="AS2011" i="1"/>
  <c r="AU2012" i="1"/>
  <c r="AV2351" i="1"/>
  <c r="AW2005" i="1"/>
  <c r="AV2005" i="1"/>
  <c r="AP2150" i="1"/>
  <c r="AU2150" i="1" s="1"/>
  <c r="AU2151" i="1"/>
  <c r="AL2306" i="1"/>
  <c r="BA2313" i="1"/>
  <c r="AP2387" i="1"/>
  <c r="AV2423" i="1"/>
  <c r="AW2423" i="1"/>
  <c r="V2313" i="1"/>
  <c r="AY2313" i="1" s="1"/>
  <c r="K2306" i="1"/>
  <c r="AU2345" i="1"/>
  <c r="AV2345" i="1" s="1"/>
  <c r="AR2344" i="1"/>
  <c r="V2263" i="1"/>
  <c r="AY2263" i="1" s="1"/>
  <c r="K2262" i="1"/>
  <c r="AV2463" i="1"/>
  <c r="AW2463" i="1"/>
  <c r="AW2482" i="1"/>
  <c r="AV2482" i="1"/>
  <c r="AV2547" i="1"/>
  <c r="AW2547" i="1"/>
  <c r="AW2626" i="1"/>
  <c r="AV2686" i="1"/>
  <c r="AW2686" i="1"/>
  <c r="T2638" i="1"/>
  <c r="I2637" i="1"/>
  <c r="AU2798" i="1"/>
  <c r="AP2791" i="1"/>
  <c r="AW2801" i="1"/>
  <c r="AV2801" i="1"/>
  <c r="U2745" i="1"/>
  <c r="AX2745" i="1" s="1"/>
  <c r="J2744" i="1"/>
  <c r="T2820" i="1"/>
  <c r="I2819" i="1"/>
  <c r="T2819" i="1" s="1"/>
  <c r="AS2776" i="1"/>
  <c r="AU2777" i="1"/>
  <c r="I2944" i="1"/>
  <c r="AW2946" i="1"/>
  <c r="AV2946" i="1"/>
  <c r="AW2983" i="1"/>
  <c r="AV2983" i="1"/>
  <c r="AW3033" i="1"/>
  <c r="AV3033" i="1"/>
  <c r="AW3110" i="1"/>
  <c r="BA3076" i="1"/>
  <c r="AL3071" i="1"/>
  <c r="J3178" i="1"/>
  <c r="U3179" i="1"/>
  <c r="AX3179" i="1" s="1"/>
  <c r="AW3253" i="1"/>
  <c r="AV3253" i="1"/>
  <c r="U3295" i="1"/>
  <c r="AX3295" i="1" s="1"/>
  <c r="J3294" i="1"/>
  <c r="AW62" i="1"/>
  <c r="AV62" i="1"/>
  <c r="AU145" i="1"/>
  <c r="AP144" i="1"/>
  <c r="AU144" i="1" s="1"/>
  <c r="AU213" i="1"/>
  <c r="AP212" i="1"/>
  <c r="AU212" i="1" s="1"/>
  <c r="J347" i="1"/>
  <c r="U352" i="1"/>
  <c r="AX352" i="1" s="1"/>
  <c r="AL1134" i="1"/>
  <c r="BA1134" i="1" s="1"/>
  <c r="T96" i="1"/>
  <c r="I95" i="1"/>
  <c r="V180" i="1"/>
  <c r="AY180" i="1" s="1"/>
  <c r="K179" i="1"/>
  <c r="V213" i="1"/>
  <c r="AY213" i="1" s="1"/>
  <c r="K212" i="1"/>
  <c r="V212" i="1" s="1"/>
  <c r="AY212" i="1" s="1"/>
  <c r="AV975" i="1"/>
  <c r="AL1113" i="1"/>
  <c r="BA1114" i="1"/>
  <c r="V81" i="1"/>
  <c r="AY81" i="1" s="1"/>
  <c r="K80" i="1"/>
  <c r="V80" i="1" s="1"/>
  <c r="AY80" i="1" s="1"/>
  <c r="AW154" i="1"/>
  <c r="AV154" i="1"/>
  <c r="BA272" i="1"/>
  <c r="AL271" i="1"/>
  <c r="BA271" i="1" s="1"/>
  <c r="T472" i="1"/>
  <c r="AP696" i="1"/>
  <c r="AU697" i="1"/>
  <c r="AV697" i="1" s="1"/>
  <c r="T980" i="1"/>
  <c r="AL826" i="1"/>
  <c r="BA826" i="1" s="1"/>
  <c r="BA827" i="1"/>
  <c r="AW1043" i="1"/>
  <c r="AV1043" i="1"/>
  <c r="T392" i="1"/>
  <c r="I391" i="1"/>
  <c r="T391" i="1" s="1"/>
  <c r="V769" i="1"/>
  <c r="AY769" i="1" s="1"/>
  <c r="K768" i="1"/>
  <c r="BA1058" i="1"/>
  <c r="AL1052" i="1"/>
  <c r="AP1159" i="1"/>
  <c r="AU1160" i="1"/>
  <c r="V1274" i="1"/>
  <c r="AY1274" i="1" s="1"/>
  <c r="K1269" i="1"/>
  <c r="AC1338" i="1"/>
  <c r="AY1339" i="1"/>
  <c r="U1002" i="1"/>
  <c r="AX1002" i="1" s="1"/>
  <c r="V1142" i="1"/>
  <c r="AY1142" i="1" s="1"/>
  <c r="K1141" i="1"/>
  <c r="V1141" i="1" s="1"/>
  <c r="AY1141" i="1" s="1"/>
  <c r="AV1059" i="1"/>
  <c r="U1113" i="1"/>
  <c r="AX1113" i="1" s="1"/>
  <c r="AC1167" i="1"/>
  <c r="AY1168" i="1"/>
  <c r="BA1212" i="1"/>
  <c r="AL1211" i="1"/>
  <c r="BA1211" i="1" s="1"/>
  <c r="AW1234" i="1"/>
  <c r="AV1234" i="1"/>
  <c r="T1419" i="1"/>
  <c r="I1418" i="1"/>
  <c r="T1418" i="1" s="1"/>
  <c r="AV1547" i="1"/>
  <c r="AW1547" i="1"/>
  <c r="AV1570" i="1"/>
  <c r="AW1570" i="1"/>
  <c r="J1614" i="1"/>
  <c r="U1623" i="1"/>
  <c r="AX1623" i="1" s="1"/>
  <c r="AV1761" i="1"/>
  <c r="V1705" i="1"/>
  <c r="AY1705" i="1" s="1"/>
  <c r="K1704" i="1"/>
  <c r="V1704" i="1" s="1"/>
  <c r="AY1704" i="1" s="1"/>
  <c r="BA1761" i="1"/>
  <c r="AL1755" i="1"/>
  <c r="AW1863" i="1"/>
  <c r="AV1863" i="1"/>
  <c r="P1903" i="1"/>
  <c r="P1902" i="1" s="1"/>
  <c r="P1765" i="1" s="1"/>
  <c r="T1909" i="1"/>
  <c r="AW1653" i="1"/>
  <c r="AV1653" i="1"/>
  <c r="U1700" i="1"/>
  <c r="AX1700" i="1" s="1"/>
  <c r="J1699" i="1"/>
  <c r="V1725" i="1"/>
  <c r="AY1725" i="1" s="1"/>
  <c r="K1724" i="1"/>
  <c r="T1738" i="1"/>
  <c r="I1737" i="1"/>
  <c r="T1737" i="1" s="1"/>
  <c r="AW1706" i="1"/>
  <c r="AV1706" i="1"/>
  <c r="U1892" i="1"/>
  <c r="AX1892" i="1" s="1"/>
  <c r="BA1821" i="1"/>
  <c r="AL1820" i="1"/>
  <c r="V1885" i="1"/>
  <c r="AY1885" i="1" s="1"/>
  <c r="K1884" i="1"/>
  <c r="BA1924" i="1"/>
  <c r="AL1923" i="1"/>
  <c r="BA1923" i="1" s="1"/>
  <c r="U1954" i="1"/>
  <c r="AX1954" i="1" s="1"/>
  <c r="J1953" i="1"/>
  <c r="AW1993" i="1"/>
  <c r="AV1993" i="1"/>
  <c r="BA2151" i="1"/>
  <c r="AL2150" i="1"/>
  <c r="BA2150" i="1" s="1"/>
  <c r="AW2134" i="1"/>
  <c r="AV2134" i="1"/>
  <c r="AV1986" i="1"/>
  <c r="AL2169" i="1"/>
  <c r="BA2170" i="1"/>
  <c r="T2357" i="1"/>
  <c r="I2356" i="1"/>
  <c r="AV2214" i="1"/>
  <c r="AW2214" i="1"/>
  <c r="BA2594" i="1"/>
  <c r="AL2593" i="1"/>
  <c r="U2637" i="1"/>
  <c r="AX2637" i="1" s="1"/>
  <c r="J2636" i="1"/>
  <c r="AF2685" i="1"/>
  <c r="BA2686" i="1"/>
  <c r="AW2814" i="1"/>
  <c r="AV2814" i="1"/>
  <c r="AP2625" i="1"/>
  <c r="AU2626" i="1"/>
  <c r="AV2626" i="1" s="1"/>
  <c r="V2813" i="1"/>
  <c r="AY2813" i="1" s="1"/>
  <c r="K2812" i="1"/>
  <c r="T2829" i="1"/>
  <c r="I2828" i="1"/>
  <c r="AW2868" i="1"/>
  <c r="AV2868" i="1"/>
  <c r="AP3020" i="1"/>
  <c r="AU3021" i="1"/>
  <c r="J3124" i="1"/>
  <c r="T3132" i="1"/>
  <c r="I3125" i="1"/>
  <c r="U3126" i="1"/>
  <c r="AX3126" i="1" s="1"/>
  <c r="M3125" i="1"/>
  <c r="M3124" i="1" s="1"/>
  <c r="M3069" i="1" s="1"/>
  <c r="M3050" i="1" s="1"/>
  <c r="T3192" i="1"/>
  <c r="I3191" i="1"/>
  <c r="T3296" i="1"/>
  <c r="I3295" i="1"/>
  <c r="AM3342" i="1"/>
  <c r="AR1486" i="1"/>
  <c r="AR1485" i="1" s="1"/>
  <c r="AF683" i="1"/>
  <c r="O3050" i="1"/>
  <c r="AI3342" i="1"/>
  <c r="AW499" i="1"/>
  <c r="AV499" i="1"/>
  <c r="U697" i="1"/>
  <c r="AX697" i="1" s="1"/>
  <c r="J696" i="1"/>
  <c r="BA81" i="1"/>
  <c r="AL80" i="1"/>
  <c r="BA80" i="1" s="1"/>
  <c r="T214" i="1"/>
  <c r="I213" i="1"/>
  <c r="K427" i="1"/>
  <c r="V428" i="1"/>
  <c r="AY428" i="1" s="1"/>
  <c r="AU485" i="1"/>
  <c r="AP457" i="1"/>
  <c r="V696" i="1"/>
  <c r="AY696" i="1" s="1"/>
  <c r="AW850" i="1"/>
  <c r="AV850" i="1"/>
  <c r="AW124" i="1"/>
  <c r="AV124" i="1"/>
  <c r="AW207" i="1"/>
  <c r="AV207" i="1"/>
  <c r="V229" i="1"/>
  <c r="AY229" i="1" s="1"/>
  <c r="K228" i="1"/>
  <c r="AF419" i="1"/>
  <c r="T662" i="1"/>
  <c r="I661" i="1"/>
  <c r="T661" i="1" s="1"/>
  <c r="BA741" i="1"/>
  <c r="AL736" i="1"/>
  <c r="BA858" i="1"/>
  <c r="AL857" i="1"/>
  <c r="AW592" i="1"/>
  <c r="AV592" i="1"/>
  <c r="T648" i="1"/>
  <c r="I647" i="1"/>
  <c r="P855" i="1"/>
  <c r="T856" i="1"/>
  <c r="J945" i="1"/>
  <c r="U946" i="1"/>
  <c r="AX946" i="1" s="1"/>
  <c r="T996" i="1"/>
  <c r="AV996" i="1" s="1"/>
  <c r="R995" i="1"/>
  <c r="P1269" i="1"/>
  <c r="P1268" i="1" s="1"/>
  <c r="P1254" i="1" s="1"/>
  <c r="P1253" i="1" s="1"/>
  <c r="T1270" i="1"/>
  <c r="AV1270" i="1" s="1"/>
  <c r="AW384" i="1"/>
  <c r="AV384" i="1"/>
  <c r="AW885" i="1"/>
  <c r="AV885" i="1"/>
  <c r="AP1053" i="1"/>
  <c r="AU1054" i="1"/>
  <c r="V870" i="1"/>
  <c r="AY870" i="1" s="1"/>
  <c r="K869" i="1"/>
  <c r="BA898" i="1"/>
  <c r="AL897" i="1"/>
  <c r="BA1186" i="1"/>
  <c r="AL1173" i="1"/>
  <c r="U870" i="1"/>
  <c r="AX870" i="1" s="1"/>
  <c r="J869" i="1"/>
  <c r="U1064" i="1"/>
  <c r="AX1064" i="1" s="1"/>
  <c r="J1063" i="1"/>
  <c r="U1063" i="1" s="1"/>
  <c r="AX1063" i="1" s="1"/>
  <c r="U1127" i="1"/>
  <c r="AX1127" i="1" s="1"/>
  <c r="J1126" i="1"/>
  <c r="U1126" i="1" s="1"/>
  <c r="AX1126" i="1" s="1"/>
  <c r="AS1291" i="1"/>
  <c r="AU1292" i="1"/>
  <c r="AL1555" i="1"/>
  <c r="BA1555" i="1" s="1"/>
  <c r="BA1556" i="1"/>
  <c r="U1350" i="1"/>
  <c r="AX1350" i="1" s="1"/>
  <c r="J1349" i="1"/>
  <c r="U1349" i="1" s="1"/>
  <c r="AX1349" i="1" s="1"/>
  <c r="AW1571" i="1"/>
  <c r="AV1571" i="1"/>
  <c r="AV1311" i="1"/>
  <c r="AW1311" i="1"/>
  <c r="T1363" i="1"/>
  <c r="I1362" i="1"/>
  <c r="BA1408" i="1"/>
  <c r="AL1407" i="1"/>
  <c r="AW1495" i="1"/>
  <c r="AV1495" i="1"/>
  <c r="T1512" i="1"/>
  <c r="I1511" i="1"/>
  <c r="AW1670" i="1"/>
  <c r="AV1670" i="1"/>
  <c r="AW1389" i="1"/>
  <c r="AV1389" i="1"/>
  <c r="BA1470" i="1"/>
  <c r="AL1469" i="1"/>
  <c r="AP1743" i="1"/>
  <c r="AU1744" i="1"/>
  <c r="AW1780" i="1"/>
  <c r="AV1780" i="1"/>
  <c r="I1613" i="1"/>
  <c r="T1614" i="1"/>
  <c r="U1802" i="1"/>
  <c r="AX1802" i="1" s="1"/>
  <c r="J1801" i="1"/>
  <c r="AW1719" i="1"/>
  <c r="AV1719" i="1"/>
  <c r="U1898" i="1"/>
  <c r="AX1898" i="1" s="1"/>
  <c r="J1897" i="1"/>
  <c r="U1897" i="1" s="1"/>
  <c r="AX1897" i="1" s="1"/>
  <c r="AP1961" i="1"/>
  <c r="AU1961" i="1" s="1"/>
  <c r="AU1962" i="1"/>
  <c r="AU2130" i="1"/>
  <c r="AP2125" i="1"/>
  <c r="AU2293" i="1"/>
  <c r="AP2292" i="1"/>
  <c r="AU2292" i="1" s="1"/>
  <c r="U1844" i="1"/>
  <c r="AX1844" i="1" s="1"/>
  <c r="J1843" i="1"/>
  <c r="BA1872" i="1"/>
  <c r="AL1866" i="1"/>
  <c r="BA1866" i="1" s="1"/>
  <c r="T1898" i="1"/>
  <c r="I1897" i="1"/>
  <c r="T1897" i="1" s="1"/>
  <c r="T1941" i="1"/>
  <c r="I1936" i="1"/>
  <c r="U2130" i="1"/>
  <c r="AX2130" i="1" s="1"/>
  <c r="J2125" i="1"/>
  <c r="T2171" i="1"/>
  <c r="AV2171" i="1" s="1"/>
  <c r="R2170" i="1"/>
  <c r="BA2271" i="1"/>
  <c r="AL2270" i="1"/>
  <c r="BA2270" i="1" s="1"/>
  <c r="AP2017" i="1"/>
  <c r="AU2018" i="1"/>
  <c r="AW2061" i="1"/>
  <c r="AV2061" i="1"/>
  <c r="AW2137" i="1"/>
  <c r="AV2137" i="1"/>
  <c r="T2115" i="1"/>
  <c r="AV2115" i="1" s="1"/>
  <c r="O2093" i="1"/>
  <c r="I2222" i="1"/>
  <c r="T2223" i="1"/>
  <c r="AV2515" i="1"/>
  <c r="AS2388" i="1"/>
  <c r="AS2387" i="1" s="1"/>
  <c r="AU2395" i="1"/>
  <c r="AW2650" i="1"/>
  <c r="AV2650" i="1"/>
  <c r="AW2822" i="1"/>
  <c r="AV2822" i="1"/>
  <c r="U2737" i="1"/>
  <c r="AX2737" i="1" s="1"/>
  <c r="J2736" i="1"/>
  <c r="T2777" i="1"/>
  <c r="I2776" i="1"/>
  <c r="AW2799" i="1"/>
  <c r="AV2799" i="1"/>
  <c r="J3020" i="1"/>
  <c r="U3021" i="1"/>
  <c r="AX3021" i="1" s="1"/>
  <c r="AW2934" i="1"/>
  <c r="AV2934" i="1"/>
  <c r="AW2925" i="1"/>
  <c r="AV2925" i="1"/>
  <c r="AW3254" i="1"/>
  <c r="AV3254" i="1"/>
  <c r="AP3275" i="1"/>
  <c r="AU3275" i="1" s="1"/>
  <c r="AU3276" i="1"/>
  <c r="AL3320" i="1"/>
  <c r="BA3321" i="1"/>
  <c r="AV3322" i="1"/>
  <c r="AW3322" i="1"/>
  <c r="AW353" i="1"/>
  <c r="AV353" i="1"/>
  <c r="BA76" i="1"/>
  <c r="AL75" i="1"/>
  <c r="K103" i="1"/>
  <c r="V104" i="1"/>
  <c r="AY104" i="1" s="1"/>
  <c r="K898" i="1"/>
  <c r="V907" i="1"/>
  <c r="AY907" i="1" s="1"/>
  <c r="AW990" i="1"/>
  <c r="AV990" i="1"/>
  <c r="I1077" i="1"/>
  <c r="T1078" i="1"/>
  <c r="J647" i="1"/>
  <c r="U648" i="1"/>
  <c r="AX648" i="1" s="1"/>
  <c r="J1232" i="1"/>
  <c r="U1233" i="1"/>
  <c r="AX1233" i="1" s="1"/>
  <c r="BA17" i="1"/>
  <c r="AL16" i="1"/>
  <c r="BA146" i="1"/>
  <c r="AL145" i="1"/>
  <c r="J457" i="1"/>
  <c r="U485" i="1"/>
  <c r="AX485" i="1" s="1"/>
  <c r="AW703" i="1"/>
  <c r="AV703" i="1"/>
  <c r="AU1094" i="1"/>
  <c r="AP1089" i="1"/>
  <c r="AL250" i="1"/>
  <c r="BA251" i="1"/>
  <c r="T304" i="1"/>
  <c r="AV304" i="1" s="1"/>
  <c r="Q271" i="1"/>
  <c r="Q248" i="1" s="1"/>
  <c r="Q247" i="1" s="1"/>
  <c r="AW433" i="1"/>
  <c r="AV433" i="1"/>
  <c r="V670" i="1"/>
  <c r="AY670" i="1" s="1"/>
  <c r="K669" i="1"/>
  <c r="AP826" i="1"/>
  <c r="AU826" i="1" s="1"/>
  <c r="AU827" i="1"/>
  <c r="AW1055" i="1"/>
  <c r="AV1055" i="1"/>
  <c r="AW1115" i="1"/>
  <c r="AV1115" i="1"/>
  <c r="U1012" i="1"/>
  <c r="AX1012" i="1" s="1"/>
  <c r="J1007" i="1"/>
  <c r="U1007" i="1" s="1"/>
  <c r="AX1007" i="1" s="1"/>
  <c r="AW947" i="1"/>
  <c r="AV947" i="1"/>
  <c r="AP1232" i="1"/>
  <c r="AU1233" i="1"/>
  <c r="V1292" i="1"/>
  <c r="AY1292" i="1" s="1"/>
  <c r="K1291" i="1"/>
  <c r="AP1393" i="1"/>
  <c r="AU1394" i="1"/>
  <c r="V1332" i="1"/>
  <c r="AY1332" i="1" s="1"/>
  <c r="K1331" i="1"/>
  <c r="AW1489" i="1"/>
  <c r="AV1489" i="1"/>
  <c r="AP1588" i="1"/>
  <c r="AU1589" i="1"/>
  <c r="V1663" i="1"/>
  <c r="AY1663" i="1" s="1"/>
  <c r="K1662" i="1"/>
  <c r="V1662" i="1" s="1"/>
  <c r="AY1662" i="1" s="1"/>
  <c r="U1679" i="1"/>
  <c r="AX1679" i="1" s="1"/>
  <c r="J1678" i="1"/>
  <c r="U1733" i="1"/>
  <c r="AX1733" i="1" s="1"/>
  <c r="J1732" i="1"/>
  <c r="T1925" i="1"/>
  <c r="I1924" i="1"/>
  <c r="BA1664" i="1"/>
  <c r="AL1663" i="1"/>
  <c r="BA1700" i="1"/>
  <c r="AL1699" i="1"/>
  <c r="V1719" i="1"/>
  <c r="AY1719" i="1" s="1"/>
  <c r="K1718" i="1"/>
  <c r="V1718" i="1" s="1"/>
  <c r="AY1718" i="1" s="1"/>
  <c r="T1917" i="1"/>
  <c r="I1916" i="1"/>
  <c r="AS1802" i="1"/>
  <c r="AU1803" i="1"/>
  <c r="AV1803" i="1" s="1"/>
  <c r="AS1861" i="1"/>
  <c r="AU1862" i="1"/>
  <c r="AW1829" i="1"/>
  <c r="AV1829" i="1"/>
  <c r="AW1931" i="1"/>
  <c r="AV1931" i="1"/>
  <c r="T2042" i="1"/>
  <c r="AV2042" i="1" s="1"/>
  <c r="Q2041" i="1"/>
  <c r="Q2040" i="1" s="1"/>
  <c r="Q2039" i="1" s="1"/>
  <c r="Q2038" i="1" s="1"/>
  <c r="AW1879" i="1"/>
  <c r="AV1879" i="1"/>
  <c r="AW1905" i="1"/>
  <c r="AV1905" i="1"/>
  <c r="AW2205" i="1"/>
  <c r="AV2205" i="1"/>
  <c r="U1968" i="1"/>
  <c r="AX1968" i="1" s="1"/>
  <c r="J1967" i="1"/>
  <c r="AU2421" i="1"/>
  <c r="AV2421" i="1" s="1"/>
  <c r="AS2409" i="1"/>
  <c r="AS2401" i="1" s="1"/>
  <c r="I2388" i="1"/>
  <c r="T2395" i="1"/>
  <c r="V2356" i="1"/>
  <c r="AY2356" i="1" s="1"/>
  <c r="K2355" i="1"/>
  <c r="V2355" i="1" s="1"/>
  <c r="AY2355" i="1" s="1"/>
  <c r="U2294" i="1"/>
  <c r="AX2294" i="1" s="1"/>
  <c r="J2293" i="1"/>
  <c r="T2427" i="1"/>
  <c r="AW2523" i="1"/>
  <c r="AV2523" i="1"/>
  <c r="AW2592" i="1"/>
  <c r="AV2592" i="1"/>
  <c r="V2705" i="1"/>
  <c r="AY2705" i="1" s="1"/>
  <c r="K2704" i="1"/>
  <c r="K2718" i="1"/>
  <c r="V2718" i="1" s="1"/>
  <c r="AY2718" i="1" s="1"/>
  <c r="V2719" i="1"/>
  <c r="AY2719" i="1" s="1"/>
  <c r="BA2737" i="1"/>
  <c r="AL2736" i="1"/>
  <c r="AW2794" i="1"/>
  <c r="AV2794" i="1"/>
  <c r="AW2941" i="1"/>
  <c r="AV2941" i="1"/>
  <c r="K2922" i="1"/>
  <c r="U2900" i="1"/>
  <c r="AX2900" i="1" s="1"/>
  <c r="J2899" i="1"/>
  <c r="AW2939" i="1"/>
  <c r="AV2939" i="1"/>
  <c r="AP3109" i="1"/>
  <c r="AU3109" i="1" s="1"/>
  <c r="AV3109" i="1" s="1"/>
  <c r="AU3110" i="1"/>
  <c r="AV3110" i="1" s="1"/>
  <c r="AW3183" i="1"/>
  <c r="AV3183" i="1"/>
  <c r="AV3239" i="1"/>
  <c r="AW3239" i="1"/>
  <c r="I3309" i="1"/>
  <c r="T3310" i="1"/>
  <c r="M579" i="1"/>
  <c r="U580" i="1"/>
  <c r="AX580" i="1" s="1"/>
  <c r="AU16" i="1"/>
  <c r="AP15" i="1"/>
  <c r="AX971" i="1"/>
  <c r="AA960" i="1"/>
  <c r="AA954" i="1" s="1"/>
  <c r="AA953" i="1" s="1"/>
  <c r="AA881" i="1" s="1"/>
  <c r="T17" i="1"/>
  <c r="I16" i="1"/>
  <c r="BA46" i="1"/>
  <c r="AL45" i="1"/>
  <c r="BA45" i="1" s="1"/>
  <c r="BA68" i="1"/>
  <c r="AL67" i="1"/>
  <c r="BA67" i="1" s="1"/>
  <c r="T104" i="1"/>
  <c r="I103" i="1"/>
  <c r="AX132" i="1"/>
  <c r="AA122" i="1"/>
  <c r="AA121" i="1" s="1"/>
  <c r="T146" i="1"/>
  <c r="I145" i="1"/>
  <c r="BA200" i="1"/>
  <c r="AL191" i="1"/>
  <c r="BA670" i="1"/>
  <c r="AL669" i="1"/>
  <c r="AP980" i="1"/>
  <c r="AU981" i="1"/>
  <c r="AV981" i="1" s="1"/>
  <c r="AW1095" i="1"/>
  <c r="AV1095" i="1"/>
  <c r="U1186" i="1"/>
  <c r="AX1186" i="1" s="1"/>
  <c r="J1173" i="1"/>
  <c r="U392" i="1"/>
  <c r="AX392" i="1" s="1"/>
  <c r="J391" i="1"/>
  <c r="U391" i="1" s="1"/>
  <c r="AX391" i="1" s="1"/>
  <c r="P1416" i="1"/>
  <c r="BA60" i="1"/>
  <c r="AL59" i="1"/>
  <c r="AW81" i="1"/>
  <c r="AV81" i="1"/>
  <c r="V152" i="1"/>
  <c r="AY152" i="1" s="1"/>
  <c r="K151" i="1"/>
  <c r="V151" i="1" s="1"/>
  <c r="AY151" i="1" s="1"/>
  <c r="AV202" i="1"/>
  <c r="AW202" i="1"/>
  <c r="BA234" i="1"/>
  <c r="AL233" i="1"/>
  <c r="I284" i="1"/>
  <c r="T285" i="1"/>
  <c r="AW375" i="1"/>
  <c r="AV375" i="1"/>
  <c r="AW404" i="1"/>
  <c r="AV404" i="1"/>
  <c r="AW453" i="1"/>
  <c r="AV453" i="1"/>
  <c r="AW678" i="1"/>
  <c r="AV678" i="1"/>
  <c r="K838" i="1"/>
  <c r="V839" i="1"/>
  <c r="AY839" i="1" s="1"/>
  <c r="AP647" i="1"/>
  <c r="AU648" i="1"/>
  <c r="T1065" i="1"/>
  <c r="I1064" i="1"/>
  <c r="AR1141" i="1"/>
  <c r="AR1135" i="1" s="1"/>
  <c r="AR1134" i="1" s="1"/>
  <c r="AR1074" i="1" s="1"/>
  <c r="AV924" i="1"/>
  <c r="AW1008" i="1"/>
  <c r="AV1008" i="1"/>
  <c r="V1053" i="1"/>
  <c r="AY1053" i="1" s="1"/>
  <c r="K1052" i="1"/>
  <c r="T1181" i="1"/>
  <c r="I1173" i="1"/>
  <c r="T1221" i="1"/>
  <c r="I1220" i="1"/>
  <c r="AW1169" i="1"/>
  <c r="AV1169" i="1"/>
  <c r="BA1244" i="1"/>
  <c r="AL1243" i="1"/>
  <c r="J1299" i="1"/>
  <c r="U1300" i="1"/>
  <c r="AX1300" i="1" s="1"/>
  <c r="S1338" i="1"/>
  <c r="T1339" i="1"/>
  <c r="AU1345" i="1"/>
  <c r="AV1345" i="1" s="1"/>
  <c r="AP1344" i="1"/>
  <c r="T1557" i="1"/>
  <c r="I1556" i="1"/>
  <c r="AW1377" i="1"/>
  <c r="AV1377" i="1"/>
  <c r="AW1443" i="1"/>
  <c r="AV1443" i="1"/>
  <c r="AW1531" i="1"/>
  <c r="AV1531" i="1"/>
  <c r="AU1699" i="1"/>
  <c r="AP1691" i="1"/>
  <c r="AP1662" i="1"/>
  <c r="AU1662" i="1" s="1"/>
  <c r="AU1663" i="1"/>
  <c r="AW1802" i="1"/>
  <c r="AV1665" i="1"/>
  <c r="AW1665" i="1"/>
  <c r="V1861" i="1"/>
  <c r="AY1861" i="1" s="1"/>
  <c r="AW1872" i="1"/>
  <c r="AV1872" i="1"/>
  <c r="J1704" i="1"/>
  <c r="U1704" i="1" s="1"/>
  <c r="AX1704" i="1" s="1"/>
  <c r="T1744" i="1"/>
  <c r="I1743" i="1"/>
  <c r="AW1844" i="1"/>
  <c r="AV1844" i="1"/>
  <c r="AP1891" i="1"/>
  <c r="AU1892" i="1"/>
  <c r="BA1686" i="1"/>
  <c r="AL1685" i="1"/>
  <c r="BA1685" i="1" s="1"/>
  <c r="AP1860" i="1"/>
  <c r="AU1941" i="1"/>
  <c r="AP1936" i="1"/>
  <c r="U1904" i="1"/>
  <c r="AX1904" i="1" s="1"/>
  <c r="J1903" i="1"/>
  <c r="T2012" i="1"/>
  <c r="I2011" i="1"/>
  <c r="AV1822" i="1"/>
  <c r="AW1822" i="1"/>
  <c r="V1867" i="1"/>
  <c r="AY1867" i="1" s="1"/>
  <c r="K1866" i="1"/>
  <c r="V1866" i="1" s="1"/>
  <c r="AY1866" i="1" s="1"/>
  <c r="V1893" i="1"/>
  <c r="AY1893" i="1" s="1"/>
  <c r="K1892" i="1"/>
  <c r="U1924" i="1"/>
  <c r="AX1924" i="1" s="1"/>
  <c r="J1923" i="1"/>
  <c r="U1923" i="1" s="1"/>
  <c r="AX1923" i="1" s="1"/>
  <c r="K1967" i="1"/>
  <c r="AW1999" i="1"/>
  <c r="AV1999" i="1"/>
  <c r="V2019" i="1"/>
  <c r="AY2019" i="1" s="1"/>
  <c r="K2018" i="1"/>
  <c r="V2094" i="1"/>
  <c r="AY2094" i="1" s="1"/>
  <c r="K2093" i="1"/>
  <c r="V2093" i="1" s="1"/>
  <c r="AY2093" i="1" s="1"/>
  <c r="O2119" i="1"/>
  <c r="U2005" i="1"/>
  <c r="AX2005" i="1" s="1"/>
  <c r="J2004" i="1"/>
  <c r="BA2041" i="1"/>
  <c r="AL2040" i="1"/>
  <c r="AW2467" i="1"/>
  <c r="AV2467" i="1"/>
  <c r="V2272" i="1"/>
  <c r="AY2272" i="1" s="1"/>
  <c r="K2271" i="1"/>
  <c r="AP2356" i="1"/>
  <c r="AU2357" i="1"/>
  <c r="AW2464" i="1"/>
  <c r="AV2464" i="1"/>
  <c r="BA2388" i="1"/>
  <c r="AL2387" i="1"/>
  <c r="BA2387" i="1" s="1"/>
  <c r="AW2500" i="1"/>
  <c r="AV2500" i="1"/>
  <c r="T2546" i="1"/>
  <c r="I2522" i="1"/>
  <c r="U2594" i="1"/>
  <c r="AX2594" i="1" s="1"/>
  <c r="J2593" i="1"/>
  <c r="T2612" i="1"/>
  <c r="I2611" i="1"/>
  <c r="K2637" i="1"/>
  <c r="V2649" i="1"/>
  <c r="AY2649" i="1" s="1"/>
  <c r="T2706" i="1"/>
  <c r="I2705" i="1"/>
  <c r="AW2746" i="1"/>
  <c r="AV2746" i="1"/>
  <c r="AP2725" i="1"/>
  <c r="AU2725" i="1" s="1"/>
  <c r="AU2726" i="1"/>
  <c r="BA2713" i="1"/>
  <c r="AL2705" i="1"/>
  <c r="AV2821" i="1"/>
  <c r="AW2821" i="1"/>
  <c r="U2820" i="1"/>
  <c r="AX2820" i="1" s="1"/>
  <c r="J2819" i="1"/>
  <c r="U2819" i="1" s="1"/>
  <c r="AX2819" i="1" s="1"/>
  <c r="T2853" i="1"/>
  <c r="AV2853" i="1" s="1"/>
  <c r="O2827" i="1"/>
  <c r="O2791" i="1" s="1"/>
  <c r="O2773" i="1" s="1"/>
  <c r="V2866" i="1"/>
  <c r="AY2866" i="1" s="1"/>
  <c r="K2865" i="1"/>
  <c r="V2865" i="1" s="1"/>
  <c r="AY2865" i="1" s="1"/>
  <c r="V2899" i="1"/>
  <c r="AY2899" i="1" s="1"/>
  <c r="K2898" i="1"/>
  <c r="T2945" i="1"/>
  <c r="L2944" i="1"/>
  <c r="L2922" i="1" s="1"/>
  <c r="L2921" i="1" s="1"/>
  <c r="T3045" i="1"/>
  <c r="I3044" i="1"/>
  <c r="T3044" i="1" s="1"/>
  <c r="V3026" i="1"/>
  <c r="AY3026" i="1" s="1"/>
  <c r="AW3088" i="1"/>
  <c r="AV3088" i="1"/>
  <c r="BA3178" i="1"/>
  <c r="AL3177" i="1"/>
  <c r="M797" i="1"/>
  <c r="U797" i="1" s="1"/>
  <c r="AX797" i="1" s="1"/>
  <c r="U804" i="1"/>
  <c r="AX804" i="1" s="1"/>
  <c r="I954" i="1"/>
  <c r="T954" i="1" s="1"/>
  <c r="U81" i="1"/>
  <c r="AX81" i="1" s="1"/>
  <c r="J80" i="1"/>
  <c r="U80" i="1" s="1"/>
  <c r="AX80" i="1" s="1"/>
  <c r="AV193" i="1"/>
  <c r="AW193" i="1"/>
  <c r="AU336" i="1"/>
  <c r="AV336" i="1" s="1"/>
  <c r="AR335" i="1"/>
  <c r="V736" i="1"/>
  <c r="AY736" i="1" s="1"/>
  <c r="K735" i="1"/>
  <c r="M1075" i="1"/>
  <c r="M1074" i="1" s="1"/>
  <c r="U1088" i="1"/>
  <c r="AX1088" i="1" s="1"/>
  <c r="U17" i="1"/>
  <c r="AX17" i="1" s="1"/>
  <c r="J16" i="1"/>
  <c r="AS46" i="1"/>
  <c r="AU47" i="1"/>
  <c r="BA96" i="1"/>
  <c r="AL95" i="1"/>
  <c r="T153" i="1"/>
  <c r="I152" i="1"/>
  <c r="T580" i="1"/>
  <c r="I579" i="1"/>
  <c r="T579" i="1" s="1"/>
  <c r="AU685" i="1"/>
  <c r="AP684" i="1"/>
  <c r="AU684" i="1" s="1"/>
  <c r="AU858" i="1"/>
  <c r="AV858" i="1" s="1"/>
  <c r="AP857" i="1"/>
  <c r="AW981" i="1"/>
  <c r="AW828" i="1"/>
  <c r="AV828" i="1"/>
  <c r="AS1077" i="1"/>
  <c r="AU1078" i="1"/>
  <c r="AP310" i="1"/>
  <c r="AU311" i="1"/>
  <c r="AV311" i="1" s="1"/>
  <c r="AV574" i="1"/>
  <c r="AW574" i="1"/>
  <c r="U898" i="1"/>
  <c r="AX898" i="1" s="1"/>
  <c r="J897" i="1"/>
  <c r="AP1019" i="1"/>
  <c r="AU1019" i="1" s="1"/>
  <c r="AV1019" i="1" s="1"/>
  <c r="AU1020" i="1"/>
  <c r="AV1020" i="1" s="1"/>
  <c r="T1034" i="1"/>
  <c r="I1033" i="1"/>
  <c r="U1077" i="1"/>
  <c r="AX1077" i="1" s="1"/>
  <c r="J1076" i="1"/>
  <c r="AW1013" i="1"/>
  <c r="AV1013" i="1"/>
  <c r="AP1243" i="1"/>
  <c r="AU1244" i="1"/>
  <c r="T1186" i="1"/>
  <c r="K1343" i="1"/>
  <c r="V1344" i="1"/>
  <c r="AY1344" i="1" s="1"/>
  <c r="AW1399" i="1"/>
  <c r="AV1399" i="1"/>
  <c r="AV1420" i="1"/>
  <c r="AW1420" i="1"/>
  <c r="T1470" i="1"/>
  <c r="I1469" i="1"/>
  <c r="BA1487" i="1"/>
  <c r="AL1486" i="1"/>
  <c r="BA1486" i="1" s="1"/>
  <c r="U1531" i="1"/>
  <c r="AX1531" i="1" s="1"/>
  <c r="J1530" i="1"/>
  <c r="U1530" i="1" s="1"/>
  <c r="AX1530" i="1" s="1"/>
  <c r="V1564" i="1"/>
  <c r="AY1564" i="1" s="1"/>
  <c r="K1563" i="1"/>
  <c r="T1589" i="1"/>
  <c r="I1588" i="1"/>
  <c r="K1434" i="1"/>
  <c r="V1443" i="1"/>
  <c r="AY1443" i="1" s="1"/>
  <c r="BA1512" i="1"/>
  <c r="AL1511" i="1"/>
  <c r="BA1546" i="1"/>
  <c r="AL1545" i="1"/>
  <c r="BA1545" i="1" s="1"/>
  <c r="AP1723" i="1"/>
  <c r="AW1733" i="1"/>
  <c r="AV1733" i="1"/>
  <c r="V1844" i="1"/>
  <c r="AY1844" i="1" s="1"/>
  <c r="K1843" i="1"/>
  <c r="AU1855" i="1"/>
  <c r="AP1854" i="1"/>
  <c r="AU1854" i="1" s="1"/>
  <c r="AW2152" i="1"/>
  <c r="AV2152" i="1"/>
  <c r="T2187" i="1"/>
  <c r="I2186" i="1"/>
  <c r="AV2513" i="1"/>
  <c r="T1962" i="1"/>
  <c r="I1961" i="1"/>
  <c r="AU2034" i="1"/>
  <c r="AR2028" i="1"/>
  <c r="AR2027" i="1" s="1"/>
  <c r="AP2060" i="1"/>
  <c r="J2094" i="1"/>
  <c r="U2095" i="1"/>
  <c r="AX2095" i="1" s="1"/>
  <c r="U2410" i="1"/>
  <c r="AX2410" i="1" s="1"/>
  <c r="J2409" i="1"/>
  <c r="U2409" i="1" s="1"/>
  <c r="AX2409" i="1" s="1"/>
  <c r="BA1993" i="1"/>
  <c r="AL1992" i="1"/>
  <c r="BA2019" i="1"/>
  <c r="AL2018" i="1"/>
  <c r="AL2409" i="1"/>
  <c r="BA2409" i="1" s="1"/>
  <c r="BA2410" i="1"/>
  <c r="V2053" i="1"/>
  <c r="AY2053" i="1" s="1"/>
  <c r="K2052" i="1"/>
  <c r="U2185" i="1"/>
  <c r="AX2185" i="1" s="1"/>
  <c r="J2184" i="1"/>
  <c r="AW2358" i="1"/>
  <c r="AV2358" i="1"/>
  <c r="AW2215" i="1"/>
  <c r="AV2215" i="1"/>
  <c r="BA2522" i="1"/>
  <c r="AL2512" i="1"/>
  <c r="BA2625" i="1"/>
  <c r="AL2624" i="1"/>
  <c r="BA2624" i="1" s="1"/>
  <c r="AV2681" i="1"/>
  <c r="V2727" i="1"/>
  <c r="AY2727" i="1" s="1"/>
  <c r="K2726" i="1"/>
  <c r="AW2845" i="1"/>
  <c r="AV2845" i="1"/>
  <c r="V2776" i="1"/>
  <c r="AY2776" i="1" s="1"/>
  <c r="K2775" i="1"/>
  <c r="BA2812" i="1"/>
  <c r="AL2798" i="1"/>
  <c r="BA2828" i="1"/>
  <c r="AL2827" i="1"/>
  <c r="BA2827" i="1" s="1"/>
  <c r="T2867" i="1"/>
  <c r="I2866" i="1"/>
  <c r="T3027" i="1"/>
  <c r="I3026" i="1"/>
  <c r="V3070" i="1"/>
  <c r="AY3070" i="1" s="1"/>
  <c r="V3125" i="1"/>
  <c r="AY3125" i="1" s="1"/>
  <c r="K3124" i="1"/>
  <c r="V3124" i="1" s="1"/>
  <c r="AY3124" i="1" s="1"/>
  <c r="AW3193" i="1"/>
  <c r="AV3193" i="1"/>
  <c r="AW3255" i="1"/>
  <c r="AV3255" i="1"/>
  <c r="T3276" i="1"/>
  <c r="I3275" i="1"/>
  <c r="T3275" i="1" s="1"/>
  <c r="M3309" i="1"/>
  <c r="U3310" i="1"/>
  <c r="AX3310" i="1" s="1"/>
  <c r="V3309" i="1"/>
  <c r="AY3309" i="1" s="1"/>
  <c r="K3302" i="1"/>
  <c r="R3124" i="1"/>
  <c r="M2922" i="1"/>
  <c r="M2921" i="1" s="1"/>
  <c r="Q720" i="1" l="1"/>
  <c r="Q719" i="1" s="1"/>
  <c r="T735" i="1"/>
  <c r="AW735" i="1" s="1"/>
  <c r="AW2557" i="1"/>
  <c r="AV2557" i="1"/>
  <c r="K3319" i="1"/>
  <c r="V3320" i="1"/>
  <c r="AY3320" i="1" s="1"/>
  <c r="AL2693" i="1"/>
  <c r="BA2694" i="1"/>
  <c r="N3294" i="1"/>
  <c r="V3295" i="1"/>
  <c r="AY3295" i="1" s="1"/>
  <c r="U1768" i="1"/>
  <c r="AX1768" i="1" s="1"/>
  <c r="J1767" i="1"/>
  <c r="U1767" i="1" s="1"/>
  <c r="AX1767" i="1" s="1"/>
  <c r="AV3214" i="1"/>
  <c r="AW3214" i="1"/>
  <c r="AR2827" i="1"/>
  <c r="AU2828" i="1"/>
  <c r="AU2693" i="1"/>
  <c r="AP2692" i="1"/>
  <c r="AU2692" i="1" s="1"/>
  <c r="AY51" i="1"/>
  <c r="AD13" i="1"/>
  <c r="AD954" i="1"/>
  <c r="AY960" i="1"/>
  <c r="AF1289" i="1"/>
  <c r="AF1253" i="1" s="1"/>
  <c r="BA1290" i="1"/>
  <c r="R2693" i="1"/>
  <c r="T2694" i="1"/>
  <c r="AV2694" i="1" s="1"/>
  <c r="AU1519" i="1"/>
  <c r="AV1519" i="1" s="1"/>
  <c r="AR1518" i="1"/>
  <c r="AW51" i="1"/>
  <c r="AY2344" i="1"/>
  <c r="AD2343" i="1"/>
  <c r="BA3215" i="1"/>
  <c r="AL3214" i="1"/>
  <c r="BA3214" i="1" s="1"/>
  <c r="AU1692" i="1"/>
  <c r="AV1692" i="1" s="1"/>
  <c r="AQ1691" i="1"/>
  <c r="AQ1684" i="1" s="1"/>
  <c r="AQ1598" i="1" s="1"/>
  <c r="K3214" i="1"/>
  <c r="V3214" i="1" s="1"/>
  <c r="AY3214" i="1" s="1"/>
  <c r="V3215" i="1"/>
  <c r="AY3215" i="1" s="1"/>
  <c r="AS3189" i="1"/>
  <c r="AU3189" i="1" s="1"/>
  <c r="AU3190" i="1"/>
  <c r="AW3215" i="1"/>
  <c r="AV3215" i="1"/>
  <c r="T3200" i="1"/>
  <c r="AU51" i="1"/>
  <c r="AV51" i="1" s="1"/>
  <c r="AQ13" i="1"/>
  <c r="AV52" i="1"/>
  <c r="AW52" i="1"/>
  <c r="AV2034" i="1"/>
  <c r="AL1230" i="1"/>
  <c r="BA1230" i="1" s="1"/>
  <c r="BA1231" i="1"/>
  <c r="AW442" i="1"/>
  <c r="AV442" i="1"/>
  <c r="U3200" i="1"/>
  <c r="AX3200" i="1" s="1"/>
  <c r="M3190" i="1"/>
  <c r="U838" i="1"/>
  <c r="AX838" i="1" s="1"/>
  <c r="J837" i="1"/>
  <c r="BA792" i="1"/>
  <c r="AL791" i="1"/>
  <c r="BA791" i="1" s="1"/>
  <c r="AV1925" i="1"/>
  <c r="AW1925" i="1"/>
  <c r="U3020" i="1"/>
  <c r="AX3020" i="1" s="1"/>
  <c r="J3019" i="1"/>
  <c r="U3019" i="1" s="1"/>
  <c r="AX3019" i="1" s="1"/>
  <c r="O2058" i="1"/>
  <c r="O2038" i="1" s="1"/>
  <c r="U2125" i="1"/>
  <c r="AX2125" i="1" s="1"/>
  <c r="J2119" i="1"/>
  <c r="U2119" i="1" s="1"/>
  <c r="AX2119" i="1" s="1"/>
  <c r="J1842" i="1"/>
  <c r="U1843" i="1"/>
  <c r="AX1843" i="1" s="1"/>
  <c r="U1801" i="1"/>
  <c r="AX1801" i="1" s="1"/>
  <c r="J1800" i="1"/>
  <c r="U1800" i="1" s="1"/>
  <c r="AX1800" i="1" s="1"/>
  <c r="AL1468" i="1"/>
  <c r="BA1469" i="1"/>
  <c r="T1362" i="1"/>
  <c r="I1343" i="1"/>
  <c r="J868" i="1"/>
  <c r="U868" i="1" s="1"/>
  <c r="AX868" i="1" s="1"/>
  <c r="U869" i="1"/>
  <c r="AX869" i="1" s="1"/>
  <c r="BA897" i="1"/>
  <c r="AL882" i="1"/>
  <c r="T995" i="1"/>
  <c r="AV995" i="1" s="1"/>
  <c r="R994" i="1"/>
  <c r="R987" i="1" s="1"/>
  <c r="AW856" i="1"/>
  <c r="AL735" i="1"/>
  <c r="BA736" i="1"/>
  <c r="AW214" i="1"/>
  <c r="AV214" i="1"/>
  <c r="T3295" i="1"/>
  <c r="I3294" i="1"/>
  <c r="U3124" i="1"/>
  <c r="AX3124" i="1" s="1"/>
  <c r="V2812" i="1"/>
  <c r="AY2812" i="1" s="1"/>
  <c r="K2798" i="1"/>
  <c r="U2636" i="1"/>
  <c r="AX2636" i="1" s="1"/>
  <c r="J2635" i="1"/>
  <c r="AV1418" i="1"/>
  <c r="AW1418" i="1"/>
  <c r="AY1167" i="1"/>
  <c r="AC1166" i="1"/>
  <c r="AC1074" i="1" s="1"/>
  <c r="K758" i="1"/>
  <c r="V758" i="1" s="1"/>
  <c r="AY758" i="1" s="1"/>
  <c r="V768" i="1"/>
  <c r="AY768" i="1" s="1"/>
  <c r="AW980" i="1"/>
  <c r="AW472" i="1"/>
  <c r="AV472" i="1"/>
  <c r="BA1113" i="1"/>
  <c r="AL1112" i="1"/>
  <c r="BA1112" i="1" s="1"/>
  <c r="K171" i="1"/>
  <c r="V179" i="1"/>
  <c r="AY179" i="1" s="1"/>
  <c r="U3294" i="1"/>
  <c r="AX3294" i="1" s="1"/>
  <c r="AV2819" i="1"/>
  <c r="AW2819" i="1"/>
  <c r="I2636" i="1"/>
  <c r="T2637" i="1"/>
  <c r="V2262" i="1"/>
  <c r="AY2262" i="1" s="1"/>
  <c r="K2261" i="1"/>
  <c r="K2305" i="1"/>
  <c r="V2306" i="1"/>
  <c r="AY2306" i="1" s="1"/>
  <c r="AU2388" i="1"/>
  <c r="AW1821" i="1"/>
  <c r="AV1821" i="1"/>
  <c r="AW1801" i="1"/>
  <c r="K883" i="1"/>
  <c r="V883" i="1" s="1"/>
  <c r="AY883" i="1" s="1"/>
  <c r="V884" i="1"/>
  <c r="AY884" i="1" s="1"/>
  <c r="I987" i="1"/>
  <c r="T987" i="1" s="1"/>
  <c r="BA310" i="1"/>
  <c r="AL309" i="1"/>
  <c r="BA309" i="1" s="1"/>
  <c r="T402" i="1"/>
  <c r="I401" i="1"/>
  <c r="T401" i="1" s="1"/>
  <c r="T3178" i="1"/>
  <c r="I3177" i="1"/>
  <c r="AW1407" i="1"/>
  <c r="AV1407" i="1"/>
  <c r="AP1417" i="1"/>
  <c r="AU1433" i="1"/>
  <c r="AW945" i="1"/>
  <c r="AV945" i="1"/>
  <c r="AW2867" i="1"/>
  <c r="AV2867" i="1"/>
  <c r="AL1510" i="1"/>
  <c r="BA1511" i="1"/>
  <c r="T1588" i="1"/>
  <c r="I1587" i="1"/>
  <c r="T1587" i="1" s="1"/>
  <c r="T1469" i="1"/>
  <c r="I1468" i="1"/>
  <c r="AV1034" i="1"/>
  <c r="AW1034" i="1"/>
  <c r="AU310" i="1"/>
  <c r="AV310" i="1" s="1"/>
  <c r="AP309" i="1"/>
  <c r="AU309" i="1" s="1"/>
  <c r="AV309" i="1" s="1"/>
  <c r="AV580" i="1"/>
  <c r="AW580" i="1"/>
  <c r="AW3044" i="1"/>
  <c r="AV3044" i="1"/>
  <c r="V2898" i="1"/>
  <c r="AY2898" i="1" s="1"/>
  <c r="K2897" i="1"/>
  <c r="T2705" i="1"/>
  <c r="I2704" i="1"/>
  <c r="T3026" i="1"/>
  <c r="I3019" i="1"/>
  <c r="T3019" i="1" s="1"/>
  <c r="K2774" i="1"/>
  <c r="V2774" i="1" s="1"/>
  <c r="AY2774" i="1" s="1"/>
  <c r="V2775" i="1"/>
  <c r="AY2775" i="1" s="1"/>
  <c r="K2725" i="1"/>
  <c r="V2725" i="1" s="1"/>
  <c r="AY2725" i="1" s="1"/>
  <c r="V2726" i="1"/>
  <c r="AY2726" i="1" s="1"/>
  <c r="J2183" i="1"/>
  <c r="U2184" i="1"/>
  <c r="AX2184" i="1" s="1"/>
  <c r="AL1984" i="1"/>
  <c r="BA1992" i="1"/>
  <c r="T2186" i="1"/>
  <c r="I2185" i="1"/>
  <c r="AV1589" i="1"/>
  <c r="AW1589" i="1"/>
  <c r="AW1470" i="1"/>
  <c r="AV1470" i="1"/>
  <c r="U1076" i="1"/>
  <c r="AX1076" i="1" s="1"/>
  <c r="J1075" i="1"/>
  <c r="T152" i="1"/>
  <c r="I151" i="1"/>
  <c r="T151" i="1" s="1"/>
  <c r="AR334" i="1"/>
  <c r="AR333" i="1" s="1"/>
  <c r="AR247" i="1" s="1"/>
  <c r="AU335" i="1"/>
  <c r="AV3045" i="1"/>
  <c r="AW3045" i="1"/>
  <c r="AW2706" i="1"/>
  <c r="AV2706" i="1"/>
  <c r="AW2612" i="1"/>
  <c r="AV2612" i="1"/>
  <c r="I2512" i="1"/>
  <c r="T2522" i="1"/>
  <c r="J2003" i="1"/>
  <c r="U2004" i="1"/>
  <c r="AX2004" i="1" s="1"/>
  <c r="K1891" i="1"/>
  <c r="V1892" i="1"/>
  <c r="AY1892" i="1" s="1"/>
  <c r="U1903" i="1"/>
  <c r="AX1903" i="1" s="1"/>
  <c r="J1902" i="1"/>
  <c r="U1902" i="1" s="1"/>
  <c r="AX1902" i="1" s="1"/>
  <c r="AP1853" i="1"/>
  <c r="AU1891" i="1"/>
  <c r="AP1890" i="1"/>
  <c r="AU1890" i="1" s="1"/>
  <c r="AW1744" i="1"/>
  <c r="AV1744" i="1"/>
  <c r="K1860" i="1"/>
  <c r="AP1684" i="1"/>
  <c r="AU1684" i="1" s="1"/>
  <c r="T1556" i="1"/>
  <c r="I1555" i="1"/>
  <c r="T1555" i="1" s="1"/>
  <c r="AW1339" i="1"/>
  <c r="AV1339" i="1"/>
  <c r="BA1243" i="1"/>
  <c r="AL1242" i="1"/>
  <c r="BA1242" i="1" s="1"/>
  <c r="T1220" i="1"/>
  <c r="I1219" i="1"/>
  <c r="V1052" i="1"/>
  <c r="AY1052" i="1" s="1"/>
  <c r="K1051" i="1"/>
  <c r="V1051" i="1" s="1"/>
  <c r="AY1051" i="1" s="1"/>
  <c r="AW285" i="1"/>
  <c r="AV285" i="1"/>
  <c r="AU980" i="1"/>
  <c r="AV980" i="1" s="1"/>
  <c r="AP953" i="1"/>
  <c r="AW17" i="1"/>
  <c r="AV17" i="1"/>
  <c r="AP14" i="1"/>
  <c r="AU15" i="1"/>
  <c r="AS2386" i="1"/>
  <c r="AS2374" i="1" s="1"/>
  <c r="AS1801" i="1"/>
  <c r="AU1802" i="1"/>
  <c r="AV1802" i="1" s="1"/>
  <c r="AU1393" i="1"/>
  <c r="AP1392" i="1"/>
  <c r="AU1392" i="1" s="1"/>
  <c r="V669" i="1"/>
  <c r="AY669" i="1" s="1"/>
  <c r="K668" i="1"/>
  <c r="V668" i="1" s="1"/>
  <c r="AY668" i="1" s="1"/>
  <c r="AU1089" i="1"/>
  <c r="AP1088" i="1"/>
  <c r="AL15" i="1"/>
  <c r="BA16" i="1"/>
  <c r="AL66" i="1"/>
  <c r="BA75" i="1"/>
  <c r="AL3319" i="1"/>
  <c r="BA3320" i="1"/>
  <c r="AW2223" i="1"/>
  <c r="AV2223" i="1"/>
  <c r="T2170" i="1"/>
  <c r="AV2170" i="1" s="1"/>
  <c r="R2169" i="1"/>
  <c r="T1936" i="1"/>
  <c r="I1935" i="1"/>
  <c r="AW1614" i="1"/>
  <c r="AV1614" i="1"/>
  <c r="T1511" i="1"/>
  <c r="I1510" i="1"/>
  <c r="BA1407" i="1"/>
  <c r="AL1406" i="1"/>
  <c r="AL1166" i="1"/>
  <c r="BA1166" i="1" s="1"/>
  <c r="BA1173" i="1"/>
  <c r="V869" i="1"/>
  <c r="AY869" i="1" s="1"/>
  <c r="K868" i="1"/>
  <c r="V868" i="1" s="1"/>
  <c r="AY868" i="1" s="1"/>
  <c r="T647" i="1"/>
  <c r="I646" i="1"/>
  <c r="BA857" i="1"/>
  <c r="AL856" i="1"/>
  <c r="AW661" i="1"/>
  <c r="AV661" i="1"/>
  <c r="V427" i="1"/>
  <c r="AY427" i="1" s="1"/>
  <c r="K422" i="1"/>
  <c r="T3191" i="1"/>
  <c r="I3190" i="1"/>
  <c r="T3125" i="1"/>
  <c r="I3124" i="1"/>
  <c r="T3124" i="1" s="1"/>
  <c r="T2828" i="1"/>
  <c r="I2827" i="1"/>
  <c r="T2827" i="1" s="1"/>
  <c r="BA2593" i="1"/>
  <c r="AL2592" i="1"/>
  <c r="BA2592" i="1" s="1"/>
  <c r="T2356" i="1"/>
  <c r="I2355" i="1"/>
  <c r="T2355" i="1" s="1"/>
  <c r="AW1738" i="1"/>
  <c r="AV1738" i="1"/>
  <c r="J994" i="1"/>
  <c r="K1268" i="1"/>
  <c r="V1269" i="1"/>
  <c r="AY1269" i="1" s="1"/>
  <c r="AL1051" i="1"/>
  <c r="BA1051" i="1" s="1"/>
  <c r="BA1052" i="1"/>
  <c r="AW391" i="1"/>
  <c r="AV391" i="1"/>
  <c r="I94" i="1"/>
  <c r="T94" i="1" s="1"/>
  <c r="T95" i="1"/>
  <c r="U347" i="1"/>
  <c r="AX347" i="1" s="1"/>
  <c r="J334" i="1"/>
  <c r="U3178" i="1"/>
  <c r="AX3178" i="1" s="1"/>
  <c r="J3177" i="1"/>
  <c r="U2744" i="1"/>
  <c r="AX2744" i="1" s="1"/>
  <c r="J2743" i="1"/>
  <c r="AP2773" i="1"/>
  <c r="AU2344" i="1"/>
  <c r="AR2343" i="1"/>
  <c r="AS2010" i="1"/>
  <c r="AU2011" i="1"/>
  <c r="BA1732" i="1"/>
  <c r="AL1731" i="1"/>
  <c r="T1663" i="1"/>
  <c r="I1662" i="1"/>
  <c r="T1662" i="1" s="1"/>
  <c r="V1575" i="1"/>
  <c r="AY1575" i="1" s="1"/>
  <c r="K1574" i="1"/>
  <c r="V1574" i="1" s="1"/>
  <c r="AY1574" i="1" s="1"/>
  <c r="AU1268" i="1"/>
  <c r="K1040" i="1"/>
  <c r="U532" i="1"/>
  <c r="AX532" i="1" s="1"/>
  <c r="J531" i="1"/>
  <c r="U531" i="1" s="1"/>
  <c r="AX531" i="1" s="1"/>
  <c r="K334" i="1"/>
  <c r="AV80" i="1"/>
  <c r="AW80" i="1"/>
  <c r="AV1094" i="1"/>
  <c r="AW1094" i="1"/>
  <c r="I3225" i="1"/>
  <c r="T3226" i="1"/>
  <c r="V3021" i="1"/>
  <c r="AY3021" i="1" s="1"/>
  <c r="K3020" i="1"/>
  <c r="V2828" i="1"/>
  <c r="AY2828" i="1" s="1"/>
  <c r="K2827" i="1"/>
  <c r="V2827" i="1" s="1"/>
  <c r="AY2827" i="1" s="1"/>
  <c r="AP2635" i="1"/>
  <c r="AU2636" i="1"/>
  <c r="V2401" i="1"/>
  <c r="AY2401" i="1" s="1"/>
  <c r="K2386" i="1"/>
  <c r="AW1892" i="1"/>
  <c r="AV1892" i="1"/>
  <c r="AW1634" i="1"/>
  <c r="AV1634" i="1"/>
  <c r="I1052" i="1"/>
  <c r="T1053" i="1"/>
  <c r="K1230" i="1"/>
  <c r="V1230" i="1" s="1"/>
  <c r="AY1230" i="1" s="1"/>
  <c r="V1231" i="1"/>
  <c r="AY1231" i="1" s="1"/>
  <c r="AU897" i="1"/>
  <c r="AP882" i="1"/>
  <c r="V722" i="1"/>
  <c r="AY722" i="1" s="1"/>
  <c r="K721" i="1"/>
  <c r="V721" i="1" s="1"/>
  <c r="AY721" i="1" s="1"/>
  <c r="AL212" i="1"/>
  <c r="BA212" i="1" s="1"/>
  <c r="BA213" i="1"/>
  <c r="BA759" i="1"/>
  <c r="AL758" i="1"/>
  <c r="BA758" i="1" s="1"/>
  <c r="R3069" i="1"/>
  <c r="R3050" i="1" s="1"/>
  <c r="AS3019" i="1"/>
  <c r="AU3026" i="1"/>
  <c r="U2704" i="1"/>
  <c r="AX2704" i="1" s="1"/>
  <c r="J2703" i="1"/>
  <c r="U2703" i="1" s="1"/>
  <c r="AX2703" i="1" s="1"/>
  <c r="AW2060" i="1"/>
  <c r="AU1220" i="1"/>
  <c r="AP1219" i="1"/>
  <c r="AV884" i="1"/>
  <c r="AW884" i="1"/>
  <c r="AW532" i="1"/>
  <c r="AV532" i="1"/>
  <c r="AW132" i="1"/>
  <c r="AV132" i="1"/>
  <c r="AW843" i="1"/>
  <c r="AV843" i="1"/>
  <c r="BA3226" i="1"/>
  <c r="AL3225" i="1"/>
  <c r="I2742" i="1"/>
  <c r="T2743" i="1"/>
  <c r="AP2093" i="1"/>
  <c r="AU2093" i="1" s="1"/>
  <c r="AU2094" i="1"/>
  <c r="AV2130" i="1"/>
  <c r="AW2130" i="1"/>
  <c r="AV1705" i="1"/>
  <c r="AW1705" i="1"/>
  <c r="AV1862" i="1"/>
  <c r="AW1862" i="1"/>
  <c r="V1393" i="1"/>
  <c r="AY1393" i="1" s="1"/>
  <c r="K1392" i="1"/>
  <c r="V1392" i="1" s="1"/>
  <c r="AY1392" i="1" s="1"/>
  <c r="AW1546" i="1"/>
  <c r="AV1546" i="1"/>
  <c r="BA1434" i="1"/>
  <c r="AL1433" i="1"/>
  <c r="K1243" i="1"/>
  <c r="V1244" i="1"/>
  <c r="AY1244" i="1" s="1"/>
  <c r="R881" i="1"/>
  <c r="AV1042" i="1"/>
  <c r="AW1042" i="1"/>
  <c r="V3045" i="1"/>
  <c r="AY3045" i="1" s="1"/>
  <c r="K3044" i="1"/>
  <c r="V3044" i="1" s="1"/>
  <c r="AY3044" i="1" s="1"/>
  <c r="AL2864" i="1"/>
  <c r="BA2897" i="1"/>
  <c r="J2798" i="1"/>
  <c r="AW2725" i="1"/>
  <c r="AV2725" i="1"/>
  <c r="V2736" i="1"/>
  <c r="AY2736" i="1" s="1"/>
  <c r="K2735" i="1"/>
  <c r="V2735" i="1" s="1"/>
  <c r="AY2735" i="1" s="1"/>
  <c r="AW2624" i="1"/>
  <c r="AU2261" i="1"/>
  <c r="BA2094" i="1"/>
  <c r="AL2093" i="1"/>
  <c r="BA2093" i="1" s="1"/>
  <c r="BA2356" i="1"/>
  <c r="AL2355" i="1"/>
  <c r="BA2355" i="1" s="1"/>
  <c r="K1819" i="1"/>
  <c r="V1819" i="1" s="1"/>
  <c r="AY1819" i="1" s="1"/>
  <c r="V1820" i="1"/>
  <c r="AY1820" i="1" s="1"/>
  <c r="V1915" i="1"/>
  <c r="AY1915" i="1" s="1"/>
  <c r="K1914" i="1"/>
  <c r="V1914" i="1" s="1"/>
  <c r="AY1914" i="1" s="1"/>
  <c r="I1242" i="1"/>
  <c r="T1242" i="1" s="1"/>
  <c r="T1243" i="1"/>
  <c r="AW1200" i="1"/>
  <c r="AV1200" i="1"/>
  <c r="T1269" i="1"/>
  <c r="I1268" i="1"/>
  <c r="AV1137" i="1"/>
  <c r="AW1137" i="1"/>
  <c r="U95" i="1"/>
  <c r="AX95" i="1" s="1"/>
  <c r="J94" i="1"/>
  <c r="U94" i="1" s="1"/>
  <c r="AX94" i="1" s="1"/>
  <c r="AV47" i="1"/>
  <c r="U310" i="1"/>
  <c r="AX310" i="1" s="1"/>
  <c r="J309" i="1"/>
  <c r="U309" i="1" s="1"/>
  <c r="AX309" i="1" s="1"/>
  <c r="T171" i="1"/>
  <c r="AL2944" i="1"/>
  <c r="BA2945" i="1"/>
  <c r="AV2738" i="1"/>
  <c r="AW2738" i="1"/>
  <c r="T2376" i="1"/>
  <c r="I2375" i="1"/>
  <c r="T2375" i="1" s="1"/>
  <c r="T2262" i="1"/>
  <c r="I2261" i="1"/>
  <c r="AL1966" i="1"/>
  <c r="BA1966" i="1" s="1"/>
  <c r="BA1967" i="1"/>
  <c r="I1644" i="1"/>
  <c r="T1645" i="1"/>
  <c r="T1212" i="1"/>
  <c r="I1211" i="1"/>
  <c r="T1211" i="1" s="1"/>
  <c r="K932" i="1"/>
  <c r="V933" i="1"/>
  <c r="AY933" i="1" s="1"/>
  <c r="U171" i="1"/>
  <c r="AX171" i="1" s="1"/>
  <c r="AW810" i="1"/>
  <c r="V3226" i="1"/>
  <c r="AY3226" i="1" s="1"/>
  <c r="K3225" i="1"/>
  <c r="AW2145" i="1"/>
  <c r="AV2095" i="1"/>
  <c r="AW2095" i="1"/>
  <c r="AW2293" i="1"/>
  <c r="AV2293" i="1"/>
  <c r="AW1867" i="1"/>
  <c r="AV1867" i="1"/>
  <c r="AV1504" i="1"/>
  <c r="AW1504" i="1"/>
  <c r="AP1467" i="1"/>
  <c r="AU1467" i="1" s="1"/>
  <c r="AU1468" i="1"/>
  <c r="AU870" i="1"/>
  <c r="AP869" i="1"/>
  <c r="T569" i="1"/>
  <c r="I568" i="1"/>
  <c r="U591" i="1"/>
  <c r="AX591" i="1" s="1"/>
  <c r="J568" i="1"/>
  <c r="T233" i="1"/>
  <c r="T75" i="1"/>
  <c r="I66" i="1"/>
  <c r="AW558" i="1"/>
  <c r="AV558" i="1"/>
  <c r="AP2922" i="1"/>
  <c r="AU2944" i="1"/>
  <c r="U2522" i="1"/>
  <c r="AX2522" i="1" s="1"/>
  <c r="J2512" i="1"/>
  <c r="AP2305" i="1"/>
  <c r="AU2306" i="1"/>
  <c r="AU1973" i="1"/>
  <c r="AP1967" i="1"/>
  <c r="AL1767" i="1"/>
  <c r="BA1767" i="1" s="1"/>
  <c r="BA1768" i="1"/>
  <c r="I1731" i="1"/>
  <c r="AF1588" i="1"/>
  <c r="BA1589" i="1"/>
  <c r="AW1755" i="1"/>
  <c r="AU1524" i="1"/>
  <c r="AP1517" i="1"/>
  <c r="AV722" i="1"/>
  <c r="AW722" i="1"/>
  <c r="AV1160" i="1"/>
  <c r="AW1160" i="1"/>
  <c r="AP836" i="1"/>
  <c r="AU836" i="1" s="1"/>
  <c r="AV836" i="1" s="1"/>
  <c r="AU837" i="1"/>
  <c r="AV837" i="1" s="1"/>
  <c r="V662" i="1"/>
  <c r="AY662" i="1" s="1"/>
  <c r="K661" i="1"/>
  <c r="V661" i="1" s="1"/>
  <c r="AY661" i="1" s="1"/>
  <c r="J227" i="1"/>
  <c r="U228" i="1"/>
  <c r="AX228" i="1" s="1"/>
  <c r="AL120" i="1"/>
  <c r="BA120" i="1" s="1"/>
  <c r="BA121" i="1"/>
  <c r="AP189" i="1"/>
  <c r="AU189" i="1" s="1"/>
  <c r="AU190" i="1"/>
  <c r="AP143" i="1"/>
  <c r="U3318" i="1"/>
  <c r="AX3318" i="1" s="1"/>
  <c r="J3317" i="1"/>
  <c r="U3317" i="1" s="1"/>
  <c r="AX3317" i="1" s="1"/>
  <c r="AL3190" i="1"/>
  <c r="BA3191" i="1"/>
  <c r="AW2812" i="1"/>
  <c r="AV2812" i="1"/>
  <c r="T2498" i="1"/>
  <c r="I2401" i="1"/>
  <c r="AW2272" i="1"/>
  <c r="AV2272" i="1"/>
  <c r="J2356" i="1"/>
  <c r="U2357" i="1"/>
  <c r="AX2357" i="1" s="1"/>
  <c r="AP2270" i="1"/>
  <c r="AU2270" i="1" s="1"/>
  <c r="AU2271" i="1"/>
  <c r="AV1577" i="1"/>
  <c r="AW1577" i="1"/>
  <c r="AU1677" i="1"/>
  <c r="AP1661" i="1"/>
  <c r="AU1661" i="1" s="1"/>
  <c r="K1406" i="1"/>
  <c r="V1407" i="1"/>
  <c r="AY1407" i="1" s="1"/>
  <c r="BA1374" i="1"/>
  <c r="AL1373" i="1"/>
  <c r="BA1373" i="1" s="1"/>
  <c r="K1308" i="1"/>
  <c r="V1309" i="1"/>
  <c r="AY1309" i="1" s="1"/>
  <c r="U1290" i="1"/>
  <c r="AX1290" i="1" s="1"/>
  <c r="M1289" i="1"/>
  <c r="M1253" i="1" s="1"/>
  <c r="U1135" i="1"/>
  <c r="AX1135" i="1" s="1"/>
  <c r="J1134" i="1"/>
  <c r="U1134" i="1" s="1"/>
  <c r="AX1134" i="1" s="1"/>
  <c r="J735" i="1"/>
  <c r="U736" i="1"/>
  <c r="AX736" i="1" s="1"/>
  <c r="AV251" i="1"/>
  <c r="AW251" i="1"/>
  <c r="J777" i="1"/>
  <c r="U783" i="1"/>
  <c r="AX783" i="1" s="1"/>
  <c r="BA3020" i="1"/>
  <c r="AL3019" i="1"/>
  <c r="BA3019" i="1" s="1"/>
  <c r="BA2859" i="1"/>
  <c r="AL2858" i="1"/>
  <c r="BA2858" i="1" s="1"/>
  <c r="BA2775" i="1"/>
  <c r="AL2774" i="1"/>
  <c r="BA2774" i="1" s="1"/>
  <c r="AU2185" i="1"/>
  <c r="AP2184" i="1"/>
  <c r="AV2313" i="1"/>
  <c r="AW2313" i="1"/>
  <c r="AV2052" i="1"/>
  <c r="AW2052" i="1"/>
  <c r="AS1731" i="1"/>
  <c r="AS1730" i="1" s="1"/>
  <c r="AU1737" i="1"/>
  <c r="V1614" i="1"/>
  <c r="AY1614" i="1" s="1"/>
  <c r="K1613" i="1"/>
  <c r="AU1406" i="1"/>
  <c r="AP1405" i="1"/>
  <c r="AU1405" i="1" s="1"/>
  <c r="AU932" i="1"/>
  <c r="AP931" i="1"/>
  <c r="AU931" i="1" s="1"/>
  <c r="AU1136" i="1"/>
  <c r="AP1135" i="1"/>
  <c r="AU1135" i="1" s="1"/>
  <c r="AW428" i="1"/>
  <c r="AV428" i="1"/>
  <c r="AU759" i="1"/>
  <c r="AP758" i="1"/>
  <c r="AU758" i="1" s="1"/>
  <c r="AV684" i="1"/>
  <c r="U59" i="1"/>
  <c r="AX59" i="1" s="1"/>
  <c r="J58" i="1"/>
  <c r="U58" i="1" s="1"/>
  <c r="AX58" i="1" s="1"/>
  <c r="K271" i="1"/>
  <c r="V271" i="1" s="1"/>
  <c r="AY271" i="1" s="1"/>
  <c r="V299" i="1"/>
  <c r="AY299" i="1" s="1"/>
  <c r="BA3309" i="1"/>
  <c r="AL3302" i="1"/>
  <c r="BA3302" i="1" s="1"/>
  <c r="AV3021" i="1"/>
  <c r="AW3021" i="1"/>
  <c r="V2512" i="1"/>
  <c r="AY2512" i="1" s="1"/>
  <c r="U2261" i="1"/>
  <c r="AX2261" i="1" s="1"/>
  <c r="K1731" i="1"/>
  <c r="V1732" i="1"/>
  <c r="AY1732" i="1" s="1"/>
  <c r="V1644" i="1"/>
  <c r="AY1644" i="1" s="1"/>
  <c r="K1643" i="1"/>
  <c r="V1643" i="1" s="1"/>
  <c r="AY1643" i="1" s="1"/>
  <c r="AU1613" i="1"/>
  <c r="AP1599" i="1"/>
  <c r="U1394" i="1"/>
  <c r="AX1394" i="1" s="1"/>
  <c r="J1393" i="1"/>
  <c r="AW1387" i="1"/>
  <c r="AV1387" i="1"/>
  <c r="T1564" i="1"/>
  <c r="I1563" i="1"/>
  <c r="AP1173" i="1"/>
  <c r="AV793" i="1"/>
  <c r="AW793" i="1"/>
  <c r="AU792" i="1"/>
  <c r="AS791" i="1"/>
  <c r="AV123" i="1"/>
  <c r="AW123" i="1"/>
  <c r="AC136" i="1"/>
  <c r="AY137" i="1"/>
  <c r="AU249" i="1"/>
  <c r="AP101" i="1"/>
  <c r="AU102" i="1"/>
  <c r="M3302" i="1"/>
  <c r="M3293" i="1" s="1"/>
  <c r="M3213" i="1" s="1"/>
  <c r="U3309" i="1"/>
  <c r="AX3309" i="1" s="1"/>
  <c r="AU1243" i="1"/>
  <c r="AP1242" i="1"/>
  <c r="AU1242" i="1" s="1"/>
  <c r="AL2704" i="1"/>
  <c r="BA2705" i="1"/>
  <c r="U2593" i="1"/>
  <c r="AX2593" i="1" s="1"/>
  <c r="J2592" i="1"/>
  <c r="U2592" i="1" s="1"/>
  <c r="AX2592" i="1" s="1"/>
  <c r="V2018" i="1"/>
  <c r="AY2018" i="1" s="1"/>
  <c r="K2017" i="1"/>
  <c r="AW1557" i="1"/>
  <c r="AV1557" i="1"/>
  <c r="AP646" i="1"/>
  <c r="AU647" i="1"/>
  <c r="T284" i="1"/>
  <c r="I271" i="1"/>
  <c r="T271" i="1" s="1"/>
  <c r="AL668" i="1"/>
  <c r="BA668" i="1" s="1"/>
  <c r="BA669" i="1"/>
  <c r="U1678" i="1"/>
  <c r="AX1678" i="1" s="1"/>
  <c r="J1677" i="1"/>
  <c r="T2222" i="1"/>
  <c r="I2221" i="1"/>
  <c r="AP2016" i="1"/>
  <c r="AU2016" i="1" s="1"/>
  <c r="AU2017" i="1"/>
  <c r="AU1743" i="1"/>
  <c r="AP1742" i="1"/>
  <c r="AU1742" i="1" s="1"/>
  <c r="AS1290" i="1"/>
  <c r="AU1291" i="1"/>
  <c r="U945" i="1"/>
  <c r="AX945" i="1" s="1"/>
  <c r="J931" i="1"/>
  <c r="U931" i="1" s="1"/>
  <c r="AX931" i="1" s="1"/>
  <c r="AV2829" i="1"/>
  <c r="AW2829" i="1"/>
  <c r="AV2357" i="1"/>
  <c r="AW2357" i="1"/>
  <c r="BA1820" i="1"/>
  <c r="AL1819" i="1"/>
  <c r="BA1819" i="1" s="1"/>
  <c r="K1723" i="1"/>
  <c r="V1723" i="1" s="1"/>
  <c r="AY1723" i="1" s="1"/>
  <c r="V1724" i="1"/>
  <c r="AY1724" i="1" s="1"/>
  <c r="U1614" i="1"/>
  <c r="AX1614" i="1" s="1"/>
  <c r="J1613" i="1"/>
  <c r="AW392" i="1"/>
  <c r="AV392" i="1"/>
  <c r="AU696" i="1"/>
  <c r="AV696" i="1" s="1"/>
  <c r="AP695" i="1"/>
  <c r="AW96" i="1"/>
  <c r="AV96" i="1"/>
  <c r="BA3071" i="1"/>
  <c r="AL3070" i="1"/>
  <c r="AS2775" i="1"/>
  <c r="AU2776" i="1"/>
  <c r="BA2306" i="1"/>
  <c r="AL2305" i="1"/>
  <c r="AW1997" i="1"/>
  <c r="T1820" i="1"/>
  <c r="I1819" i="1"/>
  <c r="T1819" i="1" s="1"/>
  <c r="AU1885" i="1"/>
  <c r="AP1884" i="1"/>
  <c r="AW1664" i="1"/>
  <c r="AV1664" i="1"/>
  <c r="U1434" i="1"/>
  <c r="AX1434" i="1" s="1"/>
  <c r="J1433" i="1"/>
  <c r="AP1308" i="1"/>
  <c r="AU1309" i="1"/>
  <c r="U200" i="1"/>
  <c r="AX200" i="1" s="1"/>
  <c r="J191" i="1"/>
  <c r="AV452" i="1"/>
  <c r="AW452" i="1"/>
  <c r="K531" i="1"/>
  <c r="V531" i="1" s="1"/>
  <c r="AY531" i="1" s="1"/>
  <c r="V532" i="1"/>
  <c r="AY532" i="1" s="1"/>
  <c r="AW3227" i="1"/>
  <c r="AV3227" i="1"/>
  <c r="BA2185" i="1"/>
  <c r="AL2184" i="1"/>
  <c r="V2060" i="1"/>
  <c r="AY2060" i="1" s="1"/>
  <c r="K2059" i="1"/>
  <c r="AL1914" i="1"/>
  <c r="BA1914" i="1" s="1"/>
  <c r="BA1915" i="1"/>
  <c r="AL1860" i="1"/>
  <c r="AL1935" i="1"/>
  <c r="BA1936" i="1"/>
  <c r="BA1613" i="1"/>
  <c r="AL1599" i="1"/>
  <c r="I1405" i="1"/>
  <c r="T1405" i="1" s="1"/>
  <c r="T1406" i="1"/>
  <c r="U1374" i="1"/>
  <c r="AX1374" i="1" s="1"/>
  <c r="J1373" i="1"/>
  <c r="U1373" i="1" s="1"/>
  <c r="AX1373" i="1" s="1"/>
  <c r="AU1033" i="1"/>
  <c r="AP1032" i="1"/>
  <c r="AU1032" i="1" s="1"/>
  <c r="AV1054" i="1"/>
  <c r="AW1054" i="1"/>
  <c r="U75" i="1"/>
  <c r="AX75" i="1" s="1"/>
  <c r="J66" i="1"/>
  <c r="AU66" i="1"/>
  <c r="AP65" i="1"/>
  <c r="AU65" i="1" s="1"/>
  <c r="AW2923" i="1"/>
  <c r="AV2923" i="1"/>
  <c r="M2865" i="1"/>
  <c r="U2866" i="1"/>
  <c r="AX2866" i="1" s="1"/>
  <c r="U2859" i="1"/>
  <c r="AX2859" i="1" s="1"/>
  <c r="J2858" i="1"/>
  <c r="U2858" i="1" s="1"/>
  <c r="AX2858" i="1" s="1"/>
  <c r="U2376" i="1"/>
  <c r="AX2376" i="1" s="1"/>
  <c r="J2375" i="1"/>
  <c r="U2375" i="1" s="1"/>
  <c r="AX2375" i="1" s="1"/>
  <c r="J2009" i="1"/>
  <c r="U2009" i="1" s="1"/>
  <c r="AX2009" i="1" s="1"/>
  <c r="U2010" i="1"/>
  <c r="AX2010" i="1" s="1"/>
  <c r="U1820" i="1"/>
  <c r="AX1820" i="1" s="1"/>
  <c r="J1819" i="1"/>
  <c r="U1819" i="1" s="1"/>
  <c r="AX1819" i="1" s="1"/>
  <c r="I1724" i="1"/>
  <c r="T1725" i="1"/>
  <c r="AV1600" i="1"/>
  <c r="AW1600" i="1"/>
  <c r="I1380" i="1"/>
  <c r="T1380" i="1" s="1"/>
  <c r="T1381" i="1"/>
  <c r="I1308" i="1"/>
  <c r="T1309" i="1"/>
  <c r="BA1309" i="1"/>
  <c r="AL1308" i="1"/>
  <c r="U103" i="1"/>
  <c r="AX103" i="1" s="1"/>
  <c r="J102" i="1"/>
  <c r="U1268" i="1"/>
  <c r="AX1268" i="1" s="1"/>
  <c r="AR954" i="1"/>
  <c r="AR953" i="1" s="1"/>
  <c r="AR881" i="1" s="1"/>
  <c r="AU960" i="1"/>
  <c r="AP333" i="1"/>
  <c r="AU333" i="1" s="1"/>
  <c r="AU334" i="1"/>
  <c r="AW2744" i="1"/>
  <c r="AV2744" i="1"/>
  <c r="AL2003" i="1"/>
  <c r="BA2004" i="1"/>
  <c r="P1921" i="1"/>
  <c r="I1984" i="1"/>
  <c r="J1935" i="1"/>
  <c r="U1936" i="1"/>
  <c r="AX1936" i="1" s="1"/>
  <c r="BA1743" i="1"/>
  <c r="AL1742" i="1"/>
  <c r="BA1742" i="1" s="1"/>
  <c r="V1510" i="1"/>
  <c r="AY1510" i="1" s="1"/>
  <c r="K1485" i="1"/>
  <c r="V1485" i="1" s="1"/>
  <c r="AY1485" i="1" s="1"/>
  <c r="AU1486" i="1"/>
  <c r="AP1485" i="1"/>
  <c r="AU1485" i="1" s="1"/>
  <c r="AU1510" i="1"/>
  <c r="AX1168" i="1"/>
  <c r="AA1167" i="1"/>
  <c r="AY988" i="1"/>
  <c r="AC987" i="1"/>
  <c r="AC881" i="1" s="1"/>
  <c r="AS226" i="1"/>
  <c r="AU227" i="1"/>
  <c r="BA1088" i="1"/>
  <c r="AL1075" i="1"/>
  <c r="K59" i="1"/>
  <c r="V60" i="1"/>
  <c r="AY60" i="1" s="1"/>
  <c r="AW2726" i="1"/>
  <c r="AV2726" i="1"/>
  <c r="AW2625" i="1"/>
  <c r="V2175" i="1"/>
  <c r="AY2175" i="1" s="1"/>
  <c r="J1984" i="1"/>
  <c r="U1992" i="1"/>
  <c r="AX1992" i="1" s="1"/>
  <c r="T2003" i="1"/>
  <c r="I2002" i="1"/>
  <c r="T2002" i="1" s="1"/>
  <c r="U2029" i="1"/>
  <c r="AX2029" i="1" s="1"/>
  <c r="J2028" i="1"/>
  <c r="K1903" i="1"/>
  <c r="V1904" i="1"/>
  <c r="AY1904" i="1" s="1"/>
  <c r="BA1952" i="1"/>
  <c r="AL1951" i="1"/>
  <c r="BA1951" i="1" s="1"/>
  <c r="V1810" i="1"/>
  <c r="AY1810" i="1" s="1"/>
  <c r="N1800" i="1"/>
  <c r="AX1685" i="1"/>
  <c r="AA1684" i="1"/>
  <c r="AA1598" i="1" s="1"/>
  <c r="AW1244" i="1"/>
  <c r="AV1244" i="1"/>
  <c r="AV1201" i="1"/>
  <c r="AW1201" i="1"/>
  <c r="V1213" i="1"/>
  <c r="AY1213" i="1" s="1"/>
  <c r="K1212" i="1"/>
  <c r="BA1033" i="1"/>
  <c r="AL1032" i="1"/>
  <c r="BA1032" i="1" s="1"/>
  <c r="O45" i="1"/>
  <c r="T46" i="1"/>
  <c r="AW179" i="1"/>
  <c r="AV179" i="1"/>
  <c r="AW3166" i="1"/>
  <c r="AV3166" i="1"/>
  <c r="N2857" i="1"/>
  <c r="AV2377" i="1"/>
  <c r="AW2377" i="1"/>
  <c r="AW2263" i="1"/>
  <c r="AV2263" i="1"/>
  <c r="AP2002" i="1"/>
  <c r="AU2002" i="1" s="1"/>
  <c r="AU2003" i="1"/>
  <c r="AU2029" i="1"/>
  <c r="AP2028" i="1"/>
  <c r="AW1646" i="1"/>
  <c r="AV1646" i="1"/>
  <c r="U1525" i="1"/>
  <c r="AX1525" i="1" s="1"/>
  <c r="J1524" i="1"/>
  <c r="U1743" i="1"/>
  <c r="AX1743" i="1" s="1"/>
  <c r="J1742" i="1"/>
  <c r="U1742" i="1" s="1"/>
  <c r="AX1742" i="1" s="1"/>
  <c r="AU1530" i="1"/>
  <c r="AV1213" i="1"/>
  <c r="AW1213" i="1"/>
  <c r="AS1173" i="1"/>
  <c r="AS1166" i="1" s="1"/>
  <c r="AU1186" i="1"/>
  <c r="AV1186" i="1" s="1"/>
  <c r="U152" i="1"/>
  <c r="AX152" i="1" s="1"/>
  <c r="J151" i="1"/>
  <c r="U151" i="1" s="1"/>
  <c r="AX151" i="1" s="1"/>
  <c r="AW819" i="1"/>
  <c r="AV819" i="1"/>
  <c r="AL3032" i="1"/>
  <c r="BA3033" i="1"/>
  <c r="K2743" i="1"/>
  <c r="V2744" i="1"/>
  <c r="AY2744" i="1" s="1"/>
  <c r="V2612" i="1"/>
  <c r="AY2612" i="1" s="1"/>
  <c r="K2611" i="1"/>
  <c r="K2221" i="1"/>
  <c r="V2222" i="1"/>
  <c r="AY2222" i="1" s="1"/>
  <c r="AP2221" i="1"/>
  <c r="AU2222" i="1"/>
  <c r="U2271" i="1"/>
  <c r="AX2271" i="1" s="1"/>
  <c r="J2270" i="1"/>
  <c r="U2270" i="1" s="1"/>
  <c r="AX2270" i="1" s="1"/>
  <c r="AW2178" i="1"/>
  <c r="AV2178" i="1"/>
  <c r="AP1978" i="1"/>
  <c r="I1884" i="1"/>
  <c r="T1885" i="1"/>
  <c r="AP2040" i="1"/>
  <c r="AU2041" i="1"/>
  <c r="U1885" i="1"/>
  <c r="AX1885" i="1" s="1"/>
  <c r="J1884" i="1"/>
  <c r="AV1477" i="1"/>
  <c r="AW1477" i="1"/>
  <c r="BA1382" i="1"/>
  <c r="AL1381" i="1"/>
  <c r="BA1344" i="1"/>
  <c r="AL1343" i="1"/>
  <c r="J1051" i="1"/>
  <c r="U1051" i="1" s="1"/>
  <c r="AX1051" i="1" s="1"/>
  <c r="U1052" i="1"/>
  <c r="AX1052" i="1" s="1"/>
  <c r="V1314" i="1"/>
  <c r="AY1314" i="1" s="1"/>
  <c r="N1308" i="1"/>
  <c r="N1307" i="1" s="1"/>
  <c r="N1253" i="1" s="1"/>
  <c r="AV570" i="1"/>
  <c r="AW570" i="1"/>
  <c r="AW234" i="1"/>
  <c r="AV234" i="1"/>
  <c r="AW76" i="1"/>
  <c r="AV76" i="1"/>
  <c r="AV559" i="1"/>
  <c r="AW559" i="1"/>
  <c r="BA2636" i="1"/>
  <c r="AL2635" i="1"/>
  <c r="AL3275" i="1"/>
  <c r="BA3275" i="1" s="1"/>
  <c r="BA3276" i="1"/>
  <c r="AU3032" i="1"/>
  <c r="AV3032" i="1" s="1"/>
  <c r="AP3031" i="1"/>
  <c r="AU3031" i="1" s="1"/>
  <c r="AV3031" i="1" s="1"/>
  <c r="V2820" i="1"/>
  <c r="AY2820" i="1" s="1"/>
  <c r="K2819" i="1"/>
  <c r="V2819" i="1" s="1"/>
  <c r="AY2819" i="1" s="1"/>
  <c r="AW1732" i="1"/>
  <c r="AV1732" i="1"/>
  <c r="J1662" i="1"/>
  <c r="U1662" i="1" s="1"/>
  <c r="AX1662" i="1" s="1"/>
  <c r="U1663" i="1"/>
  <c r="AX1663" i="1" s="1"/>
  <c r="BA1394" i="1"/>
  <c r="AL1393" i="1"/>
  <c r="U1382" i="1"/>
  <c r="AX1382" i="1" s="1"/>
  <c r="J1381" i="1"/>
  <c r="K1064" i="1"/>
  <c r="V1065" i="1"/>
  <c r="AY1065" i="1" s="1"/>
  <c r="T805" i="1"/>
  <c r="I804" i="1"/>
  <c r="AW826" i="1"/>
  <c r="AV826" i="1"/>
  <c r="K568" i="1"/>
  <c r="V121" i="1"/>
  <c r="AY121" i="1" s="1"/>
  <c r="K120" i="1"/>
  <c r="V120" i="1" s="1"/>
  <c r="BA1563" i="1"/>
  <c r="AL1562" i="1"/>
  <c r="BA1562" i="1" s="1"/>
  <c r="AS2922" i="1"/>
  <c r="AS2921" i="1" s="1"/>
  <c r="AU2928" i="1"/>
  <c r="AV2928" i="1" s="1"/>
  <c r="AW2499" i="1"/>
  <c r="AV2499" i="1"/>
  <c r="U2306" i="1"/>
  <c r="AX2306" i="1" s="1"/>
  <c r="J2305" i="1"/>
  <c r="T2271" i="1"/>
  <c r="I2270" i="1"/>
  <c r="T2270" i="1" s="1"/>
  <c r="BA1801" i="1"/>
  <c r="AL1800" i="1"/>
  <c r="BA1800" i="1" s="1"/>
  <c r="BA1644" i="1"/>
  <c r="AL1643" i="1"/>
  <c r="BA1643" i="1" s="1"/>
  <c r="T1530" i="1"/>
  <c r="I1524" i="1"/>
  <c r="BA152" i="1"/>
  <c r="AL151" i="1"/>
  <c r="BA151" i="1" s="1"/>
  <c r="BA696" i="1"/>
  <c r="AL695" i="1"/>
  <c r="V413" i="1"/>
  <c r="AY413" i="1" s="1"/>
  <c r="K412" i="1"/>
  <c r="V412" i="1" s="1"/>
  <c r="AY412" i="1" s="1"/>
  <c r="T227" i="1"/>
  <c r="I226" i="1"/>
  <c r="T226" i="1" s="1"/>
  <c r="AW761" i="1"/>
  <c r="AV761" i="1"/>
  <c r="AX138" i="1"/>
  <c r="AA137" i="1"/>
  <c r="J2877" i="1"/>
  <c r="U2878" i="1"/>
  <c r="AX2878" i="1" s="1"/>
  <c r="AL2175" i="1"/>
  <c r="BA2176" i="1"/>
  <c r="AL2009" i="1"/>
  <c r="BA2009" i="1" s="1"/>
  <c r="BA2010" i="1"/>
  <c r="I1902" i="1"/>
  <c r="T1902" i="1" s="1"/>
  <c r="T1903" i="1"/>
  <c r="AL1842" i="1"/>
  <c r="BA1843" i="1"/>
  <c r="V1780" i="1"/>
  <c r="AY1780" i="1" s="1"/>
  <c r="K1779" i="1"/>
  <c r="I1486" i="1"/>
  <c r="T1486" i="1" s="1"/>
  <c r="T1487" i="1"/>
  <c r="K1381" i="1"/>
  <c r="V1382" i="1"/>
  <c r="AY1382" i="1" s="1"/>
  <c r="BA1338" i="1"/>
  <c r="AL1337" i="1"/>
  <c r="BA1337" i="1" s="1"/>
  <c r="I869" i="1"/>
  <c r="T870" i="1"/>
  <c r="AW777" i="1"/>
  <c r="AX1141" i="1"/>
  <c r="AV685" i="1"/>
  <c r="AL451" i="1"/>
  <c r="BA451" i="1" s="1"/>
  <c r="BA457" i="1"/>
  <c r="BA3294" i="1"/>
  <c r="AL3293" i="1"/>
  <c r="BA3293" i="1" s="1"/>
  <c r="T3071" i="1"/>
  <c r="I3070" i="1"/>
  <c r="AW2928" i="1"/>
  <c r="T2719" i="1"/>
  <c r="I2718" i="1"/>
  <c r="T2718" i="1" s="1"/>
  <c r="AV2410" i="1"/>
  <c r="AW2410" i="1"/>
  <c r="AU2376" i="1"/>
  <c r="AP2375" i="1"/>
  <c r="AU2375" i="1" s="1"/>
  <c r="V2004" i="1"/>
  <c r="AY2004" i="1" s="1"/>
  <c r="K2003" i="1"/>
  <c r="T2017" i="1"/>
  <c r="I2016" i="1"/>
  <c r="T2016" i="1" s="1"/>
  <c r="AU1779" i="1"/>
  <c r="AP1766" i="1"/>
  <c r="AW1388" i="1"/>
  <c r="AV1388" i="1"/>
  <c r="AW1565" i="1"/>
  <c r="AV1565" i="1"/>
  <c r="AX960" i="1"/>
  <c r="U145" i="1"/>
  <c r="AX145" i="1" s="1"/>
  <c r="J144" i="1"/>
  <c r="U144" i="1" s="1"/>
  <c r="AX144" i="1" s="1"/>
  <c r="AW2187" i="1"/>
  <c r="AV2187" i="1"/>
  <c r="V1563" i="1"/>
  <c r="AY1563" i="1" s="1"/>
  <c r="K1562" i="1"/>
  <c r="V1562" i="1" s="1"/>
  <c r="AY1562" i="1" s="1"/>
  <c r="AS1076" i="1"/>
  <c r="AU1077" i="1"/>
  <c r="AV153" i="1"/>
  <c r="AW153" i="1"/>
  <c r="AL3176" i="1"/>
  <c r="BA3176" i="1" s="1"/>
  <c r="BA3177" i="1"/>
  <c r="AW2546" i="1"/>
  <c r="AV2546" i="1"/>
  <c r="AP2355" i="1"/>
  <c r="AU2355" i="1" s="1"/>
  <c r="AU2356" i="1"/>
  <c r="I144" i="1"/>
  <c r="T144" i="1" s="1"/>
  <c r="T145" i="1"/>
  <c r="I102" i="1"/>
  <c r="T103" i="1"/>
  <c r="AW3310" i="1"/>
  <c r="AV3310" i="1"/>
  <c r="AL1691" i="1"/>
  <c r="BA1699" i="1"/>
  <c r="J451" i="1"/>
  <c r="U451" i="1" s="1"/>
  <c r="AX451" i="1" s="1"/>
  <c r="U457" i="1"/>
  <c r="AX457" i="1" s="1"/>
  <c r="U647" i="1"/>
  <c r="AX647" i="1" s="1"/>
  <c r="J646" i="1"/>
  <c r="T1613" i="1"/>
  <c r="I1599" i="1"/>
  <c r="AW1512" i="1"/>
  <c r="AV1512" i="1"/>
  <c r="AV648" i="1"/>
  <c r="AW648" i="1"/>
  <c r="AW3132" i="1"/>
  <c r="AV3132" i="1"/>
  <c r="AP2624" i="1"/>
  <c r="AU2624" i="1" s="1"/>
  <c r="AV2624" i="1" s="1"/>
  <c r="AU2625" i="1"/>
  <c r="AV2625" i="1" s="1"/>
  <c r="V3302" i="1"/>
  <c r="AY3302" i="1" s="1"/>
  <c r="K3293" i="1"/>
  <c r="BA2798" i="1"/>
  <c r="AL2791" i="1"/>
  <c r="AP2059" i="1"/>
  <c r="AU2060" i="1"/>
  <c r="AV2060" i="1" s="1"/>
  <c r="V1434" i="1"/>
  <c r="AY1434" i="1" s="1"/>
  <c r="K1433" i="1"/>
  <c r="K1336" i="1"/>
  <c r="V1336" i="1" s="1"/>
  <c r="V1343" i="1"/>
  <c r="AY1343" i="1" s="1"/>
  <c r="I1032" i="1"/>
  <c r="T1032" i="1" s="1"/>
  <c r="T1033" i="1"/>
  <c r="AW579" i="1"/>
  <c r="AV579" i="1"/>
  <c r="J15" i="1"/>
  <c r="U16" i="1"/>
  <c r="AX16" i="1" s="1"/>
  <c r="AW954" i="1"/>
  <c r="V2637" i="1"/>
  <c r="AY2637" i="1" s="1"/>
  <c r="K2636" i="1"/>
  <c r="AL2039" i="1"/>
  <c r="BA2039" i="1" s="1"/>
  <c r="BA2040" i="1"/>
  <c r="T2011" i="1"/>
  <c r="I2010" i="1"/>
  <c r="AU1344" i="1"/>
  <c r="AV1344" i="1" s="1"/>
  <c r="AP1343" i="1"/>
  <c r="AL225" i="1"/>
  <c r="BA233" i="1"/>
  <c r="AL58" i="1"/>
  <c r="BA58" i="1" s="1"/>
  <c r="BA59" i="1"/>
  <c r="AW104" i="1"/>
  <c r="AV104" i="1"/>
  <c r="I3302" i="1"/>
  <c r="T3302" i="1" s="1"/>
  <c r="T3309" i="1"/>
  <c r="U2293" i="1"/>
  <c r="AX2293" i="1" s="1"/>
  <c r="J2292" i="1"/>
  <c r="U2292" i="1" s="1"/>
  <c r="AX2292" i="1" s="1"/>
  <c r="U1967" i="1"/>
  <c r="AX1967" i="1" s="1"/>
  <c r="J1966" i="1"/>
  <c r="U1966" i="1" s="1"/>
  <c r="AX1966" i="1" s="1"/>
  <c r="AV1917" i="1"/>
  <c r="AW1917" i="1"/>
  <c r="K248" i="1"/>
  <c r="V249" i="1"/>
  <c r="AY249" i="1" s="1"/>
  <c r="AL102" i="1"/>
  <c r="BA103" i="1"/>
  <c r="K233" i="1"/>
  <c r="V234" i="1"/>
  <c r="AY234" i="1" s="1"/>
  <c r="AW347" i="1"/>
  <c r="AV347" i="1"/>
  <c r="I3319" i="1"/>
  <c r="T3320" i="1"/>
  <c r="AV2924" i="1"/>
  <c r="AW2924" i="1"/>
  <c r="AS1984" i="1"/>
  <c r="AS1978" i="1" s="1"/>
  <c r="AU1997" i="1"/>
  <c r="AV1997" i="1" s="1"/>
  <c r="AW1726" i="1"/>
  <c r="AV1726" i="1"/>
  <c r="AU1756" i="1"/>
  <c r="AV1756" i="1" s="1"/>
  <c r="AS1755" i="1"/>
  <c r="AS1754" i="1" s="1"/>
  <c r="K1691" i="1"/>
  <c r="AW1601" i="1"/>
  <c r="AV1601" i="1"/>
  <c r="AW1382" i="1"/>
  <c r="AV1382" i="1"/>
  <c r="AW1310" i="1"/>
  <c r="AV1310" i="1"/>
  <c r="V1007" i="1"/>
  <c r="AY1007" i="1" s="1"/>
  <c r="K994" i="1"/>
  <c r="AU1113" i="1"/>
  <c r="AP1112" i="1"/>
  <c r="AU1112" i="1" s="1"/>
  <c r="V191" i="1"/>
  <c r="AY191" i="1" s="1"/>
  <c r="K190" i="1"/>
  <c r="AP1040" i="1"/>
  <c r="AU1041" i="1"/>
  <c r="BA647" i="1"/>
  <c r="AL646" i="1"/>
  <c r="BA932" i="1"/>
  <c r="AL931" i="1"/>
  <c r="BA931" i="1" s="1"/>
  <c r="U3303" i="1"/>
  <c r="AX3303" i="1" s="1"/>
  <c r="J3302" i="1"/>
  <c r="U3302" i="1" s="1"/>
  <c r="AX3302" i="1" s="1"/>
  <c r="V3177" i="1"/>
  <c r="AY3177" i="1" s="1"/>
  <c r="K3176" i="1"/>
  <c r="V3176" i="1" s="1"/>
  <c r="AY3176" i="1" s="1"/>
  <c r="T3052" i="1"/>
  <c r="I3051" i="1"/>
  <c r="V2877" i="1"/>
  <c r="AY2877" i="1" s="1"/>
  <c r="K2876" i="1"/>
  <c r="V2876" i="1" s="1"/>
  <c r="AY2876" i="1" s="1"/>
  <c r="V2293" i="1"/>
  <c r="AY2293" i="1" s="1"/>
  <c r="K2292" i="1"/>
  <c r="V2292" i="1" s="1"/>
  <c r="AY2292" i="1" s="1"/>
  <c r="AV1992" i="1"/>
  <c r="AW1992" i="1"/>
  <c r="AS1915" i="1"/>
  <c r="AU1916" i="1"/>
  <c r="T1232" i="1"/>
  <c r="I1231" i="1"/>
  <c r="AU1256" i="1"/>
  <c r="AV1256" i="1" s="1"/>
  <c r="AP1255" i="1"/>
  <c r="AU1255" i="1" s="1"/>
  <c r="AV1255" i="1" s="1"/>
  <c r="K1135" i="1"/>
  <c r="V1135" i="1" s="1"/>
  <c r="AY1135" i="1" s="1"/>
  <c r="U1243" i="1"/>
  <c r="AX1243" i="1" s="1"/>
  <c r="J1242" i="1"/>
  <c r="U1242" i="1" s="1"/>
  <c r="AX1242" i="1" s="1"/>
  <c r="BA591" i="1"/>
  <c r="AL568" i="1"/>
  <c r="AV2684" i="1"/>
  <c r="AW2684" i="1"/>
  <c r="AV2004" i="1"/>
  <c r="AW2004" i="1"/>
  <c r="T1854" i="1"/>
  <c r="S1853" i="1"/>
  <c r="S1765" i="1" s="1"/>
  <c r="R1766" i="1"/>
  <c r="T1779" i="1"/>
  <c r="T1677" i="1"/>
  <c r="I1661" i="1"/>
  <c r="T1661" i="1" s="1"/>
  <c r="K1588" i="1"/>
  <c r="V1589" i="1"/>
  <c r="AY1589" i="1" s="1"/>
  <c r="T1394" i="1"/>
  <c r="I1393" i="1"/>
  <c r="AL1255" i="1"/>
  <c r="BA1256" i="1"/>
  <c r="AW1141" i="1"/>
  <c r="J843" i="1"/>
  <c r="U843" i="1" s="1"/>
  <c r="AX843" i="1" s="1"/>
  <c r="U844" i="1"/>
  <c r="AX844" i="1" s="1"/>
  <c r="BA171" i="1"/>
  <c r="J120" i="1"/>
  <c r="U120" i="1" s="1"/>
  <c r="U121" i="1"/>
  <c r="AX121" i="1" s="1"/>
  <c r="I58" i="1"/>
  <c r="T58" i="1" s="1"/>
  <c r="T59" i="1"/>
  <c r="AV3167" i="1"/>
  <c r="AW3167" i="1"/>
  <c r="AU2866" i="1"/>
  <c r="AS2865" i="1"/>
  <c r="AP2703" i="1"/>
  <c r="AU2703" i="1" s="1"/>
  <c r="AU2704" i="1"/>
  <c r="T2343" i="1"/>
  <c r="Q2298" i="1"/>
  <c r="Q2182" i="1" s="1"/>
  <c r="Q3342" i="1" s="1"/>
  <c r="AP1951" i="1"/>
  <c r="AU1951" i="1" s="1"/>
  <c r="AU1952" i="1"/>
  <c r="AV1952" i="1" s="1"/>
  <c r="BA1779" i="1"/>
  <c r="AL1766" i="1"/>
  <c r="BA1885" i="1"/>
  <c r="AL1884" i="1"/>
  <c r="T1699" i="1"/>
  <c r="I1691" i="1"/>
  <c r="U1644" i="1"/>
  <c r="AX1644" i="1" s="1"/>
  <c r="J1643" i="1"/>
  <c r="U1643" i="1" s="1"/>
  <c r="AX1643" i="1" s="1"/>
  <c r="AV1330" i="1"/>
  <c r="AW1330" i="1"/>
  <c r="K1033" i="1"/>
  <c r="V1034" i="1"/>
  <c r="AY1034" i="1" s="1"/>
  <c r="T1291" i="1"/>
  <c r="I1290" i="1"/>
  <c r="T414" i="1"/>
  <c r="I413" i="1"/>
  <c r="T669" i="1"/>
  <c r="I668" i="1"/>
  <c r="T668" i="1" s="1"/>
  <c r="U233" i="1"/>
  <c r="AX233" i="1" s="1"/>
  <c r="I882" i="1"/>
  <c r="AU591" i="1"/>
  <c r="AV591" i="1" s="1"/>
  <c r="AP568" i="1"/>
  <c r="V3191" i="1"/>
  <c r="AY3191" i="1" s="1"/>
  <c r="K3190" i="1"/>
  <c r="AP3176" i="1"/>
  <c r="AU3176" i="1" s="1"/>
  <c r="AU3177" i="1"/>
  <c r="T2177" i="1"/>
  <c r="I2176" i="1"/>
  <c r="AW1886" i="1"/>
  <c r="AV1886" i="1"/>
  <c r="AW1478" i="1"/>
  <c r="AV1478" i="1"/>
  <c r="V452" i="1"/>
  <c r="AY452" i="1" s="1"/>
  <c r="K451" i="1"/>
  <c r="V451" i="1" s="1"/>
  <c r="AY451" i="1" s="1"/>
  <c r="AL994" i="1"/>
  <c r="J212" i="1"/>
  <c r="U212" i="1" s="1"/>
  <c r="AX212" i="1" s="1"/>
  <c r="U213" i="1"/>
  <c r="AX213" i="1" s="1"/>
  <c r="V402" i="1"/>
  <c r="AY402" i="1" s="1"/>
  <c r="K401" i="1"/>
  <c r="V401" i="1" s="1"/>
  <c r="AY401" i="1" s="1"/>
  <c r="K1173" i="1"/>
  <c r="V1181" i="1"/>
  <c r="AY1181" i="1" s="1"/>
  <c r="AW514" i="1"/>
  <c r="AV514" i="1"/>
  <c r="AS2791" i="1"/>
  <c r="AU2792" i="1"/>
  <c r="AU2743" i="1"/>
  <c r="AP2742" i="1"/>
  <c r="AV2046" i="1"/>
  <c r="V1935" i="1"/>
  <c r="AY1935" i="1" s="1"/>
  <c r="K1922" i="1"/>
  <c r="AW2150" i="1"/>
  <c r="AV2150" i="1"/>
  <c r="K1743" i="1"/>
  <c r="V1744" i="1"/>
  <c r="AY1744" i="1" s="1"/>
  <c r="AW1323" i="1"/>
  <c r="AV1323" i="1"/>
  <c r="AU1381" i="1"/>
  <c r="AP1380" i="1"/>
  <c r="AU1380" i="1" s="1"/>
  <c r="AU1338" i="1"/>
  <c r="AP1337" i="1"/>
  <c r="AU1337" i="1" s="1"/>
  <c r="AV806" i="1"/>
  <c r="AW806" i="1"/>
  <c r="AV827" i="1"/>
  <c r="AW827" i="1"/>
  <c r="AW769" i="1"/>
  <c r="AV769" i="1"/>
  <c r="V3276" i="1"/>
  <c r="AY3276" i="1" s="1"/>
  <c r="K3275" i="1"/>
  <c r="V3275" i="1" s="1"/>
  <c r="AY3275" i="1" s="1"/>
  <c r="T2877" i="1"/>
  <c r="I2876" i="1"/>
  <c r="T2876" i="1" s="1"/>
  <c r="AU2859" i="1"/>
  <c r="AV2859" i="1" s="1"/>
  <c r="AP2858" i="1"/>
  <c r="AU2858" i="1" s="1"/>
  <c r="AV2858" i="1" s="1"/>
  <c r="T1973" i="1"/>
  <c r="I1967" i="1"/>
  <c r="J2175" i="1"/>
  <c r="U2176" i="1"/>
  <c r="AX2176" i="1" s="1"/>
  <c r="AU1731" i="1"/>
  <c r="AP1730" i="1"/>
  <c r="AU1730" i="1" s="1"/>
  <c r="AW1434" i="1"/>
  <c r="AV1434" i="1"/>
  <c r="I1374" i="1"/>
  <c r="T1375" i="1"/>
  <c r="V1468" i="1"/>
  <c r="AY1468" i="1" s="1"/>
  <c r="K1467" i="1"/>
  <c r="V1467" i="1" s="1"/>
  <c r="AY1467" i="1" s="1"/>
  <c r="J1255" i="1"/>
  <c r="U1255" i="1" s="1"/>
  <c r="AX1255" i="1" s="1"/>
  <c r="U1256" i="1"/>
  <c r="AX1256" i="1" s="1"/>
  <c r="U1344" i="1"/>
  <c r="AX1344" i="1" s="1"/>
  <c r="J1343" i="1"/>
  <c r="AW1168" i="1"/>
  <c r="AV1168" i="1"/>
  <c r="K1113" i="1"/>
  <c r="V1114" i="1"/>
  <c r="AY1114" i="1" s="1"/>
  <c r="I931" i="1"/>
  <c r="T931" i="1" s="1"/>
  <c r="T932" i="1"/>
  <c r="AX954" i="1"/>
  <c r="J1308" i="1"/>
  <c r="AV228" i="1"/>
  <c r="AW228" i="1"/>
  <c r="AW1150" i="1"/>
  <c r="AV1150" i="1"/>
  <c r="T760" i="1"/>
  <c r="L759" i="1"/>
  <c r="T2897" i="1"/>
  <c r="AW2792" i="1"/>
  <c r="AV2792" i="1"/>
  <c r="AW2426" i="1"/>
  <c r="AV2426" i="1"/>
  <c r="AW1904" i="1"/>
  <c r="AV1904" i="1"/>
  <c r="AU1903" i="1"/>
  <c r="AP1902" i="1"/>
  <c r="AU1902" i="1" s="1"/>
  <c r="AW1488" i="1"/>
  <c r="AV1488" i="1"/>
  <c r="U1563" i="1"/>
  <c r="AX1563" i="1" s="1"/>
  <c r="J1562" i="1"/>
  <c r="U1562" i="1" s="1"/>
  <c r="AX1562" i="1" s="1"/>
  <c r="AU1299" i="1"/>
  <c r="AV1299" i="1" s="1"/>
  <c r="AP1289" i="1"/>
  <c r="AV871" i="1"/>
  <c r="AW871" i="1"/>
  <c r="AV778" i="1"/>
  <c r="AW778" i="1"/>
  <c r="U980" i="1"/>
  <c r="AX980" i="1" s="1"/>
  <c r="J953" i="1"/>
  <c r="U953" i="1" s="1"/>
  <c r="AX953" i="1" s="1"/>
  <c r="AP735" i="1"/>
  <c r="AU736" i="1"/>
  <c r="AV736" i="1" s="1"/>
  <c r="I334" i="1"/>
  <c r="T335" i="1"/>
  <c r="U857" i="1"/>
  <c r="AX857" i="1" s="1"/>
  <c r="J856" i="1"/>
  <c r="AV988" i="1"/>
  <c r="AW988" i="1"/>
  <c r="AQ3342" i="1"/>
  <c r="AW3076" i="1"/>
  <c r="AV3076" i="1"/>
  <c r="AW2933" i="1"/>
  <c r="AV2933" i="1"/>
  <c r="AV2720" i="1"/>
  <c r="AW2720" i="1"/>
  <c r="AW2409" i="1"/>
  <c r="AV2018" i="1"/>
  <c r="AW2018" i="1"/>
  <c r="AP1754" i="1"/>
  <c r="AU1754" i="1" s="1"/>
  <c r="AU1755" i="1"/>
  <c r="AV1755" i="1" s="1"/>
  <c r="K1524" i="1"/>
  <c r="V850" i="1"/>
  <c r="AY850" i="1" s="1"/>
  <c r="N844" i="1"/>
  <c r="U250" i="1"/>
  <c r="AX250" i="1" s="1"/>
  <c r="J249" i="1"/>
  <c r="T485" i="1"/>
  <c r="I457" i="1"/>
  <c r="AW138" i="1"/>
  <c r="AV138" i="1"/>
  <c r="AV3027" i="1"/>
  <c r="AW3027" i="1"/>
  <c r="U2094" i="1"/>
  <c r="AX2094" i="1" s="1"/>
  <c r="J2093" i="1"/>
  <c r="U2093" i="1" s="1"/>
  <c r="AX2093" i="1" s="1"/>
  <c r="T1961" i="1"/>
  <c r="I1951" i="1"/>
  <c r="T1951" i="1" s="1"/>
  <c r="AS45" i="1"/>
  <c r="AU46" i="1"/>
  <c r="V1967" i="1"/>
  <c r="AY1967" i="1" s="1"/>
  <c r="K1966" i="1"/>
  <c r="V1966" i="1" s="1"/>
  <c r="AY1966" i="1" s="1"/>
  <c r="T1338" i="1"/>
  <c r="S1337" i="1"/>
  <c r="AV1221" i="1"/>
  <c r="AW1221" i="1"/>
  <c r="AW2427" i="1"/>
  <c r="AV2427" i="1"/>
  <c r="T1916" i="1"/>
  <c r="I1915" i="1"/>
  <c r="T1924" i="1"/>
  <c r="I1923" i="1"/>
  <c r="T1923" i="1" s="1"/>
  <c r="V1331" i="1"/>
  <c r="AY1331" i="1" s="1"/>
  <c r="K1330" i="1"/>
  <c r="V1330" i="1" s="1"/>
  <c r="AY1330" i="1" s="1"/>
  <c r="AU1232" i="1"/>
  <c r="AP1231" i="1"/>
  <c r="I2775" i="1"/>
  <c r="T2776" i="1"/>
  <c r="AW1941" i="1"/>
  <c r="AV1941" i="1"/>
  <c r="AV662" i="1"/>
  <c r="AW662" i="1"/>
  <c r="AP451" i="1"/>
  <c r="AU451" i="1" s="1"/>
  <c r="AU457" i="1"/>
  <c r="I212" i="1"/>
  <c r="T212" i="1" s="1"/>
  <c r="T213" i="1"/>
  <c r="U696" i="1"/>
  <c r="AX696" i="1" s="1"/>
  <c r="J695" i="1"/>
  <c r="AW3192" i="1"/>
  <c r="AV3192" i="1"/>
  <c r="AU3020" i="1"/>
  <c r="AP3019" i="1"/>
  <c r="AU3019" i="1" s="1"/>
  <c r="AF2684" i="1"/>
  <c r="BA2684" i="1" s="1"/>
  <c r="BA2685" i="1"/>
  <c r="AW3275" i="1"/>
  <c r="AV3275" i="1"/>
  <c r="I2865" i="1"/>
  <c r="T2865" i="1" s="1"/>
  <c r="T2866" i="1"/>
  <c r="BA2512" i="1"/>
  <c r="AL2511" i="1"/>
  <c r="BA2511" i="1" s="1"/>
  <c r="V2052" i="1"/>
  <c r="AY2052" i="1" s="1"/>
  <c r="K2041" i="1"/>
  <c r="AL2017" i="1"/>
  <c r="BA2018" i="1"/>
  <c r="AV1962" i="1"/>
  <c r="AW1962" i="1"/>
  <c r="U897" i="1"/>
  <c r="AX897" i="1" s="1"/>
  <c r="J882" i="1"/>
  <c r="AP856" i="1"/>
  <c r="AU857" i="1"/>
  <c r="AV857" i="1" s="1"/>
  <c r="BA95" i="1"/>
  <c r="AL94" i="1"/>
  <c r="BA94" i="1" s="1"/>
  <c r="V735" i="1"/>
  <c r="AY735" i="1" s="1"/>
  <c r="K720" i="1"/>
  <c r="AV2945" i="1"/>
  <c r="AW2945" i="1"/>
  <c r="K2270" i="1"/>
  <c r="V2270" i="1" s="1"/>
  <c r="AY2270" i="1" s="1"/>
  <c r="V2271" i="1"/>
  <c r="AY2271" i="1" s="1"/>
  <c r="AP1935" i="1"/>
  <c r="AU1936" i="1"/>
  <c r="I1166" i="1"/>
  <c r="T1173" i="1"/>
  <c r="I1063" i="1"/>
  <c r="T1063" i="1" s="1"/>
  <c r="T1064" i="1"/>
  <c r="AW146" i="1"/>
  <c r="AV146" i="1"/>
  <c r="AW2395" i="1"/>
  <c r="AV2395" i="1"/>
  <c r="AS1860" i="1"/>
  <c r="AS1853" i="1" s="1"/>
  <c r="AU1861" i="1"/>
  <c r="AP1587" i="1"/>
  <c r="AU1587" i="1" s="1"/>
  <c r="AU1588" i="1"/>
  <c r="V1291" i="1"/>
  <c r="AY1291" i="1" s="1"/>
  <c r="K1290" i="1"/>
  <c r="AL144" i="1"/>
  <c r="BA144" i="1" s="1"/>
  <c r="BA145" i="1"/>
  <c r="AW1078" i="1"/>
  <c r="AV1078" i="1"/>
  <c r="AW2777" i="1"/>
  <c r="AV2777" i="1"/>
  <c r="AW1897" i="1"/>
  <c r="AV1897" i="1"/>
  <c r="AU2125" i="1"/>
  <c r="AP2119" i="1"/>
  <c r="AU2119" i="1" s="1"/>
  <c r="AV1998" i="1"/>
  <c r="AW1998" i="1"/>
  <c r="T1842" i="1"/>
  <c r="I1818" i="1"/>
  <c r="AY1854" i="1"/>
  <c r="AC1853" i="1"/>
  <c r="AC1765" i="1" s="1"/>
  <c r="BA1678" i="1"/>
  <c r="AL1677" i="1"/>
  <c r="J1468" i="1"/>
  <c r="U1469" i="1"/>
  <c r="AX1469" i="1" s="1"/>
  <c r="AV201" i="1"/>
  <c r="AW201" i="1"/>
  <c r="U3051" i="1"/>
  <c r="AX3051" i="1" s="1"/>
  <c r="U2221" i="1"/>
  <c r="AX2221" i="1" s="1"/>
  <c r="J2220" i="1"/>
  <c r="U2220" i="1" s="1"/>
  <c r="AX2220" i="1" s="1"/>
  <c r="I2028" i="1"/>
  <c r="T2029" i="1"/>
  <c r="I1112" i="1"/>
  <c r="T1112" i="1" s="1"/>
  <c r="T1113" i="1"/>
  <c r="AV3276" i="1"/>
  <c r="AW3276" i="1"/>
  <c r="V1843" i="1"/>
  <c r="AY1843" i="1" s="1"/>
  <c r="K1842" i="1"/>
  <c r="AW1186" i="1"/>
  <c r="T2611" i="1"/>
  <c r="I2610" i="1"/>
  <c r="T2610" i="1" s="1"/>
  <c r="AV2012" i="1"/>
  <c r="AW2012" i="1"/>
  <c r="I1742" i="1"/>
  <c r="T1742" i="1" s="1"/>
  <c r="T1743" i="1"/>
  <c r="J1289" i="1"/>
  <c r="U1289" i="1" s="1"/>
  <c r="AX1289" i="1" s="1"/>
  <c r="U1299" i="1"/>
  <c r="AX1299" i="1" s="1"/>
  <c r="AV1181" i="1"/>
  <c r="AW1181" i="1"/>
  <c r="AV1065" i="1"/>
  <c r="AW1065" i="1"/>
  <c r="K837" i="1"/>
  <c r="V838" i="1"/>
  <c r="AY838" i="1" s="1"/>
  <c r="U1173" i="1"/>
  <c r="AX1173" i="1" s="1"/>
  <c r="J1166" i="1"/>
  <c r="U1166" i="1" s="1"/>
  <c r="BA191" i="1"/>
  <c r="AL190" i="1"/>
  <c r="I15" i="1"/>
  <c r="T16" i="1"/>
  <c r="U579" i="1"/>
  <c r="AX579" i="1" s="1"/>
  <c r="M568" i="1"/>
  <c r="M420" i="1" s="1"/>
  <c r="M419" i="1" s="1"/>
  <c r="J2898" i="1"/>
  <c r="U2899" i="1"/>
  <c r="AX2899" i="1" s="1"/>
  <c r="AL2735" i="1"/>
  <c r="BA2735" i="1" s="1"/>
  <c r="BA2736" i="1"/>
  <c r="V2704" i="1"/>
  <c r="AY2704" i="1" s="1"/>
  <c r="K2703" i="1"/>
  <c r="V2703" i="1" s="1"/>
  <c r="AY2703" i="1" s="1"/>
  <c r="T2388" i="1"/>
  <c r="I2387" i="1"/>
  <c r="T2387" i="1" s="1"/>
  <c r="AL1662" i="1"/>
  <c r="BA1662" i="1" s="1"/>
  <c r="BA1663" i="1"/>
  <c r="U1732" i="1"/>
  <c r="AX1732" i="1" s="1"/>
  <c r="J1731" i="1"/>
  <c r="BA250" i="1"/>
  <c r="AL249" i="1"/>
  <c r="U1232" i="1"/>
  <c r="AX1232" i="1" s="1"/>
  <c r="J1231" i="1"/>
  <c r="T1077" i="1"/>
  <c r="I1076" i="1"/>
  <c r="T1076" i="1" s="1"/>
  <c r="V898" i="1"/>
  <c r="AY898" i="1" s="1"/>
  <c r="K897" i="1"/>
  <c r="V103" i="1"/>
  <c r="AY103" i="1" s="1"/>
  <c r="K102" i="1"/>
  <c r="J2735" i="1"/>
  <c r="U2735" i="1" s="1"/>
  <c r="AX2735" i="1" s="1"/>
  <c r="U2736" i="1"/>
  <c r="AX2736" i="1" s="1"/>
  <c r="AW1898" i="1"/>
  <c r="AV1898" i="1"/>
  <c r="AW1363" i="1"/>
  <c r="AV1363" i="1"/>
  <c r="AU1053" i="1"/>
  <c r="AP1052" i="1"/>
  <c r="T855" i="1"/>
  <c r="P719" i="1"/>
  <c r="P3342" i="1" s="1"/>
  <c r="V228" i="1"/>
  <c r="AY228" i="1" s="1"/>
  <c r="K227" i="1"/>
  <c r="K695" i="1"/>
  <c r="AW3296" i="1"/>
  <c r="AV3296" i="1"/>
  <c r="U3125" i="1"/>
  <c r="AX3125" i="1" s="1"/>
  <c r="AL2168" i="1"/>
  <c r="BA2168" i="1" s="1"/>
  <c r="BA2169" i="1"/>
  <c r="J1952" i="1"/>
  <c r="U1953" i="1"/>
  <c r="AX1953" i="1" s="1"/>
  <c r="K1883" i="1"/>
  <c r="V1883" i="1" s="1"/>
  <c r="AY1883" i="1" s="1"/>
  <c r="V1884" i="1"/>
  <c r="AY1884" i="1" s="1"/>
  <c r="J1891" i="1"/>
  <c r="AW1737" i="1"/>
  <c r="AV1737" i="1"/>
  <c r="J1691" i="1"/>
  <c r="U1699" i="1"/>
  <c r="AX1699" i="1" s="1"/>
  <c r="AW1909" i="1"/>
  <c r="AV1909" i="1"/>
  <c r="AL1754" i="1"/>
  <c r="BA1754" i="1" s="1"/>
  <c r="BA1755" i="1"/>
  <c r="AW1419" i="1"/>
  <c r="AV1419" i="1"/>
  <c r="J1112" i="1"/>
  <c r="U1112" i="1" s="1"/>
  <c r="AX1112" i="1" s="1"/>
  <c r="AY1338" i="1"/>
  <c r="AC1337" i="1"/>
  <c r="AP1134" i="1"/>
  <c r="AU1134" i="1" s="1"/>
  <c r="AU1159" i="1"/>
  <c r="I953" i="1"/>
  <c r="T953" i="1" s="1"/>
  <c r="I2922" i="1"/>
  <c r="T2944" i="1"/>
  <c r="AW2820" i="1"/>
  <c r="AV2820" i="1"/>
  <c r="AW2638" i="1"/>
  <c r="AV2638" i="1"/>
  <c r="AU2387" i="1"/>
  <c r="J1766" i="1"/>
  <c r="U1779" i="1"/>
  <c r="AX1779" i="1" s="1"/>
  <c r="AV1843" i="1"/>
  <c r="AW1843" i="1"/>
  <c r="AS1724" i="1"/>
  <c r="AU1725" i="1"/>
  <c r="AW1800" i="1"/>
  <c r="AW1007" i="1"/>
  <c r="AV1007" i="1"/>
  <c r="AU1212" i="1"/>
  <c r="AP1211" i="1"/>
  <c r="AU1211" i="1" s="1"/>
  <c r="AV403" i="1"/>
  <c r="AW403" i="1"/>
  <c r="T200" i="1"/>
  <c r="I191" i="1"/>
  <c r="I1088" i="1"/>
  <c r="T1089" i="1"/>
  <c r="U759" i="1"/>
  <c r="AX759" i="1" s="1"/>
  <c r="J758" i="1"/>
  <c r="U758" i="1" s="1"/>
  <c r="AX758" i="1" s="1"/>
  <c r="AP421" i="1"/>
  <c r="AU421" i="1" s="1"/>
  <c r="AU422" i="1"/>
  <c r="BA1064" i="1"/>
  <c r="AL1063" i="1"/>
  <c r="BA1063" i="1" s="1"/>
  <c r="AV3179" i="1"/>
  <c r="AW3179" i="1"/>
  <c r="BA2865" i="1"/>
  <c r="AF2864" i="1"/>
  <c r="AF2857" i="1" s="1"/>
  <c r="AS2176" i="1"/>
  <c r="AU2177" i="1"/>
  <c r="AW2030" i="1"/>
  <c r="AV2030" i="1"/>
  <c r="K1984" i="1"/>
  <c r="V1992" i="1"/>
  <c r="AY1992" i="1" s="1"/>
  <c r="I1891" i="1"/>
  <c r="K1373" i="1"/>
  <c r="V1373" i="1" s="1"/>
  <c r="AY1373" i="1" s="1"/>
  <c r="V1374" i="1"/>
  <c r="AY1374" i="1" s="1"/>
  <c r="AV946" i="1"/>
  <c r="AW946" i="1"/>
  <c r="AU1064" i="1"/>
  <c r="AP1063" i="1"/>
  <c r="AU1063" i="1" s="1"/>
  <c r="AV1114" i="1"/>
  <c r="AW1114" i="1"/>
  <c r="AL777" i="1"/>
  <c r="BA783" i="1"/>
  <c r="U422" i="1"/>
  <c r="AX422" i="1" s="1"/>
  <c r="J421" i="1"/>
  <c r="U421" i="1" s="1"/>
  <c r="AX421" i="1" s="1"/>
  <c r="BA810" i="1"/>
  <c r="AL804" i="1"/>
  <c r="AV352" i="1"/>
  <c r="AW352" i="1"/>
  <c r="AV3321" i="1"/>
  <c r="AW3321" i="1"/>
  <c r="X2986" i="1"/>
  <c r="N2944" i="1"/>
  <c r="V2945" i="1"/>
  <c r="AY2945" i="1" s="1"/>
  <c r="J2059" i="1"/>
  <c r="U2060" i="1"/>
  <c r="AX2060" i="1" s="1"/>
  <c r="BA2221" i="1"/>
  <c r="AL2220" i="1"/>
  <c r="BA2220" i="1" s="1"/>
  <c r="T2059" i="1"/>
  <c r="AU2350" i="1"/>
  <c r="AV2350" i="1" s="1"/>
  <c r="AP2349" i="1"/>
  <c r="AU2349" i="1" s="1"/>
  <c r="BA2029" i="1"/>
  <c r="AL2028" i="1"/>
  <c r="BA1724" i="1"/>
  <c r="AL1723" i="1"/>
  <c r="BA1723" i="1" s="1"/>
  <c r="V1557" i="1"/>
  <c r="AY1557" i="1" s="1"/>
  <c r="K1556" i="1"/>
  <c r="AL1524" i="1"/>
  <c r="V1219" i="1"/>
  <c r="AY1219" i="1" s="1"/>
  <c r="K1218" i="1"/>
  <c r="V1218" i="1" s="1"/>
  <c r="AY1218" i="1" s="1"/>
  <c r="AW883" i="1"/>
  <c r="AV883" i="1"/>
  <c r="V778" i="1"/>
  <c r="AY778" i="1" s="1"/>
  <c r="K777" i="1"/>
  <c r="V777" i="1" s="1"/>
  <c r="AY777" i="1" s="1"/>
  <c r="AU1007" i="1"/>
  <c r="AP994" i="1"/>
  <c r="AW531" i="1"/>
  <c r="AV531" i="1"/>
  <c r="AW844" i="1"/>
  <c r="AV844" i="1"/>
  <c r="AU810" i="1"/>
  <c r="AV810" i="1" s="1"/>
  <c r="AP804" i="1"/>
  <c r="V559" i="1"/>
  <c r="AY559" i="1" s="1"/>
  <c r="K558" i="1"/>
  <c r="V558" i="1" s="1"/>
  <c r="AY558" i="1" s="1"/>
  <c r="AW3053" i="1"/>
  <c r="J2041" i="1"/>
  <c r="U2052" i="1"/>
  <c r="AX2052" i="1" s="1"/>
  <c r="T2125" i="1"/>
  <c r="I2119" i="1"/>
  <c r="T2119" i="1" s="1"/>
  <c r="BA2125" i="1"/>
  <c r="AL2119" i="1"/>
  <c r="BA2119" i="1" s="1"/>
  <c r="AW1704" i="1"/>
  <c r="AV1704" i="1"/>
  <c r="T1861" i="1"/>
  <c r="I1860" i="1"/>
  <c r="AV1545" i="1"/>
  <c r="AW1545" i="1"/>
  <c r="AV1233" i="1"/>
  <c r="AW1233" i="1"/>
  <c r="T1041" i="1"/>
  <c r="I1040" i="1"/>
  <c r="I683" i="1"/>
  <c r="T683" i="1" s="1"/>
  <c r="T695" i="1"/>
  <c r="U3071" i="1"/>
  <c r="AX3071" i="1" s="1"/>
  <c r="J3070" i="1"/>
  <c r="U3039" i="1"/>
  <c r="AX3039" i="1" s="1"/>
  <c r="J3038" i="1"/>
  <c r="U3038" i="1" s="1"/>
  <c r="AX3038" i="1" s="1"/>
  <c r="AW2685" i="1"/>
  <c r="AV2685" i="1"/>
  <c r="J2017" i="1"/>
  <c r="U2018" i="1"/>
  <c r="AX2018" i="1" s="1"/>
  <c r="T2349" i="1"/>
  <c r="O2298" i="1"/>
  <c r="O2182" i="1" s="1"/>
  <c r="AW1855" i="1"/>
  <c r="AV1855" i="1"/>
  <c r="AW1678" i="1"/>
  <c r="AV1678" i="1"/>
  <c r="AW1395" i="1"/>
  <c r="AV1395" i="1"/>
  <c r="BA1299" i="1"/>
  <c r="AL1289" i="1"/>
  <c r="BA1289" i="1" s="1"/>
  <c r="AV1274" i="1"/>
  <c r="AW1274" i="1"/>
  <c r="BA980" i="1"/>
  <c r="AL953" i="1"/>
  <c r="BA953" i="1" s="1"/>
  <c r="I1135" i="1"/>
  <c r="T1135" i="1" s="1"/>
  <c r="T1136" i="1"/>
  <c r="AP777" i="1"/>
  <c r="AU783" i="1"/>
  <c r="AV783" i="1" s="1"/>
  <c r="U1212" i="1"/>
  <c r="AX1212" i="1" s="1"/>
  <c r="J1211" i="1"/>
  <c r="U1211" i="1" s="1"/>
  <c r="AX1211" i="1" s="1"/>
  <c r="AW971" i="1"/>
  <c r="AV971" i="1"/>
  <c r="AX122" i="1"/>
  <c r="AW60" i="1"/>
  <c r="AV60" i="1"/>
  <c r="AU3309" i="1"/>
  <c r="AP3302" i="1"/>
  <c r="K3166" i="1"/>
  <c r="V3167" i="1"/>
  <c r="AY3167" i="1" s="1"/>
  <c r="V3053" i="1"/>
  <c r="AY3053" i="1" s="1"/>
  <c r="K3052" i="1"/>
  <c r="T2737" i="1"/>
  <c r="I2736" i="1"/>
  <c r="U2498" i="1"/>
  <c r="AX2498" i="1" s="1"/>
  <c r="J2401" i="1"/>
  <c r="AU2498" i="1"/>
  <c r="AP2401" i="1"/>
  <c r="AW2344" i="1"/>
  <c r="AV2344" i="1"/>
  <c r="AW1700" i="1"/>
  <c r="AV1700" i="1"/>
  <c r="AU1576" i="1"/>
  <c r="AP1575" i="1"/>
  <c r="AV1331" i="1"/>
  <c r="AW1331" i="1"/>
  <c r="AV1292" i="1"/>
  <c r="AW1292" i="1"/>
  <c r="AV415" i="1"/>
  <c r="AW415" i="1"/>
  <c r="AW670" i="1"/>
  <c r="AV670" i="1"/>
  <c r="AS121" i="1"/>
  <c r="AU122" i="1"/>
  <c r="AW897" i="1"/>
  <c r="AV897" i="1"/>
  <c r="AP3224" i="1"/>
  <c r="AU3225" i="1"/>
  <c r="BA2498" i="1"/>
  <c r="AL2401" i="1"/>
  <c r="AL2261" i="1"/>
  <c r="BA2262" i="1"/>
  <c r="AW2144" i="1"/>
  <c r="T2094" i="1"/>
  <c r="I2093" i="1"/>
  <c r="T2093" i="1" s="1"/>
  <c r="U2145" i="1"/>
  <c r="AX2145" i="1" s="1"/>
  <c r="J2144" i="1"/>
  <c r="U2144" i="1" s="1"/>
  <c r="AX2144" i="1" s="1"/>
  <c r="AV2292" i="1"/>
  <c r="AW2292" i="1"/>
  <c r="J1914" i="1"/>
  <c r="U1914" i="1" s="1"/>
  <c r="AX1914" i="1" s="1"/>
  <c r="U1915" i="1"/>
  <c r="AX1915" i="1" s="1"/>
  <c r="J1853" i="1"/>
  <c r="U1853" i="1" s="1"/>
  <c r="AX1853" i="1" s="1"/>
  <c r="U1860" i="1"/>
  <c r="AX1860" i="1" s="1"/>
  <c r="AL1891" i="1"/>
  <c r="AV1866" i="1"/>
  <c r="AW1866" i="1"/>
  <c r="BA1903" i="1"/>
  <c r="AL1902" i="1"/>
  <c r="BA1902" i="1" s="1"/>
  <c r="V1419" i="1"/>
  <c r="AY1419" i="1" s="1"/>
  <c r="K1418" i="1"/>
  <c r="V1418" i="1" s="1"/>
  <c r="AY1418" i="1" s="1"/>
  <c r="K1159" i="1"/>
  <c r="V1160" i="1"/>
  <c r="AY1160" i="1" s="1"/>
  <c r="T960" i="1"/>
  <c r="AP668" i="1"/>
  <c r="AU668" i="1" s="1"/>
  <c r="AU669" i="1"/>
  <c r="U3226" i="1"/>
  <c r="AX3226" i="1" s="1"/>
  <c r="J3225" i="1"/>
  <c r="AP3070" i="1"/>
  <c r="AU3071" i="1"/>
  <c r="BA3053" i="1"/>
  <c r="AL3052" i="1"/>
  <c r="J2944" i="1"/>
  <c r="U2945" i="1"/>
  <c r="AX2945" i="1" s="1"/>
  <c r="BA2744" i="1"/>
  <c r="AL2743" i="1"/>
  <c r="U2610" i="1"/>
  <c r="AX2610" i="1" s="1"/>
  <c r="M2374" i="1"/>
  <c r="AU2409" i="1"/>
  <c r="AV2409" i="1" s="1"/>
  <c r="V2185" i="1"/>
  <c r="AY2185" i="1" s="1"/>
  <c r="K2184" i="1"/>
  <c r="AW2151" i="1"/>
  <c r="AV2151" i="1"/>
  <c r="K1677" i="1"/>
  <c r="V1678" i="1"/>
  <c r="AY1678" i="1" s="1"/>
  <c r="U1724" i="1"/>
  <c r="AX1724" i="1" s="1"/>
  <c r="J1723" i="1"/>
  <c r="U1723" i="1" s="1"/>
  <c r="AX1723" i="1" s="1"/>
  <c r="AW1754" i="1"/>
  <c r="AV1754" i="1"/>
  <c r="U1407" i="1"/>
  <c r="AX1407" i="1" s="1"/>
  <c r="J1406" i="1"/>
  <c r="T721" i="1"/>
  <c r="I720" i="1"/>
  <c r="V75" i="1"/>
  <c r="AY75" i="1" s="1"/>
  <c r="K66" i="1"/>
  <c r="T1159" i="1"/>
  <c r="V1089" i="1"/>
  <c r="AY1089" i="1" s="1"/>
  <c r="K1088" i="1"/>
  <c r="I758" i="1"/>
  <c r="T768" i="1"/>
  <c r="AP271" i="1"/>
  <c r="AU271" i="1" s="1"/>
  <c r="AP3319" i="1"/>
  <c r="AU3320" i="1"/>
  <c r="AV2878" i="1"/>
  <c r="AW2878" i="1"/>
  <c r="I2791" i="1"/>
  <c r="T2798" i="1"/>
  <c r="AW1974" i="1"/>
  <c r="AV1974" i="1"/>
  <c r="T1576" i="1"/>
  <c r="I1575" i="1"/>
  <c r="T1433" i="1"/>
  <c r="I1417" i="1"/>
  <c r="AW1376" i="1"/>
  <c r="AV1376" i="1"/>
  <c r="T1167" i="1"/>
  <c r="S1166" i="1"/>
  <c r="S1074" i="1" s="1"/>
  <c r="AV933" i="1"/>
  <c r="AW933" i="1"/>
  <c r="K797" i="1"/>
  <c r="V797" i="1" s="1"/>
  <c r="AY797" i="1" s="1"/>
  <c r="V804" i="1"/>
  <c r="AY804" i="1" s="1"/>
  <c r="AL334" i="1"/>
  <c r="I249" i="1"/>
  <c r="T250" i="1"/>
  <c r="AW2898" i="1"/>
  <c r="AV2898" i="1"/>
  <c r="AW2793" i="1"/>
  <c r="AV2793" i="1"/>
  <c r="K2592" i="1"/>
  <c r="V2592" i="1" s="1"/>
  <c r="AY2592" i="1" s="1"/>
  <c r="V2593" i="1"/>
  <c r="AY2593" i="1" s="1"/>
  <c r="AP2512" i="1"/>
  <c r="AL2059" i="1"/>
  <c r="BA2060" i="1"/>
  <c r="T2306" i="1"/>
  <c r="I2305" i="1"/>
  <c r="T2041" i="1"/>
  <c r="I2040" i="1"/>
  <c r="AU2145" i="1"/>
  <c r="AV2145" i="1" s="1"/>
  <c r="AP2144" i="1"/>
  <c r="AU2144" i="1" s="1"/>
  <c r="AV2144" i="1" s="1"/>
  <c r="AS1923" i="1"/>
  <c r="AU1924" i="1"/>
  <c r="J1510" i="1"/>
  <c r="U1511" i="1"/>
  <c r="AX1511" i="1" s="1"/>
  <c r="V791" i="1"/>
  <c r="AY791" i="1" s="1"/>
  <c r="I422" i="1"/>
  <c r="T427" i="1"/>
  <c r="AV340" i="1"/>
  <c r="AW340" i="1"/>
  <c r="AW989" i="1"/>
  <c r="AV989" i="1"/>
  <c r="V16" i="1"/>
  <c r="AY16" i="1" s="1"/>
  <c r="K15" i="1"/>
  <c r="AP1562" i="1"/>
  <c r="AU1562" i="1" s="1"/>
  <c r="AU1563" i="1"/>
  <c r="AP3052" i="1"/>
  <c r="AU3053" i="1"/>
  <c r="AV3053" i="1" s="1"/>
  <c r="AW3020" i="1"/>
  <c r="AV3020" i="1"/>
  <c r="U2775" i="1"/>
  <c r="AX2775" i="1" s="1"/>
  <c r="J2774" i="1"/>
  <c r="U2774" i="1" s="1"/>
  <c r="AX2774" i="1" s="1"/>
  <c r="V2685" i="1"/>
  <c r="AY2685" i="1" s="1"/>
  <c r="K2684" i="1"/>
  <c r="V2684" i="1" s="1"/>
  <c r="AY2684" i="1" s="1"/>
  <c r="K2027" i="1"/>
  <c r="V2027" i="1" s="1"/>
  <c r="AY2027" i="1" s="1"/>
  <c r="V2028" i="1"/>
  <c r="AY2028" i="1" s="1"/>
  <c r="AU1985" i="1"/>
  <c r="AV1985" i="1" s="1"/>
  <c r="AR1984" i="1"/>
  <c r="AR1978" i="1" s="1"/>
  <c r="AR1921" i="1" s="1"/>
  <c r="AX2343" i="1"/>
  <c r="AA2298" i="1"/>
  <c r="AA2182" i="1" s="1"/>
  <c r="V2010" i="1"/>
  <c r="AY2010" i="1" s="1"/>
  <c r="K2009" i="1"/>
  <c r="V2009" i="1" s="1"/>
  <c r="AY2009" i="1" s="1"/>
  <c r="AU1842" i="1"/>
  <c r="AP1818" i="1"/>
  <c r="AU1818" i="1" s="1"/>
  <c r="T792" i="1"/>
  <c r="I791" i="1"/>
  <c r="V646" i="1"/>
  <c r="AY646" i="1" s="1"/>
  <c r="K645" i="1"/>
  <c r="V645" i="1" s="1"/>
  <c r="AY645" i="1" s="1"/>
  <c r="T122" i="1"/>
  <c r="I121" i="1"/>
  <c r="AU1141" i="1"/>
  <c r="AV1141" i="1" s="1"/>
  <c r="AW486" i="1"/>
  <c r="AV486" i="1"/>
  <c r="S136" i="1"/>
  <c r="T137" i="1"/>
  <c r="M719" i="1"/>
  <c r="AU1691" i="1" l="1"/>
  <c r="K776" i="1"/>
  <c r="V776" i="1" s="1"/>
  <c r="AY776" i="1" s="1"/>
  <c r="AL150" i="1"/>
  <c r="BA150" i="1" s="1"/>
  <c r="K3318" i="1"/>
  <c r="V3319" i="1"/>
  <c r="AY3319" i="1" s="1"/>
  <c r="R2692" i="1"/>
  <c r="T2693" i="1"/>
  <c r="AV2693" i="1" s="1"/>
  <c r="AD953" i="1"/>
  <c r="AY954" i="1"/>
  <c r="I150" i="1"/>
  <c r="T150" i="1" s="1"/>
  <c r="AW150" i="1" s="1"/>
  <c r="T994" i="1"/>
  <c r="U837" i="1"/>
  <c r="AX837" i="1" s="1"/>
  <c r="J836" i="1"/>
  <c r="U836" i="1" s="1"/>
  <c r="AX836" i="1" s="1"/>
  <c r="AY2343" i="1"/>
  <c r="AD2298" i="1"/>
  <c r="AD2182" i="1" s="1"/>
  <c r="AU1518" i="1"/>
  <c r="AV1518" i="1" s="1"/>
  <c r="AR1517" i="1"/>
  <c r="AR1416" i="1" s="1"/>
  <c r="N3293" i="1"/>
  <c r="N3213" i="1" s="1"/>
  <c r="V3294" i="1"/>
  <c r="AY3294" i="1" s="1"/>
  <c r="AV3200" i="1"/>
  <c r="AW3200" i="1"/>
  <c r="AU1517" i="1"/>
  <c r="M3189" i="1"/>
  <c r="U3189" i="1" s="1"/>
  <c r="AX3189" i="1" s="1"/>
  <c r="U3190" i="1"/>
  <c r="AX3190" i="1" s="1"/>
  <c r="AR2791" i="1"/>
  <c r="AR2773" i="1" s="1"/>
  <c r="AU2827" i="1"/>
  <c r="AL2692" i="1"/>
  <c r="BA2692" i="1" s="1"/>
  <c r="BA2693" i="1"/>
  <c r="T2040" i="1"/>
  <c r="I2039" i="1"/>
  <c r="T2039" i="1" s="1"/>
  <c r="T1417" i="1"/>
  <c r="V1088" i="1"/>
  <c r="AY1088" i="1" s="1"/>
  <c r="K1075" i="1"/>
  <c r="V66" i="1"/>
  <c r="AY66" i="1" s="1"/>
  <c r="K65" i="1"/>
  <c r="V65" i="1" s="1"/>
  <c r="AY65" i="1" s="1"/>
  <c r="U1406" i="1"/>
  <c r="AX1406" i="1" s="1"/>
  <c r="J1405" i="1"/>
  <c r="U1405" i="1" s="1"/>
  <c r="AX1405" i="1" s="1"/>
  <c r="AW960" i="1"/>
  <c r="AV960" i="1"/>
  <c r="AL2386" i="1"/>
  <c r="BA2401" i="1"/>
  <c r="AP1574" i="1"/>
  <c r="AU1574" i="1" s="1"/>
  <c r="AU1575" i="1"/>
  <c r="U2401" i="1"/>
  <c r="AX2401" i="1" s="1"/>
  <c r="J2386" i="1"/>
  <c r="V3052" i="1"/>
  <c r="AY3052" i="1" s="1"/>
  <c r="K3051" i="1"/>
  <c r="AU3302" i="1"/>
  <c r="AP3293" i="1"/>
  <c r="AU3293" i="1" s="1"/>
  <c r="AV1135" i="1"/>
  <c r="AW1135" i="1"/>
  <c r="U2017" i="1"/>
  <c r="AX2017" i="1" s="1"/>
  <c r="J2016" i="1"/>
  <c r="U2016" i="1" s="1"/>
  <c r="AX2016" i="1" s="1"/>
  <c r="AW695" i="1"/>
  <c r="AW1041" i="1"/>
  <c r="AV1041" i="1"/>
  <c r="AW2125" i="1"/>
  <c r="AV2125" i="1"/>
  <c r="Y2986" i="1"/>
  <c r="AW1089" i="1"/>
  <c r="AV1089" i="1"/>
  <c r="T2922" i="1"/>
  <c r="I2921" i="1"/>
  <c r="T2921" i="1" s="1"/>
  <c r="AY1337" i="1"/>
  <c r="AC1336" i="1"/>
  <c r="AC1253" i="1" s="1"/>
  <c r="V227" i="1"/>
  <c r="AY227" i="1" s="1"/>
  <c r="K226" i="1"/>
  <c r="V226" i="1" s="1"/>
  <c r="AY226" i="1" s="1"/>
  <c r="AP1051" i="1"/>
  <c r="AU1051" i="1" s="1"/>
  <c r="AU1052" i="1"/>
  <c r="K101" i="1"/>
  <c r="V102" i="1"/>
  <c r="AY102" i="1" s="1"/>
  <c r="AW1076" i="1"/>
  <c r="AL248" i="1"/>
  <c r="BA249" i="1"/>
  <c r="AW16" i="1"/>
  <c r="AV16" i="1"/>
  <c r="K836" i="1"/>
  <c r="V836" i="1" s="1"/>
  <c r="AY836" i="1" s="1"/>
  <c r="V837" i="1"/>
  <c r="AY837" i="1" s="1"/>
  <c r="AW1742" i="1"/>
  <c r="AV1742" i="1"/>
  <c r="AV2611" i="1"/>
  <c r="AW2611" i="1"/>
  <c r="AV1112" i="1"/>
  <c r="AW1112" i="1"/>
  <c r="AW1842" i="1"/>
  <c r="AV1842" i="1"/>
  <c r="AV1063" i="1"/>
  <c r="AW1063" i="1"/>
  <c r="AP1922" i="1"/>
  <c r="AU1935" i="1"/>
  <c r="BA2017" i="1"/>
  <c r="AL2016" i="1"/>
  <c r="BA2016" i="1" s="1"/>
  <c r="AW1924" i="1"/>
  <c r="AV1924" i="1"/>
  <c r="T1337" i="1"/>
  <c r="S1336" i="1"/>
  <c r="S1253" i="1" s="1"/>
  <c r="J248" i="1"/>
  <c r="U249" i="1"/>
  <c r="AX249" i="1" s="1"/>
  <c r="K1517" i="1"/>
  <c r="V1517" i="1" s="1"/>
  <c r="AY1517" i="1" s="1"/>
  <c r="V1524" i="1"/>
  <c r="AY1524" i="1" s="1"/>
  <c r="J855" i="1"/>
  <c r="U855" i="1" s="1"/>
  <c r="AX855" i="1" s="1"/>
  <c r="U856" i="1"/>
  <c r="AX856" i="1" s="1"/>
  <c r="L758" i="1"/>
  <c r="L719" i="1" s="1"/>
  <c r="L3342" i="1" s="1"/>
  <c r="T759" i="1"/>
  <c r="AW932" i="1"/>
  <c r="AV932" i="1"/>
  <c r="AW1375" i="1"/>
  <c r="AV1375" i="1"/>
  <c r="U2175" i="1"/>
  <c r="AX2175" i="1" s="1"/>
  <c r="AU2742" i="1"/>
  <c r="AP2724" i="1"/>
  <c r="AU2724" i="1" s="1"/>
  <c r="BA994" i="1"/>
  <c r="AL987" i="1"/>
  <c r="BA987" i="1" s="1"/>
  <c r="AW2177" i="1"/>
  <c r="AV2177" i="1"/>
  <c r="T882" i="1"/>
  <c r="AV669" i="1"/>
  <c r="AW669" i="1"/>
  <c r="AV1291" i="1"/>
  <c r="AW1291" i="1"/>
  <c r="AV1699" i="1"/>
  <c r="AW1699" i="1"/>
  <c r="AW2343" i="1"/>
  <c r="AW58" i="1"/>
  <c r="AV58" i="1"/>
  <c r="AW1394" i="1"/>
  <c r="AV1394" i="1"/>
  <c r="AW1677" i="1"/>
  <c r="AV1677" i="1"/>
  <c r="AV1854" i="1"/>
  <c r="AW1854" i="1"/>
  <c r="AS1914" i="1"/>
  <c r="AU1914" i="1" s="1"/>
  <c r="AU1915" i="1"/>
  <c r="T3051" i="1"/>
  <c r="AL645" i="1"/>
  <c r="BA645" i="1" s="1"/>
  <c r="BA646" i="1"/>
  <c r="K189" i="1"/>
  <c r="V189" i="1" s="1"/>
  <c r="AY189" i="1" s="1"/>
  <c r="V190" i="1"/>
  <c r="AY190" i="1" s="1"/>
  <c r="K987" i="1"/>
  <c r="V987" i="1" s="1"/>
  <c r="AY987" i="1" s="1"/>
  <c r="V994" i="1"/>
  <c r="AY994" i="1" s="1"/>
  <c r="V1691" i="1"/>
  <c r="AY1691" i="1" s="1"/>
  <c r="K1684" i="1"/>
  <c r="V1684" i="1" s="1"/>
  <c r="AY1684" i="1" s="1"/>
  <c r="T2010" i="1"/>
  <c r="I2009" i="1"/>
  <c r="T2009" i="1" s="1"/>
  <c r="K2635" i="1"/>
  <c r="V2636" i="1"/>
  <c r="AY2636" i="1" s="1"/>
  <c r="AW1033" i="1"/>
  <c r="AV1033" i="1"/>
  <c r="V1433" i="1"/>
  <c r="AY1433" i="1" s="1"/>
  <c r="K1417" i="1"/>
  <c r="BA2791" i="1"/>
  <c r="AL2773" i="1"/>
  <c r="BA2773" i="1" s="1"/>
  <c r="T1599" i="1"/>
  <c r="AV103" i="1"/>
  <c r="AW103" i="1"/>
  <c r="AV2016" i="1"/>
  <c r="AW2016" i="1"/>
  <c r="AV2718" i="1"/>
  <c r="AW2718" i="1"/>
  <c r="I3069" i="1"/>
  <c r="T3069" i="1" s="1"/>
  <c r="T3070" i="1"/>
  <c r="AW1487" i="1"/>
  <c r="AV1487" i="1"/>
  <c r="AW2270" i="1"/>
  <c r="AV2270" i="1"/>
  <c r="V568" i="1"/>
  <c r="AY568" i="1" s="1"/>
  <c r="AW805" i="1"/>
  <c r="AV805" i="1"/>
  <c r="BA1343" i="1"/>
  <c r="AL1336" i="1"/>
  <c r="BA1336" i="1" s="1"/>
  <c r="AU1978" i="1"/>
  <c r="AV46" i="1"/>
  <c r="V1212" i="1"/>
  <c r="AY1212" i="1" s="1"/>
  <c r="K1211" i="1"/>
  <c r="V1211" i="1" s="1"/>
  <c r="AY1211" i="1" s="1"/>
  <c r="V1800" i="1"/>
  <c r="AY1800" i="1" s="1"/>
  <c r="N1765" i="1"/>
  <c r="AV2002" i="1"/>
  <c r="AW2002" i="1"/>
  <c r="BA1075" i="1"/>
  <c r="AL1074" i="1"/>
  <c r="BA1074" i="1" s="1"/>
  <c r="J1922" i="1"/>
  <c r="U1935" i="1"/>
  <c r="AX1935" i="1" s="1"/>
  <c r="BA2003" i="1"/>
  <c r="AL2002" i="1"/>
  <c r="BA2002" i="1" s="1"/>
  <c r="AW1380" i="1"/>
  <c r="AV1380" i="1"/>
  <c r="T1724" i="1"/>
  <c r="I1723" i="1"/>
  <c r="T1723" i="1" s="1"/>
  <c r="AW1405" i="1"/>
  <c r="AV1405" i="1"/>
  <c r="AL1922" i="1"/>
  <c r="BA1935" i="1"/>
  <c r="V2059" i="1"/>
  <c r="AY2059" i="1" s="1"/>
  <c r="K2058" i="1"/>
  <c r="V2058" i="1" s="1"/>
  <c r="AY2058" i="1" s="1"/>
  <c r="AW1819" i="1"/>
  <c r="AV1819" i="1"/>
  <c r="BA2305" i="1"/>
  <c r="AL2298" i="1"/>
  <c r="BA2298" i="1" s="1"/>
  <c r="BA3070" i="1"/>
  <c r="AL3069" i="1"/>
  <c r="BA3069" i="1" s="1"/>
  <c r="I2220" i="1"/>
  <c r="T2220" i="1" s="1"/>
  <c r="T2221" i="1"/>
  <c r="V2017" i="1"/>
  <c r="AY2017" i="1" s="1"/>
  <c r="K2016" i="1"/>
  <c r="V2016" i="1" s="1"/>
  <c r="AY2016" i="1" s="1"/>
  <c r="AV1564" i="1"/>
  <c r="AW1564" i="1"/>
  <c r="K1599" i="1"/>
  <c r="V1613" i="1"/>
  <c r="AY1613" i="1" s="1"/>
  <c r="AP2183" i="1"/>
  <c r="AU2184" i="1"/>
  <c r="T2401" i="1"/>
  <c r="I2386" i="1"/>
  <c r="AU954" i="1"/>
  <c r="AV954" i="1" s="1"/>
  <c r="T66" i="1"/>
  <c r="I65" i="1"/>
  <c r="T65" i="1" s="1"/>
  <c r="J420" i="1"/>
  <c r="U568" i="1"/>
  <c r="AX568" i="1" s="1"/>
  <c r="AP868" i="1"/>
  <c r="AU868" i="1" s="1"/>
  <c r="AU869" i="1"/>
  <c r="AW1645" i="1"/>
  <c r="AV1645" i="1"/>
  <c r="T2261" i="1"/>
  <c r="I2260" i="1"/>
  <c r="T2260" i="1" s="1"/>
  <c r="AV150" i="1"/>
  <c r="U2798" i="1"/>
  <c r="AX2798" i="1" s="1"/>
  <c r="J2791" i="1"/>
  <c r="AW2743" i="1"/>
  <c r="AV2743" i="1"/>
  <c r="AP1218" i="1"/>
  <c r="AU1218" i="1" s="1"/>
  <c r="AU1219" i="1"/>
  <c r="T1052" i="1"/>
  <c r="I1051" i="1"/>
  <c r="T1051" i="1" s="1"/>
  <c r="AU2635" i="1"/>
  <c r="AP2617" i="1"/>
  <c r="AU2617" i="1" s="1"/>
  <c r="AV1663" i="1"/>
  <c r="AW1663" i="1"/>
  <c r="AS2009" i="1"/>
  <c r="AU2009" i="1" s="1"/>
  <c r="AU2010" i="1"/>
  <c r="AW94" i="1"/>
  <c r="AV94" i="1"/>
  <c r="AV3124" i="1"/>
  <c r="AW3124" i="1"/>
  <c r="V422" i="1"/>
  <c r="AY422" i="1" s="1"/>
  <c r="K421" i="1"/>
  <c r="V421" i="1" s="1"/>
  <c r="AY421" i="1" s="1"/>
  <c r="BA856" i="1"/>
  <c r="AL855" i="1"/>
  <c r="BA855" i="1" s="1"/>
  <c r="BA1406" i="1"/>
  <c r="AL1405" i="1"/>
  <c r="BA1405" i="1" s="1"/>
  <c r="T2169" i="1"/>
  <c r="AV2169" i="1" s="1"/>
  <c r="R2168" i="1"/>
  <c r="AU953" i="1"/>
  <c r="AW1555" i="1"/>
  <c r="AV1555" i="1"/>
  <c r="V1860" i="1"/>
  <c r="AY1860" i="1" s="1"/>
  <c r="K1853" i="1"/>
  <c r="V1853" i="1" s="1"/>
  <c r="AY1853" i="1" s="1"/>
  <c r="U2003" i="1"/>
  <c r="AX2003" i="1" s="1"/>
  <c r="J2002" i="1"/>
  <c r="U2002" i="1" s="1"/>
  <c r="AX2002" i="1" s="1"/>
  <c r="AW152" i="1"/>
  <c r="AV152" i="1"/>
  <c r="I2184" i="1"/>
  <c r="T2185" i="1"/>
  <c r="T2704" i="1"/>
  <c r="I2703" i="1"/>
  <c r="T2703" i="1" s="1"/>
  <c r="T1468" i="1"/>
  <c r="I1467" i="1"/>
  <c r="T1467" i="1" s="1"/>
  <c r="AV401" i="1"/>
  <c r="AW401" i="1"/>
  <c r="AW987" i="1"/>
  <c r="K150" i="1"/>
  <c r="V150" i="1" s="1"/>
  <c r="AY150" i="1" s="1"/>
  <c r="V171" i="1"/>
  <c r="AY171" i="1" s="1"/>
  <c r="BA882" i="1"/>
  <c r="T1343" i="1"/>
  <c r="I1336" i="1"/>
  <c r="T1336" i="1" s="1"/>
  <c r="K14" i="1"/>
  <c r="V15" i="1"/>
  <c r="AY15" i="1" s="1"/>
  <c r="AU3052" i="1"/>
  <c r="AV3052" i="1" s="1"/>
  <c r="AP3051" i="1"/>
  <c r="AS1922" i="1"/>
  <c r="AU1923" i="1"/>
  <c r="BA2059" i="1"/>
  <c r="AL2058" i="1"/>
  <c r="BA2058" i="1" s="1"/>
  <c r="AW1167" i="1"/>
  <c r="AV1167" i="1"/>
  <c r="AW683" i="1"/>
  <c r="N2922" i="1"/>
  <c r="V2944" i="1"/>
  <c r="AY2944" i="1" s="1"/>
  <c r="AL797" i="1"/>
  <c r="BA797" i="1" s="1"/>
  <c r="BA804" i="1"/>
  <c r="K1978" i="1"/>
  <c r="V1978" i="1" s="1"/>
  <c r="AY1978" i="1" s="1"/>
  <c r="V1984" i="1"/>
  <c r="AY1984" i="1" s="1"/>
  <c r="AS2175" i="1"/>
  <c r="AU2176" i="1"/>
  <c r="I1075" i="1"/>
  <c r="T1088" i="1"/>
  <c r="AS1723" i="1"/>
  <c r="AU1723" i="1" s="1"/>
  <c r="AU1724" i="1"/>
  <c r="U1766" i="1"/>
  <c r="AX1766" i="1" s="1"/>
  <c r="AW953" i="1"/>
  <c r="AV953" i="1"/>
  <c r="U1891" i="1"/>
  <c r="AX1891" i="1" s="1"/>
  <c r="J1890" i="1"/>
  <c r="U1890" i="1" s="1"/>
  <c r="AX1890" i="1" s="1"/>
  <c r="U1952" i="1"/>
  <c r="AX1952" i="1" s="1"/>
  <c r="J1951" i="1"/>
  <c r="U1951" i="1" s="1"/>
  <c r="AX1951" i="1" s="1"/>
  <c r="AW1077" i="1"/>
  <c r="AV1077" i="1"/>
  <c r="U2898" i="1"/>
  <c r="AX2898" i="1" s="1"/>
  <c r="J2897" i="1"/>
  <c r="T15" i="1"/>
  <c r="I14" i="1"/>
  <c r="AW2029" i="1"/>
  <c r="AV2029" i="1"/>
  <c r="V1290" i="1"/>
  <c r="AY1290" i="1" s="1"/>
  <c r="K1289" i="1"/>
  <c r="V1289" i="1" s="1"/>
  <c r="AY1289" i="1" s="1"/>
  <c r="AW1173" i="1"/>
  <c r="V720" i="1"/>
  <c r="AY720" i="1" s="1"/>
  <c r="K719" i="1"/>
  <c r="V2041" i="1"/>
  <c r="AY2041" i="1" s="1"/>
  <c r="K2040" i="1"/>
  <c r="AW2866" i="1"/>
  <c r="AV2866" i="1"/>
  <c r="AW213" i="1"/>
  <c r="AV213" i="1"/>
  <c r="AW2776" i="1"/>
  <c r="AV2776" i="1"/>
  <c r="T1915" i="1"/>
  <c r="I1914" i="1"/>
  <c r="T1914" i="1" s="1"/>
  <c r="AV1338" i="1"/>
  <c r="AW1338" i="1"/>
  <c r="AS13" i="1"/>
  <c r="AU45" i="1"/>
  <c r="AP720" i="1"/>
  <c r="AU735" i="1"/>
  <c r="AV735" i="1" s="1"/>
  <c r="AW760" i="1"/>
  <c r="AV760" i="1"/>
  <c r="AV931" i="1"/>
  <c r="AW931" i="1"/>
  <c r="T1374" i="1"/>
  <c r="I1373" i="1"/>
  <c r="T1373" i="1" s="1"/>
  <c r="I1966" i="1"/>
  <c r="T1966" i="1" s="1"/>
  <c r="T1967" i="1"/>
  <c r="AV2876" i="1"/>
  <c r="AW2876" i="1"/>
  <c r="V1922" i="1"/>
  <c r="AY1922" i="1" s="1"/>
  <c r="T413" i="1"/>
  <c r="I412" i="1"/>
  <c r="T412" i="1" s="1"/>
  <c r="BA1884" i="1"/>
  <c r="AL1883" i="1"/>
  <c r="BA1883" i="1" s="1"/>
  <c r="AV1779" i="1"/>
  <c r="AW1779" i="1"/>
  <c r="T1231" i="1"/>
  <c r="I1230" i="1"/>
  <c r="T1230" i="1" s="1"/>
  <c r="AW3052" i="1"/>
  <c r="BA102" i="1"/>
  <c r="AL101" i="1"/>
  <c r="BA225" i="1"/>
  <c r="AW2011" i="1"/>
  <c r="AV2011" i="1"/>
  <c r="U15" i="1"/>
  <c r="AX15" i="1" s="1"/>
  <c r="J14" i="1"/>
  <c r="AV1032" i="1"/>
  <c r="AW1032" i="1"/>
  <c r="AW1613" i="1"/>
  <c r="AV1613" i="1"/>
  <c r="T102" i="1"/>
  <c r="I101" i="1"/>
  <c r="AU1076" i="1"/>
  <c r="AV1076" i="1" s="1"/>
  <c r="AS1075" i="1"/>
  <c r="AS1074" i="1" s="1"/>
  <c r="AW2017" i="1"/>
  <c r="AV2017" i="1"/>
  <c r="AW2719" i="1"/>
  <c r="AV2719" i="1"/>
  <c r="AW3071" i="1"/>
  <c r="AV3071" i="1"/>
  <c r="AW1486" i="1"/>
  <c r="AV1486" i="1"/>
  <c r="BA1842" i="1"/>
  <c r="AL1818" i="1"/>
  <c r="BA1818" i="1" s="1"/>
  <c r="U2877" i="1"/>
  <c r="AX2877" i="1" s="1"/>
  <c r="J2876" i="1"/>
  <c r="U2876" i="1" s="1"/>
  <c r="AX2876" i="1" s="1"/>
  <c r="AW2271" i="1"/>
  <c r="AV2271" i="1"/>
  <c r="BA1393" i="1"/>
  <c r="AL1392" i="1"/>
  <c r="BA1392" i="1" s="1"/>
  <c r="AP2039" i="1"/>
  <c r="AU2040" i="1"/>
  <c r="AU1984" i="1"/>
  <c r="V2221" i="1"/>
  <c r="AY2221" i="1" s="1"/>
  <c r="K2220" i="1"/>
  <c r="V2220" i="1" s="1"/>
  <c r="AY2220" i="1" s="1"/>
  <c r="V2743" i="1"/>
  <c r="AY2743" i="1" s="1"/>
  <c r="K2742" i="1"/>
  <c r="O13" i="1"/>
  <c r="O3342" i="1" s="1"/>
  <c r="T45" i="1"/>
  <c r="AV45" i="1" s="1"/>
  <c r="V1903" i="1"/>
  <c r="AY1903" i="1" s="1"/>
  <c r="K1902" i="1"/>
  <c r="V1902" i="1" s="1"/>
  <c r="AY1902" i="1" s="1"/>
  <c r="AW2003" i="1"/>
  <c r="AV2003" i="1"/>
  <c r="I1978" i="1"/>
  <c r="T1978" i="1" s="1"/>
  <c r="T1984" i="1"/>
  <c r="U102" i="1"/>
  <c r="AX102" i="1" s="1"/>
  <c r="J101" i="1"/>
  <c r="AV1309" i="1"/>
  <c r="AW1309" i="1"/>
  <c r="BA1599" i="1"/>
  <c r="AL1853" i="1"/>
  <c r="BA1853" i="1" s="1"/>
  <c r="BA1860" i="1"/>
  <c r="AU1308" i="1"/>
  <c r="AP1307" i="1"/>
  <c r="AU1307" i="1" s="1"/>
  <c r="AW1820" i="1"/>
  <c r="AV1820" i="1"/>
  <c r="AW2222" i="1"/>
  <c r="AV2222" i="1"/>
  <c r="AP645" i="1"/>
  <c r="AU645" i="1" s="1"/>
  <c r="AU646" i="1"/>
  <c r="BA2704" i="1"/>
  <c r="AL2703" i="1"/>
  <c r="BA2703" i="1" s="1"/>
  <c r="AP248" i="1"/>
  <c r="AP1598" i="1"/>
  <c r="AU1599" i="1"/>
  <c r="K1307" i="1"/>
  <c r="V1307" i="1" s="1"/>
  <c r="AY1307" i="1" s="1"/>
  <c r="V1308" i="1"/>
  <c r="AY1308" i="1" s="1"/>
  <c r="V1406" i="1"/>
  <c r="AY1406" i="1" s="1"/>
  <c r="K1405" i="1"/>
  <c r="V1405" i="1" s="1"/>
  <c r="AY1405" i="1" s="1"/>
  <c r="U2356" i="1"/>
  <c r="AX2356" i="1" s="1"/>
  <c r="J2355" i="1"/>
  <c r="U2355" i="1" s="1"/>
  <c r="AX2355" i="1" s="1"/>
  <c r="AW2498" i="1"/>
  <c r="AV2498" i="1"/>
  <c r="BA3190" i="1"/>
  <c r="AL3189" i="1"/>
  <c r="BA3189" i="1" s="1"/>
  <c r="AU2305" i="1"/>
  <c r="AP2298" i="1"/>
  <c r="AP2921" i="1"/>
  <c r="AU2921" i="1" s="1"/>
  <c r="AU2922" i="1"/>
  <c r="AW75" i="1"/>
  <c r="AV75" i="1"/>
  <c r="V932" i="1"/>
  <c r="AY932" i="1" s="1"/>
  <c r="K931" i="1"/>
  <c r="V931" i="1" s="1"/>
  <c r="AY931" i="1" s="1"/>
  <c r="T1644" i="1"/>
  <c r="I1643" i="1"/>
  <c r="T1643" i="1" s="1"/>
  <c r="AV2262" i="1"/>
  <c r="AW2262" i="1"/>
  <c r="AV171" i="1"/>
  <c r="AW171" i="1"/>
  <c r="I1254" i="1"/>
  <c r="T1268" i="1"/>
  <c r="AW1243" i="1"/>
  <c r="AV1243" i="1"/>
  <c r="AP2260" i="1"/>
  <c r="AU2260" i="1" s="1"/>
  <c r="V1243" i="1"/>
  <c r="AY1243" i="1" s="1"/>
  <c r="K1242" i="1"/>
  <c r="V1242" i="1" s="1"/>
  <c r="AY1242" i="1" s="1"/>
  <c r="T2742" i="1"/>
  <c r="V2386" i="1"/>
  <c r="AY2386" i="1" s="1"/>
  <c r="AW3226" i="1"/>
  <c r="AV3226" i="1"/>
  <c r="BA1731" i="1"/>
  <c r="AL1730" i="1"/>
  <c r="BA1730" i="1" s="1"/>
  <c r="AU2343" i="1"/>
  <c r="AV2343" i="1" s="1"/>
  <c r="AR2298" i="1"/>
  <c r="AR2182" i="1" s="1"/>
  <c r="AR3342" i="1" s="1"/>
  <c r="U2743" i="1"/>
  <c r="AX2743" i="1" s="1"/>
  <c r="J2742" i="1"/>
  <c r="U334" i="1"/>
  <c r="AX334" i="1" s="1"/>
  <c r="J333" i="1"/>
  <c r="U333" i="1" s="1"/>
  <c r="AX333" i="1" s="1"/>
  <c r="AW3125" i="1"/>
  <c r="AV3125" i="1"/>
  <c r="BA3319" i="1"/>
  <c r="AL3318" i="1"/>
  <c r="BA15" i="1"/>
  <c r="AL14" i="1"/>
  <c r="AU14" i="1"/>
  <c r="AP13" i="1"/>
  <c r="AV1556" i="1"/>
  <c r="AW1556" i="1"/>
  <c r="AU1853" i="1"/>
  <c r="AW2522" i="1"/>
  <c r="AV2522" i="1"/>
  <c r="U1075" i="1"/>
  <c r="AX1075" i="1" s="1"/>
  <c r="AV2186" i="1"/>
  <c r="AW2186" i="1"/>
  <c r="U2183" i="1"/>
  <c r="AX2183" i="1" s="1"/>
  <c r="AV2705" i="1"/>
  <c r="AW2705" i="1"/>
  <c r="AV1469" i="1"/>
  <c r="AW1469" i="1"/>
  <c r="BA1510" i="1"/>
  <c r="AL1485" i="1"/>
  <c r="BA1485" i="1" s="1"/>
  <c r="AW402" i="1"/>
  <c r="AV402" i="1"/>
  <c r="AV994" i="1"/>
  <c r="AW994" i="1"/>
  <c r="AW2637" i="1"/>
  <c r="AV2637" i="1"/>
  <c r="U2635" i="1"/>
  <c r="AX2635" i="1" s="1"/>
  <c r="J2617" i="1"/>
  <c r="U2617" i="1" s="1"/>
  <c r="AX2617" i="1" s="1"/>
  <c r="AV1362" i="1"/>
  <c r="AW1362" i="1"/>
  <c r="AV137" i="1"/>
  <c r="AW137" i="1"/>
  <c r="U3070" i="1"/>
  <c r="AX3070" i="1" s="1"/>
  <c r="J3069" i="1"/>
  <c r="T1860" i="1"/>
  <c r="I1853" i="1"/>
  <c r="T1853" i="1" s="1"/>
  <c r="AU994" i="1"/>
  <c r="AP987" i="1"/>
  <c r="AU987" i="1" s="1"/>
  <c r="AV987" i="1" s="1"/>
  <c r="T136" i="1"/>
  <c r="S120" i="1"/>
  <c r="S3342" i="1" s="1"/>
  <c r="T121" i="1"/>
  <c r="I120" i="1"/>
  <c r="T791" i="1"/>
  <c r="I776" i="1"/>
  <c r="T776" i="1" s="1"/>
  <c r="AW427" i="1"/>
  <c r="AV427" i="1"/>
  <c r="I2298" i="1"/>
  <c r="T2298" i="1" s="1"/>
  <c r="T2305" i="1"/>
  <c r="AP2511" i="1"/>
  <c r="AU2511" i="1" s="1"/>
  <c r="AU2512" i="1"/>
  <c r="T249" i="1"/>
  <c r="I248" i="1"/>
  <c r="T1575" i="1"/>
  <c r="I1574" i="1"/>
  <c r="T1574" i="1" s="1"/>
  <c r="AW2798" i="1"/>
  <c r="AV2798" i="1"/>
  <c r="AW768" i="1"/>
  <c r="AV768" i="1"/>
  <c r="AW1159" i="1"/>
  <c r="AV1159" i="1"/>
  <c r="T720" i="1"/>
  <c r="V2184" i="1"/>
  <c r="AY2184" i="1" s="1"/>
  <c r="K2183" i="1"/>
  <c r="J2922" i="1"/>
  <c r="U2944" i="1"/>
  <c r="AX2944" i="1" s="1"/>
  <c r="AU3070" i="1"/>
  <c r="AP3069" i="1"/>
  <c r="AU3069" i="1" s="1"/>
  <c r="V1159" i="1"/>
  <c r="AY1159" i="1" s="1"/>
  <c r="K1134" i="1"/>
  <c r="V1134" i="1" s="1"/>
  <c r="AY1134" i="1" s="1"/>
  <c r="AV2093" i="1"/>
  <c r="AW2093" i="1"/>
  <c r="AU2401" i="1"/>
  <c r="AP2386" i="1"/>
  <c r="T2736" i="1"/>
  <c r="I2735" i="1"/>
  <c r="T2735" i="1" s="1"/>
  <c r="AP776" i="1"/>
  <c r="AU777" i="1"/>
  <c r="AV777" i="1" s="1"/>
  <c r="AV2349" i="1"/>
  <c r="AW1861" i="1"/>
  <c r="AV1861" i="1"/>
  <c r="U2041" i="1"/>
  <c r="AX2041" i="1" s="1"/>
  <c r="J2040" i="1"/>
  <c r="V1556" i="1"/>
  <c r="AY1556" i="1" s="1"/>
  <c r="K1555" i="1"/>
  <c r="V1555" i="1" s="1"/>
  <c r="AY1555" i="1" s="1"/>
  <c r="BA2028" i="1"/>
  <c r="AL2027" i="1"/>
  <c r="BA2027" i="1" s="1"/>
  <c r="I2058" i="1"/>
  <c r="T2058" i="1" s="1"/>
  <c r="BA777" i="1"/>
  <c r="AL776" i="1"/>
  <c r="BA776" i="1" s="1"/>
  <c r="I190" i="1"/>
  <c r="T191" i="1"/>
  <c r="J1684" i="1"/>
  <c r="U1684" i="1" s="1"/>
  <c r="AX1684" i="1" s="1"/>
  <c r="U1691" i="1"/>
  <c r="AX1691" i="1" s="1"/>
  <c r="K882" i="1"/>
  <c r="V897" i="1"/>
  <c r="AY897" i="1" s="1"/>
  <c r="J1230" i="1"/>
  <c r="U1230" i="1" s="1"/>
  <c r="AX1230" i="1" s="1"/>
  <c r="U1231" i="1"/>
  <c r="AX1231" i="1" s="1"/>
  <c r="U1731" i="1"/>
  <c r="AX1731" i="1" s="1"/>
  <c r="J1730" i="1"/>
  <c r="U1730" i="1" s="1"/>
  <c r="AX1730" i="1" s="1"/>
  <c r="AV2387" i="1"/>
  <c r="AW2387" i="1"/>
  <c r="T2028" i="1"/>
  <c r="I2027" i="1"/>
  <c r="T2027" i="1" s="1"/>
  <c r="U1468" i="1"/>
  <c r="AX1468" i="1" s="1"/>
  <c r="J1467" i="1"/>
  <c r="U1467" i="1" s="1"/>
  <c r="AX1467" i="1" s="1"/>
  <c r="T1166" i="1"/>
  <c r="AU856" i="1"/>
  <c r="AV856" i="1" s="1"/>
  <c r="AP855" i="1"/>
  <c r="AU855" i="1" s="1"/>
  <c r="AV855" i="1" s="1"/>
  <c r="AW2865" i="1"/>
  <c r="AW212" i="1"/>
  <c r="AV212" i="1"/>
  <c r="T2775" i="1"/>
  <c r="I2774" i="1"/>
  <c r="T2774" i="1" s="1"/>
  <c r="AW1916" i="1"/>
  <c r="AV1916" i="1"/>
  <c r="AW1951" i="1"/>
  <c r="AV1951" i="1"/>
  <c r="T457" i="1"/>
  <c r="I451" i="1"/>
  <c r="T451" i="1" s="1"/>
  <c r="N843" i="1"/>
  <c r="V844" i="1"/>
  <c r="AY844" i="1" s="1"/>
  <c r="AW335" i="1"/>
  <c r="AV335" i="1"/>
  <c r="I2864" i="1"/>
  <c r="U1308" i="1"/>
  <c r="AX1308" i="1" s="1"/>
  <c r="J1307" i="1"/>
  <c r="U1307" i="1" s="1"/>
  <c r="AX1307" i="1" s="1"/>
  <c r="U1343" i="1"/>
  <c r="AX1343" i="1" s="1"/>
  <c r="J1336" i="1"/>
  <c r="U1336" i="1" s="1"/>
  <c r="AX1336" i="1" s="1"/>
  <c r="AV1973" i="1"/>
  <c r="AW1973" i="1"/>
  <c r="AW2877" i="1"/>
  <c r="AV2877" i="1"/>
  <c r="V1743" i="1"/>
  <c r="AY1743" i="1" s="1"/>
  <c r="K1742" i="1"/>
  <c r="V1742" i="1" s="1"/>
  <c r="AY1742" i="1" s="1"/>
  <c r="AP420" i="1"/>
  <c r="AU568" i="1"/>
  <c r="AW414" i="1"/>
  <c r="AV414" i="1"/>
  <c r="V1033" i="1"/>
  <c r="AY1033" i="1" s="1"/>
  <c r="K1032" i="1"/>
  <c r="V1032" i="1" s="1"/>
  <c r="AY1032" i="1" s="1"/>
  <c r="BA1255" i="1"/>
  <c r="AL1254" i="1"/>
  <c r="V1588" i="1"/>
  <c r="AY1588" i="1" s="1"/>
  <c r="K1587" i="1"/>
  <c r="V1587" i="1" s="1"/>
  <c r="AY1587" i="1" s="1"/>
  <c r="R1765" i="1"/>
  <c r="T1766" i="1"/>
  <c r="AL420" i="1"/>
  <c r="BA568" i="1"/>
  <c r="AW1232" i="1"/>
  <c r="AV1232" i="1"/>
  <c r="AW3320" i="1"/>
  <c r="AV3320" i="1"/>
  <c r="AW3309" i="1"/>
  <c r="AV3309" i="1"/>
  <c r="AU1343" i="1"/>
  <c r="AP1336" i="1"/>
  <c r="AU1336" i="1" s="1"/>
  <c r="J645" i="1"/>
  <c r="U645" i="1" s="1"/>
  <c r="AX645" i="1" s="1"/>
  <c r="U646" i="1"/>
  <c r="AX646" i="1" s="1"/>
  <c r="AW145" i="1"/>
  <c r="AV145" i="1"/>
  <c r="AF2635" i="1"/>
  <c r="AF2617" i="1" s="1"/>
  <c r="AU1766" i="1"/>
  <c r="V2003" i="1"/>
  <c r="AY2003" i="1" s="1"/>
  <c r="K2002" i="1"/>
  <c r="V2002" i="1" s="1"/>
  <c r="AY2002" i="1" s="1"/>
  <c r="AW870" i="1"/>
  <c r="AV870" i="1"/>
  <c r="K1766" i="1"/>
  <c r="V1779" i="1"/>
  <c r="AY1779" i="1" s="1"/>
  <c r="AW1903" i="1"/>
  <c r="AV1903" i="1"/>
  <c r="AX137" i="1"/>
  <c r="AA136" i="1"/>
  <c r="AW226" i="1"/>
  <c r="BA695" i="1"/>
  <c r="AL683" i="1"/>
  <c r="BA683" i="1" s="1"/>
  <c r="T1524" i="1"/>
  <c r="I1517" i="1"/>
  <c r="T1517" i="1" s="1"/>
  <c r="U2305" i="1"/>
  <c r="AX2305" i="1" s="1"/>
  <c r="J2298" i="1"/>
  <c r="U2298" i="1" s="1"/>
  <c r="AX2298" i="1" s="1"/>
  <c r="V1064" i="1"/>
  <c r="AY1064" i="1" s="1"/>
  <c r="K1063" i="1"/>
  <c r="V1063" i="1" s="1"/>
  <c r="AY1063" i="1" s="1"/>
  <c r="BA2635" i="1"/>
  <c r="AL2617" i="1"/>
  <c r="BA2617" i="1" s="1"/>
  <c r="BA1381" i="1"/>
  <c r="AL1380" i="1"/>
  <c r="BA1380" i="1" s="1"/>
  <c r="U1884" i="1"/>
  <c r="AX1884" i="1" s="1"/>
  <c r="J1883" i="1"/>
  <c r="U1883" i="1" s="1"/>
  <c r="AX1883" i="1" s="1"/>
  <c r="AW1885" i="1"/>
  <c r="AV1885" i="1"/>
  <c r="V2611" i="1"/>
  <c r="AY2611" i="1" s="1"/>
  <c r="K2610" i="1"/>
  <c r="V2610" i="1" s="1"/>
  <c r="AY2610" i="1" s="1"/>
  <c r="U2028" i="1"/>
  <c r="AX2028" i="1" s="1"/>
  <c r="J2027" i="1"/>
  <c r="U2027" i="1" s="1"/>
  <c r="AX2027" i="1" s="1"/>
  <c r="AX1167" i="1"/>
  <c r="AA1166" i="1"/>
  <c r="AA1074" i="1" s="1"/>
  <c r="I1307" i="1"/>
  <c r="T1307" i="1" s="1"/>
  <c r="T1308" i="1"/>
  <c r="U2865" i="1"/>
  <c r="AX2865" i="1" s="1"/>
  <c r="M2864" i="1"/>
  <c r="M2857" i="1" s="1"/>
  <c r="M3342" i="1" s="1"/>
  <c r="AL2183" i="1"/>
  <c r="BA2184" i="1"/>
  <c r="U191" i="1"/>
  <c r="AX191" i="1" s="1"/>
  <c r="J190" i="1"/>
  <c r="U1433" i="1"/>
  <c r="AX1433" i="1" s="1"/>
  <c r="J1417" i="1"/>
  <c r="AP1883" i="1"/>
  <c r="AU1883" i="1" s="1"/>
  <c r="AU1884" i="1"/>
  <c r="AU695" i="1"/>
  <c r="AV695" i="1" s="1"/>
  <c r="AP683" i="1"/>
  <c r="AU683" i="1" s="1"/>
  <c r="AV683" i="1" s="1"/>
  <c r="U1613" i="1"/>
  <c r="AX1613" i="1" s="1"/>
  <c r="J1599" i="1"/>
  <c r="U1677" i="1"/>
  <c r="AX1677" i="1" s="1"/>
  <c r="J1661" i="1"/>
  <c r="U1661" i="1" s="1"/>
  <c r="AX1661" i="1" s="1"/>
  <c r="AW271" i="1"/>
  <c r="AV271" i="1"/>
  <c r="AS776" i="1"/>
  <c r="AS719" i="1" s="1"/>
  <c r="AU791" i="1"/>
  <c r="AU1173" i="1"/>
  <c r="AV1173" i="1" s="1"/>
  <c r="AP1166" i="1"/>
  <c r="AU1166" i="1" s="1"/>
  <c r="V1731" i="1"/>
  <c r="AY1731" i="1" s="1"/>
  <c r="K1730" i="1"/>
  <c r="V1730" i="1" s="1"/>
  <c r="AY1730" i="1" s="1"/>
  <c r="K2511" i="1"/>
  <c r="V2511" i="1" s="1"/>
  <c r="AY2511" i="1" s="1"/>
  <c r="AP2857" i="1"/>
  <c r="AF1587" i="1"/>
  <c r="BA1588" i="1"/>
  <c r="AU1967" i="1"/>
  <c r="AP1966" i="1"/>
  <c r="AU1966" i="1" s="1"/>
  <c r="U2512" i="1"/>
  <c r="AX2512" i="1" s="1"/>
  <c r="J2511" i="1"/>
  <c r="U2511" i="1" s="1"/>
  <c r="AX2511" i="1" s="1"/>
  <c r="AV233" i="1"/>
  <c r="AW233" i="1"/>
  <c r="T568" i="1"/>
  <c r="K3224" i="1"/>
  <c r="V3225" i="1"/>
  <c r="AY3225" i="1" s="1"/>
  <c r="AV1211" i="1"/>
  <c r="AW1211" i="1"/>
  <c r="AW2375" i="1"/>
  <c r="AV2375" i="1"/>
  <c r="AW1269" i="1"/>
  <c r="AV1269" i="1"/>
  <c r="AW1242" i="1"/>
  <c r="AV1242" i="1"/>
  <c r="BA2864" i="1"/>
  <c r="AL2857" i="1"/>
  <c r="BA2857" i="1" s="1"/>
  <c r="BA1433" i="1"/>
  <c r="AL1417" i="1"/>
  <c r="BA3225" i="1"/>
  <c r="AL3224" i="1"/>
  <c r="T3225" i="1"/>
  <c r="I3224" i="1"/>
  <c r="K1039" i="1"/>
  <c r="V1039" i="1" s="1"/>
  <c r="AY1039" i="1" s="1"/>
  <c r="V1040" i="1"/>
  <c r="AY1040" i="1" s="1"/>
  <c r="K1254" i="1"/>
  <c r="V1268" i="1"/>
  <c r="AY1268" i="1" s="1"/>
  <c r="AV2355" i="1"/>
  <c r="AW2355" i="1"/>
  <c r="AV2827" i="1"/>
  <c r="AW2827" i="1"/>
  <c r="T3190" i="1"/>
  <c r="I3189" i="1"/>
  <c r="T3189" i="1" s="1"/>
  <c r="T646" i="1"/>
  <c r="I645" i="1"/>
  <c r="T645" i="1" s="1"/>
  <c r="T1510" i="1"/>
  <c r="I1485" i="1"/>
  <c r="T1485" i="1" s="1"/>
  <c r="I1922" i="1"/>
  <c r="T1935" i="1"/>
  <c r="AP1075" i="1"/>
  <c r="AU1088" i="1"/>
  <c r="AS1800" i="1"/>
  <c r="AU1800" i="1" s="1"/>
  <c r="AV1800" i="1" s="1"/>
  <c r="AU1801" i="1"/>
  <c r="AV1801" i="1" s="1"/>
  <c r="T1219" i="1"/>
  <c r="I1218" i="1"/>
  <c r="T1218" i="1" s="1"/>
  <c r="AU1860" i="1"/>
  <c r="V1891" i="1"/>
  <c r="AY1891" i="1" s="1"/>
  <c r="K1890" i="1"/>
  <c r="V1890" i="1" s="1"/>
  <c r="AY1890" i="1" s="1"/>
  <c r="T2512" i="1"/>
  <c r="I2511" i="1"/>
  <c r="T2511" i="1" s="1"/>
  <c r="AV3019" i="1"/>
  <c r="AW3019" i="1"/>
  <c r="V2897" i="1"/>
  <c r="AY2897" i="1" s="1"/>
  <c r="K2864" i="1"/>
  <c r="AV1587" i="1"/>
  <c r="AW1587" i="1"/>
  <c r="T3177" i="1"/>
  <c r="I3176" i="1"/>
  <c r="T3176" i="1" s="1"/>
  <c r="V2305" i="1"/>
  <c r="AY2305" i="1" s="1"/>
  <c r="K2298" i="1"/>
  <c r="V2298" i="1" s="1"/>
  <c r="AY2298" i="1" s="1"/>
  <c r="T2636" i="1"/>
  <c r="I2635" i="1"/>
  <c r="J3293" i="1"/>
  <c r="U3293" i="1" s="1"/>
  <c r="AX3293" i="1" s="1"/>
  <c r="I3293" i="1"/>
  <c r="T3293" i="1" s="1"/>
  <c r="T3294" i="1"/>
  <c r="AW2041" i="1"/>
  <c r="AV2041" i="1"/>
  <c r="AW250" i="1"/>
  <c r="AV250" i="1"/>
  <c r="AW1433" i="1"/>
  <c r="AV1433" i="1"/>
  <c r="BA1891" i="1"/>
  <c r="AL1890" i="1"/>
  <c r="BA1890" i="1" s="1"/>
  <c r="AL1517" i="1"/>
  <c r="BA1517" i="1" s="1"/>
  <c r="BA1524" i="1"/>
  <c r="AW122" i="1"/>
  <c r="AV122" i="1"/>
  <c r="AW792" i="1"/>
  <c r="AV792" i="1"/>
  <c r="T422" i="1"/>
  <c r="I421" i="1"/>
  <c r="T421" i="1" s="1"/>
  <c r="U1510" i="1"/>
  <c r="AX1510" i="1" s="1"/>
  <c r="J1485" i="1"/>
  <c r="U1485" i="1" s="1"/>
  <c r="AX1485" i="1" s="1"/>
  <c r="AW2306" i="1"/>
  <c r="AV2306" i="1"/>
  <c r="BA334" i="1"/>
  <c r="AL333" i="1"/>
  <c r="BA333" i="1" s="1"/>
  <c r="AW1576" i="1"/>
  <c r="AV1576" i="1"/>
  <c r="I2773" i="1"/>
  <c r="T2773" i="1" s="1"/>
  <c r="T2791" i="1"/>
  <c r="AU3319" i="1"/>
  <c r="AP3318" i="1"/>
  <c r="T758" i="1"/>
  <c r="I1134" i="1"/>
  <c r="T1134" i="1" s="1"/>
  <c r="AW721" i="1"/>
  <c r="AV721" i="1"/>
  <c r="V1677" i="1"/>
  <c r="AY1677" i="1" s="1"/>
  <c r="K1661" i="1"/>
  <c r="V1661" i="1" s="1"/>
  <c r="AY1661" i="1" s="1"/>
  <c r="BA2743" i="1"/>
  <c r="AL2742" i="1"/>
  <c r="BA3052" i="1"/>
  <c r="AL3051" i="1"/>
  <c r="U3225" i="1"/>
  <c r="AX3225" i="1" s="1"/>
  <c r="J3224" i="1"/>
  <c r="AW2094" i="1"/>
  <c r="AV2094" i="1"/>
  <c r="BA2261" i="1"/>
  <c r="AL2260" i="1"/>
  <c r="BA2260" i="1" s="1"/>
  <c r="AU3224" i="1"/>
  <c r="AP3213" i="1"/>
  <c r="AU3213" i="1" s="1"/>
  <c r="AS120" i="1"/>
  <c r="AU120" i="1" s="1"/>
  <c r="AU121" i="1"/>
  <c r="AW2737" i="1"/>
  <c r="AV2737" i="1"/>
  <c r="V3166" i="1"/>
  <c r="AY3166" i="1" s="1"/>
  <c r="K3069" i="1"/>
  <c r="V3069" i="1" s="1"/>
  <c r="AY3069" i="1" s="1"/>
  <c r="AW1136" i="1"/>
  <c r="AV1136" i="1"/>
  <c r="T1040" i="1"/>
  <c r="I1039" i="1"/>
  <c r="T1039" i="1" s="1"/>
  <c r="AV2119" i="1"/>
  <c r="AW2119" i="1"/>
  <c r="AU804" i="1"/>
  <c r="AP797" i="1"/>
  <c r="AU797" i="1" s="1"/>
  <c r="AW2059" i="1"/>
  <c r="U2059" i="1"/>
  <c r="AX2059" i="1" s="1"/>
  <c r="J2058" i="1"/>
  <c r="U2058" i="1" s="1"/>
  <c r="AX2058" i="1" s="1"/>
  <c r="I1890" i="1"/>
  <c r="T1890" i="1" s="1"/>
  <c r="T1891" i="1"/>
  <c r="AW200" i="1"/>
  <c r="AV200" i="1"/>
  <c r="AW2944" i="1"/>
  <c r="AV2944" i="1"/>
  <c r="K683" i="1"/>
  <c r="V683" i="1" s="1"/>
  <c r="AY683" i="1" s="1"/>
  <c r="V695" i="1"/>
  <c r="AY695" i="1" s="1"/>
  <c r="AW855" i="1"/>
  <c r="AW2388" i="1"/>
  <c r="AV2388" i="1"/>
  <c r="BA190" i="1"/>
  <c r="AL189" i="1"/>
  <c r="BA189" i="1" s="1"/>
  <c r="AW1743" i="1"/>
  <c r="AV1743" i="1"/>
  <c r="AW2610" i="1"/>
  <c r="AV2610" i="1"/>
  <c r="V1842" i="1"/>
  <c r="AY1842" i="1" s="1"/>
  <c r="K1818" i="1"/>
  <c r="V1818" i="1" s="1"/>
  <c r="AY1818" i="1" s="1"/>
  <c r="AW1113" i="1"/>
  <c r="AV1113" i="1"/>
  <c r="BA1677" i="1"/>
  <c r="AL1661" i="1"/>
  <c r="BA1661" i="1" s="1"/>
  <c r="T1818" i="1"/>
  <c r="AW1064" i="1"/>
  <c r="AV1064" i="1"/>
  <c r="U882" i="1"/>
  <c r="AX882" i="1" s="1"/>
  <c r="U695" i="1"/>
  <c r="AX695" i="1" s="1"/>
  <c r="J683" i="1"/>
  <c r="U683" i="1" s="1"/>
  <c r="AX683" i="1" s="1"/>
  <c r="AP1230" i="1"/>
  <c r="AU1230" i="1" s="1"/>
  <c r="AU1231" i="1"/>
  <c r="AV1923" i="1"/>
  <c r="AW1923" i="1"/>
  <c r="AW1961" i="1"/>
  <c r="AV1961" i="1"/>
  <c r="AW485" i="1"/>
  <c r="AV485" i="1"/>
  <c r="T334" i="1"/>
  <c r="I333" i="1"/>
  <c r="T333" i="1" s="1"/>
  <c r="AV2897" i="1"/>
  <c r="AW2897" i="1"/>
  <c r="V1113" i="1"/>
  <c r="AY1113" i="1" s="1"/>
  <c r="K1112" i="1"/>
  <c r="V1112" i="1" s="1"/>
  <c r="AY1112" i="1" s="1"/>
  <c r="V1173" i="1"/>
  <c r="AY1173" i="1" s="1"/>
  <c r="K1166" i="1"/>
  <c r="V1166" i="1" s="1"/>
  <c r="AY1166" i="1" s="1"/>
  <c r="I2175" i="1"/>
  <c r="T2176" i="1"/>
  <c r="V3190" i="1"/>
  <c r="AY3190" i="1" s="1"/>
  <c r="K3189" i="1"/>
  <c r="V3189" i="1" s="1"/>
  <c r="AY3189" i="1" s="1"/>
  <c r="AW668" i="1"/>
  <c r="AV668" i="1"/>
  <c r="T1290" i="1"/>
  <c r="I1289" i="1"/>
  <c r="T1289" i="1" s="1"/>
  <c r="I1684" i="1"/>
  <c r="T1684" i="1" s="1"/>
  <c r="T1691" i="1"/>
  <c r="BA1766" i="1"/>
  <c r="AL1765" i="1"/>
  <c r="BA1765" i="1" s="1"/>
  <c r="AU2865" i="1"/>
  <c r="AV2865" i="1" s="1"/>
  <c r="AS2864" i="1"/>
  <c r="AV59" i="1"/>
  <c r="AW59" i="1"/>
  <c r="I1392" i="1"/>
  <c r="T1392" i="1" s="1"/>
  <c r="T1393" i="1"/>
  <c r="AV1661" i="1"/>
  <c r="AW1661" i="1"/>
  <c r="AP1039" i="1"/>
  <c r="AU1039" i="1" s="1"/>
  <c r="AU1040" i="1"/>
  <c r="I3318" i="1"/>
  <c r="T3319" i="1"/>
  <c r="V233" i="1"/>
  <c r="AY233" i="1" s="1"/>
  <c r="K225" i="1"/>
  <c r="V248" i="1"/>
  <c r="AY248" i="1" s="1"/>
  <c r="AW3302" i="1"/>
  <c r="AV3302" i="1"/>
  <c r="AY1336" i="1"/>
  <c r="AP2058" i="1"/>
  <c r="AU2058" i="1" s="1"/>
  <c r="AU2059" i="1"/>
  <c r="AV2059" i="1" s="1"/>
  <c r="AL1684" i="1"/>
  <c r="BA1684" i="1" s="1"/>
  <c r="BA1691" i="1"/>
  <c r="AW144" i="1"/>
  <c r="AV144" i="1"/>
  <c r="T869" i="1"/>
  <c r="I868" i="1"/>
  <c r="T868" i="1" s="1"/>
  <c r="V1381" i="1"/>
  <c r="AY1381" i="1" s="1"/>
  <c r="K1380" i="1"/>
  <c r="V1380" i="1" s="1"/>
  <c r="AY1380" i="1" s="1"/>
  <c r="AW1902" i="1"/>
  <c r="AV1902" i="1"/>
  <c r="BA2175" i="1"/>
  <c r="AL2038" i="1"/>
  <c r="BA2038" i="1" s="1"/>
  <c r="AW227" i="1"/>
  <c r="AV227" i="1"/>
  <c r="AW1530" i="1"/>
  <c r="AV1530" i="1"/>
  <c r="T804" i="1"/>
  <c r="I797" i="1"/>
  <c r="T797" i="1" s="1"/>
  <c r="U1381" i="1"/>
  <c r="AX1381" i="1" s="1"/>
  <c r="J1380" i="1"/>
  <c r="U1380" i="1" s="1"/>
  <c r="AX1380" i="1" s="1"/>
  <c r="T1884" i="1"/>
  <c r="I1883" i="1"/>
  <c r="T1883" i="1" s="1"/>
  <c r="AU2221" i="1"/>
  <c r="AP2220" i="1"/>
  <c r="AU2220" i="1" s="1"/>
  <c r="BA3032" i="1"/>
  <c r="AL3031" i="1"/>
  <c r="BA3031" i="1" s="1"/>
  <c r="J1517" i="1"/>
  <c r="U1517" i="1" s="1"/>
  <c r="AX1517" i="1" s="1"/>
  <c r="U1524" i="1"/>
  <c r="AX1524" i="1" s="1"/>
  <c r="AP2027" i="1"/>
  <c r="AU2027" i="1" s="1"/>
  <c r="AU2028" i="1"/>
  <c r="J1978" i="1"/>
  <c r="U1978" i="1" s="1"/>
  <c r="AX1978" i="1" s="1"/>
  <c r="U1984" i="1"/>
  <c r="AX1984" i="1" s="1"/>
  <c r="V59" i="1"/>
  <c r="AY59" i="1" s="1"/>
  <c r="K58" i="1"/>
  <c r="V58" i="1" s="1"/>
  <c r="AY58" i="1" s="1"/>
  <c r="AS225" i="1"/>
  <c r="AU226" i="1"/>
  <c r="AV226" i="1" s="1"/>
  <c r="J1254" i="1"/>
  <c r="BA1308" i="1"/>
  <c r="AL1307" i="1"/>
  <c r="BA1307" i="1" s="1"/>
  <c r="AW1381" i="1"/>
  <c r="AV1381" i="1"/>
  <c r="AW1725" i="1"/>
  <c r="AV1725" i="1"/>
  <c r="U66" i="1"/>
  <c r="AX66" i="1" s="1"/>
  <c r="J65" i="1"/>
  <c r="U65" i="1" s="1"/>
  <c r="AX65" i="1" s="1"/>
  <c r="AW1406" i="1"/>
  <c r="AV1406" i="1"/>
  <c r="AS2774" i="1"/>
  <c r="AU2774" i="1" s="1"/>
  <c r="AU2775" i="1"/>
  <c r="AS1289" i="1"/>
  <c r="AS1253" i="1" s="1"/>
  <c r="AU1290" i="1"/>
  <c r="AW284" i="1"/>
  <c r="AV284" i="1"/>
  <c r="AU101" i="1"/>
  <c r="AP100" i="1"/>
  <c r="AU100" i="1" s="1"/>
  <c r="AY136" i="1"/>
  <c r="AC120" i="1"/>
  <c r="AY120" i="1" s="1"/>
  <c r="T1563" i="1"/>
  <c r="I1562" i="1"/>
  <c r="T1562" i="1" s="1"/>
  <c r="U1393" i="1"/>
  <c r="AX1393" i="1" s="1"/>
  <c r="J1392" i="1"/>
  <c r="U1392" i="1" s="1"/>
  <c r="AX1392" i="1" s="1"/>
  <c r="J2260" i="1"/>
  <c r="U2260" i="1" s="1"/>
  <c r="AX2260" i="1" s="1"/>
  <c r="AS1598" i="1"/>
  <c r="U777" i="1"/>
  <c r="AX777" i="1" s="1"/>
  <c r="J776" i="1"/>
  <c r="U776" i="1" s="1"/>
  <c r="AX776" i="1" s="1"/>
  <c r="U735" i="1"/>
  <c r="AX735" i="1" s="1"/>
  <c r="J720" i="1"/>
  <c r="U227" i="1"/>
  <c r="AX227" i="1" s="1"/>
  <c r="J226" i="1"/>
  <c r="I1730" i="1"/>
  <c r="T1730" i="1" s="1"/>
  <c r="T1731" i="1"/>
  <c r="I225" i="1"/>
  <c r="AW569" i="1"/>
  <c r="AV569" i="1"/>
  <c r="J150" i="1"/>
  <c r="U150" i="1" s="1"/>
  <c r="AX150" i="1" s="1"/>
  <c r="AW1212" i="1"/>
  <c r="AV1212" i="1"/>
  <c r="AW2376" i="1"/>
  <c r="AV2376" i="1"/>
  <c r="AL2922" i="1"/>
  <c r="BA2944" i="1"/>
  <c r="AP881" i="1"/>
  <c r="AU881" i="1" s="1"/>
  <c r="AU882" i="1"/>
  <c r="AW1053" i="1"/>
  <c r="AV1053" i="1"/>
  <c r="V3020" i="1"/>
  <c r="AY3020" i="1" s="1"/>
  <c r="K3019" i="1"/>
  <c r="K333" i="1"/>
  <c r="V333" i="1" s="1"/>
  <c r="AY333" i="1" s="1"/>
  <c r="V334" i="1"/>
  <c r="AY334" i="1" s="1"/>
  <c r="AP1254" i="1"/>
  <c r="AW1662" i="1"/>
  <c r="AV1662" i="1"/>
  <c r="J3176" i="1"/>
  <c r="U3176" i="1" s="1"/>
  <c r="AX3176" i="1" s="1"/>
  <c r="U3177" i="1"/>
  <c r="AX3177" i="1" s="1"/>
  <c r="AW95" i="1"/>
  <c r="AV95" i="1"/>
  <c r="U994" i="1"/>
  <c r="AX994" i="1" s="1"/>
  <c r="J987" i="1"/>
  <c r="U987" i="1" s="1"/>
  <c r="AX987" i="1" s="1"/>
  <c r="AW2356" i="1"/>
  <c r="AV2356" i="1"/>
  <c r="AW2828" i="1"/>
  <c r="AV2828" i="1"/>
  <c r="AV3191" i="1"/>
  <c r="AW3191" i="1"/>
  <c r="AW647" i="1"/>
  <c r="AV647" i="1"/>
  <c r="AV1511" i="1"/>
  <c r="AW1511" i="1"/>
  <c r="AV1936" i="1"/>
  <c r="AW1936" i="1"/>
  <c r="BA66" i="1"/>
  <c r="AL65" i="1"/>
  <c r="BA65" i="1" s="1"/>
  <c r="AW1220" i="1"/>
  <c r="AV1220" i="1"/>
  <c r="AV151" i="1"/>
  <c r="AW151" i="1"/>
  <c r="AL1978" i="1"/>
  <c r="BA1978" i="1" s="1"/>
  <c r="BA1984" i="1"/>
  <c r="AW3026" i="1"/>
  <c r="AV3026" i="1"/>
  <c r="AW1588" i="1"/>
  <c r="AV1588" i="1"/>
  <c r="AP1416" i="1"/>
  <c r="AU1416" i="1" s="1"/>
  <c r="AU1417" i="1"/>
  <c r="AW3178" i="1"/>
  <c r="AV3178" i="1"/>
  <c r="V2261" i="1"/>
  <c r="AY2261" i="1" s="1"/>
  <c r="K2260" i="1"/>
  <c r="V2260" i="1" s="1"/>
  <c r="AY2260" i="1" s="1"/>
  <c r="V2798" i="1"/>
  <c r="AY2798" i="1" s="1"/>
  <c r="K2791" i="1"/>
  <c r="AV3295" i="1"/>
  <c r="AW3295" i="1"/>
  <c r="BA735" i="1"/>
  <c r="AL720" i="1"/>
  <c r="BA1468" i="1"/>
  <c r="AL1467" i="1"/>
  <c r="BA1467" i="1" s="1"/>
  <c r="U1842" i="1"/>
  <c r="AX1842" i="1" s="1"/>
  <c r="J1818" i="1"/>
  <c r="U1818" i="1" s="1"/>
  <c r="AX1818" i="1" s="1"/>
  <c r="AL881" i="1" l="1"/>
  <c r="BA881" i="1" s="1"/>
  <c r="V3318" i="1"/>
  <c r="AY3318" i="1" s="1"/>
  <c r="K3317" i="1"/>
  <c r="V3317" i="1" s="1"/>
  <c r="AY3317" i="1" s="1"/>
  <c r="T120" i="1"/>
  <c r="AU2791" i="1"/>
  <c r="AV2791" i="1" s="1"/>
  <c r="V3293" i="1"/>
  <c r="AY3293" i="1" s="1"/>
  <c r="AD881" i="1"/>
  <c r="AD3342" i="1" s="1"/>
  <c r="AY953" i="1"/>
  <c r="AP1765" i="1"/>
  <c r="I3050" i="1"/>
  <c r="T3050" i="1" s="1"/>
  <c r="T2692" i="1"/>
  <c r="AV2692" i="1" s="1"/>
  <c r="R2617" i="1"/>
  <c r="AU1254" i="1"/>
  <c r="AP1253" i="1"/>
  <c r="AU1253" i="1" s="1"/>
  <c r="AW1731" i="1"/>
  <c r="AV1731" i="1"/>
  <c r="J719" i="1"/>
  <c r="U719" i="1" s="1"/>
  <c r="AX719" i="1" s="1"/>
  <c r="U720" i="1"/>
  <c r="AX720" i="1" s="1"/>
  <c r="AV1562" i="1"/>
  <c r="AW1562" i="1"/>
  <c r="AS143" i="1"/>
  <c r="AU143" i="1" s="1"/>
  <c r="AU225" i="1"/>
  <c r="K247" i="1"/>
  <c r="V247" i="1" s="1"/>
  <c r="AY247" i="1" s="1"/>
  <c r="AV3319" i="1"/>
  <c r="AW3319" i="1"/>
  <c r="AW1289" i="1"/>
  <c r="AW334" i="1"/>
  <c r="AV334" i="1"/>
  <c r="J881" i="1"/>
  <c r="U881" i="1" s="1"/>
  <c r="AX881" i="1" s="1"/>
  <c r="AW1818" i="1"/>
  <c r="AV1818" i="1"/>
  <c r="AW1890" i="1"/>
  <c r="AV1890" i="1"/>
  <c r="AW758" i="1"/>
  <c r="AV758" i="1"/>
  <c r="AW2773" i="1"/>
  <c r="T2635" i="1"/>
  <c r="I2617" i="1"/>
  <c r="T2617" i="1" s="1"/>
  <c r="AW3176" i="1"/>
  <c r="AV3176" i="1"/>
  <c r="V2864" i="1"/>
  <c r="AY2864" i="1" s="1"/>
  <c r="K2857" i="1"/>
  <c r="V2857" i="1" s="1"/>
  <c r="AY2857" i="1" s="1"/>
  <c r="AW2511" i="1"/>
  <c r="AV2511" i="1"/>
  <c r="T1922" i="1"/>
  <c r="I1921" i="1"/>
  <c r="T1921" i="1" s="1"/>
  <c r="AV646" i="1"/>
  <c r="AW646" i="1"/>
  <c r="K1253" i="1"/>
  <c r="V1253" i="1" s="1"/>
  <c r="AY1253" i="1" s="1"/>
  <c r="V1254" i="1"/>
  <c r="AY1254" i="1" s="1"/>
  <c r="AW3225" i="1"/>
  <c r="AV3225" i="1"/>
  <c r="V3224" i="1"/>
  <c r="AY3224" i="1" s="1"/>
  <c r="K3213" i="1"/>
  <c r="V3213" i="1" s="1"/>
  <c r="AY3213" i="1" s="1"/>
  <c r="AX136" i="1"/>
  <c r="AA120" i="1"/>
  <c r="AX120" i="1" s="1"/>
  <c r="AW457" i="1"/>
  <c r="AV457" i="1"/>
  <c r="AU776" i="1"/>
  <c r="AV776" i="1" s="1"/>
  <c r="U2922" i="1"/>
  <c r="AX2922" i="1" s="1"/>
  <c r="J2921" i="1"/>
  <c r="U2921" i="1" s="1"/>
  <c r="AX2921" i="1" s="1"/>
  <c r="AW720" i="1"/>
  <c r="AW1575" i="1"/>
  <c r="AV1575" i="1"/>
  <c r="AV121" i="1"/>
  <c r="AW121" i="1"/>
  <c r="BA14" i="1"/>
  <c r="AL13" i="1"/>
  <c r="U2742" i="1"/>
  <c r="AX2742" i="1" s="1"/>
  <c r="J2724" i="1"/>
  <c r="U2724" i="1" s="1"/>
  <c r="AX2724" i="1" s="1"/>
  <c r="K2374" i="1"/>
  <c r="V2374" i="1" s="1"/>
  <c r="AY2374" i="1" s="1"/>
  <c r="AW1644" i="1"/>
  <c r="AV1644" i="1"/>
  <c r="AU1598" i="1"/>
  <c r="AW1984" i="1"/>
  <c r="AV1984" i="1"/>
  <c r="V2742" i="1"/>
  <c r="AY2742" i="1" s="1"/>
  <c r="K2724" i="1"/>
  <c r="V2724" i="1" s="1"/>
  <c r="AY2724" i="1" s="1"/>
  <c r="AV413" i="1"/>
  <c r="AW413" i="1"/>
  <c r="AW1374" i="1"/>
  <c r="AV1374" i="1"/>
  <c r="AV1915" i="1"/>
  <c r="AW1915" i="1"/>
  <c r="J2864" i="1"/>
  <c r="U2897" i="1"/>
  <c r="AX2897" i="1" s="1"/>
  <c r="AP3050" i="1"/>
  <c r="AU3050" i="1" s="1"/>
  <c r="AU3051" i="1"/>
  <c r="AV1336" i="1"/>
  <c r="AW1336" i="1"/>
  <c r="AV2703" i="1"/>
  <c r="AW2703" i="1"/>
  <c r="AV1052" i="1"/>
  <c r="AW1052" i="1"/>
  <c r="U420" i="1"/>
  <c r="AX420" i="1" s="1"/>
  <c r="J419" i="1"/>
  <c r="U419" i="1" s="1"/>
  <c r="AX419" i="1" s="1"/>
  <c r="AU2183" i="1"/>
  <c r="AP2182" i="1"/>
  <c r="AU2182" i="1" s="1"/>
  <c r="AW2220" i="1"/>
  <c r="AV2220" i="1"/>
  <c r="U1922" i="1"/>
  <c r="AX1922" i="1" s="1"/>
  <c r="J1921" i="1"/>
  <c r="U1921" i="1" s="1"/>
  <c r="AX1921" i="1" s="1"/>
  <c r="K420" i="1"/>
  <c r="AW2009" i="1"/>
  <c r="AV2009" i="1"/>
  <c r="AW759" i="1"/>
  <c r="AV759" i="1"/>
  <c r="U248" i="1"/>
  <c r="AX248" i="1" s="1"/>
  <c r="J247" i="1"/>
  <c r="U247" i="1" s="1"/>
  <c r="AX247" i="1" s="1"/>
  <c r="AP1921" i="1"/>
  <c r="AU1922" i="1"/>
  <c r="BA248" i="1"/>
  <c r="AL247" i="1"/>
  <c r="BA247" i="1" s="1"/>
  <c r="V101" i="1"/>
  <c r="AY101" i="1" s="1"/>
  <c r="K100" i="1"/>
  <c r="V100" i="1" s="1"/>
  <c r="AY100" i="1" s="1"/>
  <c r="AW2922" i="1"/>
  <c r="AV2922" i="1"/>
  <c r="Z2986" i="1"/>
  <c r="BA2386" i="1"/>
  <c r="AL2374" i="1"/>
  <c r="BA2374" i="1" s="1"/>
  <c r="AV2040" i="1"/>
  <c r="AW2040" i="1"/>
  <c r="AW1730" i="1"/>
  <c r="AV1730" i="1"/>
  <c r="AW1563" i="1"/>
  <c r="AV1563" i="1"/>
  <c r="AW1883" i="1"/>
  <c r="AV1883" i="1"/>
  <c r="AV797" i="1"/>
  <c r="AW797" i="1"/>
  <c r="AW868" i="1"/>
  <c r="AV868" i="1"/>
  <c r="I3317" i="1"/>
  <c r="T3317" i="1" s="1"/>
  <c r="T3318" i="1"/>
  <c r="AV1290" i="1"/>
  <c r="AW1290" i="1"/>
  <c r="AW1039" i="1"/>
  <c r="AV1039" i="1"/>
  <c r="J3213" i="1"/>
  <c r="U3213" i="1" s="1"/>
  <c r="AX3213" i="1" s="1"/>
  <c r="U3224" i="1"/>
  <c r="AX3224" i="1" s="1"/>
  <c r="BA2742" i="1"/>
  <c r="AL2724" i="1"/>
  <c r="BA2724" i="1" s="1"/>
  <c r="AU3318" i="1"/>
  <c r="AP3317" i="1"/>
  <c r="AU3317" i="1" s="1"/>
  <c r="AV421" i="1"/>
  <c r="AW421" i="1"/>
  <c r="AW3294" i="1"/>
  <c r="AV3294" i="1"/>
  <c r="AW2636" i="1"/>
  <c r="AV2636" i="1"/>
  <c r="AV3177" i="1"/>
  <c r="AW3177" i="1"/>
  <c r="AW2512" i="1"/>
  <c r="AV2512" i="1"/>
  <c r="AW1218" i="1"/>
  <c r="AV1218" i="1"/>
  <c r="AW1485" i="1"/>
  <c r="AV1485" i="1"/>
  <c r="AV3189" i="1"/>
  <c r="AW3189" i="1"/>
  <c r="AL3213" i="1"/>
  <c r="BA3213" i="1" s="1"/>
  <c r="BA3224" i="1"/>
  <c r="I420" i="1"/>
  <c r="U1417" i="1"/>
  <c r="AX1417" i="1" s="1"/>
  <c r="J1416" i="1"/>
  <c r="U1416" i="1" s="1"/>
  <c r="AX1416" i="1" s="1"/>
  <c r="AW1308" i="1"/>
  <c r="AV1308" i="1"/>
  <c r="K1765" i="1"/>
  <c r="V1765" i="1" s="1"/>
  <c r="AY1765" i="1" s="1"/>
  <c r="V1766" i="1"/>
  <c r="AY1766" i="1" s="1"/>
  <c r="AW2774" i="1"/>
  <c r="AV2774" i="1"/>
  <c r="AV1166" i="1"/>
  <c r="AW1166" i="1"/>
  <c r="AW2027" i="1"/>
  <c r="AV2027" i="1"/>
  <c r="AW191" i="1"/>
  <c r="AV191" i="1"/>
  <c r="AV2058" i="1"/>
  <c r="AW2058" i="1"/>
  <c r="AW2735" i="1"/>
  <c r="AV2735" i="1"/>
  <c r="V2183" i="1"/>
  <c r="AY2183" i="1" s="1"/>
  <c r="K2182" i="1"/>
  <c r="V2182" i="1" s="1"/>
  <c r="AY2182" i="1" s="1"/>
  <c r="I247" i="1"/>
  <c r="T247" i="1" s="1"/>
  <c r="T248" i="1"/>
  <c r="AW2305" i="1"/>
  <c r="AV2305" i="1"/>
  <c r="AW776" i="1"/>
  <c r="AW1853" i="1"/>
  <c r="AV1853" i="1"/>
  <c r="AW1268" i="1"/>
  <c r="AV1268" i="1"/>
  <c r="AP247" i="1"/>
  <c r="AU247" i="1" s="1"/>
  <c r="AU248" i="1"/>
  <c r="AW1978" i="1"/>
  <c r="AV1978" i="1"/>
  <c r="I100" i="1"/>
  <c r="T100" i="1" s="1"/>
  <c r="T101" i="1"/>
  <c r="BA101" i="1"/>
  <c r="AL100" i="1"/>
  <c r="BA100" i="1" s="1"/>
  <c r="AW1230" i="1"/>
  <c r="AV1230" i="1"/>
  <c r="K1921" i="1"/>
  <c r="V1921" i="1" s="1"/>
  <c r="AY1921" i="1" s="1"/>
  <c r="AV1967" i="1"/>
  <c r="AW1967" i="1"/>
  <c r="AX1166" i="1"/>
  <c r="AS2038" i="1"/>
  <c r="AU2175" i="1"/>
  <c r="AW1343" i="1"/>
  <c r="AV1343" i="1"/>
  <c r="AW2704" i="1"/>
  <c r="AV2704" i="1"/>
  <c r="T2168" i="1"/>
  <c r="AV2168" i="1" s="1"/>
  <c r="R2038" i="1"/>
  <c r="R3342" i="1" s="1"/>
  <c r="U2791" i="1"/>
  <c r="AX2791" i="1" s="1"/>
  <c r="J2773" i="1"/>
  <c r="U2773" i="1" s="1"/>
  <c r="AX2773" i="1" s="1"/>
  <c r="AV2260" i="1"/>
  <c r="AW2260" i="1"/>
  <c r="AV65" i="1"/>
  <c r="AW65" i="1"/>
  <c r="T2386" i="1"/>
  <c r="I2374" i="1"/>
  <c r="T2374" i="1" s="1"/>
  <c r="AW1723" i="1"/>
  <c r="AV1723" i="1"/>
  <c r="AC3342" i="1"/>
  <c r="AV2010" i="1"/>
  <c r="AW2010" i="1"/>
  <c r="V3051" i="1"/>
  <c r="AY3051" i="1" s="1"/>
  <c r="K3050" i="1"/>
  <c r="V3050" i="1" s="1"/>
  <c r="AY3050" i="1" s="1"/>
  <c r="I1416" i="1"/>
  <c r="T1416" i="1" s="1"/>
  <c r="U226" i="1"/>
  <c r="AX226" i="1" s="1"/>
  <c r="J225" i="1"/>
  <c r="J1253" i="1"/>
  <c r="U1253" i="1" s="1"/>
  <c r="AX1253" i="1" s="1"/>
  <c r="U1254" i="1"/>
  <c r="AX1254" i="1" s="1"/>
  <c r="AW1884" i="1"/>
  <c r="AV1884" i="1"/>
  <c r="AV804" i="1"/>
  <c r="AW804" i="1"/>
  <c r="AV869" i="1"/>
  <c r="AW869" i="1"/>
  <c r="V225" i="1"/>
  <c r="AY225" i="1" s="1"/>
  <c r="K143" i="1"/>
  <c r="V143" i="1" s="1"/>
  <c r="AY143" i="1" s="1"/>
  <c r="AW1393" i="1"/>
  <c r="AV1393" i="1"/>
  <c r="AS2857" i="1"/>
  <c r="AU2857" i="1" s="1"/>
  <c r="AU2864" i="1"/>
  <c r="AW1691" i="1"/>
  <c r="AV1691" i="1"/>
  <c r="AW2176" i="1"/>
  <c r="AV2176" i="1"/>
  <c r="AS2773" i="1"/>
  <c r="AU2773" i="1" s="1"/>
  <c r="AV2773" i="1" s="1"/>
  <c r="AV1040" i="1"/>
  <c r="AW1040" i="1"/>
  <c r="AW422" i="1"/>
  <c r="AV422" i="1"/>
  <c r="AV3293" i="1"/>
  <c r="AW3293" i="1"/>
  <c r="AV1219" i="1"/>
  <c r="AW1219" i="1"/>
  <c r="AP1074" i="1"/>
  <c r="AU1074" i="1" s="1"/>
  <c r="AU1075" i="1"/>
  <c r="AW1510" i="1"/>
  <c r="AV1510" i="1"/>
  <c r="AW3190" i="1"/>
  <c r="AV3190" i="1"/>
  <c r="AV568" i="1"/>
  <c r="AW568" i="1"/>
  <c r="AF1416" i="1"/>
  <c r="AF3342" i="1" s="1"/>
  <c r="BA1587" i="1"/>
  <c r="BA2183" i="1"/>
  <c r="AL2182" i="1"/>
  <c r="BA2182" i="1" s="1"/>
  <c r="AW1307" i="1"/>
  <c r="AV1307" i="1"/>
  <c r="AV1517" i="1"/>
  <c r="AW1517" i="1"/>
  <c r="BA420" i="1"/>
  <c r="AL419" i="1"/>
  <c r="BA419" i="1" s="1"/>
  <c r="T2864" i="1"/>
  <c r="I2857" i="1"/>
  <c r="T2857" i="1" s="1"/>
  <c r="V843" i="1"/>
  <c r="AY843" i="1" s="1"/>
  <c r="N719" i="1"/>
  <c r="V719" i="1" s="1"/>
  <c r="AY719" i="1" s="1"/>
  <c r="AW2775" i="1"/>
  <c r="AV2775" i="1"/>
  <c r="AS1765" i="1"/>
  <c r="AW2028" i="1"/>
  <c r="AV2028" i="1"/>
  <c r="V882" i="1"/>
  <c r="AY882" i="1" s="1"/>
  <c r="K881" i="1"/>
  <c r="V881" i="1" s="1"/>
  <c r="AY881" i="1" s="1"/>
  <c r="T190" i="1"/>
  <c r="I189" i="1"/>
  <c r="T189" i="1" s="1"/>
  <c r="J2039" i="1"/>
  <c r="U2040" i="1"/>
  <c r="AX2040" i="1" s="1"/>
  <c r="AV2736" i="1"/>
  <c r="AW2736" i="1"/>
  <c r="AV249" i="1"/>
  <c r="AW249" i="1"/>
  <c r="AW2298" i="1"/>
  <c r="AV791" i="1"/>
  <c r="AW791" i="1"/>
  <c r="AW136" i="1"/>
  <c r="AV136" i="1"/>
  <c r="AV1860" i="1"/>
  <c r="AW1860" i="1"/>
  <c r="AU13" i="1"/>
  <c r="BA3318" i="1"/>
  <c r="AL3317" i="1"/>
  <c r="BA3317" i="1" s="1"/>
  <c r="I2724" i="1"/>
  <c r="T2724" i="1" s="1"/>
  <c r="I1253" i="1"/>
  <c r="T1253" i="1" s="1"/>
  <c r="T1254" i="1"/>
  <c r="AL1598" i="1"/>
  <c r="BA1598" i="1" s="1"/>
  <c r="U101" i="1"/>
  <c r="AX101" i="1" s="1"/>
  <c r="J100" i="1"/>
  <c r="U100" i="1" s="1"/>
  <c r="AX100" i="1" s="1"/>
  <c r="AU2039" i="1"/>
  <c r="AV2039" i="1" s="1"/>
  <c r="AP2038" i="1"/>
  <c r="AU2038" i="1" s="1"/>
  <c r="AW102" i="1"/>
  <c r="AV102" i="1"/>
  <c r="AV1231" i="1"/>
  <c r="AW1231" i="1"/>
  <c r="AW1966" i="1"/>
  <c r="AV1966" i="1"/>
  <c r="AP719" i="1"/>
  <c r="AU719" i="1" s="1"/>
  <c r="AU720" i="1"/>
  <c r="AV720" i="1" s="1"/>
  <c r="I13" i="1"/>
  <c r="T14" i="1"/>
  <c r="J1765" i="1"/>
  <c r="U1765" i="1" s="1"/>
  <c r="AX1765" i="1" s="1"/>
  <c r="AW1088" i="1"/>
  <c r="AV1088" i="1"/>
  <c r="AV1467" i="1"/>
  <c r="AW1467" i="1"/>
  <c r="AW2185" i="1"/>
  <c r="AV2185" i="1"/>
  <c r="AW2261" i="1"/>
  <c r="AV2261" i="1"/>
  <c r="AW66" i="1"/>
  <c r="AV66" i="1"/>
  <c r="AV2401" i="1"/>
  <c r="AW2401" i="1"/>
  <c r="K1598" i="1"/>
  <c r="V1598" i="1" s="1"/>
  <c r="AY1598" i="1" s="1"/>
  <c r="V1599" i="1"/>
  <c r="AY1599" i="1" s="1"/>
  <c r="BA1922" i="1"/>
  <c r="AL1921" i="1"/>
  <c r="BA1921" i="1" s="1"/>
  <c r="AW1724" i="1"/>
  <c r="AV1724" i="1"/>
  <c r="AW3070" i="1"/>
  <c r="AV3070" i="1"/>
  <c r="I1598" i="1"/>
  <c r="T1598" i="1" s="1"/>
  <c r="V1417" i="1"/>
  <c r="AY1417" i="1" s="1"/>
  <c r="K1416" i="1"/>
  <c r="V1416" i="1" s="1"/>
  <c r="AY1416" i="1" s="1"/>
  <c r="AW3050" i="1"/>
  <c r="AV3050" i="1"/>
  <c r="I881" i="1"/>
  <c r="T881" i="1" s="1"/>
  <c r="AU1289" i="1"/>
  <c r="AV1289" i="1" s="1"/>
  <c r="AW1337" i="1"/>
  <c r="AV1337" i="1"/>
  <c r="AW1417" i="1"/>
  <c r="AV1417" i="1"/>
  <c r="AL719" i="1"/>
  <c r="BA719" i="1" s="1"/>
  <c r="BA720" i="1"/>
  <c r="K2773" i="1"/>
  <c r="V2773" i="1" s="1"/>
  <c r="AY2773" i="1" s="1"/>
  <c r="V2791" i="1"/>
  <c r="AY2791" i="1" s="1"/>
  <c r="V3019" i="1"/>
  <c r="AY3019" i="1" s="1"/>
  <c r="K2921" i="1"/>
  <c r="BA2922" i="1"/>
  <c r="AL2921" i="1"/>
  <c r="BA2921" i="1" s="1"/>
  <c r="T225" i="1"/>
  <c r="I143" i="1"/>
  <c r="T143" i="1" s="1"/>
  <c r="AW1392" i="1"/>
  <c r="AV1392" i="1"/>
  <c r="AW1684" i="1"/>
  <c r="AV1684" i="1"/>
  <c r="T2175" i="1"/>
  <c r="I2038" i="1"/>
  <c r="T2038" i="1" s="1"/>
  <c r="AW333" i="1"/>
  <c r="AV333" i="1"/>
  <c r="I1765" i="1"/>
  <c r="T1765" i="1" s="1"/>
  <c r="AW1891" i="1"/>
  <c r="AV1891" i="1"/>
  <c r="AL3050" i="1"/>
  <c r="BA3050" i="1" s="1"/>
  <c r="BA3051" i="1"/>
  <c r="AW1134" i="1"/>
  <c r="AV1134" i="1"/>
  <c r="AW2791" i="1"/>
  <c r="AW1935" i="1"/>
  <c r="AV1935" i="1"/>
  <c r="AW645" i="1"/>
  <c r="AV645" i="1"/>
  <c r="I3213" i="1"/>
  <c r="T3213" i="1" s="1"/>
  <c r="T3224" i="1"/>
  <c r="BA1417" i="1"/>
  <c r="AL1416" i="1"/>
  <c r="U1599" i="1"/>
  <c r="AX1599" i="1" s="1"/>
  <c r="J1598" i="1"/>
  <c r="U1598" i="1" s="1"/>
  <c r="AX1598" i="1" s="1"/>
  <c r="U190" i="1"/>
  <c r="AX190" i="1" s="1"/>
  <c r="J189" i="1"/>
  <c r="U189" i="1" s="1"/>
  <c r="AX189" i="1" s="1"/>
  <c r="AA3342" i="1"/>
  <c r="AV1524" i="1"/>
  <c r="AW1524" i="1"/>
  <c r="AV1766" i="1"/>
  <c r="AW1766" i="1"/>
  <c r="AL1253" i="1"/>
  <c r="BA1253" i="1" s="1"/>
  <c r="BA1254" i="1"/>
  <c r="AP419" i="1"/>
  <c r="AU419" i="1" s="1"/>
  <c r="AU420" i="1"/>
  <c r="AW451" i="1"/>
  <c r="AV451" i="1"/>
  <c r="AP2374" i="1"/>
  <c r="AU2374" i="1" s="1"/>
  <c r="AU2386" i="1"/>
  <c r="I719" i="1"/>
  <c r="T719" i="1" s="1"/>
  <c r="AV1574" i="1"/>
  <c r="AW1574" i="1"/>
  <c r="AW120" i="1"/>
  <c r="AV120" i="1"/>
  <c r="U3069" i="1"/>
  <c r="AX3069" i="1" s="1"/>
  <c r="J3050" i="1"/>
  <c r="U3050" i="1" s="1"/>
  <c r="AX3050" i="1" s="1"/>
  <c r="J2182" i="1"/>
  <c r="U2182" i="1" s="1"/>
  <c r="AX2182" i="1" s="1"/>
  <c r="J1074" i="1"/>
  <c r="U1074" i="1" s="1"/>
  <c r="AX1074" i="1" s="1"/>
  <c r="AW2742" i="1"/>
  <c r="AV2742" i="1"/>
  <c r="AW1643" i="1"/>
  <c r="AV1643" i="1"/>
  <c r="AU2298" i="1"/>
  <c r="AV2298" i="1" s="1"/>
  <c r="U14" i="1"/>
  <c r="AX14" i="1" s="1"/>
  <c r="J13" i="1"/>
  <c r="AL143" i="1"/>
  <c r="BA143" i="1" s="1"/>
  <c r="AW412" i="1"/>
  <c r="AV412" i="1"/>
  <c r="AW1373" i="1"/>
  <c r="AV1373" i="1"/>
  <c r="AW1914" i="1"/>
  <c r="AV1914" i="1"/>
  <c r="V2040" i="1"/>
  <c r="AY2040" i="1" s="1"/>
  <c r="K2039" i="1"/>
  <c r="AW15" i="1"/>
  <c r="AV15" i="1"/>
  <c r="T1075" i="1"/>
  <c r="I1074" i="1"/>
  <c r="T1074" i="1" s="1"/>
  <c r="N2921" i="1"/>
  <c r="V2922" i="1"/>
  <c r="AY2922" i="1" s="1"/>
  <c r="AS1921" i="1"/>
  <c r="V14" i="1"/>
  <c r="AY14" i="1" s="1"/>
  <c r="K13" i="1"/>
  <c r="AW1468" i="1"/>
  <c r="AV1468" i="1"/>
  <c r="T2184" i="1"/>
  <c r="I2183" i="1"/>
  <c r="AW1051" i="1"/>
  <c r="AV1051" i="1"/>
  <c r="AW2221" i="1"/>
  <c r="AV2221" i="1"/>
  <c r="AW3069" i="1"/>
  <c r="AV3069" i="1"/>
  <c r="AW1599" i="1"/>
  <c r="AV1599" i="1"/>
  <c r="V2635" i="1"/>
  <c r="AY2635" i="1" s="1"/>
  <c r="K2617" i="1"/>
  <c r="V2617" i="1" s="1"/>
  <c r="AY2617" i="1" s="1"/>
  <c r="AV3051" i="1"/>
  <c r="AW3051" i="1"/>
  <c r="AV882" i="1"/>
  <c r="AW882" i="1"/>
  <c r="AV2921" i="1"/>
  <c r="AW2921" i="1"/>
  <c r="U2386" i="1"/>
  <c r="AX2386" i="1" s="1"/>
  <c r="J2374" i="1"/>
  <c r="U2374" i="1" s="1"/>
  <c r="AX2374" i="1" s="1"/>
  <c r="K1074" i="1"/>
  <c r="V1074" i="1" s="1"/>
  <c r="AY1074" i="1" s="1"/>
  <c r="V1075" i="1"/>
  <c r="AY1075" i="1" s="1"/>
  <c r="AW2039" i="1"/>
  <c r="AS3342" i="1" l="1"/>
  <c r="BA1416" i="1"/>
  <c r="AW1074" i="1"/>
  <c r="AV1074" i="1"/>
  <c r="V2039" i="1"/>
  <c r="AY2039" i="1" s="1"/>
  <c r="K2038" i="1"/>
  <c r="V2038" i="1" s="1"/>
  <c r="AY2038" i="1" s="1"/>
  <c r="AW719" i="1"/>
  <c r="AV719" i="1"/>
  <c r="AV143" i="1"/>
  <c r="AW143" i="1"/>
  <c r="V2921" i="1"/>
  <c r="AY2921" i="1" s="1"/>
  <c r="AW1598" i="1"/>
  <c r="AV1598" i="1"/>
  <c r="AW2386" i="1"/>
  <c r="AV2386" i="1"/>
  <c r="AV101" i="1"/>
  <c r="AW101" i="1"/>
  <c r="T420" i="1"/>
  <c r="I419" i="1"/>
  <c r="T419" i="1" s="1"/>
  <c r="AW1921" i="1"/>
  <c r="AV2617" i="1"/>
  <c r="AW2617" i="1"/>
  <c r="AW1075" i="1"/>
  <c r="AV1075" i="1"/>
  <c r="U13" i="1"/>
  <c r="AX13" i="1" s="1"/>
  <c r="AW3224" i="1"/>
  <c r="AV3224" i="1"/>
  <c r="AW225" i="1"/>
  <c r="AV225" i="1"/>
  <c r="AW1254" i="1"/>
  <c r="AV1254" i="1"/>
  <c r="U2039" i="1"/>
  <c r="AX2039" i="1" s="1"/>
  <c r="J2038" i="1"/>
  <c r="U2038" i="1" s="1"/>
  <c r="AX2038" i="1" s="1"/>
  <c r="AW2857" i="1"/>
  <c r="AV2857" i="1"/>
  <c r="AU1765" i="1"/>
  <c r="U225" i="1"/>
  <c r="AX225" i="1" s="1"/>
  <c r="J143" i="1"/>
  <c r="U143" i="1" s="1"/>
  <c r="AX143" i="1" s="1"/>
  <c r="AW100" i="1"/>
  <c r="AV100" i="1"/>
  <c r="AW3318" i="1"/>
  <c r="AV3318" i="1"/>
  <c r="V420" i="1"/>
  <c r="AY420" i="1" s="1"/>
  <c r="K419" i="1"/>
  <c r="V419" i="1" s="1"/>
  <c r="AY419" i="1" s="1"/>
  <c r="AL3342" i="1"/>
  <c r="BA3342" i="1" s="1"/>
  <c r="BA13" i="1"/>
  <c r="AW1922" i="1"/>
  <c r="AV1922" i="1"/>
  <c r="AW2635" i="1"/>
  <c r="AV2635" i="1"/>
  <c r="AW3213" i="1"/>
  <c r="AV3213" i="1"/>
  <c r="AV2038" i="1"/>
  <c r="AW2038" i="1"/>
  <c r="AW14" i="1"/>
  <c r="AV14" i="1"/>
  <c r="AW1253" i="1"/>
  <c r="AV1253" i="1"/>
  <c r="AV189" i="1"/>
  <c r="AW189" i="1"/>
  <c r="AW2864" i="1"/>
  <c r="AV2864" i="1"/>
  <c r="AW248" i="1"/>
  <c r="AV248" i="1"/>
  <c r="AW3317" i="1"/>
  <c r="AV3317" i="1"/>
  <c r="AA2986" i="1"/>
  <c r="AB2986" i="1" s="1"/>
  <c r="AC2986" i="1" s="1"/>
  <c r="AD2986" i="1" s="1"/>
  <c r="AE2986" i="1" s="1"/>
  <c r="AU1921" i="1"/>
  <c r="AV1921" i="1" s="1"/>
  <c r="AV2184" i="1"/>
  <c r="AW2184" i="1"/>
  <c r="T2183" i="1"/>
  <c r="I2182" i="1"/>
  <c r="T2182" i="1" s="1"/>
  <c r="V13" i="1"/>
  <c r="AY13" i="1" s="1"/>
  <c r="AW1765" i="1"/>
  <c r="AV1765" i="1"/>
  <c r="AW2175" i="1"/>
  <c r="AV2175" i="1"/>
  <c r="AW881" i="1"/>
  <c r="AV881" i="1"/>
  <c r="T13" i="1"/>
  <c r="AW2724" i="1"/>
  <c r="AV2724" i="1"/>
  <c r="AP3342" i="1"/>
  <c r="AU3342" i="1" s="1"/>
  <c r="AW190" i="1"/>
  <c r="AV190" i="1"/>
  <c r="N3342" i="1"/>
  <c r="AV1416" i="1"/>
  <c r="AW1416" i="1"/>
  <c r="AW2374" i="1"/>
  <c r="AV2374" i="1"/>
  <c r="AV247" i="1"/>
  <c r="AW247" i="1"/>
  <c r="U2864" i="1"/>
  <c r="AX2864" i="1" s="1"/>
  <c r="J2857" i="1"/>
  <c r="U2857" i="1" s="1"/>
  <c r="AX2857" i="1" s="1"/>
  <c r="AV2182" i="1" l="1"/>
  <c r="AW2182" i="1"/>
  <c r="AW2183" i="1"/>
  <c r="AV2183" i="1"/>
  <c r="J3342" i="1"/>
  <c r="U3342" i="1" s="1"/>
  <c r="AX3342" i="1" s="1"/>
  <c r="AW420" i="1"/>
  <c r="AV420" i="1"/>
  <c r="AW13" i="1"/>
  <c r="AV13" i="1"/>
  <c r="I3342" i="1"/>
  <c r="T3342" i="1" s="1"/>
  <c r="K3342" i="1"/>
  <c r="V3342" i="1" s="1"/>
  <c r="AY3342" i="1" s="1"/>
  <c r="AV419" i="1"/>
  <c r="AW419" i="1"/>
  <c r="AW3342" i="1" l="1"/>
  <c r="AV3342" i="1"/>
</calcChain>
</file>

<file path=xl/sharedStrings.xml><?xml version="1.0" encoding="utf-8"?>
<sst xmlns="http://schemas.openxmlformats.org/spreadsheetml/2006/main" count="17288" uniqueCount="1258">
  <si>
    <t>ПРИЛОЖЕНИЕ 2</t>
  </si>
  <si>
    <t>форма № 2</t>
  </si>
  <si>
    <t>Отчет об исполнении расходов бюджета города Перми по ведомственной структуре расходов бюджета города Перми за 2025 год</t>
  </si>
  <si>
    <t>тыс.руб.</t>
  </si>
  <si>
    <t>Ведомство</t>
  </si>
  <si>
    <t>Раздел</t>
  </si>
  <si>
    <t>Подраздел</t>
  </si>
  <si>
    <t>Раздел, подраздел</t>
  </si>
  <si>
    <t>Целевая статья</t>
  </si>
  <si>
    <t>Вид расходов</t>
  </si>
  <si>
    <t>Наименование расходов</t>
  </si>
  <si>
    <t>2025 год</t>
  </si>
  <si>
    <t>2026 год</t>
  </si>
  <si>
    <t>2027 год</t>
  </si>
  <si>
    <t>Поправки ко 2 чтению</t>
  </si>
  <si>
    <t>октябрь</t>
  </si>
  <si>
    <t>август</t>
  </si>
  <si>
    <t>июнь</t>
  </si>
  <si>
    <t>апрель</t>
  </si>
  <si>
    <t>февраль</t>
  </si>
  <si>
    <t>Утвержденный годовой бюджет (с учетом изменений, внесенных решением Пермской городской Думы № 194 от 28.10.2025)</t>
  </si>
  <si>
    <t>Уточненный план</t>
  </si>
  <si>
    <t>В том числе</t>
  </si>
  <si>
    <t>Исполнено</t>
  </si>
  <si>
    <t>Исполнено на 01.10.2025</t>
  </si>
  <si>
    <t>уточненный годовой план в соответствии с показателями сводной бюджетной росписи</t>
  </si>
  <si>
    <t>двойные</t>
  </si>
  <si>
    <t>Оценка ожидаемого исполнения за 2025 год*</t>
  </si>
  <si>
    <t>Отклонение ожидаемой оценки от утвержденного плана</t>
  </si>
  <si>
    <t>формулы</t>
  </si>
  <si>
    <t>% исполнения</t>
  </si>
  <si>
    <t>кассовый план на отчетный период</t>
  </si>
  <si>
    <t>средства бюджетов других уровней</t>
  </si>
  <si>
    <t>бюджетные инвестиции</t>
  </si>
  <si>
    <t>уточненный годовой план</t>
  </si>
  <si>
    <t>кассовый план</t>
  </si>
  <si>
    <t>Изменения, вносимые в связи с изменением объема собственных доходов бюджета, источников финансирования дефицита бюджета</t>
  </si>
  <si>
    <t>Изменения, вносимые в связи с внутриотраслевым перераспределением</t>
  </si>
  <si>
    <t>Изменения, вносимые в связи с межотраслевым перераспределением</t>
  </si>
  <si>
    <t>Изменения, вносимые в связи с направлением свободных остатков бюджетных средств</t>
  </si>
  <si>
    <t>163</t>
  </si>
  <si>
    <t>Департамент имущественных отношений администрации города Перми</t>
  </si>
  <si>
    <t>01</t>
  </si>
  <si>
    <t>Общегосударственные вопросы</t>
  </si>
  <si>
    <t>13</t>
  </si>
  <si>
    <t>Другие общегосударственные вопросы</t>
  </si>
  <si>
    <t>0400000000</t>
  </si>
  <si>
    <t>Муниципальная программа "Управление муниципальным имуществом города Перми"</t>
  </si>
  <si>
    <t>0440000000</t>
  </si>
  <si>
    <t>Комплексы процессных мероприятий</t>
  </si>
  <si>
    <t>0440100000</t>
  </si>
  <si>
    <t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</si>
  <si>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</si>
  <si>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>Мероприятия в сфере имущественных отношений</t>
  </si>
  <si>
    <t>200</t>
  </si>
  <si>
    <t>Закупка товаров, работ и услуг для обеспечения государственных (муниципальных) нужд</t>
  </si>
  <si>
    <t>800</t>
  </si>
  <si>
    <t>Иные бюджетные ассигнования</t>
  </si>
  <si>
    <t>0440121590</t>
  </si>
  <si>
    <t>Содержание и обслуживание нежилого муниципального фонда</t>
  </si>
  <si>
    <t>0440122150</t>
  </si>
  <si>
    <t>Приведение в нормативное состояние объектов нежилого муниципального фонда</t>
  </si>
  <si>
    <t>0440200000</t>
  </si>
  <si>
    <t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</si>
  <si>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</si>
  <si>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>Содержание муниципальных органов города Перми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</si>
  <si>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</si>
  <si>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</si>
  <si>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300</t>
  </si>
  <si>
    <t>Социальное обеспечение и иные выплаты населению</t>
  </si>
  <si>
    <t>0440200590</t>
  </si>
  <si>
    <t>Обеспечение деятельности (оказание услуг, выполнение работ) муниципальных учреждений (организаций)</t>
  </si>
  <si>
    <t>9100000000</t>
  </si>
  <si>
    <t>Непрограммные расходы бюджета города Перми по реализации иных мероприятий</t>
  </si>
  <si>
    <t>9190000000</t>
  </si>
  <si>
    <t>Иные непрограммные мероприятия</t>
  </si>
  <si>
    <t>9190021200</t>
  </si>
  <si>
    <t>Исполнение обязанностей по уплате платежей в федеральный бюджет</t>
  </si>
  <si>
    <t>9600000000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</si>
  <si>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</si>
  <si>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9610000000</t>
  </si>
  <si>
    <t>Расходы на исполнение судебных актов по обращению взыскания на средства местного бюджета</t>
  </si>
  <si>
    <t>9610092000</t>
  </si>
  <si>
    <t>Средства на исполнение судебных актов, вступивших в законную силу</t>
  </si>
  <si>
    <t>04</t>
  </si>
  <si>
    <t>Национальная экономика</t>
  </si>
  <si>
    <t>09</t>
  </si>
  <si>
    <t>Дорожное хозяйство (дорожные фонды)</t>
  </si>
  <si>
    <t>9620000000</t>
  </si>
  <si>
    <t>Резервный фонд</t>
  </si>
  <si>
    <t>9620093000</t>
  </si>
  <si>
    <t>Резервный фонд администрации города Перми</t>
  </si>
  <si>
    <t>05</t>
  </si>
  <si>
    <t>Жилищно-коммунальное хозяйство</t>
  </si>
  <si>
    <t>03</t>
  </si>
  <si>
    <t>Благоустройство</t>
  </si>
  <si>
    <t>1000000000</t>
  </si>
  <si>
    <t>Муниципальная программа "Дорожная деятельность и благоустройство города Перми"</t>
  </si>
  <si>
    <t>1040000000</t>
  </si>
  <si>
    <t>1040300000</t>
  </si>
  <si>
    <t>Комплекс процессных мероприятий "Организация благоустройства территории города Перми"</t>
  </si>
  <si>
    <t>1040323670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</si>
  <si>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</si>
  <si>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08</t>
  </si>
  <si>
    <t>Культура, кинематография</t>
  </si>
  <si>
    <t>Культура</t>
  </si>
  <si>
    <t>0300000000</t>
  </si>
  <si>
    <t>Муниципальная программа "Культура и молодежная политика города Перми"</t>
  </si>
  <si>
    <t>0330000000</t>
  </si>
  <si>
    <t>Муниципальные проекты</t>
  </si>
  <si>
    <t>0330100000</t>
  </si>
  <si>
    <t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</si>
  <si>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0330141980</t>
  </si>
  <si>
    <t>Приобретение в собственность муниципального образования город Пермь нежилого здания</t>
  </si>
  <si>
    <t>400</t>
  </si>
  <si>
    <t>Капитальные вложения в объекты государственной (муниципальной) собственности</t>
  </si>
  <si>
    <t>902</t>
  </si>
  <si>
    <t>Департамент финансов администрации города Перми</t>
  </si>
  <si>
    <t>06</t>
  </si>
  <si>
    <t>Обеспечение деятельности финансовых, налоговых и таможенных органов и органов финансового (финансово-бюджетного) надзора</t>
  </si>
  <si>
    <t>9500000000</t>
  </si>
  <si>
    <t>Непрограммные расходы по обеспечению деятельности администрации города Перми</t>
  </si>
  <si>
    <t>9580000000</t>
  </si>
  <si>
    <t>Функциональные органы администрации города Перми</t>
  </si>
  <si>
    <t>9580000110</t>
  </si>
  <si>
    <t>11</t>
  </si>
  <si>
    <t>Резервные фонды</t>
  </si>
  <si>
    <t>9110000000</t>
  </si>
  <si>
    <t>Содержание централизованных бухгалтерий</t>
  </si>
  <si>
    <t>9110000590</t>
  </si>
  <si>
    <t>9190021460</t>
  </si>
  <si>
    <t>Мероприятия в сфере применения информационных технологий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</si>
  <si>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</si>
  <si>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</si>
  <si>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9190023640</t>
  </si>
  <si>
    <t>Исполнение обязательств по обслуживанию муниципального долга</t>
  </si>
  <si>
    <t>700</t>
  </si>
  <si>
    <t>903</t>
  </si>
  <si>
    <t>Департамент градостроительства и архитектуры администрации города Перми</t>
  </si>
  <si>
    <t>12</t>
  </si>
  <si>
    <t>Другие вопросы в области национальной экономики</t>
  </si>
  <si>
    <t>0800000000</t>
  </si>
  <si>
    <t>Муниципальная программа "Градостроительная деятельность на территории города Перми"</t>
  </si>
  <si>
    <t>0840000000</t>
  </si>
  <si>
    <t>0840100000</t>
  </si>
  <si>
    <t>Комплекс процессных мероприятий "Формирование архитектурного облика города Перми и эстетических качеств застройки"</t>
  </si>
  <si>
    <t>0840122080</t>
  </si>
  <si>
    <t>Мероприятия в сфере градостроительства и архитектуры</t>
  </si>
  <si>
    <t>0840171730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</si>
  <si>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</si>
  <si>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</si>
  <si>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>Предоставление субсидий бюджетным, автономным учреждениям и иным некоммерческим организациям</t>
  </si>
  <si>
    <t>0840200000</t>
  </si>
  <si>
    <t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</si>
  <si>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</si>
  <si>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910</t>
  </si>
  <si>
    <t>Управление записи актов гражданского состояния администрации города Перми</t>
  </si>
  <si>
    <t>919005549F</t>
  </si>
  <si>
    <t>Поощрение за достижение показателей деятельности управленческих команд</t>
  </si>
  <si>
    <t>9190059300</t>
  </si>
  <si>
    <t>Государственная регистрация актов гражданского состояния</t>
  </si>
  <si>
    <t>9590000000</t>
  </si>
  <si>
    <t>Аппарат органа городского самоуправления</t>
  </si>
  <si>
    <t>9590000110</t>
  </si>
  <si>
    <t>0340000000</t>
  </si>
  <si>
    <t>0340100000</t>
  </si>
  <si>
    <t>Комплекс процессных мероприятий "Городские культурно-зрелищные мероприятия"</t>
  </si>
  <si>
    <t>0340121980</t>
  </si>
  <si>
    <t>Культурно-зрелищные мероприятия на территории города Перми</t>
  </si>
  <si>
    <t>915</t>
  </si>
  <si>
    <t>Управление по экологии и природопользованию администрации города Перми</t>
  </si>
  <si>
    <t>Национальная безопасность и правоохранительная деятельность</t>
  </si>
  <si>
    <t>14</t>
  </si>
  <si>
    <t>Другие вопросы в области национальной безопасности и правоохранительной деятельности</t>
  </si>
  <si>
    <t>919002П040</t>
  </si>
  <si>
    <t>Составление протоколов об административных правонарушениях</t>
  </si>
  <si>
    <t>Сельское хозяйство и рыболовство</t>
  </si>
  <si>
    <t>1400000000</t>
  </si>
  <si>
    <t>Муниципальная программа "Охрана природы и лесное хозяйство города Перми"</t>
  </si>
  <si>
    <t>1440000000</t>
  </si>
  <si>
    <t>1440400000</t>
  </si>
  <si>
    <t>Комплекс процессных мероприятий "Обращение с животными без владельцев"</t>
  </si>
  <si>
    <t>1440400590</t>
  </si>
  <si>
    <t>1440423940</t>
  </si>
  <si>
    <t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</si>
  <si>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</si>
  <si>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>Организация мероприятий при осуществлении деятельности по обращению с животными без владельцев</t>
  </si>
  <si>
    <t>14404SУ420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</si>
  <si>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</si>
  <si>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07</t>
  </si>
  <si>
    <t>Лесное хозяйство</t>
  </si>
  <si>
    <t>0100000000</t>
  </si>
  <si>
    <t>Муниципальная программа "Общественное согласие"</t>
  </si>
  <si>
    <t>0130000000</t>
  </si>
  <si>
    <t>0130200000</t>
  </si>
  <si>
    <t>Муниципальный проект "Поддержка СО НКО в реализации социальных проектов и проектов инициативного бюджетирования"</t>
  </si>
  <si>
    <t>0130223180</t>
  </si>
  <si>
    <t>Проведение мероприятий в рамках реализации инициативных проектов на территории города Перми</t>
  </si>
  <si>
    <t>0130223184</t>
  </si>
  <si>
    <t>Реализация инициативных проектов на территории города Перми в сфере лесного хозяйства</t>
  </si>
  <si>
    <t>1440300000</t>
  </si>
  <si>
    <t>Комплекс процессных мероприятий "Сохранение и воспроизводство городских лесов"</t>
  </si>
  <si>
    <t>1440300590</t>
  </si>
  <si>
    <t>1440321650</t>
  </si>
  <si>
    <t>Мероприятия в сфере использования, охраны, защиты и воспроизводства городских лесов</t>
  </si>
  <si>
    <t>1420000000</t>
  </si>
  <si>
    <t>Муниципальные проекты в рамках региональных проектов</t>
  </si>
  <si>
    <t>1420100000</t>
  </si>
  <si>
    <t>Муниципальный проект "Комплексное благоустройство"</t>
  </si>
  <si>
    <t>14201SЖ090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</si>
  <si>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</si>
  <si>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14201SЖ410</t>
  </si>
  <si>
    <t>Развитие городского пространства</t>
  </si>
  <si>
    <t>14201SЖ411</t>
  </si>
  <si>
    <t>Развитие городского пространства (в части расходов Министерства жилищно-коммунального хозяйства и благоустройства Пермского края)</t>
  </si>
  <si>
    <t>1440100000</t>
  </si>
  <si>
    <t>Комплекс процессных мероприятий "Создание и содержание ООПТ, реализация природоохранных мероприятий"</t>
  </si>
  <si>
    <t>1440121660</t>
  </si>
  <si>
    <t>Создание и содержание ООПТ местного значения</t>
  </si>
  <si>
    <t>1440200000</t>
  </si>
  <si>
    <t>Комплекс процессных мероприятий "Мероприятия по содержанию питомника растений"</t>
  </si>
  <si>
    <t>1440221690</t>
  </si>
  <si>
    <t>Посадка зеленых насаждений ценных видов</t>
  </si>
  <si>
    <t>1440222340</t>
  </si>
  <si>
    <t>Мероприятия по выращиванию посадочного материала, содержанию зеленых насаждений, озелененных территорий</t>
  </si>
  <si>
    <t>1440421260</t>
  </si>
  <si>
    <t>Мероприятия по обустройству и содержанию площадок для выгула и дрессировки собак</t>
  </si>
  <si>
    <t>Другие вопросы в области жилищно-коммунального хозяйства</t>
  </si>
  <si>
    <t>1440200590</t>
  </si>
  <si>
    <t>Охрана окружающей среды</t>
  </si>
  <si>
    <t>Охрана объектов растительного и животного мира и среды их обитания</t>
  </si>
  <si>
    <t>1440121630</t>
  </si>
  <si>
    <t>Реализация природоохранных мероприятий</t>
  </si>
  <si>
    <t>Другие вопросы в области охраны окружающей среды</t>
  </si>
  <si>
    <t>1440500000</t>
  </si>
  <si>
    <t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</si>
  <si>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</si>
  <si>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144052У100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</si>
  <si>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</si>
  <si>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</si>
  <si>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>Департамент культуры и молодежной политики администрации города Перми</t>
  </si>
  <si>
    <t>Образование</t>
  </si>
  <si>
    <t>Дополнительное образование детей</t>
  </si>
  <si>
    <t>0340300000</t>
  </si>
  <si>
    <t>Комплекс процессных мероприятий "Обеспечение качественно нового уровня развития инфраструктуры"</t>
  </si>
  <si>
    <t>0340301070</t>
  </si>
  <si>
    <t>Взносы на капитальный ремонт общего имущества в многоквартирных домах</t>
  </si>
  <si>
    <t>0340323560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</si>
  <si>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</si>
  <si>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</si>
  <si>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>Комплекс процессных мероприятий "Одаренные дети города Перми"</t>
  </si>
  <si>
    <t>0340400590</t>
  </si>
  <si>
    <t>0340400680</t>
  </si>
  <si>
    <t>Мероприятия в сфере дополнительного образования детей в области искусств</t>
  </si>
  <si>
    <t>0340401060</t>
  </si>
  <si>
    <t>Повышение фонда оплаты труда</t>
  </si>
  <si>
    <t>0340482020</t>
  </si>
  <si>
    <t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</si>
  <si>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0600000000</t>
  </si>
  <si>
    <t>Муниципальная программа "Социальная поддержка и обеспечение семейного благополучия населения города Перми"</t>
  </si>
  <si>
    <t>0640000000</t>
  </si>
  <si>
    <t>0640200000</t>
  </si>
  <si>
    <t>Комплекс процессных мероприятий "Повышение социального благополучия отдельных категорий жителей города Перми"</t>
  </si>
  <si>
    <t>0640223570</t>
  </si>
  <si>
    <t>Оборудование объектов городской инфраструктуры средствами беспрепятственного доступа</t>
  </si>
  <si>
    <t>Молодежная политика</t>
  </si>
  <si>
    <t>0140000000</t>
  </si>
  <si>
    <t>0140100000</t>
  </si>
  <si>
    <t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</si>
  <si>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0140122220</t>
  </si>
  <si>
    <t>Мероприятия в сфере укрепления межнационального и межконфессионального согласия в городе Перми</t>
  </si>
  <si>
    <t>0140171300</t>
  </si>
  <si>
    <t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</si>
  <si>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0200000000</t>
  </si>
  <si>
    <t>Муниципальная программа "Безопасный город"</t>
  </si>
  <si>
    <t>0240000000</t>
  </si>
  <si>
    <t>0240200000</t>
  </si>
  <si>
    <t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</si>
  <si>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</si>
  <si>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>Мероприятия, направленные на первичную профилактику потребления психоактивных веществ</t>
  </si>
  <si>
    <t>0340500000</t>
  </si>
  <si>
    <t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</si>
  <si>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</si>
  <si>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</si>
  <si>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>Организация занятости молодежи</t>
  </si>
  <si>
    <t>0340501060</t>
  </si>
  <si>
    <t>0340523140</t>
  </si>
  <si>
    <t>Поддержка инициативной и талантливой молодежи</t>
  </si>
  <si>
    <t>0340570040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</si>
  <si>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</si>
  <si>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0640221050</t>
  </si>
  <si>
    <t>Проведение мероприятий в сфере социальной политики, развития человеческого потенциала</t>
  </si>
  <si>
    <t>9160000000</t>
  </si>
  <si>
    <t>Мероприятия, направленные на решение отдельных вопросов местного значения в микрорайонах города Перми</t>
  </si>
  <si>
    <t>9160025000</t>
  </si>
  <si>
    <t>Мероприятия, направленные на решение отдельных вопросов местного значения в микрорайонах города Перми (за исключением дорожного фонда)</t>
  </si>
  <si>
    <t>Другие вопросы в области образования</t>
  </si>
  <si>
    <t>0340482030</t>
  </si>
  <si>
    <t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</si>
  <si>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0640300000</t>
  </si>
  <si>
    <t>Комплекс процессных мероприятий "Организация оздоровления и отдыха детей города Перми"</t>
  </si>
  <si>
    <t>0640300590</t>
  </si>
  <si>
    <t>0640301060</t>
  </si>
  <si>
    <t>064032С140</t>
  </si>
  <si>
    <t>Обеспечение отдыха и оздоровления детей</t>
  </si>
  <si>
    <t>01302SP080</t>
  </si>
  <si>
    <t>Софинансирование проектов инициативного бюджетирования</t>
  </si>
  <si>
    <t>0310000000</t>
  </si>
  <si>
    <t>Муниципальные проекты в рамках национальных проектов</t>
  </si>
  <si>
    <t>031Я500000</t>
  </si>
  <si>
    <t>Муниципальный проект "Семейные ценности и инфраструктура культуры"</t>
  </si>
  <si>
    <t>031Я554540</t>
  </si>
  <si>
    <t>Создание модельных муниципальных библиотек</t>
  </si>
  <si>
    <t>0340100590</t>
  </si>
  <si>
    <t>034012К030</t>
  </si>
  <si>
    <t>Организация и проведение мероприятий в сфере культуры на территории Пермского края</t>
  </si>
  <si>
    <t>0340200000</t>
  </si>
  <si>
    <t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</si>
  <si>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</si>
  <si>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</si>
  <si>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>Создание концертных и театральных постановок, организация и обеспечение участия в творческих проектах</t>
  </si>
  <si>
    <t>0340201060</t>
  </si>
  <si>
    <t>0340223620</t>
  </si>
  <si>
    <t>Оказание услуг библиотечного обслуживания</t>
  </si>
  <si>
    <t>0340223830</t>
  </si>
  <si>
    <t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</si>
  <si>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03402L5170</t>
  </si>
  <si>
    <t>Поддержка творческой деятельности и техническое оснащение детских и кукольных театров</t>
  </si>
  <si>
    <t>0340300750</t>
  </si>
  <si>
    <t>Сохранение историко-культурного наследия</t>
  </si>
  <si>
    <t>03403SК180</t>
  </si>
  <si>
    <t>Оснащение оборудованием муниципальных дворцов культуры, центров досуга, клубов</t>
  </si>
  <si>
    <t>0640221010</t>
  </si>
  <si>
    <t>Проведение мероприятий в сфере социальной политики</t>
  </si>
  <si>
    <t>Другие вопросы в области культуры, кинематографии</t>
  </si>
  <si>
    <t>0340600000</t>
  </si>
  <si>
    <t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</si>
  <si>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</si>
  <si>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0340600590</t>
  </si>
  <si>
    <t>10</t>
  </si>
  <si>
    <t>Социальная политика</t>
  </si>
  <si>
    <t>Социальное обеспечение населения</t>
  </si>
  <si>
    <t>930</t>
  </si>
  <si>
    <t>Департамент образования администрации города Перми</t>
  </si>
  <si>
    <t>Дошкольное образование</t>
  </si>
  <si>
    <t>0700000000</t>
  </si>
  <si>
    <t>Муниципальная программа "Доступное и качественное образование"</t>
  </si>
  <si>
    <t>0710000000</t>
  </si>
  <si>
    <t>071Я100000</t>
  </si>
  <si>
    <t>Муниципальный проект "Поддержка семей"</t>
  </si>
  <si>
    <t>071Я153150</t>
  </si>
  <si>
    <t>Капитальный ремонт и оснащение образовательных организаций, осуществляющих образовательную деятельность по образовательным программам дошкольного образования</t>
  </si>
  <si>
    <t>0740000000</t>
  </si>
  <si>
    <t>0740100000</t>
  </si>
  <si>
    <t>Комплекс процессных мероприятий "Обеспечение доступного и качественного дошкольного, общего образования"</t>
  </si>
  <si>
    <t>0740100590</t>
  </si>
  <si>
    <t>074012Н020</t>
  </si>
  <si>
    <t>Единая субвенция на выполнение отдельных государственных полномочий в сфере образования</t>
  </si>
  <si>
    <t>07401SН040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</si>
  <si>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</si>
  <si>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0740400000</t>
  </si>
  <si>
    <t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</si>
  <si>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</si>
  <si>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</si>
  <si>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</si>
  <si>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0740500000</t>
  </si>
  <si>
    <t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</si>
  <si>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0740500920</t>
  </si>
  <si>
    <t>Приобретение средств обучения и воспитания для муниципальных образовательных учреждений, открывающихся после капитального ремонта</t>
  </si>
  <si>
    <t>0740501070</t>
  </si>
  <si>
    <t>0740523470</t>
  </si>
  <si>
    <t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</si>
  <si>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</si>
  <si>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>Оснащение муниципальных образовательных организаций оборудованием, средствами обучения и воспитания</t>
  </si>
  <si>
    <t>02</t>
  </si>
  <si>
    <t>Общее образование</t>
  </si>
  <si>
    <t>071EВ00000</t>
  </si>
  <si>
    <t>Муниципальный проект "Патриотическое воспитание граждан Российской Федерации"</t>
  </si>
  <si>
    <t>071EВ51790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</si>
  <si>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</si>
  <si>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</si>
  <si>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>Муниципальный проект "Все лучшее детям"</t>
  </si>
  <si>
    <t>071Ю457500</t>
  </si>
  <si>
    <t>Реализация мероприятий по модернизации школьных систем образования</t>
  </si>
  <si>
    <t>071Ю600000</t>
  </si>
  <si>
    <t>Муниципальный проект "Педагоги и наставники"</t>
  </si>
  <si>
    <t>071Ю650500</t>
  </si>
  <si>
    <t>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</si>
  <si>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071Ю651790</t>
  </si>
  <si>
    <t>071Ю653030</t>
  </si>
  <si>
    <t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</si>
  <si>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0720000000</t>
  </si>
  <si>
    <t>0720100000</t>
  </si>
  <si>
    <t>Муниципальный проект "Развитие инфраструктуры в сфере образования"</t>
  </si>
  <si>
    <t>07201SН070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</si>
  <si>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</si>
  <si>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07201SН820</t>
  </si>
  <si>
    <t>Мероприятия по модернизации образовательных организаций</t>
  </si>
  <si>
    <t>072КК00000</t>
  </si>
  <si>
    <t>Муниципальный проект "Комфортный край"</t>
  </si>
  <si>
    <t>072ККSP350</t>
  </si>
  <si>
    <t>Реализация мероприятий по направлению "Школьный двор"</t>
  </si>
  <si>
    <t>0730000000</t>
  </si>
  <si>
    <t>0730100000</t>
  </si>
  <si>
    <t>Муниципальный проект "Капитальные вложения в объекты недвижимого имущества муниципальной собственности в сфере образования"</t>
  </si>
  <si>
    <t>0730142640</t>
  </si>
  <si>
    <t>Строительство спортивного зала МАОУ "СОШ № 79" г. Перми</t>
  </si>
  <si>
    <t>0740100690</t>
  </si>
  <si>
    <t>Организация подвоза учащихся, проживающих в отдаленных жилых районах</t>
  </si>
  <si>
    <t>0740123930</t>
  </si>
  <si>
    <t>Предоставление бесплатного горячего питания обучающимся 5-11 классов общеобразовательных организаций, являющимся детьми участников специальной военной операции</t>
  </si>
  <si>
    <t>07401L3030</t>
  </si>
  <si>
    <t>07401L3040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</si>
  <si>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</si>
  <si>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0740200000</t>
  </si>
  <si>
    <t>Комплекс процессных мероприятий "Обеспечение доступного и качественного дополнительного образования"</t>
  </si>
  <si>
    <t>0740200900</t>
  </si>
  <si>
    <t>Создание условий для реализации программ дополнительного образования направлений IT-сферы</t>
  </si>
  <si>
    <t>0740300000</t>
  </si>
  <si>
    <t>Комплекс процессных мероприятий "Ресурсное обеспечение качественного функционирования системы образования города Перми"</t>
  </si>
  <si>
    <t>0740321190</t>
  </si>
  <si>
    <t>Организация и проведение мероприятий в сфере образования города Перми</t>
  </si>
  <si>
    <t>074032P370</t>
  </si>
  <si>
    <t>Поддержка школьных проектов, победивших в конкурсе школьных проектов "Дети решают"</t>
  </si>
  <si>
    <t>0740470050</t>
  </si>
  <si>
    <t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</si>
  <si>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0740500610</t>
  </si>
  <si>
    <t>Устройство спортивных площадок в муниципальных образовательных организациях города Перми</t>
  </si>
  <si>
    <t>07405L7500</t>
  </si>
  <si>
    <t>07405SP350</t>
  </si>
  <si>
    <t>07405SН420</t>
  </si>
  <si>
    <t>0740200590</t>
  </si>
  <si>
    <t>0740201060</t>
  </si>
  <si>
    <t>0740282020</t>
  </si>
  <si>
    <t>0740471390</t>
  </si>
  <si>
    <t>Субсидия частным организациям на реализацию дополнительных общеразвивающих программ</t>
  </si>
  <si>
    <t>Профессиональная подготовка, переподготовка и повышение квалификации</t>
  </si>
  <si>
    <t>0740300590</t>
  </si>
  <si>
    <t>0740301060</t>
  </si>
  <si>
    <t>0740382020</t>
  </si>
  <si>
    <t>0740381030</t>
  </si>
  <si>
    <t>Присуждение премии Главы города Перми "Золотой резерв"</t>
  </si>
  <si>
    <t>0740600000</t>
  </si>
  <si>
    <t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</si>
  <si>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</si>
  <si>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</si>
  <si>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</si>
  <si>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</si>
  <si>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</si>
  <si>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074012С170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</si>
  <si>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</si>
  <si>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Охрана семьи и детства</t>
  </si>
  <si>
    <t>Другие вопросы в области социальной политики</t>
  </si>
  <si>
    <t>0740100700</t>
  </si>
  <si>
    <t>Предоставление бесплатного питания учащимся кадетской школы города Перми</t>
  </si>
  <si>
    <t>0740100710</t>
  </si>
  <si>
    <t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</si>
  <si>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</si>
  <si>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</si>
  <si>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0740471170</t>
  </si>
  <si>
    <t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</si>
  <si>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</si>
  <si>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</si>
  <si>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>Физическая культура и спорт</t>
  </si>
  <si>
    <t>Физическая культура</t>
  </si>
  <si>
    <t>0500000000</t>
  </si>
  <si>
    <t>Муниципальная программа "Развитие физической культуры и спорта города Перми"</t>
  </si>
  <si>
    <t>0540000000</t>
  </si>
  <si>
    <t>0540200000</t>
  </si>
  <si>
    <t>Комплекс процессных мероприятий "Организация и проведение физкультурных мероприятий, спортивно-массовой работы"</t>
  </si>
  <si>
    <t>05402SФ320</t>
  </si>
  <si>
    <t>Реализация мероприятия "Умею плавать"</t>
  </si>
  <si>
    <t>Массовый спорт</t>
  </si>
  <si>
    <t>919002Ф180</t>
  </si>
  <si>
    <t>Обеспечение условий для развития физической культуры и массового спорта</t>
  </si>
  <si>
    <t>Спорт высших достижений</t>
  </si>
  <si>
    <t>0540300000</t>
  </si>
  <si>
    <t>Комплекс процессных мероприятий "Реализация дополнительных общеобразовательных программ"</t>
  </si>
  <si>
    <t>0540300590</t>
  </si>
  <si>
    <t>0540301060</t>
  </si>
  <si>
    <t>931</t>
  </si>
  <si>
    <t>Администрация Ленинского района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</si>
  <si>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</si>
  <si>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0640400000</t>
  </si>
  <si>
    <t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</si>
  <si>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064042С150</t>
  </si>
  <si>
    <t>Образование комиссий по делам несовершеннолетних и защите их прав и организация их деятельности</t>
  </si>
  <si>
    <t>9570000000</t>
  </si>
  <si>
    <t>Территориальные органы администрации города Перми</t>
  </si>
  <si>
    <t>9570000110</t>
  </si>
  <si>
    <t>0130271250</t>
  </si>
  <si>
    <t>Субсидии некоммерческим организациям на реализацию мероприятий ежегодных городских конкурсов социально значимых проектов</t>
  </si>
  <si>
    <t>0140121310</t>
  </si>
  <si>
    <t>Содержание имущества и обеспечение деятельности общественных центров</t>
  </si>
  <si>
    <t>0140171130</t>
  </si>
  <si>
    <t>Субсидии на осуществление деятельности территориальных общественных самоуправлений</t>
  </si>
  <si>
    <t>0140171140</t>
  </si>
  <si>
    <t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</si>
  <si>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</si>
  <si>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</si>
  <si>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</si>
  <si>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0240100000</t>
  </si>
  <si>
    <t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</si>
  <si>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0240121000</t>
  </si>
  <si>
    <t>Мероприятия, направленные на обеспечение безопасности людей на водных объектах, охраны их жизни и здоровья</t>
  </si>
  <si>
    <t>0240121110</t>
  </si>
  <si>
    <t>Мероприятия, направленные на обеспечение первичных мер пожарной безопасности в границах города Перми</t>
  </si>
  <si>
    <t>919002П060</t>
  </si>
  <si>
    <t>Осуществление полномочий по созданию и организации деятельности административных комиссий</t>
  </si>
  <si>
    <t>1040100000</t>
  </si>
  <si>
    <t>Комплекс процессных мероприятий "Приведение в нормативное состояние автомобильных дорог"</t>
  </si>
  <si>
    <t>104019Д040</t>
  </si>
  <si>
    <t>Содержание, ремонт автомобильных дорог и искусственных дорожных сооружений</t>
  </si>
  <si>
    <t>1300000000</t>
  </si>
  <si>
    <t>Муниципальная программа "Развитие системы жилищно-коммунального хозяйства в городе Перми"</t>
  </si>
  <si>
    <t>1330000000</t>
  </si>
  <si>
    <t>1330200000</t>
  </si>
  <si>
    <t>Муниципальный проект "Благоустройство территорий многоквартирных домов города Перми"</t>
  </si>
  <si>
    <t>133029Д210</t>
  </si>
  <si>
    <t>Возмещение затрат по благоустройству дворовых территорий многоквартирных домов города</t>
  </si>
  <si>
    <t>133029Д220</t>
  </si>
  <si>
    <t>Возмещение затрат по благоустройству придомовых территорий многоквартирных домов города</t>
  </si>
  <si>
    <t>0840122040</t>
  </si>
  <si>
    <t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</si>
  <si>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Коммунальное хозяйство</t>
  </si>
  <si>
    <t>1340000000</t>
  </si>
  <si>
    <t>1340100000</t>
  </si>
  <si>
    <t>Комплекс процессных мероприятий "Содержание объектов инженерной инфраструктуры"</t>
  </si>
  <si>
    <t>1340121740</t>
  </si>
  <si>
    <t>Содержание и ремонт объектов инженерной инфраструктуры</t>
  </si>
  <si>
    <t>1040321820</t>
  </si>
  <si>
    <t>Мероприятия по демонтажу самовольно установленных и незаконно размещенных движимых объектов</t>
  </si>
  <si>
    <t>1330271190</t>
  </si>
  <si>
    <t>1330271290</t>
  </si>
  <si>
    <t>1340400000</t>
  </si>
  <si>
    <t>Комплекс процессных мероприятий "Обеспечение санитарно-эпидемиологических требований законодательства"</t>
  </si>
  <si>
    <t>1340422030</t>
  </si>
  <si>
    <t>Обустройство и содержание мест (площадок) накопления твердых коммунальных отходов</t>
  </si>
  <si>
    <t>1340423430</t>
  </si>
  <si>
    <t>Обустройство контейнерных площадок нового образца в городе Перми</t>
  </si>
  <si>
    <t>0340570070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</si>
  <si>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</si>
  <si>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0640321080</t>
  </si>
  <si>
    <t>Организация отдыха несовершеннолетних, состоящих на учете в территориальных отделах полиции города Перми</t>
  </si>
  <si>
    <t>0540223350</t>
  </si>
  <si>
    <t>Организация и проведение официальных физкультурно-оздоровительных и спортивных мероприятий Пермского городского округа</t>
  </si>
  <si>
    <t>932</t>
  </si>
  <si>
    <t>Администрация Свердловского района города Перми</t>
  </si>
  <si>
    <t>0130223183</t>
  </si>
  <si>
    <t>Реализация инициативных проектов на территории города Перми в сфере общественных отношений</t>
  </si>
  <si>
    <t>0140171142</t>
  </si>
  <si>
    <t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</si>
  <si>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</si>
  <si>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</si>
  <si>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916009Д170</t>
  </si>
  <si>
    <t>Мероприятия, направленные на решение отдельных вопросов местного значения в микрорайонах города Перми (дорожный фонд)</t>
  </si>
  <si>
    <t>0130223181</t>
  </si>
  <si>
    <t>Реализация инициативных проектов на территории города Перми в сфере благоустройства</t>
  </si>
  <si>
    <t>933</t>
  </si>
  <si>
    <t>Администрация Мотовилихинского района города Перми</t>
  </si>
  <si>
    <t>0140171143</t>
  </si>
  <si>
    <t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</si>
  <si>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934</t>
  </si>
  <si>
    <t>Администрация Дзержинского района города Перми</t>
  </si>
  <si>
    <t>0140171144</t>
  </si>
  <si>
    <t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</si>
  <si>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935</t>
  </si>
  <si>
    <t>Администрация Индустриального района города Перми</t>
  </si>
  <si>
    <t>0140171145</t>
  </si>
  <si>
    <t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</si>
  <si>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1040200000</t>
  </si>
  <si>
    <t>Комплекс процессных мероприятий "Обеспечение содержания, текущего и капитального ремонта сетей наружного освещения"</t>
  </si>
  <si>
    <t>104029Д100</t>
  </si>
  <si>
    <t>Содержание и ремонт сетей наружного освещения</t>
  </si>
  <si>
    <t>936</t>
  </si>
  <si>
    <t>Администрация Кировского района города Перми</t>
  </si>
  <si>
    <t>0140171146</t>
  </si>
  <si>
    <t>Субсидии Общественной организации ветеранов войны, труда, вооруженных сил и правоохранительных органов Кировского района г. Перми</t>
  </si>
  <si>
    <t>937</t>
  </si>
  <si>
    <t>Администрация Орджоникидзевского района города Перми</t>
  </si>
  <si>
    <t>0140171147</t>
  </si>
  <si>
    <t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</si>
  <si>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938</t>
  </si>
  <si>
    <t>Администрация поселка Новые Ляды города Перми</t>
  </si>
  <si>
    <t>0140171148</t>
  </si>
  <si>
    <t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</si>
  <si>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940</t>
  </si>
  <si>
    <t>Департамент жилищно-коммунального хозяйства администрации города Перми</t>
  </si>
  <si>
    <t>1320000000</t>
  </si>
  <si>
    <t>1320200000</t>
  </si>
  <si>
    <t>Муниципальный проект "Местные дороги"</t>
  </si>
  <si>
    <t>13202SД110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</si>
  <si>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</si>
  <si>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1330300000</t>
  </si>
  <si>
    <t>Муниципальный проект "Создание мест отвала снега"</t>
  </si>
  <si>
    <t>1330300910</t>
  </si>
  <si>
    <t>Обустройство мест отвала снега</t>
  </si>
  <si>
    <t>133039Д190</t>
  </si>
  <si>
    <t>134019Д160</t>
  </si>
  <si>
    <t>Содержание и ремонт системы ливневой канализации, очистных сооружений</t>
  </si>
  <si>
    <t>134019Д620</t>
  </si>
  <si>
    <t>Жилищное хозяйство</t>
  </si>
  <si>
    <t>1320100000</t>
  </si>
  <si>
    <t>1320171040</t>
  </si>
  <si>
    <t>Финансовое обеспечение затрат по проведению капитального ремонта фасадов многоквартирных домов города Перми</t>
  </si>
  <si>
    <t>13201SЖ240</t>
  </si>
  <si>
    <t>Капитальный ремонт фасадов многоквартирных домов в г. Перми</t>
  </si>
  <si>
    <t>13201SЖ410</t>
  </si>
  <si>
    <t>13201SЖ720</t>
  </si>
  <si>
    <t>Капитальный ремонт общего имущества в многоквартирных домах на территории Пермского края</t>
  </si>
  <si>
    <t>1340200000</t>
  </si>
  <si>
    <t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</si>
  <si>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</si>
  <si>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</si>
  <si>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</si>
  <si>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>Выполнение работ по капитальному ремонту многоквартирных домов, направленных на исполнение судебных актов</t>
  </si>
  <si>
    <t>1340300000</t>
  </si>
  <si>
    <t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</si>
  <si>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</si>
  <si>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</si>
  <si>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>Содержание расселенных многоквартирных домов, признанных в установленном порядке аварийными и подлежащими сносу</t>
  </si>
  <si>
    <t>1340323870</t>
  </si>
  <si>
    <t>Снос аварийных многоквартирных домов</t>
  </si>
  <si>
    <t>1330100000</t>
  </si>
  <si>
    <t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</si>
  <si>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1330141320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</si>
  <si>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</si>
  <si>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1330142020</t>
  </si>
  <si>
    <t>Выкуп здания центрального теплового пункта, расположенного по улице Ивана Франко, дом 38а</t>
  </si>
  <si>
    <t>1330142070</t>
  </si>
  <si>
    <t>Приобретение тепловых сетей, проходящих в границах Дзержинского района города Перми (ул. Хабаровская, Вагонная, Красноводская)</t>
  </si>
  <si>
    <t>1330142160</t>
  </si>
  <si>
    <t>Приобретение имущества, расположенного по адресу: Пермский край, г.Пермь, Мотовилихинский район, ул. Журналиста Дементьева (котельная газовая модульная МГК 2,0 МВт; газопровод высокого и среднего давления, ГРПШ (59:01:0000000:89529); земельный участок (59:01:4019087:1557)</t>
  </si>
  <si>
    <t>1340121680</t>
  </si>
  <si>
    <t>Мероприятия в сфере коммунального хозяйства</t>
  </si>
  <si>
    <t>1340171120</t>
  </si>
  <si>
    <t>Возмещение затрат по подключению к системе газоснабжения жилых домов в зонах индивидуальной жилой застройки</t>
  </si>
  <si>
    <t>1340171160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</si>
  <si>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</si>
  <si>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1040323130</t>
  </si>
  <si>
    <t>Благоустройство территорий индивидуальной жилой застройки в городе Перми</t>
  </si>
  <si>
    <t>1330142040</t>
  </si>
  <si>
    <t>Строительство места отвала снега по ул. Промышленной</t>
  </si>
  <si>
    <t>1340171060</t>
  </si>
  <si>
    <t>Финансовое обеспечение затрат муниципального предприятия "Пермводоканал" на содержание санитарно-бытовых помещений</t>
  </si>
  <si>
    <t>1340401060</t>
  </si>
  <si>
    <t>1340423880</t>
  </si>
  <si>
    <t>Ликвидация несанкционированных свалок</t>
  </si>
  <si>
    <t>Прикладные научные исследования в области жилищно-коммунального хозяйства</t>
  </si>
  <si>
    <t>1340100590</t>
  </si>
  <si>
    <t>1340500000</t>
  </si>
  <si>
    <t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</si>
  <si>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</si>
  <si>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13404SЭ380</t>
  </si>
  <si>
    <t>Ликвидация несанкционированных свалок на земельных участках, государственная собственность на которые не разграничена</t>
  </si>
  <si>
    <t>1500000000</t>
  </si>
  <si>
    <t>Муниципальная программа "Обеспечение жильем жителей города Перми"</t>
  </si>
  <si>
    <t>1530000000</t>
  </si>
  <si>
    <t>1530200000</t>
  </si>
  <si>
    <t>Муниципальный проект "Обеспечение жилыми помещениями детей-сирот и детей, оставшихся без попечения родителей"</t>
  </si>
  <si>
    <t>153022С070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</si>
  <si>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</si>
  <si>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</si>
  <si>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>Управление капитального строительства администрации города Перми</t>
  </si>
  <si>
    <t>0130100000</t>
  </si>
  <si>
    <t>Муниципальный проект "Строительство зданий для размещения общественных центров"</t>
  </si>
  <si>
    <t>0130141040</t>
  </si>
  <si>
    <t>Строительство нежилого здания под размещение общественного центра по адресу: г. Пермь, Кировский район, ул. Батумская</t>
  </si>
  <si>
    <t>0130141720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</si>
  <si>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</si>
  <si>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</si>
  <si>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</si>
  <si>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</si>
  <si>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</si>
  <si>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</si>
  <si>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</si>
  <si>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9190023800</t>
  </si>
  <si>
    <t>Капитальный ремонт здания для реализации мероприятий дополнительного образования и размещения общественного центра</t>
  </si>
  <si>
    <t>9700000000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</si>
  <si>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</si>
  <si>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</si>
  <si>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</si>
  <si>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</si>
  <si>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0230000000</t>
  </si>
  <si>
    <t>0230100000</t>
  </si>
  <si>
    <t>Муниципальный проект "Строительство пожарных водоемов и резервуаров"</t>
  </si>
  <si>
    <t>0230141630</t>
  </si>
  <si>
    <t>Строительство пожарного резервуара в микрорайоне Социалистический Орджоникидзевского района города Перми</t>
  </si>
  <si>
    <t>0230141650</t>
  </si>
  <si>
    <t>Строительство пожарного резервуара в микрорайоне Новобродовский Свердловского района города Перми</t>
  </si>
  <si>
    <t>0230141890</t>
  </si>
  <si>
    <t>Строительство пожарного резервуара в микрорайоне Пихтовая стрелка Мотовилихинского района города Перми</t>
  </si>
  <si>
    <t>0230141900</t>
  </si>
  <si>
    <t>Строительство пожарного резервуара в микрорайоне Акуловский по ул. Красноборская Дзержинского района города Перми</t>
  </si>
  <si>
    <t>0230141920</t>
  </si>
  <si>
    <t>Строительство пожарного резервуара в микрорайоне Верхняя Васильевка Орджоникидзевского района города Перми</t>
  </si>
  <si>
    <t>0230141930</t>
  </si>
  <si>
    <t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</si>
  <si>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</si>
  <si>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>Строительство пожарного резервуара в микрорайоне Свободный Орджоникидзевского района города Перми</t>
  </si>
  <si>
    <t>0230141960</t>
  </si>
  <si>
    <t>Строительство пожарного резервуара в микрорайоне Нижняя Васильевка Орджоникидзевского района города Перми</t>
  </si>
  <si>
    <t>0230143170</t>
  </si>
  <si>
    <t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</si>
  <si>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0230143180</t>
  </si>
  <si>
    <t>Строительство пожарного резервуара по ул. Борцов Революции Ленинского района города Перми</t>
  </si>
  <si>
    <t>0230143190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</si>
  <si>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</si>
  <si>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</si>
  <si>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>Строительство пожарного резервуара в д. Ласьвинские хутора Кировского района города Перми</t>
  </si>
  <si>
    <t>0230143600</t>
  </si>
  <si>
    <t>Строительство пожарного резервуара в микрорайоне Чапаевский Орджоникидзевского района города Перми</t>
  </si>
  <si>
    <t>0230143610</t>
  </si>
  <si>
    <t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</si>
  <si>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</si>
  <si>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>Строительство пожарного резервуара в микрорайоне Вышка-2 по ул. Омской Мотовилихинского района города Перми</t>
  </si>
  <si>
    <t>0230143630</t>
  </si>
  <si>
    <t>Строительство пожарного резервуара в микрорайоне Химики Орджоникидзевского района города Перми</t>
  </si>
  <si>
    <t>0230200000</t>
  </si>
  <si>
    <t>Муниципальный проект "Строительство (реконструкция) объектов в сфере общественной безопасности"</t>
  </si>
  <si>
    <t>0230241030</t>
  </si>
  <si>
    <t>Строительство противооползневого сооружения в районе жилых домов по ул. КИМ, 5, 7, ул. Ивановской, 19 и ул. Чехова, 2, 4, 6, 8, 10</t>
  </si>
  <si>
    <t>1510000000</t>
  </si>
  <si>
    <t>151И200000</t>
  </si>
  <si>
    <t>Муниципальный проект "Жилье"</t>
  </si>
  <si>
    <t>151И267484</t>
  </si>
  <si>
    <t>Реализация мероприятий по обеспечению устойчивого сокращения непригодного для проживания жилого фонда</t>
  </si>
  <si>
    <t>151F300000</t>
  </si>
  <si>
    <t>Муниципальный проект "Обеспечение устойчивого сокращения непригодного для проживания жилищного фонда"</t>
  </si>
  <si>
    <t>151F367484</t>
  </si>
  <si>
    <t>1330141090</t>
  </si>
  <si>
    <t>Реконструкция системы очистки сточных вод в микрорайоне "Крым" Кировского района города Перми</t>
  </si>
  <si>
    <t>1330141220</t>
  </si>
  <si>
    <t>Строительство водопроводных сетей в микрорайоне "Вышка-1" Мотовилихинского района города Перми</t>
  </si>
  <si>
    <t>1330141770</t>
  </si>
  <si>
    <t>Строительство водопроводных сетей в микрорайоне Турбино</t>
  </si>
  <si>
    <t>1330141780</t>
  </si>
  <si>
    <t>Строительство водопроводных сетей по ул. 2-я Мулянская Дзержинского района города Перми</t>
  </si>
  <si>
    <t>1330142000</t>
  </si>
  <si>
    <t>Строительство водопроводных сетей в микрорайоне Левшино</t>
  </si>
  <si>
    <t>1330142010</t>
  </si>
  <si>
    <t>Строительство водопроводных сетей в микрорайоне Энергетик</t>
  </si>
  <si>
    <t>1330142050</t>
  </si>
  <si>
    <t>Санация и строительство 2-й нитки водовода Гайва-Заозерье</t>
  </si>
  <si>
    <t>1330142360</t>
  </si>
  <si>
    <t>Реконструкция канализационной насосной станции "Речник" Дзержинского района города Перми</t>
  </si>
  <si>
    <t>1330143480</t>
  </si>
  <si>
    <t>Строительство сетей водоснабжения в микрорайоне "Заозерье" для земельных участков многодетных семей</t>
  </si>
  <si>
    <t>1430000000</t>
  </si>
  <si>
    <t>1430100000</t>
  </si>
  <si>
    <t>Муниципальный проект "Строительство объектов в сфере экологии"</t>
  </si>
  <si>
    <t>1430143570</t>
  </si>
  <si>
    <t>Строительство городского питомника растений на земельном участке с кадастровым номером 59:01:0000000:91384</t>
  </si>
  <si>
    <t>071Ю442550</t>
  </si>
  <si>
    <t>Строительство здания общеобразовательного учреждения в Индустриальном районе города Перми</t>
  </si>
  <si>
    <t>071Ю450490</t>
  </si>
  <si>
    <t>Адресное строительство школ в отдельных населенных пунктах с объективно выявленной потребностью инфраструктуры (зданий) школ</t>
  </si>
  <si>
    <t>0720141660</t>
  </si>
  <si>
    <t>Строительство здания общеобразовательного учреждения по адресу: г. Пермь, ул. Ветлужская</t>
  </si>
  <si>
    <t>0720141680</t>
  </si>
  <si>
    <t>Строительство нового корпуса МАОУ "Инженерная школа" г. Перми по ул. Академика Веденеева</t>
  </si>
  <si>
    <t>0720141970</t>
  </si>
  <si>
    <t>Строительство здания общеобразовательного учреждения в Ленинском районе города Перми</t>
  </si>
  <si>
    <t>0720142550</t>
  </si>
  <si>
    <t>0720143360</t>
  </si>
  <si>
    <t>Реконструкция здания по ул. Уральской, 110 для размещения общеобразовательной организации г. Перми</t>
  </si>
  <si>
    <t>07201L3050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</si>
  <si>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</si>
  <si>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0730141160</t>
  </si>
  <si>
    <t>Реконструкция здания под размещение общеобразовательной организации по ул. Целинной, 15</t>
  </si>
  <si>
    <t>0730142550</t>
  </si>
  <si>
    <t>0730143510</t>
  </si>
  <si>
    <t>Строительство спортивного зала МАОУ "СОШ № 81" г. Перми</t>
  </si>
  <si>
    <t>0730143520</t>
  </si>
  <si>
    <t>Строительство спортивного зала МАОУ "СОШ № 96" г. Перми</t>
  </si>
  <si>
    <t>0330141910</t>
  </si>
  <si>
    <t>Реконструкция здания МАУ "Дворец молодежи" г. Перми</t>
  </si>
  <si>
    <t>0530000000</t>
  </si>
  <si>
    <t>0530100000</t>
  </si>
  <si>
    <t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</si>
  <si>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0530141300</t>
  </si>
  <si>
    <t>Реконструкция ледовой арены МАУ ДО "ДЮЦ "Здоровье"</t>
  </si>
  <si>
    <t>0530141470</t>
  </si>
  <si>
    <t>Строительство плавательного бассейна по адресу: ул. Гашкова, 20а</t>
  </si>
  <si>
    <t>0530141880</t>
  </si>
  <si>
    <t>Строительство плавательного бассейна по адресу: ул. Гайвинская, 50</t>
  </si>
  <si>
    <t>0530141950</t>
  </si>
  <si>
    <t>Строительство спортивной трассы для лыжероллеров по адресу: г. Пермь, ул. Агрономическая, 23</t>
  </si>
  <si>
    <t>05301SФ280</t>
  </si>
  <si>
    <t>Реконструкция физкультурно-оздоровительного комплекса по адресу: г. Пермь, ул. Рабочая, 9</t>
  </si>
  <si>
    <t>0540100000</t>
  </si>
  <si>
    <t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</si>
  <si>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0540121130</t>
  </si>
  <si>
    <t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</si>
  <si>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944</t>
  </si>
  <si>
    <t>Департамент дорог и благоустройства администрации города Перми</t>
  </si>
  <si>
    <t>9190023970</t>
  </si>
  <si>
    <t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</si>
  <si>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>Водное хозяйство</t>
  </si>
  <si>
    <t>1020000000</t>
  </si>
  <si>
    <t>1020200000</t>
  </si>
  <si>
    <t>10202SЖ410</t>
  </si>
  <si>
    <t>10202SЖ412</t>
  </si>
  <si>
    <t>Развитие городского пространства (по расходам, курируемым Министерством транспорта Пермского края)</t>
  </si>
  <si>
    <t>1040323410</t>
  </si>
  <si>
    <t>Содержание и ремонт гидротехнических сооружений</t>
  </si>
  <si>
    <t>1040323920</t>
  </si>
  <si>
    <t>Капитальный ремонт берегоукрепительных сооружений</t>
  </si>
  <si>
    <t>0130223182</t>
  </si>
  <si>
    <t>Реализация инициативных проектов на территории города Перми в сфере дорожного хозяйства</t>
  </si>
  <si>
    <t>1010000000</t>
  </si>
  <si>
    <t>101R100000</t>
  </si>
  <si>
    <t>Муниципальный проект "Региональная и местная дорожная сеть"</t>
  </si>
  <si>
    <t>101R153940</t>
  </si>
  <si>
    <t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</si>
  <si>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101R1SД110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</si>
  <si>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</si>
  <si>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101И800000</t>
  </si>
  <si>
    <t>101И854470</t>
  </si>
  <si>
    <t>Развитие и приведение в нормативное состояние автомобильных дорог регионального или межмуниципального, местного значения, включающих искусственные дорожные сооружения</t>
  </si>
  <si>
    <t>101И89Д110</t>
  </si>
  <si>
    <t>1020100000</t>
  </si>
  <si>
    <t>10201SД110</t>
  </si>
  <si>
    <t>1030000000</t>
  </si>
  <si>
    <t>1030100000</t>
  </si>
  <si>
    <t>Муниципальный проект "Строительство и реконструкция автомобильных дорог"</t>
  </si>
  <si>
    <t>103019Д010</t>
  </si>
  <si>
    <t>Реконструкция ул. Карпинского от ул. Архитектора Свиязева до ул. Космонавта Леонова</t>
  </si>
  <si>
    <t>103019Д011</t>
  </si>
  <si>
    <t>Строительство автомобильной дороги по ул. Агатовой</t>
  </si>
  <si>
    <t>103019Д012</t>
  </si>
  <si>
    <t>Строительство автомобильной дороги по ул. Углеуральской</t>
  </si>
  <si>
    <t>103019Д013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</si>
  <si>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</si>
  <si>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</si>
  <si>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>Строительство очистных сооружений и водоотвода ливневых стоков по ул. Куйбышева, 1 от ул. Петропавловской до выпуска</t>
  </si>
  <si>
    <t>103019Д015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</si>
  <si>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</si>
  <si>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</si>
  <si>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>Строительство проезда на участке от ул. Уральской до ул. Степана Разина</t>
  </si>
  <si>
    <t>103019Д017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</si>
  <si>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</si>
  <si>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</si>
  <si>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>Реконструкция ул. Героев Хасана от ул. Хлебозаводская до ул. Василия Васильева</t>
  </si>
  <si>
    <t>103019Д019</t>
  </si>
  <si>
    <t>Возмещение убытков при изъятии земельных участков и объектов недвижимости, имущества в целях строительства (реконструкции) дорожных объектов</t>
  </si>
  <si>
    <t>103019Д021</t>
  </si>
  <si>
    <t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</si>
  <si>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</si>
  <si>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>Реконструкция автомобильной дороги по ул. Н. Островского на участке от ул. Революции до ул. Белинского</t>
  </si>
  <si>
    <t>103019Д023</t>
  </si>
  <si>
    <t>Реконструкция ул. Карпинского от ул. Архитектора Свиязева до ул. Советской Армии</t>
  </si>
  <si>
    <t>1030200000</t>
  </si>
  <si>
    <t>Муниципальный проект "Обустройство сетей наружного освещения"</t>
  </si>
  <si>
    <t>103029Д020</t>
  </si>
  <si>
    <t>Обустройство сетей наружного освещения</t>
  </si>
  <si>
    <t>104019Д030</t>
  </si>
  <si>
    <t>Капитальный ремонт автомобильных дорог и искусственных дорожных сооружений</t>
  </si>
  <si>
    <t>104019Д050</t>
  </si>
  <si>
    <t>Ремонт тротуаров, пешеходных дорожек и газонов вдоль тротуаров, пешеходных дорожек</t>
  </si>
  <si>
    <t>104019Д060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</si>
  <si>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</si>
  <si>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</si>
  <si>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</si>
  <si>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</si>
  <si>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>Реализация мер по обеспечению транспортной безопасности искусственных дорожных сооружений</t>
  </si>
  <si>
    <t>104019Д610</t>
  </si>
  <si>
    <t>104029Д080</t>
  </si>
  <si>
    <t>Ремонт сетей наружного освещения</t>
  </si>
  <si>
    <t>104029Д090</t>
  </si>
  <si>
    <t>Содержание сетей наружного освещения на автомобильных дорогах города Перми</t>
  </si>
  <si>
    <t>104029Д180</t>
  </si>
  <si>
    <t>Приобретение транспортных средств</t>
  </si>
  <si>
    <t>104029Д620</t>
  </si>
  <si>
    <t>104039Д120</t>
  </si>
  <si>
    <t>104039Д150</t>
  </si>
  <si>
    <t>Содержание и ремонт пешеходных мостиков, лестниц на территориях общего пользования города Перми</t>
  </si>
  <si>
    <t>1200000000</t>
  </si>
  <si>
    <t>Муниципальная программа "Организация регулярных перевозок общественным транспортом в городе Перми"</t>
  </si>
  <si>
    <t>1240000000</t>
  </si>
  <si>
    <t>1240100000</t>
  </si>
  <si>
    <t>Комплекс процессных мероприятий "Приоритетное развитие общественного транспорта в городе Перми"</t>
  </si>
  <si>
    <t>124019Д140</t>
  </si>
  <si>
    <t>Содержание и ремонт остановочных пунктов с элементами благоустройства</t>
  </si>
  <si>
    <t>919009Д800</t>
  </si>
  <si>
    <t>Возврат средств в бюджет Пермского края на проектирование, строительство (реконструкцию), капитальный ремонт и ремонт автомобильных дорог общего пользования местного значения, находящихся на территории Пермского края</t>
  </si>
  <si>
    <t>101И400000</t>
  </si>
  <si>
    <t>Муниципальный проект "Формирование комфортной городской среды"</t>
  </si>
  <si>
    <t>101И455550</t>
  </si>
  <si>
    <t>Реализация программ формирования современной городской среды</t>
  </si>
  <si>
    <t>101F200000</t>
  </si>
  <si>
    <t>101F255550</t>
  </si>
  <si>
    <t>1020223150</t>
  </si>
  <si>
    <t>Архитектурная подсветка зданий</t>
  </si>
  <si>
    <t>10202SЖ090</t>
  </si>
  <si>
    <t>10202SЖ250</t>
  </si>
  <si>
    <t>Архитектурная подсветка фасадов административных, жилых объектов (зданий) в г. Перми</t>
  </si>
  <si>
    <t>10202SЖ411</t>
  </si>
  <si>
    <t>1030300000</t>
  </si>
  <si>
    <t>Муниципальный проект "Обустройство объектов озеленения общего пользования"</t>
  </si>
  <si>
    <t>1030323050</t>
  </si>
  <si>
    <t>Обустройство объектов озеленения общего пользования и элементов благоустройства</t>
  </si>
  <si>
    <t>1030400000</t>
  </si>
  <si>
    <t>Муниципальный проект "Строительство и реконструкция мест погребения"</t>
  </si>
  <si>
    <t>1030441120</t>
  </si>
  <si>
    <t>Строительство крематория на кладбище "Восточное" города Перми</t>
  </si>
  <si>
    <t>1030500000</t>
  </si>
  <si>
    <t>Муниципальный проект "Создание электронной информационной базы данных по захоронениям"</t>
  </si>
  <si>
    <t>1030523960</t>
  </si>
  <si>
    <t>Формирование электронной базы данных по захоронениям на местах погребения города Перми</t>
  </si>
  <si>
    <t>1040321450</t>
  </si>
  <si>
    <t>Содержание и ремонт объектов и элементов благоустройства</t>
  </si>
  <si>
    <t>1040321510</t>
  </si>
  <si>
    <t>Содержание земель, не принадлежащих физическим и (или) юридическим лицам, уборка водоохранных зон</t>
  </si>
  <si>
    <t>1040321750</t>
  </si>
  <si>
    <t>1040323290</t>
  </si>
  <si>
    <t>Обустройство организованных мест отдыха у воды на территории города Перми</t>
  </si>
  <si>
    <t>1040323360</t>
  </si>
  <si>
    <t>Капитальный ремонт объектов и элементов благоустройства</t>
  </si>
  <si>
    <t>1040323750</t>
  </si>
  <si>
    <t>Благоустройство территорий для обеспечения доступа к земельным участкам, предоставленным отдельным категориям граждан</t>
  </si>
  <si>
    <t>1040400000</t>
  </si>
  <si>
    <t>Комплекс процессных мероприятий "Организация ритуальных услуг и содержание мест погребения"</t>
  </si>
  <si>
    <t>1040400590</t>
  </si>
  <si>
    <t>1040421930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</si>
  <si>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</si>
  <si>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</si>
  <si>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>Приведение в нормативное состояние мест погребения</t>
  </si>
  <si>
    <t>1040423680</t>
  </si>
  <si>
    <t>Проектирование санитарно-защитных зон мест погребения</t>
  </si>
  <si>
    <t>1040423700</t>
  </si>
  <si>
    <t>Содержание мест погребения</t>
  </si>
  <si>
    <t>1040423710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</si>
  <si>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</si>
  <si>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</si>
  <si>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>Организация охраны объектов незавершенного строительства (крематория)</t>
  </si>
  <si>
    <t>1040500000</t>
  </si>
  <si>
    <t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</si>
  <si>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</si>
  <si>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1040500590</t>
  </si>
  <si>
    <t>945</t>
  </si>
  <si>
    <t>Департамент транспорта администрации города Перми</t>
  </si>
  <si>
    <t>919002P380</t>
  </si>
  <si>
    <t>Иные МБТ на Краевой конкурс "Лучший муниципальный служащий Пермского края</t>
  </si>
  <si>
    <t>Транспорт</t>
  </si>
  <si>
    <t>1210000000</t>
  </si>
  <si>
    <t>121R700000</t>
  </si>
  <si>
    <t>Муниципальный проект "Развитие общественного транспорта"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</si>
  <si>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</si>
  <si>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</si>
  <si>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121И600000</t>
  </si>
  <si>
    <t>121И654010</t>
  </si>
  <si>
    <t>1220000000</t>
  </si>
  <si>
    <t>1220100000</t>
  </si>
  <si>
    <t>Муниципальный проект "Обустройство объектов инфраструктуры общественного транспорта"</t>
  </si>
  <si>
    <t>12201ST220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</si>
  <si>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</si>
  <si>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1240121800</t>
  </si>
  <si>
    <t>Мероприятия по обеспечению транспортного обслуживания</t>
  </si>
  <si>
    <t>1240123270</t>
  </si>
  <si>
    <t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</si>
  <si>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</si>
  <si>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>Повышение привлекательности профессии водителя</t>
  </si>
  <si>
    <t>1240171050</t>
  </si>
  <si>
    <t>Плата концедента по концессионному соглашению в части эксплуатационного платежа</t>
  </si>
  <si>
    <t>1240171340</t>
  </si>
  <si>
    <t>Возмещение затрат, связанных с уплатой лизинговых платежей по договорам финансовой аренды (лизинга)</t>
  </si>
  <si>
    <t>124019Д130</t>
  </si>
  <si>
    <t>Обустройство остановочных пунктов, используемых в регулярных перевозках пассажиров</t>
  </si>
  <si>
    <t>12401ST320</t>
  </si>
  <si>
    <t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</si>
  <si>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</si>
  <si>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</si>
  <si>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</si>
  <si>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</si>
  <si>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919002T060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</si>
  <si>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</si>
  <si>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124012С460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</si>
  <si>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</si>
  <si>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950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</si>
  <si>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</si>
  <si>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</si>
  <si>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</si>
  <si>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</si>
  <si>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951</t>
  </si>
  <si>
    <t>Департамент экономики и промышленной политики администрации города Перми</t>
  </si>
  <si>
    <t>9190021950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</si>
  <si>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</si>
  <si>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Гражданская оборона</t>
  </si>
  <si>
    <t>0240121280</t>
  </si>
  <si>
    <t>Создание и содержание в целях гражданской обороны запасов материально-технических, продовольственных и иных средств</t>
  </si>
  <si>
    <t>0900000000</t>
  </si>
  <si>
    <t>Муниципальная программа "Экономическое развитие города Перми"</t>
  </si>
  <si>
    <t>0940000000</t>
  </si>
  <si>
    <t>0940100000</t>
  </si>
  <si>
    <t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</si>
  <si>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</si>
  <si>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</si>
  <si>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>Мероприятия в сфере экономического развития города Перми</t>
  </si>
  <si>
    <t>0940171320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</si>
  <si>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</si>
  <si>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</si>
  <si>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>Комплекс процессных мероприятий "Развитие потребительского рынка и туризма"</t>
  </si>
  <si>
    <t>0940221160</t>
  </si>
  <si>
    <t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</si>
  <si>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</si>
  <si>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>Мероприятия в сфере туризма</t>
  </si>
  <si>
    <t>0940300000</t>
  </si>
  <si>
    <t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</si>
  <si>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</si>
  <si>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955</t>
  </si>
  <si>
    <t>Департамент социальной политики администрации города Перми</t>
  </si>
  <si>
    <t>0640323630</t>
  </si>
  <si>
    <t>Администрирование отдыха детей в каникулярное время</t>
  </si>
  <si>
    <t>0640370020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</si>
  <si>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</si>
  <si>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</si>
  <si>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>Увеличение финансового обеспечения переданных государственных полномочий по организации и обеспечению отдыха детей и их оздоровления</t>
  </si>
  <si>
    <t>Пенсионное обеспечение</t>
  </si>
  <si>
    <t>9190082080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</si>
  <si>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</si>
  <si>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0640100000</t>
  </si>
  <si>
    <t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</si>
  <si>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</si>
  <si>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</si>
  <si>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0640181010</t>
  </si>
  <si>
    <t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</si>
  <si>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0640181040</t>
  </si>
  <si>
    <t>Ежегодная премия города Перми "Преодоление"</t>
  </si>
  <si>
    <t>0640181060</t>
  </si>
  <si>
    <t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</si>
  <si>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</si>
  <si>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>Предоставление дополнительной меры социальной поддержки в случае рождения троих или более детей одновременно</t>
  </si>
  <si>
    <t>1540000000</t>
  </si>
  <si>
    <t>1540200000</t>
  </si>
  <si>
    <t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</si>
  <si>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</si>
  <si>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</si>
  <si>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</si>
  <si>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</si>
  <si>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154022С020</t>
  </si>
  <si>
    <t>Обеспечение жильем молодых семей</t>
  </si>
  <si>
    <t>15402L4970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</si>
  <si>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</si>
  <si>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0640181020</t>
  </si>
  <si>
    <t>Дополнительные меры социальной поддержки отдельных категорий жителей города Перми</t>
  </si>
  <si>
    <t>0640400110</t>
  </si>
  <si>
    <t>964</t>
  </si>
  <si>
    <t>Департамент общественной безопасности администрации города Перми</t>
  </si>
  <si>
    <t>Судебная система</t>
  </si>
  <si>
    <t>9190051200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</si>
  <si>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</si>
  <si>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0240100590</t>
  </si>
  <si>
    <t>0240121100</t>
  </si>
  <si>
    <t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</si>
  <si>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0240120000</t>
  </si>
  <si>
    <t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</si>
  <si>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</si>
  <si>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</si>
  <si>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919002П220</t>
  </si>
  <si>
    <t>Конкурс муниципальных образований Пермского края на "Лучшую единую дежурно-диспетчерскую службу"</t>
  </si>
  <si>
    <t>0240223550</t>
  </si>
  <si>
    <t>Профилактика правонарушений на территории города Перми</t>
  </si>
  <si>
    <t>02402SП020</t>
  </si>
  <si>
    <t>Выплата материального стимулирования народным дружинникам за участие в охране общественного порядка</t>
  </si>
  <si>
    <t>0240300000</t>
  </si>
  <si>
    <t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</si>
  <si>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</si>
  <si>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9190021880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</si>
  <si>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</si>
  <si>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975</t>
  </si>
  <si>
    <t>Администрация города Перми</t>
  </si>
  <si>
    <t>Функционирование высшего должностного лица субъекта Российской Федерации и муниципального образования</t>
  </si>
  <si>
    <t>9510000000</t>
  </si>
  <si>
    <t>Глава города Перми</t>
  </si>
  <si>
    <t>9510000110</t>
  </si>
  <si>
    <t>9130000000</t>
  </si>
  <si>
    <t>Повышение эффективности управления имущественным комплексом административных зданий (помещений) города Перми</t>
  </si>
  <si>
    <t>9130000590</t>
  </si>
  <si>
    <t>Обеспечение проведения выборов и референдумов</t>
  </si>
  <si>
    <t>9190020600</t>
  </si>
  <si>
    <t>Мероприятия по проведению выборов в Пермскую городскую Думу</t>
  </si>
  <si>
    <t>0130223100</t>
  </si>
  <si>
    <t>Проведение мероприятий в рамках реализации проектов инициативного бюджетирования в городе Перми</t>
  </si>
  <si>
    <t>9130021920</t>
  </si>
  <si>
    <t>Содержание имущественного комплекса административных зданий (помещений)</t>
  </si>
  <si>
    <t>9130021960</t>
  </si>
  <si>
    <t>Приведение в нормативное состояние административных зданий (помещений)</t>
  </si>
  <si>
    <t>9140000000</t>
  </si>
  <si>
    <t>Развитие архивного дела в городе Перми</t>
  </si>
  <si>
    <t>9140000590</t>
  </si>
  <si>
    <t>9140001060</t>
  </si>
  <si>
    <t>9140023950</t>
  </si>
  <si>
    <t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</si>
  <si>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9190021530</t>
  </si>
  <si>
    <t>Мероприятия в целях повышения престижа муниципальной службы</t>
  </si>
  <si>
    <t>9190021870</t>
  </si>
  <si>
    <t>Информирование населения по вопросам местного значения</t>
  </si>
  <si>
    <t>9190021890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</si>
  <si>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</si>
  <si>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</si>
  <si>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>Мероприятия по созданию механизмов эффективного управления социально-экономическим развитием города Перми</t>
  </si>
  <si>
    <t>9190021910</t>
  </si>
  <si>
    <t>Оплата взносов в межмуниципальные ассоциации</t>
  </si>
  <si>
    <t>9190023840</t>
  </si>
  <si>
    <t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</si>
  <si>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919002P110</t>
  </si>
  <si>
    <t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</si>
  <si>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919002P270</t>
  </si>
  <si>
    <t>Выплаты победителям краевого конкурса "Лидеры общественного самоуправления" по номинации "Лучшее территориальное общественное самоуправление в Пермском крае"</t>
  </si>
  <si>
    <t>9190081100</t>
  </si>
  <si>
    <t>Выплата денежного вознаграждения физическим лицам, награжденным Почетным знаком г. Перми "За заслуги перед г. Пермь"</t>
  </si>
  <si>
    <t>9190082070</t>
  </si>
  <si>
    <t>Денежное вознаграждение физическим лицам, награжденным Почетной грамотой города Перми</t>
  </si>
  <si>
    <t>9190023020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</si>
  <si>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</si>
  <si>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1540100000</t>
  </si>
  <si>
    <t>Комплекс процессных мероприятий "Осуществление мероприятий в сфере жилищных отношений"</t>
  </si>
  <si>
    <t>1540122110</t>
  </si>
  <si>
    <t>Мероприятия в сфере жилищных отношений</t>
  </si>
  <si>
    <t>9190021440</t>
  </si>
  <si>
    <t>Организация обучения муниципальных служащих и иных работников администрации города Перми</t>
  </si>
  <si>
    <t>9190081050</t>
  </si>
  <si>
    <t>Единовременные денежные вознаграждения и ежегодные денежные выплаты Почетным гражданам города Перми</t>
  </si>
  <si>
    <t>976</t>
  </si>
  <si>
    <t>Комитет по физической культуре и спорту администрации города Перми</t>
  </si>
  <si>
    <t>0540382020</t>
  </si>
  <si>
    <t>0520000000</t>
  </si>
  <si>
    <t>052КК00000</t>
  </si>
  <si>
    <t>052ККSФ130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</si>
  <si>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</si>
  <si>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0540101070</t>
  </si>
  <si>
    <t>0540123210</t>
  </si>
  <si>
    <t>Устройство муниципальных плоскостных спортивных сооружений с оснащением их спортивным инвентарем</t>
  </si>
  <si>
    <t>0540123770</t>
  </si>
  <si>
    <t>Оснащение объектов муниципальных учреждений системы физической культуры и спорта</t>
  </si>
  <si>
    <t>054012Ф430</t>
  </si>
  <si>
    <t>Реализация мероприятий по развитию спортивного кластера "Молот"</t>
  </si>
  <si>
    <t>0540200590</t>
  </si>
  <si>
    <t>0540201060</t>
  </si>
  <si>
    <t>0540270100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</si>
  <si>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</si>
  <si>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</si>
  <si>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</si>
  <si>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0540223370</t>
  </si>
  <si>
    <t>Участие в организации и проведении межмуниципальных, региональных, межрегиональных, всероссийских и международных спортивных соревнований, физкультурных мероприятий, проводимых на территории города Перми</t>
  </si>
  <si>
    <t>0520100000</t>
  </si>
  <si>
    <t>Муниципальный проект "Развитие инфраструктуры для занятий физической культурой и спортом"</t>
  </si>
  <si>
    <t>05201SФ250</t>
  </si>
  <si>
    <t>Развитие лыжно-биатлонных и трамплинных комплексов в муниципальных образованиях Пермского края</t>
  </si>
  <si>
    <t>05201SФ350</t>
  </si>
  <si>
    <t>Капитальный ремонт объектов спортивной инфраструктуры муниципального значения</t>
  </si>
  <si>
    <t>05401L2290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</si>
  <si>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</si>
  <si>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0540271070</t>
  </si>
  <si>
    <t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</si>
  <si>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0540271200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</si>
  <si>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</si>
  <si>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0540300620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</si>
  <si>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</si>
  <si>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0540381110</t>
  </si>
  <si>
    <t>Присуждение стипендии Главы города Перми-главы администрации города Перми "Спортивные надежды"</t>
  </si>
  <si>
    <t>Другие вопросы в области физической культуры и спорта</t>
  </si>
  <si>
    <t>0540400000</t>
  </si>
  <si>
    <t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</si>
  <si>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</si>
  <si>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0540400590</t>
  </si>
  <si>
    <t>977</t>
  </si>
  <si>
    <t>Контрольно-счетная палата города Перми</t>
  </si>
  <si>
    <t>9300000000</t>
  </si>
  <si>
    <t>Непрограммные расходы по обеспечению деятельности Контрольно-счетной палаты города Перми</t>
  </si>
  <si>
    <t>9310000000</t>
  </si>
  <si>
    <t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</si>
  <si>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</si>
  <si>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</si>
  <si>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</si>
  <si>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985</t>
  </si>
  <si>
    <t>Пермская городская Дума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</si>
  <si>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</si>
  <si>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</si>
  <si>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>Непрограммные расходы по обеспечению деятельности Пермской городской Думы</t>
  </si>
  <si>
    <t>9220000000</t>
  </si>
  <si>
    <t>Депутаты Пермской городской Думы и их помощники</t>
  </si>
  <si>
    <t>9220000110</t>
  </si>
  <si>
    <t>9290000000</t>
  </si>
  <si>
    <t>9290000110</t>
  </si>
  <si>
    <t>9190023720</t>
  </si>
  <si>
    <t>Мероприятия, связанные с награждением знаком отличия Пермской городской Думы "За вклад в развитие нормотворчества"</t>
  </si>
  <si>
    <t>9190081070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</si>
  <si>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</si>
  <si>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</si>
  <si>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>Управление жилищных отношений администрации города Перми</t>
  </si>
  <si>
    <t>919002С250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</si>
  <si>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</si>
  <si>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151И267483</t>
  </si>
  <si>
    <t>Обеспечение устойчивого сокращения непригодного для проживания жилищного фонда</t>
  </si>
  <si>
    <t>151И26748S</t>
  </si>
  <si>
    <t>151И26748Z</t>
  </si>
  <si>
    <t>Реализация региональной адресной программы по переселению граждан из аварийного жилищного фонда на территории Пермского края (расходы без финансовой поддержки публично-правовой компании "Фонд развития территорий"), источником финансового обеспечения которой являются средства, высвобождаемые в результате списания задолженности Пермского края по бюджетным кредитам, предоставленным из федерального бюджета</t>
  </si>
  <si>
    <t>1520000000</t>
  </si>
  <si>
    <t>1520100000</t>
  </si>
  <si>
    <t>Муниципальный проект "Расселение аварийного жилищного фонда на территории Пермского края"</t>
  </si>
  <si>
    <t>15201SЖ160</t>
  </si>
  <si>
    <t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</si>
  <si>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</si>
  <si>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</si>
  <si>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15201SЖ310</t>
  </si>
  <si>
    <t>Расселение многоквартирных домов, признанных в установленном порядке аварийными и подлежащими сносу, расположенных в границах подлежащей комплексному развитию территории жилой застройки</t>
  </si>
  <si>
    <t>1530100000</t>
  </si>
  <si>
    <t>Муниципальный проект "Переселение граждан города Перми из непригодного для проживания и аварийного жилищного фонда"</t>
  </si>
  <si>
    <t>1530121480</t>
  </si>
  <si>
    <t>Организация переселения граждан из аварийного жилищного фонда</t>
  </si>
  <si>
    <t>15301214С0</t>
  </si>
  <si>
    <t>Организация переселения граждан из аварийного жилищного фонда (расходы, источником финансового обеспечения которых являются средства, высвобождаемые в результате списания задолженности Пермского городского округа по бюджетному кредиту, предоставленному из бюджета Пермского края за счет средств федерального бюджета)</t>
  </si>
  <si>
    <t>1540121500</t>
  </si>
  <si>
    <t>Обеспечение нормативного содержания муниципального жилищного фонда</t>
  </si>
  <si>
    <t>9190023980</t>
  </si>
  <si>
    <t>Возврат средств в бюджет Пермского края на обеспечение устойчивого сокращения непригодного для проживания жилищного фонда</t>
  </si>
  <si>
    <t>1540300000</t>
  </si>
  <si>
    <t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</si>
  <si>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</si>
  <si>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</si>
  <si>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153022С080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</si>
  <si>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</si>
  <si>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15302R0820</t>
  </si>
  <si>
    <t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</si>
  <si>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1340382110</t>
  </si>
  <si>
    <t>Меры социальной поддержки гражданам, проживающим в непригодном для проживания и аварийном жилищном фонде</t>
  </si>
  <si>
    <t>153022С090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</si>
  <si>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</si>
  <si>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</si>
  <si>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>Департамент земельных отношений администрации города Перми</t>
  </si>
  <si>
    <t>1100000000</t>
  </si>
  <si>
    <t>Муниципальная программа "Управление земельными ресурсами города Перми"</t>
  </si>
  <si>
    <t>1140000000</t>
  </si>
  <si>
    <t>1140100000</t>
  </si>
  <si>
    <t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</si>
  <si>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</si>
  <si>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>Мероприятия в сфере земельных отношений</t>
  </si>
  <si>
    <t>1140123650</t>
  </si>
  <si>
    <t>Выполнение кадастровых работ</t>
  </si>
  <si>
    <t>11401L5110</t>
  </si>
  <si>
    <t>Проведение комплексных кадастровых работ</t>
  </si>
  <si>
    <t>11401SЦ140</t>
  </si>
  <si>
    <t>Разработка проектов межевания территории и проведение комплексных кадастровых работ</t>
  </si>
  <si>
    <t>1140200000</t>
  </si>
  <si>
    <t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</si>
  <si>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</si>
  <si>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000</t>
  </si>
  <si>
    <t>00</t>
  </si>
  <si>
    <t>0000000000</t>
  </si>
  <si>
    <t>Условно утвержденные расходы</t>
  </si>
  <si>
    <t>Общий итог</t>
  </si>
  <si>
    <t>В.С. Титяпкина</t>
  </si>
  <si>
    <t>О.Н. Хибовская</t>
  </si>
  <si>
    <t xml:space="preserve">к решению </t>
  </si>
  <si>
    <t>Пермской городской Думы</t>
  </si>
  <si>
    <t>от 26.05.2026 № 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</si>
</sst>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#,##0.000"/>
    <numFmt numFmtId="166" formatCode="#,##0.00000"/>
    <numFmt numFmtId="167" formatCode="?"/>
  </numFmts>
  <fonts count="9" x14ac:knownFonts="1">
    <font>
      <sz val="11"/>
      <color theme="1"/>
      <name val="Calibri"/>
      <scheme val="minor"/>
    </font>
    <font>
      <sz val="12"/>
      <name val="Times New Roman"/>
    </font>
    <font>
      <sz val="12"/>
      <color theme="1"/>
      <name val="Times New Roman"/>
    </font>
    <font>
      <b/>
      <sz val="14"/>
      <name val="Times New Roman"/>
    </font>
    <font>
      <b/>
      <sz val="12"/>
      <color rgb="FFC00000"/>
      <name val="Times New Roman"/>
    </font>
    <font>
      <b/>
      <sz val="12"/>
      <name val="Times New Roman"/>
    </font>
    <font>
      <i/>
      <sz val="12"/>
      <name val="Times New Roman"/>
    </font>
    <font>
      <b/>
      <i/>
      <sz val="12"/>
      <name val="Times New Roman"/>
    </font>
    <font>
      <sz val="11"/>
      <name val="Times New Roman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6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1" fillId="0" borderId="0" xfId="0" applyFont="1"/>
    <xf numFmtId="49" fontId="1" fillId="0" borderId="0" xfId="0" applyNumberFormat="1" applyFont="1"/>
    <xf numFmtId="0" fontId="1" fillId="2" borderId="0" xfId="0" applyFont="1" applyFill="1"/>
    <xf numFmtId="164" fontId="1" fillId="0" borderId="0" xfId="0" applyNumberFormat="1" applyFont="1"/>
    <xf numFmtId="3" fontId="1" fillId="0" borderId="0" xfId="0" applyNumberFormat="1" applyFont="1"/>
    <xf numFmtId="0" fontId="2" fillId="0" borderId="0" xfId="0" applyFont="1" applyAlignment="1">
      <alignment horizontal="right" vertical="center"/>
    </xf>
    <xf numFmtId="165" fontId="1" fillId="0" borderId="0" xfId="0" applyNumberFormat="1" applyFont="1"/>
    <xf numFmtId="49" fontId="1" fillId="2" borderId="0" xfId="0" applyNumberFormat="1" applyFont="1" applyFill="1" applyAlignment="1">
      <alignment horizontal="right"/>
    </xf>
    <xf numFmtId="166" fontId="4" fillId="0" borderId="0" xfId="0" applyNumberFormat="1" applyFont="1" applyAlignment="1">
      <alignment wrapText="1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right"/>
    </xf>
    <xf numFmtId="165" fontId="1" fillId="2" borderId="0" xfId="0" applyNumberFormat="1" applyFont="1" applyFill="1" applyAlignment="1">
      <alignment horizontal="right"/>
    </xf>
    <xf numFmtId="165" fontId="1" fillId="2" borderId="0" xfId="0" applyNumberFormat="1" applyFont="1" applyFill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3" fontId="1" fillId="0" borderId="0" xfId="0" applyNumberFormat="1" applyFont="1" applyAlignment="1">
      <alignment horizontal="center" vertical="center" wrapText="1"/>
    </xf>
    <xf numFmtId="0" fontId="5" fillId="0" borderId="0" xfId="0" applyFont="1"/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right" vertical="center"/>
    </xf>
    <xf numFmtId="165" fontId="5" fillId="0" borderId="1" xfId="0" applyNumberFormat="1" applyFont="1" applyBorder="1" applyAlignment="1">
      <alignment horizontal="right" vertical="center"/>
    </xf>
    <xf numFmtId="164" fontId="5" fillId="2" borderId="1" xfId="0" applyNumberFormat="1" applyFont="1" applyFill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/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165" fontId="6" fillId="0" borderId="1" xfId="0" applyNumberFormat="1" applyFont="1" applyBorder="1" applyAlignment="1">
      <alignment horizontal="center" vertical="center"/>
    </xf>
    <xf numFmtId="165" fontId="6" fillId="2" borderId="1" xfId="0" applyNumberFormat="1" applyFont="1" applyFill="1" applyBorder="1" applyAlignment="1">
      <alignment horizontal="right" vertical="center"/>
    </xf>
    <xf numFmtId="165" fontId="6" fillId="0" borderId="0" xfId="0" applyNumberFormat="1" applyFont="1" applyAlignment="1">
      <alignment horizontal="right" vertical="center"/>
    </xf>
    <xf numFmtId="165" fontId="6" fillId="0" borderId="1" xfId="0" applyNumberFormat="1" applyFont="1" applyBorder="1" applyAlignment="1">
      <alignment horizontal="right" vertical="center"/>
    </xf>
    <xf numFmtId="164" fontId="6" fillId="2" borderId="1" xfId="0" applyNumberFormat="1" applyFont="1" applyFill="1" applyBorder="1" applyAlignment="1">
      <alignment horizontal="right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165" fontId="1" fillId="2" borderId="1" xfId="0" applyNumberFormat="1" applyFont="1" applyFill="1" applyBorder="1" applyAlignment="1">
      <alignment horizontal="right" vertical="center"/>
    </xf>
    <xf numFmtId="165" fontId="1" fillId="0" borderId="1" xfId="0" applyNumberFormat="1" applyFont="1" applyBorder="1" applyAlignment="1">
      <alignment horizontal="right" vertical="center"/>
    </xf>
    <xf numFmtId="164" fontId="1" fillId="2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right" vertical="center"/>
    </xf>
    <xf numFmtId="3" fontId="5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7" fontId="1" fillId="0" borderId="1" xfId="0" applyNumberFormat="1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right" vertical="center"/>
    </xf>
    <xf numFmtId="0" fontId="7" fillId="0" borderId="0" xfId="0" applyFont="1"/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top" wrapText="1"/>
    </xf>
    <xf numFmtId="165" fontId="1" fillId="0" borderId="5" xfId="0" applyNumberFormat="1" applyFont="1" applyBorder="1" applyAlignment="1">
      <alignment horizontal="right" vertical="center"/>
    </xf>
    <xf numFmtId="49" fontId="1" fillId="0" borderId="1" xfId="0" applyNumberFormat="1" applyFont="1" applyBorder="1" applyAlignment="1">
      <alignment horizontal="left" vertical="top" wrapText="1"/>
    </xf>
    <xf numFmtId="4" fontId="1" fillId="2" borderId="1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right" vertical="center"/>
    </xf>
    <xf numFmtId="165" fontId="8" fillId="0" borderId="1" xfId="0" applyNumberFormat="1" applyFont="1" applyBorder="1" applyAlignment="1">
      <alignment horizontal="right" vertical="center"/>
    </xf>
    <xf numFmtId="164" fontId="1" fillId="2" borderId="0" xfId="0" applyNumberFormat="1" applyFont="1" applyFill="1" applyAlignment="1">
      <alignment horizontal="right" vertical="center"/>
    </xf>
    <xf numFmtId="165" fontId="7" fillId="0" borderId="1" xfId="0" applyNumberFormat="1" applyFont="1" applyBorder="1" applyAlignment="1">
      <alignment horizontal="center" vertical="center"/>
    </xf>
    <xf numFmtId="165" fontId="8" fillId="0" borderId="0" xfId="0" applyNumberFormat="1" applyFont="1" applyAlignment="1">
      <alignment horizontal="right" vertical="center"/>
    </xf>
    <xf numFmtId="0" fontId="5" fillId="0" borderId="1" xfId="0" applyFont="1" applyBorder="1" applyAlignment="1">
      <alignment horizontal="left" vertical="center" wrapText="1"/>
    </xf>
    <xf numFmtId="165" fontId="7" fillId="0" borderId="0" xfId="0" applyNumberFormat="1" applyFont="1" applyAlignment="1">
      <alignment horizontal="right" vertical="center"/>
    </xf>
    <xf numFmtId="165" fontId="7" fillId="0" borderId="1" xfId="0" applyNumberFormat="1" applyFont="1" applyBorder="1" applyAlignment="1">
      <alignment horizontal="right" vertical="center"/>
    </xf>
    <xf numFmtId="164" fontId="6" fillId="0" borderId="1" xfId="0" applyNumberFormat="1" applyFont="1" applyBorder="1" applyAlignment="1">
      <alignment horizontal="right" vertical="center"/>
    </xf>
    <xf numFmtId="164" fontId="8" fillId="2" borderId="1" xfId="0" applyNumberFormat="1" applyFont="1" applyFill="1" applyBorder="1" applyAlignment="1">
      <alignment horizontal="right" vertical="center"/>
    </xf>
    <xf numFmtId="165" fontId="1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right" vertical="center"/>
    </xf>
    <xf numFmtId="49" fontId="6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right" vertical="center" wrapText="1"/>
    </xf>
    <xf numFmtId="49" fontId="1" fillId="0" borderId="1" xfId="0" applyNumberFormat="1" applyFont="1" applyBorder="1" applyAlignment="1">
      <alignment wrapText="1"/>
    </xf>
    <xf numFmtId="49" fontId="5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3350"/>
  <sheetViews>
    <sheetView tabSelected="1" zoomScale="93" zoomScaleNormal="93" workbookViewId="0">
      <pane xSplit="19" ySplit="12" topLeftCell="T13" activePane="bottomRight" state="frozen"/>
      <selection activeCell="AE3306" sqref="AE3306"/>
      <selection pane="topRight"/>
      <selection pane="bottomLeft"/>
      <selection pane="bottomRight" activeCell="H17" sqref="H17"/>
    </sheetView>
  </sheetViews>
  <sheetFormatPr defaultColWidth="9.109375" defaultRowHeight="15.6" x14ac:dyDescent="0.3"/>
  <cols>
    <col min="1" max="1" width="2" style="1" hidden="1" customWidth="1"/>
    <col min="2" max="2" width="7" style="2" customWidth="1"/>
    <col min="3" max="3" width="5.5546875" style="2" hidden="1" customWidth="1"/>
    <col min="4" max="4" width="7.5546875" style="2" hidden="1" customWidth="1"/>
    <col min="5" max="5" width="8" style="1" customWidth="1"/>
    <col min="6" max="6" width="14" style="2" customWidth="1"/>
    <col min="7" max="7" width="9.6640625" style="2" customWidth="1"/>
    <col min="8" max="8" width="56" style="1" customWidth="1"/>
    <col min="9" max="19" width="17" style="1" hidden="1" customWidth="1"/>
    <col min="20" max="20" width="18.33203125" style="1" hidden="1" customWidth="1"/>
    <col min="21" max="22" width="17" style="1" hidden="1" customWidth="1"/>
    <col min="23" max="23" width="21.5546875" style="1" hidden="1" customWidth="1"/>
    <col min="24" max="26" width="17" style="1" hidden="1" customWidth="1"/>
    <col min="27" max="27" width="21.5546875" style="1" hidden="1" customWidth="1"/>
    <col min="28" max="28" width="17" style="1" hidden="1" customWidth="1"/>
    <col min="29" max="30" width="21.5546875" style="1" hidden="1" customWidth="1"/>
    <col min="31" max="31" width="17" style="1" hidden="1" customWidth="1"/>
    <col min="32" max="32" width="18.33203125" style="3" customWidth="1"/>
    <col min="33" max="33" width="18.33203125" style="3" hidden="1" customWidth="1"/>
    <col min="34" max="35" width="18.109375" style="3" hidden="1" customWidth="1"/>
    <col min="36" max="37" width="17" style="3" hidden="1" customWidth="1"/>
    <col min="38" max="38" width="18.33203125" style="3" customWidth="1"/>
    <col min="39" max="40" width="17" style="3" hidden="1" customWidth="1"/>
    <col min="41" max="48" width="17" style="1" hidden="1" customWidth="1"/>
    <col min="49" max="51" width="18" style="1" hidden="1" customWidth="1"/>
    <col min="52" max="52" width="17" style="1" hidden="1" customWidth="1"/>
    <col min="53" max="53" width="14.33203125" style="4" customWidth="1"/>
    <col min="54" max="54" width="9" style="5" hidden="1" customWidth="1"/>
    <col min="55" max="55" width="9.109375" style="1" customWidth="1"/>
    <col min="56" max="16384" width="9.109375" style="1"/>
  </cols>
  <sheetData>
    <row r="1" spans="2:56" x14ac:dyDescent="0.3">
      <c r="AF1" s="84" t="s">
        <v>0</v>
      </c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</row>
    <row r="2" spans="2:56" x14ac:dyDescent="0.3">
      <c r="AF2" s="84" t="s">
        <v>1255</v>
      </c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</row>
    <row r="3" spans="2:56" x14ac:dyDescent="0.3">
      <c r="AF3" s="6"/>
      <c r="AG3" s="6"/>
      <c r="AH3" s="6"/>
      <c r="AI3" s="6"/>
      <c r="AJ3" s="6"/>
      <c r="AK3" s="6"/>
      <c r="AL3" s="84" t="s">
        <v>1256</v>
      </c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84"/>
    </row>
    <row r="4" spans="2:56" x14ac:dyDescent="0.3">
      <c r="AF4" s="6"/>
      <c r="AG4" s="6"/>
      <c r="AH4" s="6"/>
      <c r="AI4" s="6"/>
      <c r="AJ4" s="6"/>
      <c r="AK4" s="6"/>
      <c r="AL4" s="84" t="s">
        <v>1257</v>
      </c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84"/>
    </row>
    <row r="5" spans="2:56" x14ac:dyDescent="0.3">
      <c r="AL5" s="7"/>
      <c r="AN5" s="8" t="s">
        <v>1</v>
      </c>
    </row>
    <row r="6" spans="2:56" ht="32.25" customHeight="1" x14ac:dyDescent="0.3">
      <c r="B6" s="85" t="s">
        <v>2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C6" s="7"/>
      <c r="BD6" s="7"/>
    </row>
    <row r="7" spans="2:56" ht="17.399999999999999" x14ac:dyDescent="0.3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C7" s="7"/>
      <c r="BD7" s="7"/>
    </row>
    <row r="8" spans="2:56" x14ac:dyDescent="0.3">
      <c r="H8" s="9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10"/>
      <c r="W8" s="11"/>
      <c r="X8" s="11"/>
      <c r="Y8" s="11"/>
      <c r="Z8" s="11"/>
      <c r="AA8" s="11"/>
      <c r="AB8" s="11"/>
      <c r="AC8" s="11"/>
      <c r="AD8" s="11"/>
      <c r="AE8" s="11"/>
      <c r="AG8" s="12"/>
      <c r="AH8" s="12"/>
      <c r="AI8" s="12"/>
      <c r="AJ8" s="12"/>
      <c r="AK8" s="12"/>
      <c r="AM8" s="12"/>
      <c r="AN8" s="13" t="s">
        <v>3</v>
      </c>
      <c r="AO8" s="11"/>
      <c r="AP8" s="11"/>
      <c r="AQ8" s="11"/>
      <c r="AR8" s="11"/>
      <c r="AS8" s="11"/>
      <c r="AT8" s="11"/>
      <c r="AU8" s="11"/>
      <c r="AV8" s="14"/>
      <c r="AW8" s="11"/>
      <c r="AX8" s="11"/>
      <c r="AY8" s="11"/>
      <c r="AZ8" s="10"/>
      <c r="BA8" s="14" t="s">
        <v>3</v>
      </c>
      <c r="BB8" s="15"/>
    </row>
    <row r="9" spans="2:56" ht="18" customHeight="1" x14ac:dyDescent="0.3">
      <c r="B9" s="86" t="s">
        <v>4</v>
      </c>
      <c r="C9" s="86" t="s">
        <v>5</v>
      </c>
      <c r="D9" s="86" t="s">
        <v>6</v>
      </c>
      <c r="E9" s="87" t="s">
        <v>7</v>
      </c>
      <c r="F9" s="86" t="s">
        <v>8</v>
      </c>
      <c r="G9" s="86" t="s">
        <v>9</v>
      </c>
      <c r="H9" s="87" t="s">
        <v>10</v>
      </c>
      <c r="I9" s="87" t="s">
        <v>11</v>
      </c>
      <c r="J9" s="87" t="s">
        <v>12</v>
      </c>
      <c r="K9" s="87" t="s">
        <v>13</v>
      </c>
      <c r="L9" s="88" t="s">
        <v>14</v>
      </c>
      <c r="M9" s="88"/>
      <c r="N9" s="88"/>
      <c r="O9" s="87" t="s">
        <v>15</v>
      </c>
      <c r="P9" s="87" t="s">
        <v>16</v>
      </c>
      <c r="Q9" s="87" t="s">
        <v>17</v>
      </c>
      <c r="R9" s="87" t="s">
        <v>18</v>
      </c>
      <c r="S9" s="87" t="s">
        <v>19</v>
      </c>
      <c r="T9" s="87" t="s">
        <v>20</v>
      </c>
      <c r="U9" s="87" t="s">
        <v>12</v>
      </c>
      <c r="V9" s="87" t="s">
        <v>13</v>
      </c>
      <c r="W9" s="17" t="s">
        <v>11</v>
      </c>
      <c r="X9" s="17" t="s">
        <v>11</v>
      </c>
      <c r="Y9" s="17" t="s">
        <v>11</v>
      </c>
      <c r="Z9" s="17" t="s">
        <v>11</v>
      </c>
      <c r="AA9" s="17" t="s">
        <v>12</v>
      </c>
      <c r="AB9" s="17" t="s">
        <v>12</v>
      </c>
      <c r="AC9" s="17" t="s">
        <v>13</v>
      </c>
      <c r="AD9" s="17" t="s">
        <v>13</v>
      </c>
      <c r="AE9" s="17" t="s">
        <v>13</v>
      </c>
      <c r="AF9" s="89" t="s">
        <v>21</v>
      </c>
      <c r="AG9" s="19"/>
      <c r="AH9" s="92" t="s">
        <v>22</v>
      </c>
      <c r="AI9" s="92"/>
      <c r="AJ9" s="92"/>
      <c r="AK9" s="92"/>
      <c r="AL9" s="87" t="s">
        <v>23</v>
      </c>
      <c r="AM9" s="93" t="s">
        <v>22</v>
      </c>
      <c r="AN9" s="93"/>
      <c r="AO9" s="87" t="s">
        <v>24</v>
      </c>
      <c r="AP9" s="87" t="s">
        <v>25</v>
      </c>
      <c r="AQ9" s="87" t="s">
        <v>15</v>
      </c>
      <c r="AR9" s="87" t="s">
        <v>16</v>
      </c>
      <c r="AS9" s="87" t="s">
        <v>17</v>
      </c>
      <c r="AT9" s="87" t="s">
        <v>26</v>
      </c>
      <c r="AU9" s="87" t="s">
        <v>27</v>
      </c>
      <c r="AV9" s="87" t="s">
        <v>28</v>
      </c>
      <c r="AW9" s="87" t="s">
        <v>11</v>
      </c>
      <c r="AX9" s="87" t="s">
        <v>12</v>
      </c>
      <c r="AY9" s="87" t="s">
        <v>13</v>
      </c>
      <c r="AZ9" s="87" t="s">
        <v>29</v>
      </c>
      <c r="BA9" s="97" t="s">
        <v>30</v>
      </c>
      <c r="BB9" s="20"/>
    </row>
    <row r="10" spans="2:56" ht="12" customHeight="1" x14ac:dyDescent="0.3">
      <c r="B10" s="86"/>
      <c r="C10" s="86"/>
      <c r="D10" s="86"/>
      <c r="E10" s="87"/>
      <c r="F10" s="86"/>
      <c r="G10" s="86"/>
      <c r="H10" s="87"/>
      <c r="I10" s="87"/>
      <c r="J10" s="87"/>
      <c r="K10" s="87"/>
      <c r="L10" s="18"/>
      <c r="M10" s="18"/>
      <c r="N10" s="18"/>
      <c r="O10" s="87"/>
      <c r="P10" s="87"/>
      <c r="Q10" s="87"/>
      <c r="R10" s="87"/>
      <c r="S10" s="87"/>
      <c r="T10" s="87"/>
      <c r="U10" s="87"/>
      <c r="V10" s="87"/>
      <c r="W10" s="17"/>
      <c r="X10" s="17"/>
      <c r="Y10" s="17"/>
      <c r="Z10" s="17"/>
      <c r="AA10" s="17"/>
      <c r="AB10" s="17"/>
      <c r="AC10" s="17"/>
      <c r="AD10" s="17"/>
      <c r="AE10" s="17"/>
      <c r="AF10" s="90"/>
      <c r="AG10" s="93" t="s">
        <v>31</v>
      </c>
      <c r="AH10" s="98" t="s">
        <v>32</v>
      </c>
      <c r="AI10" s="98"/>
      <c r="AJ10" s="92" t="s">
        <v>33</v>
      </c>
      <c r="AK10" s="92"/>
      <c r="AL10" s="87"/>
      <c r="AM10" s="93"/>
      <c r="AN10" s="93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97"/>
      <c r="BB10" s="20"/>
    </row>
    <row r="11" spans="2:56" ht="15.75" customHeight="1" x14ac:dyDescent="0.3">
      <c r="B11" s="86"/>
      <c r="C11" s="86"/>
      <c r="D11" s="86"/>
      <c r="E11" s="87"/>
      <c r="F11" s="86"/>
      <c r="G11" s="86"/>
      <c r="H11" s="87"/>
      <c r="I11" s="87"/>
      <c r="J11" s="87"/>
      <c r="K11" s="87"/>
      <c r="L11" s="18"/>
      <c r="M11" s="18"/>
      <c r="N11" s="18"/>
      <c r="O11" s="87"/>
      <c r="P11" s="87"/>
      <c r="Q11" s="87"/>
      <c r="R11" s="87"/>
      <c r="S11" s="87"/>
      <c r="T11" s="87"/>
      <c r="U11" s="87"/>
      <c r="V11" s="87"/>
      <c r="W11" s="17"/>
      <c r="X11" s="17"/>
      <c r="Y11" s="17"/>
      <c r="Z11" s="17"/>
      <c r="AA11" s="17"/>
      <c r="AB11" s="17"/>
      <c r="AC11" s="17"/>
      <c r="AD11" s="17"/>
      <c r="AE11" s="17"/>
      <c r="AF11" s="90"/>
      <c r="AG11" s="93"/>
      <c r="AH11" s="99" t="s">
        <v>34</v>
      </c>
      <c r="AI11" s="99" t="s">
        <v>35</v>
      </c>
      <c r="AJ11" s="99" t="s">
        <v>34</v>
      </c>
      <c r="AK11" s="99" t="s">
        <v>35</v>
      </c>
      <c r="AL11" s="87"/>
      <c r="AM11" s="93" t="s">
        <v>32</v>
      </c>
      <c r="AN11" s="93" t="s">
        <v>33</v>
      </c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97"/>
      <c r="BB11" s="20"/>
    </row>
    <row r="12" spans="2:56" ht="19.5" customHeight="1" x14ac:dyDescent="0.3">
      <c r="B12" s="86"/>
      <c r="C12" s="86"/>
      <c r="D12" s="86"/>
      <c r="E12" s="87"/>
      <c r="F12" s="86"/>
      <c r="G12" s="86"/>
      <c r="H12" s="87"/>
      <c r="I12" s="87"/>
      <c r="J12" s="87"/>
      <c r="K12" s="87"/>
      <c r="L12" s="17" t="s">
        <v>11</v>
      </c>
      <c r="M12" s="17" t="s">
        <v>12</v>
      </c>
      <c r="N12" s="17" t="s">
        <v>13</v>
      </c>
      <c r="O12" s="87"/>
      <c r="P12" s="87"/>
      <c r="Q12" s="87"/>
      <c r="R12" s="87"/>
      <c r="S12" s="87"/>
      <c r="T12" s="87"/>
      <c r="U12" s="87"/>
      <c r="V12" s="87"/>
      <c r="W12" s="17" t="s">
        <v>36</v>
      </c>
      <c r="X12" s="17" t="s">
        <v>37</v>
      </c>
      <c r="Y12" s="17" t="s">
        <v>38</v>
      </c>
      <c r="Z12" s="17" t="s">
        <v>39</v>
      </c>
      <c r="AA12" s="17" t="s">
        <v>36</v>
      </c>
      <c r="AB12" s="17" t="s">
        <v>38</v>
      </c>
      <c r="AC12" s="17" t="s">
        <v>36</v>
      </c>
      <c r="AD12" s="17" t="s">
        <v>37</v>
      </c>
      <c r="AE12" s="17" t="s">
        <v>38</v>
      </c>
      <c r="AF12" s="91"/>
      <c r="AG12" s="93"/>
      <c r="AH12" s="99"/>
      <c r="AI12" s="99"/>
      <c r="AJ12" s="99"/>
      <c r="AK12" s="99"/>
      <c r="AL12" s="87"/>
      <c r="AM12" s="93"/>
      <c r="AN12" s="93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97"/>
      <c r="BB12" s="20">
        <v>0</v>
      </c>
    </row>
    <row r="13" spans="2:56" s="21" customFormat="1" ht="31.2" x14ac:dyDescent="0.3">
      <c r="B13" s="22" t="s">
        <v>40</v>
      </c>
      <c r="C13" s="22"/>
      <c r="D13" s="22"/>
      <c r="E13" s="23"/>
      <c r="F13" s="22"/>
      <c r="G13" s="22"/>
      <c r="H13" s="24" t="s">
        <v>41</v>
      </c>
      <c r="I13" s="25">
        <f t="shared" ref="I13:N13" si="0">I14+I58</f>
        <v>584438.69999999995</v>
      </c>
      <c r="J13" s="25">
        <f t="shared" si="0"/>
        <v>336568.19999999995</v>
      </c>
      <c r="K13" s="25">
        <f t="shared" si="0"/>
        <v>260350.4</v>
      </c>
      <c r="L13" s="25">
        <f t="shared" si="0"/>
        <v>0</v>
      </c>
      <c r="M13" s="25">
        <f t="shared" si="0"/>
        <v>0</v>
      </c>
      <c r="N13" s="25">
        <f t="shared" si="0"/>
        <v>0</v>
      </c>
      <c r="O13" s="25">
        <f>O14+O58+O45+O51</f>
        <v>-10551.574999999999</v>
      </c>
      <c r="P13" s="25">
        <f>P14+P58+P45+P51</f>
        <v>0</v>
      </c>
      <c r="Q13" s="25">
        <f>Q14+Q58+Q51</f>
        <v>-3603.848</v>
      </c>
      <c r="R13" s="25">
        <f>R14+R58+R51</f>
        <v>5121.1139999999996</v>
      </c>
      <c r="S13" s="25">
        <f>S14+S58+S51</f>
        <v>36646.855000000003</v>
      </c>
      <c r="T13" s="25">
        <f t="shared" ref="T13:T76" si="1">I13+L13+S13+R13+Q13+P13+O13</f>
        <v>612051.24599999993</v>
      </c>
      <c r="U13" s="25">
        <f t="shared" ref="U13:U39" si="2">J13+M13</f>
        <v>336568.19999999995</v>
      </c>
      <c r="V13" s="25">
        <f t="shared" ref="V13:V39" si="3">K13+N13</f>
        <v>260350.4</v>
      </c>
      <c r="W13" s="25">
        <f t="shared" ref="W13:AE13" si="4">W14+W58+W51</f>
        <v>20121.2</v>
      </c>
      <c r="X13" s="25">
        <f t="shared" si="4"/>
        <v>0</v>
      </c>
      <c r="Y13" s="25">
        <f t="shared" si="4"/>
        <v>0</v>
      </c>
      <c r="Z13" s="25">
        <f t="shared" si="4"/>
        <v>17874.154999999999</v>
      </c>
      <c r="AA13" s="25">
        <f t="shared" si="4"/>
        <v>29442.2</v>
      </c>
      <c r="AB13" s="25">
        <f t="shared" si="4"/>
        <v>0</v>
      </c>
      <c r="AC13" s="25">
        <f t="shared" si="4"/>
        <v>29442.2</v>
      </c>
      <c r="AD13" s="25">
        <f t="shared" si="4"/>
        <v>0</v>
      </c>
      <c r="AE13" s="25">
        <f t="shared" si="4"/>
        <v>0</v>
      </c>
      <c r="AF13" s="26">
        <f t="shared" ref="AF13:AT13" si="5">AF14+AF58+AF45+AF51</f>
        <v>603609.80809999991</v>
      </c>
      <c r="AG13" s="26">
        <f t="shared" si="5"/>
        <v>0</v>
      </c>
      <c r="AH13" s="26">
        <f t="shared" si="5"/>
        <v>0</v>
      </c>
      <c r="AI13" s="26">
        <f t="shared" si="5"/>
        <v>0</v>
      </c>
      <c r="AJ13" s="26">
        <f t="shared" si="5"/>
        <v>260000</v>
      </c>
      <c r="AK13" s="26">
        <f t="shared" si="5"/>
        <v>0</v>
      </c>
      <c r="AL13" s="26">
        <f t="shared" si="5"/>
        <v>327466.75298999995</v>
      </c>
      <c r="AM13" s="26">
        <f t="shared" si="5"/>
        <v>0</v>
      </c>
      <c r="AN13" s="26">
        <f t="shared" si="5"/>
        <v>0</v>
      </c>
      <c r="AO13" s="27">
        <f t="shared" si="5"/>
        <v>181147.33560999998</v>
      </c>
      <c r="AP13" s="27">
        <f t="shared" si="5"/>
        <v>624739.26809999999</v>
      </c>
      <c r="AQ13" s="27">
        <f t="shared" si="5"/>
        <v>-10551.574999999999</v>
      </c>
      <c r="AR13" s="27">
        <f t="shared" si="5"/>
        <v>0</v>
      </c>
      <c r="AS13" s="27">
        <f t="shared" si="5"/>
        <v>0</v>
      </c>
      <c r="AT13" s="27">
        <f t="shared" si="5"/>
        <v>0</v>
      </c>
      <c r="AU13" s="27">
        <f t="shared" ref="AU13:AU76" si="6">AP13+AS13+AT13+AR13+AQ13</f>
        <v>614187.69310000003</v>
      </c>
      <c r="AV13" s="27">
        <f t="shared" ref="AV13:AV76" si="7">T13-AU13</f>
        <v>-2136.4471000001067</v>
      </c>
      <c r="AW13" s="27">
        <f t="shared" ref="AW13:AW76" si="8">T13+W13+X13+Y13+Z13</f>
        <v>650046.60099999991</v>
      </c>
      <c r="AX13" s="27">
        <f t="shared" ref="AX13:AX76" si="9">U13+AA13+AB13</f>
        <v>366010.39999999997</v>
      </c>
      <c r="AY13" s="27">
        <f t="shared" ref="AY13:AY76" si="10">V13+AC13+AE13+AD13</f>
        <v>289792.59999999998</v>
      </c>
      <c r="AZ13" s="27">
        <f>AZ14+AZ58+AZ51</f>
        <v>0</v>
      </c>
      <c r="BA13" s="28">
        <f t="shared" ref="BA13:BA76" si="11">AL13/AF13*100</f>
        <v>54.251396944787324</v>
      </c>
      <c r="BB13" s="20"/>
    </row>
    <row r="14" spans="2:56" s="21" customFormat="1" x14ac:dyDescent="0.3">
      <c r="B14" s="22" t="s">
        <v>40</v>
      </c>
      <c r="C14" s="22" t="s">
        <v>42</v>
      </c>
      <c r="D14" s="22"/>
      <c r="E14" s="29" t="str">
        <f t="shared" ref="E14:E77" si="12">CONCATENATE(C14,D14)</f>
        <v>01</v>
      </c>
      <c r="F14" s="22"/>
      <c r="G14" s="22"/>
      <c r="H14" s="24" t="s">
        <v>43</v>
      </c>
      <c r="I14" s="25">
        <f t="shared" ref="I14:S14" si="13">I15</f>
        <v>324438.7</v>
      </c>
      <c r="J14" s="25">
        <f t="shared" si="13"/>
        <v>336568.19999999995</v>
      </c>
      <c r="K14" s="25">
        <f t="shared" si="13"/>
        <v>260350.4</v>
      </c>
      <c r="L14" s="25">
        <f t="shared" si="13"/>
        <v>0</v>
      </c>
      <c r="M14" s="25">
        <f t="shared" si="13"/>
        <v>0</v>
      </c>
      <c r="N14" s="25">
        <f t="shared" si="13"/>
        <v>0</v>
      </c>
      <c r="O14" s="25">
        <f t="shared" si="13"/>
        <v>-10551.574999999999</v>
      </c>
      <c r="P14" s="25">
        <f t="shared" si="13"/>
        <v>0</v>
      </c>
      <c r="Q14" s="25">
        <f t="shared" si="13"/>
        <v>-3603.848</v>
      </c>
      <c r="R14" s="25">
        <f t="shared" si="13"/>
        <v>3772.614</v>
      </c>
      <c r="S14" s="25">
        <f t="shared" si="13"/>
        <v>36646.855000000003</v>
      </c>
      <c r="T14" s="25">
        <f t="shared" si="1"/>
        <v>350702.74599999998</v>
      </c>
      <c r="U14" s="25">
        <f t="shared" si="2"/>
        <v>336568.19999999995</v>
      </c>
      <c r="V14" s="25">
        <f t="shared" si="3"/>
        <v>260350.4</v>
      </c>
      <c r="W14" s="25">
        <f t="shared" ref="W14:AT14" si="14">W15</f>
        <v>20121.2</v>
      </c>
      <c r="X14" s="25">
        <f t="shared" si="14"/>
        <v>0</v>
      </c>
      <c r="Y14" s="25">
        <f t="shared" si="14"/>
        <v>0</v>
      </c>
      <c r="Z14" s="25">
        <f t="shared" si="14"/>
        <v>16525.654999999999</v>
      </c>
      <c r="AA14" s="25">
        <f t="shared" si="14"/>
        <v>29442.2</v>
      </c>
      <c r="AB14" s="25">
        <f t="shared" si="14"/>
        <v>0</v>
      </c>
      <c r="AC14" s="25">
        <f t="shared" si="14"/>
        <v>29442.2</v>
      </c>
      <c r="AD14" s="25">
        <f t="shared" si="14"/>
        <v>0</v>
      </c>
      <c r="AE14" s="25">
        <f t="shared" si="14"/>
        <v>0</v>
      </c>
      <c r="AF14" s="26">
        <f t="shared" si="14"/>
        <v>343364.40809999994</v>
      </c>
      <c r="AG14" s="26">
        <f t="shared" si="14"/>
        <v>0</v>
      </c>
      <c r="AH14" s="26">
        <f t="shared" si="14"/>
        <v>0</v>
      </c>
      <c r="AI14" s="26">
        <f t="shared" si="14"/>
        <v>0</v>
      </c>
      <c r="AJ14" s="26">
        <f t="shared" si="14"/>
        <v>0</v>
      </c>
      <c r="AK14" s="26">
        <f t="shared" si="14"/>
        <v>0</v>
      </c>
      <c r="AL14" s="26">
        <f t="shared" si="14"/>
        <v>327221.35298999993</v>
      </c>
      <c r="AM14" s="26">
        <f t="shared" si="14"/>
        <v>0</v>
      </c>
      <c r="AN14" s="26">
        <f t="shared" si="14"/>
        <v>0</v>
      </c>
      <c r="AO14" s="27">
        <f t="shared" si="14"/>
        <v>180943.53560999999</v>
      </c>
      <c r="AP14" s="27">
        <f t="shared" si="14"/>
        <v>362042.26810000004</v>
      </c>
      <c r="AQ14" s="27">
        <f t="shared" si="14"/>
        <v>-10551.574999999999</v>
      </c>
      <c r="AR14" s="27">
        <f t="shared" si="14"/>
        <v>0</v>
      </c>
      <c r="AS14" s="27">
        <f t="shared" si="14"/>
        <v>0</v>
      </c>
      <c r="AT14" s="27">
        <f t="shared" si="14"/>
        <v>0</v>
      </c>
      <c r="AU14" s="27">
        <f t="shared" si="6"/>
        <v>351490.69310000003</v>
      </c>
      <c r="AV14" s="27">
        <f t="shared" si="7"/>
        <v>-787.94710000004852</v>
      </c>
      <c r="AW14" s="27">
        <f t="shared" si="8"/>
        <v>387349.60100000002</v>
      </c>
      <c r="AX14" s="27">
        <f t="shared" si="9"/>
        <v>366010.39999999997</v>
      </c>
      <c r="AY14" s="27">
        <f t="shared" si="10"/>
        <v>289792.59999999998</v>
      </c>
      <c r="AZ14" s="27">
        <f>AZ15</f>
        <v>0</v>
      </c>
      <c r="BA14" s="28">
        <f t="shared" si="11"/>
        <v>95.298564810683999</v>
      </c>
      <c r="BB14" s="20"/>
    </row>
    <row r="15" spans="2:56" s="30" customFormat="1" x14ac:dyDescent="0.3">
      <c r="B15" s="31" t="s">
        <v>40</v>
      </c>
      <c r="C15" s="31" t="s">
        <v>42</v>
      </c>
      <c r="D15" s="31" t="s">
        <v>44</v>
      </c>
      <c r="E15" s="29" t="str">
        <f t="shared" si="12"/>
        <v>0113</v>
      </c>
      <c r="F15" s="31"/>
      <c r="G15" s="31"/>
      <c r="H15" s="32" t="s">
        <v>45</v>
      </c>
      <c r="I15" s="33">
        <f t="shared" ref="I15:N15" si="15">I16+I36</f>
        <v>324438.7</v>
      </c>
      <c r="J15" s="33">
        <f t="shared" si="15"/>
        <v>336568.19999999995</v>
      </c>
      <c r="K15" s="33">
        <f t="shared" si="15"/>
        <v>260350.4</v>
      </c>
      <c r="L15" s="33">
        <f t="shared" si="15"/>
        <v>0</v>
      </c>
      <c r="M15" s="33">
        <f t="shared" si="15"/>
        <v>0</v>
      </c>
      <c r="N15" s="33">
        <f t="shared" si="15"/>
        <v>0</v>
      </c>
      <c r="O15" s="33">
        <f>O16+O36+O40</f>
        <v>-10551.574999999999</v>
      </c>
      <c r="P15" s="33">
        <f>P16+P36+P40</f>
        <v>0</v>
      </c>
      <c r="Q15" s="33">
        <f>Q16+Q36+Q40</f>
        <v>-3603.848</v>
      </c>
      <c r="R15" s="33">
        <f>R16+R36+R40</f>
        <v>3772.614</v>
      </c>
      <c r="S15" s="33">
        <f>S16+S36</f>
        <v>36646.855000000003</v>
      </c>
      <c r="T15" s="33">
        <f t="shared" si="1"/>
        <v>350702.74599999998</v>
      </c>
      <c r="U15" s="33">
        <f t="shared" si="2"/>
        <v>336568.19999999995</v>
      </c>
      <c r="V15" s="33">
        <f t="shared" si="3"/>
        <v>260350.4</v>
      </c>
      <c r="W15" s="33">
        <f t="shared" ref="W15:AE15" si="16">W16+W36</f>
        <v>20121.2</v>
      </c>
      <c r="X15" s="33">
        <f t="shared" si="16"/>
        <v>0</v>
      </c>
      <c r="Y15" s="33">
        <f t="shared" si="16"/>
        <v>0</v>
      </c>
      <c r="Z15" s="33">
        <f t="shared" si="16"/>
        <v>16525.654999999999</v>
      </c>
      <c r="AA15" s="33">
        <f t="shared" si="16"/>
        <v>29442.2</v>
      </c>
      <c r="AB15" s="33">
        <f t="shared" si="16"/>
        <v>0</v>
      </c>
      <c r="AC15" s="33">
        <f t="shared" si="16"/>
        <v>29442.2</v>
      </c>
      <c r="AD15" s="33">
        <f t="shared" si="16"/>
        <v>0</v>
      </c>
      <c r="AE15" s="33">
        <f t="shared" si="16"/>
        <v>0</v>
      </c>
      <c r="AF15" s="34">
        <f t="shared" ref="AF15:AT15" si="17">AF16+AF36+AF40</f>
        <v>343364.40809999994</v>
      </c>
      <c r="AG15" s="34">
        <f t="shared" si="17"/>
        <v>0</v>
      </c>
      <c r="AH15" s="34">
        <f t="shared" si="17"/>
        <v>0</v>
      </c>
      <c r="AI15" s="34">
        <f t="shared" si="17"/>
        <v>0</v>
      </c>
      <c r="AJ15" s="34">
        <f t="shared" si="17"/>
        <v>0</v>
      </c>
      <c r="AK15" s="34">
        <f t="shared" si="17"/>
        <v>0</v>
      </c>
      <c r="AL15" s="34">
        <f t="shared" si="17"/>
        <v>327221.35298999993</v>
      </c>
      <c r="AM15" s="34">
        <f t="shared" si="17"/>
        <v>0</v>
      </c>
      <c r="AN15" s="34">
        <f t="shared" si="17"/>
        <v>0</v>
      </c>
      <c r="AO15" s="35">
        <f t="shared" si="17"/>
        <v>180943.53560999999</v>
      </c>
      <c r="AP15" s="36">
        <f t="shared" si="17"/>
        <v>362042.26810000004</v>
      </c>
      <c r="AQ15" s="36">
        <f t="shared" si="17"/>
        <v>-10551.574999999999</v>
      </c>
      <c r="AR15" s="36">
        <f t="shared" si="17"/>
        <v>0</v>
      </c>
      <c r="AS15" s="36">
        <f t="shared" si="17"/>
        <v>0</v>
      </c>
      <c r="AT15" s="36">
        <f t="shared" si="17"/>
        <v>0</v>
      </c>
      <c r="AU15" s="36">
        <f t="shared" si="6"/>
        <v>351490.69310000003</v>
      </c>
      <c r="AV15" s="36">
        <f t="shared" si="7"/>
        <v>-787.94710000004852</v>
      </c>
      <c r="AW15" s="36">
        <f t="shared" si="8"/>
        <v>387349.60100000002</v>
      </c>
      <c r="AX15" s="36">
        <f t="shared" si="9"/>
        <v>366010.39999999997</v>
      </c>
      <c r="AY15" s="36">
        <f t="shared" si="10"/>
        <v>289792.59999999998</v>
      </c>
      <c r="AZ15" s="36">
        <f>AZ16+AZ36</f>
        <v>0</v>
      </c>
      <c r="BA15" s="37">
        <f t="shared" si="11"/>
        <v>95.298564810683999</v>
      </c>
      <c r="BB15" s="20"/>
    </row>
    <row r="16" spans="2:56" ht="31.2" x14ac:dyDescent="0.3">
      <c r="B16" s="38" t="s">
        <v>40</v>
      </c>
      <c r="C16" s="38" t="s">
        <v>42</v>
      </c>
      <c r="D16" s="38" t="s">
        <v>44</v>
      </c>
      <c r="E16" s="39" t="str">
        <f t="shared" si="12"/>
        <v>0113</v>
      </c>
      <c r="F16" s="38" t="s">
        <v>46</v>
      </c>
      <c r="G16" s="38"/>
      <c r="H16" s="40" t="s">
        <v>47</v>
      </c>
      <c r="I16" s="18">
        <f t="shared" ref="I16:S16" si="18">I17</f>
        <v>323779.3</v>
      </c>
      <c r="J16" s="18">
        <f t="shared" si="18"/>
        <v>336277.6</v>
      </c>
      <c r="K16" s="18">
        <f t="shared" si="18"/>
        <v>260213.6</v>
      </c>
      <c r="L16" s="18">
        <f t="shared" si="18"/>
        <v>0</v>
      </c>
      <c r="M16" s="18">
        <f t="shared" si="18"/>
        <v>0</v>
      </c>
      <c r="N16" s="18">
        <f t="shared" si="18"/>
        <v>0</v>
      </c>
      <c r="O16" s="18">
        <f t="shared" si="18"/>
        <v>-10115.834999999999</v>
      </c>
      <c r="P16" s="18">
        <f t="shared" si="18"/>
        <v>0</v>
      </c>
      <c r="Q16" s="18">
        <f t="shared" si="18"/>
        <v>-3603.848</v>
      </c>
      <c r="R16" s="18">
        <f t="shared" si="18"/>
        <v>3772.614</v>
      </c>
      <c r="S16" s="18">
        <f t="shared" si="18"/>
        <v>36646.855000000003</v>
      </c>
      <c r="T16" s="18">
        <f t="shared" si="1"/>
        <v>350479.08599999995</v>
      </c>
      <c r="U16" s="18">
        <f t="shared" si="2"/>
        <v>336277.6</v>
      </c>
      <c r="V16" s="18">
        <f t="shared" si="3"/>
        <v>260213.6</v>
      </c>
      <c r="W16" s="18">
        <f t="shared" ref="W16:AT16" si="19">W17</f>
        <v>20121.2</v>
      </c>
      <c r="X16" s="18">
        <f t="shared" si="19"/>
        <v>0</v>
      </c>
      <c r="Y16" s="18">
        <f t="shared" si="19"/>
        <v>0</v>
      </c>
      <c r="Z16" s="18">
        <f t="shared" si="19"/>
        <v>16525.654999999999</v>
      </c>
      <c r="AA16" s="18">
        <f t="shared" si="19"/>
        <v>29442.2</v>
      </c>
      <c r="AB16" s="18">
        <f t="shared" si="19"/>
        <v>0</v>
      </c>
      <c r="AC16" s="18">
        <f t="shared" si="19"/>
        <v>29442.2</v>
      </c>
      <c r="AD16" s="18">
        <f t="shared" si="19"/>
        <v>0</v>
      </c>
      <c r="AE16" s="18">
        <f t="shared" si="19"/>
        <v>0</v>
      </c>
      <c r="AF16" s="41">
        <f t="shared" si="19"/>
        <v>341478.07760999998</v>
      </c>
      <c r="AG16" s="41">
        <f t="shared" si="19"/>
        <v>0</v>
      </c>
      <c r="AH16" s="41">
        <f t="shared" si="19"/>
        <v>0</v>
      </c>
      <c r="AI16" s="41">
        <f t="shared" si="19"/>
        <v>0</v>
      </c>
      <c r="AJ16" s="41">
        <f t="shared" si="19"/>
        <v>0</v>
      </c>
      <c r="AK16" s="41">
        <f t="shared" si="19"/>
        <v>0</v>
      </c>
      <c r="AL16" s="41">
        <f t="shared" si="19"/>
        <v>325335.02249999996</v>
      </c>
      <c r="AM16" s="41">
        <f t="shared" si="19"/>
        <v>0</v>
      </c>
      <c r="AN16" s="41">
        <f t="shared" si="19"/>
        <v>0</v>
      </c>
      <c r="AO16" s="42">
        <f t="shared" si="19"/>
        <v>179900.21901</v>
      </c>
      <c r="AP16" s="42">
        <f t="shared" si="19"/>
        <v>360270.73149999999</v>
      </c>
      <c r="AQ16" s="42">
        <f t="shared" si="19"/>
        <v>-10115.834999999999</v>
      </c>
      <c r="AR16" s="42">
        <f t="shared" si="19"/>
        <v>0</v>
      </c>
      <c r="AS16" s="42">
        <f t="shared" si="19"/>
        <v>0</v>
      </c>
      <c r="AT16" s="42">
        <f t="shared" si="19"/>
        <v>0</v>
      </c>
      <c r="AU16" s="42">
        <f t="shared" si="6"/>
        <v>350154.89649999997</v>
      </c>
      <c r="AV16" s="42">
        <f t="shared" si="7"/>
        <v>324.18949999997858</v>
      </c>
      <c r="AW16" s="42">
        <f t="shared" si="8"/>
        <v>387125.94099999999</v>
      </c>
      <c r="AX16" s="42">
        <f t="shared" si="9"/>
        <v>365719.8</v>
      </c>
      <c r="AY16" s="42">
        <f t="shared" si="10"/>
        <v>289655.8</v>
      </c>
      <c r="AZ16" s="42">
        <f>AZ17</f>
        <v>0</v>
      </c>
      <c r="BA16" s="43">
        <f t="shared" si="11"/>
        <v>95.272594005745546</v>
      </c>
      <c r="BB16" s="20"/>
    </row>
    <row r="17" spans="2:54" x14ac:dyDescent="0.3">
      <c r="B17" s="38" t="s">
        <v>40</v>
      </c>
      <c r="C17" s="38" t="s">
        <v>42</v>
      </c>
      <c r="D17" s="38" t="s">
        <v>44</v>
      </c>
      <c r="E17" s="39" t="str">
        <f t="shared" si="12"/>
        <v>0113</v>
      </c>
      <c r="F17" s="38" t="s">
        <v>48</v>
      </c>
      <c r="G17" s="38"/>
      <c r="H17" s="40" t="s">
        <v>49</v>
      </c>
      <c r="I17" s="18">
        <f t="shared" ref="I17:S17" si="20">I18+I27</f>
        <v>323779.3</v>
      </c>
      <c r="J17" s="18">
        <f t="shared" si="20"/>
        <v>336277.6</v>
      </c>
      <c r="K17" s="18">
        <f t="shared" si="20"/>
        <v>260213.6</v>
      </c>
      <c r="L17" s="18">
        <f t="shared" si="20"/>
        <v>0</v>
      </c>
      <c r="M17" s="18">
        <f t="shared" si="20"/>
        <v>0</v>
      </c>
      <c r="N17" s="18">
        <f t="shared" si="20"/>
        <v>0</v>
      </c>
      <c r="O17" s="18">
        <f t="shared" si="20"/>
        <v>-10115.834999999999</v>
      </c>
      <c r="P17" s="18">
        <f t="shared" si="20"/>
        <v>0</v>
      </c>
      <c r="Q17" s="18">
        <f t="shared" si="20"/>
        <v>-3603.848</v>
      </c>
      <c r="R17" s="18">
        <f t="shared" si="20"/>
        <v>3772.614</v>
      </c>
      <c r="S17" s="18">
        <f t="shared" si="20"/>
        <v>36646.855000000003</v>
      </c>
      <c r="T17" s="18">
        <f t="shared" si="1"/>
        <v>350479.08599999995</v>
      </c>
      <c r="U17" s="18">
        <f t="shared" si="2"/>
        <v>336277.6</v>
      </c>
      <c r="V17" s="18">
        <f t="shared" si="3"/>
        <v>260213.6</v>
      </c>
      <c r="W17" s="18">
        <f t="shared" ref="W17:AT17" si="21">W18+W27</f>
        <v>20121.2</v>
      </c>
      <c r="X17" s="18">
        <f t="shared" si="21"/>
        <v>0</v>
      </c>
      <c r="Y17" s="18">
        <f t="shared" si="21"/>
        <v>0</v>
      </c>
      <c r="Z17" s="18">
        <f t="shared" si="21"/>
        <v>16525.654999999999</v>
      </c>
      <c r="AA17" s="18">
        <f t="shared" si="21"/>
        <v>29442.2</v>
      </c>
      <c r="AB17" s="18">
        <f t="shared" si="21"/>
        <v>0</v>
      </c>
      <c r="AC17" s="18">
        <f t="shared" si="21"/>
        <v>29442.2</v>
      </c>
      <c r="AD17" s="18">
        <f t="shared" si="21"/>
        <v>0</v>
      </c>
      <c r="AE17" s="18">
        <f t="shared" si="21"/>
        <v>0</v>
      </c>
      <c r="AF17" s="41">
        <f t="shared" si="21"/>
        <v>341478.07760999998</v>
      </c>
      <c r="AG17" s="41">
        <f t="shared" si="21"/>
        <v>0</v>
      </c>
      <c r="AH17" s="41">
        <f t="shared" si="21"/>
        <v>0</v>
      </c>
      <c r="AI17" s="41">
        <f t="shared" si="21"/>
        <v>0</v>
      </c>
      <c r="AJ17" s="41">
        <f t="shared" si="21"/>
        <v>0</v>
      </c>
      <c r="AK17" s="41">
        <f t="shared" si="21"/>
        <v>0</v>
      </c>
      <c r="AL17" s="41">
        <f t="shared" si="21"/>
        <v>325335.02249999996</v>
      </c>
      <c r="AM17" s="41">
        <f t="shared" si="21"/>
        <v>0</v>
      </c>
      <c r="AN17" s="41">
        <f t="shared" si="21"/>
        <v>0</v>
      </c>
      <c r="AO17" s="14">
        <f t="shared" si="21"/>
        <v>179900.21901</v>
      </c>
      <c r="AP17" s="42">
        <f t="shared" si="21"/>
        <v>360270.73149999999</v>
      </c>
      <c r="AQ17" s="42">
        <f t="shared" si="21"/>
        <v>-10115.834999999999</v>
      </c>
      <c r="AR17" s="42">
        <f t="shared" si="21"/>
        <v>0</v>
      </c>
      <c r="AS17" s="42">
        <f t="shared" si="21"/>
        <v>0</v>
      </c>
      <c r="AT17" s="42">
        <f t="shared" si="21"/>
        <v>0</v>
      </c>
      <c r="AU17" s="42">
        <f t="shared" si="6"/>
        <v>350154.89649999997</v>
      </c>
      <c r="AV17" s="42">
        <f t="shared" si="7"/>
        <v>324.18949999997858</v>
      </c>
      <c r="AW17" s="42">
        <f t="shared" si="8"/>
        <v>387125.94099999999</v>
      </c>
      <c r="AX17" s="42">
        <f t="shared" si="9"/>
        <v>365719.8</v>
      </c>
      <c r="AY17" s="42">
        <f t="shared" si="10"/>
        <v>289655.8</v>
      </c>
      <c r="AZ17" s="42">
        <f>AZ18+AZ27</f>
        <v>0</v>
      </c>
      <c r="BA17" s="43">
        <f t="shared" si="11"/>
        <v>95.272594005745546</v>
      </c>
      <c r="BB17" s="20"/>
    </row>
    <row r="18" spans="2:54" ht="62.4" x14ac:dyDescent="0.3">
      <c r="B18" s="38" t="s">
        <v>40</v>
      </c>
      <c r="C18" s="38" t="s">
        <v>42</v>
      </c>
      <c r="D18" s="38" t="s">
        <v>44</v>
      </c>
      <c r="E18" s="39" t="str">
        <f t="shared" si="12"/>
        <v>0113</v>
      </c>
      <c r="F18" s="38" t="s">
        <v>50</v>
      </c>
      <c r="G18" s="38"/>
      <c r="H18" s="40" t="s">
        <v>51</v>
      </c>
      <c r="I18" s="18">
        <f t="shared" ref="I18:S18" si="22">I19+I22+I25</f>
        <v>169517.4</v>
      </c>
      <c r="J18" s="18">
        <f t="shared" si="22"/>
        <v>178833.6</v>
      </c>
      <c r="K18" s="18">
        <f t="shared" si="22"/>
        <v>102769.60000000001</v>
      </c>
      <c r="L18" s="18">
        <f t="shared" si="22"/>
        <v>0</v>
      </c>
      <c r="M18" s="18">
        <f t="shared" si="22"/>
        <v>0</v>
      </c>
      <c r="N18" s="18">
        <f t="shared" si="22"/>
        <v>0</v>
      </c>
      <c r="O18" s="18">
        <f t="shared" si="22"/>
        <v>-10087.798999999999</v>
      </c>
      <c r="P18" s="18">
        <f t="shared" si="22"/>
        <v>0</v>
      </c>
      <c r="Q18" s="18">
        <f t="shared" si="22"/>
        <v>-3603.848</v>
      </c>
      <c r="R18" s="18">
        <f t="shared" si="22"/>
        <v>2799.03</v>
      </c>
      <c r="S18" s="18">
        <f t="shared" si="22"/>
        <v>13316.42607</v>
      </c>
      <c r="T18" s="18">
        <f t="shared" si="1"/>
        <v>171941.20906999998</v>
      </c>
      <c r="U18" s="18">
        <f t="shared" si="2"/>
        <v>178833.6</v>
      </c>
      <c r="V18" s="18">
        <f t="shared" si="3"/>
        <v>102769.60000000001</v>
      </c>
      <c r="W18" s="18">
        <f t="shared" ref="W18:AT18" si="23">W19+W22+W25</f>
        <v>0</v>
      </c>
      <c r="X18" s="18">
        <f t="shared" si="23"/>
        <v>0</v>
      </c>
      <c r="Y18" s="18">
        <f t="shared" si="23"/>
        <v>0</v>
      </c>
      <c r="Z18" s="18">
        <f t="shared" si="23"/>
        <v>13316.42607</v>
      </c>
      <c r="AA18" s="18">
        <f t="shared" si="23"/>
        <v>5000</v>
      </c>
      <c r="AB18" s="18">
        <f t="shared" si="23"/>
        <v>0</v>
      </c>
      <c r="AC18" s="18">
        <f t="shared" si="23"/>
        <v>5000</v>
      </c>
      <c r="AD18" s="18">
        <f t="shared" si="23"/>
        <v>0</v>
      </c>
      <c r="AE18" s="18">
        <f t="shared" si="23"/>
        <v>0</v>
      </c>
      <c r="AF18" s="41">
        <f t="shared" si="23"/>
        <v>163349.60067999997</v>
      </c>
      <c r="AG18" s="41">
        <f t="shared" si="23"/>
        <v>0</v>
      </c>
      <c r="AH18" s="41">
        <f t="shared" si="23"/>
        <v>0</v>
      </c>
      <c r="AI18" s="41">
        <f t="shared" si="23"/>
        <v>0</v>
      </c>
      <c r="AJ18" s="41">
        <f t="shared" si="23"/>
        <v>0</v>
      </c>
      <c r="AK18" s="41">
        <f t="shared" si="23"/>
        <v>0</v>
      </c>
      <c r="AL18" s="41">
        <f t="shared" si="23"/>
        <v>155516.44235999999</v>
      </c>
      <c r="AM18" s="41">
        <f t="shared" si="23"/>
        <v>0</v>
      </c>
      <c r="AN18" s="41">
        <f t="shared" si="23"/>
        <v>0</v>
      </c>
      <c r="AO18" s="42">
        <f t="shared" si="23"/>
        <v>69840.544470000008</v>
      </c>
      <c r="AP18" s="42">
        <f t="shared" si="23"/>
        <v>182114.21857</v>
      </c>
      <c r="AQ18" s="42">
        <f t="shared" si="23"/>
        <v>-10087.798999999999</v>
      </c>
      <c r="AR18" s="42">
        <f t="shared" si="23"/>
        <v>0</v>
      </c>
      <c r="AS18" s="42">
        <f t="shared" si="23"/>
        <v>0</v>
      </c>
      <c r="AT18" s="42">
        <f t="shared" si="23"/>
        <v>0</v>
      </c>
      <c r="AU18" s="42">
        <f t="shared" si="6"/>
        <v>172026.41957</v>
      </c>
      <c r="AV18" s="42">
        <f t="shared" si="7"/>
        <v>-85.2105000000156</v>
      </c>
      <c r="AW18" s="42">
        <f t="shared" si="8"/>
        <v>185257.63513999997</v>
      </c>
      <c r="AX18" s="42">
        <f t="shared" si="9"/>
        <v>183833.60000000001</v>
      </c>
      <c r="AY18" s="42">
        <f t="shared" si="10"/>
        <v>107769.60000000001</v>
      </c>
      <c r="AZ18" s="42">
        <f>AZ19+AZ22+AZ25</f>
        <v>0</v>
      </c>
      <c r="BA18" s="43">
        <f t="shared" si="11"/>
        <v>95.20466637972072</v>
      </c>
      <c r="BB18" s="20"/>
    </row>
    <row r="19" spans="2:54" x14ac:dyDescent="0.3">
      <c r="B19" s="38" t="s">
        <v>40</v>
      </c>
      <c r="C19" s="38" t="s">
        <v>42</v>
      </c>
      <c r="D19" s="38" t="s">
        <v>44</v>
      </c>
      <c r="E19" s="39" t="str">
        <f t="shared" si="12"/>
        <v>0113</v>
      </c>
      <c r="F19" s="38" t="s">
        <v>52</v>
      </c>
      <c r="G19" s="38"/>
      <c r="H19" s="40" t="s">
        <v>53</v>
      </c>
      <c r="I19" s="18">
        <f t="shared" ref="I19:S19" si="24">I20+I21</f>
        <v>2114.4</v>
      </c>
      <c r="J19" s="18">
        <f t="shared" si="24"/>
        <v>2114.4</v>
      </c>
      <c r="K19" s="18">
        <f t="shared" si="24"/>
        <v>2114.4</v>
      </c>
      <c r="L19" s="18">
        <f t="shared" si="24"/>
        <v>0</v>
      </c>
      <c r="M19" s="18">
        <f t="shared" si="24"/>
        <v>0</v>
      </c>
      <c r="N19" s="18">
        <f t="shared" si="24"/>
        <v>0</v>
      </c>
      <c r="O19" s="18">
        <f t="shared" si="24"/>
        <v>-82.43</v>
      </c>
      <c r="P19" s="18">
        <f t="shared" si="24"/>
        <v>0</v>
      </c>
      <c r="Q19" s="18">
        <f t="shared" si="24"/>
        <v>0</v>
      </c>
      <c r="R19" s="18">
        <f t="shared" si="24"/>
        <v>0</v>
      </c>
      <c r="S19" s="18">
        <f t="shared" si="24"/>
        <v>0</v>
      </c>
      <c r="T19" s="18">
        <f t="shared" si="1"/>
        <v>2031.97</v>
      </c>
      <c r="U19" s="18">
        <f t="shared" si="2"/>
        <v>2114.4</v>
      </c>
      <c r="V19" s="18">
        <f t="shared" si="3"/>
        <v>2114.4</v>
      </c>
      <c r="W19" s="18">
        <f t="shared" ref="W19:AT19" si="25">W20+W21</f>
        <v>0</v>
      </c>
      <c r="X19" s="18">
        <f t="shared" si="25"/>
        <v>0</v>
      </c>
      <c r="Y19" s="18">
        <f t="shared" si="25"/>
        <v>0</v>
      </c>
      <c r="Z19" s="18">
        <f t="shared" si="25"/>
        <v>0</v>
      </c>
      <c r="AA19" s="18">
        <f t="shared" si="25"/>
        <v>0</v>
      </c>
      <c r="AB19" s="18">
        <f t="shared" si="25"/>
        <v>0</v>
      </c>
      <c r="AC19" s="18">
        <f t="shared" si="25"/>
        <v>0</v>
      </c>
      <c r="AD19" s="18">
        <f t="shared" si="25"/>
        <v>0</v>
      </c>
      <c r="AE19" s="18">
        <f t="shared" si="25"/>
        <v>0</v>
      </c>
      <c r="AF19" s="41">
        <f t="shared" si="25"/>
        <v>2013.7043799999999</v>
      </c>
      <c r="AG19" s="41">
        <f t="shared" si="25"/>
        <v>0</v>
      </c>
      <c r="AH19" s="41">
        <f t="shared" si="25"/>
        <v>0</v>
      </c>
      <c r="AI19" s="41">
        <f t="shared" si="25"/>
        <v>0</v>
      </c>
      <c r="AJ19" s="41">
        <f t="shared" si="25"/>
        <v>0</v>
      </c>
      <c r="AK19" s="41">
        <f t="shared" si="25"/>
        <v>0</v>
      </c>
      <c r="AL19" s="41">
        <f t="shared" si="25"/>
        <v>2013.7043799999999</v>
      </c>
      <c r="AM19" s="41">
        <f t="shared" si="25"/>
        <v>0</v>
      </c>
      <c r="AN19" s="41">
        <f t="shared" si="25"/>
        <v>0</v>
      </c>
      <c r="AO19" s="14">
        <f t="shared" si="25"/>
        <v>1375.84816</v>
      </c>
      <c r="AP19" s="42">
        <f t="shared" si="25"/>
        <v>2114.4</v>
      </c>
      <c r="AQ19" s="42">
        <f t="shared" si="25"/>
        <v>-82.43</v>
      </c>
      <c r="AR19" s="42">
        <f t="shared" si="25"/>
        <v>0</v>
      </c>
      <c r="AS19" s="42">
        <f t="shared" si="25"/>
        <v>0</v>
      </c>
      <c r="AT19" s="42">
        <f t="shared" si="25"/>
        <v>0</v>
      </c>
      <c r="AU19" s="42">
        <f t="shared" si="6"/>
        <v>2031.97</v>
      </c>
      <c r="AV19" s="42">
        <f t="shared" si="7"/>
        <v>0</v>
      </c>
      <c r="AW19" s="42">
        <f t="shared" si="8"/>
        <v>2031.97</v>
      </c>
      <c r="AX19" s="42">
        <f t="shared" si="9"/>
        <v>2114.4</v>
      </c>
      <c r="AY19" s="42">
        <f t="shared" si="10"/>
        <v>2114.4</v>
      </c>
      <c r="AZ19" s="42">
        <f>AZ20+AZ21</f>
        <v>0</v>
      </c>
      <c r="BA19" s="43">
        <f t="shared" si="11"/>
        <v>100</v>
      </c>
      <c r="BB19" s="20"/>
    </row>
    <row r="20" spans="2:54" ht="31.2" x14ac:dyDescent="0.3">
      <c r="B20" s="38" t="s">
        <v>40</v>
      </c>
      <c r="C20" s="38" t="s">
        <v>42</v>
      </c>
      <c r="D20" s="38" t="s">
        <v>44</v>
      </c>
      <c r="E20" s="39" t="str">
        <f t="shared" si="12"/>
        <v>0113</v>
      </c>
      <c r="F20" s="38" t="s">
        <v>52</v>
      </c>
      <c r="G20" s="38" t="s">
        <v>54</v>
      </c>
      <c r="H20" s="40" t="s">
        <v>55</v>
      </c>
      <c r="I20" s="18">
        <v>1800.4</v>
      </c>
      <c r="J20" s="18">
        <v>1729.4</v>
      </c>
      <c r="K20" s="18">
        <v>1710.6000000000001</v>
      </c>
      <c r="L20" s="18"/>
      <c r="M20" s="18"/>
      <c r="N20" s="18"/>
      <c r="O20" s="18">
        <v>-82.43</v>
      </c>
      <c r="P20" s="18">
        <v>0</v>
      </c>
      <c r="Q20" s="18">
        <v>0</v>
      </c>
      <c r="R20" s="18">
        <v>0</v>
      </c>
      <c r="S20" s="18"/>
      <c r="T20" s="18">
        <f t="shared" si="1"/>
        <v>1717.97</v>
      </c>
      <c r="U20" s="18">
        <f t="shared" si="2"/>
        <v>1729.4</v>
      </c>
      <c r="V20" s="18">
        <f t="shared" si="3"/>
        <v>1710.6000000000001</v>
      </c>
      <c r="W20" s="18"/>
      <c r="X20" s="18"/>
      <c r="Y20" s="18"/>
      <c r="Z20" s="18"/>
      <c r="AA20" s="18"/>
      <c r="AB20" s="18"/>
      <c r="AC20" s="18"/>
      <c r="AD20" s="18"/>
      <c r="AE20" s="18"/>
      <c r="AF20" s="41">
        <v>1632.3578399999999</v>
      </c>
      <c r="AG20" s="41"/>
      <c r="AH20" s="41">
        <v>0</v>
      </c>
      <c r="AI20" s="41">
        <v>0</v>
      </c>
      <c r="AJ20" s="41">
        <v>0</v>
      </c>
      <c r="AK20" s="41">
        <v>0</v>
      </c>
      <c r="AL20" s="41">
        <v>1632.3578399999999</v>
      </c>
      <c r="AM20" s="41">
        <v>0</v>
      </c>
      <c r="AN20" s="41">
        <v>0</v>
      </c>
      <c r="AO20" s="42">
        <v>1151.1345799999999</v>
      </c>
      <c r="AP20" s="42">
        <v>1800.4</v>
      </c>
      <c r="AQ20" s="42">
        <v>-82.43</v>
      </c>
      <c r="AR20" s="42">
        <v>0</v>
      </c>
      <c r="AS20" s="42">
        <v>0</v>
      </c>
      <c r="AT20" s="42">
        <v>0</v>
      </c>
      <c r="AU20" s="42">
        <f t="shared" si="6"/>
        <v>1717.97</v>
      </c>
      <c r="AV20" s="42">
        <f t="shared" si="7"/>
        <v>0</v>
      </c>
      <c r="AW20" s="42">
        <f t="shared" si="8"/>
        <v>1717.97</v>
      </c>
      <c r="AX20" s="42">
        <f t="shared" si="9"/>
        <v>1729.4</v>
      </c>
      <c r="AY20" s="42">
        <f t="shared" si="10"/>
        <v>1710.6000000000001</v>
      </c>
      <c r="AZ20" s="42"/>
      <c r="BA20" s="43">
        <f t="shared" si="11"/>
        <v>100</v>
      </c>
      <c r="BB20" s="44"/>
    </row>
    <row r="21" spans="2:54" x14ac:dyDescent="0.3">
      <c r="B21" s="38" t="s">
        <v>40</v>
      </c>
      <c r="C21" s="38" t="s">
        <v>42</v>
      </c>
      <c r="D21" s="38" t="s">
        <v>44</v>
      </c>
      <c r="E21" s="39" t="str">
        <f t="shared" si="12"/>
        <v>0113</v>
      </c>
      <c r="F21" s="38" t="s">
        <v>52</v>
      </c>
      <c r="G21" s="38" t="s">
        <v>56</v>
      </c>
      <c r="H21" s="40" t="s">
        <v>57</v>
      </c>
      <c r="I21" s="18">
        <v>314</v>
      </c>
      <c r="J21" s="18">
        <v>385</v>
      </c>
      <c r="K21" s="18">
        <v>403.8</v>
      </c>
      <c r="L21" s="18"/>
      <c r="M21" s="18"/>
      <c r="N21" s="18"/>
      <c r="O21" s="18">
        <v>0</v>
      </c>
      <c r="P21" s="18">
        <v>0</v>
      </c>
      <c r="Q21" s="18">
        <v>0</v>
      </c>
      <c r="R21" s="18">
        <v>0</v>
      </c>
      <c r="S21" s="18"/>
      <c r="T21" s="18">
        <f t="shared" si="1"/>
        <v>314</v>
      </c>
      <c r="U21" s="18">
        <f t="shared" si="2"/>
        <v>385</v>
      </c>
      <c r="V21" s="18">
        <f t="shared" si="3"/>
        <v>403.8</v>
      </c>
      <c r="W21" s="18"/>
      <c r="X21" s="18"/>
      <c r="Y21" s="18"/>
      <c r="Z21" s="18"/>
      <c r="AA21" s="18"/>
      <c r="AB21" s="18"/>
      <c r="AC21" s="18"/>
      <c r="AD21" s="18"/>
      <c r="AE21" s="18"/>
      <c r="AF21" s="41">
        <v>381.34654</v>
      </c>
      <c r="AG21" s="41"/>
      <c r="AH21" s="41">
        <v>0</v>
      </c>
      <c r="AI21" s="41">
        <v>0</v>
      </c>
      <c r="AJ21" s="41">
        <v>0</v>
      </c>
      <c r="AK21" s="41">
        <v>0</v>
      </c>
      <c r="AL21" s="41">
        <v>381.34654</v>
      </c>
      <c r="AM21" s="41">
        <v>0</v>
      </c>
      <c r="AN21" s="41">
        <v>0</v>
      </c>
      <c r="AO21" s="14">
        <v>224.71358000000001</v>
      </c>
      <c r="AP21" s="42">
        <v>314</v>
      </c>
      <c r="AQ21" s="42">
        <v>0</v>
      </c>
      <c r="AR21" s="42">
        <v>0</v>
      </c>
      <c r="AS21" s="42">
        <v>0</v>
      </c>
      <c r="AT21" s="42">
        <v>0</v>
      </c>
      <c r="AU21" s="42">
        <f t="shared" si="6"/>
        <v>314</v>
      </c>
      <c r="AV21" s="42">
        <f t="shared" si="7"/>
        <v>0</v>
      </c>
      <c r="AW21" s="42">
        <f t="shared" si="8"/>
        <v>314</v>
      </c>
      <c r="AX21" s="42">
        <f t="shared" si="9"/>
        <v>385</v>
      </c>
      <c r="AY21" s="42">
        <f t="shared" si="10"/>
        <v>403.8</v>
      </c>
      <c r="AZ21" s="42"/>
      <c r="BA21" s="43">
        <f t="shared" si="11"/>
        <v>100</v>
      </c>
      <c r="BB21" s="44"/>
    </row>
    <row r="22" spans="2:54" ht="31.2" x14ac:dyDescent="0.3">
      <c r="B22" s="38" t="s">
        <v>40</v>
      </c>
      <c r="C22" s="38" t="s">
        <v>42</v>
      </c>
      <c r="D22" s="38" t="s">
        <v>44</v>
      </c>
      <c r="E22" s="39" t="str">
        <f t="shared" si="12"/>
        <v>0113</v>
      </c>
      <c r="F22" s="38" t="s">
        <v>58</v>
      </c>
      <c r="G22" s="38"/>
      <c r="H22" s="40" t="s">
        <v>59</v>
      </c>
      <c r="I22" s="18">
        <f t="shared" ref="I22:N22" si="26">I23</f>
        <v>84247.5</v>
      </c>
      <c r="J22" s="18">
        <f t="shared" si="26"/>
        <v>59505.2</v>
      </c>
      <c r="K22" s="18">
        <f t="shared" si="26"/>
        <v>59505.2</v>
      </c>
      <c r="L22" s="18">
        <f t="shared" si="26"/>
        <v>0</v>
      </c>
      <c r="M22" s="18">
        <f t="shared" si="26"/>
        <v>0</v>
      </c>
      <c r="N22" s="18">
        <f t="shared" si="26"/>
        <v>0</v>
      </c>
      <c r="O22" s="18">
        <f>O23+O24</f>
        <v>-962.87300000000005</v>
      </c>
      <c r="P22" s="18">
        <f>P23+P24</f>
        <v>0</v>
      </c>
      <c r="Q22" s="18">
        <f>Q23+Q24</f>
        <v>-4456.5069999999996</v>
      </c>
      <c r="R22" s="18">
        <f>R23+R24</f>
        <v>-4058.1680000000001</v>
      </c>
      <c r="S22" s="18">
        <f>S23</f>
        <v>5212.5780699999996</v>
      </c>
      <c r="T22" s="18">
        <f t="shared" si="1"/>
        <v>79982.530069999993</v>
      </c>
      <c r="U22" s="18">
        <f t="shared" si="2"/>
        <v>59505.2</v>
      </c>
      <c r="V22" s="18">
        <f t="shared" si="3"/>
        <v>59505.2</v>
      </c>
      <c r="W22" s="18">
        <f t="shared" ref="W22:AD22" si="27">W23</f>
        <v>0</v>
      </c>
      <c r="X22" s="18">
        <f t="shared" si="27"/>
        <v>0</v>
      </c>
      <c r="Y22" s="18">
        <f t="shared" si="27"/>
        <v>0</v>
      </c>
      <c r="Z22" s="18">
        <f t="shared" si="27"/>
        <v>5212.5780699999996</v>
      </c>
      <c r="AA22" s="18">
        <f t="shared" si="27"/>
        <v>5000</v>
      </c>
      <c r="AB22" s="18">
        <f t="shared" si="27"/>
        <v>0</v>
      </c>
      <c r="AC22" s="18">
        <f t="shared" si="27"/>
        <v>5000</v>
      </c>
      <c r="AD22" s="18">
        <f t="shared" si="27"/>
        <v>0</v>
      </c>
      <c r="AE22" s="18"/>
      <c r="AF22" s="41">
        <f t="shared" ref="AF22:AT22" si="28">AF23+AF24</f>
        <v>74314.085749999998</v>
      </c>
      <c r="AG22" s="41">
        <f t="shared" si="28"/>
        <v>0</v>
      </c>
      <c r="AH22" s="41">
        <f t="shared" si="28"/>
        <v>0</v>
      </c>
      <c r="AI22" s="41">
        <f t="shared" si="28"/>
        <v>0</v>
      </c>
      <c r="AJ22" s="41">
        <f t="shared" si="28"/>
        <v>0</v>
      </c>
      <c r="AK22" s="41">
        <f t="shared" si="28"/>
        <v>0</v>
      </c>
      <c r="AL22" s="41">
        <f t="shared" si="28"/>
        <v>70486.911500000002</v>
      </c>
      <c r="AM22" s="41">
        <f t="shared" si="28"/>
        <v>0</v>
      </c>
      <c r="AN22" s="41">
        <f t="shared" si="28"/>
        <v>0</v>
      </c>
      <c r="AO22" s="42">
        <f t="shared" si="28"/>
        <v>50763.330300000001</v>
      </c>
      <c r="AP22" s="42">
        <f t="shared" si="28"/>
        <v>81030.613570000001</v>
      </c>
      <c r="AQ22" s="42">
        <f t="shared" si="28"/>
        <v>-962.87300000000005</v>
      </c>
      <c r="AR22" s="42">
        <f t="shared" si="28"/>
        <v>0</v>
      </c>
      <c r="AS22" s="42">
        <f t="shared" si="28"/>
        <v>0</v>
      </c>
      <c r="AT22" s="42">
        <f t="shared" si="28"/>
        <v>0</v>
      </c>
      <c r="AU22" s="42">
        <f t="shared" si="6"/>
        <v>80067.740569999994</v>
      </c>
      <c r="AV22" s="42">
        <f t="shared" si="7"/>
        <v>-85.210500000001048</v>
      </c>
      <c r="AW22" s="42">
        <f t="shared" si="8"/>
        <v>85195.108139999997</v>
      </c>
      <c r="AX22" s="42">
        <f t="shared" si="9"/>
        <v>64505.2</v>
      </c>
      <c r="AY22" s="42">
        <f t="shared" si="10"/>
        <v>64505.2</v>
      </c>
      <c r="AZ22" s="42">
        <f>AZ23</f>
        <v>0</v>
      </c>
      <c r="BA22" s="43">
        <f t="shared" si="11"/>
        <v>94.850001569184343</v>
      </c>
      <c r="BB22" s="20"/>
    </row>
    <row r="23" spans="2:54" ht="31.2" x14ac:dyDescent="0.3">
      <c r="B23" s="38" t="s">
        <v>40</v>
      </c>
      <c r="C23" s="38" t="s">
        <v>42</v>
      </c>
      <c r="D23" s="38" t="s">
        <v>44</v>
      </c>
      <c r="E23" s="39" t="str">
        <f t="shared" si="12"/>
        <v>0113</v>
      </c>
      <c r="F23" s="38" t="s">
        <v>58</v>
      </c>
      <c r="G23" s="38" t="s">
        <v>54</v>
      </c>
      <c r="H23" s="40" t="s">
        <v>55</v>
      </c>
      <c r="I23" s="18">
        <v>84247.5</v>
      </c>
      <c r="J23" s="18">
        <v>59505.2</v>
      </c>
      <c r="K23" s="18">
        <v>59505.2</v>
      </c>
      <c r="L23" s="18"/>
      <c r="M23" s="18"/>
      <c r="N23" s="18"/>
      <c r="O23" s="18">
        <v>-962.87300000000005</v>
      </c>
      <c r="P23" s="18">
        <v>0</v>
      </c>
      <c r="Q23" s="18">
        <v>-4456.5069999999996</v>
      </c>
      <c r="R23" s="18">
        <v>-4058.1680000000001</v>
      </c>
      <c r="S23" s="18">
        <f>5000+212.57807</f>
        <v>5212.5780699999996</v>
      </c>
      <c r="T23" s="18">
        <f t="shared" si="1"/>
        <v>79982.530069999993</v>
      </c>
      <c r="U23" s="18">
        <f t="shared" si="2"/>
        <v>59505.2</v>
      </c>
      <c r="V23" s="18">
        <f t="shared" si="3"/>
        <v>59505.2</v>
      </c>
      <c r="W23" s="18"/>
      <c r="X23" s="18"/>
      <c r="Y23" s="18"/>
      <c r="Z23" s="18">
        <f>5000+212.57807</f>
        <v>5212.5780699999996</v>
      </c>
      <c r="AA23" s="18">
        <v>5000</v>
      </c>
      <c r="AB23" s="18"/>
      <c r="AC23" s="18">
        <v>5000</v>
      </c>
      <c r="AD23" s="18"/>
      <c r="AE23" s="18"/>
      <c r="AF23" s="41">
        <v>66001.559240000002</v>
      </c>
      <c r="AG23" s="41"/>
      <c r="AH23" s="41">
        <v>0</v>
      </c>
      <c r="AI23" s="41">
        <v>0</v>
      </c>
      <c r="AJ23" s="41">
        <v>0</v>
      </c>
      <c r="AK23" s="41">
        <v>0</v>
      </c>
      <c r="AL23" s="41">
        <v>62174.384989999999</v>
      </c>
      <c r="AM23" s="41">
        <v>0</v>
      </c>
      <c r="AN23" s="41">
        <v>0</v>
      </c>
      <c r="AO23" s="14">
        <v>46397.899100000002</v>
      </c>
      <c r="AP23" s="42">
        <v>75282.971059999996</v>
      </c>
      <c r="AQ23" s="42">
        <v>-962.87300000000005</v>
      </c>
      <c r="AR23" s="42">
        <v>0</v>
      </c>
      <c r="AS23" s="42">
        <v>0</v>
      </c>
      <c r="AT23" s="42">
        <v>0</v>
      </c>
      <c r="AU23" s="42">
        <f t="shared" si="6"/>
        <v>74320.098059999989</v>
      </c>
      <c r="AV23" s="42">
        <f t="shared" si="7"/>
        <v>5662.4320100000041</v>
      </c>
      <c r="AW23" s="42">
        <f t="shared" si="8"/>
        <v>85195.108139999997</v>
      </c>
      <c r="AX23" s="42">
        <f t="shared" si="9"/>
        <v>64505.2</v>
      </c>
      <c r="AY23" s="42">
        <f t="shared" si="10"/>
        <v>64505.2</v>
      </c>
      <c r="AZ23" s="42"/>
      <c r="BA23" s="43">
        <f t="shared" si="11"/>
        <v>94.201388127690535</v>
      </c>
      <c r="BB23" s="44"/>
    </row>
    <row r="24" spans="2:54" x14ac:dyDescent="0.3">
      <c r="B24" s="38" t="s">
        <v>40</v>
      </c>
      <c r="C24" s="38" t="s">
        <v>42</v>
      </c>
      <c r="D24" s="38" t="s">
        <v>44</v>
      </c>
      <c r="E24" s="39" t="str">
        <f t="shared" si="12"/>
        <v>0113</v>
      </c>
      <c r="F24" s="38" t="s">
        <v>58</v>
      </c>
      <c r="G24" s="38" t="s">
        <v>56</v>
      </c>
      <c r="H24" s="40" t="s">
        <v>57</v>
      </c>
      <c r="I24" s="18"/>
      <c r="J24" s="18"/>
      <c r="K24" s="18"/>
      <c r="L24" s="18"/>
      <c r="M24" s="18"/>
      <c r="N24" s="18"/>
      <c r="O24" s="18">
        <v>0</v>
      </c>
      <c r="P24" s="18">
        <v>0</v>
      </c>
      <c r="Q24" s="18">
        <v>0</v>
      </c>
      <c r="R24" s="18">
        <v>0</v>
      </c>
      <c r="S24" s="18"/>
      <c r="T24" s="18">
        <f t="shared" si="1"/>
        <v>0</v>
      </c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41">
        <v>8312.5265099999997</v>
      </c>
      <c r="AG24" s="41"/>
      <c r="AH24" s="41">
        <v>0</v>
      </c>
      <c r="AI24" s="41">
        <v>0</v>
      </c>
      <c r="AJ24" s="41">
        <v>0</v>
      </c>
      <c r="AK24" s="41">
        <v>0</v>
      </c>
      <c r="AL24" s="41">
        <v>8312.5265099999997</v>
      </c>
      <c r="AM24" s="41">
        <v>0</v>
      </c>
      <c r="AN24" s="41">
        <v>0</v>
      </c>
      <c r="AO24" s="42">
        <v>4365.4312</v>
      </c>
      <c r="AP24" s="42">
        <v>5747.6425099999997</v>
      </c>
      <c r="AQ24" s="42">
        <v>0</v>
      </c>
      <c r="AR24" s="42">
        <v>0</v>
      </c>
      <c r="AS24" s="42">
        <v>0</v>
      </c>
      <c r="AT24" s="42">
        <v>0</v>
      </c>
      <c r="AU24" s="42">
        <f t="shared" si="6"/>
        <v>5747.6425099999997</v>
      </c>
      <c r="AV24" s="42">
        <f t="shared" si="7"/>
        <v>-5747.6425099999997</v>
      </c>
      <c r="AW24" s="42"/>
      <c r="AX24" s="42"/>
      <c r="AY24" s="42"/>
      <c r="AZ24" s="42"/>
      <c r="BA24" s="43">
        <f t="shared" si="11"/>
        <v>100</v>
      </c>
      <c r="BB24" s="44"/>
    </row>
    <row r="25" spans="2:54" ht="31.2" x14ac:dyDescent="0.3">
      <c r="B25" s="38" t="s">
        <v>40</v>
      </c>
      <c r="C25" s="38" t="s">
        <v>42</v>
      </c>
      <c r="D25" s="38" t="s">
        <v>44</v>
      </c>
      <c r="E25" s="39" t="str">
        <f t="shared" si="12"/>
        <v>0113</v>
      </c>
      <c r="F25" s="38" t="s">
        <v>60</v>
      </c>
      <c r="G25" s="38"/>
      <c r="H25" s="40" t="s">
        <v>61</v>
      </c>
      <c r="I25" s="18">
        <f t="shared" ref="I25:S25" si="29">I26</f>
        <v>83155.5</v>
      </c>
      <c r="J25" s="18">
        <f t="shared" si="29"/>
        <v>117214</v>
      </c>
      <c r="K25" s="18">
        <f t="shared" si="29"/>
        <v>41150</v>
      </c>
      <c r="L25" s="18">
        <f t="shared" si="29"/>
        <v>0</v>
      </c>
      <c r="M25" s="18">
        <f t="shared" si="29"/>
        <v>0</v>
      </c>
      <c r="N25" s="18">
        <f t="shared" si="29"/>
        <v>0</v>
      </c>
      <c r="O25" s="18">
        <f t="shared" si="29"/>
        <v>-9042.4959999999992</v>
      </c>
      <c r="P25" s="18">
        <f t="shared" si="29"/>
        <v>0</v>
      </c>
      <c r="Q25" s="18">
        <f t="shared" si="29"/>
        <v>852.65899999999965</v>
      </c>
      <c r="R25" s="18">
        <f t="shared" si="29"/>
        <v>6857.1980000000003</v>
      </c>
      <c r="S25" s="18">
        <f t="shared" si="29"/>
        <v>8103.848</v>
      </c>
      <c r="T25" s="18">
        <f t="shared" si="1"/>
        <v>89926.709000000003</v>
      </c>
      <c r="U25" s="18">
        <f t="shared" si="2"/>
        <v>117214</v>
      </c>
      <c r="V25" s="18">
        <f t="shared" si="3"/>
        <v>41150</v>
      </c>
      <c r="W25" s="18">
        <f t="shared" ref="W25:AD25" si="30">W26</f>
        <v>0</v>
      </c>
      <c r="X25" s="18">
        <f t="shared" si="30"/>
        <v>0</v>
      </c>
      <c r="Y25" s="18">
        <f t="shared" si="30"/>
        <v>0</v>
      </c>
      <c r="Z25" s="18">
        <f t="shared" si="30"/>
        <v>8103.848</v>
      </c>
      <c r="AA25" s="18">
        <f t="shared" si="30"/>
        <v>0</v>
      </c>
      <c r="AB25" s="18">
        <f t="shared" si="30"/>
        <v>0</v>
      </c>
      <c r="AC25" s="18">
        <f t="shared" si="30"/>
        <v>0</v>
      </c>
      <c r="AD25" s="18">
        <f t="shared" si="30"/>
        <v>0</v>
      </c>
      <c r="AE25" s="18"/>
      <c r="AF25" s="41">
        <f t="shared" ref="AF25:AT25" si="31">AF26</f>
        <v>87021.810549999995</v>
      </c>
      <c r="AG25" s="41">
        <f t="shared" si="31"/>
        <v>0</v>
      </c>
      <c r="AH25" s="41">
        <f t="shared" si="31"/>
        <v>0</v>
      </c>
      <c r="AI25" s="41">
        <f t="shared" si="31"/>
        <v>0</v>
      </c>
      <c r="AJ25" s="41">
        <f t="shared" si="31"/>
        <v>0</v>
      </c>
      <c r="AK25" s="41">
        <f t="shared" si="31"/>
        <v>0</v>
      </c>
      <c r="AL25" s="41">
        <f t="shared" si="31"/>
        <v>83015.826480000003</v>
      </c>
      <c r="AM25" s="41">
        <f t="shared" si="31"/>
        <v>0</v>
      </c>
      <c r="AN25" s="41">
        <f t="shared" si="31"/>
        <v>0</v>
      </c>
      <c r="AO25" s="14">
        <f t="shared" si="31"/>
        <v>17701.366010000002</v>
      </c>
      <c r="AP25" s="42">
        <f t="shared" si="31"/>
        <v>98969.205000000002</v>
      </c>
      <c r="AQ25" s="42">
        <f t="shared" si="31"/>
        <v>-9042.4959999999992</v>
      </c>
      <c r="AR25" s="42">
        <f t="shared" si="31"/>
        <v>0</v>
      </c>
      <c r="AS25" s="42">
        <f t="shared" si="31"/>
        <v>0</v>
      </c>
      <c r="AT25" s="42">
        <f t="shared" si="31"/>
        <v>0</v>
      </c>
      <c r="AU25" s="42">
        <f t="shared" si="6"/>
        <v>89926.709000000003</v>
      </c>
      <c r="AV25" s="42">
        <f t="shared" si="7"/>
        <v>0</v>
      </c>
      <c r="AW25" s="42">
        <f t="shared" si="8"/>
        <v>98030.557000000001</v>
      </c>
      <c r="AX25" s="42">
        <f t="shared" si="9"/>
        <v>117214</v>
      </c>
      <c r="AY25" s="42">
        <f t="shared" si="10"/>
        <v>41150</v>
      </c>
      <c r="AZ25" s="42">
        <f>AZ26</f>
        <v>0</v>
      </c>
      <c r="BA25" s="43">
        <f t="shared" si="11"/>
        <v>95.396574669406263</v>
      </c>
      <c r="BB25" s="20"/>
    </row>
    <row r="26" spans="2:54" ht="31.2" x14ac:dyDescent="0.3">
      <c r="B26" s="38" t="s">
        <v>40</v>
      </c>
      <c r="C26" s="38" t="s">
        <v>42</v>
      </c>
      <c r="D26" s="38" t="s">
        <v>44</v>
      </c>
      <c r="E26" s="39" t="str">
        <f t="shared" si="12"/>
        <v>0113</v>
      </c>
      <c r="F26" s="38" t="s">
        <v>60</v>
      </c>
      <c r="G26" s="38" t="s">
        <v>54</v>
      </c>
      <c r="H26" s="40" t="s">
        <v>55</v>
      </c>
      <c r="I26" s="18">
        <v>83155.5</v>
      </c>
      <c r="J26" s="18">
        <v>117214</v>
      </c>
      <c r="K26" s="18">
        <v>41150</v>
      </c>
      <c r="L26" s="18"/>
      <c r="M26" s="18"/>
      <c r="N26" s="18"/>
      <c r="O26" s="18">
        <v>-9042.4959999999992</v>
      </c>
      <c r="P26" s="18">
        <v>0</v>
      </c>
      <c r="Q26" s="18">
        <f>4456.507-3603.848</f>
        <v>852.65899999999965</v>
      </c>
      <c r="R26" s="18">
        <v>6857.1980000000003</v>
      </c>
      <c r="S26" s="18">
        <v>8103.848</v>
      </c>
      <c r="T26" s="18">
        <f t="shared" si="1"/>
        <v>89926.709000000003</v>
      </c>
      <c r="U26" s="18">
        <f t="shared" si="2"/>
        <v>117214</v>
      </c>
      <c r="V26" s="18">
        <f t="shared" si="3"/>
        <v>41150</v>
      </c>
      <c r="W26" s="18"/>
      <c r="X26" s="18"/>
      <c r="Y26" s="18"/>
      <c r="Z26" s="18">
        <v>8103.848</v>
      </c>
      <c r="AA26" s="18"/>
      <c r="AB26" s="18"/>
      <c r="AC26" s="18"/>
      <c r="AD26" s="18"/>
      <c r="AE26" s="18"/>
      <c r="AF26" s="41">
        <v>87021.810549999995</v>
      </c>
      <c r="AG26" s="41"/>
      <c r="AH26" s="41">
        <v>0</v>
      </c>
      <c r="AI26" s="41">
        <v>0</v>
      </c>
      <c r="AJ26" s="41">
        <v>0</v>
      </c>
      <c r="AK26" s="41">
        <v>0</v>
      </c>
      <c r="AL26" s="41">
        <v>83015.826480000003</v>
      </c>
      <c r="AM26" s="41">
        <v>0</v>
      </c>
      <c r="AN26" s="41">
        <v>0</v>
      </c>
      <c r="AO26" s="42">
        <v>17701.366010000002</v>
      </c>
      <c r="AP26" s="42">
        <v>98969.205000000002</v>
      </c>
      <c r="AQ26" s="42">
        <v>-9042.4959999999992</v>
      </c>
      <c r="AR26" s="42">
        <v>0</v>
      </c>
      <c r="AS26" s="42">
        <v>0</v>
      </c>
      <c r="AT26" s="42">
        <v>0</v>
      </c>
      <c r="AU26" s="42">
        <f t="shared" si="6"/>
        <v>89926.709000000003</v>
      </c>
      <c r="AV26" s="42">
        <f t="shared" si="7"/>
        <v>0</v>
      </c>
      <c r="AW26" s="42">
        <f t="shared" si="8"/>
        <v>98030.557000000001</v>
      </c>
      <c r="AX26" s="42">
        <f t="shared" si="9"/>
        <v>117214</v>
      </c>
      <c r="AY26" s="42">
        <f t="shared" si="10"/>
        <v>41150</v>
      </c>
      <c r="AZ26" s="42"/>
      <c r="BA26" s="43">
        <f t="shared" si="11"/>
        <v>95.396574669406263</v>
      </c>
      <c r="BB26" s="44"/>
    </row>
    <row r="27" spans="2:54" ht="62.4" x14ac:dyDescent="0.3">
      <c r="B27" s="38" t="s">
        <v>40</v>
      </c>
      <c r="C27" s="38" t="s">
        <v>42</v>
      </c>
      <c r="D27" s="38" t="s">
        <v>44</v>
      </c>
      <c r="E27" s="39" t="str">
        <f t="shared" si="12"/>
        <v>0113</v>
      </c>
      <c r="F27" s="38" t="s">
        <v>62</v>
      </c>
      <c r="G27" s="38"/>
      <c r="H27" s="40" t="s">
        <v>63</v>
      </c>
      <c r="I27" s="18">
        <f t="shared" ref="I27:S27" si="32">I32+I28</f>
        <v>154261.9</v>
      </c>
      <c r="J27" s="18">
        <f t="shared" si="32"/>
        <v>157444</v>
      </c>
      <c r="K27" s="18">
        <f t="shared" si="32"/>
        <v>157444</v>
      </c>
      <c r="L27" s="18">
        <f t="shared" si="32"/>
        <v>0</v>
      </c>
      <c r="M27" s="18">
        <f t="shared" si="32"/>
        <v>0</v>
      </c>
      <c r="N27" s="18">
        <f t="shared" si="32"/>
        <v>0</v>
      </c>
      <c r="O27" s="18">
        <f t="shared" si="32"/>
        <v>-28.036000000000001</v>
      </c>
      <c r="P27" s="18">
        <f t="shared" si="32"/>
        <v>0</v>
      </c>
      <c r="Q27" s="18">
        <f t="shared" si="32"/>
        <v>0</v>
      </c>
      <c r="R27" s="18">
        <f t="shared" si="32"/>
        <v>973.58399999999995</v>
      </c>
      <c r="S27" s="18">
        <f t="shared" si="32"/>
        <v>23330.428930000002</v>
      </c>
      <c r="T27" s="18">
        <f t="shared" si="1"/>
        <v>178537.87693</v>
      </c>
      <c r="U27" s="18">
        <f t="shared" si="2"/>
        <v>157444</v>
      </c>
      <c r="V27" s="18">
        <f t="shared" si="3"/>
        <v>157444</v>
      </c>
      <c r="W27" s="18">
        <f t="shared" ref="W27:AT27" si="33">W32+W28</f>
        <v>20121.2</v>
      </c>
      <c r="X27" s="18">
        <f t="shared" si="33"/>
        <v>0</v>
      </c>
      <c r="Y27" s="18">
        <f t="shared" si="33"/>
        <v>0</v>
      </c>
      <c r="Z27" s="18">
        <f t="shared" si="33"/>
        <v>3209.2289300000002</v>
      </c>
      <c r="AA27" s="18">
        <f t="shared" si="33"/>
        <v>24442.2</v>
      </c>
      <c r="AB27" s="18">
        <f t="shared" si="33"/>
        <v>0</v>
      </c>
      <c r="AC27" s="18">
        <f t="shared" si="33"/>
        <v>24442.2</v>
      </c>
      <c r="AD27" s="18">
        <f t="shared" si="33"/>
        <v>0</v>
      </c>
      <c r="AE27" s="18">
        <f t="shared" si="33"/>
        <v>0</v>
      </c>
      <c r="AF27" s="41">
        <f t="shared" si="33"/>
        <v>178128.47693</v>
      </c>
      <c r="AG27" s="41">
        <f t="shared" si="33"/>
        <v>0</v>
      </c>
      <c r="AH27" s="41">
        <f t="shared" si="33"/>
        <v>0</v>
      </c>
      <c r="AI27" s="41">
        <f t="shared" si="33"/>
        <v>0</v>
      </c>
      <c r="AJ27" s="41">
        <f t="shared" si="33"/>
        <v>0</v>
      </c>
      <c r="AK27" s="41">
        <f t="shared" si="33"/>
        <v>0</v>
      </c>
      <c r="AL27" s="41">
        <f t="shared" si="33"/>
        <v>169818.58014000001</v>
      </c>
      <c r="AM27" s="41">
        <f t="shared" si="33"/>
        <v>0</v>
      </c>
      <c r="AN27" s="41">
        <f t="shared" si="33"/>
        <v>0</v>
      </c>
      <c r="AO27" s="14">
        <f t="shared" si="33"/>
        <v>110059.67453999999</v>
      </c>
      <c r="AP27" s="42">
        <f t="shared" si="33"/>
        <v>178156.51292999997</v>
      </c>
      <c r="AQ27" s="42">
        <f t="shared" si="33"/>
        <v>-28.036000000000001</v>
      </c>
      <c r="AR27" s="42">
        <f t="shared" si="33"/>
        <v>0</v>
      </c>
      <c r="AS27" s="42">
        <f t="shared" si="33"/>
        <v>0</v>
      </c>
      <c r="AT27" s="42">
        <f t="shared" si="33"/>
        <v>0</v>
      </c>
      <c r="AU27" s="42">
        <f t="shared" si="6"/>
        <v>178128.47692999998</v>
      </c>
      <c r="AV27" s="42">
        <f t="shared" si="7"/>
        <v>409.40000000002328</v>
      </c>
      <c r="AW27" s="42">
        <f t="shared" si="8"/>
        <v>201868.30586000002</v>
      </c>
      <c r="AX27" s="42">
        <f t="shared" si="9"/>
        <v>181886.2</v>
      </c>
      <c r="AY27" s="42">
        <f t="shared" si="10"/>
        <v>181886.2</v>
      </c>
      <c r="AZ27" s="42">
        <f>AZ32+AZ28</f>
        <v>0</v>
      </c>
      <c r="BA27" s="43">
        <f t="shared" si="11"/>
        <v>95.334885845756389</v>
      </c>
      <c r="BB27" s="20"/>
    </row>
    <row r="28" spans="2:54" ht="18" customHeight="1" x14ac:dyDescent="0.3">
      <c r="B28" s="38" t="s">
        <v>40</v>
      </c>
      <c r="C28" s="38" t="s">
        <v>42</v>
      </c>
      <c r="D28" s="38" t="s">
        <v>44</v>
      </c>
      <c r="E28" s="39" t="str">
        <f t="shared" si="12"/>
        <v>0113</v>
      </c>
      <c r="F28" s="38" t="s">
        <v>64</v>
      </c>
      <c r="G28" s="38"/>
      <c r="H28" s="40" t="s">
        <v>65</v>
      </c>
      <c r="I28" s="18">
        <f t="shared" ref="I28:N28" si="34">I29+I30</f>
        <v>97879.599999999991</v>
      </c>
      <c r="J28" s="18">
        <f t="shared" si="34"/>
        <v>100729.4</v>
      </c>
      <c r="K28" s="18">
        <f t="shared" si="34"/>
        <v>100729.4</v>
      </c>
      <c r="L28" s="18">
        <f t="shared" si="34"/>
        <v>0</v>
      </c>
      <c r="M28" s="18">
        <f t="shared" si="34"/>
        <v>0</v>
      </c>
      <c r="N28" s="18">
        <f t="shared" si="34"/>
        <v>0</v>
      </c>
      <c r="O28" s="18">
        <f>O29+O30+O31</f>
        <v>0</v>
      </c>
      <c r="P28" s="18">
        <f>P29+P30</f>
        <v>0</v>
      </c>
      <c r="Q28" s="18">
        <f>Q29+Q30</f>
        <v>0</v>
      </c>
      <c r="R28" s="18">
        <f>R29+R30</f>
        <v>0</v>
      </c>
      <c r="S28" s="18">
        <f>S29+S30</f>
        <v>14149.4</v>
      </c>
      <c r="T28" s="18">
        <f t="shared" si="1"/>
        <v>112028.99999999999</v>
      </c>
      <c r="U28" s="18">
        <f t="shared" si="2"/>
        <v>100729.4</v>
      </c>
      <c r="V28" s="18">
        <f t="shared" si="3"/>
        <v>100729.4</v>
      </c>
      <c r="W28" s="18">
        <f t="shared" ref="W28:AE28" si="35">W29+W30</f>
        <v>14149.4</v>
      </c>
      <c r="X28" s="18">
        <f t="shared" si="35"/>
        <v>0</v>
      </c>
      <c r="Y28" s="18">
        <f t="shared" si="35"/>
        <v>0</v>
      </c>
      <c r="Z28" s="18">
        <f t="shared" si="35"/>
        <v>0</v>
      </c>
      <c r="AA28" s="18">
        <f t="shared" si="35"/>
        <v>17291.900000000001</v>
      </c>
      <c r="AB28" s="18">
        <f t="shared" si="35"/>
        <v>0</v>
      </c>
      <c r="AC28" s="18">
        <f t="shared" si="35"/>
        <v>17291.900000000001</v>
      </c>
      <c r="AD28" s="18">
        <f t="shared" si="35"/>
        <v>0</v>
      </c>
      <c r="AE28" s="18">
        <f t="shared" si="35"/>
        <v>0</v>
      </c>
      <c r="AF28" s="41">
        <f t="shared" ref="AF28:AT28" si="36">AF29+AF30+AF31</f>
        <v>111619.59999999999</v>
      </c>
      <c r="AG28" s="41">
        <f t="shared" si="36"/>
        <v>0</v>
      </c>
      <c r="AH28" s="41">
        <f t="shared" si="36"/>
        <v>0</v>
      </c>
      <c r="AI28" s="41">
        <f t="shared" si="36"/>
        <v>0</v>
      </c>
      <c r="AJ28" s="41">
        <f t="shared" si="36"/>
        <v>0</v>
      </c>
      <c r="AK28" s="41">
        <f t="shared" si="36"/>
        <v>0</v>
      </c>
      <c r="AL28" s="41">
        <f t="shared" si="36"/>
        <v>106408.57386</v>
      </c>
      <c r="AM28" s="41">
        <f t="shared" si="36"/>
        <v>0</v>
      </c>
      <c r="AN28" s="41">
        <f t="shared" si="36"/>
        <v>0</v>
      </c>
      <c r="AO28" s="42">
        <f t="shared" si="36"/>
        <v>68236.170639999997</v>
      </c>
      <c r="AP28" s="42">
        <f t="shared" si="36"/>
        <v>111619.59999999999</v>
      </c>
      <c r="AQ28" s="42">
        <f t="shared" si="36"/>
        <v>0</v>
      </c>
      <c r="AR28" s="42">
        <f t="shared" si="36"/>
        <v>0</v>
      </c>
      <c r="AS28" s="42">
        <f t="shared" si="36"/>
        <v>0</v>
      </c>
      <c r="AT28" s="42">
        <f t="shared" si="36"/>
        <v>0</v>
      </c>
      <c r="AU28" s="42">
        <f t="shared" si="6"/>
        <v>111619.59999999999</v>
      </c>
      <c r="AV28" s="42">
        <f t="shared" si="7"/>
        <v>409.39999999999418</v>
      </c>
      <c r="AW28" s="42">
        <f t="shared" si="8"/>
        <v>126178.39999999998</v>
      </c>
      <c r="AX28" s="42">
        <f t="shared" si="9"/>
        <v>118021.29999999999</v>
      </c>
      <c r="AY28" s="42">
        <f t="shared" si="10"/>
        <v>118021.29999999999</v>
      </c>
      <c r="AZ28" s="42">
        <f>AZ29+AZ30</f>
        <v>0</v>
      </c>
      <c r="BA28" s="43">
        <f t="shared" si="11"/>
        <v>95.331441664367205</v>
      </c>
      <c r="BB28" s="20"/>
    </row>
    <row r="29" spans="2:54" ht="78" x14ac:dyDescent="0.3">
      <c r="B29" s="38" t="s">
        <v>40</v>
      </c>
      <c r="C29" s="38" t="s">
        <v>42</v>
      </c>
      <c r="D29" s="38" t="s">
        <v>44</v>
      </c>
      <c r="E29" s="39" t="str">
        <f t="shared" si="12"/>
        <v>0113</v>
      </c>
      <c r="F29" s="38" t="s">
        <v>64</v>
      </c>
      <c r="G29" s="38" t="s">
        <v>66</v>
      </c>
      <c r="H29" s="40" t="s">
        <v>67</v>
      </c>
      <c r="I29" s="18">
        <v>92713.7</v>
      </c>
      <c r="J29" s="18">
        <v>95563.5</v>
      </c>
      <c r="K29" s="18">
        <v>95563.5</v>
      </c>
      <c r="L29" s="18"/>
      <c r="M29" s="18"/>
      <c r="N29" s="18"/>
      <c r="O29" s="18">
        <v>0</v>
      </c>
      <c r="P29" s="18">
        <v>0</v>
      </c>
      <c r="Q29" s="18">
        <v>0</v>
      </c>
      <c r="R29" s="18">
        <v>0</v>
      </c>
      <c r="S29" s="18">
        <v>14149.4</v>
      </c>
      <c r="T29" s="18">
        <f t="shared" si="1"/>
        <v>106863.09999999999</v>
      </c>
      <c r="U29" s="18">
        <f t="shared" si="2"/>
        <v>95563.5</v>
      </c>
      <c r="V29" s="18">
        <f t="shared" si="3"/>
        <v>95563.5</v>
      </c>
      <c r="W29" s="18">
        <v>14149.4</v>
      </c>
      <c r="X29" s="18"/>
      <c r="Y29" s="18"/>
      <c r="Z29" s="18"/>
      <c r="AA29" s="18">
        <v>17291.900000000001</v>
      </c>
      <c r="AB29" s="18"/>
      <c r="AC29" s="18">
        <v>17291.900000000001</v>
      </c>
      <c r="AD29" s="18"/>
      <c r="AE29" s="18"/>
      <c r="AF29" s="41">
        <v>107319.86021</v>
      </c>
      <c r="AG29" s="41"/>
      <c r="AH29" s="41">
        <v>0</v>
      </c>
      <c r="AI29" s="41">
        <v>0</v>
      </c>
      <c r="AJ29" s="41">
        <v>0</v>
      </c>
      <c r="AK29" s="41">
        <v>0</v>
      </c>
      <c r="AL29" s="41">
        <v>102108.83847</v>
      </c>
      <c r="AM29" s="41">
        <v>0</v>
      </c>
      <c r="AN29" s="41">
        <v>0</v>
      </c>
      <c r="AO29" s="14">
        <v>65300.315110000003</v>
      </c>
      <c r="AP29" s="42">
        <v>106450.69064</v>
      </c>
      <c r="AQ29" s="42">
        <v>0</v>
      </c>
      <c r="AR29" s="42">
        <v>0</v>
      </c>
      <c r="AS29" s="42">
        <v>0</v>
      </c>
      <c r="AT29" s="42">
        <v>0</v>
      </c>
      <c r="AU29" s="42">
        <f t="shared" si="6"/>
        <v>106450.69064</v>
      </c>
      <c r="AV29" s="42">
        <f t="shared" si="7"/>
        <v>412.40935999999056</v>
      </c>
      <c r="AW29" s="42">
        <f t="shared" si="8"/>
        <v>121012.49999999999</v>
      </c>
      <c r="AX29" s="42">
        <f t="shared" si="9"/>
        <v>112855.4</v>
      </c>
      <c r="AY29" s="42">
        <f t="shared" si="10"/>
        <v>112855.4</v>
      </c>
      <c r="AZ29" s="42"/>
      <c r="BA29" s="43">
        <f t="shared" si="11"/>
        <v>95.144401297389663</v>
      </c>
      <c r="BB29" s="44"/>
    </row>
    <row r="30" spans="2:54" ht="31.2" x14ac:dyDescent="0.3">
      <c r="B30" s="38" t="s">
        <v>40</v>
      </c>
      <c r="C30" s="38" t="s">
        <v>42</v>
      </c>
      <c r="D30" s="38" t="s">
        <v>44</v>
      </c>
      <c r="E30" s="39" t="str">
        <f t="shared" si="12"/>
        <v>0113</v>
      </c>
      <c r="F30" s="38" t="s">
        <v>64</v>
      </c>
      <c r="G30" s="38" t="s">
        <v>54</v>
      </c>
      <c r="H30" s="40" t="s">
        <v>55</v>
      </c>
      <c r="I30" s="18">
        <v>5165.8999999999996</v>
      </c>
      <c r="J30" s="18">
        <v>5165.8999999999996</v>
      </c>
      <c r="K30" s="18">
        <v>5165.8999999999996</v>
      </c>
      <c r="L30" s="18"/>
      <c r="M30" s="18"/>
      <c r="N30" s="18"/>
      <c r="O30" s="18">
        <v>0</v>
      </c>
      <c r="P30" s="18">
        <v>0</v>
      </c>
      <c r="Q30" s="18">
        <v>0</v>
      </c>
      <c r="R30" s="18">
        <v>0</v>
      </c>
      <c r="S30" s="18"/>
      <c r="T30" s="18">
        <f t="shared" si="1"/>
        <v>5165.8999999999996</v>
      </c>
      <c r="U30" s="18">
        <f t="shared" si="2"/>
        <v>5165.8999999999996</v>
      </c>
      <c r="V30" s="18">
        <f t="shared" si="3"/>
        <v>5165.8999999999996</v>
      </c>
      <c r="W30" s="18"/>
      <c r="X30" s="18"/>
      <c r="Y30" s="18"/>
      <c r="Z30" s="18"/>
      <c r="AA30" s="18"/>
      <c r="AB30" s="18"/>
      <c r="AC30" s="18"/>
      <c r="AD30" s="18"/>
      <c r="AE30" s="18"/>
      <c r="AF30" s="41">
        <v>4296.7304299999996</v>
      </c>
      <c r="AG30" s="41"/>
      <c r="AH30" s="41">
        <v>0</v>
      </c>
      <c r="AI30" s="41">
        <v>0</v>
      </c>
      <c r="AJ30" s="41">
        <v>0</v>
      </c>
      <c r="AK30" s="41">
        <v>0</v>
      </c>
      <c r="AL30" s="41">
        <v>4296.7260299999998</v>
      </c>
      <c r="AM30" s="41">
        <v>0</v>
      </c>
      <c r="AN30" s="41">
        <v>0</v>
      </c>
      <c r="AO30" s="42">
        <v>2932.8461699999998</v>
      </c>
      <c r="AP30" s="42">
        <v>5165.8999999999996</v>
      </c>
      <c r="AQ30" s="42">
        <v>0</v>
      </c>
      <c r="AR30" s="42">
        <v>0</v>
      </c>
      <c r="AS30" s="42">
        <v>0</v>
      </c>
      <c r="AT30" s="42">
        <v>0</v>
      </c>
      <c r="AU30" s="42">
        <f t="shared" si="6"/>
        <v>5165.8999999999996</v>
      </c>
      <c r="AV30" s="42">
        <f t="shared" si="7"/>
        <v>0</v>
      </c>
      <c r="AW30" s="42">
        <f t="shared" si="8"/>
        <v>5165.8999999999996</v>
      </c>
      <c r="AX30" s="42">
        <f t="shared" si="9"/>
        <v>5165.8999999999996</v>
      </c>
      <c r="AY30" s="42">
        <f t="shared" si="10"/>
        <v>5165.8999999999996</v>
      </c>
      <c r="AZ30" s="42"/>
      <c r="BA30" s="43">
        <f t="shared" si="11"/>
        <v>99.999897596554604</v>
      </c>
      <c r="BB30" s="44"/>
    </row>
    <row r="31" spans="2:54" x14ac:dyDescent="0.3">
      <c r="B31" s="38" t="s">
        <v>40</v>
      </c>
      <c r="C31" s="38" t="s">
        <v>42</v>
      </c>
      <c r="D31" s="38" t="s">
        <v>44</v>
      </c>
      <c r="E31" s="39" t="str">
        <f t="shared" si="12"/>
        <v>0113</v>
      </c>
      <c r="F31" s="38" t="s">
        <v>64</v>
      </c>
      <c r="G31" s="38" t="s">
        <v>68</v>
      </c>
      <c r="H31" s="40" t="s">
        <v>69</v>
      </c>
      <c r="I31" s="18"/>
      <c r="J31" s="18"/>
      <c r="K31" s="18"/>
      <c r="L31" s="18"/>
      <c r="M31" s="18"/>
      <c r="N31" s="18"/>
      <c r="O31" s="18">
        <v>0</v>
      </c>
      <c r="P31" s="18"/>
      <c r="Q31" s="18"/>
      <c r="R31" s="18"/>
      <c r="S31" s="18"/>
      <c r="T31" s="18">
        <f t="shared" si="1"/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41">
        <v>3.00936</v>
      </c>
      <c r="AG31" s="41"/>
      <c r="AH31" s="41">
        <v>0</v>
      </c>
      <c r="AI31" s="41">
        <v>0</v>
      </c>
      <c r="AJ31" s="41">
        <v>0</v>
      </c>
      <c r="AK31" s="41">
        <v>0</v>
      </c>
      <c r="AL31" s="41">
        <v>3.00936</v>
      </c>
      <c r="AM31" s="41">
        <v>0</v>
      </c>
      <c r="AN31" s="41">
        <v>0</v>
      </c>
      <c r="AO31" s="14">
        <v>3.00936</v>
      </c>
      <c r="AP31" s="42">
        <v>3.00936</v>
      </c>
      <c r="AQ31" s="42">
        <v>0</v>
      </c>
      <c r="AR31" s="42">
        <v>0</v>
      </c>
      <c r="AS31" s="42">
        <v>0</v>
      </c>
      <c r="AT31" s="42">
        <v>0</v>
      </c>
      <c r="AU31" s="42">
        <f t="shared" si="6"/>
        <v>3.00936</v>
      </c>
      <c r="AV31" s="42">
        <f t="shared" si="7"/>
        <v>-3.00936</v>
      </c>
      <c r="AW31" s="42"/>
      <c r="AX31" s="42"/>
      <c r="AY31" s="42"/>
      <c r="AZ31" s="42"/>
      <c r="BA31" s="43">
        <f t="shared" si="11"/>
        <v>100</v>
      </c>
      <c r="BB31" s="44"/>
    </row>
    <row r="32" spans="2:54" ht="46.8" x14ac:dyDescent="0.3">
      <c r="B32" s="38" t="s">
        <v>40</v>
      </c>
      <c r="C32" s="38" t="s">
        <v>42</v>
      </c>
      <c r="D32" s="38" t="s">
        <v>44</v>
      </c>
      <c r="E32" s="39" t="str">
        <f t="shared" si="12"/>
        <v>0113</v>
      </c>
      <c r="F32" s="38" t="s">
        <v>70</v>
      </c>
      <c r="G32" s="38"/>
      <c r="H32" s="40" t="s">
        <v>71</v>
      </c>
      <c r="I32" s="18">
        <f t="shared" ref="I32:S32" si="37">I33+I34+I35</f>
        <v>56382.3</v>
      </c>
      <c r="J32" s="18">
        <f t="shared" si="37"/>
        <v>56714.6</v>
      </c>
      <c r="K32" s="18">
        <f t="shared" si="37"/>
        <v>56714.6</v>
      </c>
      <c r="L32" s="18">
        <f t="shared" si="37"/>
        <v>0</v>
      </c>
      <c r="M32" s="18">
        <f t="shared" si="37"/>
        <v>0</v>
      </c>
      <c r="N32" s="18">
        <f t="shared" si="37"/>
        <v>0</v>
      </c>
      <c r="O32" s="18">
        <f t="shared" si="37"/>
        <v>-28.036000000000001</v>
      </c>
      <c r="P32" s="18">
        <f t="shared" si="37"/>
        <v>0</v>
      </c>
      <c r="Q32" s="18">
        <f t="shared" si="37"/>
        <v>0</v>
      </c>
      <c r="R32" s="18">
        <f t="shared" si="37"/>
        <v>973.58399999999995</v>
      </c>
      <c r="S32" s="18">
        <f t="shared" si="37"/>
        <v>9181.0289300000004</v>
      </c>
      <c r="T32" s="18">
        <f t="shared" si="1"/>
        <v>66508.876930000013</v>
      </c>
      <c r="U32" s="18">
        <f t="shared" si="2"/>
        <v>56714.6</v>
      </c>
      <c r="V32" s="18">
        <f t="shared" si="3"/>
        <v>56714.6</v>
      </c>
      <c r="W32" s="18">
        <f t="shared" ref="W32:AT32" si="38">W33+W34+W35</f>
        <v>5971.8</v>
      </c>
      <c r="X32" s="18">
        <f t="shared" si="38"/>
        <v>0</v>
      </c>
      <c r="Y32" s="18">
        <f t="shared" si="38"/>
        <v>0</v>
      </c>
      <c r="Z32" s="18">
        <f t="shared" si="38"/>
        <v>3209.2289300000002</v>
      </c>
      <c r="AA32" s="18">
        <f t="shared" si="38"/>
        <v>7150.3</v>
      </c>
      <c r="AB32" s="18">
        <f t="shared" si="38"/>
        <v>0</v>
      </c>
      <c r="AC32" s="18">
        <f t="shared" si="38"/>
        <v>7150.3</v>
      </c>
      <c r="AD32" s="18">
        <f t="shared" si="38"/>
        <v>0</v>
      </c>
      <c r="AE32" s="18">
        <f t="shared" si="38"/>
        <v>0</v>
      </c>
      <c r="AF32" s="41">
        <f t="shared" si="38"/>
        <v>66508.876929999999</v>
      </c>
      <c r="AG32" s="41">
        <f t="shared" si="38"/>
        <v>0</v>
      </c>
      <c r="AH32" s="41">
        <f t="shared" si="38"/>
        <v>0</v>
      </c>
      <c r="AI32" s="41">
        <f t="shared" si="38"/>
        <v>0</v>
      </c>
      <c r="AJ32" s="41">
        <f t="shared" si="38"/>
        <v>0</v>
      </c>
      <c r="AK32" s="41">
        <f t="shared" si="38"/>
        <v>0</v>
      </c>
      <c r="AL32" s="41">
        <f t="shared" si="38"/>
        <v>63410.006280000001</v>
      </c>
      <c r="AM32" s="41">
        <f t="shared" si="38"/>
        <v>0</v>
      </c>
      <c r="AN32" s="41">
        <f t="shared" si="38"/>
        <v>0</v>
      </c>
      <c r="AO32" s="42">
        <f t="shared" si="38"/>
        <v>41823.503899999996</v>
      </c>
      <c r="AP32" s="42">
        <f t="shared" si="38"/>
        <v>66536.912929999991</v>
      </c>
      <c r="AQ32" s="42">
        <f t="shared" si="38"/>
        <v>-28.036000000000001</v>
      </c>
      <c r="AR32" s="42">
        <f t="shared" si="38"/>
        <v>0</v>
      </c>
      <c r="AS32" s="42">
        <f t="shared" si="38"/>
        <v>0</v>
      </c>
      <c r="AT32" s="42">
        <f t="shared" si="38"/>
        <v>0</v>
      </c>
      <c r="AU32" s="42">
        <f t="shared" si="6"/>
        <v>66508.876929999999</v>
      </c>
      <c r="AV32" s="42">
        <f t="shared" si="7"/>
        <v>0</v>
      </c>
      <c r="AW32" s="42">
        <f t="shared" si="8"/>
        <v>75689.905860000013</v>
      </c>
      <c r="AX32" s="42">
        <f t="shared" si="9"/>
        <v>63864.9</v>
      </c>
      <c r="AY32" s="42">
        <f t="shared" si="10"/>
        <v>63864.9</v>
      </c>
      <c r="AZ32" s="42">
        <f>AZ33+AZ34+AZ35</f>
        <v>0</v>
      </c>
      <c r="BA32" s="43">
        <f t="shared" si="11"/>
        <v>95.340666098960696</v>
      </c>
      <c r="BB32" s="20"/>
    </row>
    <row r="33" spans="2:54" ht="78" x14ac:dyDescent="0.3">
      <c r="B33" s="38" t="s">
        <v>40</v>
      </c>
      <c r="C33" s="38" t="s">
        <v>42</v>
      </c>
      <c r="D33" s="38" t="s">
        <v>44</v>
      </c>
      <c r="E33" s="39" t="str">
        <f t="shared" si="12"/>
        <v>0113</v>
      </c>
      <c r="F33" s="38" t="s">
        <v>70</v>
      </c>
      <c r="G33" s="38" t="s">
        <v>66</v>
      </c>
      <c r="H33" s="40" t="s">
        <v>67</v>
      </c>
      <c r="I33" s="18">
        <v>48071</v>
      </c>
      <c r="J33" s="18">
        <v>49549.1</v>
      </c>
      <c r="K33" s="18">
        <v>49549.1</v>
      </c>
      <c r="L33" s="18"/>
      <c r="M33" s="18"/>
      <c r="N33" s="18"/>
      <c r="O33" s="18">
        <v>0</v>
      </c>
      <c r="P33" s="18">
        <v>0</v>
      </c>
      <c r="Q33" s="18">
        <v>0</v>
      </c>
      <c r="R33" s="18">
        <v>0</v>
      </c>
      <c r="S33" s="18">
        <v>5971.8</v>
      </c>
      <c r="T33" s="18">
        <f t="shared" si="1"/>
        <v>54042.8</v>
      </c>
      <c r="U33" s="18">
        <f t="shared" si="2"/>
        <v>49549.1</v>
      </c>
      <c r="V33" s="18">
        <f t="shared" si="3"/>
        <v>49549.1</v>
      </c>
      <c r="W33" s="18">
        <v>5971.8</v>
      </c>
      <c r="X33" s="18"/>
      <c r="Y33" s="18"/>
      <c r="Z33" s="18"/>
      <c r="AA33" s="18">
        <v>7150.3</v>
      </c>
      <c r="AB33" s="18"/>
      <c r="AC33" s="18">
        <v>7150.3</v>
      </c>
      <c r="AD33" s="18"/>
      <c r="AE33" s="18"/>
      <c r="AF33" s="41">
        <v>54816.299639999997</v>
      </c>
      <c r="AG33" s="41"/>
      <c r="AH33" s="41">
        <v>0</v>
      </c>
      <c r="AI33" s="41">
        <v>0</v>
      </c>
      <c r="AJ33" s="41">
        <v>0</v>
      </c>
      <c r="AK33" s="41">
        <v>0</v>
      </c>
      <c r="AL33" s="41">
        <v>52757.088199999998</v>
      </c>
      <c r="AM33" s="41">
        <v>0</v>
      </c>
      <c r="AN33" s="41">
        <v>0</v>
      </c>
      <c r="AO33" s="14">
        <v>34785.769919999999</v>
      </c>
      <c r="AP33" s="42">
        <v>54042.8</v>
      </c>
      <c r="AQ33" s="42">
        <v>0</v>
      </c>
      <c r="AR33" s="42">
        <v>0</v>
      </c>
      <c r="AS33" s="42">
        <v>0</v>
      </c>
      <c r="AT33" s="42">
        <v>0</v>
      </c>
      <c r="AU33" s="42">
        <f t="shared" si="6"/>
        <v>54042.8</v>
      </c>
      <c r="AV33" s="42">
        <f t="shared" si="7"/>
        <v>0</v>
      </c>
      <c r="AW33" s="42">
        <f t="shared" si="8"/>
        <v>60014.600000000006</v>
      </c>
      <c r="AX33" s="42">
        <f t="shared" si="9"/>
        <v>56699.4</v>
      </c>
      <c r="AY33" s="42">
        <f t="shared" si="10"/>
        <v>56699.4</v>
      </c>
      <c r="AZ33" s="42"/>
      <c r="BA33" s="43">
        <f t="shared" si="11"/>
        <v>96.243432239090126</v>
      </c>
      <c r="BB33" s="44"/>
    </row>
    <row r="34" spans="2:54" ht="31.2" x14ac:dyDescent="0.3">
      <c r="B34" s="38" t="s">
        <v>40</v>
      </c>
      <c r="C34" s="38" t="s">
        <v>42</v>
      </c>
      <c r="D34" s="38" t="s">
        <v>44</v>
      </c>
      <c r="E34" s="39" t="str">
        <f t="shared" si="12"/>
        <v>0113</v>
      </c>
      <c r="F34" s="38" t="s">
        <v>70</v>
      </c>
      <c r="G34" s="38" t="s">
        <v>54</v>
      </c>
      <c r="H34" s="40" t="s">
        <v>55</v>
      </c>
      <c r="I34" s="18">
        <v>8104.4</v>
      </c>
      <c r="J34" s="18">
        <v>6958.5999999999995</v>
      </c>
      <c r="K34" s="18">
        <v>6958.5999999999995</v>
      </c>
      <c r="L34" s="18"/>
      <c r="M34" s="18"/>
      <c r="N34" s="18"/>
      <c r="O34" s="18">
        <v>-28.036000000000001</v>
      </c>
      <c r="P34" s="18">
        <v>0</v>
      </c>
      <c r="Q34" s="18">
        <v>0</v>
      </c>
      <c r="R34" s="18">
        <v>973.58399999999995</v>
      </c>
      <c r="S34" s="18">
        <f>44.32893+3164.9</f>
        <v>3209.2289300000002</v>
      </c>
      <c r="T34" s="18">
        <f t="shared" si="1"/>
        <v>12259.17693</v>
      </c>
      <c r="U34" s="18">
        <f t="shared" si="2"/>
        <v>6958.5999999999995</v>
      </c>
      <c r="V34" s="18">
        <f t="shared" si="3"/>
        <v>6958.5999999999995</v>
      </c>
      <c r="W34" s="18"/>
      <c r="X34" s="18"/>
      <c r="Y34" s="18"/>
      <c r="Z34" s="18">
        <f>44.32893+3164.9</f>
        <v>3209.2289300000002</v>
      </c>
      <c r="AA34" s="18"/>
      <c r="AB34" s="18"/>
      <c r="AC34" s="18"/>
      <c r="AD34" s="18"/>
      <c r="AE34" s="18"/>
      <c r="AF34" s="41">
        <v>11495.32329</v>
      </c>
      <c r="AG34" s="41"/>
      <c r="AH34" s="41">
        <v>0</v>
      </c>
      <c r="AI34" s="41">
        <v>0</v>
      </c>
      <c r="AJ34" s="41">
        <v>0</v>
      </c>
      <c r="AK34" s="41">
        <v>0</v>
      </c>
      <c r="AL34" s="41">
        <v>10455.66408</v>
      </c>
      <c r="AM34" s="41">
        <v>0</v>
      </c>
      <c r="AN34" s="41">
        <v>0</v>
      </c>
      <c r="AO34" s="42">
        <v>6893.3289800000002</v>
      </c>
      <c r="AP34" s="42">
        <v>12287.21293</v>
      </c>
      <c r="AQ34" s="42">
        <v>-28.036000000000001</v>
      </c>
      <c r="AR34" s="42">
        <v>0</v>
      </c>
      <c r="AS34" s="42">
        <v>0</v>
      </c>
      <c r="AT34" s="42">
        <v>0</v>
      </c>
      <c r="AU34" s="42">
        <f t="shared" si="6"/>
        <v>12259.17693</v>
      </c>
      <c r="AV34" s="42">
        <f t="shared" si="7"/>
        <v>0</v>
      </c>
      <c r="AW34" s="42">
        <f t="shared" si="8"/>
        <v>15468.405859999999</v>
      </c>
      <c r="AX34" s="42">
        <f t="shared" si="9"/>
        <v>6958.5999999999995</v>
      </c>
      <c r="AY34" s="42">
        <f t="shared" si="10"/>
        <v>6958.5999999999995</v>
      </c>
      <c r="AZ34" s="42"/>
      <c r="BA34" s="43">
        <f t="shared" si="11"/>
        <v>90.955807124585888</v>
      </c>
      <c r="BB34" s="44"/>
    </row>
    <row r="35" spans="2:54" x14ac:dyDescent="0.3">
      <c r="B35" s="38" t="s">
        <v>40</v>
      </c>
      <c r="C35" s="38" t="s">
        <v>42</v>
      </c>
      <c r="D35" s="38" t="s">
        <v>44</v>
      </c>
      <c r="E35" s="39" t="str">
        <f t="shared" si="12"/>
        <v>0113</v>
      </c>
      <c r="F35" s="38" t="s">
        <v>70</v>
      </c>
      <c r="G35" s="38" t="s">
        <v>56</v>
      </c>
      <c r="H35" s="40" t="s">
        <v>57</v>
      </c>
      <c r="I35" s="18">
        <v>206.9</v>
      </c>
      <c r="J35" s="18">
        <v>206.9</v>
      </c>
      <c r="K35" s="18">
        <v>206.9</v>
      </c>
      <c r="L35" s="18"/>
      <c r="M35" s="18"/>
      <c r="N35" s="18"/>
      <c r="O35" s="18">
        <v>0</v>
      </c>
      <c r="P35" s="18">
        <v>0</v>
      </c>
      <c r="Q35" s="18">
        <v>0</v>
      </c>
      <c r="R35" s="18">
        <v>0</v>
      </c>
      <c r="S35" s="18"/>
      <c r="T35" s="18">
        <f t="shared" si="1"/>
        <v>206.9</v>
      </c>
      <c r="U35" s="18">
        <f t="shared" si="2"/>
        <v>206.9</v>
      </c>
      <c r="V35" s="18">
        <f t="shared" si="3"/>
        <v>206.9</v>
      </c>
      <c r="W35" s="18"/>
      <c r="X35" s="18"/>
      <c r="Y35" s="18"/>
      <c r="Z35" s="18"/>
      <c r="AA35" s="18"/>
      <c r="AB35" s="18"/>
      <c r="AC35" s="18"/>
      <c r="AD35" s="18"/>
      <c r="AE35" s="18"/>
      <c r="AF35" s="41">
        <v>197.25399999999999</v>
      </c>
      <c r="AG35" s="41"/>
      <c r="AH35" s="41">
        <v>0</v>
      </c>
      <c r="AI35" s="41">
        <v>0</v>
      </c>
      <c r="AJ35" s="41">
        <v>0</v>
      </c>
      <c r="AK35" s="41">
        <v>0</v>
      </c>
      <c r="AL35" s="41">
        <v>197.25399999999999</v>
      </c>
      <c r="AM35" s="41">
        <v>0</v>
      </c>
      <c r="AN35" s="41">
        <v>0</v>
      </c>
      <c r="AO35" s="14">
        <v>144.405</v>
      </c>
      <c r="AP35" s="42">
        <v>206.9</v>
      </c>
      <c r="AQ35" s="42">
        <v>0</v>
      </c>
      <c r="AR35" s="42">
        <v>0</v>
      </c>
      <c r="AS35" s="42">
        <v>0</v>
      </c>
      <c r="AT35" s="42">
        <v>0</v>
      </c>
      <c r="AU35" s="42">
        <f t="shared" si="6"/>
        <v>206.9</v>
      </c>
      <c r="AV35" s="42">
        <f t="shared" si="7"/>
        <v>0</v>
      </c>
      <c r="AW35" s="42">
        <f t="shared" si="8"/>
        <v>206.9</v>
      </c>
      <c r="AX35" s="42">
        <f t="shared" si="9"/>
        <v>206.9</v>
      </c>
      <c r="AY35" s="42">
        <f t="shared" si="10"/>
        <v>206.9</v>
      </c>
      <c r="AZ35" s="42"/>
      <c r="BA35" s="43">
        <f t="shared" si="11"/>
        <v>100</v>
      </c>
      <c r="BB35" s="44"/>
    </row>
    <row r="36" spans="2:54" ht="31.2" x14ac:dyDescent="0.3">
      <c r="B36" s="38" t="s">
        <v>40</v>
      </c>
      <c r="C36" s="38" t="s">
        <v>42</v>
      </c>
      <c r="D36" s="38" t="s">
        <v>44</v>
      </c>
      <c r="E36" s="39" t="str">
        <f t="shared" si="12"/>
        <v>0113</v>
      </c>
      <c r="F36" s="38" t="s">
        <v>72</v>
      </c>
      <c r="G36" s="38"/>
      <c r="H36" s="40" t="s">
        <v>73</v>
      </c>
      <c r="I36" s="18">
        <f t="shared" ref="I36:I63" si="39">I37</f>
        <v>659.4</v>
      </c>
      <c r="J36" s="18">
        <f t="shared" ref="J36:J63" si="40">J37</f>
        <v>290.60000000000002</v>
      </c>
      <c r="K36" s="18">
        <f t="shared" ref="K36:K63" si="41">K37</f>
        <v>136.80000000000001</v>
      </c>
      <c r="L36" s="18">
        <f t="shared" ref="L36:L63" si="42">L37</f>
        <v>0</v>
      </c>
      <c r="M36" s="18">
        <f t="shared" ref="M36:M63" si="43">M37</f>
        <v>0</v>
      </c>
      <c r="N36" s="18">
        <f t="shared" ref="N36:N63" si="44">N37</f>
        <v>0</v>
      </c>
      <c r="O36" s="18">
        <f t="shared" ref="O36:O41" si="45">O37</f>
        <v>-435.74</v>
      </c>
      <c r="P36" s="18">
        <f t="shared" ref="P36:P41" si="46">P37</f>
        <v>0</v>
      </c>
      <c r="Q36" s="18">
        <f t="shared" ref="Q36:Q41" si="47">Q37</f>
        <v>0</v>
      </c>
      <c r="R36" s="18">
        <f t="shared" ref="R36:R41" si="48">R37</f>
        <v>0</v>
      </c>
      <c r="S36" s="18">
        <f t="shared" ref="S36:S56" si="49">S37</f>
        <v>0</v>
      </c>
      <c r="T36" s="18">
        <f t="shared" si="1"/>
        <v>223.65999999999997</v>
      </c>
      <c r="U36" s="18">
        <f t="shared" si="2"/>
        <v>290.60000000000002</v>
      </c>
      <c r="V36" s="18">
        <f t="shared" si="3"/>
        <v>136.80000000000001</v>
      </c>
      <c r="W36" s="18">
        <f t="shared" ref="W36:W41" si="50">W37</f>
        <v>0</v>
      </c>
      <c r="X36" s="18">
        <f t="shared" ref="X36:X41" si="51">X37</f>
        <v>0</v>
      </c>
      <c r="Y36" s="18">
        <f t="shared" ref="Y36:Y41" si="52">Y37</f>
        <v>0</v>
      </c>
      <c r="Z36" s="18">
        <f t="shared" ref="Z36:Z41" si="53">Z37</f>
        <v>0</v>
      </c>
      <c r="AA36" s="18">
        <f t="shared" ref="AA36:AA41" si="54">AA37</f>
        <v>0</v>
      </c>
      <c r="AB36" s="18">
        <f t="shared" ref="AB36:AB41" si="55">AB37</f>
        <v>0</v>
      </c>
      <c r="AC36" s="18">
        <f t="shared" ref="AC36:AC41" si="56">AC37</f>
        <v>0</v>
      </c>
      <c r="AD36" s="18">
        <f t="shared" ref="AD36:AD41" si="57">AD37</f>
        <v>0</v>
      </c>
      <c r="AE36" s="18">
        <f t="shared" ref="AE36:AE41" si="58">AE37</f>
        <v>0</v>
      </c>
      <c r="AF36" s="41">
        <f t="shared" ref="AF36:AF41" si="59">AF37</f>
        <v>8.11</v>
      </c>
      <c r="AG36" s="41">
        <f t="shared" ref="AG36:AG41" si="60">AG37</f>
        <v>0</v>
      </c>
      <c r="AH36" s="41">
        <f t="shared" ref="AH36:AH41" si="61">AH37</f>
        <v>0</v>
      </c>
      <c r="AI36" s="41">
        <f t="shared" ref="AI36:AI41" si="62">AI37</f>
        <v>0</v>
      </c>
      <c r="AJ36" s="41">
        <f t="shared" ref="AJ36:AJ41" si="63">AJ37</f>
        <v>0</v>
      </c>
      <c r="AK36" s="41">
        <f t="shared" ref="AK36:AK41" si="64">AK37</f>
        <v>0</v>
      </c>
      <c r="AL36" s="41">
        <f t="shared" ref="AL36:AL41" si="65">AL37</f>
        <v>8.11</v>
      </c>
      <c r="AM36" s="41">
        <f t="shared" ref="AM36:AM41" si="66">AM37</f>
        <v>0</v>
      </c>
      <c r="AN36" s="41">
        <f t="shared" ref="AN36:AN41" si="67">AN37</f>
        <v>0</v>
      </c>
      <c r="AO36" s="42">
        <f t="shared" ref="AO36:AO41" si="68">AO37</f>
        <v>8.11</v>
      </c>
      <c r="AP36" s="42">
        <f t="shared" ref="AP36:AP41" si="69">AP37</f>
        <v>659.4</v>
      </c>
      <c r="AQ36" s="42">
        <f t="shared" ref="AQ36:AQ41" si="70">AQ37</f>
        <v>-435.74</v>
      </c>
      <c r="AR36" s="42">
        <f t="shared" ref="AR36:AR41" si="71">AR37</f>
        <v>0</v>
      </c>
      <c r="AS36" s="42">
        <f t="shared" ref="AS36:AS41" si="72">AS37</f>
        <v>0</v>
      </c>
      <c r="AT36" s="42">
        <f t="shared" ref="AT36:AT41" si="73">AT37</f>
        <v>0</v>
      </c>
      <c r="AU36" s="42">
        <f t="shared" si="6"/>
        <v>223.65999999999997</v>
      </c>
      <c r="AV36" s="42">
        <f t="shared" si="7"/>
        <v>0</v>
      </c>
      <c r="AW36" s="42">
        <f t="shared" si="8"/>
        <v>223.65999999999997</v>
      </c>
      <c r="AX36" s="42">
        <f t="shared" si="9"/>
        <v>290.60000000000002</v>
      </c>
      <c r="AY36" s="42">
        <f t="shared" si="10"/>
        <v>136.80000000000001</v>
      </c>
      <c r="AZ36" s="42">
        <f t="shared" ref="AZ36:AZ63" si="74">AZ37</f>
        <v>0</v>
      </c>
      <c r="BA36" s="43">
        <f t="shared" si="11"/>
        <v>100</v>
      </c>
      <c r="BB36" s="20"/>
    </row>
    <row r="37" spans="2:54" x14ac:dyDescent="0.3">
      <c r="B37" s="38" t="s">
        <v>40</v>
      </c>
      <c r="C37" s="38" t="s">
        <v>42</v>
      </c>
      <c r="D37" s="38" t="s">
        <v>44</v>
      </c>
      <c r="E37" s="39" t="str">
        <f t="shared" si="12"/>
        <v>0113</v>
      </c>
      <c r="F37" s="38" t="s">
        <v>74</v>
      </c>
      <c r="G37" s="38"/>
      <c r="H37" s="40" t="s">
        <v>75</v>
      </c>
      <c r="I37" s="18">
        <f t="shared" si="39"/>
        <v>659.4</v>
      </c>
      <c r="J37" s="18">
        <f t="shared" si="40"/>
        <v>290.60000000000002</v>
      </c>
      <c r="K37" s="18">
        <f t="shared" si="41"/>
        <v>136.80000000000001</v>
      </c>
      <c r="L37" s="18">
        <f t="shared" si="42"/>
        <v>0</v>
      </c>
      <c r="M37" s="18">
        <f t="shared" si="43"/>
        <v>0</v>
      </c>
      <c r="N37" s="18">
        <f t="shared" si="44"/>
        <v>0</v>
      </c>
      <c r="O37" s="18">
        <f t="shared" si="45"/>
        <v>-435.74</v>
      </c>
      <c r="P37" s="18">
        <f t="shared" si="46"/>
        <v>0</v>
      </c>
      <c r="Q37" s="18">
        <f t="shared" si="47"/>
        <v>0</v>
      </c>
      <c r="R37" s="18">
        <f t="shared" si="48"/>
        <v>0</v>
      </c>
      <c r="S37" s="18">
        <f t="shared" si="49"/>
        <v>0</v>
      </c>
      <c r="T37" s="18">
        <f t="shared" si="1"/>
        <v>223.65999999999997</v>
      </c>
      <c r="U37" s="18">
        <f t="shared" si="2"/>
        <v>290.60000000000002</v>
      </c>
      <c r="V37" s="18">
        <f t="shared" si="3"/>
        <v>136.80000000000001</v>
      </c>
      <c r="W37" s="18">
        <f t="shared" si="50"/>
        <v>0</v>
      </c>
      <c r="X37" s="18">
        <f t="shared" si="51"/>
        <v>0</v>
      </c>
      <c r="Y37" s="18">
        <f t="shared" si="52"/>
        <v>0</v>
      </c>
      <c r="Z37" s="18">
        <f t="shared" si="53"/>
        <v>0</v>
      </c>
      <c r="AA37" s="18">
        <f t="shared" si="54"/>
        <v>0</v>
      </c>
      <c r="AB37" s="18">
        <f t="shared" si="55"/>
        <v>0</v>
      </c>
      <c r="AC37" s="18">
        <f t="shared" si="56"/>
        <v>0</v>
      </c>
      <c r="AD37" s="18">
        <f t="shared" si="57"/>
        <v>0</v>
      </c>
      <c r="AE37" s="18">
        <f t="shared" si="58"/>
        <v>0</v>
      </c>
      <c r="AF37" s="41">
        <f t="shared" si="59"/>
        <v>8.11</v>
      </c>
      <c r="AG37" s="41">
        <f t="shared" si="60"/>
        <v>0</v>
      </c>
      <c r="AH37" s="41">
        <f t="shared" si="61"/>
        <v>0</v>
      </c>
      <c r="AI37" s="41">
        <f t="shared" si="62"/>
        <v>0</v>
      </c>
      <c r="AJ37" s="41">
        <f t="shared" si="63"/>
        <v>0</v>
      </c>
      <c r="AK37" s="41">
        <f t="shared" si="64"/>
        <v>0</v>
      </c>
      <c r="AL37" s="41">
        <f t="shared" si="65"/>
        <v>8.11</v>
      </c>
      <c r="AM37" s="41">
        <f t="shared" si="66"/>
        <v>0</v>
      </c>
      <c r="AN37" s="41">
        <f t="shared" si="67"/>
        <v>0</v>
      </c>
      <c r="AO37" s="14">
        <f t="shared" si="68"/>
        <v>8.11</v>
      </c>
      <c r="AP37" s="42">
        <f t="shared" si="69"/>
        <v>659.4</v>
      </c>
      <c r="AQ37" s="42">
        <f t="shared" si="70"/>
        <v>-435.74</v>
      </c>
      <c r="AR37" s="42">
        <f t="shared" si="71"/>
        <v>0</v>
      </c>
      <c r="AS37" s="42">
        <f t="shared" si="72"/>
        <v>0</v>
      </c>
      <c r="AT37" s="42">
        <f t="shared" si="73"/>
        <v>0</v>
      </c>
      <c r="AU37" s="42">
        <f t="shared" si="6"/>
        <v>223.65999999999997</v>
      </c>
      <c r="AV37" s="42">
        <f t="shared" si="7"/>
        <v>0</v>
      </c>
      <c r="AW37" s="42">
        <f t="shared" si="8"/>
        <v>223.65999999999997</v>
      </c>
      <c r="AX37" s="42">
        <f t="shared" si="9"/>
        <v>290.60000000000002</v>
      </c>
      <c r="AY37" s="42">
        <f t="shared" si="10"/>
        <v>136.80000000000001</v>
      </c>
      <c r="AZ37" s="42">
        <f t="shared" si="74"/>
        <v>0</v>
      </c>
      <c r="BA37" s="43">
        <f t="shared" si="11"/>
        <v>100</v>
      </c>
      <c r="BB37" s="20"/>
    </row>
    <row r="38" spans="2:54" ht="31.2" x14ac:dyDescent="0.3">
      <c r="B38" s="38" t="s">
        <v>40</v>
      </c>
      <c r="C38" s="38" t="s">
        <v>42</v>
      </c>
      <c r="D38" s="38" t="s">
        <v>44</v>
      </c>
      <c r="E38" s="39" t="str">
        <f t="shared" si="12"/>
        <v>0113</v>
      </c>
      <c r="F38" s="38" t="s">
        <v>76</v>
      </c>
      <c r="G38" s="38"/>
      <c r="H38" s="40" t="s">
        <v>77</v>
      </c>
      <c r="I38" s="18">
        <f t="shared" si="39"/>
        <v>659.4</v>
      </c>
      <c r="J38" s="18">
        <f t="shared" si="40"/>
        <v>290.60000000000002</v>
      </c>
      <c r="K38" s="18">
        <f t="shared" si="41"/>
        <v>136.80000000000001</v>
      </c>
      <c r="L38" s="18">
        <f t="shared" si="42"/>
        <v>0</v>
      </c>
      <c r="M38" s="18">
        <f t="shared" si="43"/>
        <v>0</v>
      </c>
      <c r="N38" s="18">
        <f t="shared" si="44"/>
        <v>0</v>
      </c>
      <c r="O38" s="18">
        <f t="shared" si="45"/>
        <v>-435.74</v>
      </c>
      <c r="P38" s="18">
        <f t="shared" si="46"/>
        <v>0</v>
      </c>
      <c r="Q38" s="18">
        <f t="shared" si="47"/>
        <v>0</v>
      </c>
      <c r="R38" s="18">
        <f t="shared" si="48"/>
        <v>0</v>
      </c>
      <c r="S38" s="18">
        <f t="shared" si="49"/>
        <v>0</v>
      </c>
      <c r="T38" s="18">
        <f t="shared" si="1"/>
        <v>223.65999999999997</v>
      </c>
      <c r="U38" s="18">
        <f t="shared" si="2"/>
        <v>290.60000000000002</v>
      </c>
      <c r="V38" s="18">
        <f t="shared" si="3"/>
        <v>136.80000000000001</v>
      </c>
      <c r="W38" s="18">
        <f t="shared" si="50"/>
        <v>0</v>
      </c>
      <c r="X38" s="18">
        <f t="shared" si="51"/>
        <v>0</v>
      </c>
      <c r="Y38" s="18">
        <f t="shared" si="52"/>
        <v>0</v>
      </c>
      <c r="Z38" s="18">
        <f t="shared" si="53"/>
        <v>0</v>
      </c>
      <c r="AA38" s="18">
        <f t="shared" si="54"/>
        <v>0</v>
      </c>
      <c r="AB38" s="18">
        <f t="shared" si="55"/>
        <v>0</v>
      </c>
      <c r="AC38" s="18">
        <f t="shared" si="56"/>
        <v>0</v>
      </c>
      <c r="AD38" s="18">
        <f t="shared" si="57"/>
        <v>0</v>
      </c>
      <c r="AE38" s="18">
        <f t="shared" si="58"/>
        <v>0</v>
      </c>
      <c r="AF38" s="41">
        <f t="shared" si="59"/>
        <v>8.11</v>
      </c>
      <c r="AG38" s="41">
        <f t="shared" si="60"/>
        <v>0</v>
      </c>
      <c r="AH38" s="41">
        <f t="shared" si="61"/>
        <v>0</v>
      </c>
      <c r="AI38" s="41">
        <f t="shared" si="62"/>
        <v>0</v>
      </c>
      <c r="AJ38" s="41">
        <f t="shared" si="63"/>
        <v>0</v>
      </c>
      <c r="AK38" s="41">
        <f t="shared" si="64"/>
        <v>0</v>
      </c>
      <c r="AL38" s="41">
        <f t="shared" si="65"/>
        <v>8.11</v>
      </c>
      <c r="AM38" s="41">
        <f t="shared" si="66"/>
        <v>0</v>
      </c>
      <c r="AN38" s="41">
        <f t="shared" si="67"/>
        <v>0</v>
      </c>
      <c r="AO38" s="42">
        <f t="shared" si="68"/>
        <v>8.11</v>
      </c>
      <c r="AP38" s="42">
        <f t="shared" si="69"/>
        <v>659.4</v>
      </c>
      <c r="AQ38" s="42">
        <f t="shared" si="70"/>
        <v>-435.74</v>
      </c>
      <c r="AR38" s="42">
        <f t="shared" si="71"/>
        <v>0</v>
      </c>
      <c r="AS38" s="42">
        <f t="shared" si="72"/>
        <v>0</v>
      </c>
      <c r="AT38" s="42">
        <f t="shared" si="73"/>
        <v>0</v>
      </c>
      <c r="AU38" s="42">
        <f t="shared" si="6"/>
        <v>223.65999999999997</v>
      </c>
      <c r="AV38" s="42">
        <f t="shared" si="7"/>
        <v>0</v>
      </c>
      <c r="AW38" s="42">
        <f t="shared" si="8"/>
        <v>223.65999999999997</v>
      </c>
      <c r="AX38" s="42">
        <f t="shared" si="9"/>
        <v>290.60000000000002</v>
      </c>
      <c r="AY38" s="42">
        <f t="shared" si="10"/>
        <v>136.80000000000001</v>
      </c>
      <c r="AZ38" s="42">
        <f t="shared" si="74"/>
        <v>0</v>
      </c>
      <c r="BA38" s="43">
        <f t="shared" si="11"/>
        <v>100</v>
      </c>
      <c r="BB38" s="20"/>
    </row>
    <row r="39" spans="2:54" x14ac:dyDescent="0.3">
      <c r="B39" s="38" t="s">
        <v>40</v>
      </c>
      <c r="C39" s="38" t="s">
        <v>42</v>
      </c>
      <c r="D39" s="38" t="s">
        <v>44</v>
      </c>
      <c r="E39" s="39" t="str">
        <f t="shared" si="12"/>
        <v>0113</v>
      </c>
      <c r="F39" s="38" t="s">
        <v>76</v>
      </c>
      <c r="G39" s="38" t="s">
        <v>56</v>
      </c>
      <c r="H39" s="40" t="s">
        <v>57</v>
      </c>
      <c r="I39" s="18">
        <v>659.4</v>
      </c>
      <c r="J39" s="18">
        <v>290.60000000000002</v>
      </c>
      <c r="K39" s="18">
        <v>136.80000000000001</v>
      </c>
      <c r="L39" s="18"/>
      <c r="M39" s="18"/>
      <c r="N39" s="18"/>
      <c r="O39" s="18">
        <v>-435.74</v>
      </c>
      <c r="P39" s="18">
        <v>0</v>
      </c>
      <c r="Q39" s="18">
        <v>0</v>
      </c>
      <c r="R39" s="18">
        <v>0</v>
      </c>
      <c r="S39" s="18"/>
      <c r="T39" s="18">
        <f t="shared" si="1"/>
        <v>223.65999999999997</v>
      </c>
      <c r="U39" s="18">
        <f t="shared" si="2"/>
        <v>290.60000000000002</v>
      </c>
      <c r="V39" s="18">
        <f t="shared" si="3"/>
        <v>136.80000000000001</v>
      </c>
      <c r="W39" s="18"/>
      <c r="X39" s="18"/>
      <c r="Y39" s="18"/>
      <c r="Z39" s="18"/>
      <c r="AA39" s="18"/>
      <c r="AB39" s="18"/>
      <c r="AC39" s="18"/>
      <c r="AD39" s="18"/>
      <c r="AE39" s="18"/>
      <c r="AF39" s="41">
        <v>8.11</v>
      </c>
      <c r="AG39" s="41"/>
      <c r="AH39" s="41">
        <v>0</v>
      </c>
      <c r="AI39" s="41">
        <v>0</v>
      </c>
      <c r="AJ39" s="41">
        <v>0</v>
      </c>
      <c r="AK39" s="41">
        <v>0</v>
      </c>
      <c r="AL39" s="41">
        <v>8.11</v>
      </c>
      <c r="AM39" s="41">
        <v>0</v>
      </c>
      <c r="AN39" s="41">
        <v>0</v>
      </c>
      <c r="AO39" s="14">
        <v>8.11</v>
      </c>
      <c r="AP39" s="42">
        <v>659.4</v>
      </c>
      <c r="AQ39" s="42">
        <v>-435.74</v>
      </c>
      <c r="AR39" s="42">
        <v>0</v>
      </c>
      <c r="AS39" s="42">
        <v>0</v>
      </c>
      <c r="AT39" s="42">
        <v>0</v>
      </c>
      <c r="AU39" s="42">
        <f t="shared" si="6"/>
        <v>223.65999999999997</v>
      </c>
      <c r="AV39" s="42">
        <f t="shared" si="7"/>
        <v>0</v>
      </c>
      <c r="AW39" s="42">
        <f t="shared" si="8"/>
        <v>223.65999999999997</v>
      </c>
      <c r="AX39" s="42">
        <f t="shared" si="9"/>
        <v>290.60000000000002</v>
      </c>
      <c r="AY39" s="42">
        <f t="shared" si="10"/>
        <v>136.80000000000001</v>
      </c>
      <c r="AZ39" s="42"/>
      <c r="BA39" s="43">
        <f t="shared" si="11"/>
        <v>100</v>
      </c>
      <c r="BB39" s="44"/>
    </row>
    <row r="40" spans="2:54" ht="46.8" x14ac:dyDescent="0.3">
      <c r="B40" s="38" t="s">
        <v>40</v>
      </c>
      <c r="C40" s="38" t="s">
        <v>42</v>
      </c>
      <c r="D40" s="38" t="s">
        <v>44</v>
      </c>
      <c r="E40" s="39" t="str">
        <f t="shared" si="12"/>
        <v>0113</v>
      </c>
      <c r="F40" s="38" t="s">
        <v>78</v>
      </c>
      <c r="G40" s="39"/>
      <c r="H40" s="40" t="s">
        <v>79</v>
      </c>
      <c r="I40" s="18"/>
      <c r="J40" s="18"/>
      <c r="K40" s="18"/>
      <c r="L40" s="18"/>
      <c r="M40" s="18"/>
      <c r="N40" s="18"/>
      <c r="O40" s="18">
        <f t="shared" si="45"/>
        <v>0</v>
      </c>
      <c r="P40" s="18">
        <f t="shared" si="46"/>
        <v>0</v>
      </c>
      <c r="Q40" s="18">
        <f t="shared" si="47"/>
        <v>0</v>
      </c>
      <c r="R40" s="18">
        <f t="shared" si="48"/>
        <v>0</v>
      </c>
      <c r="S40" s="18"/>
      <c r="T40" s="18">
        <f t="shared" si="1"/>
        <v>0</v>
      </c>
      <c r="U40" s="18">
        <f t="shared" ref="U40:U41" si="75">U41</f>
        <v>0</v>
      </c>
      <c r="V40" s="18">
        <f t="shared" ref="V40:V41" si="76">V41</f>
        <v>0</v>
      </c>
      <c r="W40" s="18">
        <f t="shared" si="50"/>
        <v>0</v>
      </c>
      <c r="X40" s="18">
        <f t="shared" si="51"/>
        <v>0</v>
      </c>
      <c r="Y40" s="18">
        <f t="shared" si="52"/>
        <v>0</v>
      </c>
      <c r="Z40" s="18">
        <f t="shared" si="53"/>
        <v>0</v>
      </c>
      <c r="AA40" s="18">
        <f t="shared" si="54"/>
        <v>0</v>
      </c>
      <c r="AB40" s="18">
        <f t="shared" si="55"/>
        <v>0</v>
      </c>
      <c r="AC40" s="18">
        <f t="shared" si="56"/>
        <v>0</v>
      </c>
      <c r="AD40" s="18">
        <f t="shared" si="57"/>
        <v>0</v>
      </c>
      <c r="AE40" s="18">
        <f t="shared" si="58"/>
        <v>0</v>
      </c>
      <c r="AF40" s="41">
        <f t="shared" si="59"/>
        <v>1878.2204899999999</v>
      </c>
      <c r="AG40" s="41">
        <f t="shared" si="60"/>
        <v>0</v>
      </c>
      <c r="AH40" s="41">
        <f t="shared" si="61"/>
        <v>0</v>
      </c>
      <c r="AI40" s="41">
        <f t="shared" si="62"/>
        <v>0</v>
      </c>
      <c r="AJ40" s="41">
        <f t="shared" si="63"/>
        <v>0</v>
      </c>
      <c r="AK40" s="41">
        <f t="shared" si="64"/>
        <v>0</v>
      </c>
      <c r="AL40" s="41">
        <f t="shared" si="65"/>
        <v>1878.2204899999999</v>
      </c>
      <c r="AM40" s="41">
        <f t="shared" si="66"/>
        <v>0</v>
      </c>
      <c r="AN40" s="41">
        <f t="shared" si="67"/>
        <v>0</v>
      </c>
      <c r="AO40" s="42">
        <f t="shared" si="68"/>
        <v>1035.2066</v>
      </c>
      <c r="AP40" s="42">
        <f t="shared" si="69"/>
        <v>1112.1366</v>
      </c>
      <c r="AQ40" s="42">
        <f t="shared" si="70"/>
        <v>0</v>
      </c>
      <c r="AR40" s="42">
        <f t="shared" si="71"/>
        <v>0</v>
      </c>
      <c r="AS40" s="42">
        <f t="shared" si="72"/>
        <v>0</v>
      </c>
      <c r="AT40" s="42">
        <f t="shared" si="73"/>
        <v>0</v>
      </c>
      <c r="AU40" s="42">
        <f t="shared" si="6"/>
        <v>1112.1366</v>
      </c>
      <c r="AV40" s="42">
        <f t="shared" si="7"/>
        <v>-1112.1366</v>
      </c>
      <c r="AW40" s="42"/>
      <c r="AX40" s="42"/>
      <c r="AY40" s="42"/>
      <c r="AZ40" s="42"/>
      <c r="BA40" s="43">
        <f t="shared" si="11"/>
        <v>100</v>
      </c>
      <c r="BB40" s="44"/>
    </row>
    <row r="41" spans="2:54" ht="31.2" x14ac:dyDescent="0.3">
      <c r="B41" s="38" t="s">
        <v>40</v>
      </c>
      <c r="C41" s="38" t="s">
        <v>42</v>
      </c>
      <c r="D41" s="38" t="s">
        <v>44</v>
      </c>
      <c r="E41" s="39" t="str">
        <f t="shared" si="12"/>
        <v>0113</v>
      </c>
      <c r="F41" s="38" t="s">
        <v>80</v>
      </c>
      <c r="G41" s="39"/>
      <c r="H41" s="40" t="s">
        <v>81</v>
      </c>
      <c r="I41" s="18"/>
      <c r="J41" s="18"/>
      <c r="K41" s="18"/>
      <c r="L41" s="18"/>
      <c r="M41" s="18"/>
      <c r="N41" s="18"/>
      <c r="O41" s="18">
        <f t="shared" si="45"/>
        <v>0</v>
      </c>
      <c r="P41" s="18">
        <f t="shared" si="46"/>
        <v>0</v>
      </c>
      <c r="Q41" s="18">
        <f t="shared" si="47"/>
        <v>0</v>
      </c>
      <c r="R41" s="18">
        <f t="shared" si="48"/>
        <v>0</v>
      </c>
      <c r="S41" s="18"/>
      <c r="T41" s="18">
        <f t="shared" si="1"/>
        <v>0</v>
      </c>
      <c r="U41" s="18">
        <f t="shared" si="75"/>
        <v>0</v>
      </c>
      <c r="V41" s="18">
        <f t="shared" si="76"/>
        <v>0</v>
      </c>
      <c r="W41" s="18">
        <f t="shared" si="50"/>
        <v>0</v>
      </c>
      <c r="X41" s="18">
        <f t="shared" si="51"/>
        <v>0</v>
      </c>
      <c r="Y41" s="18">
        <f t="shared" si="52"/>
        <v>0</v>
      </c>
      <c r="Z41" s="18">
        <f t="shared" si="53"/>
        <v>0</v>
      </c>
      <c r="AA41" s="18">
        <f t="shared" si="54"/>
        <v>0</v>
      </c>
      <c r="AB41" s="18">
        <f t="shared" si="55"/>
        <v>0</v>
      </c>
      <c r="AC41" s="18">
        <f t="shared" si="56"/>
        <v>0</v>
      </c>
      <c r="AD41" s="18">
        <f t="shared" si="57"/>
        <v>0</v>
      </c>
      <c r="AE41" s="18">
        <f t="shared" si="58"/>
        <v>0</v>
      </c>
      <c r="AF41" s="41">
        <f t="shared" si="59"/>
        <v>1878.2204899999999</v>
      </c>
      <c r="AG41" s="41">
        <f t="shared" si="60"/>
        <v>0</v>
      </c>
      <c r="AH41" s="41">
        <f t="shared" si="61"/>
        <v>0</v>
      </c>
      <c r="AI41" s="41">
        <f t="shared" si="62"/>
        <v>0</v>
      </c>
      <c r="AJ41" s="41">
        <f t="shared" si="63"/>
        <v>0</v>
      </c>
      <c r="AK41" s="41">
        <f t="shared" si="64"/>
        <v>0</v>
      </c>
      <c r="AL41" s="41">
        <f t="shared" si="65"/>
        <v>1878.2204899999999</v>
      </c>
      <c r="AM41" s="41">
        <f t="shared" si="66"/>
        <v>0</v>
      </c>
      <c r="AN41" s="41">
        <f t="shared" si="67"/>
        <v>0</v>
      </c>
      <c r="AO41" s="14">
        <f t="shared" si="68"/>
        <v>1035.2066</v>
      </c>
      <c r="AP41" s="42">
        <f t="shared" si="69"/>
        <v>1112.1366</v>
      </c>
      <c r="AQ41" s="42">
        <f t="shared" si="70"/>
        <v>0</v>
      </c>
      <c r="AR41" s="42">
        <f t="shared" si="71"/>
        <v>0</v>
      </c>
      <c r="AS41" s="42">
        <f t="shared" si="72"/>
        <v>0</v>
      </c>
      <c r="AT41" s="42">
        <f t="shared" si="73"/>
        <v>0</v>
      </c>
      <c r="AU41" s="42">
        <f t="shared" si="6"/>
        <v>1112.1366</v>
      </c>
      <c r="AV41" s="42">
        <f t="shared" si="7"/>
        <v>-1112.1366</v>
      </c>
      <c r="AW41" s="42"/>
      <c r="AX41" s="42"/>
      <c r="AY41" s="42"/>
      <c r="AZ41" s="42"/>
      <c r="BA41" s="43">
        <f t="shared" si="11"/>
        <v>100</v>
      </c>
      <c r="BB41" s="44"/>
    </row>
    <row r="42" spans="2:54" ht="31.2" x14ac:dyDescent="0.3">
      <c r="B42" s="38" t="s">
        <v>40</v>
      </c>
      <c r="C42" s="38" t="s">
        <v>42</v>
      </c>
      <c r="D42" s="38" t="s">
        <v>44</v>
      </c>
      <c r="E42" s="39" t="str">
        <f t="shared" si="12"/>
        <v>0113</v>
      </c>
      <c r="F42" s="38" t="s">
        <v>82</v>
      </c>
      <c r="G42" s="39"/>
      <c r="H42" s="40" t="s">
        <v>83</v>
      </c>
      <c r="I42" s="18"/>
      <c r="J42" s="18"/>
      <c r="K42" s="18"/>
      <c r="L42" s="18"/>
      <c r="M42" s="18"/>
      <c r="N42" s="18"/>
      <c r="O42" s="18">
        <f>O43+O44</f>
        <v>0</v>
      </c>
      <c r="P42" s="18">
        <f>P43+P44</f>
        <v>0</v>
      </c>
      <c r="Q42" s="18">
        <f>Q43+Q44</f>
        <v>0</v>
      </c>
      <c r="R42" s="18">
        <f>R43+R44</f>
        <v>0</v>
      </c>
      <c r="S42" s="18"/>
      <c r="T42" s="18">
        <f t="shared" si="1"/>
        <v>0</v>
      </c>
      <c r="U42" s="18">
        <f t="shared" ref="U42:AT42" si="77">U43+U44</f>
        <v>0</v>
      </c>
      <c r="V42" s="18">
        <f t="shared" si="77"/>
        <v>0</v>
      </c>
      <c r="W42" s="18">
        <f t="shared" si="77"/>
        <v>0</v>
      </c>
      <c r="X42" s="18">
        <f t="shared" si="77"/>
        <v>0</v>
      </c>
      <c r="Y42" s="18">
        <f t="shared" si="77"/>
        <v>0</v>
      </c>
      <c r="Z42" s="18">
        <f t="shared" si="77"/>
        <v>0</v>
      </c>
      <c r="AA42" s="18">
        <f t="shared" si="77"/>
        <v>0</v>
      </c>
      <c r="AB42" s="18">
        <f t="shared" si="77"/>
        <v>0</v>
      </c>
      <c r="AC42" s="18">
        <f t="shared" si="77"/>
        <v>0</v>
      </c>
      <c r="AD42" s="18">
        <f t="shared" si="77"/>
        <v>0</v>
      </c>
      <c r="AE42" s="18">
        <f t="shared" si="77"/>
        <v>0</v>
      </c>
      <c r="AF42" s="41">
        <f t="shared" si="77"/>
        <v>1878.2204899999999</v>
      </c>
      <c r="AG42" s="41">
        <f t="shared" si="77"/>
        <v>0</v>
      </c>
      <c r="AH42" s="41">
        <f t="shared" si="77"/>
        <v>0</v>
      </c>
      <c r="AI42" s="41">
        <f t="shared" si="77"/>
        <v>0</v>
      </c>
      <c r="AJ42" s="41">
        <f t="shared" si="77"/>
        <v>0</v>
      </c>
      <c r="AK42" s="41">
        <f t="shared" si="77"/>
        <v>0</v>
      </c>
      <c r="AL42" s="41">
        <f t="shared" si="77"/>
        <v>1878.2204899999999</v>
      </c>
      <c r="AM42" s="41">
        <f t="shared" si="77"/>
        <v>0</v>
      </c>
      <c r="AN42" s="41">
        <f t="shared" si="77"/>
        <v>0</v>
      </c>
      <c r="AO42" s="42">
        <f t="shared" si="77"/>
        <v>1035.2066</v>
      </c>
      <c r="AP42" s="42">
        <f t="shared" si="77"/>
        <v>1112.1366</v>
      </c>
      <c r="AQ42" s="42">
        <f t="shared" si="77"/>
        <v>0</v>
      </c>
      <c r="AR42" s="42">
        <f t="shared" si="77"/>
        <v>0</v>
      </c>
      <c r="AS42" s="42">
        <f t="shared" si="77"/>
        <v>0</v>
      </c>
      <c r="AT42" s="42">
        <f t="shared" si="77"/>
        <v>0</v>
      </c>
      <c r="AU42" s="42">
        <f t="shared" si="6"/>
        <v>1112.1366</v>
      </c>
      <c r="AV42" s="42">
        <f t="shared" si="7"/>
        <v>-1112.1366</v>
      </c>
      <c r="AW42" s="42"/>
      <c r="AX42" s="42"/>
      <c r="AY42" s="42"/>
      <c r="AZ42" s="42"/>
      <c r="BA42" s="43">
        <f t="shared" si="11"/>
        <v>100</v>
      </c>
      <c r="BB42" s="44"/>
    </row>
    <row r="43" spans="2:54" ht="31.2" x14ac:dyDescent="0.3">
      <c r="B43" s="38" t="s">
        <v>40</v>
      </c>
      <c r="C43" s="38" t="s">
        <v>42</v>
      </c>
      <c r="D43" s="38" t="s">
        <v>44</v>
      </c>
      <c r="E43" s="39" t="str">
        <f t="shared" si="12"/>
        <v>0113</v>
      </c>
      <c r="F43" s="38" t="s">
        <v>82</v>
      </c>
      <c r="G43" s="38" t="s">
        <v>54</v>
      </c>
      <c r="H43" s="40" t="s">
        <v>55</v>
      </c>
      <c r="I43" s="18"/>
      <c r="J43" s="18"/>
      <c r="K43" s="18"/>
      <c r="L43" s="18"/>
      <c r="M43" s="18"/>
      <c r="N43" s="18"/>
      <c r="O43" s="18">
        <v>0</v>
      </c>
      <c r="P43" s="18">
        <v>0</v>
      </c>
      <c r="Q43" s="18">
        <v>0</v>
      </c>
      <c r="R43" s="18">
        <v>0</v>
      </c>
      <c r="S43" s="18"/>
      <c r="T43" s="18">
        <f t="shared" si="1"/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41">
        <v>0</v>
      </c>
      <c r="AG43" s="41"/>
      <c r="AH43" s="41">
        <v>0</v>
      </c>
      <c r="AI43" s="41">
        <v>0</v>
      </c>
      <c r="AJ43" s="41">
        <v>0</v>
      </c>
      <c r="AK43" s="41">
        <v>0</v>
      </c>
      <c r="AL43" s="41">
        <v>0</v>
      </c>
      <c r="AM43" s="41">
        <v>0</v>
      </c>
      <c r="AN43" s="41">
        <v>0</v>
      </c>
      <c r="AO43" s="14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f t="shared" si="6"/>
        <v>0</v>
      </c>
      <c r="AV43" s="42">
        <f t="shared" si="7"/>
        <v>0</v>
      </c>
      <c r="AW43" s="42"/>
      <c r="AX43" s="42"/>
      <c r="AY43" s="42"/>
      <c r="AZ43" s="42"/>
      <c r="BA43" s="43"/>
      <c r="BB43" s="44">
        <v>0</v>
      </c>
    </row>
    <row r="44" spans="2:54" x14ac:dyDescent="0.3">
      <c r="B44" s="38" t="s">
        <v>40</v>
      </c>
      <c r="C44" s="38" t="s">
        <v>42</v>
      </c>
      <c r="D44" s="38" t="s">
        <v>44</v>
      </c>
      <c r="E44" s="39" t="str">
        <f t="shared" si="12"/>
        <v>0113</v>
      </c>
      <c r="F44" s="38" t="s">
        <v>82</v>
      </c>
      <c r="G44" s="38" t="s">
        <v>56</v>
      </c>
      <c r="H44" s="40" t="s">
        <v>57</v>
      </c>
      <c r="I44" s="18"/>
      <c r="J44" s="18"/>
      <c r="K44" s="18"/>
      <c r="L44" s="18"/>
      <c r="M44" s="18"/>
      <c r="N44" s="18"/>
      <c r="O44" s="18">
        <v>0</v>
      </c>
      <c r="P44" s="18">
        <v>0</v>
      </c>
      <c r="Q44" s="18">
        <v>0</v>
      </c>
      <c r="R44" s="18">
        <v>0</v>
      </c>
      <c r="S44" s="18"/>
      <c r="T44" s="18">
        <f t="shared" si="1"/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41">
        <v>1878.2204899999999</v>
      </c>
      <c r="AG44" s="41"/>
      <c r="AH44" s="41">
        <v>0</v>
      </c>
      <c r="AI44" s="41">
        <v>0</v>
      </c>
      <c r="AJ44" s="41">
        <v>0</v>
      </c>
      <c r="AK44" s="41">
        <v>0</v>
      </c>
      <c r="AL44" s="41">
        <v>1878.2204899999999</v>
      </c>
      <c r="AM44" s="41">
        <v>0</v>
      </c>
      <c r="AN44" s="41">
        <v>0</v>
      </c>
      <c r="AO44" s="42">
        <v>1035.2066</v>
      </c>
      <c r="AP44" s="42">
        <v>1112.1366</v>
      </c>
      <c r="AQ44" s="42">
        <v>0</v>
      </c>
      <c r="AR44" s="42">
        <v>0</v>
      </c>
      <c r="AS44" s="42">
        <v>0</v>
      </c>
      <c r="AT44" s="42">
        <v>0</v>
      </c>
      <c r="AU44" s="42">
        <f t="shared" si="6"/>
        <v>1112.1366</v>
      </c>
      <c r="AV44" s="42">
        <f t="shared" si="7"/>
        <v>-1112.1366</v>
      </c>
      <c r="AW44" s="42"/>
      <c r="AX44" s="42"/>
      <c r="AY44" s="42"/>
      <c r="AZ44" s="42"/>
      <c r="BA44" s="43">
        <f t="shared" si="11"/>
        <v>100</v>
      </c>
      <c r="BB44" s="44"/>
    </row>
    <row r="45" spans="2:54" s="21" customFormat="1" x14ac:dyDescent="0.3">
      <c r="B45" s="22" t="s">
        <v>40</v>
      </c>
      <c r="C45" s="22" t="s">
        <v>84</v>
      </c>
      <c r="D45" s="22"/>
      <c r="E45" s="23" t="str">
        <f t="shared" si="12"/>
        <v>04</v>
      </c>
      <c r="F45" s="22"/>
      <c r="G45" s="22"/>
      <c r="H45" s="24" t="s">
        <v>85</v>
      </c>
      <c r="I45" s="25"/>
      <c r="J45" s="25"/>
      <c r="K45" s="25"/>
      <c r="L45" s="25"/>
      <c r="M45" s="25"/>
      <c r="N45" s="25"/>
      <c r="O45" s="25">
        <f t="shared" ref="O45:O63" si="78">O46</f>
        <v>0</v>
      </c>
      <c r="P45" s="25">
        <f t="shared" ref="P45:P63" si="79">P46</f>
        <v>0</v>
      </c>
      <c r="Q45" s="25"/>
      <c r="R45" s="25"/>
      <c r="S45" s="25"/>
      <c r="T45" s="25">
        <f t="shared" si="1"/>
        <v>0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6">
        <f t="shared" ref="AF45:AF63" si="80">AF46</f>
        <v>245.4</v>
      </c>
      <c r="AG45" s="26">
        <f t="shared" ref="AG45:AG63" si="81">AG46</f>
        <v>0</v>
      </c>
      <c r="AH45" s="26">
        <f t="shared" ref="AH45:AH63" si="82">AH46</f>
        <v>0</v>
      </c>
      <c r="AI45" s="26">
        <f t="shared" ref="AI45:AI63" si="83">AI46</f>
        <v>0</v>
      </c>
      <c r="AJ45" s="26">
        <f t="shared" ref="AJ45:AJ63" si="84">AJ46</f>
        <v>0</v>
      </c>
      <c r="AK45" s="26">
        <f t="shared" ref="AK45:AK63" si="85">AK46</f>
        <v>0</v>
      </c>
      <c r="AL45" s="26">
        <f t="shared" ref="AL45:AL63" si="86">AL46</f>
        <v>245.4</v>
      </c>
      <c r="AM45" s="26">
        <f t="shared" ref="AM45:AM63" si="87">AM46</f>
        <v>0</v>
      </c>
      <c r="AN45" s="26">
        <f t="shared" ref="AN45:AN63" si="88">AN46</f>
        <v>0</v>
      </c>
      <c r="AO45" s="45">
        <f t="shared" ref="AO45:AO63" si="89">AO46</f>
        <v>203.8</v>
      </c>
      <c r="AP45" s="27">
        <f t="shared" ref="AP45:AP63" si="90">AP46</f>
        <v>1348.5</v>
      </c>
      <c r="AQ45" s="27">
        <f t="shared" ref="AQ45:AQ63" si="91">AQ46</f>
        <v>0</v>
      </c>
      <c r="AR45" s="27">
        <f t="shared" ref="AR45:AR63" si="92">AR46</f>
        <v>0</v>
      </c>
      <c r="AS45" s="27">
        <f t="shared" ref="AS45:AS63" si="93">AS46</f>
        <v>0</v>
      </c>
      <c r="AT45" s="27">
        <f t="shared" ref="AT45:AT63" si="94">AT46</f>
        <v>0</v>
      </c>
      <c r="AU45" s="27">
        <f t="shared" si="6"/>
        <v>1348.5</v>
      </c>
      <c r="AV45" s="27">
        <f t="shared" si="7"/>
        <v>-1348.5</v>
      </c>
      <c r="AW45" s="27"/>
      <c r="AX45" s="27"/>
      <c r="AY45" s="27"/>
      <c r="AZ45" s="27"/>
      <c r="BA45" s="28">
        <f t="shared" si="11"/>
        <v>100</v>
      </c>
      <c r="BB45" s="46"/>
    </row>
    <row r="46" spans="2:54" s="30" customFormat="1" x14ac:dyDescent="0.3">
      <c r="B46" s="31" t="s">
        <v>40</v>
      </c>
      <c r="C46" s="31" t="s">
        <v>84</v>
      </c>
      <c r="D46" s="31" t="s">
        <v>86</v>
      </c>
      <c r="E46" s="29" t="str">
        <f t="shared" si="12"/>
        <v>0409</v>
      </c>
      <c r="F46" s="31"/>
      <c r="G46" s="29"/>
      <c r="H46" s="32" t="s">
        <v>87</v>
      </c>
      <c r="I46" s="33"/>
      <c r="J46" s="33"/>
      <c r="K46" s="33"/>
      <c r="L46" s="33"/>
      <c r="M46" s="33"/>
      <c r="N46" s="33"/>
      <c r="O46" s="33">
        <f t="shared" si="78"/>
        <v>0</v>
      </c>
      <c r="P46" s="33">
        <f t="shared" si="79"/>
        <v>0</v>
      </c>
      <c r="Q46" s="33"/>
      <c r="R46" s="33"/>
      <c r="S46" s="33"/>
      <c r="T46" s="33">
        <f t="shared" si="1"/>
        <v>0</v>
      </c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4">
        <f t="shared" si="80"/>
        <v>245.4</v>
      </c>
      <c r="AG46" s="34">
        <f t="shared" si="81"/>
        <v>0</v>
      </c>
      <c r="AH46" s="34">
        <f t="shared" si="82"/>
        <v>0</v>
      </c>
      <c r="AI46" s="34">
        <f t="shared" si="83"/>
        <v>0</v>
      </c>
      <c r="AJ46" s="34">
        <f t="shared" si="84"/>
        <v>0</v>
      </c>
      <c r="AK46" s="34">
        <f t="shared" si="85"/>
        <v>0</v>
      </c>
      <c r="AL46" s="34">
        <f t="shared" si="86"/>
        <v>245.4</v>
      </c>
      <c r="AM46" s="34">
        <f t="shared" si="87"/>
        <v>0</v>
      </c>
      <c r="AN46" s="34">
        <f t="shared" si="88"/>
        <v>0</v>
      </c>
      <c r="AO46" s="36">
        <f t="shared" si="89"/>
        <v>203.8</v>
      </c>
      <c r="AP46" s="36">
        <f t="shared" si="90"/>
        <v>1348.5</v>
      </c>
      <c r="AQ46" s="36">
        <f t="shared" si="91"/>
        <v>0</v>
      </c>
      <c r="AR46" s="36">
        <f t="shared" si="92"/>
        <v>0</v>
      </c>
      <c r="AS46" s="36">
        <f t="shared" si="93"/>
        <v>0</v>
      </c>
      <c r="AT46" s="36">
        <f t="shared" si="94"/>
        <v>0</v>
      </c>
      <c r="AU46" s="36">
        <f t="shared" si="6"/>
        <v>1348.5</v>
      </c>
      <c r="AV46" s="36">
        <f t="shared" si="7"/>
        <v>-1348.5</v>
      </c>
      <c r="AW46" s="36"/>
      <c r="AX46" s="36"/>
      <c r="AY46" s="36"/>
      <c r="AZ46" s="36"/>
      <c r="BA46" s="37">
        <f t="shared" si="11"/>
        <v>100</v>
      </c>
      <c r="BB46" s="47"/>
    </row>
    <row r="47" spans="2:54" ht="46.8" x14ac:dyDescent="0.3">
      <c r="B47" s="38" t="s">
        <v>40</v>
      </c>
      <c r="C47" s="38" t="s">
        <v>84</v>
      </c>
      <c r="D47" s="38" t="s">
        <v>86</v>
      </c>
      <c r="E47" s="39" t="str">
        <f t="shared" si="12"/>
        <v>0409</v>
      </c>
      <c r="F47" s="38" t="s">
        <v>78</v>
      </c>
      <c r="G47" s="39"/>
      <c r="H47" s="40" t="s">
        <v>79</v>
      </c>
      <c r="I47" s="18"/>
      <c r="J47" s="18"/>
      <c r="K47" s="18"/>
      <c r="L47" s="18"/>
      <c r="M47" s="18"/>
      <c r="N47" s="18"/>
      <c r="O47" s="18">
        <f t="shared" si="78"/>
        <v>0</v>
      </c>
      <c r="P47" s="18">
        <f t="shared" si="79"/>
        <v>0</v>
      </c>
      <c r="Q47" s="18"/>
      <c r="R47" s="18"/>
      <c r="S47" s="18"/>
      <c r="T47" s="18">
        <f t="shared" si="1"/>
        <v>0</v>
      </c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41">
        <f t="shared" si="80"/>
        <v>245.4</v>
      </c>
      <c r="AG47" s="41">
        <f t="shared" si="81"/>
        <v>0</v>
      </c>
      <c r="AH47" s="41">
        <f t="shared" si="82"/>
        <v>0</v>
      </c>
      <c r="AI47" s="41">
        <f t="shared" si="83"/>
        <v>0</v>
      </c>
      <c r="AJ47" s="41">
        <f t="shared" si="84"/>
        <v>0</v>
      </c>
      <c r="AK47" s="41">
        <f t="shared" si="85"/>
        <v>0</v>
      </c>
      <c r="AL47" s="41">
        <f t="shared" si="86"/>
        <v>245.4</v>
      </c>
      <c r="AM47" s="41">
        <f t="shared" si="87"/>
        <v>0</v>
      </c>
      <c r="AN47" s="41">
        <f t="shared" si="88"/>
        <v>0</v>
      </c>
      <c r="AO47" s="14">
        <f t="shared" si="89"/>
        <v>203.8</v>
      </c>
      <c r="AP47" s="42">
        <f t="shared" si="90"/>
        <v>1348.5</v>
      </c>
      <c r="AQ47" s="42">
        <f t="shared" si="91"/>
        <v>0</v>
      </c>
      <c r="AR47" s="42">
        <f t="shared" si="92"/>
        <v>0</v>
      </c>
      <c r="AS47" s="42">
        <f t="shared" si="93"/>
        <v>0</v>
      </c>
      <c r="AT47" s="42">
        <f t="shared" si="94"/>
        <v>0</v>
      </c>
      <c r="AU47" s="42">
        <f t="shared" si="6"/>
        <v>1348.5</v>
      </c>
      <c r="AV47" s="42">
        <f t="shared" si="7"/>
        <v>-1348.5</v>
      </c>
      <c r="AW47" s="42"/>
      <c r="AX47" s="42"/>
      <c r="AY47" s="42"/>
      <c r="AZ47" s="42"/>
      <c r="BA47" s="43">
        <f t="shared" si="11"/>
        <v>100</v>
      </c>
      <c r="BB47" s="44"/>
    </row>
    <row r="48" spans="2:54" x14ac:dyDescent="0.3">
      <c r="B48" s="38" t="s">
        <v>40</v>
      </c>
      <c r="C48" s="38" t="s">
        <v>84</v>
      </c>
      <c r="D48" s="38" t="s">
        <v>86</v>
      </c>
      <c r="E48" s="39" t="str">
        <f t="shared" si="12"/>
        <v>0409</v>
      </c>
      <c r="F48" s="38" t="s">
        <v>88</v>
      </c>
      <c r="G48" s="39"/>
      <c r="H48" s="40" t="s">
        <v>89</v>
      </c>
      <c r="I48" s="18"/>
      <c r="J48" s="18"/>
      <c r="K48" s="18"/>
      <c r="L48" s="18"/>
      <c r="M48" s="18"/>
      <c r="N48" s="18"/>
      <c r="O48" s="18">
        <f t="shared" si="78"/>
        <v>0</v>
      </c>
      <c r="P48" s="18">
        <f t="shared" si="79"/>
        <v>0</v>
      </c>
      <c r="Q48" s="18"/>
      <c r="R48" s="18"/>
      <c r="S48" s="18"/>
      <c r="T48" s="18">
        <f t="shared" si="1"/>
        <v>0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41">
        <f t="shared" si="80"/>
        <v>245.4</v>
      </c>
      <c r="AG48" s="41">
        <f t="shared" si="81"/>
        <v>0</v>
      </c>
      <c r="AH48" s="41">
        <f t="shared" si="82"/>
        <v>0</v>
      </c>
      <c r="AI48" s="41">
        <f t="shared" si="83"/>
        <v>0</v>
      </c>
      <c r="AJ48" s="41">
        <f t="shared" si="84"/>
        <v>0</v>
      </c>
      <c r="AK48" s="41">
        <f t="shared" si="85"/>
        <v>0</v>
      </c>
      <c r="AL48" s="41">
        <f t="shared" si="86"/>
        <v>245.4</v>
      </c>
      <c r="AM48" s="41">
        <f t="shared" si="87"/>
        <v>0</v>
      </c>
      <c r="AN48" s="41">
        <f t="shared" si="88"/>
        <v>0</v>
      </c>
      <c r="AO48" s="42">
        <f t="shared" si="89"/>
        <v>203.8</v>
      </c>
      <c r="AP48" s="42">
        <f t="shared" si="90"/>
        <v>1348.5</v>
      </c>
      <c r="AQ48" s="42">
        <f t="shared" si="91"/>
        <v>0</v>
      </c>
      <c r="AR48" s="42">
        <f t="shared" si="92"/>
        <v>0</v>
      </c>
      <c r="AS48" s="42">
        <f t="shared" si="93"/>
        <v>0</v>
      </c>
      <c r="AT48" s="42">
        <f t="shared" si="94"/>
        <v>0</v>
      </c>
      <c r="AU48" s="42">
        <f t="shared" si="6"/>
        <v>1348.5</v>
      </c>
      <c r="AV48" s="42">
        <f t="shared" si="7"/>
        <v>-1348.5</v>
      </c>
      <c r="AW48" s="42"/>
      <c r="AX48" s="42"/>
      <c r="AY48" s="42"/>
      <c r="AZ48" s="42"/>
      <c r="BA48" s="43">
        <f t="shared" si="11"/>
        <v>100</v>
      </c>
      <c r="BB48" s="44"/>
    </row>
    <row r="49" spans="2:54" x14ac:dyDescent="0.3">
      <c r="B49" s="38" t="s">
        <v>40</v>
      </c>
      <c r="C49" s="38" t="s">
        <v>84</v>
      </c>
      <c r="D49" s="38" t="s">
        <v>86</v>
      </c>
      <c r="E49" s="39" t="str">
        <f t="shared" si="12"/>
        <v>0409</v>
      </c>
      <c r="F49" s="38" t="s">
        <v>90</v>
      </c>
      <c r="G49" s="39"/>
      <c r="H49" s="40" t="s">
        <v>91</v>
      </c>
      <c r="I49" s="18"/>
      <c r="J49" s="18"/>
      <c r="K49" s="18"/>
      <c r="L49" s="18"/>
      <c r="M49" s="18"/>
      <c r="N49" s="18"/>
      <c r="O49" s="18">
        <f t="shared" si="78"/>
        <v>0</v>
      </c>
      <c r="P49" s="18">
        <f t="shared" si="79"/>
        <v>0</v>
      </c>
      <c r="Q49" s="18"/>
      <c r="R49" s="18"/>
      <c r="S49" s="18"/>
      <c r="T49" s="18">
        <f t="shared" si="1"/>
        <v>0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41">
        <f t="shared" si="80"/>
        <v>245.4</v>
      </c>
      <c r="AG49" s="41">
        <f t="shared" si="81"/>
        <v>0</v>
      </c>
      <c r="AH49" s="41">
        <f t="shared" si="82"/>
        <v>0</v>
      </c>
      <c r="AI49" s="41">
        <f t="shared" si="83"/>
        <v>0</v>
      </c>
      <c r="AJ49" s="41">
        <f t="shared" si="84"/>
        <v>0</v>
      </c>
      <c r="AK49" s="41">
        <f t="shared" si="85"/>
        <v>0</v>
      </c>
      <c r="AL49" s="41">
        <f t="shared" si="86"/>
        <v>245.4</v>
      </c>
      <c r="AM49" s="41">
        <f t="shared" si="87"/>
        <v>0</v>
      </c>
      <c r="AN49" s="41">
        <f t="shared" si="88"/>
        <v>0</v>
      </c>
      <c r="AO49" s="14">
        <f t="shared" si="89"/>
        <v>203.8</v>
      </c>
      <c r="AP49" s="42">
        <f t="shared" si="90"/>
        <v>1348.5</v>
      </c>
      <c r="AQ49" s="42">
        <f t="shared" si="91"/>
        <v>0</v>
      </c>
      <c r="AR49" s="42">
        <f t="shared" si="92"/>
        <v>0</v>
      </c>
      <c r="AS49" s="42">
        <f t="shared" si="93"/>
        <v>0</v>
      </c>
      <c r="AT49" s="42">
        <f t="shared" si="94"/>
        <v>0</v>
      </c>
      <c r="AU49" s="42">
        <f t="shared" si="6"/>
        <v>1348.5</v>
      </c>
      <c r="AV49" s="42">
        <f t="shared" si="7"/>
        <v>-1348.5</v>
      </c>
      <c r="AW49" s="42"/>
      <c r="AX49" s="42"/>
      <c r="AY49" s="42"/>
      <c r="AZ49" s="42"/>
      <c r="BA49" s="43">
        <f t="shared" si="11"/>
        <v>100</v>
      </c>
      <c r="BB49" s="44"/>
    </row>
    <row r="50" spans="2:54" ht="31.2" x14ac:dyDescent="0.3">
      <c r="B50" s="38" t="s">
        <v>40</v>
      </c>
      <c r="C50" s="38" t="s">
        <v>84</v>
      </c>
      <c r="D50" s="38" t="s">
        <v>86</v>
      </c>
      <c r="E50" s="39" t="str">
        <f t="shared" si="12"/>
        <v>0409</v>
      </c>
      <c r="F50" s="38" t="s">
        <v>90</v>
      </c>
      <c r="G50" s="38" t="s">
        <v>54</v>
      </c>
      <c r="H50" s="40" t="s">
        <v>55</v>
      </c>
      <c r="I50" s="18"/>
      <c r="J50" s="18"/>
      <c r="K50" s="18"/>
      <c r="L50" s="18"/>
      <c r="M50" s="18"/>
      <c r="N50" s="18"/>
      <c r="O50" s="18">
        <v>0</v>
      </c>
      <c r="P50" s="18">
        <v>0</v>
      </c>
      <c r="Q50" s="18"/>
      <c r="R50" s="18"/>
      <c r="S50" s="18"/>
      <c r="T50" s="18">
        <f t="shared" si="1"/>
        <v>0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41">
        <v>245.4</v>
      </c>
      <c r="AG50" s="41"/>
      <c r="AH50" s="41">
        <v>0</v>
      </c>
      <c r="AI50" s="41">
        <v>0</v>
      </c>
      <c r="AJ50" s="41">
        <v>0</v>
      </c>
      <c r="AK50" s="41">
        <v>0</v>
      </c>
      <c r="AL50" s="41">
        <v>245.4</v>
      </c>
      <c r="AM50" s="41">
        <v>0</v>
      </c>
      <c r="AN50" s="41">
        <v>0</v>
      </c>
      <c r="AO50" s="42">
        <v>203.8</v>
      </c>
      <c r="AP50" s="42">
        <v>1348.5</v>
      </c>
      <c r="AQ50" s="42">
        <v>0</v>
      </c>
      <c r="AR50" s="42">
        <v>0</v>
      </c>
      <c r="AS50" s="42">
        <v>0</v>
      </c>
      <c r="AT50" s="42">
        <v>0</v>
      </c>
      <c r="AU50" s="42">
        <f t="shared" si="6"/>
        <v>1348.5</v>
      </c>
      <c r="AV50" s="42">
        <f t="shared" si="7"/>
        <v>-1348.5</v>
      </c>
      <c r="AW50" s="42"/>
      <c r="AX50" s="42"/>
      <c r="AY50" s="42"/>
      <c r="AZ50" s="42"/>
      <c r="BA50" s="43">
        <f t="shared" si="11"/>
        <v>100</v>
      </c>
      <c r="BB50" s="44"/>
    </row>
    <row r="51" spans="2:54" s="21" customFormat="1" x14ac:dyDescent="0.3">
      <c r="B51" s="22" t="s">
        <v>40</v>
      </c>
      <c r="C51" s="22" t="s">
        <v>92</v>
      </c>
      <c r="D51" s="22"/>
      <c r="E51" s="23" t="str">
        <f t="shared" si="12"/>
        <v>05</v>
      </c>
      <c r="F51" s="22"/>
      <c r="G51" s="23"/>
      <c r="H51" s="24" t="s">
        <v>93</v>
      </c>
      <c r="I51" s="25"/>
      <c r="J51" s="25"/>
      <c r="K51" s="25"/>
      <c r="L51" s="25"/>
      <c r="M51" s="25"/>
      <c r="N51" s="25"/>
      <c r="O51" s="25">
        <f t="shared" si="78"/>
        <v>0</v>
      </c>
      <c r="P51" s="25">
        <f t="shared" si="79"/>
        <v>0</v>
      </c>
      <c r="Q51" s="25">
        <f t="shared" ref="Q51:Q63" si="95">Q52</f>
        <v>0</v>
      </c>
      <c r="R51" s="25">
        <f t="shared" ref="R51:R63" si="96">R52</f>
        <v>1348.5</v>
      </c>
      <c r="S51" s="25">
        <f t="shared" si="49"/>
        <v>0</v>
      </c>
      <c r="T51" s="25">
        <f t="shared" si="1"/>
        <v>1348.5</v>
      </c>
      <c r="U51" s="25"/>
      <c r="V51" s="25"/>
      <c r="W51" s="25">
        <f t="shared" ref="W51:W63" si="97">W52</f>
        <v>0</v>
      </c>
      <c r="X51" s="25">
        <f t="shared" ref="X51:X63" si="98">X52</f>
        <v>0</v>
      </c>
      <c r="Y51" s="25">
        <f t="shared" ref="Y51:Y63" si="99">Y52</f>
        <v>0</v>
      </c>
      <c r="Z51" s="25">
        <f t="shared" ref="Z51:Z63" si="100">Z52</f>
        <v>1348.5</v>
      </c>
      <c r="AA51" s="25">
        <f t="shared" ref="AA51:AA63" si="101">AA52</f>
        <v>0</v>
      </c>
      <c r="AB51" s="25">
        <f t="shared" ref="AB51:AB63" si="102">AB52</f>
        <v>0</v>
      </c>
      <c r="AC51" s="25">
        <f t="shared" ref="AC51:AC63" si="103">AC52</f>
        <v>0</v>
      </c>
      <c r="AD51" s="25">
        <f t="shared" ref="AD51:AD63" si="104">AD52</f>
        <v>0</v>
      </c>
      <c r="AE51" s="25"/>
      <c r="AF51" s="26">
        <f t="shared" si="80"/>
        <v>0</v>
      </c>
      <c r="AG51" s="26">
        <f t="shared" si="81"/>
        <v>0</v>
      </c>
      <c r="AH51" s="26">
        <f t="shared" si="82"/>
        <v>0</v>
      </c>
      <c r="AI51" s="26">
        <f t="shared" si="83"/>
        <v>0</v>
      </c>
      <c r="AJ51" s="26">
        <f t="shared" si="84"/>
        <v>0</v>
      </c>
      <c r="AK51" s="26">
        <f t="shared" si="85"/>
        <v>0</v>
      </c>
      <c r="AL51" s="26">
        <f t="shared" si="86"/>
        <v>0</v>
      </c>
      <c r="AM51" s="26">
        <f t="shared" si="87"/>
        <v>0</v>
      </c>
      <c r="AN51" s="26">
        <f t="shared" si="88"/>
        <v>0</v>
      </c>
      <c r="AO51" s="45">
        <f t="shared" si="89"/>
        <v>0</v>
      </c>
      <c r="AP51" s="27">
        <f t="shared" si="90"/>
        <v>1348.5</v>
      </c>
      <c r="AQ51" s="27">
        <f t="shared" si="91"/>
        <v>0</v>
      </c>
      <c r="AR51" s="27">
        <f t="shared" si="92"/>
        <v>0</v>
      </c>
      <c r="AS51" s="27">
        <f t="shared" si="93"/>
        <v>0</v>
      </c>
      <c r="AT51" s="27">
        <f t="shared" si="94"/>
        <v>0</v>
      </c>
      <c r="AU51" s="27">
        <f t="shared" si="6"/>
        <v>1348.5</v>
      </c>
      <c r="AV51" s="27">
        <f t="shared" si="7"/>
        <v>0</v>
      </c>
      <c r="AW51" s="27">
        <f t="shared" si="8"/>
        <v>2697</v>
      </c>
      <c r="AX51" s="27">
        <f t="shared" si="9"/>
        <v>0</v>
      </c>
      <c r="AY51" s="27">
        <f t="shared" si="10"/>
        <v>0</v>
      </c>
      <c r="AZ51" s="27">
        <f t="shared" si="74"/>
        <v>0</v>
      </c>
      <c r="BA51" s="28"/>
      <c r="BB51" s="20">
        <v>0</v>
      </c>
    </row>
    <row r="52" spans="2:54" s="30" customFormat="1" x14ac:dyDescent="0.3">
      <c r="B52" s="31" t="s">
        <v>40</v>
      </c>
      <c r="C52" s="31" t="s">
        <v>92</v>
      </c>
      <c r="D52" s="31" t="s">
        <v>94</v>
      </c>
      <c r="E52" s="29" t="str">
        <f t="shared" si="12"/>
        <v>0503</v>
      </c>
      <c r="F52" s="31"/>
      <c r="G52" s="29"/>
      <c r="H52" s="32" t="s">
        <v>95</v>
      </c>
      <c r="I52" s="33"/>
      <c r="J52" s="33"/>
      <c r="K52" s="33"/>
      <c r="L52" s="33"/>
      <c r="M52" s="33"/>
      <c r="N52" s="33"/>
      <c r="O52" s="33">
        <f t="shared" si="78"/>
        <v>0</v>
      </c>
      <c r="P52" s="33">
        <f t="shared" si="79"/>
        <v>0</v>
      </c>
      <c r="Q52" s="33">
        <f t="shared" si="95"/>
        <v>0</v>
      </c>
      <c r="R52" s="33">
        <f t="shared" si="96"/>
        <v>1348.5</v>
      </c>
      <c r="S52" s="33">
        <f t="shared" si="49"/>
        <v>0</v>
      </c>
      <c r="T52" s="33">
        <f t="shared" si="1"/>
        <v>1348.5</v>
      </c>
      <c r="U52" s="33"/>
      <c r="V52" s="33"/>
      <c r="W52" s="33">
        <f t="shared" si="97"/>
        <v>0</v>
      </c>
      <c r="X52" s="33">
        <f t="shared" si="98"/>
        <v>0</v>
      </c>
      <c r="Y52" s="33">
        <f t="shared" si="99"/>
        <v>0</v>
      </c>
      <c r="Z52" s="33">
        <f t="shared" si="100"/>
        <v>1348.5</v>
      </c>
      <c r="AA52" s="33">
        <f t="shared" si="101"/>
        <v>0</v>
      </c>
      <c r="AB52" s="33">
        <f t="shared" si="102"/>
        <v>0</v>
      </c>
      <c r="AC52" s="33">
        <f t="shared" si="103"/>
        <v>0</v>
      </c>
      <c r="AD52" s="33">
        <f t="shared" si="104"/>
        <v>0</v>
      </c>
      <c r="AE52" s="33"/>
      <c r="AF52" s="34">
        <f t="shared" si="80"/>
        <v>0</v>
      </c>
      <c r="AG52" s="34">
        <f t="shared" si="81"/>
        <v>0</v>
      </c>
      <c r="AH52" s="34">
        <f t="shared" si="82"/>
        <v>0</v>
      </c>
      <c r="AI52" s="34">
        <f t="shared" si="83"/>
        <v>0</v>
      </c>
      <c r="AJ52" s="34">
        <f t="shared" si="84"/>
        <v>0</v>
      </c>
      <c r="AK52" s="34">
        <f t="shared" si="85"/>
        <v>0</v>
      </c>
      <c r="AL52" s="34">
        <f t="shared" si="86"/>
        <v>0</v>
      </c>
      <c r="AM52" s="34">
        <f t="shared" si="87"/>
        <v>0</v>
      </c>
      <c r="AN52" s="34">
        <f t="shared" si="88"/>
        <v>0</v>
      </c>
      <c r="AO52" s="36">
        <f t="shared" si="89"/>
        <v>0</v>
      </c>
      <c r="AP52" s="36">
        <f t="shared" si="90"/>
        <v>1348.5</v>
      </c>
      <c r="AQ52" s="36">
        <f t="shared" si="91"/>
        <v>0</v>
      </c>
      <c r="AR52" s="36">
        <f t="shared" si="92"/>
        <v>0</v>
      </c>
      <c r="AS52" s="36">
        <f t="shared" si="93"/>
        <v>0</v>
      </c>
      <c r="AT52" s="36">
        <f t="shared" si="94"/>
        <v>0</v>
      </c>
      <c r="AU52" s="36">
        <f t="shared" si="6"/>
        <v>1348.5</v>
      </c>
      <c r="AV52" s="36">
        <f t="shared" si="7"/>
        <v>0</v>
      </c>
      <c r="AW52" s="36">
        <f t="shared" si="8"/>
        <v>2697</v>
      </c>
      <c r="AX52" s="36">
        <f t="shared" si="9"/>
        <v>0</v>
      </c>
      <c r="AY52" s="36">
        <f t="shared" si="10"/>
        <v>0</v>
      </c>
      <c r="AZ52" s="36">
        <f t="shared" si="74"/>
        <v>0</v>
      </c>
      <c r="BA52" s="37"/>
      <c r="BB52" s="20">
        <v>0</v>
      </c>
    </row>
    <row r="53" spans="2:54" ht="31.2" x14ac:dyDescent="0.3">
      <c r="B53" s="38" t="s">
        <v>40</v>
      </c>
      <c r="C53" s="38" t="s">
        <v>92</v>
      </c>
      <c r="D53" s="38" t="s">
        <v>94</v>
      </c>
      <c r="E53" s="39" t="str">
        <f t="shared" si="12"/>
        <v>0503</v>
      </c>
      <c r="F53" s="38" t="s">
        <v>96</v>
      </c>
      <c r="G53" s="38"/>
      <c r="H53" s="40" t="s">
        <v>97</v>
      </c>
      <c r="I53" s="18"/>
      <c r="J53" s="18"/>
      <c r="K53" s="18"/>
      <c r="L53" s="18"/>
      <c r="M53" s="18"/>
      <c r="N53" s="18"/>
      <c r="O53" s="18">
        <f t="shared" si="78"/>
        <v>0</v>
      </c>
      <c r="P53" s="18">
        <f t="shared" si="79"/>
        <v>0</v>
      </c>
      <c r="Q53" s="18">
        <f t="shared" si="95"/>
        <v>0</v>
      </c>
      <c r="R53" s="18">
        <f t="shared" si="96"/>
        <v>1348.5</v>
      </c>
      <c r="S53" s="18">
        <f t="shared" si="49"/>
        <v>0</v>
      </c>
      <c r="T53" s="18">
        <f t="shared" si="1"/>
        <v>1348.5</v>
      </c>
      <c r="U53" s="18"/>
      <c r="V53" s="18"/>
      <c r="W53" s="18">
        <f t="shared" si="97"/>
        <v>0</v>
      </c>
      <c r="X53" s="18">
        <f t="shared" si="98"/>
        <v>0</v>
      </c>
      <c r="Y53" s="18">
        <f t="shared" si="99"/>
        <v>0</v>
      </c>
      <c r="Z53" s="18">
        <f t="shared" si="100"/>
        <v>1348.5</v>
      </c>
      <c r="AA53" s="18">
        <f t="shared" si="101"/>
        <v>0</v>
      </c>
      <c r="AB53" s="18">
        <f t="shared" si="102"/>
        <v>0</v>
      </c>
      <c r="AC53" s="18">
        <f t="shared" si="103"/>
        <v>0</v>
      </c>
      <c r="AD53" s="18">
        <f t="shared" si="104"/>
        <v>0</v>
      </c>
      <c r="AE53" s="18"/>
      <c r="AF53" s="41">
        <f t="shared" si="80"/>
        <v>0</v>
      </c>
      <c r="AG53" s="41">
        <f t="shared" si="81"/>
        <v>0</v>
      </c>
      <c r="AH53" s="41">
        <f t="shared" si="82"/>
        <v>0</v>
      </c>
      <c r="AI53" s="41">
        <f t="shared" si="83"/>
        <v>0</v>
      </c>
      <c r="AJ53" s="41">
        <f t="shared" si="84"/>
        <v>0</v>
      </c>
      <c r="AK53" s="41">
        <f t="shared" si="85"/>
        <v>0</v>
      </c>
      <c r="AL53" s="41">
        <f t="shared" si="86"/>
        <v>0</v>
      </c>
      <c r="AM53" s="41">
        <f t="shared" si="87"/>
        <v>0</v>
      </c>
      <c r="AN53" s="41">
        <f t="shared" si="88"/>
        <v>0</v>
      </c>
      <c r="AO53" s="14">
        <f t="shared" si="89"/>
        <v>0</v>
      </c>
      <c r="AP53" s="42">
        <f t="shared" si="90"/>
        <v>1348.5</v>
      </c>
      <c r="AQ53" s="42">
        <f t="shared" si="91"/>
        <v>0</v>
      </c>
      <c r="AR53" s="42">
        <f t="shared" si="92"/>
        <v>0</v>
      </c>
      <c r="AS53" s="42">
        <f t="shared" si="93"/>
        <v>0</v>
      </c>
      <c r="AT53" s="42">
        <f t="shared" si="94"/>
        <v>0</v>
      </c>
      <c r="AU53" s="42">
        <f t="shared" si="6"/>
        <v>1348.5</v>
      </c>
      <c r="AV53" s="42">
        <f t="shared" si="7"/>
        <v>0</v>
      </c>
      <c r="AW53" s="42">
        <f t="shared" si="8"/>
        <v>2697</v>
      </c>
      <c r="AX53" s="42">
        <f t="shared" si="9"/>
        <v>0</v>
      </c>
      <c r="AY53" s="42">
        <f t="shared" si="10"/>
        <v>0</v>
      </c>
      <c r="AZ53" s="42">
        <f t="shared" si="74"/>
        <v>0</v>
      </c>
      <c r="BA53" s="43"/>
      <c r="BB53" s="20">
        <v>0</v>
      </c>
    </row>
    <row r="54" spans="2:54" x14ac:dyDescent="0.3">
      <c r="B54" s="38" t="s">
        <v>40</v>
      </c>
      <c r="C54" s="38" t="s">
        <v>92</v>
      </c>
      <c r="D54" s="38" t="s">
        <v>94</v>
      </c>
      <c r="E54" s="39" t="str">
        <f t="shared" si="12"/>
        <v>0503</v>
      </c>
      <c r="F54" s="38" t="s">
        <v>98</v>
      </c>
      <c r="G54" s="38"/>
      <c r="H54" s="40" t="s">
        <v>49</v>
      </c>
      <c r="I54" s="18"/>
      <c r="J54" s="18"/>
      <c r="K54" s="18"/>
      <c r="L54" s="18"/>
      <c r="M54" s="18"/>
      <c r="N54" s="18"/>
      <c r="O54" s="18">
        <f t="shared" si="78"/>
        <v>0</v>
      </c>
      <c r="P54" s="18">
        <f t="shared" si="79"/>
        <v>0</v>
      </c>
      <c r="Q54" s="18">
        <f t="shared" si="95"/>
        <v>0</v>
      </c>
      <c r="R54" s="18">
        <f t="shared" si="96"/>
        <v>1348.5</v>
      </c>
      <c r="S54" s="18">
        <f t="shared" si="49"/>
        <v>0</v>
      </c>
      <c r="T54" s="18">
        <f t="shared" si="1"/>
        <v>1348.5</v>
      </c>
      <c r="U54" s="18"/>
      <c r="V54" s="18"/>
      <c r="W54" s="18">
        <f t="shared" si="97"/>
        <v>0</v>
      </c>
      <c r="X54" s="18">
        <f t="shared" si="98"/>
        <v>0</v>
      </c>
      <c r="Y54" s="18">
        <f t="shared" si="99"/>
        <v>0</v>
      </c>
      <c r="Z54" s="18">
        <f t="shared" si="100"/>
        <v>1348.5</v>
      </c>
      <c r="AA54" s="18">
        <f t="shared" si="101"/>
        <v>0</v>
      </c>
      <c r="AB54" s="18">
        <f t="shared" si="102"/>
        <v>0</v>
      </c>
      <c r="AC54" s="18">
        <f t="shared" si="103"/>
        <v>0</v>
      </c>
      <c r="AD54" s="18">
        <f t="shared" si="104"/>
        <v>0</v>
      </c>
      <c r="AE54" s="18"/>
      <c r="AF54" s="41">
        <f t="shared" si="80"/>
        <v>0</v>
      </c>
      <c r="AG54" s="41">
        <f t="shared" si="81"/>
        <v>0</v>
      </c>
      <c r="AH54" s="41">
        <f t="shared" si="82"/>
        <v>0</v>
      </c>
      <c r="AI54" s="41">
        <f t="shared" si="83"/>
        <v>0</v>
      </c>
      <c r="AJ54" s="41">
        <f t="shared" si="84"/>
        <v>0</v>
      </c>
      <c r="AK54" s="41">
        <f t="shared" si="85"/>
        <v>0</v>
      </c>
      <c r="AL54" s="41">
        <f t="shared" si="86"/>
        <v>0</v>
      </c>
      <c r="AM54" s="41">
        <f t="shared" si="87"/>
        <v>0</v>
      </c>
      <c r="AN54" s="41">
        <f t="shared" si="88"/>
        <v>0</v>
      </c>
      <c r="AO54" s="42">
        <f t="shared" si="89"/>
        <v>0</v>
      </c>
      <c r="AP54" s="42">
        <f t="shared" si="90"/>
        <v>1348.5</v>
      </c>
      <c r="AQ54" s="42">
        <f t="shared" si="91"/>
        <v>0</v>
      </c>
      <c r="AR54" s="42">
        <f t="shared" si="92"/>
        <v>0</v>
      </c>
      <c r="AS54" s="42">
        <f t="shared" si="93"/>
        <v>0</v>
      </c>
      <c r="AT54" s="42">
        <f t="shared" si="94"/>
        <v>0</v>
      </c>
      <c r="AU54" s="42">
        <f t="shared" si="6"/>
        <v>1348.5</v>
      </c>
      <c r="AV54" s="42">
        <f t="shared" si="7"/>
        <v>0</v>
      </c>
      <c r="AW54" s="42">
        <f t="shared" si="8"/>
        <v>2697</v>
      </c>
      <c r="AX54" s="42">
        <f t="shared" si="9"/>
        <v>0</v>
      </c>
      <c r="AY54" s="42">
        <f t="shared" si="10"/>
        <v>0</v>
      </c>
      <c r="AZ54" s="42">
        <f t="shared" si="74"/>
        <v>0</v>
      </c>
      <c r="BA54" s="43"/>
      <c r="BB54" s="20">
        <v>0</v>
      </c>
    </row>
    <row r="55" spans="2:54" ht="31.2" x14ac:dyDescent="0.3">
      <c r="B55" s="38" t="s">
        <v>40</v>
      </c>
      <c r="C55" s="38" t="s">
        <v>92</v>
      </c>
      <c r="D55" s="38" t="s">
        <v>94</v>
      </c>
      <c r="E55" s="39" t="str">
        <f t="shared" si="12"/>
        <v>0503</v>
      </c>
      <c r="F55" s="38" t="s">
        <v>99</v>
      </c>
      <c r="G55" s="38"/>
      <c r="H55" s="40" t="s">
        <v>100</v>
      </c>
      <c r="I55" s="18"/>
      <c r="J55" s="18"/>
      <c r="K55" s="18"/>
      <c r="L55" s="18"/>
      <c r="M55" s="18"/>
      <c r="N55" s="18"/>
      <c r="O55" s="18">
        <f t="shared" si="78"/>
        <v>0</v>
      </c>
      <c r="P55" s="18">
        <f t="shared" si="79"/>
        <v>0</v>
      </c>
      <c r="Q55" s="18">
        <f t="shared" si="95"/>
        <v>0</v>
      </c>
      <c r="R55" s="18">
        <f t="shared" si="96"/>
        <v>1348.5</v>
      </c>
      <c r="S55" s="18">
        <f t="shared" si="49"/>
        <v>0</v>
      </c>
      <c r="T55" s="18">
        <f t="shared" si="1"/>
        <v>1348.5</v>
      </c>
      <c r="U55" s="18"/>
      <c r="V55" s="18"/>
      <c r="W55" s="18">
        <f t="shared" si="97"/>
        <v>0</v>
      </c>
      <c r="X55" s="18">
        <f t="shared" si="98"/>
        <v>0</v>
      </c>
      <c r="Y55" s="18">
        <f t="shared" si="99"/>
        <v>0</v>
      </c>
      <c r="Z55" s="18">
        <f t="shared" si="100"/>
        <v>1348.5</v>
      </c>
      <c r="AA55" s="18">
        <f t="shared" si="101"/>
        <v>0</v>
      </c>
      <c r="AB55" s="18">
        <f t="shared" si="102"/>
        <v>0</v>
      </c>
      <c r="AC55" s="18">
        <f t="shared" si="103"/>
        <v>0</v>
      </c>
      <c r="AD55" s="18">
        <f t="shared" si="104"/>
        <v>0</v>
      </c>
      <c r="AE55" s="18"/>
      <c r="AF55" s="41">
        <f t="shared" si="80"/>
        <v>0</v>
      </c>
      <c r="AG55" s="41">
        <f t="shared" si="81"/>
        <v>0</v>
      </c>
      <c r="AH55" s="41">
        <f t="shared" si="82"/>
        <v>0</v>
      </c>
      <c r="AI55" s="41">
        <f t="shared" si="83"/>
        <v>0</v>
      </c>
      <c r="AJ55" s="41">
        <f t="shared" si="84"/>
        <v>0</v>
      </c>
      <c r="AK55" s="41">
        <f t="shared" si="85"/>
        <v>0</v>
      </c>
      <c r="AL55" s="41">
        <f t="shared" si="86"/>
        <v>0</v>
      </c>
      <c r="AM55" s="41">
        <f t="shared" si="87"/>
        <v>0</v>
      </c>
      <c r="AN55" s="41">
        <f t="shared" si="88"/>
        <v>0</v>
      </c>
      <c r="AO55" s="14">
        <f t="shared" si="89"/>
        <v>0</v>
      </c>
      <c r="AP55" s="42">
        <f t="shared" si="90"/>
        <v>1348.5</v>
      </c>
      <c r="AQ55" s="42">
        <f t="shared" si="91"/>
        <v>0</v>
      </c>
      <c r="AR55" s="42">
        <f t="shared" si="92"/>
        <v>0</v>
      </c>
      <c r="AS55" s="42">
        <f t="shared" si="93"/>
        <v>0</v>
      </c>
      <c r="AT55" s="42">
        <f t="shared" si="94"/>
        <v>0</v>
      </c>
      <c r="AU55" s="42">
        <f t="shared" si="6"/>
        <v>1348.5</v>
      </c>
      <c r="AV55" s="42">
        <f t="shared" si="7"/>
        <v>0</v>
      </c>
      <c r="AW55" s="42">
        <f t="shared" si="8"/>
        <v>2697</v>
      </c>
      <c r="AX55" s="42">
        <f t="shared" si="9"/>
        <v>0</v>
      </c>
      <c r="AY55" s="42">
        <f t="shared" si="10"/>
        <v>0</v>
      </c>
      <c r="AZ55" s="42">
        <f t="shared" si="74"/>
        <v>0</v>
      </c>
      <c r="BA55" s="43"/>
      <c r="BB55" s="20">
        <v>0</v>
      </c>
    </row>
    <row r="56" spans="2:54" ht="46.8" x14ac:dyDescent="0.3">
      <c r="B56" s="38" t="s">
        <v>40</v>
      </c>
      <c r="C56" s="38" t="s">
        <v>92</v>
      </c>
      <c r="D56" s="38" t="s">
        <v>94</v>
      </c>
      <c r="E56" s="39" t="str">
        <f t="shared" si="12"/>
        <v>0503</v>
      </c>
      <c r="F56" s="38" t="s">
        <v>101</v>
      </c>
      <c r="G56" s="38"/>
      <c r="H56" s="40" t="s">
        <v>102</v>
      </c>
      <c r="I56" s="18"/>
      <c r="J56" s="18"/>
      <c r="K56" s="18"/>
      <c r="L56" s="18"/>
      <c r="M56" s="18"/>
      <c r="N56" s="18"/>
      <c r="O56" s="18">
        <f t="shared" si="78"/>
        <v>0</v>
      </c>
      <c r="P56" s="18">
        <f t="shared" si="79"/>
        <v>0</v>
      </c>
      <c r="Q56" s="18">
        <f t="shared" si="95"/>
        <v>0</v>
      </c>
      <c r="R56" s="18">
        <f t="shared" si="96"/>
        <v>1348.5</v>
      </c>
      <c r="S56" s="18">
        <f t="shared" si="49"/>
        <v>0</v>
      </c>
      <c r="T56" s="18">
        <f t="shared" si="1"/>
        <v>1348.5</v>
      </c>
      <c r="U56" s="18"/>
      <c r="V56" s="18"/>
      <c r="W56" s="18">
        <f t="shared" si="97"/>
        <v>0</v>
      </c>
      <c r="X56" s="18">
        <f t="shared" si="98"/>
        <v>0</v>
      </c>
      <c r="Y56" s="18">
        <f t="shared" si="99"/>
        <v>0</v>
      </c>
      <c r="Z56" s="18">
        <f t="shared" si="100"/>
        <v>1348.5</v>
      </c>
      <c r="AA56" s="18">
        <f t="shared" si="101"/>
        <v>0</v>
      </c>
      <c r="AB56" s="18">
        <f t="shared" si="102"/>
        <v>0</v>
      </c>
      <c r="AC56" s="18">
        <f t="shared" si="103"/>
        <v>0</v>
      </c>
      <c r="AD56" s="18">
        <f t="shared" si="104"/>
        <v>0</v>
      </c>
      <c r="AE56" s="18"/>
      <c r="AF56" s="41">
        <f t="shared" si="80"/>
        <v>0</v>
      </c>
      <c r="AG56" s="41">
        <f t="shared" si="81"/>
        <v>0</v>
      </c>
      <c r="AH56" s="41">
        <f t="shared" si="82"/>
        <v>0</v>
      </c>
      <c r="AI56" s="41">
        <f t="shared" si="83"/>
        <v>0</v>
      </c>
      <c r="AJ56" s="41">
        <f t="shared" si="84"/>
        <v>0</v>
      </c>
      <c r="AK56" s="41">
        <f t="shared" si="85"/>
        <v>0</v>
      </c>
      <c r="AL56" s="41">
        <f t="shared" si="86"/>
        <v>0</v>
      </c>
      <c r="AM56" s="41">
        <f t="shared" si="87"/>
        <v>0</v>
      </c>
      <c r="AN56" s="41">
        <f t="shared" si="88"/>
        <v>0</v>
      </c>
      <c r="AO56" s="42">
        <f t="shared" si="89"/>
        <v>0</v>
      </c>
      <c r="AP56" s="42">
        <f t="shared" si="90"/>
        <v>1348.5</v>
      </c>
      <c r="AQ56" s="42">
        <f t="shared" si="91"/>
        <v>0</v>
      </c>
      <c r="AR56" s="42">
        <f t="shared" si="92"/>
        <v>0</v>
      </c>
      <c r="AS56" s="42">
        <f t="shared" si="93"/>
        <v>0</v>
      </c>
      <c r="AT56" s="42">
        <f t="shared" si="94"/>
        <v>0</v>
      </c>
      <c r="AU56" s="42">
        <f t="shared" si="6"/>
        <v>1348.5</v>
      </c>
      <c r="AV56" s="42">
        <f t="shared" si="7"/>
        <v>0</v>
      </c>
      <c r="AW56" s="42">
        <f t="shared" si="8"/>
        <v>2697</v>
      </c>
      <c r="AX56" s="42">
        <f t="shared" si="9"/>
        <v>0</v>
      </c>
      <c r="AY56" s="42">
        <f t="shared" si="10"/>
        <v>0</v>
      </c>
      <c r="AZ56" s="42">
        <f t="shared" si="74"/>
        <v>0</v>
      </c>
      <c r="BA56" s="43"/>
      <c r="BB56" s="20">
        <v>0</v>
      </c>
    </row>
    <row r="57" spans="2:54" ht="31.2" x14ac:dyDescent="0.3">
      <c r="B57" s="38" t="s">
        <v>40</v>
      </c>
      <c r="C57" s="38" t="s">
        <v>92</v>
      </c>
      <c r="D57" s="38" t="s">
        <v>94</v>
      </c>
      <c r="E57" s="39" t="str">
        <f t="shared" si="12"/>
        <v>0503</v>
      </c>
      <c r="F57" s="38" t="s">
        <v>101</v>
      </c>
      <c r="G57" s="38" t="s">
        <v>54</v>
      </c>
      <c r="H57" s="40" t="s">
        <v>55</v>
      </c>
      <c r="I57" s="18"/>
      <c r="J57" s="18"/>
      <c r="K57" s="18"/>
      <c r="L57" s="18"/>
      <c r="M57" s="18"/>
      <c r="N57" s="18"/>
      <c r="O57" s="18">
        <v>0</v>
      </c>
      <c r="P57" s="18">
        <v>0</v>
      </c>
      <c r="Q57" s="18">
        <v>0</v>
      </c>
      <c r="R57" s="18">
        <v>1348.5</v>
      </c>
      <c r="S57" s="18">
        <f>1348.5-1348.5</f>
        <v>0</v>
      </c>
      <c r="T57" s="18">
        <f t="shared" si="1"/>
        <v>1348.5</v>
      </c>
      <c r="U57" s="18"/>
      <c r="V57" s="18"/>
      <c r="W57" s="18"/>
      <c r="X57" s="18"/>
      <c r="Y57" s="18"/>
      <c r="Z57" s="18">
        <v>1348.5</v>
      </c>
      <c r="AA57" s="18"/>
      <c r="AB57" s="18"/>
      <c r="AC57" s="18"/>
      <c r="AD57" s="18"/>
      <c r="AE57" s="18"/>
      <c r="AF57" s="41">
        <v>0</v>
      </c>
      <c r="AG57" s="41"/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14">
        <v>0</v>
      </c>
      <c r="AP57" s="42">
        <v>1348.5</v>
      </c>
      <c r="AQ57" s="42">
        <v>0</v>
      </c>
      <c r="AR57" s="42">
        <v>0</v>
      </c>
      <c r="AS57" s="42">
        <v>0</v>
      </c>
      <c r="AT57" s="42">
        <v>0</v>
      </c>
      <c r="AU57" s="42">
        <f t="shared" si="6"/>
        <v>1348.5</v>
      </c>
      <c r="AV57" s="42">
        <f t="shared" si="7"/>
        <v>0</v>
      </c>
      <c r="AW57" s="42">
        <f t="shared" si="8"/>
        <v>2697</v>
      </c>
      <c r="AX57" s="42">
        <f t="shared" si="9"/>
        <v>0</v>
      </c>
      <c r="AY57" s="42">
        <f t="shared" si="10"/>
        <v>0</v>
      </c>
      <c r="AZ57" s="42"/>
      <c r="BA57" s="43"/>
      <c r="BB57" s="44">
        <v>0</v>
      </c>
    </row>
    <row r="58" spans="2:54" s="21" customFormat="1" x14ac:dyDescent="0.3">
      <c r="B58" s="22" t="s">
        <v>40</v>
      </c>
      <c r="C58" s="22" t="s">
        <v>103</v>
      </c>
      <c r="D58" s="22"/>
      <c r="E58" s="23" t="str">
        <f t="shared" si="12"/>
        <v>08</v>
      </c>
      <c r="F58" s="22"/>
      <c r="G58" s="22"/>
      <c r="H58" s="24" t="s">
        <v>104</v>
      </c>
      <c r="I58" s="25">
        <f t="shared" si="39"/>
        <v>260000</v>
      </c>
      <c r="J58" s="25">
        <f t="shared" si="40"/>
        <v>0</v>
      </c>
      <c r="K58" s="25">
        <f t="shared" si="41"/>
        <v>0</v>
      </c>
      <c r="L58" s="25">
        <f t="shared" si="42"/>
        <v>0</v>
      </c>
      <c r="M58" s="25">
        <f t="shared" si="43"/>
        <v>0</v>
      </c>
      <c r="N58" s="25">
        <f t="shared" si="44"/>
        <v>0</v>
      </c>
      <c r="O58" s="25">
        <f t="shared" si="78"/>
        <v>0</v>
      </c>
      <c r="P58" s="25">
        <f t="shared" si="79"/>
        <v>0</v>
      </c>
      <c r="Q58" s="25">
        <f t="shared" si="95"/>
        <v>0</v>
      </c>
      <c r="R58" s="25">
        <f t="shared" si="96"/>
        <v>0</v>
      </c>
      <c r="S58" s="25">
        <f t="shared" ref="S58:S63" si="105">S59</f>
        <v>0</v>
      </c>
      <c r="T58" s="25">
        <f t="shared" si="1"/>
        <v>260000</v>
      </c>
      <c r="U58" s="25">
        <f t="shared" ref="U58:U101" si="106">J58+M58</f>
        <v>0</v>
      </c>
      <c r="V58" s="25">
        <f t="shared" ref="V58:V101" si="107">K58+N58</f>
        <v>0</v>
      </c>
      <c r="W58" s="25">
        <f t="shared" si="97"/>
        <v>0</v>
      </c>
      <c r="X58" s="25">
        <f t="shared" si="98"/>
        <v>0</v>
      </c>
      <c r="Y58" s="25">
        <f t="shared" si="99"/>
        <v>0</v>
      </c>
      <c r="Z58" s="25">
        <f t="shared" si="100"/>
        <v>0</v>
      </c>
      <c r="AA58" s="25">
        <f t="shared" si="101"/>
        <v>0</v>
      </c>
      <c r="AB58" s="25">
        <f t="shared" si="102"/>
        <v>0</v>
      </c>
      <c r="AC58" s="25">
        <f t="shared" si="103"/>
        <v>0</v>
      </c>
      <c r="AD58" s="25">
        <f t="shared" si="104"/>
        <v>0</v>
      </c>
      <c r="AE58" s="25">
        <f t="shared" ref="AE58:AE63" si="108">AE59</f>
        <v>0</v>
      </c>
      <c r="AF58" s="26">
        <f t="shared" si="80"/>
        <v>260000</v>
      </c>
      <c r="AG58" s="26">
        <f t="shared" si="81"/>
        <v>0</v>
      </c>
      <c r="AH58" s="26">
        <f t="shared" si="82"/>
        <v>0</v>
      </c>
      <c r="AI58" s="26">
        <f t="shared" si="83"/>
        <v>0</v>
      </c>
      <c r="AJ58" s="26">
        <f t="shared" si="84"/>
        <v>260000</v>
      </c>
      <c r="AK58" s="26">
        <f t="shared" si="85"/>
        <v>0</v>
      </c>
      <c r="AL58" s="26">
        <f t="shared" si="86"/>
        <v>0</v>
      </c>
      <c r="AM58" s="26">
        <f t="shared" si="87"/>
        <v>0</v>
      </c>
      <c r="AN58" s="26">
        <f t="shared" si="88"/>
        <v>0</v>
      </c>
      <c r="AO58" s="27">
        <f t="shared" si="89"/>
        <v>0</v>
      </c>
      <c r="AP58" s="27">
        <f t="shared" si="90"/>
        <v>260000</v>
      </c>
      <c r="AQ58" s="27">
        <f t="shared" si="91"/>
        <v>0</v>
      </c>
      <c r="AR58" s="27">
        <f t="shared" si="92"/>
        <v>0</v>
      </c>
      <c r="AS58" s="27">
        <f t="shared" si="93"/>
        <v>0</v>
      </c>
      <c r="AT58" s="27">
        <f t="shared" si="94"/>
        <v>0</v>
      </c>
      <c r="AU58" s="27">
        <f t="shared" si="6"/>
        <v>260000</v>
      </c>
      <c r="AV58" s="27">
        <f t="shared" si="7"/>
        <v>0</v>
      </c>
      <c r="AW58" s="27">
        <f t="shared" si="8"/>
        <v>260000</v>
      </c>
      <c r="AX58" s="27">
        <f t="shared" si="9"/>
        <v>0</v>
      </c>
      <c r="AY58" s="27">
        <f t="shared" si="10"/>
        <v>0</v>
      </c>
      <c r="AZ58" s="27">
        <f t="shared" si="74"/>
        <v>0</v>
      </c>
      <c r="BA58" s="28">
        <f t="shared" si="11"/>
        <v>0</v>
      </c>
      <c r="BB58" s="20"/>
    </row>
    <row r="59" spans="2:54" s="30" customFormat="1" x14ac:dyDescent="0.3">
      <c r="B59" s="31" t="s">
        <v>40</v>
      </c>
      <c r="C59" s="31" t="s">
        <v>103</v>
      </c>
      <c r="D59" s="31" t="s">
        <v>42</v>
      </c>
      <c r="E59" s="29" t="str">
        <f t="shared" si="12"/>
        <v>0801</v>
      </c>
      <c r="F59" s="31"/>
      <c r="G59" s="31"/>
      <c r="H59" s="32" t="s">
        <v>105</v>
      </c>
      <c r="I59" s="33">
        <f t="shared" si="39"/>
        <v>260000</v>
      </c>
      <c r="J59" s="33">
        <f t="shared" si="40"/>
        <v>0</v>
      </c>
      <c r="K59" s="33">
        <f t="shared" si="41"/>
        <v>0</v>
      </c>
      <c r="L59" s="33">
        <f t="shared" si="42"/>
        <v>0</v>
      </c>
      <c r="M59" s="33">
        <f t="shared" si="43"/>
        <v>0</v>
      </c>
      <c r="N59" s="33">
        <f t="shared" si="44"/>
        <v>0</v>
      </c>
      <c r="O59" s="33">
        <f t="shared" si="78"/>
        <v>0</v>
      </c>
      <c r="P59" s="33">
        <f t="shared" si="79"/>
        <v>0</v>
      </c>
      <c r="Q59" s="33">
        <f t="shared" si="95"/>
        <v>0</v>
      </c>
      <c r="R59" s="33">
        <f t="shared" si="96"/>
        <v>0</v>
      </c>
      <c r="S59" s="33">
        <f t="shared" si="105"/>
        <v>0</v>
      </c>
      <c r="T59" s="33">
        <f t="shared" si="1"/>
        <v>260000</v>
      </c>
      <c r="U59" s="33">
        <f t="shared" si="106"/>
        <v>0</v>
      </c>
      <c r="V59" s="33">
        <f t="shared" si="107"/>
        <v>0</v>
      </c>
      <c r="W59" s="33">
        <f t="shared" si="97"/>
        <v>0</v>
      </c>
      <c r="X59" s="33">
        <f t="shared" si="98"/>
        <v>0</v>
      </c>
      <c r="Y59" s="33">
        <f t="shared" si="99"/>
        <v>0</v>
      </c>
      <c r="Z59" s="33">
        <f t="shared" si="100"/>
        <v>0</v>
      </c>
      <c r="AA59" s="33">
        <f t="shared" si="101"/>
        <v>0</v>
      </c>
      <c r="AB59" s="33">
        <f t="shared" si="102"/>
        <v>0</v>
      </c>
      <c r="AC59" s="33">
        <f t="shared" si="103"/>
        <v>0</v>
      </c>
      <c r="AD59" s="33">
        <f t="shared" si="104"/>
        <v>0</v>
      </c>
      <c r="AE59" s="33">
        <f t="shared" si="108"/>
        <v>0</v>
      </c>
      <c r="AF59" s="34">
        <f t="shared" si="80"/>
        <v>260000</v>
      </c>
      <c r="AG59" s="34">
        <f t="shared" si="81"/>
        <v>0</v>
      </c>
      <c r="AH59" s="34">
        <f t="shared" si="82"/>
        <v>0</v>
      </c>
      <c r="AI59" s="34">
        <f t="shared" si="83"/>
        <v>0</v>
      </c>
      <c r="AJ59" s="34">
        <f t="shared" si="84"/>
        <v>260000</v>
      </c>
      <c r="AK59" s="34">
        <f t="shared" si="85"/>
        <v>0</v>
      </c>
      <c r="AL59" s="34">
        <f t="shared" si="86"/>
        <v>0</v>
      </c>
      <c r="AM59" s="34">
        <f t="shared" si="87"/>
        <v>0</v>
      </c>
      <c r="AN59" s="34">
        <f t="shared" si="88"/>
        <v>0</v>
      </c>
      <c r="AO59" s="35">
        <f t="shared" si="89"/>
        <v>0</v>
      </c>
      <c r="AP59" s="36">
        <f t="shared" si="90"/>
        <v>260000</v>
      </c>
      <c r="AQ59" s="36">
        <f t="shared" si="91"/>
        <v>0</v>
      </c>
      <c r="AR59" s="36">
        <f t="shared" si="92"/>
        <v>0</v>
      </c>
      <c r="AS59" s="36">
        <f t="shared" si="93"/>
        <v>0</v>
      </c>
      <c r="AT59" s="36">
        <f t="shared" si="94"/>
        <v>0</v>
      </c>
      <c r="AU59" s="36">
        <f t="shared" si="6"/>
        <v>260000</v>
      </c>
      <c r="AV59" s="36">
        <f t="shared" si="7"/>
        <v>0</v>
      </c>
      <c r="AW59" s="36">
        <f t="shared" si="8"/>
        <v>260000</v>
      </c>
      <c r="AX59" s="36">
        <f t="shared" si="9"/>
        <v>0</v>
      </c>
      <c r="AY59" s="36">
        <f t="shared" si="10"/>
        <v>0</v>
      </c>
      <c r="AZ59" s="36">
        <f t="shared" si="74"/>
        <v>0</v>
      </c>
      <c r="BA59" s="37">
        <f t="shared" si="11"/>
        <v>0</v>
      </c>
      <c r="BB59" s="20"/>
    </row>
    <row r="60" spans="2:54" ht="31.2" x14ac:dyDescent="0.3">
      <c r="B60" s="38" t="s">
        <v>40</v>
      </c>
      <c r="C60" s="38" t="s">
        <v>103</v>
      </c>
      <c r="D60" s="38" t="s">
        <v>42</v>
      </c>
      <c r="E60" s="39" t="str">
        <f t="shared" si="12"/>
        <v>0801</v>
      </c>
      <c r="F60" s="38" t="s">
        <v>106</v>
      </c>
      <c r="G60" s="38"/>
      <c r="H60" s="40" t="s">
        <v>107</v>
      </c>
      <c r="I60" s="18">
        <f t="shared" si="39"/>
        <v>260000</v>
      </c>
      <c r="J60" s="18">
        <f t="shared" si="40"/>
        <v>0</v>
      </c>
      <c r="K60" s="18">
        <f t="shared" si="41"/>
        <v>0</v>
      </c>
      <c r="L60" s="18">
        <f t="shared" si="42"/>
        <v>0</v>
      </c>
      <c r="M60" s="18">
        <f t="shared" si="43"/>
        <v>0</v>
      </c>
      <c r="N60" s="18">
        <f t="shared" si="44"/>
        <v>0</v>
      </c>
      <c r="O60" s="18">
        <f t="shared" si="78"/>
        <v>0</v>
      </c>
      <c r="P60" s="18">
        <f t="shared" si="79"/>
        <v>0</v>
      </c>
      <c r="Q60" s="18">
        <f t="shared" si="95"/>
        <v>0</v>
      </c>
      <c r="R60" s="18">
        <f t="shared" si="96"/>
        <v>0</v>
      </c>
      <c r="S60" s="18">
        <f t="shared" si="105"/>
        <v>0</v>
      </c>
      <c r="T60" s="18">
        <f t="shared" si="1"/>
        <v>260000</v>
      </c>
      <c r="U60" s="18">
        <f t="shared" si="106"/>
        <v>0</v>
      </c>
      <c r="V60" s="18">
        <f t="shared" si="107"/>
        <v>0</v>
      </c>
      <c r="W60" s="18">
        <f t="shared" si="97"/>
        <v>0</v>
      </c>
      <c r="X60" s="18">
        <f t="shared" si="98"/>
        <v>0</v>
      </c>
      <c r="Y60" s="18">
        <f t="shared" si="99"/>
        <v>0</v>
      </c>
      <c r="Z60" s="18">
        <f t="shared" si="100"/>
        <v>0</v>
      </c>
      <c r="AA60" s="18">
        <f t="shared" si="101"/>
        <v>0</v>
      </c>
      <c r="AB60" s="18">
        <f t="shared" si="102"/>
        <v>0</v>
      </c>
      <c r="AC60" s="18">
        <f t="shared" si="103"/>
        <v>0</v>
      </c>
      <c r="AD60" s="18">
        <f t="shared" si="104"/>
        <v>0</v>
      </c>
      <c r="AE60" s="18">
        <f t="shared" si="108"/>
        <v>0</v>
      </c>
      <c r="AF60" s="41">
        <f t="shared" si="80"/>
        <v>260000</v>
      </c>
      <c r="AG60" s="41">
        <f t="shared" si="81"/>
        <v>0</v>
      </c>
      <c r="AH60" s="41">
        <f t="shared" si="82"/>
        <v>0</v>
      </c>
      <c r="AI60" s="41">
        <f t="shared" si="83"/>
        <v>0</v>
      </c>
      <c r="AJ60" s="41">
        <f t="shared" si="84"/>
        <v>260000</v>
      </c>
      <c r="AK60" s="41">
        <f t="shared" si="85"/>
        <v>0</v>
      </c>
      <c r="AL60" s="41">
        <f t="shared" si="86"/>
        <v>0</v>
      </c>
      <c r="AM60" s="41">
        <f t="shared" si="87"/>
        <v>0</v>
      </c>
      <c r="AN60" s="41">
        <f t="shared" si="88"/>
        <v>0</v>
      </c>
      <c r="AO60" s="42">
        <f t="shared" si="89"/>
        <v>0</v>
      </c>
      <c r="AP60" s="42">
        <f t="shared" si="90"/>
        <v>260000</v>
      </c>
      <c r="AQ60" s="42">
        <f t="shared" si="91"/>
        <v>0</v>
      </c>
      <c r="AR60" s="42">
        <f t="shared" si="92"/>
        <v>0</v>
      </c>
      <c r="AS60" s="42">
        <f t="shared" si="93"/>
        <v>0</v>
      </c>
      <c r="AT60" s="42">
        <f t="shared" si="94"/>
        <v>0</v>
      </c>
      <c r="AU60" s="42">
        <f t="shared" si="6"/>
        <v>260000</v>
      </c>
      <c r="AV60" s="42">
        <f t="shared" si="7"/>
        <v>0</v>
      </c>
      <c r="AW60" s="42">
        <f t="shared" si="8"/>
        <v>260000</v>
      </c>
      <c r="AX60" s="42">
        <f t="shared" si="9"/>
        <v>0</v>
      </c>
      <c r="AY60" s="42">
        <f t="shared" si="10"/>
        <v>0</v>
      </c>
      <c r="AZ60" s="42">
        <f t="shared" si="74"/>
        <v>0</v>
      </c>
      <c r="BA60" s="43">
        <f t="shared" si="11"/>
        <v>0</v>
      </c>
      <c r="BB60" s="20"/>
    </row>
    <row r="61" spans="2:54" x14ac:dyDescent="0.3">
      <c r="B61" s="38" t="s">
        <v>40</v>
      </c>
      <c r="C61" s="38" t="s">
        <v>103</v>
      </c>
      <c r="D61" s="38" t="s">
        <v>42</v>
      </c>
      <c r="E61" s="39" t="str">
        <f t="shared" si="12"/>
        <v>0801</v>
      </c>
      <c r="F61" s="38" t="s">
        <v>108</v>
      </c>
      <c r="G61" s="39"/>
      <c r="H61" s="40" t="s">
        <v>109</v>
      </c>
      <c r="I61" s="18">
        <f t="shared" si="39"/>
        <v>260000</v>
      </c>
      <c r="J61" s="18">
        <f t="shared" si="40"/>
        <v>0</v>
      </c>
      <c r="K61" s="18">
        <f t="shared" si="41"/>
        <v>0</v>
      </c>
      <c r="L61" s="18">
        <f t="shared" si="42"/>
        <v>0</v>
      </c>
      <c r="M61" s="18">
        <f t="shared" si="43"/>
        <v>0</v>
      </c>
      <c r="N61" s="18">
        <f t="shared" si="44"/>
        <v>0</v>
      </c>
      <c r="O61" s="18">
        <f t="shared" si="78"/>
        <v>0</v>
      </c>
      <c r="P61" s="18">
        <f t="shared" si="79"/>
        <v>0</v>
      </c>
      <c r="Q61" s="18">
        <f t="shared" si="95"/>
        <v>0</v>
      </c>
      <c r="R61" s="18">
        <f t="shared" si="96"/>
        <v>0</v>
      </c>
      <c r="S61" s="18">
        <f t="shared" si="105"/>
        <v>0</v>
      </c>
      <c r="T61" s="18">
        <f t="shared" si="1"/>
        <v>260000</v>
      </c>
      <c r="U61" s="18">
        <f t="shared" si="106"/>
        <v>0</v>
      </c>
      <c r="V61" s="18">
        <f t="shared" si="107"/>
        <v>0</v>
      </c>
      <c r="W61" s="18">
        <f t="shared" si="97"/>
        <v>0</v>
      </c>
      <c r="X61" s="18">
        <f t="shared" si="98"/>
        <v>0</v>
      </c>
      <c r="Y61" s="18">
        <f t="shared" si="99"/>
        <v>0</v>
      </c>
      <c r="Z61" s="18">
        <f t="shared" si="100"/>
        <v>0</v>
      </c>
      <c r="AA61" s="18">
        <f t="shared" si="101"/>
        <v>0</v>
      </c>
      <c r="AB61" s="18">
        <f t="shared" si="102"/>
        <v>0</v>
      </c>
      <c r="AC61" s="18">
        <f t="shared" si="103"/>
        <v>0</v>
      </c>
      <c r="AD61" s="18">
        <f t="shared" si="104"/>
        <v>0</v>
      </c>
      <c r="AE61" s="18">
        <f t="shared" si="108"/>
        <v>0</v>
      </c>
      <c r="AF61" s="41">
        <f t="shared" si="80"/>
        <v>260000</v>
      </c>
      <c r="AG61" s="41">
        <f t="shared" si="81"/>
        <v>0</v>
      </c>
      <c r="AH61" s="41">
        <f t="shared" si="82"/>
        <v>0</v>
      </c>
      <c r="AI61" s="41">
        <f t="shared" si="83"/>
        <v>0</v>
      </c>
      <c r="AJ61" s="41">
        <f t="shared" si="84"/>
        <v>260000</v>
      </c>
      <c r="AK61" s="41">
        <f t="shared" si="85"/>
        <v>0</v>
      </c>
      <c r="AL61" s="41">
        <f t="shared" si="86"/>
        <v>0</v>
      </c>
      <c r="AM61" s="41">
        <f t="shared" si="87"/>
        <v>0</v>
      </c>
      <c r="AN61" s="41">
        <f t="shared" si="88"/>
        <v>0</v>
      </c>
      <c r="AO61" s="14">
        <f t="shared" si="89"/>
        <v>0</v>
      </c>
      <c r="AP61" s="42">
        <f t="shared" si="90"/>
        <v>260000</v>
      </c>
      <c r="AQ61" s="42">
        <f t="shared" si="91"/>
        <v>0</v>
      </c>
      <c r="AR61" s="42">
        <f t="shared" si="92"/>
        <v>0</v>
      </c>
      <c r="AS61" s="42">
        <f t="shared" si="93"/>
        <v>0</v>
      </c>
      <c r="AT61" s="42">
        <f t="shared" si="94"/>
        <v>0</v>
      </c>
      <c r="AU61" s="42">
        <f t="shared" si="6"/>
        <v>260000</v>
      </c>
      <c r="AV61" s="42">
        <f t="shared" si="7"/>
        <v>0</v>
      </c>
      <c r="AW61" s="42">
        <f t="shared" si="8"/>
        <v>260000</v>
      </c>
      <c r="AX61" s="42">
        <f t="shared" si="9"/>
        <v>0</v>
      </c>
      <c r="AY61" s="42">
        <f t="shared" si="10"/>
        <v>0</v>
      </c>
      <c r="AZ61" s="42">
        <f t="shared" si="74"/>
        <v>0</v>
      </c>
      <c r="BA61" s="43">
        <f t="shared" si="11"/>
        <v>0</v>
      </c>
      <c r="BB61" s="20"/>
    </row>
    <row r="62" spans="2:54" ht="62.4" x14ac:dyDescent="0.3">
      <c r="B62" s="38" t="s">
        <v>40</v>
      </c>
      <c r="C62" s="38" t="s">
        <v>103</v>
      </c>
      <c r="D62" s="38" t="s">
        <v>42</v>
      </c>
      <c r="E62" s="39" t="str">
        <f t="shared" si="12"/>
        <v>0801</v>
      </c>
      <c r="F62" s="38" t="s">
        <v>110</v>
      </c>
      <c r="G62" s="39"/>
      <c r="H62" s="40" t="s">
        <v>111</v>
      </c>
      <c r="I62" s="18">
        <f t="shared" si="39"/>
        <v>260000</v>
      </c>
      <c r="J62" s="18">
        <f t="shared" si="40"/>
        <v>0</v>
      </c>
      <c r="K62" s="18">
        <f t="shared" si="41"/>
        <v>0</v>
      </c>
      <c r="L62" s="18">
        <f t="shared" si="42"/>
        <v>0</v>
      </c>
      <c r="M62" s="18">
        <f t="shared" si="43"/>
        <v>0</v>
      </c>
      <c r="N62" s="18">
        <f t="shared" si="44"/>
        <v>0</v>
      </c>
      <c r="O62" s="18">
        <f t="shared" si="78"/>
        <v>0</v>
      </c>
      <c r="P62" s="18">
        <f t="shared" si="79"/>
        <v>0</v>
      </c>
      <c r="Q62" s="18">
        <f t="shared" si="95"/>
        <v>0</v>
      </c>
      <c r="R62" s="18">
        <f t="shared" si="96"/>
        <v>0</v>
      </c>
      <c r="S62" s="18">
        <f t="shared" si="105"/>
        <v>0</v>
      </c>
      <c r="T62" s="18">
        <f t="shared" si="1"/>
        <v>260000</v>
      </c>
      <c r="U62" s="18">
        <f t="shared" si="106"/>
        <v>0</v>
      </c>
      <c r="V62" s="18">
        <f t="shared" si="107"/>
        <v>0</v>
      </c>
      <c r="W62" s="18">
        <f t="shared" si="97"/>
        <v>0</v>
      </c>
      <c r="X62" s="18">
        <f t="shared" si="98"/>
        <v>0</v>
      </c>
      <c r="Y62" s="18">
        <f t="shared" si="99"/>
        <v>0</v>
      </c>
      <c r="Z62" s="18">
        <f t="shared" si="100"/>
        <v>0</v>
      </c>
      <c r="AA62" s="18">
        <f t="shared" si="101"/>
        <v>0</v>
      </c>
      <c r="AB62" s="18">
        <f t="shared" si="102"/>
        <v>0</v>
      </c>
      <c r="AC62" s="18">
        <f t="shared" si="103"/>
        <v>0</v>
      </c>
      <c r="AD62" s="18">
        <f t="shared" si="104"/>
        <v>0</v>
      </c>
      <c r="AE62" s="18">
        <f t="shared" si="108"/>
        <v>0</v>
      </c>
      <c r="AF62" s="41">
        <f t="shared" si="80"/>
        <v>260000</v>
      </c>
      <c r="AG62" s="41">
        <f t="shared" si="81"/>
        <v>0</v>
      </c>
      <c r="AH62" s="41">
        <f t="shared" si="82"/>
        <v>0</v>
      </c>
      <c r="AI62" s="41">
        <f t="shared" si="83"/>
        <v>0</v>
      </c>
      <c r="AJ62" s="41">
        <f t="shared" si="84"/>
        <v>260000</v>
      </c>
      <c r="AK62" s="41">
        <f t="shared" si="85"/>
        <v>0</v>
      </c>
      <c r="AL62" s="41">
        <f t="shared" si="86"/>
        <v>0</v>
      </c>
      <c r="AM62" s="41">
        <f t="shared" si="87"/>
        <v>0</v>
      </c>
      <c r="AN62" s="41">
        <f t="shared" si="88"/>
        <v>0</v>
      </c>
      <c r="AO62" s="42">
        <f t="shared" si="89"/>
        <v>0</v>
      </c>
      <c r="AP62" s="42">
        <f t="shared" si="90"/>
        <v>260000</v>
      </c>
      <c r="AQ62" s="42">
        <f t="shared" si="91"/>
        <v>0</v>
      </c>
      <c r="AR62" s="42">
        <f t="shared" si="92"/>
        <v>0</v>
      </c>
      <c r="AS62" s="42">
        <f t="shared" si="93"/>
        <v>0</v>
      </c>
      <c r="AT62" s="42">
        <f t="shared" si="94"/>
        <v>0</v>
      </c>
      <c r="AU62" s="42">
        <f t="shared" si="6"/>
        <v>260000</v>
      </c>
      <c r="AV62" s="42">
        <f t="shared" si="7"/>
        <v>0</v>
      </c>
      <c r="AW62" s="42">
        <f t="shared" si="8"/>
        <v>260000</v>
      </c>
      <c r="AX62" s="42">
        <f t="shared" si="9"/>
        <v>0</v>
      </c>
      <c r="AY62" s="42">
        <f t="shared" si="10"/>
        <v>0</v>
      </c>
      <c r="AZ62" s="42">
        <f t="shared" si="74"/>
        <v>0</v>
      </c>
      <c r="BA62" s="43">
        <f t="shared" si="11"/>
        <v>0</v>
      </c>
      <c r="BB62" s="20"/>
    </row>
    <row r="63" spans="2:54" ht="31.2" x14ac:dyDescent="0.3">
      <c r="B63" s="38" t="s">
        <v>40</v>
      </c>
      <c r="C63" s="38" t="s">
        <v>103</v>
      </c>
      <c r="D63" s="38" t="s">
        <v>42</v>
      </c>
      <c r="E63" s="39" t="str">
        <f t="shared" si="12"/>
        <v>0801</v>
      </c>
      <c r="F63" s="38" t="s">
        <v>112</v>
      </c>
      <c r="G63" s="39"/>
      <c r="H63" s="40" t="s">
        <v>113</v>
      </c>
      <c r="I63" s="18">
        <f t="shared" si="39"/>
        <v>260000</v>
      </c>
      <c r="J63" s="18">
        <f t="shared" si="40"/>
        <v>0</v>
      </c>
      <c r="K63" s="18">
        <f t="shared" si="41"/>
        <v>0</v>
      </c>
      <c r="L63" s="18">
        <f t="shared" si="42"/>
        <v>0</v>
      </c>
      <c r="M63" s="18">
        <f t="shared" si="43"/>
        <v>0</v>
      </c>
      <c r="N63" s="18">
        <f t="shared" si="44"/>
        <v>0</v>
      </c>
      <c r="O63" s="18">
        <f t="shared" si="78"/>
        <v>0</v>
      </c>
      <c r="P63" s="18">
        <f t="shared" si="79"/>
        <v>0</v>
      </c>
      <c r="Q63" s="18">
        <f t="shared" si="95"/>
        <v>0</v>
      </c>
      <c r="R63" s="18">
        <f t="shared" si="96"/>
        <v>0</v>
      </c>
      <c r="S63" s="18">
        <f t="shared" si="105"/>
        <v>0</v>
      </c>
      <c r="T63" s="18">
        <f t="shared" si="1"/>
        <v>260000</v>
      </c>
      <c r="U63" s="18">
        <f t="shared" si="106"/>
        <v>0</v>
      </c>
      <c r="V63" s="18">
        <f t="shared" si="107"/>
        <v>0</v>
      </c>
      <c r="W63" s="18">
        <f t="shared" si="97"/>
        <v>0</v>
      </c>
      <c r="X63" s="18">
        <f t="shared" si="98"/>
        <v>0</v>
      </c>
      <c r="Y63" s="18">
        <f t="shared" si="99"/>
        <v>0</v>
      </c>
      <c r="Z63" s="18">
        <f t="shared" si="100"/>
        <v>0</v>
      </c>
      <c r="AA63" s="18">
        <f t="shared" si="101"/>
        <v>0</v>
      </c>
      <c r="AB63" s="18">
        <f t="shared" si="102"/>
        <v>0</v>
      </c>
      <c r="AC63" s="18">
        <f t="shared" si="103"/>
        <v>0</v>
      </c>
      <c r="AD63" s="18">
        <f t="shared" si="104"/>
        <v>0</v>
      </c>
      <c r="AE63" s="18">
        <f t="shared" si="108"/>
        <v>0</v>
      </c>
      <c r="AF63" s="41">
        <f t="shared" si="80"/>
        <v>260000</v>
      </c>
      <c r="AG63" s="41">
        <f t="shared" si="81"/>
        <v>0</v>
      </c>
      <c r="AH63" s="41">
        <f t="shared" si="82"/>
        <v>0</v>
      </c>
      <c r="AI63" s="41">
        <f t="shared" si="83"/>
        <v>0</v>
      </c>
      <c r="AJ63" s="41">
        <f t="shared" si="84"/>
        <v>260000</v>
      </c>
      <c r="AK63" s="41">
        <f t="shared" si="85"/>
        <v>0</v>
      </c>
      <c r="AL63" s="41">
        <f t="shared" si="86"/>
        <v>0</v>
      </c>
      <c r="AM63" s="41">
        <f t="shared" si="87"/>
        <v>0</v>
      </c>
      <c r="AN63" s="41">
        <f t="shared" si="88"/>
        <v>0</v>
      </c>
      <c r="AO63" s="14">
        <f t="shared" si="89"/>
        <v>0</v>
      </c>
      <c r="AP63" s="42">
        <f t="shared" si="90"/>
        <v>260000</v>
      </c>
      <c r="AQ63" s="42">
        <f t="shared" si="91"/>
        <v>0</v>
      </c>
      <c r="AR63" s="42">
        <f t="shared" si="92"/>
        <v>0</v>
      </c>
      <c r="AS63" s="42">
        <f t="shared" si="93"/>
        <v>0</v>
      </c>
      <c r="AT63" s="42">
        <f t="shared" si="94"/>
        <v>0</v>
      </c>
      <c r="AU63" s="42">
        <f t="shared" si="6"/>
        <v>260000</v>
      </c>
      <c r="AV63" s="42">
        <f t="shared" si="7"/>
        <v>0</v>
      </c>
      <c r="AW63" s="42">
        <f t="shared" si="8"/>
        <v>260000</v>
      </c>
      <c r="AX63" s="42">
        <f t="shared" si="9"/>
        <v>0</v>
      </c>
      <c r="AY63" s="42">
        <f t="shared" si="10"/>
        <v>0</v>
      </c>
      <c r="AZ63" s="42">
        <f t="shared" si="74"/>
        <v>0</v>
      </c>
      <c r="BA63" s="43">
        <f t="shared" si="11"/>
        <v>0</v>
      </c>
      <c r="BB63" s="20"/>
    </row>
    <row r="64" spans="2:54" ht="31.2" x14ac:dyDescent="0.3">
      <c r="B64" s="38" t="s">
        <v>40</v>
      </c>
      <c r="C64" s="38" t="s">
        <v>103</v>
      </c>
      <c r="D64" s="38" t="s">
        <v>42</v>
      </c>
      <c r="E64" s="39" t="str">
        <f t="shared" si="12"/>
        <v>0801</v>
      </c>
      <c r="F64" s="38" t="s">
        <v>112</v>
      </c>
      <c r="G64" s="38" t="s">
        <v>114</v>
      </c>
      <c r="H64" s="40" t="s">
        <v>115</v>
      </c>
      <c r="I64" s="18">
        <v>260000</v>
      </c>
      <c r="J64" s="18">
        <v>0</v>
      </c>
      <c r="K64" s="18">
        <v>0</v>
      </c>
      <c r="L64" s="18"/>
      <c r="M64" s="18"/>
      <c r="N64" s="18"/>
      <c r="O64" s="18">
        <v>0</v>
      </c>
      <c r="P64" s="18">
        <v>0</v>
      </c>
      <c r="Q64" s="18">
        <v>0</v>
      </c>
      <c r="R64" s="18">
        <v>0</v>
      </c>
      <c r="S64" s="18"/>
      <c r="T64" s="18">
        <f t="shared" si="1"/>
        <v>260000</v>
      </c>
      <c r="U64" s="18">
        <f t="shared" si="106"/>
        <v>0</v>
      </c>
      <c r="V64" s="18">
        <f t="shared" si="107"/>
        <v>0</v>
      </c>
      <c r="W64" s="18"/>
      <c r="X64" s="18"/>
      <c r="Y64" s="18"/>
      <c r="Z64" s="18"/>
      <c r="AA64" s="18"/>
      <c r="AB64" s="18"/>
      <c r="AC64" s="18"/>
      <c r="AD64" s="18"/>
      <c r="AE64" s="18"/>
      <c r="AF64" s="41">
        <v>260000</v>
      </c>
      <c r="AG64" s="41"/>
      <c r="AH64" s="41">
        <v>0</v>
      </c>
      <c r="AI64" s="41">
        <v>0</v>
      </c>
      <c r="AJ64" s="41">
        <f>AF64</f>
        <v>260000</v>
      </c>
      <c r="AK64" s="41">
        <f>AG64</f>
        <v>0</v>
      </c>
      <c r="AL64" s="41">
        <v>0</v>
      </c>
      <c r="AM64" s="41">
        <v>0</v>
      </c>
      <c r="AN64" s="41">
        <f>AL64</f>
        <v>0</v>
      </c>
      <c r="AO64" s="42">
        <v>0</v>
      </c>
      <c r="AP64" s="42">
        <v>260000</v>
      </c>
      <c r="AQ64" s="42">
        <v>0</v>
      </c>
      <c r="AR64" s="42">
        <v>0</v>
      </c>
      <c r="AS64" s="42">
        <v>0</v>
      </c>
      <c r="AT64" s="42">
        <v>0</v>
      </c>
      <c r="AU64" s="42">
        <f t="shared" si="6"/>
        <v>260000</v>
      </c>
      <c r="AV64" s="42">
        <f t="shared" si="7"/>
        <v>0</v>
      </c>
      <c r="AW64" s="42">
        <f t="shared" si="8"/>
        <v>260000</v>
      </c>
      <c r="AX64" s="42">
        <f t="shared" si="9"/>
        <v>0</v>
      </c>
      <c r="AY64" s="42">
        <f t="shared" si="10"/>
        <v>0</v>
      </c>
      <c r="AZ64" s="42"/>
      <c r="BA64" s="43">
        <f t="shared" si="11"/>
        <v>0</v>
      </c>
      <c r="BB64" s="44"/>
    </row>
    <row r="65" spans="2:54" s="21" customFormat="1" ht="31.2" x14ac:dyDescent="0.3">
      <c r="B65" s="22" t="s">
        <v>116</v>
      </c>
      <c r="C65" s="22"/>
      <c r="D65" s="22"/>
      <c r="E65" s="23" t="str">
        <f t="shared" si="12"/>
        <v/>
      </c>
      <c r="F65" s="22"/>
      <c r="G65" s="22"/>
      <c r="H65" s="24" t="s">
        <v>117</v>
      </c>
      <c r="I65" s="25">
        <f t="shared" ref="I65:S65" si="109">I66+I94</f>
        <v>466739.00000000006</v>
      </c>
      <c r="J65" s="25">
        <f t="shared" si="109"/>
        <v>375292.00000000006</v>
      </c>
      <c r="K65" s="25">
        <f t="shared" si="109"/>
        <v>374657.00000000006</v>
      </c>
      <c r="L65" s="25">
        <f t="shared" si="109"/>
        <v>39418.6</v>
      </c>
      <c r="M65" s="25">
        <f t="shared" si="109"/>
        <v>0</v>
      </c>
      <c r="N65" s="25">
        <f t="shared" si="109"/>
        <v>0</v>
      </c>
      <c r="O65" s="25">
        <f t="shared" si="109"/>
        <v>43098.067000000003</v>
      </c>
      <c r="P65" s="25">
        <f t="shared" si="109"/>
        <v>40171.756000000001</v>
      </c>
      <c r="Q65" s="25">
        <f t="shared" si="109"/>
        <v>0</v>
      </c>
      <c r="R65" s="25">
        <f t="shared" si="109"/>
        <v>-239055.92499999999</v>
      </c>
      <c r="S65" s="25">
        <f t="shared" si="109"/>
        <v>372216.90599999996</v>
      </c>
      <c r="T65" s="25">
        <f t="shared" si="1"/>
        <v>722588.4040000001</v>
      </c>
      <c r="U65" s="25">
        <f t="shared" si="106"/>
        <v>375292.00000000006</v>
      </c>
      <c r="V65" s="25">
        <f t="shared" si="107"/>
        <v>374657.00000000006</v>
      </c>
      <c r="W65" s="25">
        <f t="shared" ref="W65:AT65" si="110">W66+W94</f>
        <v>34574.300000000003</v>
      </c>
      <c r="X65" s="25">
        <f t="shared" si="110"/>
        <v>0</v>
      </c>
      <c r="Y65" s="25">
        <f t="shared" si="110"/>
        <v>0</v>
      </c>
      <c r="Z65" s="25">
        <f t="shared" si="110"/>
        <v>98586.680999999997</v>
      </c>
      <c r="AA65" s="25">
        <f t="shared" si="110"/>
        <v>40951</v>
      </c>
      <c r="AB65" s="25">
        <f t="shared" si="110"/>
        <v>0</v>
      </c>
      <c r="AC65" s="25">
        <f t="shared" si="110"/>
        <v>40951</v>
      </c>
      <c r="AD65" s="25">
        <f t="shared" si="110"/>
        <v>0</v>
      </c>
      <c r="AE65" s="25">
        <f t="shared" si="110"/>
        <v>0</v>
      </c>
      <c r="AF65" s="26">
        <f t="shared" si="110"/>
        <v>359529.71002999996</v>
      </c>
      <c r="AG65" s="26">
        <f t="shared" si="110"/>
        <v>0</v>
      </c>
      <c r="AH65" s="26">
        <f t="shared" si="110"/>
        <v>0</v>
      </c>
      <c r="AI65" s="26">
        <f t="shared" si="110"/>
        <v>0</v>
      </c>
      <c r="AJ65" s="26">
        <f t="shared" si="110"/>
        <v>0</v>
      </c>
      <c r="AK65" s="26">
        <f t="shared" si="110"/>
        <v>0</v>
      </c>
      <c r="AL65" s="26">
        <f t="shared" si="110"/>
        <v>344227.54754000006</v>
      </c>
      <c r="AM65" s="26">
        <f t="shared" si="110"/>
        <v>0</v>
      </c>
      <c r="AN65" s="26">
        <f t="shared" si="110"/>
        <v>0</v>
      </c>
      <c r="AO65" s="45">
        <f t="shared" si="110"/>
        <v>227505.93402000002</v>
      </c>
      <c r="AP65" s="27">
        <f t="shared" si="110"/>
        <v>383144.27849</v>
      </c>
      <c r="AQ65" s="27">
        <f t="shared" si="110"/>
        <v>43098.067000000003</v>
      </c>
      <c r="AR65" s="27">
        <f t="shared" si="110"/>
        <v>0</v>
      </c>
      <c r="AS65" s="27">
        <f t="shared" si="110"/>
        <v>0</v>
      </c>
      <c r="AT65" s="27">
        <f t="shared" si="110"/>
        <v>0</v>
      </c>
      <c r="AU65" s="27">
        <f t="shared" si="6"/>
        <v>426242.34548999998</v>
      </c>
      <c r="AV65" s="27">
        <f t="shared" si="7"/>
        <v>296346.05851000012</v>
      </c>
      <c r="AW65" s="27">
        <f t="shared" si="8"/>
        <v>855749.38500000013</v>
      </c>
      <c r="AX65" s="27">
        <f t="shared" si="9"/>
        <v>416243.00000000006</v>
      </c>
      <c r="AY65" s="27">
        <f t="shared" si="10"/>
        <v>415608.00000000006</v>
      </c>
      <c r="AZ65" s="27">
        <f>AZ66+AZ94</f>
        <v>0</v>
      </c>
      <c r="BA65" s="28">
        <f t="shared" si="11"/>
        <v>95.743839225769946</v>
      </c>
      <c r="BB65" s="20"/>
    </row>
    <row r="66" spans="2:54" s="21" customFormat="1" x14ac:dyDescent="0.3">
      <c r="B66" s="22" t="s">
        <v>116</v>
      </c>
      <c r="C66" s="22" t="s">
        <v>42</v>
      </c>
      <c r="D66" s="22"/>
      <c r="E66" s="23" t="str">
        <f t="shared" si="12"/>
        <v>01</v>
      </c>
      <c r="F66" s="22"/>
      <c r="G66" s="22"/>
      <c r="H66" s="24" t="s">
        <v>43</v>
      </c>
      <c r="I66" s="25">
        <f t="shared" ref="I66:S66" si="111">I75+I80+I67</f>
        <v>463557.50000000006</v>
      </c>
      <c r="J66" s="25">
        <f t="shared" si="111"/>
        <v>372773.70000000007</v>
      </c>
      <c r="K66" s="25">
        <f t="shared" si="111"/>
        <v>372773.70000000007</v>
      </c>
      <c r="L66" s="25">
        <f t="shared" si="111"/>
        <v>39418.6</v>
      </c>
      <c r="M66" s="25">
        <f t="shared" si="111"/>
        <v>0</v>
      </c>
      <c r="N66" s="25">
        <f t="shared" si="111"/>
        <v>0</v>
      </c>
      <c r="O66" s="25">
        <f t="shared" si="111"/>
        <v>44067.467000000004</v>
      </c>
      <c r="P66" s="25">
        <f t="shared" si="111"/>
        <v>40171.756000000001</v>
      </c>
      <c r="Q66" s="25">
        <f t="shared" si="111"/>
        <v>0</v>
      </c>
      <c r="R66" s="25">
        <f t="shared" si="111"/>
        <v>-239055.92499999999</v>
      </c>
      <c r="S66" s="25">
        <f t="shared" si="111"/>
        <v>372216.90599999996</v>
      </c>
      <c r="T66" s="25">
        <f t="shared" si="1"/>
        <v>720376.304</v>
      </c>
      <c r="U66" s="25">
        <f t="shared" si="106"/>
        <v>372773.70000000007</v>
      </c>
      <c r="V66" s="25">
        <f t="shared" si="107"/>
        <v>372773.70000000007</v>
      </c>
      <c r="W66" s="25">
        <f t="shared" ref="W66:AT66" si="112">W75+W80+W67</f>
        <v>34574.300000000003</v>
      </c>
      <c r="X66" s="25">
        <f t="shared" si="112"/>
        <v>0</v>
      </c>
      <c r="Y66" s="25">
        <f t="shared" si="112"/>
        <v>0</v>
      </c>
      <c r="Z66" s="25">
        <f t="shared" si="112"/>
        <v>98586.680999999997</v>
      </c>
      <c r="AA66" s="25">
        <f t="shared" si="112"/>
        <v>40951</v>
      </c>
      <c r="AB66" s="25">
        <f t="shared" si="112"/>
        <v>0</v>
      </c>
      <c r="AC66" s="25">
        <f t="shared" si="112"/>
        <v>40951</v>
      </c>
      <c r="AD66" s="25">
        <f t="shared" si="112"/>
        <v>0</v>
      </c>
      <c r="AE66" s="25">
        <f t="shared" si="112"/>
        <v>0</v>
      </c>
      <c r="AF66" s="26">
        <f t="shared" si="112"/>
        <v>357317.61002999998</v>
      </c>
      <c r="AG66" s="26">
        <f t="shared" si="112"/>
        <v>0</v>
      </c>
      <c r="AH66" s="26">
        <f t="shared" si="112"/>
        <v>0</v>
      </c>
      <c r="AI66" s="26">
        <f t="shared" si="112"/>
        <v>0</v>
      </c>
      <c r="AJ66" s="26">
        <f t="shared" si="112"/>
        <v>0</v>
      </c>
      <c r="AK66" s="26">
        <f t="shared" si="112"/>
        <v>0</v>
      </c>
      <c r="AL66" s="26">
        <f t="shared" si="112"/>
        <v>342015.47231000004</v>
      </c>
      <c r="AM66" s="26">
        <f t="shared" si="112"/>
        <v>0</v>
      </c>
      <c r="AN66" s="26">
        <f t="shared" si="112"/>
        <v>0</v>
      </c>
      <c r="AO66" s="27">
        <f t="shared" si="112"/>
        <v>227505.93402000002</v>
      </c>
      <c r="AP66" s="27">
        <f t="shared" si="112"/>
        <v>379962.77849</v>
      </c>
      <c r="AQ66" s="27">
        <f t="shared" si="112"/>
        <v>44067.467000000004</v>
      </c>
      <c r="AR66" s="27">
        <f t="shared" si="112"/>
        <v>0</v>
      </c>
      <c r="AS66" s="27">
        <f t="shared" si="112"/>
        <v>0</v>
      </c>
      <c r="AT66" s="27">
        <f t="shared" si="112"/>
        <v>0</v>
      </c>
      <c r="AU66" s="27">
        <f t="shared" si="6"/>
        <v>424030.24549</v>
      </c>
      <c r="AV66" s="27">
        <f t="shared" si="7"/>
        <v>296346.05851</v>
      </c>
      <c r="AW66" s="27">
        <f t="shared" si="8"/>
        <v>853537.28500000003</v>
      </c>
      <c r="AX66" s="27">
        <f t="shared" si="9"/>
        <v>413724.70000000007</v>
      </c>
      <c r="AY66" s="27">
        <f t="shared" si="10"/>
        <v>413724.70000000007</v>
      </c>
      <c r="AZ66" s="27">
        <f>AZ75+AZ80+AZ67</f>
        <v>0</v>
      </c>
      <c r="BA66" s="28">
        <f t="shared" si="11"/>
        <v>95.717496901785722</v>
      </c>
      <c r="BB66" s="20"/>
    </row>
    <row r="67" spans="2:54" s="30" customFormat="1" ht="46.8" x14ac:dyDescent="0.3">
      <c r="B67" s="31" t="s">
        <v>116</v>
      </c>
      <c r="C67" s="31" t="s">
        <v>42</v>
      </c>
      <c r="D67" s="31" t="s">
        <v>118</v>
      </c>
      <c r="E67" s="29" t="str">
        <f t="shared" si="12"/>
        <v>0106</v>
      </c>
      <c r="F67" s="31"/>
      <c r="G67" s="31"/>
      <c r="H67" s="32" t="s">
        <v>119</v>
      </c>
      <c r="I67" s="33">
        <f t="shared" ref="I67:I69" si="113">I68</f>
        <v>169604.40000000002</v>
      </c>
      <c r="J67" s="33">
        <f t="shared" ref="J67:J69" si="114">J68</f>
        <v>174597.6</v>
      </c>
      <c r="K67" s="33">
        <f t="shared" ref="K67:K69" si="115">K68</f>
        <v>174597.6</v>
      </c>
      <c r="L67" s="33">
        <f t="shared" ref="L67:L69" si="116">L68</f>
        <v>0</v>
      </c>
      <c r="M67" s="33">
        <f t="shared" ref="M67:M69" si="117">M68</f>
        <v>0</v>
      </c>
      <c r="N67" s="33">
        <f t="shared" ref="N67:N69" si="118">N68</f>
        <v>0</v>
      </c>
      <c r="O67" s="33">
        <f t="shared" ref="O67:O69" si="119">O68</f>
        <v>0</v>
      </c>
      <c r="P67" s="33">
        <f t="shared" ref="P67:P69" si="120">P68</f>
        <v>0</v>
      </c>
      <c r="Q67" s="33">
        <f t="shared" ref="Q67:Q69" si="121">Q68</f>
        <v>0</v>
      </c>
      <c r="R67" s="33">
        <f t="shared" ref="R67:R69" si="122">R68</f>
        <v>0</v>
      </c>
      <c r="S67" s="33">
        <f t="shared" ref="S67:S69" si="123">S68</f>
        <v>24218.7</v>
      </c>
      <c r="T67" s="33">
        <f t="shared" si="1"/>
        <v>193823.10000000003</v>
      </c>
      <c r="U67" s="33">
        <f t="shared" si="106"/>
        <v>174597.6</v>
      </c>
      <c r="V67" s="33">
        <f t="shared" si="107"/>
        <v>174597.6</v>
      </c>
      <c r="W67" s="33">
        <f t="shared" ref="W67:W69" si="124">W68</f>
        <v>24218.7</v>
      </c>
      <c r="X67" s="33">
        <f t="shared" ref="X67:X69" si="125">X68</f>
        <v>0</v>
      </c>
      <c r="Y67" s="33">
        <f t="shared" ref="Y67:Y69" si="126">Y68</f>
        <v>0</v>
      </c>
      <c r="Z67" s="33">
        <f t="shared" ref="Z67:Z69" si="127">Z68</f>
        <v>0</v>
      </c>
      <c r="AA67" s="33">
        <f t="shared" ref="AA67:AA69" si="128">AA68</f>
        <v>29533.7</v>
      </c>
      <c r="AB67" s="33">
        <f t="shared" ref="AB67:AB69" si="129">AB68</f>
        <v>0</v>
      </c>
      <c r="AC67" s="33">
        <f t="shared" ref="AC67:AC69" si="130">AC68</f>
        <v>29533.7</v>
      </c>
      <c r="AD67" s="33">
        <f t="shared" ref="AD67:AD69" si="131">AD68</f>
        <v>0</v>
      </c>
      <c r="AE67" s="33">
        <f t="shared" ref="AE67:AE69" si="132">AE68</f>
        <v>0</v>
      </c>
      <c r="AF67" s="34">
        <f t="shared" ref="AF67:AF69" si="133">AF68</f>
        <v>191534.7</v>
      </c>
      <c r="AG67" s="34">
        <f t="shared" ref="AG67:AG69" si="134">AG68</f>
        <v>0</v>
      </c>
      <c r="AH67" s="34">
        <f t="shared" ref="AH67:AH69" si="135">AH68</f>
        <v>0</v>
      </c>
      <c r="AI67" s="34">
        <f t="shared" ref="AI67:AI69" si="136">AI68</f>
        <v>0</v>
      </c>
      <c r="AJ67" s="34">
        <f t="shared" ref="AJ67:AJ69" si="137">AJ68</f>
        <v>0</v>
      </c>
      <c r="AK67" s="34">
        <f t="shared" ref="AK67:AK69" si="138">AK68</f>
        <v>0</v>
      </c>
      <c r="AL67" s="34">
        <f t="shared" ref="AL67:AL69" si="139">AL68</f>
        <v>182257.99366000004</v>
      </c>
      <c r="AM67" s="34">
        <f t="shared" ref="AM67:AM69" si="140">AM68</f>
        <v>0</v>
      </c>
      <c r="AN67" s="34">
        <f t="shared" ref="AN67:AN69" si="141">AN68</f>
        <v>0</v>
      </c>
      <c r="AO67" s="35">
        <f t="shared" ref="AO67:AO69" si="142">AO68</f>
        <v>117672.93274999999</v>
      </c>
      <c r="AP67" s="36">
        <f t="shared" ref="AP67:AP69" si="143">AP68</f>
        <v>191534.7</v>
      </c>
      <c r="AQ67" s="36">
        <f t="shared" ref="AQ67:AQ69" si="144">AQ68</f>
        <v>0</v>
      </c>
      <c r="AR67" s="36">
        <f t="shared" ref="AR67:AR69" si="145">AR68</f>
        <v>0</v>
      </c>
      <c r="AS67" s="36">
        <f t="shared" ref="AS67:AS69" si="146">AS68</f>
        <v>0</v>
      </c>
      <c r="AT67" s="36">
        <f t="shared" ref="AT67:AT69" si="147">AT68</f>
        <v>0</v>
      </c>
      <c r="AU67" s="36">
        <f t="shared" si="6"/>
        <v>191534.7</v>
      </c>
      <c r="AV67" s="36">
        <f t="shared" si="7"/>
        <v>2288.4000000000233</v>
      </c>
      <c r="AW67" s="36">
        <f t="shared" si="8"/>
        <v>218041.80000000005</v>
      </c>
      <c r="AX67" s="36">
        <f t="shared" si="9"/>
        <v>204131.30000000002</v>
      </c>
      <c r="AY67" s="36">
        <f t="shared" si="10"/>
        <v>204131.30000000002</v>
      </c>
      <c r="AZ67" s="36">
        <f t="shared" ref="AZ67:AZ69" si="148">AZ68</f>
        <v>0</v>
      </c>
      <c r="BA67" s="37">
        <f t="shared" si="11"/>
        <v>95.156644545348712</v>
      </c>
      <c r="BB67" s="20"/>
    </row>
    <row r="68" spans="2:54" ht="31.2" x14ac:dyDescent="0.3">
      <c r="B68" s="38" t="s">
        <v>116</v>
      </c>
      <c r="C68" s="38" t="s">
        <v>42</v>
      </c>
      <c r="D68" s="38" t="s">
        <v>118</v>
      </c>
      <c r="E68" s="39" t="str">
        <f t="shared" si="12"/>
        <v>0106</v>
      </c>
      <c r="F68" s="38" t="s">
        <v>120</v>
      </c>
      <c r="G68" s="38"/>
      <c r="H68" s="40" t="s">
        <v>121</v>
      </c>
      <c r="I68" s="18">
        <f t="shared" si="113"/>
        <v>169604.40000000002</v>
      </c>
      <c r="J68" s="18">
        <f t="shared" si="114"/>
        <v>174597.6</v>
      </c>
      <c r="K68" s="18">
        <f t="shared" si="115"/>
        <v>174597.6</v>
      </c>
      <c r="L68" s="18">
        <f t="shared" si="116"/>
        <v>0</v>
      </c>
      <c r="M68" s="18">
        <f t="shared" si="117"/>
        <v>0</v>
      </c>
      <c r="N68" s="18">
        <f t="shared" si="118"/>
        <v>0</v>
      </c>
      <c r="O68" s="18">
        <f t="shared" si="119"/>
        <v>0</v>
      </c>
      <c r="P68" s="18">
        <f t="shared" si="120"/>
        <v>0</v>
      </c>
      <c r="Q68" s="18">
        <f t="shared" si="121"/>
        <v>0</v>
      </c>
      <c r="R68" s="18">
        <f t="shared" si="122"/>
        <v>0</v>
      </c>
      <c r="S68" s="18">
        <f t="shared" si="123"/>
        <v>24218.7</v>
      </c>
      <c r="T68" s="18">
        <f t="shared" si="1"/>
        <v>193823.10000000003</v>
      </c>
      <c r="U68" s="18">
        <f t="shared" si="106"/>
        <v>174597.6</v>
      </c>
      <c r="V68" s="18">
        <f t="shared" si="107"/>
        <v>174597.6</v>
      </c>
      <c r="W68" s="18">
        <f t="shared" si="124"/>
        <v>24218.7</v>
      </c>
      <c r="X68" s="18">
        <f t="shared" si="125"/>
        <v>0</v>
      </c>
      <c r="Y68" s="18">
        <f t="shared" si="126"/>
        <v>0</v>
      </c>
      <c r="Z68" s="18">
        <f t="shared" si="127"/>
        <v>0</v>
      </c>
      <c r="AA68" s="18">
        <f t="shared" si="128"/>
        <v>29533.7</v>
      </c>
      <c r="AB68" s="18">
        <f t="shared" si="129"/>
        <v>0</v>
      </c>
      <c r="AC68" s="18">
        <f t="shared" si="130"/>
        <v>29533.7</v>
      </c>
      <c r="AD68" s="18">
        <f t="shared" si="131"/>
        <v>0</v>
      </c>
      <c r="AE68" s="18">
        <f t="shared" si="132"/>
        <v>0</v>
      </c>
      <c r="AF68" s="41">
        <f t="shared" si="133"/>
        <v>191534.7</v>
      </c>
      <c r="AG68" s="41">
        <f t="shared" si="134"/>
        <v>0</v>
      </c>
      <c r="AH68" s="41">
        <f t="shared" si="135"/>
        <v>0</v>
      </c>
      <c r="AI68" s="41">
        <f t="shared" si="136"/>
        <v>0</v>
      </c>
      <c r="AJ68" s="41">
        <f t="shared" si="137"/>
        <v>0</v>
      </c>
      <c r="AK68" s="41">
        <f t="shared" si="138"/>
        <v>0</v>
      </c>
      <c r="AL68" s="41">
        <f t="shared" si="139"/>
        <v>182257.99366000004</v>
      </c>
      <c r="AM68" s="41">
        <f t="shared" si="140"/>
        <v>0</v>
      </c>
      <c r="AN68" s="41">
        <f t="shared" si="141"/>
        <v>0</v>
      </c>
      <c r="AO68" s="42">
        <f t="shared" si="142"/>
        <v>117672.93274999999</v>
      </c>
      <c r="AP68" s="42">
        <f t="shared" si="143"/>
        <v>191534.7</v>
      </c>
      <c r="AQ68" s="42">
        <f t="shared" si="144"/>
        <v>0</v>
      </c>
      <c r="AR68" s="42">
        <f t="shared" si="145"/>
        <v>0</v>
      </c>
      <c r="AS68" s="42">
        <f t="shared" si="146"/>
        <v>0</v>
      </c>
      <c r="AT68" s="42">
        <f t="shared" si="147"/>
        <v>0</v>
      </c>
      <c r="AU68" s="42">
        <f t="shared" si="6"/>
        <v>191534.7</v>
      </c>
      <c r="AV68" s="42">
        <f t="shared" si="7"/>
        <v>2288.4000000000233</v>
      </c>
      <c r="AW68" s="42">
        <f t="shared" si="8"/>
        <v>218041.80000000005</v>
      </c>
      <c r="AX68" s="42">
        <f t="shared" si="9"/>
        <v>204131.30000000002</v>
      </c>
      <c r="AY68" s="42">
        <f t="shared" si="10"/>
        <v>204131.30000000002</v>
      </c>
      <c r="AZ68" s="42">
        <f t="shared" si="148"/>
        <v>0</v>
      </c>
      <c r="BA68" s="43">
        <f t="shared" si="11"/>
        <v>95.156644545348712</v>
      </c>
      <c r="BB68" s="20"/>
    </row>
    <row r="69" spans="2:54" x14ac:dyDescent="0.3">
      <c r="B69" s="38" t="s">
        <v>116</v>
      </c>
      <c r="C69" s="38" t="s">
        <v>42</v>
      </c>
      <c r="D69" s="38" t="s">
        <v>118</v>
      </c>
      <c r="E69" s="39" t="str">
        <f t="shared" si="12"/>
        <v>0106</v>
      </c>
      <c r="F69" s="38" t="s">
        <v>122</v>
      </c>
      <c r="G69" s="38"/>
      <c r="H69" s="40" t="s">
        <v>123</v>
      </c>
      <c r="I69" s="18">
        <f t="shared" si="113"/>
        <v>169604.40000000002</v>
      </c>
      <c r="J69" s="18">
        <f t="shared" si="114"/>
        <v>174597.6</v>
      </c>
      <c r="K69" s="18">
        <f t="shared" si="115"/>
        <v>174597.6</v>
      </c>
      <c r="L69" s="18">
        <f t="shared" si="116"/>
        <v>0</v>
      </c>
      <c r="M69" s="18">
        <f t="shared" si="117"/>
        <v>0</v>
      </c>
      <c r="N69" s="18">
        <f t="shared" si="118"/>
        <v>0</v>
      </c>
      <c r="O69" s="18">
        <f t="shared" si="119"/>
        <v>0</v>
      </c>
      <c r="P69" s="18">
        <f t="shared" si="120"/>
        <v>0</v>
      </c>
      <c r="Q69" s="18">
        <f t="shared" si="121"/>
        <v>0</v>
      </c>
      <c r="R69" s="18">
        <f t="shared" si="122"/>
        <v>0</v>
      </c>
      <c r="S69" s="18">
        <f t="shared" si="123"/>
        <v>24218.7</v>
      </c>
      <c r="T69" s="18">
        <f t="shared" si="1"/>
        <v>193823.10000000003</v>
      </c>
      <c r="U69" s="18">
        <f t="shared" si="106"/>
        <v>174597.6</v>
      </c>
      <c r="V69" s="18">
        <f t="shared" si="107"/>
        <v>174597.6</v>
      </c>
      <c r="W69" s="18">
        <f t="shared" si="124"/>
        <v>24218.7</v>
      </c>
      <c r="X69" s="18">
        <f t="shared" si="125"/>
        <v>0</v>
      </c>
      <c r="Y69" s="18">
        <f t="shared" si="126"/>
        <v>0</v>
      </c>
      <c r="Z69" s="18">
        <f t="shared" si="127"/>
        <v>0</v>
      </c>
      <c r="AA69" s="18">
        <f t="shared" si="128"/>
        <v>29533.7</v>
      </c>
      <c r="AB69" s="18">
        <f t="shared" si="129"/>
        <v>0</v>
      </c>
      <c r="AC69" s="18">
        <f t="shared" si="130"/>
        <v>29533.7</v>
      </c>
      <c r="AD69" s="18">
        <f t="shared" si="131"/>
        <v>0</v>
      </c>
      <c r="AE69" s="18">
        <f t="shared" si="132"/>
        <v>0</v>
      </c>
      <c r="AF69" s="41">
        <f t="shared" si="133"/>
        <v>191534.7</v>
      </c>
      <c r="AG69" s="41">
        <f t="shared" si="134"/>
        <v>0</v>
      </c>
      <c r="AH69" s="41">
        <f t="shared" si="135"/>
        <v>0</v>
      </c>
      <c r="AI69" s="41">
        <f t="shared" si="136"/>
        <v>0</v>
      </c>
      <c r="AJ69" s="41">
        <f t="shared" si="137"/>
        <v>0</v>
      </c>
      <c r="AK69" s="41">
        <f t="shared" si="138"/>
        <v>0</v>
      </c>
      <c r="AL69" s="41">
        <f t="shared" si="139"/>
        <v>182257.99366000004</v>
      </c>
      <c r="AM69" s="41">
        <f t="shared" si="140"/>
        <v>0</v>
      </c>
      <c r="AN69" s="41">
        <f t="shared" si="141"/>
        <v>0</v>
      </c>
      <c r="AO69" s="14">
        <f t="shared" si="142"/>
        <v>117672.93274999999</v>
      </c>
      <c r="AP69" s="42">
        <f t="shared" si="143"/>
        <v>191534.7</v>
      </c>
      <c r="AQ69" s="42">
        <f t="shared" si="144"/>
        <v>0</v>
      </c>
      <c r="AR69" s="42">
        <f t="shared" si="145"/>
        <v>0</v>
      </c>
      <c r="AS69" s="42">
        <f t="shared" si="146"/>
        <v>0</v>
      </c>
      <c r="AT69" s="42">
        <f t="shared" si="147"/>
        <v>0</v>
      </c>
      <c r="AU69" s="42">
        <f t="shared" si="6"/>
        <v>191534.7</v>
      </c>
      <c r="AV69" s="42">
        <f t="shared" si="7"/>
        <v>2288.4000000000233</v>
      </c>
      <c r="AW69" s="42">
        <f t="shared" si="8"/>
        <v>218041.80000000005</v>
      </c>
      <c r="AX69" s="42">
        <f t="shared" si="9"/>
        <v>204131.30000000002</v>
      </c>
      <c r="AY69" s="42">
        <f t="shared" si="10"/>
        <v>204131.30000000002</v>
      </c>
      <c r="AZ69" s="42">
        <f t="shared" si="148"/>
        <v>0</v>
      </c>
      <c r="BA69" s="43">
        <f t="shared" si="11"/>
        <v>95.156644545348712</v>
      </c>
      <c r="BB69" s="20"/>
    </row>
    <row r="70" spans="2:54" x14ac:dyDescent="0.3">
      <c r="B70" s="38" t="s">
        <v>116</v>
      </c>
      <c r="C70" s="38" t="s">
        <v>42</v>
      </c>
      <c r="D70" s="38" t="s">
        <v>118</v>
      </c>
      <c r="E70" s="39" t="str">
        <f t="shared" si="12"/>
        <v>0106</v>
      </c>
      <c r="F70" s="38" t="s">
        <v>124</v>
      </c>
      <c r="G70" s="38"/>
      <c r="H70" s="40" t="s">
        <v>65</v>
      </c>
      <c r="I70" s="18">
        <f t="shared" ref="I70:N70" si="149">I71+I72+I74</f>
        <v>169604.40000000002</v>
      </c>
      <c r="J70" s="18">
        <f t="shared" si="149"/>
        <v>174597.6</v>
      </c>
      <c r="K70" s="18">
        <f t="shared" si="149"/>
        <v>174597.6</v>
      </c>
      <c r="L70" s="18">
        <f t="shared" si="149"/>
        <v>0</v>
      </c>
      <c r="M70" s="18">
        <f t="shared" si="149"/>
        <v>0</v>
      </c>
      <c r="N70" s="18">
        <f t="shared" si="149"/>
        <v>0</v>
      </c>
      <c r="O70" s="18">
        <f>O71+O72+O74+O73</f>
        <v>0</v>
      </c>
      <c r="P70" s="18">
        <f>P71+P72+P74+P73</f>
        <v>0</v>
      </c>
      <c r="Q70" s="18">
        <f>Q71+Q72+Q74+Q73</f>
        <v>0</v>
      </c>
      <c r="R70" s="18">
        <f>R71+R72+R74+R73</f>
        <v>0</v>
      </c>
      <c r="S70" s="18">
        <f>S71+S72+S74</f>
        <v>24218.7</v>
      </c>
      <c r="T70" s="18">
        <f t="shared" si="1"/>
        <v>193823.10000000003</v>
      </c>
      <c r="U70" s="18">
        <f t="shared" si="106"/>
        <v>174597.6</v>
      </c>
      <c r="V70" s="18">
        <f t="shared" si="107"/>
        <v>174597.6</v>
      </c>
      <c r="W70" s="18">
        <f t="shared" ref="W70:AE70" si="150">W71+W72+W74</f>
        <v>24218.7</v>
      </c>
      <c r="X70" s="18">
        <f t="shared" si="150"/>
        <v>0</v>
      </c>
      <c r="Y70" s="18">
        <f t="shared" si="150"/>
        <v>0</v>
      </c>
      <c r="Z70" s="18">
        <f t="shared" si="150"/>
        <v>0</v>
      </c>
      <c r="AA70" s="18">
        <f t="shared" si="150"/>
        <v>29533.7</v>
      </c>
      <c r="AB70" s="18">
        <f t="shared" si="150"/>
        <v>0</v>
      </c>
      <c r="AC70" s="18">
        <f t="shared" si="150"/>
        <v>29533.7</v>
      </c>
      <c r="AD70" s="18">
        <f t="shared" si="150"/>
        <v>0</v>
      </c>
      <c r="AE70" s="18">
        <f t="shared" si="150"/>
        <v>0</v>
      </c>
      <c r="AF70" s="41">
        <f t="shared" ref="AF70:AT70" si="151">AF71+AF72+AF74+AF73</f>
        <v>191534.7</v>
      </c>
      <c r="AG70" s="41">
        <f t="shared" si="151"/>
        <v>0</v>
      </c>
      <c r="AH70" s="41">
        <f t="shared" si="151"/>
        <v>0</v>
      </c>
      <c r="AI70" s="41">
        <f t="shared" si="151"/>
        <v>0</v>
      </c>
      <c r="AJ70" s="41">
        <f t="shared" si="151"/>
        <v>0</v>
      </c>
      <c r="AK70" s="41">
        <f t="shared" si="151"/>
        <v>0</v>
      </c>
      <c r="AL70" s="41">
        <f t="shared" si="151"/>
        <v>182257.99366000004</v>
      </c>
      <c r="AM70" s="41">
        <f t="shared" si="151"/>
        <v>0</v>
      </c>
      <c r="AN70" s="41">
        <f t="shared" si="151"/>
        <v>0</v>
      </c>
      <c r="AO70" s="42">
        <f t="shared" si="151"/>
        <v>117672.93274999999</v>
      </c>
      <c r="AP70" s="42">
        <f t="shared" si="151"/>
        <v>191534.7</v>
      </c>
      <c r="AQ70" s="42">
        <f t="shared" si="151"/>
        <v>0</v>
      </c>
      <c r="AR70" s="42">
        <f t="shared" si="151"/>
        <v>0</v>
      </c>
      <c r="AS70" s="42">
        <f t="shared" si="151"/>
        <v>0</v>
      </c>
      <c r="AT70" s="42">
        <f t="shared" si="151"/>
        <v>0</v>
      </c>
      <c r="AU70" s="42">
        <f t="shared" si="6"/>
        <v>191534.7</v>
      </c>
      <c r="AV70" s="42">
        <f t="shared" si="7"/>
        <v>2288.4000000000233</v>
      </c>
      <c r="AW70" s="42">
        <f t="shared" si="8"/>
        <v>218041.80000000005</v>
      </c>
      <c r="AX70" s="42">
        <f t="shared" si="9"/>
        <v>204131.30000000002</v>
      </c>
      <c r="AY70" s="42">
        <f t="shared" si="10"/>
        <v>204131.30000000002</v>
      </c>
      <c r="AZ70" s="42">
        <f>AZ71+AZ72+AZ74</f>
        <v>0</v>
      </c>
      <c r="BA70" s="43">
        <f t="shared" si="11"/>
        <v>95.156644545348712</v>
      </c>
      <c r="BB70" s="20"/>
    </row>
    <row r="71" spans="2:54" ht="78" x14ac:dyDescent="0.3">
      <c r="B71" s="38" t="s">
        <v>116</v>
      </c>
      <c r="C71" s="38" t="s">
        <v>42</v>
      </c>
      <c r="D71" s="38" t="s">
        <v>118</v>
      </c>
      <c r="E71" s="39" t="str">
        <f t="shared" si="12"/>
        <v>0106</v>
      </c>
      <c r="F71" s="38" t="s">
        <v>124</v>
      </c>
      <c r="G71" s="38" t="s">
        <v>66</v>
      </c>
      <c r="H71" s="40" t="s">
        <v>67</v>
      </c>
      <c r="I71" s="18">
        <v>162700.70000000001</v>
      </c>
      <c r="J71" s="18">
        <v>167693.9</v>
      </c>
      <c r="K71" s="18">
        <v>167693.9</v>
      </c>
      <c r="L71" s="18"/>
      <c r="M71" s="18"/>
      <c r="N71" s="18"/>
      <c r="O71" s="18">
        <v>0</v>
      </c>
      <c r="P71" s="18">
        <v>0</v>
      </c>
      <c r="Q71" s="18">
        <v>0</v>
      </c>
      <c r="R71" s="18">
        <v>0</v>
      </c>
      <c r="S71" s="18">
        <v>24218.7</v>
      </c>
      <c r="T71" s="18">
        <f t="shared" si="1"/>
        <v>186919.40000000002</v>
      </c>
      <c r="U71" s="18">
        <f t="shared" si="106"/>
        <v>167693.9</v>
      </c>
      <c r="V71" s="18">
        <f t="shared" si="107"/>
        <v>167693.9</v>
      </c>
      <c r="W71" s="18">
        <v>24218.7</v>
      </c>
      <c r="X71" s="18"/>
      <c r="Y71" s="18"/>
      <c r="Z71" s="18"/>
      <c r="AA71" s="18">
        <v>29533.7</v>
      </c>
      <c r="AB71" s="18"/>
      <c r="AC71" s="18">
        <v>29533.7</v>
      </c>
      <c r="AD71" s="18"/>
      <c r="AE71" s="18"/>
      <c r="AF71" s="41">
        <v>185453.71505</v>
      </c>
      <c r="AG71" s="41"/>
      <c r="AH71" s="41">
        <v>0</v>
      </c>
      <c r="AI71" s="41">
        <v>0</v>
      </c>
      <c r="AJ71" s="41">
        <v>0</v>
      </c>
      <c r="AK71" s="41">
        <v>0</v>
      </c>
      <c r="AL71" s="41">
        <v>176212.91802000001</v>
      </c>
      <c r="AM71" s="41">
        <v>0</v>
      </c>
      <c r="AN71" s="41">
        <v>0</v>
      </c>
      <c r="AO71" s="14">
        <v>112918.69224999999</v>
      </c>
      <c r="AP71" s="42">
        <v>185224.38535999999</v>
      </c>
      <c r="AQ71" s="42">
        <v>0</v>
      </c>
      <c r="AR71" s="42">
        <v>0</v>
      </c>
      <c r="AS71" s="42">
        <v>0</v>
      </c>
      <c r="AT71" s="42">
        <v>0</v>
      </c>
      <c r="AU71" s="42">
        <f t="shared" si="6"/>
        <v>185224.38535999999</v>
      </c>
      <c r="AV71" s="42">
        <f t="shared" si="7"/>
        <v>1695.0146400000376</v>
      </c>
      <c r="AW71" s="42">
        <f t="shared" si="8"/>
        <v>211138.10000000003</v>
      </c>
      <c r="AX71" s="42">
        <f t="shared" si="9"/>
        <v>197227.6</v>
      </c>
      <c r="AY71" s="42">
        <f t="shared" si="10"/>
        <v>197227.6</v>
      </c>
      <c r="AZ71" s="42"/>
      <c r="BA71" s="43">
        <f t="shared" si="11"/>
        <v>95.017194976380708</v>
      </c>
      <c r="BB71" s="44"/>
    </row>
    <row r="72" spans="2:54" ht="31.2" x14ac:dyDescent="0.3">
      <c r="B72" s="38" t="s">
        <v>116</v>
      </c>
      <c r="C72" s="38" t="s">
        <v>42</v>
      </c>
      <c r="D72" s="38" t="s">
        <v>118</v>
      </c>
      <c r="E72" s="39" t="str">
        <f t="shared" si="12"/>
        <v>0106</v>
      </c>
      <c r="F72" s="38" t="s">
        <v>124</v>
      </c>
      <c r="G72" s="38" t="s">
        <v>54</v>
      </c>
      <c r="H72" s="40" t="s">
        <v>55</v>
      </c>
      <c r="I72" s="18">
        <v>6833.7</v>
      </c>
      <c r="J72" s="18">
        <v>6833.7</v>
      </c>
      <c r="K72" s="18">
        <v>6833.7</v>
      </c>
      <c r="L72" s="18"/>
      <c r="M72" s="18"/>
      <c r="N72" s="18"/>
      <c r="O72" s="18">
        <v>0</v>
      </c>
      <c r="P72" s="18">
        <v>0</v>
      </c>
      <c r="Q72" s="18">
        <v>0</v>
      </c>
      <c r="R72" s="18">
        <v>0</v>
      </c>
      <c r="S72" s="18"/>
      <c r="T72" s="18">
        <f t="shared" si="1"/>
        <v>6833.7</v>
      </c>
      <c r="U72" s="18">
        <f t="shared" si="106"/>
        <v>6833.7</v>
      </c>
      <c r="V72" s="18">
        <f t="shared" si="107"/>
        <v>6833.7</v>
      </c>
      <c r="W72" s="18"/>
      <c r="X72" s="18"/>
      <c r="Y72" s="18"/>
      <c r="Z72" s="18"/>
      <c r="AA72" s="18"/>
      <c r="AB72" s="18"/>
      <c r="AC72" s="18"/>
      <c r="AD72" s="18"/>
      <c r="AE72" s="18"/>
      <c r="AF72" s="41">
        <v>5981.5125900000003</v>
      </c>
      <c r="AG72" s="41"/>
      <c r="AH72" s="41">
        <v>0</v>
      </c>
      <c r="AI72" s="41">
        <v>0</v>
      </c>
      <c r="AJ72" s="41">
        <v>0</v>
      </c>
      <c r="AK72" s="41">
        <v>0</v>
      </c>
      <c r="AL72" s="41">
        <v>5945.6032800000003</v>
      </c>
      <c r="AM72" s="41">
        <v>0</v>
      </c>
      <c r="AN72" s="41">
        <v>0</v>
      </c>
      <c r="AO72" s="42">
        <v>4658.0684099999999</v>
      </c>
      <c r="AP72" s="42">
        <v>6213.7735499999999</v>
      </c>
      <c r="AQ72" s="42">
        <v>0</v>
      </c>
      <c r="AR72" s="42">
        <v>0</v>
      </c>
      <c r="AS72" s="42">
        <v>0</v>
      </c>
      <c r="AT72" s="42">
        <v>0</v>
      </c>
      <c r="AU72" s="42">
        <f t="shared" si="6"/>
        <v>6213.7735499999999</v>
      </c>
      <c r="AV72" s="42">
        <f t="shared" si="7"/>
        <v>619.92644999999993</v>
      </c>
      <c r="AW72" s="42">
        <f t="shared" si="8"/>
        <v>6833.7</v>
      </c>
      <c r="AX72" s="42">
        <f t="shared" si="9"/>
        <v>6833.7</v>
      </c>
      <c r="AY72" s="42">
        <f t="shared" si="10"/>
        <v>6833.7</v>
      </c>
      <c r="AZ72" s="42"/>
      <c r="BA72" s="43">
        <f t="shared" si="11"/>
        <v>99.399661716669556</v>
      </c>
      <c r="BB72" s="44"/>
    </row>
    <row r="73" spans="2:54" x14ac:dyDescent="0.3">
      <c r="B73" s="38" t="s">
        <v>116</v>
      </c>
      <c r="C73" s="38" t="s">
        <v>42</v>
      </c>
      <c r="D73" s="38" t="s">
        <v>118</v>
      </c>
      <c r="E73" s="39" t="str">
        <f t="shared" si="12"/>
        <v>0106</v>
      </c>
      <c r="F73" s="38" t="s">
        <v>124</v>
      </c>
      <c r="G73" s="38" t="s">
        <v>68</v>
      </c>
      <c r="H73" s="40" t="s">
        <v>69</v>
      </c>
      <c r="I73" s="18"/>
      <c r="J73" s="18"/>
      <c r="K73" s="18"/>
      <c r="L73" s="18"/>
      <c r="M73" s="18"/>
      <c r="N73" s="18"/>
      <c r="O73" s="18">
        <v>0</v>
      </c>
      <c r="P73" s="18">
        <v>0</v>
      </c>
      <c r="Q73" s="18">
        <v>0</v>
      </c>
      <c r="R73" s="18">
        <v>0</v>
      </c>
      <c r="S73" s="18"/>
      <c r="T73" s="18">
        <f t="shared" si="1"/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41">
        <v>29.472359999999998</v>
      </c>
      <c r="AG73" s="41"/>
      <c r="AH73" s="41">
        <v>0</v>
      </c>
      <c r="AI73" s="41">
        <v>0</v>
      </c>
      <c r="AJ73" s="41">
        <v>0</v>
      </c>
      <c r="AK73" s="41">
        <v>0</v>
      </c>
      <c r="AL73" s="41">
        <v>29.472359999999998</v>
      </c>
      <c r="AM73" s="41">
        <v>0</v>
      </c>
      <c r="AN73" s="41">
        <v>0</v>
      </c>
      <c r="AO73" s="14">
        <v>26.172090000000001</v>
      </c>
      <c r="AP73" s="42">
        <v>26.541090000000001</v>
      </c>
      <c r="AQ73" s="42">
        <v>0</v>
      </c>
      <c r="AR73" s="42">
        <v>0</v>
      </c>
      <c r="AS73" s="42">
        <v>0</v>
      </c>
      <c r="AT73" s="42">
        <v>0</v>
      </c>
      <c r="AU73" s="42">
        <f t="shared" si="6"/>
        <v>26.541090000000001</v>
      </c>
      <c r="AV73" s="42">
        <f t="shared" si="7"/>
        <v>-26.541090000000001</v>
      </c>
      <c r="AW73" s="42"/>
      <c r="AX73" s="42"/>
      <c r="AY73" s="42"/>
      <c r="AZ73" s="42"/>
      <c r="BA73" s="43">
        <f t="shared" si="11"/>
        <v>100</v>
      </c>
      <c r="BB73" s="44"/>
    </row>
    <row r="74" spans="2:54" x14ac:dyDescent="0.3">
      <c r="B74" s="38" t="s">
        <v>116</v>
      </c>
      <c r="C74" s="38" t="s">
        <v>42</v>
      </c>
      <c r="D74" s="38" t="s">
        <v>118</v>
      </c>
      <c r="E74" s="39" t="str">
        <f t="shared" si="12"/>
        <v>0106</v>
      </c>
      <c r="F74" s="38" t="s">
        <v>124</v>
      </c>
      <c r="G74" s="38" t="s">
        <v>56</v>
      </c>
      <c r="H74" s="40" t="s">
        <v>57</v>
      </c>
      <c r="I74" s="18">
        <v>70</v>
      </c>
      <c r="J74" s="18">
        <v>70</v>
      </c>
      <c r="K74" s="18">
        <v>70</v>
      </c>
      <c r="L74" s="18"/>
      <c r="M74" s="18"/>
      <c r="N74" s="18"/>
      <c r="O74" s="18">
        <v>0</v>
      </c>
      <c r="P74" s="18">
        <v>0</v>
      </c>
      <c r="Q74" s="18">
        <v>0</v>
      </c>
      <c r="R74" s="18">
        <v>0</v>
      </c>
      <c r="S74" s="18"/>
      <c r="T74" s="18">
        <f t="shared" si="1"/>
        <v>70</v>
      </c>
      <c r="U74" s="18">
        <f t="shared" si="106"/>
        <v>70</v>
      </c>
      <c r="V74" s="18">
        <f t="shared" si="107"/>
        <v>70</v>
      </c>
      <c r="W74" s="18"/>
      <c r="X74" s="18"/>
      <c r="Y74" s="18"/>
      <c r="Z74" s="18"/>
      <c r="AA74" s="18"/>
      <c r="AB74" s="18"/>
      <c r="AC74" s="18"/>
      <c r="AD74" s="18"/>
      <c r="AE74" s="18"/>
      <c r="AF74" s="41">
        <v>70</v>
      </c>
      <c r="AG74" s="41"/>
      <c r="AH74" s="41">
        <v>0</v>
      </c>
      <c r="AI74" s="41">
        <v>0</v>
      </c>
      <c r="AJ74" s="41">
        <v>0</v>
      </c>
      <c r="AK74" s="41">
        <v>0</v>
      </c>
      <c r="AL74" s="41">
        <v>70</v>
      </c>
      <c r="AM74" s="41">
        <v>0</v>
      </c>
      <c r="AN74" s="41">
        <v>0</v>
      </c>
      <c r="AO74" s="42">
        <v>70</v>
      </c>
      <c r="AP74" s="42">
        <v>70</v>
      </c>
      <c r="AQ74" s="42">
        <v>0</v>
      </c>
      <c r="AR74" s="42">
        <v>0</v>
      </c>
      <c r="AS74" s="42">
        <v>0</v>
      </c>
      <c r="AT74" s="42">
        <v>0</v>
      </c>
      <c r="AU74" s="42">
        <f t="shared" si="6"/>
        <v>70</v>
      </c>
      <c r="AV74" s="42">
        <f t="shared" si="7"/>
        <v>0</v>
      </c>
      <c r="AW74" s="42">
        <f t="shared" si="8"/>
        <v>70</v>
      </c>
      <c r="AX74" s="42">
        <f t="shared" si="9"/>
        <v>70</v>
      </c>
      <c r="AY74" s="42">
        <f t="shared" si="10"/>
        <v>70</v>
      </c>
      <c r="AZ74" s="42"/>
      <c r="BA74" s="43">
        <f t="shared" si="11"/>
        <v>100</v>
      </c>
      <c r="BB74" s="44"/>
    </row>
    <row r="75" spans="2:54" s="30" customFormat="1" x14ac:dyDescent="0.3">
      <c r="B75" s="31" t="s">
        <v>116</v>
      </c>
      <c r="C75" s="31" t="s">
        <v>42</v>
      </c>
      <c r="D75" s="31" t="s">
        <v>125</v>
      </c>
      <c r="E75" s="29" t="str">
        <f t="shared" si="12"/>
        <v>0111</v>
      </c>
      <c r="F75" s="31"/>
      <c r="G75" s="31"/>
      <c r="H75" s="32" t="s">
        <v>126</v>
      </c>
      <c r="I75" s="33">
        <f t="shared" ref="I75:I78" si="152">I76</f>
        <v>100000</v>
      </c>
      <c r="J75" s="33">
        <f t="shared" ref="J75:J78" si="153">J76</f>
        <v>40000</v>
      </c>
      <c r="K75" s="33">
        <f t="shared" ref="K75:K78" si="154">K76</f>
        <v>40000</v>
      </c>
      <c r="L75" s="33">
        <f t="shared" ref="L75:L78" si="155">L76</f>
        <v>39418.6</v>
      </c>
      <c r="M75" s="33">
        <f t="shared" ref="M75:M78" si="156">M76</f>
        <v>0</v>
      </c>
      <c r="N75" s="33">
        <f t="shared" ref="N75:N78" si="157">N76</f>
        <v>0</v>
      </c>
      <c r="O75" s="33">
        <f t="shared" ref="O75:O78" si="158">O76</f>
        <v>44067.467000000004</v>
      </c>
      <c r="P75" s="33">
        <f t="shared" ref="P75:P78" si="159">P76</f>
        <v>40171.756000000001</v>
      </c>
      <c r="Q75" s="33">
        <f t="shared" ref="Q75:Q78" si="160">Q76</f>
        <v>0</v>
      </c>
      <c r="R75" s="33">
        <f t="shared" ref="R75:R78" si="161">R76</f>
        <v>-239055.92499999999</v>
      </c>
      <c r="S75" s="33">
        <f t="shared" ref="S75:S78" si="162">S76</f>
        <v>337642.60599999997</v>
      </c>
      <c r="T75" s="33">
        <f t="shared" si="1"/>
        <v>322244.50400000002</v>
      </c>
      <c r="U75" s="33">
        <f t="shared" si="106"/>
        <v>40000</v>
      </c>
      <c r="V75" s="33">
        <f t="shared" si="107"/>
        <v>40000</v>
      </c>
      <c r="W75" s="33">
        <f t="shared" ref="W75:W78" si="163">W76</f>
        <v>0</v>
      </c>
      <c r="X75" s="33">
        <f t="shared" ref="X75:X78" si="164">X76</f>
        <v>0</v>
      </c>
      <c r="Y75" s="33">
        <f t="shared" ref="Y75:Y78" si="165">Y76</f>
        <v>0</v>
      </c>
      <c r="Z75" s="33">
        <f t="shared" ref="Z75:Z78" si="166">Z76</f>
        <v>98586.680999999997</v>
      </c>
      <c r="AA75" s="33">
        <f t="shared" ref="AA75:AA78" si="167">AA76</f>
        <v>0</v>
      </c>
      <c r="AB75" s="33">
        <f t="shared" ref="AB75:AB78" si="168">AB76</f>
        <v>0</v>
      </c>
      <c r="AC75" s="33">
        <f t="shared" ref="AC75:AC78" si="169">AC76</f>
        <v>0</v>
      </c>
      <c r="AD75" s="33">
        <f t="shared" ref="AD75:AD78" si="170">AD76</f>
        <v>0</v>
      </c>
      <c r="AE75" s="33"/>
      <c r="AF75" s="34">
        <f t="shared" ref="AF75:AF78" si="171">AF76</f>
        <v>1391.1100300000001</v>
      </c>
      <c r="AG75" s="34">
        <f t="shared" ref="AG75:AG78" si="172">AG76</f>
        <v>0</v>
      </c>
      <c r="AH75" s="34">
        <f t="shared" ref="AH75:AH78" si="173">AH76</f>
        <v>0</v>
      </c>
      <c r="AI75" s="34">
        <f t="shared" ref="AI75:AI78" si="174">AI76</f>
        <v>0</v>
      </c>
      <c r="AJ75" s="34">
        <f t="shared" ref="AJ75:AJ78" si="175">AJ76</f>
        <v>0</v>
      </c>
      <c r="AK75" s="34">
        <f t="shared" ref="AK75:AK78" si="176">AK76</f>
        <v>0</v>
      </c>
      <c r="AL75" s="34">
        <f t="shared" ref="AL75:AL78" si="177">AL76</f>
        <v>0</v>
      </c>
      <c r="AM75" s="34">
        <f t="shared" ref="AM75:AM78" si="178">AM76</f>
        <v>0</v>
      </c>
      <c r="AN75" s="34">
        <f t="shared" ref="AN75:AN78" si="179">AN76</f>
        <v>0</v>
      </c>
      <c r="AO75" s="35">
        <f t="shared" ref="AO75:AO78" si="180">AO76</f>
        <v>0</v>
      </c>
      <c r="AP75" s="36">
        <f t="shared" ref="AP75:AP78" si="181">AP76</f>
        <v>6527.7810799999997</v>
      </c>
      <c r="AQ75" s="36">
        <f t="shared" ref="AQ75:AQ78" si="182">AQ76</f>
        <v>44067.467000000004</v>
      </c>
      <c r="AR75" s="36">
        <f t="shared" ref="AR75:AR78" si="183">AR76</f>
        <v>0</v>
      </c>
      <c r="AS75" s="36">
        <f t="shared" ref="AS75:AS78" si="184">AS76</f>
        <v>0</v>
      </c>
      <c r="AT75" s="36">
        <f t="shared" ref="AT75:AT78" si="185">AT76</f>
        <v>0</v>
      </c>
      <c r="AU75" s="36">
        <f t="shared" si="6"/>
        <v>50595.248080000005</v>
      </c>
      <c r="AV75" s="36">
        <f t="shared" si="7"/>
        <v>271649.25592000003</v>
      </c>
      <c r="AW75" s="36">
        <f t="shared" si="8"/>
        <v>420831.185</v>
      </c>
      <c r="AX75" s="36">
        <f t="shared" si="9"/>
        <v>40000</v>
      </c>
      <c r="AY75" s="36">
        <f t="shared" si="10"/>
        <v>40000</v>
      </c>
      <c r="AZ75" s="36">
        <f t="shared" ref="AZ75:AZ78" si="186">AZ76</f>
        <v>0</v>
      </c>
      <c r="BA75" s="37">
        <f t="shared" si="11"/>
        <v>0</v>
      </c>
      <c r="BB75" s="20"/>
    </row>
    <row r="76" spans="2:54" ht="46.8" x14ac:dyDescent="0.3">
      <c r="B76" s="38" t="s">
        <v>116</v>
      </c>
      <c r="C76" s="38" t="s">
        <v>42</v>
      </c>
      <c r="D76" s="38" t="s">
        <v>125</v>
      </c>
      <c r="E76" s="39" t="str">
        <f t="shared" si="12"/>
        <v>0111</v>
      </c>
      <c r="F76" s="38" t="s">
        <v>78</v>
      </c>
      <c r="G76" s="39"/>
      <c r="H76" s="40" t="s">
        <v>79</v>
      </c>
      <c r="I76" s="18">
        <f t="shared" si="152"/>
        <v>100000</v>
      </c>
      <c r="J76" s="18">
        <f t="shared" si="153"/>
        <v>40000</v>
      </c>
      <c r="K76" s="18">
        <f t="shared" si="154"/>
        <v>40000</v>
      </c>
      <c r="L76" s="18">
        <f t="shared" si="155"/>
        <v>39418.6</v>
      </c>
      <c r="M76" s="18">
        <f t="shared" si="156"/>
        <v>0</v>
      </c>
      <c r="N76" s="18">
        <f t="shared" si="157"/>
        <v>0</v>
      </c>
      <c r="O76" s="18">
        <f t="shared" si="158"/>
        <v>44067.467000000004</v>
      </c>
      <c r="P76" s="18">
        <f t="shared" si="159"/>
        <v>40171.756000000001</v>
      </c>
      <c r="Q76" s="18">
        <f t="shared" si="160"/>
        <v>0</v>
      </c>
      <c r="R76" s="18">
        <f t="shared" si="161"/>
        <v>-239055.92499999999</v>
      </c>
      <c r="S76" s="18">
        <f t="shared" si="162"/>
        <v>337642.60599999997</v>
      </c>
      <c r="T76" s="18">
        <f t="shared" si="1"/>
        <v>322244.50400000002</v>
      </c>
      <c r="U76" s="18">
        <f t="shared" si="106"/>
        <v>40000</v>
      </c>
      <c r="V76" s="18">
        <f t="shared" si="107"/>
        <v>40000</v>
      </c>
      <c r="W76" s="18">
        <f t="shared" si="163"/>
        <v>0</v>
      </c>
      <c r="X76" s="18">
        <f t="shared" si="164"/>
        <v>0</v>
      </c>
      <c r="Y76" s="18">
        <f t="shared" si="165"/>
        <v>0</v>
      </c>
      <c r="Z76" s="18">
        <f t="shared" si="166"/>
        <v>98586.680999999997</v>
      </c>
      <c r="AA76" s="18">
        <f t="shared" si="167"/>
        <v>0</v>
      </c>
      <c r="AB76" s="18">
        <f t="shared" si="168"/>
        <v>0</v>
      </c>
      <c r="AC76" s="18">
        <f t="shared" si="169"/>
        <v>0</v>
      </c>
      <c r="AD76" s="18">
        <f t="shared" si="170"/>
        <v>0</v>
      </c>
      <c r="AE76" s="18"/>
      <c r="AF76" s="41">
        <f t="shared" si="171"/>
        <v>1391.1100300000001</v>
      </c>
      <c r="AG76" s="41">
        <f t="shared" si="172"/>
        <v>0</v>
      </c>
      <c r="AH76" s="41">
        <f t="shared" si="173"/>
        <v>0</v>
      </c>
      <c r="AI76" s="41">
        <f t="shared" si="174"/>
        <v>0</v>
      </c>
      <c r="AJ76" s="41">
        <f t="shared" si="175"/>
        <v>0</v>
      </c>
      <c r="AK76" s="41">
        <f t="shared" si="176"/>
        <v>0</v>
      </c>
      <c r="AL76" s="41">
        <f t="shared" si="177"/>
        <v>0</v>
      </c>
      <c r="AM76" s="41">
        <f t="shared" si="178"/>
        <v>0</v>
      </c>
      <c r="AN76" s="41">
        <f t="shared" si="179"/>
        <v>0</v>
      </c>
      <c r="AO76" s="42">
        <f t="shared" si="180"/>
        <v>0</v>
      </c>
      <c r="AP76" s="42">
        <f t="shared" si="181"/>
        <v>6527.7810799999997</v>
      </c>
      <c r="AQ76" s="42">
        <f t="shared" si="182"/>
        <v>44067.467000000004</v>
      </c>
      <c r="AR76" s="42">
        <f t="shared" si="183"/>
        <v>0</v>
      </c>
      <c r="AS76" s="42">
        <f t="shared" si="184"/>
        <v>0</v>
      </c>
      <c r="AT76" s="42">
        <f t="shared" si="185"/>
        <v>0</v>
      </c>
      <c r="AU76" s="42">
        <f t="shared" si="6"/>
        <v>50595.248080000005</v>
      </c>
      <c r="AV76" s="42">
        <f t="shared" si="7"/>
        <v>271649.25592000003</v>
      </c>
      <c r="AW76" s="42">
        <f t="shared" si="8"/>
        <v>420831.185</v>
      </c>
      <c r="AX76" s="42">
        <f t="shared" si="9"/>
        <v>40000</v>
      </c>
      <c r="AY76" s="42">
        <f t="shared" si="10"/>
        <v>40000</v>
      </c>
      <c r="AZ76" s="42">
        <f t="shared" si="186"/>
        <v>0</v>
      </c>
      <c r="BA76" s="43">
        <f t="shared" si="11"/>
        <v>0</v>
      </c>
      <c r="BB76" s="20"/>
    </row>
    <row r="77" spans="2:54" x14ac:dyDescent="0.3">
      <c r="B77" s="38" t="s">
        <v>116</v>
      </c>
      <c r="C77" s="38" t="s">
        <v>42</v>
      </c>
      <c r="D77" s="38" t="s">
        <v>125</v>
      </c>
      <c r="E77" s="39" t="str">
        <f t="shared" si="12"/>
        <v>0111</v>
      </c>
      <c r="F77" s="38" t="s">
        <v>88</v>
      </c>
      <c r="G77" s="39"/>
      <c r="H77" s="40" t="s">
        <v>89</v>
      </c>
      <c r="I77" s="18">
        <f t="shared" si="152"/>
        <v>100000</v>
      </c>
      <c r="J77" s="18">
        <f t="shared" si="153"/>
        <v>40000</v>
      </c>
      <c r="K77" s="18">
        <f t="shared" si="154"/>
        <v>40000</v>
      </c>
      <c r="L77" s="18">
        <f t="shared" si="155"/>
        <v>39418.6</v>
      </c>
      <c r="M77" s="18">
        <f t="shared" si="156"/>
        <v>0</v>
      </c>
      <c r="N77" s="18">
        <f t="shared" si="157"/>
        <v>0</v>
      </c>
      <c r="O77" s="18">
        <f t="shared" si="158"/>
        <v>44067.467000000004</v>
      </c>
      <c r="P77" s="18">
        <f t="shared" si="159"/>
        <v>40171.756000000001</v>
      </c>
      <c r="Q77" s="18">
        <f t="shared" si="160"/>
        <v>0</v>
      </c>
      <c r="R77" s="18">
        <f t="shared" si="161"/>
        <v>-239055.92499999999</v>
      </c>
      <c r="S77" s="18">
        <f t="shared" si="162"/>
        <v>337642.60599999997</v>
      </c>
      <c r="T77" s="18">
        <f t="shared" ref="T77:T101" si="187">I77+L77+S77+R77+Q77+P77+O77</f>
        <v>322244.50400000002</v>
      </c>
      <c r="U77" s="18">
        <f t="shared" si="106"/>
        <v>40000</v>
      </c>
      <c r="V77" s="18">
        <f t="shared" si="107"/>
        <v>40000</v>
      </c>
      <c r="W77" s="18">
        <f t="shared" si="163"/>
        <v>0</v>
      </c>
      <c r="X77" s="18">
        <f t="shared" si="164"/>
        <v>0</v>
      </c>
      <c r="Y77" s="18">
        <f t="shared" si="165"/>
        <v>0</v>
      </c>
      <c r="Z77" s="18">
        <f t="shared" si="166"/>
        <v>98586.680999999997</v>
      </c>
      <c r="AA77" s="18">
        <f t="shared" si="167"/>
        <v>0</v>
      </c>
      <c r="AB77" s="18">
        <f t="shared" si="168"/>
        <v>0</v>
      </c>
      <c r="AC77" s="18">
        <f t="shared" si="169"/>
        <v>0</v>
      </c>
      <c r="AD77" s="18">
        <f t="shared" si="170"/>
        <v>0</v>
      </c>
      <c r="AE77" s="18"/>
      <c r="AF77" s="41">
        <f t="shared" si="171"/>
        <v>1391.1100300000001</v>
      </c>
      <c r="AG77" s="41">
        <f t="shared" si="172"/>
        <v>0</v>
      </c>
      <c r="AH77" s="41">
        <f t="shared" si="173"/>
        <v>0</v>
      </c>
      <c r="AI77" s="41">
        <f t="shared" si="174"/>
        <v>0</v>
      </c>
      <c r="AJ77" s="41">
        <f t="shared" si="175"/>
        <v>0</v>
      </c>
      <c r="AK77" s="41">
        <f t="shared" si="176"/>
        <v>0</v>
      </c>
      <c r="AL77" s="41">
        <f t="shared" si="177"/>
        <v>0</v>
      </c>
      <c r="AM77" s="41">
        <f t="shared" si="178"/>
        <v>0</v>
      </c>
      <c r="AN77" s="41">
        <f t="shared" si="179"/>
        <v>0</v>
      </c>
      <c r="AO77" s="14">
        <f t="shared" si="180"/>
        <v>0</v>
      </c>
      <c r="AP77" s="42">
        <f t="shared" si="181"/>
        <v>6527.7810799999997</v>
      </c>
      <c r="AQ77" s="42">
        <f t="shared" si="182"/>
        <v>44067.467000000004</v>
      </c>
      <c r="AR77" s="42">
        <f t="shared" si="183"/>
        <v>0</v>
      </c>
      <c r="AS77" s="42">
        <f t="shared" si="184"/>
        <v>0</v>
      </c>
      <c r="AT77" s="42">
        <f t="shared" si="185"/>
        <v>0</v>
      </c>
      <c r="AU77" s="42">
        <f t="shared" ref="AU77:AU101" si="188">AP77+AS77+AT77+AR77+AQ77</f>
        <v>50595.248080000005</v>
      </c>
      <c r="AV77" s="42">
        <f t="shared" ref="AV77:AV101" si="189">T77-AU77</f>
        <v>271649.25592000003</v>
      </c>
      <c r="AW77" s="42">
        <f t="shared" ref="AW77:AW101" si="190">T77+W77+X77+Y77+Z77</f>
        <v>420831.185</v>
      </c>
      <c r="AX77" s="42">
        <f t="shared" ref="AX77:AX101" si="191">U77+AA77+AB77</f>
        <v>40000</v>
      </c>
      <c r="AY77" s="42">
        <f t="shared" ref="AY77:AY101" si="192">V77+AC77+AE77+AD77</f>
        <v>40000</v>
      </c>
      <c r="AZ77" s="42">
        <f t="shared" si="186"/>
        <v>0</v>
      </c>
      <c r="BA77" s="43">
        <f t="shared" ref="BA77:BA101" si="193">AL77/AF77*100</f>
        <v>0</v>
      </c>
      <c r="BB77" s="20"/>
    </row>
    <row r="78" spans="2:54" x14ac:dyDescent="0.3">
      <c r="B78" s="38" t="s">
        <v>116</v>
      </c>
      <c r="C78" s="38" t="s">
        <v>42</v>
      </c>
      <c r="D78" s="38" t="s">
        <v>125</v>
      </c>
      <c r="E78" s="39" t="str">
        <f t="shared" ref="E78:E101" si="194">CONCATENATE(C78,D78)</f>
        <v>0111</v>
      </c>
      <c r="F78" s="38" t="s">
        <v>90</v>
      </c>
      <c r="G78" s="39"/>
      <c r="H78" s="40" t="s">
        <v>91</v>
      </c>
      <c r="I78" s="18">
        <f t="shared" si="152"/>
        <v>100000</v>
      </c>
      <c r="J78" s="18">
        <f t="shared" si="153"/>
        <v>40000</v>
      </c>
      <c r="K78" s="18">
        <f t="shared" si="154"/>
        <v>40000</v>
      </c>
      <c r="L78" s="18">
        <f t="shared" si="155"/>
        <v>39418.6</v>
      </c>
      <c r="M78" s="18">
        <f t="shared" si="156"/>
        <v>0</v>
      </c>
      <c r="N78" s="18">
        <f t="shared" si="157"/>
        <v>0</v>
      </c>
      <c r="O78" s="18">
        <f t="shared" si="158"/>
        <v>44067.467000000004</v>
      </c>
      <c r="P78" s="18">
        <f t="shared" si="159"/>
        <v>40171.756000000001</v>
      </c>
      <c r="Q78" s="18">
        <f t="shared" si="160"/>
        <v>0</v>
      </c>
      <c r="R78" s="18">
        <f t="shared" si="161"/>
        <v>-239055.92499999999</v>
      </c>
      <c r="S78" s="18">
        <f t="shared" si="162"/>
        <v>337642.60599999997</v>
      </c>
      <c r="T78" s="18">
        <f t="shared" si="187"/>
        <v>322244.50400000002</v>
      </c>
      <c r="U78" s="18">
        <f t="shared" si="106"/>
        <v>40000</v>
      </c>
      <c r="V78" s="18">
        <f t="shared" si="107"/>
        <v>40000</v>
      </c>
      <c r="W78" s="18">
        <f t="shared" si="163"/>
        <v>0</v>
      </c>
      <c r="X78" s="18">
        <f t="shared" si="164"/>
        <v>0</v>
      </c>
      <c r="Y78" s="18">
        <f t="shared" si="165"/>
        <v>0</v>
      </c>
      <c r="Z78" s="18">
        <f t="shared" si="166"/>
        <v>98586.680999999997</v>
      </c>
      <c r="AA78" s="18">
        <f t="shared" si="167"/>
        <v>0</v>
      </c>
      <c r="AB78" s="18">
        <f t="shared" si="168"/>
        <v>0</v>
      </c>
      <c r="AC78" s="18">
        <f t="shared" si="169"/>
        <v>0</v>
      </c>
      <c r="AD78" s="18">
        <f t="shared" si="170"/>
        <v>0</v>
      </c>
      <c r="AE78" s="18"/>
      <c r="AF78" s="41">
        <f t="shared" si="171"/>
        <v>1391.1100300000001</v>
      </c>
      <c r="AG78" s="41">
        <f t="shared" si="172"/>
        <v>0</v>
      </c>
      <c r="AH78" s="41">
        <f t="shared" si="173"/>
        <v>0</v>
      </c>
      <c r="AI78" s="41">
        <f t="shared" si="174"/>
        <v>0</v>
      </c>
      <c r="AJ78" s="41">
        <f t="shared" si="175"/>
        <v>0</v>
      </c>
      <c r="AK78" s="41">
        <f t="shared" si="176"/>
        <v>0</v>
      </c>
      <c r="AL78" s="41">
        <f t="shared" si="177"/>
        <v>0</v>
      </c>
      <c r="AM78" s="41">
        <f t="shared" si="178"/>
        <v>0</v>
      </c>
      <c r="AN78" s="41">
        <f t="shared" si="179"/>
        <v>0</v>
      </c>
      <c r="AO78" s="42">
        <f t="shared" si="180"/>
        <v>0</v>
      </c>
      <c r="AP78" s="42">
        <f t="shared" si="181"/>
        <v>6527.7810799999997</v>
      </c>
      <c r="AQ78" s="42">
        <f t="shared" si="182"/>
        <v>44067.467000000004</v>
      </c>
      <c r="AR78" s="42">
        <f t="shared" si="183"/>
        <v>0</v>
      </c>
      <c r="AS78" s="42">
        <f t="shared" si="184"/>
        <v>0</v>
      </c>
      <c r="AT78" s="42">
        <f t="shared" si="185"/>
        <v>0</v>
      </c>
      <c r="AU78" s="42">
        <f t="shared" si="188"/>
        <v>50595.248080000005</v>
      </c>
      <c r="AV78" s="42">
        <f t="shared" si="189"/>
        <v>271649.25592000003</v>
      </c>
      <c r="AW78" s="42">
        <f t="shared" si="190"/>
        <v>420831.185</v>
      </c>
      <c r="AX78" s="42">
        <f t="shared" si="191"/>
        <v>40000</v>
      </c>
      <c r="AY78" s="42">
        <f t="shared" si="192"/>
        <v>40000</v>
      </c>
      <c r="AZ78" s="42">
        <f t="shared" si="186"/>
        <v>0</v>
      </c>
      <c r="BA78" s="43">
        <f t="shared" si="193"/>
        <v>0</v>
      </c>
      <c r="BB78" s="20"/>
    </row>
    <row r="79" spans="2:54" x14ac:dyDescent="0.3">
      <c r="B79" s="38" t="s">
        <v>116</v>
      </c>
      <c r="C79" s="38" t="s">
        <v>42</v>
      </c>
      <c r="D79" s="38" t="s">
        <v>125</v>
      </c>
      <c r="E79" s="39" t="str">
        <f t="shared" si="194"/>
        <v>0111</v>
      </c>
      <c r="F79" s="38" t="s">
        <v>90</v>
      </c>
      <c r="G79" s="38" t="s">
        <v>56</v>
      </c>
      <c r="H79" s="40" t="s">
        <v>57</v>
      </c>
      <c r="I79" s="18">
        <v>100000</v>
      </c>
      <c r="J79" s="18">
        <v>40000</v>
      </c>
      <c r="K79" s="18">
        <v>40000</v>
      </c>
      <c r="L79" s="18">
        <v>39418.6</v>
      </c>
      <c r="M79" s="18"/>
      <c r="N79" s="18"/>
      <c r="O79" s="18">
        <f>30000+14067.467</f>
        <v>44067.467000000004</v>
      </c>
      <c r="P79" s="18">
        <v>40171.756000000001</v>
      </c>
      <c r="Q79" s="18">
        <v>0</v>
      </c>
      <c r="R79" s="18">
        <v>-239055.92499999999</v>
      </c>
      <c r="S79" s="18">
        <f>98586.681+239055.925</f>
        <v>337642.60599999997</v>
      </c>
      <c r="T79" s="18">
        <f t="shared" si="187"/>
        <v>322244.50400000002</v>
      </c>
      <c r="U79" s="18">
        <f t="shared" si="106"/>
        <v>40000</v>
      </c>
      <c r="V79" s="18">
        <f t="shared" si="107"/>
        <v>40000</v>
      </c>
      <c r="W79" s="18"/>
      <c r="X79" s="18"/>
      <c r="Y79" s="18"/>
      <c r="Z79" s="18">
        <v>98586.680999999997</v>
      </c>
      <c r="AA79" s="18"/>
      <c r="AB79" s="18"/>
      <c r="AC79" s="18"/>
      <c r="AD79" s="18"/>
      <c r="AE79" s="18"/>
      <c r="AF79" s="41">
        <v>1391.1100300000001</v>
      </c>
      <c r="AG79" s="41"/>
      <c r="AH79" s="41">
        <v>0</v>
      </c>
      <c r="AI79" s="41">
        <v>0</v>
      </c>
      <c r="AJ79" s="41">
        <v>0</v>
      </c>
      <c r="AK79" s="41">
        <v>0</v>
      </c>
      <c r="AL79" s="41">
        <v>0</v>
      </c>
      <c r="AM79" s="41">
        <v>0</v>
      </c>
      <c r="AN79" s="41">
        <v>0</v>
      </c>
      <c r="AO79" s="14">
        <v>0</v>
      </c>
      <c r="AP79" s="42">
        <v>6527.7810799999997</v>
      </c>
      <c r="AQ79" s="42">
        <f>30000+14067.467</f>
        <v>44067.467000000004</v>
      </c>
      <c r="AR79" s="42">
        <v>0</v>
      </c>
      <c r="AS79" s="42">
        <v>0</v>
      </c>
      <c r="AT79" s="42">
        <v>0</v>
      </c>
      <c r="AU79" s="42">
        <f t="shared" si="188"/>
        <v>50595.248080000005</v>
      </c>
      <c r="AV79" s="42">
        <f t="shared" si="189"/>
        <v>271649.25592000003</v>
      </c>
      <c r="AW79" s="42">
        <f t="shared" si="190"/>
        <v>420831.185</v>
      </c>
      <c r="AX79" s="42">
        <f t="shared" si="191"/>
        <v>40000</v>
      </c>
      <c r="AY79" s="42">
        <f t="shared" si="192"/>
        <v>40000</v>
      </c>
      <c r="AZ79" s="42"/>
      <c r="BA79" s="43">
        <f t="shared" si="193"/>
        <v>0</v>
      </c>
      <c r="BB79" s="44"/>
    </row>
    <row r="80" spans="2:54" s="30" customFormat="1" x14ac:dyDescent="0.3">
      <c r="B80" s="31" t="s">
        <v>116</v>
      </c>
      <c r="C80" s="31" t="s">
        <v>42</v>
      </c>
      <c r="D80" s="31" t="s">
        <v>44</v>
      </c>
      <c r="E80" s="29" t="str">
        <f t="shared" si="194"/>
        <v>0113</v>
      </c>
      <c r="F80" s="31"/>
      <c r="G80" s="31"/>
      <c r="H80" s="32" t="s">
        <v>45</v>
      </c>
      <c r="I80" s="33">
        <f t="shared" ref="I80:S80" si="195">I81+I90</f>
        <v>193953.10000000003</v>
      </c>
      <c r="J80" s="33">
        <f t="shared" si="195"/>
        <v>158176.10000000003</v>
      </c>
      <c r="K80" s="33">
        <f t="shared" si="195"/>
        <v>158176.10000000003</v>
      </c>
      <c r="L80" s="33">
        <f t="shared" si="195"/>
        <v>0</v>
      </c>
      <c r="M80" s="33">
        <f t="shared" si="195"/>
        <v>0</v>
      </c>
      <c r="N80" s="33">
        <f t="shared" si="195"/>
        <v>0</v>
      </c>
      <c r="O80" s="33">
        <f t="shared" si="195"/>
        <v>0</v>
      </c>
      <c r="P80" s="33">
        <f t="shared" si="195"/>
        <v>0</v>
      </c>
      <c r="Q80" s="33">
        <f t="shared" si="195"/>
        <v>0</v>
      </c>
      <c r="R80" s="33">
        <f t="shared" si="195"/>
        <v>0</v>
      </c>
      <c r="S80" s="33">
        <f t="shared" si="195"/>
        <v>10355.6</v>
      </c>
      <c r="T80" s="33">
        <f t="shared" si="187"/>
        <v>204308.70000000004</v>
      </c>
      <c r="U80" s="33">
        <f t="shared" si="106"/>
        <v>158176.10000000003</v>
      </c>
      <c r="V80" s="33">
        <f t="shared" si="107"/>
        <v>158176.10000000003</v>
      </c>
      <c r="W80" s="33">
        <f t="shared" ref="W80:AT80" si="196">W81+W90</f>
        <v>10355.6</v>
      </c>
      <c r="X80" s="33">
        <f t="shared" si="196"/>
        <v>0</v>
      </c>
      <c r="Y80" s="33">
        <f t="shared" si="196"/>
        <v>0</v>
      </c>
      <c r="Z80" s="33">
        <f t="shared" si="196"/>
        <v>0</v>
      </c>
      <c r="AA80" s="33">
        <f t="shared" si="196"/>
        <v>11417.3</v>
      </c>
      <c r="AB80" s="33">
        <f t="shared" si="196"/>
        <v>0</v>
      </c>
      <c r="AC80" s="33">
        <f t="shared" si="196"/>
        <v>11417.3</v>
      </c>
      <c r="AD80" s="33">
        <f t="shared" si="196"/>
        <v>0</v>
      </c>
      <c r="AE80" s="33">
        <f t="shared" si="196"/>
        <v>0</v>
      </c>
      <c r="AF80" s="34">
        <f t="shared" si="196"/>
        <v>164391.79999999999</v>
      </c>
      <c r="AG80" s="34">
        <f t="shared" si="196"/>
        <v>0</v>
      </c>
      <c r="AH80" s="34">
        <f t="shared" si="196"/>
        <v>0</v>
      </c>
      <c r="AI80" s="34">
        <f t="shared" si="196"/>
        <v>0</v>
      </c>
      <c r="AJ80" s="34">
        <f t="shared" si="196"/>
        <v>0</v>
      </c>
      <c r="AK80" s="34">
        <f t="shared" si="196"/>
        <v>0</v>
      </c>
      <c r="AL80" s="34">
        <f t="shared" si="196"/>
        <v>159757.47865</v>
      </c>
      <c r="AM80" s="34">
        <f t="shared" si="196"/>
        <v>0</v>
      </c>
      <c r="AN80" s="34">
        <f t="shared" si="196"/>
        <v>0</v>
      </c>
      <c r="AO80" s="36">
        <f t="shared" si="196"/>
        <v>109833.00127000002</v>
      </c>
      <c r="AP80" s="36">
        <f t="shared" si="196"/>
        <v>181900.29741</v>
      </c>
      <c r="AQ80" s="36">
        <f t="shared" si="196"/>
        <v>0</v>
      </c>
      <c r="AR80" s="36">
        <f t="shared" si="196"/>
        <v>0</v>
      </c>
      <c r="AS80" s="36">
        <f t="shared" si="196"/>
        <v>0</v>
      </c>
      <c r="AT80" s="36">
        <f t="shared" si="196"/>
        <v>0</v>
      </c>
      <c r="AU80" s="36">
        <f t="shared" si="188"/>
        <v>181900.29741</v>
      </c>
      <c r="AV80" s="36">
        <f t="shared" si="189"/>
        <v>22408.402590000042</v>
      </c>
      <c r="AW80" s="36">
        <f t="shared" si="190"/>
        <v>214664.30000000005</v>
      </c>
      <c r="AX80" s="36">
        <f t="shared" si="191"/>
        <v>169593.40000000002</v>
      </c>
      <c r="AY80" s="36">
        <f t="shared" si="192"/>
        <v>169593.40000000002</v>
      </c>
      <c r="AZ80" s="36">
        <f>AZ81+AZ90</f>
        <v>0</v>
      </c>
      <c r="BA80" s="37">
        <f t="shared" si="193"/>
        <v>97.180929127851883</v>
      </c>
      <c r="BB80" s="20"/>
    </row>
    <row r="81" spans="2:54" ht="31.2" x14ac:dyDescent="0.3">
      <c r="B81" s="38" t="s">
        <v>116</v>
      </c>
      <c r="C81" s="38" t="s">
        <v>42</v>
      </c>
      <c r="D81" s="38" t="s">
        <v>44</v>
      </c>
      <c r="E81" s="39" t="str">
        <f t="shared" si="194"/>
        <v>0113</v>
      </c>
      <c r="F81" s="38" t="s">
        <v>72</v>
      </c>
      <c r="G81" s="39"/>
      <c r="H81" s="40" t="s">
        <v>73</v>
      </c>
      <c r="I81" s="18">
        <f t="shared" ref="I81:S81" si="197">I82+I87</f>
        <v>153953.10000000003</v>
      </c>
      <c r="J81" s="18">
        <f t="shared" si="197"/>
        <v>158176.10000000003</v>
      </c>
      <c r="K81" s="18">
        <f t="shared" si="197"/>
        <v>158176.10000000003</v>
      </c>
      <c r="L81" s="18">
        <f t="shared" si="197"/>
        <v>0</v>
      </c>
      <c r="M81" s="18">
        <f t="shared" si="197"/>
        <v>0</v>
      </c>
      <c r="N81" s="18">
        <f t="shared" si="197"/>
        <v>0</v>
      </c>
      <c r="O81" s="18">
        <f t="shared" si="197"/>
        <v>0</v>
      </c>
      <c r="P81" s="18">
        <f t="shared" si="197"/>
        <v>0</v>
      </c>
      <c r="Q81" s="18">
        <f t="shared" si="197"/>
        <v>0</v>
      </c>
      <c r="R81" s="18">
        <f t="shared" si="197"/>
        <v>0</v>
      </c>
      <c r="S81" s="18">
        <f t="shared" si="197"/>
        <v>10355.6</v>
      </c>
      <c r="T81" s="18">
        <f t="shared" si="187"/>
        <v>164308.70000000004</v>
      </c>
      <c r="U81" s="18">
        <f t="shared" si="106"/>
        <v>158176.10000000003</v>
      </c>
      <c r="V81" s="18">
        <f t="shared" si="107"/>
        <v>158176.10000000003</v>
      </c>
      <c r="W81" s="18">
        <f t="shared" ref="W81:AT81" si="198">W82+W87</f>
        <v>10355.6</v>
      </c>
      <c r="X81" s="18">
        <f t="shared" si="198"/>
        <v>0</v>
      </c>
      <c r="Y81" s="18">
        <f t="shared" si="198"/>
        <v>0</v>
      </c>
      <c r="Z81" s="18">
        <f t="shared" si="198"/>
        <v>0</v>
      </c>
      <c r="AA81" s="18">
        <f t="shared" si="198"/>
        <v>11417.3</v>
      </c>
      <c r="AB81" s="18">
        <f t="shared" si="198"/>
        <v>0</v>
      </c>
      <c r="AC81" s="18">
        <f t="shared" si="198"/>
        <v>11417.3</v>
      </c>
      <c r="AD81" s="18">
        <f t="shared" si="198"/>
        <v>0</v>
      </c>
      <c r="AE81" s="18">
        <f t="shared" si="198"/>
        <v>0</v>
      </c>
      <c r="AF81" s="41">
        <f t="shared" si="198"/>
        <v>164308.69999999998</v>
      </c>
      <c r="AG81" s="41">
        <f t="shared" si="198"/>
        <v>0</v>
      </c>
      <c r="AH81" s="41">
        <f t="shared" si="198"/>
        <v>0</v>
      </c>
      <c r="AI81" s="41">
        <f t="shared" si="198"/>
        <v>0</v>
      </c>
      <c r="AJ81" s="41">
        <f t="shared" si="198"/>
        <v>0</v>
      </c>
      <c r="AK81" s="41">
        <f t="shared" si="198"/>
        <v>0</v>
      </c>
      <c r="AL81" s="41">
        <f t="shared" si="198"/>
        <v>159674.37865</v>
      </c>
      <c r="AM81" s="41">
        <f t="shared" si="198"/>
        <v>0</v>
      </c>
      <c r="AN81" s="41">
        <f t="shared" si="198"/>
        <v>0</v>
      </c>
      <c r="AO81" s="14">
        <f t="shared" si="198"/>
        <v>109749.90127000002</v>
      </c>
      <c r="AP81" s="42">
        <f t="shared" si="198"/>
        <v>164308.70000000001</v>
      </c>
      <c r="AQ81" s="42">
        <f t="shared" si="198"/>
        <v>0</v>
      </c>
      <c r="AR81" s="42">
        <f t="shared" si="198"/>
        <v>0</v>
      </c>
      <c r="AS81" s="42">
        <f t="shared" si="198"/>
        <v>0</v>
      </c>
      <c r="AT81" s="42">
        <f t="shared" si="198"/>
        <v>0</v>
      </c>
      <c r="AU81" s="42">
        <f t="shared" si="188"/>
        <v>164308.70000000001</v>
      </c>
      <c r="AV81" s="42">
        <f t="shared" si="189"/>
        <v>0</v>
      </c>
      <c r="AW81" s="42">
        <f t="shared" si="190"/>
        <v>174664.30000000005</v>
      </c>
      <c r="AX81" s="42">
        <f t="shared" si="191"/>
        <v>169593.40000000002</v>
      </c>
      <c r="AY81" s="42">
        <f t="shared" si="192"/>
        <v>169593.40000000002</v>
      </c>
      <c r="AZ81" s="42">
        <f>AZ82+AZ87</f>
        <v>0</v>
      </c>
      <c r="BA81" s="43">
        <f t="shared" si="193"/>
        <v>97.179503367746207</v>
      </c>
      <c r="BB81" s="20"/>
    </row>
    <row r="82" spans="2:54" x14ac:dyDescent="0.3">
      <c r="B82" s="38" t="s">
        <v>116</v>
      </c>
      <c r="C82" s="38" t="s">
        <v>42</v>
      </c>
      <c r="D82" s="38" t="s">
        <v>44</v>
      </c>
      <c r="E82" s="39" t="str">
        <f t="shared" si="194"/>
        <v>0113</v>
      </c>
      <c r="F82" s="38" t="s">
        <v>127</v>
      </c>
      <c r="G82" s="39"/>
      <c r="H82" s="40" t="s">
        <v>128</v>
      </c>
      <c r="I82" s="18">
        <f t="shared" ref="I82:S82" si="199">I83</f>
        <v>151220.90000000002</v>
      </c>
      <c r="J82" s="18">
        <f t="shared" si="199"/>
        <v>155443.90000000002</v>
      </c>
      <c r="K82" s="18">
        <f t="shared" si="199"/>
        <v>155443.90000000002</v>
      </c>
      <c r="L82" s="18">
        <f t="shared" si="199"/>
        <v>0</v>
      </c>
      <c r="M82" s="18">
        <f t="shared" si="199"/>
        <v>0</v>
      </c>
      <c r="N82" s="18">
        <f t="shared" si="199"/>
        <v>0</v>
      </c>
      <c r="O82" s="18">
        <f t="shared" si="199"/>
        <v>0</v>
      </c>
      <c r="P82" s="18">
        <f t="shared" si="199"/>
        <v>0</v>
      </c>
      <c r="Q82" s="18">
        <f t="shared" si="199"/>
        <v>0</v>
      </c>
      <c r="R82" s="18">
        <f t="shared" si="199"/>
        <v>0</v>
      </c>
      <c r="S82" s="18">
        <f t="shared" si="199"/>
        <v>10355.6</v>
      </c>
      <c r="T82" s="18">
        <f t="shared" si="187"/>
        <v>161576.50000000003</v>
      </c>
      <c r="U82" s="18">
        <f t="shared" si="106"/>
        <v>155443.90000000002</v>
      </c>
      <c r="V82" s="18">
        <f t="shared" si="107"/>
        <v>155443.90000000002</v>
      </c>
      <c r="W82" s="18">
        <f t="shared" ref="W82:AT82" si="200">W83</f>
        <v>10355.6</v>
      </c>
      <c r="X82" s="18">
        <f t="shared" si="200"/>
        <v>0</v>
      </c>
      <c r="Y82" s="18">
        <f t="shared" si="200"/>
        <v>0</v>
      </c>
      <c r="Z82" s="18">
        <f t="shared" si="200"/>
        <v>0</v>
      </c>
      <c r="AA82" s="18">
        <f t="shared" si="200"/>
        <v>11417.3</v>
      </c>
      <c r="AB82" s="18">
        <f t="shared" si="200"/>
        <v>0</v>
      </c>
      <c r="AC82" s="18">
        <f t="shared" si="200"/>
        <v>11417.3</v>
      </c>
      <c r="AD82" s="18">
        <f t="shared" si="200"/>
        <v>0</v>
      </c>
      <c r="AE82" s="18">
        <f t="shared" si="200"/>
        <v>0</v>
      </c>
      <c r="AF82" s="41">
        <f t="shared" si="200"/>
        <v>161576.49999999997</v>
      </c>
      <c r="AG82" s="41">
        <f t="shared" si="200"/>
        <v>0</v>
      </c>
      <c r="AH82" s="41">
        <f t="shared" si="200"/>
        <v>0</v>
      </c>
      <c r="AI82" s="41">
        <f t="shared" si="200"/>
        <v>0</v>
      </c>
      <c r="AJ82" s="41">
        <f t="shared" si="200"/>
        <v>0</v>
      </c>
      <c r="AK82" s="41">
        <f t="shared" si="200"/>
        <v>0</v>
      </c>
      <c r="AL82" s="41">
        <f t="shared" si="200"/>
        <v>156942.17864999999</v>
      </c>
      <c r="AM82" s="41">
        <f t="shared" si="200"/>
        <v>0</v>
      </c>
      <c r="AN82" s="41">
        <f t="shared" si="200"/>
        <v>0</v>
      </c>
      <c r="AO82" s="42">
        <f t="shared" si="200"/>
        <v>108383.80127000001</v>
      </c>
      <c r="AP82" s="42">
        <f t="shared" si="200"/>
        <v>161576.5</v>
      </c>
      <c r="AQ82" s="42">
        <f t="shared" si="200"/>
        <v>0</v>
      </c>
      <c r="AR82" s="42">
        <f t="shared" si="200"/>
        <v>0</v>
      </c>
      <c r="AS82" s="42">
        <f t="shared" si="200"/>
        <v>0</v>
      </c>
      <c r="AT82" s="42">
        <f t="shared" si="200"/>
        <v>0</v>
      </c>
      <c r="AU82" s="42">
        <f t="shared" si="188"/>
        <v>161576.5</v>
      </c>
      <c r="AV82" s="42">
        <f t="shared" si="189"/>
        <v>0</v>
      </c>
      <c r="AW82" s="42">
        <f t="shared" si="190"/>
        <v>171932.10000000003</v>
      </c>
      <c r="AX82" s="42">
        <f t="shared" si="191"/>
        <v>166861.20000000001</v>
      </c>
      <c r="AY82" s="42">
        <f t="shared" si="192"/>
        <v>166861.20000000001</v>
      </c>
      <c r="AZ82" s="42">
        <f>AZ83</f>
        <v>0</v>
      </c>
      <c r="BA82" s="43">
        <f t="shared" si="193"/>
        <v>97.131809792884496</v>
      </c>
      <c r="BB82" s="20"/>
    </row>
    <row r="83" spans="2:54" ht="46.8" x14ac:dyDescent="0.3">
      <c r="B83" s="38" t="s">
        <v>116</v>
      </c>
      <c r="C83" s="38" t="s">
        <v>42</v>
      </c>
      <c r="D83" s="38" t="s">
        <v>44</v>
      </c>
      <c r="E83" s="39" t="str">
        <f t="shared" si="194"/>
        <v>0113</v>
      </c>
      <c r="F83" s="38" t="s">
        <v>129</v>
      </c>
      <c r="G83" s="39"/>
      <c r="H83" s="40" t="s">
        <v>71</v>
      </c>
      <c r="I83" s="18">
        <f t="shared" ref="I83:N83" si="201">I84+I85</f>
        <v>151220.90000000002</v>
      </c>
      <c r="J83" s="18">
        <f t="shared" si="201"/>
        <v>155443.90000000002</v>
      </c>
      <c r="K83" s="18">
        <f t="shared" si="201"/>
        <v>155443.90000000002</v>
      </c>
      <c r="L83" s="18">
        <f t="shared" si="201"/>
        <v>0</v>
      </c>
      <c r="M83" s="18">
        <f t="shared" si="201"/>
        <v>0</v>
      </c>
      <c r="N83" s="18">
        <f t="shared" si="201"/>
        <v>0</v>
      </c>
      <c r="O83" s="18">
        <f>O84+O85+O86</f>
        <v>0</v>
      </c>
      <c r="P83" s="18">
        <f>P84+P85+P86</f>
        <v>0</v>
      </c>
      <c r="Q83" s="18">
        <f>Q84+Q85+Q86</f>
        <v>0</v>
      </c>
      <c r="R83" s="18">
        <f>R84+R85+R86</f>
        <v>0</v>
      </c>
      <c r="S83" s="18">
        <f>S84+S85</f>
        <v>10355.6</v>
      </c>
      <c r="T83" s="18">
        <f t="shared" si="187"/>
        <v>161576.50000000003</v>
      </c>
      <c r="U83" s="18">
        <f t="shared" si="106"/>
        <v>155443.90000000002</v>
      </c>
      <c r="V83" s="18">
        <f t="shared" si="107"/>
        <v>155443.90000000002</v>
      </c>
      <c r="W83" s="18">
        <f t="shared" ref="W83:AE83" si="202">W84+W85</f>
        <v>10355.6</v>
      </c>
      <c r="X83" s="18">
        <f t="shared" si="202"/>
        <v>0</v>
      </c>
      <c r="Y83" s="18">
        <f t="shared" si="202"/>
        <v>0</v>
      </c>
      <c r="Z83" s="18">
        <f t="shared" si="202"/>
        <v>0</v>
      </c>
      <c r="AA83" s="18">
        <f t="shared" si="202"/>
        <v>11417.3</v>
      </c>
      <c r="AB83" s="18">
        <f t="shared" si="202"/>
        <v>0</v>
      </c>
      <c r="AC83" s="18">
        <f t="shared" si="202"/>
        <v>11417.3</v>
      </c>
      <c r="AD83" s="18">
        <f t="shared" si="202"/>
        <v>0</v>
      </c>
      <c r="AE83" s="18">
        <f t="shared" si="202"/>
        <v>0</v>
      </c>
      <c r="AF83" s="41">
        <f t="shared" ref="AF83:AT83" si="203">AF84+AF85+AF86</f>
        <v>161576.49999999997</v>
      </c>
      <c r="AG83" s="41">
        <f t="shared" si="203"/>
        <v>0</v>
      </c>
      <c r="AH83" s="41">
        <f t="shared" si="203"/>
        <v>0</v>
      </c>
      <c r="AI83" s="41">
        <f t="shared" si="203"/>
        <v>0</v>
      </c>
      <c r="AJ83" s="41">
        <f t="shared" si="203"/>
        <v>0</v>
      </c>
      <c r="AK83" s="41">
        <f t="shared" si="203"/>
        <v>0</v>
      </c>
      <c r="AL83" s="41">
        <f t="shared" si="203"/>
        <v>156942.17864999999</v>
      </c>
      <c r="AM83" s="41">
        <f t="shared" si="203"/>
        <v>0</v>
      </c>
      <c r="AN83" s="41">
        <f t="shared" si="203"/>
        <v>0</v>
      </c>
      <c r="AO83" s="14">
        <f t="shared" si="203"/>
        <v>108383.80127000001</v>
      </c>
      <c r="AP83" s="42">
        <f t="shared" si="203"/>
        <v>161576.5</v>
      </c>
      <c r="AQ83" s="42">
        <f t="shared" si="203"/>
        <v>0</v>
      </c>
      <c r="AR83" s="42">
        <f t="shared" si="203"/>
        <v>0</v>
      </c>
      <c r="AS83" s="42">
        <f t="shared" si="203"/>
        <v>0</v>
      </c>
      <c r="AT83" s="42">
        <f t="shared" si="203"/>
        <v>0</v>
      </c>
      <c r="AU83" s="42">
        <f t="shared" si="188"/>
        <v>161576.5</v>
      </c>
      <c r="AV83" s="42">
        <f t="shared" si="189"/>
        <v>0</v>
      </c>
      <c r="AW83" s="42">
        <f t="shared" si="190"/>
        <v>171932.10000000003</v>
      </c>
      <c r="AX83" s="42">
        <f t="shared" si="191"/>
        <v>166861.20000000001</v>
      </c>
      <c r="AY83" s="42">
        <f t="shared" si="192"/>
        <v>166861.20000000001</v>
      </c>
      <c r="AZ83" s="42">
        <f>AZ84+AZ85</f>
        <v>0</v>
      </c>
      <c r="BA83" s="43">
        <f t="shared" si="193"/>
        <v>97.131809792884496</v>
      </c>
      <c r="BB83" s="20"/>
    </row>
    <row r="84" spans="2:54" ht="78" x14ac:dyDescent="0.3">
      <c r="B84" s="38" t="s">
        <v>116</v>
      </c>
      <c r="C84" s="38" t="s">
        <v>42</v>
      </c>
      <c r="D84" s="38" t="s">
        <v>44</v>
      </c>
      <c r="E84" s="39" t="str">
        <f t="shared" si="194"/>
        <v>0113</v>
      </c>
      <c r="F84" s="38" t="s">
        <v>129</v>
      </c>
      <c r="G84" s="38" t="s">
        <v>66</v>
      </c>
      <c r="H84" s="40" t="s">
        <v>67</v>
      </c>
      <c r="I84" s="18">
        <v>134869.20000000001</v>
      </c>
      <c r="J84" s="18">
        <v>139092.20000000001</v>
      </c>
      <c r="K84" s="18">
        <v>139092.20000000001</v>
      </c>
      <c r="L84" s="18"/>
      <c r="M84" s="18"/>
      <c r="N84" s="18"/>
      <c r="O84" s="18">
        <v>0</v>
      </c>
      <c r="P84" s="18">
        <v>0</v>
      </c>
      <c r="Q84" s="18">
        <v>0</v>
      </c>
      <c r="R84" s="18">
        <v>0</v>
      </c>
      <c r="S84" s="18">
        <v>10355.6</v>
      </c>
      <c r="T84" s="18">
        <f t="shared" si="187"/>
        <v>145224.80000000002</v>
      </c>
      <c r="U84" s="18">
        <f t="shared" si="106"/>
        <v>139092.20000000001</v>
      </c>
      <c r="V84" s="18">
        <f t="shared" si="107"/>
        <v>139092.20000000001</v>
      </c>
      <c r="W84" s="18">
        <v>10355.6</v>
      </c>
      <c r="X84" s="18"/>
      <c r="Y84" s="18"/>
      <c r="Z84" s="18"/>
      <c r="AA84" s="18">
        <v>11417.3</v>
      </c>
      <c r="AB84" s="18"/>
      <c r="AC84" s="18">
        <v>11417.3</v>
      </c>
      <c r="AD84" s="18"/>
      <c r="AE84" s="18"/>
      <c r="AF84" s="41">
        <v>146486.82861999999</v>
      </c>
      <c r="AG84" s="41"/>
      <c r="AH84" s="41">
        <v>0</v>
      </c>
      <c r="AI84" s="41">
        <v>0</v>
      </c>
      <c r="AJ84" s="41">
        <v>0</v>
      </c>
      <c r="AK84" s="41">
        <v>0</v>
      </c>
      <c r="AL84" s="41">
        <v>141852.50727</v>
      </c>
      <c r="AM84" s="41">
        <v>0</v>
      </c>
      <c r="AN84" s="41">
        <v>0</v>
      </c>
      <c r="AO84" s="42">
        <v>99052.500360000005</v>
      </c>
      <c r="AP84" s="42">
        <v>146231.26871</v>
      </c>
      <c r="AQ84" s="42">
        <v>0</v>
      </c>
      <c r="AR84" s="42">
        <v>0</v>
      </c>
      <c r="AS84" s="42">
        <v>0</v>
      </c>
      <c r="AT84" s="42">
        <v>0</v>
      </c>
      <c r="AU84" s="42">
        <f t="shared" si="188"/>
        <v>146231.26871</v>
      </c>
      <c r="AV84" s="42">
        <f t="shared" si="189"/>
        <v>-1006.4687099999865</v>
      </c>
      <c r="AW84" s="42">
        <f t="shared" si="190"/>
        <v>155580.40000000002</v>
      </c>
      <c r="AX84" s="42">
        <f t="shared" si="191"/>
        <v>150509.5</v>
      </c>
      <c r="AY84" s="42">
        <f t="shared" si="192"/>
        <v>150509.5</v>
      </c>
      <c r="AZ84" s="42"/>
      <c r="BA84" s="43">
        <f t="shared" si="193"/>
        <v>96.836356282910714</v>
      </c>
      <c r="BB84" s="44"/>
    </row>
    <row r="85" spans="2:54" ht="31.2" x14ac:dyDescent="0.3">
      <c r="B85" s="38" t="s">
        <v>116</v>
      </c>
      <c r="C85" s="38" t="s">
        <v>42</v>
      </c>
      <c r="D85" s="38" t="s">
        <v>44</v>
      </c>
      <c r="E85" s="39" t="str">
        <f t="shared" si="194"/>
        <v>0113</v>
      </c>
      <c r="F85" s="38" t="s">
        <v>129</v>
      </c>
      <c r="G85" s="38" t="s">
        <v>54</v>
      </c>
      <c r="H85" s="40" t="s">
        <v>55</v>
      </c>
      <c r="I85" s="18">
        <v>16351.7</v>
      </c>
      <c r="J85" s="18">
        <v>16351.7</v>
      </c>
      <c r="K85" s="18">
        <v>16351.7</v>
      </c>
      <c r="L85" s="18"/>
      <c r="M85" s="18"/>
      <c r="N85" s="18"/>
      <c r="O85" s="18">
        <v>0</v>
      </c>
      <c r="P85" s="18">
        <v>0</v>
      </c>
      <c r="Q85" s="18">
        <v>0</v>
      </c>
      <c r="R85" s="18">
        <v>0</v>
      </c>
      <c r="S85" s="18"/>
      <c r="T85" s="18">
        <f t="shared" si="187"/>
        <v>16351.7</v>
      </c>
      <c r="U85" s="18">
        <f t="shared" si="106"/>
        <v>16351.7</v>
      </c>
      <c r="V85" s="18">
        <f t="shared" si="107"/>
        <v>16351.7</v>
      </c>
      <c r="W85" s="18"/>
      <c r="X85" s="18"/>
      <c r="Y85" s="18"/>
      <c r="Z85" s="18"/>
      <c r="AA85" s="18"/>
      <c r="AB85" s="18"/>
      <c r="AC85" s="18"/>
      <c r="AD85" s="18"/>
      <c r="AE85" s="18"/>
      <c r="AF85" s="41">
        <v>15086.412480000001</v>
      </c>
      <c r="AG85" s="41"/>
      <c r="AH85" s="41">
        <v>0</v>
      </c>
      <c r="AI85" s="41">
        <v>0</v>
      </c>
      <c r="AJ85" s="41">
        <v>0</v>
      </c>
      <c r="AK85" s="41">
        <v>0</v>
      </c>
      <c r="AL85" s="41">
        <v>15086.412480000001</v>
      </c>
      <c r="AM85" s="41">
        <v>0</v>
      </c>
      <c r="AN85" s="41">
        <v>0</v>
      </c>
      <c r="AO85" s="14">
        <v>9328.0420099999992</v>
      </c>
      <c r="AP85" s="42">
        <v>15341.972390000001</v>
      </c>
      <c r="AQ85" s="42">
        <v>0</v>
      </c>
      <c r="AR85" s="42">
        <v>0</v>
      </c>
      <c r="AS85" s="42">
        <v>0</v>
      </c>
      <c r="AT85" s="42">
        <v>0</v>
      </c>
      <c r="AU85" s="42">
        <f t="shared" si="188"/>
        <v>15341.972390000001</v>
      </c>
      <c r="AV85" s="42">
        <f t="shared" si="189"/>
        <v>1009.7276099999999</v>
      </c>
      <c r="AW85" s="42">
        <f t="shared" si="190"/>
        <v>16351.7</v>
      </c>
      <c r="AX85" s="42">
        <f t="shared" si="191"/>
        <v>16351.7</v>
      </c>
      <c r="AY85" s="42">
        <f t="shared" si="192"/>
        <v>16351.7</v>
      </c>
      <c r="AZ85" s="42"/>
      <c r="BA85" s="43">
        <f t="shared" si="193"/>
        <v>100</v>
      </c>
      <c r="BB85" s="44"/>
    </row>
    <row r="86" spans="2:54" x14ac:dyDescent="0.3">
      <c r="B86" s="38" t="s">
        <v>116</v>
      </c>
      <c r="C86" s="38" t="s">
        <v>42</v>
      </c>
      <c r="D86" s="38" t="s">
        <v>44</v>
      </c>
      <c r="E86" s="39" t="str">
        <f t="shared" si="194"/>
        <v>0113</v>
      </c>
      <c r="F86" s="38" t="s">
        <v>129</v>
      </c>
      <c r="G86" s="38" t="s">
        <v>68</v>
      </c>
      <c r="H86" s="40" t="s">
        <v>69</v>
      </c>
      <c r="I86" s="18"/>
      <c r="J86" s="18"/>
      <c r="K86" s="18"/>
      <c r="L86" s="18"/>
      <c r="M86" s="18"/>
      <c r="N86" s="18"/>
      <c r="O86" s="18">
        <v>0</v>
      </c>
      <c r="P86" s="18">
        <v>0</v>
      </c>
      <c r="Q86" s="18">
        <v>0</v>
      </c>
      <c r="R86" s="18">
        <v>0</v>
      </c>
      <c r="S86" s="18"/>
      <c r="T86" s="18">
        <f t="shared" si="187"/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41">
        <v>3.2589000000000001</v>
      </c>
      <c r="AG86" s="41"/>
      <c r="AH86" s="41">
        <v>0</v>
      </c>
      <c r="AI86" s="41">
        <v>0</v>
      </c>
      <c r="AJ86" s="41">
        <v>0</v>
      </c>
      <c r="AK86" s="41">
        <v>0</v>
      </c>
      <c r="AL86" s="41">
        <v>3.2589000000000001</v>
      </c>
      <c r="AM86" s="41">
        <v>0</v>
      </c>
      <c r="AN86" s="41">
        <v>0</v>
      </c>
      <c r="AO86" s="42">
        <v>3.2589000000000001</v>
      </c>
      <c r="AP86" s="42">
        <v>3.2589000000000001</v>
      </c>
      <c r="AQ86" s="42">
        <v>0</v>
      </c>
      <c r="AR86" s="42">
        <v>0</v>
      </c>
      <c r="AS86" s="42">
        <v>0</v>
      </c>
      <c r="AT86" s="42">
        <v>0</v>
      </c>
      <c r="AU86" s="42">
        <f t="shared" si="188"/>
        <v>3.2589000000000001</v>
      </c>
      <c r="AV86" s="42">
        <f t="shared" si="189"/>
        <v>-3.2589000000000001</v>
      </c>
      <c r="AW86" s="42"/>
      <c r="AX86" s="42"/>
      <c r="AY86" s="42"/>
      <c r="AZ86" s="42"/>
      <c r="BA86" s="43">
        <f t="shared" si="193"/>
        <v>100</v>
      </c>
      <c r="BB86" s="44"/>
    </row>
    <row r="87" spans="2:54" x14ac:dyDescent="0.3">
      <c r="B87" s="38" t="s">
        <v>116</v>
      </c>
      <c r="C87" s="38" t="s">
        <v>42</v>
      </c>
      <c r="D87" s="38" t="s">
        <v>44</v>
      </c>
      <c r="E87" s="39" t="str">
        <f t="shared" si="194"/>
        <v>0113</v>
      </c>
      <c r="F87" s="38" t="s">
        <v>74</v>
      </c>
      <c r="G87" s="39"/>
      <c r="H87" s="40" t="s">
        <v>75</v>
      </c>
      <c r="I87" s="18">
        <f t="shared" ref="I87:I100" si="204">I88</f>
        <v>2732.2</v>
      </c>
      <c r="J87" s="18">
        <f t="shared" ref="J87:J100" si="205">J88</f>
        <v>2732.2</v>
      </c>
      <c r="K87" s="18">
        <f t="shared" ref="K87:K100" si="206">K88</f>
        <v>2732.2</v>
      </c>
      <c r="L87" s="18">
        <f t="shared" ref="L87:L100" si="207">L88</f>
        <v>0</v>
      </c>
      <c r="M87" s="18">
        <f t="shared" ref="M87:M100" si="208">M88</f>
        <v>0</v>
      </c>
      <c r="N87" s="18">
        <f t="shared" ref="N87:N100" si="209">N88</f>
        <v>0</v>
      </c>
      <c r="O87" s="18">
        <f t="shared" ref="O87:O100" si="210">O88</f>
        <v>0</v>
      </c>
      <c r="P87" s="18">
        <f t="shared" ref="P87:P100" si="211">P88</f>
        <v>0</v>
      </c>
      <c r="Q87" s="18">
        <f t="shared" ref="Q87:Q100" si="212">Q88</f>
        <v>0</v>
      </c>
      <c r="R87" s="18">
        <f t="shared" ref="R87:R100" si="213">R88</f>
        <v>0</v>
      </c>
      <c r="S87" s="18">
        <f t="shared" ref="S87:S100" si="214">S88</f>
        <v>0</v>
      </c>
      <c r="T87" s="18">
        <f t="shared" si="187"/>
        <v>2732.2</v>
      </c>
      <c r="U87" s="18">
        <f t="shared" si="106"/>
        <v>2732.2</v>
      </c>
      <c r="V87" s="18">
        <f t="shared" si="107"/>
        <v>2732.2</v>
      </c>
      <c r="W87" s="18">
        <f t="shared" ref="W87:W100" si="215">W88</f>
        <v>0</v>
      </c>
      <c r="X87" s="18">
        <f t="shared" ref="X87:X100" si="216">X88</f>
        <v>0</v>
      </c>
      <c r="Y87" s="18">
        <f t="shared" ref="Y87:Y100" si="217">Y88</f>
        <v>0</v>
      </c>
      <c r="Z87" s="18">
        <f t="shared" ref="Z87:Z100" si="218">Z88</f>
        <v>0</v>
      </c>
      <c r="AA87" s="18">
        <f t="shared" ref="AA87:AA100" si="219">AA88</f>
        <v>0</v>
      </c>
      <c r="AB87" s="18">
        <f t="shared" ref="AB87:AB100" si="220">AB88</f>
        <v>0</v>
      </c>
      <c r="AC87" s="18">
        <f t="shared" ref="AC87:AC100" si="221">AC88</f>
        <v>0</v>
      </c>
      <c r="AD87" s="18">
        <f t="shared" ref="AD87:AD100" si="222">AD88</f>
        <v>0</v>
      </c>
      <c r="AE87" s="18">
        <f t="shared" ref="AE87:AE100" si="223">AE88</f>
        <v>0</v>
      </c>
      <c r="AF87" s="41">
        <f t="shared" ref="AF87:AF100" si="224">AF88</f>
        <v>2732.2</v>
      </c>
      <c r="AG87" s="41">
        <f t="shared" ref="AG87:AG100" si="225">AG88</f>
        <v>0</v>
      </c>
      <c r="AH87" s="41">
        <f t="shared" ref="AH87:AH100" si="226">AH88</f>
        <v>0</v>
      </c>
      <c r="AI87" s="41">
        <f t="shared" ref="AI87:AI100" si="227">AI88</f>
        <v>0</v>
      </c>
      <c r="AJ87" s="41">
        <f t="shared" ref="AJ87:AJ100" si="228">AJ88</f>
        <v>0</v>
      </c>
      <c r="AK87" s="41">
        <f t="shared" ref="AK87:AK100" si="229">AK88</f>
        <v>0</v>
      </c>
      <c r="AL87" s="41">
        <f t="shared" ref="AL87:AL100" si="230">AL88</f>
        <v>2732.2</v>
      </c>
      <c r="AM87" s="41">
        <f t="shared" ref="AM87:AM100" si="231">AM88</f>
        <v>0</v>
      </c>
      <c r="AN87" s="41">
        <f t="shared" ref="AN87:AN100" si="232">AN88</f>
        <v>0</v>
      </c>
      <c r="AO87" s="14">
        <f t="shared" ref="AO87:AO100" si="233">AO88</f>
        <v>1366.1</v>
      </c>
      <c r="AP87" s="42">
        <f t="shared" ref="AP87:AP100" si="234">AP88</f>
        <v>2732.2</v>
      </c>
      <c r="AQ87" s="42">
        <f t="shared" ref="AQ87:AQ100" si="235">AQ88</f>
        <v>0</v>
      </c>
      <c r="AR87" s="42">
        <f t="shared" ref="AR87:AR100" si="236">AR88</f>
        <v>0</v>
      </c>
      <c r="AS87" s="42">
        <f t="shared" ref="AS87:AS100" si="237">AS88</f>
        <v>0</v>
      </c>
      <c r="AT87" s="42">
        <f t="shared" ref="AT87:AT100" si="238">AT88</f>
        <v>0</v>
      </c>
      <c r="AU87" s="42">
        <f t="shared" si="188"/>
        <v>2732.2</v>
      </c>
      <c r="AV87" s="42">
        <f t="shared" si="189"/>
        <v>0</v>
      </c>
      <c r="AW87" s="42">
        <f t="shared" si="190"/>
        <v>2732.2</v>
      </c>
      <c r="AX87" s="42">
        <f t="shared" si="191"/>
        <v>2732.2</v>
      </c>
      <c r="AY87" s="42">
        <f t="shared" si="192"/>
        <v>2732.2</v>
      </c>
      <c r="AZ87" s="42">
        <f t="shared" ref="AZ87:AZ100" si="239">AZ88</f>
        <v>0</v>
      </c>
      <c r="BA87" s="43">
        <f t="shared" si="193"/>
        <v>100</v>
      </c>
      <c r="BB87" s="20"/>
    </row>
    <row r="88" spans="2:54" ht="31.2" x14ac:dyDescent="0.3">
      <c r="B88" s="38" t="s">
        <v>116</v>
      </c>
      <c r="C88" s="38" t="s">
        <v>42</v>
      </c>
      <c r="D88" s="38" t="s">
        <v>44</v>
      </c>
      <c r="E88" s="39" t="str">
        <f t="shared" si="194"/>
        <v>0113</v>
      </c>
      <c r="F88" s="16" t="s">
        <v>130</v>
      </c>
      <c r="G88" s="39"/>
      <c r="H88" s="40" t="s">
        <v>131</v>
      </c>
      <c r="I88" s="18">
        <f t="shared" si="204"/>
        <v>2732.2</v>
      </c>
      <c r="J88" s="18">
        <f t="shared" si="205"/>
        <v>2732.2</v>
      </c>
      <c r="K88" s="18">
        <f t="shared" si="206"/>
        <v>2732.2</v>
      </c>
      <c r="L88" s="18">
        <f t="shared" si="207"/>
        <v>0</v>
      </c>
      <c r="M88" s="18">
        <f t="shared" si="208"/>
        <v>0</v>
      </c>
      <c r="N88" s="18">
        <f t="shared" si="209"/>
        <v>0</v>
      </c>
      <c r="O88" s="18">
        <f t="shared" si="210"/>
        <v>0</v>
      </c>
      <c r="P88" s="18">
        <f t="shared" si="211"/>
        <v>0</v>
      </c>
      <c r="Q88" s="18">
        <f t="shared" si="212"/>
        <v>0</v>
      </c>
      <c r="R88" s="18">
        <f t="shared" si="213"/>
        <v>0</v>
      </c>
      <c r="S88" s="18">
        <f t="shared" si="214"/>
        <v>0</v>
      </c>
      <c r="T88" s="18">
        <f t="shared" si="187"/>
        <v>2732.2</v>
      </c>
      <c r="U88" s="18">
        <f t="shared" si="106"/>
        <v>2732.2</v>
      </c>
      <c r="V88" s="18">
        <f t="shared" si="107"/>
        <v>2732.2</v>
      </c>
      <c r="W88" s="18">
        <f t="shared" si="215"/>
        <v>0</v>
      </c>
      <c r="X88" s="18">
        <f t="shared" si="216"/>
        <v>0</v>
      </c>
      <c r="Y88" s="18">
        <f t="shared" si="217"/>
        <v>0</v>
      </c>
      <c r="Z88" s="18">
        <f t="shared" si="218"/>
        <v>0</v>
      </c>
      <c r="AA88" s="18">
        <f t="shared" si="219"/>
        <v>0</v>
      </c>
      <c r="AB88" s="18">
        <f t="shared" si="220"/>
        <v>0</v>
      </c>
      <c r="AC88" s="18">
        <f t="shared" si="221"/>
        <v>0</v>
      </c>
      <c r="AD88" s="18">
        <f t="shared" si="222"/>
        <v>0</v>
      </c>
      <c r="AE88" s="18">
        <f t="shared" si="223"/>
        <v>0</v>
      </c>
      <c r="AF88" s="41">
        <f t="shared" si="224"/>
        <v>2732.2</v>
      </c>
      <c r="AG88" s="41">
        <f t="shared" si="225"/>
        <v>0</v>
      </c>
      <c r="AH88" s="41">
        <f t="shared" si="226"/>
        <v>0</v>
      </c>
      <c r="AI88" s="41">
        <f t="shared" si="227"/>
        <v>0</v>
      </c>
      <c r="AJ88" s="41">
        <f t="shared" si="228"/>
        <v>0</v>
      </c>
      <c r="AK88" s="41">
        <f t="shared" si="229"/>
        <v>0</v>
      </c>
      <c r="AL88" s="41">
        <f t="shared" si="230"/>
        <v>2732.2</v>
      </c>
      <c r="AM88" s="41">
        <f t="shared" si="231"/>
        <v>0</v>
      </c>
      <c r="AN88" s="41">
        <f t="shared" si="232"/>
        <v>0</v>
      </c>
      <c r="AO88" s="42">
        <f t="shared" si="233"/>
        <v>1366.1</v>
      </c>
      <c r="AP88" s="42">
        <f t="shared" si="234"/>
        <v>2732.2</v>
      </c>
      <c r="AQ88" s="42">
        <f t="shared" si="235"/>
        <v>0</v>
      </c>
      <c r="AR88" s="42">
        <f t="shared" si="236"/>
        <v>0</v>
      </c>
      <c r="AS88" s="42">
        <f t="shared" si="237"/>
        <v>0</v>
      </c>
      <c r="AT88" s="42">
        <f t="shared" si="238"/>
        <v>0</v>
      </c>
      <c r="AU88" s="42">
        <f t="shared" si="188"/>
        <v>2732.2</v>
      </c>
      <c r="AV88" s="42">
        <f t="shared" si="189"/>
        <v>0</v>
      </c>
      <c r="AW88" s="42">
        <f t="shared" si="190"/>
        <v>2732.2</v>
      </c>
      <c r="AX88" s="42">
        <f t="shared" si="191"/>
        <v>2732.2</v>
      </c>
      <c r="AY88" s="42">
        <f t="shared" si="192"/>
        <v>2732.2</v>
      </c>
      <c r="AZ88" s="42">
        <f t="shared" si="239"/>
        <v>0</v>
      </c>
      <c r="BA88" s="43">
        <f t="shared" si="193"/>
        <v>100</v>
      </c>
      <c r="BB88" s="20"/>
    </row>
    <row r="89" spans="2:54" ht="31.2" x14ac:dyDescent="0.3">
      <c r="B89" s="38" t="s">
        <v>116</v>
      </c>
      <c r="C89" s="38" t="s">
        <v>42</v>
      </c>
      <c r="D89" s="38" t="s">
        <v>44</v>
      </c>
      <c r="E89" s="39" t="str">
        <f t="shared" si="194"/>
        <v>0113</v>
      </c>
      <c r="F89" s="16" t="s">
        <v>130</v>
      </c>
      <c r="G89" s="38" t="s">
        <v>54</v>
      </c>
      <c r="H89" s="40" t="s">
        <v>55</v>
      </c>
      <c r="I89" s="18">
        <v>2732.2</v>
      </c>
      <c r="J89" s="18">
        <v>2732.2</v>
      </c>
      <c r="K89" s="18">
        <v>2732.2</v>
      </c>
      <c r="L89" s="18"/>
      <c r="M89" s="18"/>
      <c r="N89" s="18"/>
      <c r="O89" s="18">
        <v>0</v>
      </c>
      <c r="P89" s="18">
        <v>0</v>
      </c>
      <c r="Q89" s="18">
        <v>0</v>
      </c>
      <c r="R89" s="18">
        <v>0</v>
      </c>
      <c r="S89" s="18"/>
      <c r="T89" s="18">
        <f t="shared" si="187"/>
        <v>2732.2</v>
      </c>
      <c r="U89" s="18">
        <f t="shared" si="106"/>
        <v>2732.2</v>
      </c>
      <c r="V89" s="18">
        <f t="shared" si="107"/>
        <v>2732.2</v>
      </c>
      <c r="W89" s="18"/>
      <c r="X89" s="18"/>
      <c r="Y89" s="18"/>
      <c r="Z89" s="18"/>
      <c r="AA89" s="18"/>
      <c r="AB89" s="18"/>
      <c r="AC89" s="18"/>
      <c r="AD89" s="18"/>
      <c r="AE89" s="18"/>
      <c r="AF89" s="41">
        <v>2732.2</v>
      </c>
      <c r="AG89" s="41"/>
      <c r="AH89" s="41">
        <v>0</v>
      </c>
      <c r="AI89" s="41">
        <v>0</v>
      </c>
      <c r="AJ89" s="41">
        <v>0</v>
      </c>
      <c r="AK89" s="41">
        <v>0</v>
      </c>
      <c r="AL89" s="41">
        <v>2732.2</v>
      </c>
      <c r="AM89" s="41">
        <v>0</v>
      </c>
      <c r="AN89" s="41">
        <v>0</v>
      </c>
      <c r="AO89" s="14">
        <v>1366.1</v>
      </c>
      <c r="AP89" s="42">
        <v>2732.2</v>
      </c>
      <c r="AQ89" s="42">
        <v>0</v>
      </c>
      <c r="AR89" s="42">
        <v>0</v>
      </c>
      <c r="AS89" s="42">
        <v>0</v>
      </c>
      <c r="AT89" s="42">
        <v>0</v>
      </c>
      <c r="AU89" s="42">
        <f t="shared" si="188"/>
        <v>2732.2</v>
      </c>
      <c r="AV89" s="42">
        <f t="shared" si="189"/>
        <v>0</v>
      </c>
      <c r="AW89" s="42">
        <f t="shared" si="190"/>
        <v>2732.2</v>
      </c>
      <c r="AX89" s="42">
        <f t="shared" si="191"/>
        <v>2732.2</v>
      </c>
      <c r="AY89" s="42">
        <f t="shared" si="192"/>
        <v>2732.2</v>
      </c>
      <c r="AZ89" s="42"/>
      <c r="BA89" s="43">
        <f t="shared" si="193"/>
        <v>100</v>
      </c>
      <c r="BB89" s="44"/>
    </row>
    <row r="90" spans="2:54" ht="46.8" x14ac:dyDescent="0.3">
      <c r="B90" s="38" t="s">
        <v>116</v>
      </c>
      <c r="C90" s="38" t="s">
        <v>42</v>
      </c>
      <c r="D90" s="38" t="s">
        <v>44</v>
      </c>
      <c r="E90" s="39" t="str">
        <f t="shared" si="194"/>
        <v>0113</v>
      </c>
      <c r="F90" s="38" t="s">
        <v>78</v>
      </c>
      <c r="G90" s="39"/>
      <c r="H90" s="40" t="s">
        <v>79</v>
      </c>
      <c r="I90" s="18">
        <f t="shared" si="204"/>
        <v>40000</v>
      </c>
      <c r="J90" s="18">
        <f t="shared" si="205"/>
        <v>0</v>
      </c>
      <c r="K90" s="18">
        <f t="shared" si="206"/>
        <v>0</v>
      </c>
      <c r="L90" s="18">
        <f t="shared" si="207"/>
        <v>0</v>
      </c>
      <c r="M90" s="18">
        <f t="shared" si="208"/>
        <v>0</v>
      </c>
      <c r="N90" s="18">
        <f t="shared" si="209"/>
        <v>0</v>
      </c>
      <c r="O90" s="18">
        <f t="shared" si="210"/>
        <v>0</v>
      </c>
      <c r="P90" s="18">
        <f t="shared" si="211"/>
        <v>0</v>
      </c>
      <c r="Q90" s="18">
        <f t="shared" si="212"/>
        <v>0</v>
      </c>
      <c r="R90" s="18">
        <f t="shared" si="213"/>
        <v>0</v>
      </c>
      <c r="S90" s="18">
        <f t="shared" si="214"/>
        <v>0</v>
      </c>
      <c r="T90" s="18">
        <f t="shared" si="187"/>
        <v>40000</v>
      </c>
      <c r="U90" s="18">
        <f t="shared" si="106"/>
        <v>0</v>
      </c>
      <c r="V90" s="18">
        <f t="shared" si="107"/>
        <v>0</v>
      </c>
      <c r="W90" s="18">
        <f t="shared" si="215"/>
        <v>0</v>
      </c>
      <c r="X90" s="18">
        <f t="shared" si="216"/>
        <v>0</v>
      </c>
      <c r="Y90" s="18">
        <f t="shared" si="217"/>
        <v>0</v>
      </c>
      <c r="Z90" s="18">
        <f t="shared" si="218"/>
        <v>0</v>
      </c>
      <c r="AA90" s="18">
        <f t="shared" si="219"/>
        <v>0</v>
      </c>
      <c r="AB90" s="18">
        <f t="shared" si="220"/>
        <v>0</v>
      </c>
      <c r="AC90" s="18">
        <f t="shared" si="221"/>
        <v>0</v>
      </c>
      <c r="AD90" s="18">
        <f t="shared" si="222"/>
        <v>0</v>
      </c>
      <c r="AE90" s="18">
        <f t="shared" si="223"/>
        <v>0</v>
      </c>
      <c r="AF90" s="41">
        <f t="shared" si="224"/>
        <v>83.1</v>
      </c>
      <c r="AG90" s="41">
        <f t="shared" si="225"/>
        <v>0</v>
      </c>
      <c r="AH90" s="41">
        <f t="shared" si="226"/>
        <v>0</v>
      </c>
      <c r="AI90" s="41">
        <f t="shared" si="227"/>
        <v>0</v>
      </c>
      <c r="AJ90" s="41">
        <f t="shared" si="228"/>
        <v>0</v>
      </c>
      <c r="AK90" s="41">
        <f t="shared" si="229"/>
        <v>0</v>
      </c>
      <c r="AL90" s="41">
        <f t="shared" si="230"/>
        <v>83.1</v>
      </c>
      <c r="AM90" s="41">
        <f t="shared" si="231"/>
        <v>0</v>
      </c>
      <c r="AN90" s="41">
        <f t="shared" si="232"/>
        <v>0</v>
      </c>
      <c r="AO90" s="42">
        <f t="shared" si="233"/>
        <v>83.1</v>
      </c>
      <c r="AP90" s="42">
        <f t="shared" si="234"/>
        <v>17591.597409999998</v>
      </c>
      <c r="AQ90" s="42">
        <f t="shared" si="235"/>
        <v>0</v>
      </c>
      <c r="AR90" s="42">
        <f t="shared" si="236"/>
        <v>0</v>
      </c>
      <c r="AS90" s="42">
        <f t="shared" si="237"/>
        <v>0</v>
      </c>
      <c r="AT90" s="42">
        <f t="shared" si="238"/>
        <v>0</v>
      </c>
      <c r="AU90" s="42">
        <f t="shared" si="188"/>
        <v>17591.597409999998</v>
      </c>
      <c r="AV90" s="42">
        <f t="shared" si="189"/>
        <v>22408.402590000002</v>
      </c>
      <c r="AW90" s="42">
        <f t="shared" si="190"/>
        <v>40000</v>
      </c>
      <c r="AX90" s="42">
        <f t="shared" si="191"/>
        <v>0</v>
      </c>
      <c r="AY90" s="42">
        <f t="shared" si="192"/>
        <v>0</v>
      </c>
      <c r="AZ90" s="42">
        <f t="shared" si="239"/>
        <v>0</v>
      </c>
      <c r="BA90" s="43">
        <f t="shared" si="193"/>
        <v>100</v>
      </c>
      <c r="BB90" s="20"/>
    </row>
    <row r="91" spans="2:54" ht="31.2" x14ac:dyDescent="0.3">
      <c r="B91" s="38" t="s">
        <v>116</v>
      </c>
      <c r="C91" s="38" t="s">
        <v>42</v>
      </c>
      <c r="D91" s="38" t="s">
        <v>44</v>
      </c>
      <c r="E91" s="39" t="str">
        <f t="shared" si="194"/>
        <v>0113</v>
      </c>
      <c r="F91" s="38" t="s">
        <v>80</v>
      </c>
      <c r="G91" s="39"/>
      <c r="H91" s="40" t="s">
        <v>81</v>
      </c>
      <c r="I91" s="18">
        <f t="shared" si="204"/>
        <v>40000</v>
      </c>
      <c r="J91" s="18">
        <f t="shared" si="205"/>
        <v>0</v>
      </c>
      <c r="K91" s="18">
        <f t="shared" si="206"/>
        <v>0</v>
      </c>
      <c r="L91" s="18">
        <f t="shared" si="207"/>
        <v>0</v>
      </c>
      <c r="M91" s="18">
        <f t="shared" si="208"/>
        <v>0</v>
      </c>
      <c r="N91" s="18">
        <f t="shared" si="209"/>
        <v>0</v>
      </c>
      <c r="O91" s="18">
        <f t="shared" si="210"/>
        <v>0</v>
      </c>
      <c r="P91" s="18">
        <f t="shared" si="211"/>
        <v>0</v>
      </c>
      <c r="Q91" s="18">
        <f t="shared" si="212"/>
        <v>0</v>
      </c>
      <c r="R91" s="18">
        <f t="shared" si="213"/>
        <v>0</v>
      </c>
      <c r="S91" s="18">
        <f t="shared" si="214"/>
        <v>0</v>
      </c>
      <c r="T91" s="18">
        <f t="shared" si="187"/>
        <v>40000</v>
      </c>
      <c r="U91" s="18">
        <f t="shared" si="106"/>
        <v>0</v>
      </c>
      <c r="V91" s="18">
        <f t="shared" si="107"/>
        <v>0</v>
      </c>
      <c r="W91" s="18">
        <f t="shared" si="215"/>
        <v>0</v>
      </c>
      <c r="X91" s="18">
        <f t="shared" si="216"/>
        <v>0</v>
      </c>
      <c r="Y91" s="18">
        <f t="shared" si="217"/>
        <v>0</v>
      </c>
      <c r="Z91" s="18">
        <f t="shared" si="218"/>
        <v>0</v>
      </c>
      <c r="AA91" s="18">
        <f t="shared" si="219"/>
        <v>0</v>
      </c>
      <c r="AB91" s="18">
        <f t="shared" si="220"/>
        <v>0</v>
      </c>
      <c r="AC91" s="18">
        <f t="shared" si="221"/>
        <v>0</v>
      </c>
      <c r="AD91" s="18">
        <f t="shared" si="222"/>
        <v>0</v>
      </c>
      <c r="AE91" s="18">
        <f t="shared" si="223"/>
        <v>0</v>
      </c>
      <c r="AF91" s="41">
        <f t="shared" si="224"/>
        <v>83.1</v>
      </c>
      <c r="AG91" s="41">
        <f t="shared" si="225"/>
        <v>0</v>
      </c>
      <c r="AH91" s="41">
        <f t="shared" si="226"/>
        <v>0</v>
      </c>
      <c r="AI91" s="41">
        <f t="shared" si="227"/>
        <v>0</v>
      </c>
      <c r="AJ91" s="41">
        <f t="shared" si="228"/>
        <v>0</v>
      </c>
      <c r="AK91" s="41">
        <f t="shared" si="229"/>
        <v>0</v>
      </c>
      <c r="AL91" s="41">
        <f t="shared" si="230"/>
        <v>83.1</v>
      </c>
      <c r="AM91" s="41">
        <f t="shared" si="231"/>
        <v>0</v>
      </c>
      <c r="AN91" s="41">
        <f t="shared" si="232"/>
        <v>0</v>
      </c>
      <c r="AO91" s="14">
        <f t="shared" si="233"/>
        <v>83.1</v>
      </c>
      <c r="AP91" s="42">
        <f t="shared" si="234"/>
        <v>17591.597409999998</v>
      </c>
      <c r="AQ91" s="42">
        <f t="shared" si="235"/>
        <v>0</v>
      </c>
      <c r="AR91" s="42">
        <f t="shared" si="236"/>
        <v>0</v>
      </c>
      <c r="AS91" s="42">
        <f t="shared" si="237"/>
        <v>0</v>
      </c>
      <c r="AT91" s="42">
        <f t="shared" si="238"/>
        <v>0</v>
      </c>
      <c r="AU91" s="42">
        <f t="shared" si="188"/>
        <v>17591.597409999998</v>
      </c>
      <c r="AV91" s="42">
        <f t="shared" si="189"/>
        <v>22408.402590000002</v>
      </c>
      <c r="AW91" s="42">
        <f t="shared" si="190"/>
        <v>40000</v>
      </c>
      <c r="AX91" s="42">
        <f t="shared" si="191"/>
        <v>0</v>
      </c>
      <c r="AY91" s="42">
        <f t="shared" si="192"/>
        <v>0</v>
      </c>
      <c r="AZ91" s="42">
        <f t="shared" si="239"/>
        <v>0</v>
      </c>
      <c r="BA91" s="43">
        <f t="shared" si="193"/>
        <v>100</v>
      </c>
      <c r="BB91" s="20"/>
    </row>
    <row r="92" spans="2:54" ht="31.2" x14ac:dyDescent="0.3">
      <c r="B92" s="38" t="s">
        <v>116</v>
      </c>
      <c r="C92" s="38" t="s">
        <v>42</v>
      </c>
      <c r="D92" s="38" t="s">
        <v>44</v>
      </c>
      <c r="E92" s="39" t="str">
        <f t="shared" si="194"/>
        <v>0113</v>
      </c>
      <c r="F92" s="38" t="s">
        <v>82</v>
      </c>
      <c r="G92" s="39"/>
      <c r="H92" s="40" t="s">
        <v>83</v>
      </c>
      <c r="I92" s="18">
        <f t="shared" si="204"/>
        <v>40000</v>
      </c>
      <c r="J92" s="18">
        <f t="shared" si="205"/>
        <v>0</v>
      </c>
      <c r="K92" s="18">
        <f t="shared" si="206"/>
        <v>0</v>
      </c>
      <c r="L92" s="18">
        <f t="shared" si="207"/>
        <v>0</v>
      </c>
      <c r="M92" s="18">
        <f t="shared" si="208"/>
        <v>0</v>
      </c>
      <c r="N92" s="18">
        <f t="shared" si="209"/>
        <v>0</v>
      </c>
      <c r="O92" s="18">
        <f t="shared" si="210"/>
        <v>0</v>
      </c>
      <c r="P92" s="18">
        <f t="shared" si="211"/>
        <v>0</v>
      </c>
      <c r="Q92" s="18">
        <f t="shared" si="212"/>
        <v>0</v>
      </c>
      <c r="R92" s="18">
        <f t="shared" si="213"/>
        <v>0</v>
      </c>
      <c r="S92" s="18">
        <f t="shared" si="214"/>
        <v>0</v>
      </c>
      <c r="T92" s="18">
        <f t="shared" si="187"/>
        <v>40000</v>
      </c>
      <c r="U92" s="18">
        <f t="shared" si="106"/>
        <v>0</v>
      </c>
      <c r="V92" s="18">
        <f t="shared" si="107"/>
        <v>0</v>
      </c>
      <c r="W92" s="18">
        <f t="shared" si="215"/>
        <v>0</v>
      </c>
      <c r="X92" s="18">
        <f t="shared" si="216"/>
        <v>0</v>
      </c>
      <c r="Y92" s="18">
        <f t="shared" si="217"/>
        <v>0</v>
      </c>
      <c r="Z92" s="18">
        <f t="shared" si="218"/>
        <v>0</v>
      </c>
      <c r="AA92" s="18">
        <f t="shared" si="219"/>
        <v>0</v>
      </c>
      <c r="AB92" s="18">
        <f t="shared" si="220"/>
        <v>0</v>
      </c>
      <c r="AC92" s="18">
        <f t="shared" si="221"/>
        <v>0</v>
      </c>
      <c r="AD92" s="18">
        <f t="shared" si="222"/>
        <v>0</v>
      </c>
      <c r="AE92" s="18">
        <f t="shared" si="223"/>
        <v>0</v>
      </c>
      <c r="AF92" s="41">
        <f t="shared" si="224"/>
        <v>83.1</v>
      </c>
      <c r="AG92" s="41">
        <f t="shared" si="225"/>
        <v>0</v>
      </c>
      <c r="AH92" s="41">
        <f t="shared" si="226"/>
        <v>0</v>
      </c>
      <c r="AI92" s="41">
        <f t="shared" si="227"/>
        <v>0</v>
      </c>
      <c r="AJ92" s="41">
        <f t="shared" si="228"/>
        <v>0</v>
      </c>
      <c r="AK92" s="41">
        <f t="shared" si="229"/>
        <v>0</v>
      </c>
      <c r="AL92" s="41">
        <f t="shared" si="230"/>
        <v>83.1</v>
      </c>
      <c r="AM92" s="41">
        <f t="shared" si="231"/>
        <v>0</v>
      </c>
      <c r="AN92" s="41">
        <f t="shared" si="232"/>
        <v>0</v>
      </c>
      <c r="AO92" s="42">
        <f t="shared" si="233"/>
        <v>83.1</v>
      </c>
      <c r="AP92" s="42">
        <f t="shared" si="234"/>
        <v>17591.597409999998</v>
      </c>
      <c r="AQ92" s="42">
        <f t="shared" si="235"/>
        <v>0</v>
      </c>
      <c r="AR92" s="42">
        <f t="shared" si="236"/>
        <v>0</v>
      </c>
      <c r="AS92" s="42">
        <f t="shared" si="237"/>
        <v>0</v>
      </c>
      <c r="AT92" s="42">
        <f t="shared" si="238"/>
        <v>0</v>
      </c>
      <c r="AU92" s="42">
        <f t="shared" si="188"/>
        <v>17591.597409999998</v>
      </c>
      <c r="AV92" s="42">
        <f t="shared" si="189"/>
        <v>22408.402590000002</v>
      </c>
      <c r="AW92" s="42">
        <f t="shared" si="190"/>
        <v>40000</v>
      </c>
      <c r="AX92" s="42">
        <f t="shared" si="191"/>
        <v>0</v>
      </c>
      <c r="AY92" s="42">
        <f t="shared" si="192"/>
        <v>0</v>
      </c>
      <c r="AZ92" s="42">
        <f t="shared" si="239"/>
        <v>0</v>
      </c>
      <c r="BA92" s="43">
        <f t="shared" si="193"/>
        <v>100</v>
      </c>
      <c r="BB92" s="20"/>
    </row>
    <row r="93" spans="2:54" x14ac:dyDescent="0.3">
      <c r="B93" s="38" t="s">
        <v>116</v>
      </c>
      <c r="C93" s="38" t="s">
        <v>42</v>
      </c>
      <c r="D93" s="38" t="s">
        <v>44</v>
      </c>
      <c r="E93" s="39" t="str">
        <f t="shared" si="194"/>
        <v>0113</v>
      </c>
      <c r="F93" s="38" t="s">
        <v>82</v>
      </c>
      <c r="G93" s="38" t="s">
        <v>56</v>
      </c>
      <c r="H93" s="40" t="s">
        <v>57</v>
      </c>
      <c r="I93" s="18">
        <v>40000</v>
      </c>
      <c r="J93" s="18">
        <v>0</v>
      </c>
      <c r="K93" s="18">
        <v>0</v>
      </c>
      <c r="L93" s="18"/>
      <c r="M93" s="18"/>
      <c r="N93" s="18"/>
      <c r="O93" s="18">
        <v>0</v>
      </c>
      <c r="P93" s="18">
        <v>0</v>
      </c>
      <c r="Q93" s="18">
        <v>0</v>
      </c>
      <c r="R93" s="18">
        <v>0</v>
      </c>
      <c r="S93" s="18"/>
      <c r="T93" s="18">
        <f t="shared" si="187"/>
        <v>40000</v>
      </c>
      <c r="U93" s="18">
        <f t="shared" si="106"/>
        <v>0</v>
      </c>
      <c r="V93" s="18">
        <f t="shared" si="107"/>
        <v>0</v>
      </c>
      <c r="W93" s="18"/>
      <c r="X93" s="18"/>
      <c r="Y93" s="18"/>
      <c r="Z93" s="18"/>
      <c r="AA93" s="18"/>
      <c r="AB93" s="18"/>
      <c r="AC93" s="18"/>
      <c r="AD93" s="18"/>
      <c r="AE93" s="18"/>
      <c r="AF93" s="41">
        <v>83.1</v>
      </c>
      <c r="AG93" s="41"/>
      <c r="AH93" s="41">
        <v>0</v>
      </c>
      <c r="AI93" s="41">
        <v>0</v>
      </c>
      <c r="AJ93" s="41">
        <v>0</v>
      </c>
      <c r="AK93" s="41">
        <v>0</v>
      </c>
      <c r="AL93" s="41">
        <v>83.1</v>
      </c>
      <c r="AM93" s="41">
        <v>0</v>
      </c>
      <c r="AN93" s="41">
        <v>0</v>
      </c>
      <c r="AO93" s="14">
        <v>83.1</v>
      </c>
      <c r="AP93" s="42">
        <v>17591.597409999998</v>
      </c>
      <c r="AQ93" s="42">
        <v>0</v>
      </c>
      <c r="AR93" s="42">
        <v>0</v>
      </c>
      <c r="AS93" s="42">
        <v>0</v>
      </c>
      <c r="AT93" s="42">
        <v>0</v>
      </c>
      <c r="AU93" s="42">
        <f t="shared" si="188"/>
        <v>17591.597409999998</v>
      </c>
      <c r="AV93" s="42">
        <f t="shared" si="189"/>
        <v>22408.402590000002</v>
      </c>
      <c r="AW93" s="42">
        <f t="shared" si="190"/>
        <v>40000</v>
      </c>
      <c r="AX93" s="42">
        <f t="shared" si="191"/>
        <v>0</v>
      </c>
      <c r="AY93" s="42">
        <f t="shared" si="192"/>
        <v>0</v>
      </c>
      <c r="AZ93" s="42"/>
      <c r="BA93" s="43">
        <f t="shared" si="193"/>
        <v>100</v>
      </c>
      <c r="BB93" s="44"/>
    </row>
    <row r="94" spans="2:54" s="21" customFormat="1" ht="31.2" x14ac:dyDescent="0.3">
      <c r="B94" s="22" t="s">
        <v>116</v>
      </c>
      <c r="C94" s="22" t="s">
        <v>44</v>
      </c>
      <c r="D94" s="22"/>
      <c r="E94" s="23" t="str">
        <f t="shared" si="194"/>
        <v>13</v>
      </c>
      <c r="F94" s="22"/>
      <c r="G94" s="22"/>
      <c r="H94" s="24" t="s">
        <v>132</v>
      </c>
      <c r="I94" s="25">
        <f t="shared" si="204"/>
        <v>3181.5</v>
      </c>
      <c r="J94" s="25">
        <f t="shared" si="205"/>
        <v>2518.3000000000002</v>
      </c>
      <c r="K94" s="25">
        <f t="shared" si="206"/>
        <v>1883.3</v>
      </c>
      <c r="L94" s="25">
        <f t="shared" si="207"/>
        <v>0</v>
      </c>
      <c r="M94" s="25">
        <f t="shared" si="208"/>
        <v>0</v>
      </c>
      <c r="N94" s="25">
        <f t="shared" si="209"/>
        <v>0</v>
      </c>
      <c r="O94" s="25">
        <f t="shared" si="210"/>
        <v>-969.4</v>
      </c>
      <c r="P94" s="25">
        <f t="shared" si="211"/>
        <v>0</v>
      </c>
      <c r="Q94" s="25">
        <f t="shared" si="212"/>
        <v>0</v>
      </c>
      <c r="R94" s="25">
        <f t="shared" si="213"/>
        <v>0</v>
      </c>
      <c r="S94" s="25">
        <f t="shared" si="214"/>
        <v>0</v>
      </c>
      <c r="T94" s="25">
        <f t="shared" si="187"/>
        <v>2212.1</v>
      </c>
      <c r="U94" s="25">
        <f t="shared" si="106"/>
        <v>2518.3000000000002</v>
      </c>
      <c r="V94" s="25">
        <f t="shared" si="107"/>
        <v>1883.3</v>
      </c>
      <c r="W94" s="25">
        <f t="shared" si="215"/>
        <v>0</v>
      </c>
      <c r="X94" s="25">
        <f t="shared" si="216"/>
        <v>0</v>
      </c>
      <c r="Y94" s="25">
        <f t="shared" si="217"/>
        <v>0</v>
      </c>
      <c r="Z94" s="25">
        <f t="shared" si="218"/>
        <v>0</v>
      </c>
      <c r="AA94" s="25">
        <f t="shared" si="219"/>
        <v>0</v>
      </c>
      <c r="AB94" s="25">
        <f t="shared" si="220"/>
        <v>0</v>
      </c>
      <c r="AC94" s="25">
        <f t="shared" si="221"/>
        <v>0</v>
      </c>
      <c r="AD94" s="25">
        <f t="shared" si="222"/>
        <v>0</v>
      </c>
      <c r="AE94" s="25">
        <f t="shared" si="223"/>
        <v>0</v>
      </c>
      <c r="AF94" s="26">
        <f t="shared" si="224"/>
        <v>2212.1</v>
      </c>
      <c r="AG94" s="26">
        <f t="shared" si="225"/>
        <v>0</v>
      </c>
      <c r="AH94" s="26">
        <f t="shared" si="226"/>
        <v>0</v>
      </c>
      <c r="AI94" s="26">
        <f t="shared" si="227"/>
        <v>0</v>
      </c>
      <c r="AJ94" s="26">
        <f t="shared" si="228"/>
        <v>0</v>
      </c>
      <c r="AK94" s="26">
        <f t="shared" si="229"/>
        <v>0</v>
      </c>
      <c r="AL94" s="26">
        <f t="shared" si="230"/>
        <v>2212.0752299999999</v>
      </c>
      <c r="AM94" s="26">
        <f t="shared" si="231"/>
        <v>0</v>
      </c>
      <c r="AN94" s="26">
        <f t="shared" si="232"/>
        <v>0</v>
      </c>
      <c r="AO94" s="27">
        <f t="shared" si="233"/>
        <v>0</v>
      </c>
      <c r="AP94" s="27">
        <f t="shared" si="234"/>
        <v>3181.5</v>
      </c>
      <c r="AQ94" s="27">
        <f t="shared" si="235"/>
        <v>-969.4</v>
      </c>
      <c r="AR94" s="27">
        <f t="shared" si="236"/>
        <v>0</v>
      </c>
      <c r="AS94" s="27">
        <f t="shared" si="237"/>
        <v>0</v>
      </c>
      <c r="AT94" s="27">
        <f t="shared" si="238"/>
        <v>0</v>
      </c>
      <c r="AU94" s="27">
        <f t="shared" si="188"/>
        <v>2212.1</v>
      </c>
      <c r="AV94" s="27">
        <f t="shared" si="189"/>
        <v>0</v>
      </c>
      <c r="AW94" s="27">
        <f t="shared" si="190"/>
        <v>2212.1</v>
      </c>
      <c r="AX94" s="27">
        <f t="shared" si="191"/>
        <v>2518.3000000000002</v>
      </c>
      <c r="AY94" s="27">
        <f t="shared" si="192"/>
        <v>1883.3</v>
      </c>
      <c r="AZ94" s="27">
        <f t="shared" si="239"/>
        <v>0</v>
      </c>
      <c r="BA94" s="28">
        <f t="shared" si="193"/>
        <v>99.99888024953664</v>
      </c>
      <c r="BB94" s="20"/>
    </row>
    <row r="95" spans="2:54" s="30" customFormat="1" ht="31.2" x14ac:dyDescent="0.3">
      <c r="B95" s="31" t="s">
        <v>116</v>
      </c>
      <c r="C95" s="31" t="s">
        <v>44</v>
      </c>
      <c r="D95" s="31" t="s">
        <v>42</v>
      </c>
      <c r="E95" s="29" t="str">
        <f t="shared" si="194"/>
        <v>1301</v>
      </c>
      <c r="F95" s="31"/>
      <c r="G95" s="31"/>
      <c r="H95" s="32" t="s">
        <v>133</v>
      </c>
      <c r="I95" s="33">
        <f t="shared" si="204"/>
        <v>3181.5</v>
      </c>
      <c r="J95" s="33">
        <f t="shared" si="205"/>
        <v>2518.3000000000002</v>
      </c>
      <c r="K95" s="33">
        <f t="shared" si="206"/>
        <v>1883.3</v>
      </c>
      <c r="L95" s="33">
        <f t="shared" si="207"/>
        <v>0</v>
      </c>
      <c r="M95" s="33">
        <f t="shared" si="208"/>
        <v>0</v>
      </c>
      <c r="N95" s="33">
        <f t="shared" si="209"/>
        <v>0</v>
      </c>
      <c r="O95" s="33">
        <f t="shared" si="210"/>
        <v>-969.4</v>
      </c>
      <c r="P95" s="33">
        <f t="shared" si="211"/>
        <v>0</v>
      </c>
      <c r="Q95" s="33">
        <f t="shared" si="212"/>
        <v>0</v>
      </c>
      <c r="R95" s="33">
        <f t="shared" si="213"/>
        <v>0</v>
      </c>
      <c r="S95" s="33">
        <f t="shared" si="214"/>
        <v>0</v>
      </c>
      <c r="T95" s="33">
        <f t="shared" si="187"/>
        <v>2212.1</v>
      </c>
      <c r="U95" s="33">
        <f t="shared" si="106"/>
        <v>2518.3000000000002</v>
      </c>
      <c r="V95" s="33">
        <f t="shared" si="107"/>
        <v>1883.3</v>
      </c>
      <c r="W95" s="33">
        <f t="shared" si="215"/>
        <v>0</v>
      </c>
      <c r="X95" s="33">
        <f t="shared" si="216"/>
        <v>0</v>
      </c>
      <c r="Y95" s="33">
        <f t="shared" si="217"/>
        <v>0</v>
      </c>
      <c r="Z95" s="33">
        <f t="shared" si="218"/>
        <v>0</v>
      </c>
      <c r="AA95" s="33">
        <f t="shared" si="219"/>
        <v>0</v>
      </c>
      <c r="AB95" s="33">
        <f t="shared" si="220"/>
        <v>0</v>
      </c>
      <c r="AC95" s="33">
        <f t="shared" si="221"/>
        <v>0</v>
      </c>
      <c r="AD95" s="33">
        <f t="shared" si="222"/>
        <v>0</v>
      </c>
      <c r="AE95" s="33">
        <f t="shared" si="223"/>
        <v>0</v>
      </c>
      <c r="AF95" s="34">
        <f t="shared" si="224"/>
        <v>2212.1</v>
      </c>
      <c r="AG95" s="34">
        <f t="shared" si="225"/>
        <v>0</v>
      </c>
      <c r="AH95" s="34">
        <f t="shared" si="226"/>
        <v>0</v>
      </c>
      <c r="AI95" s="34">
        <f t="shared" si="227"/>
        <v>0</v>
      </c>
      <c r="AJ95" s="34">
        <f t="shared" si="228"/>
        <v>0</v>
      </c>
      <c r="AK95" s="34">
        <f t="shared" si="229"/>
        <v>0</v>
      </c>
      <c r="AL95" s="34">
        <f t="shared" si="230"/>
        <v>2212.0752299999999</v>
      </c>
      <c r="AM95" s="34">
        <f t="shared" si="231"/>
        <v>0</v>
      </c>
      <c r="AN95" s="34">
        <f t="shared" si="232"/>
        <v>0</v>
      </c>
      <c r="AO95" s="35">
        <f t="shared" si="233"/>
        <v>0</v>
      </c>
      <c r="AP95" s="36">
        <f t="shared" si="234"/>
        <v>3181.5</v>
      </c>
      <c r="AQ95" s="36">
        <f t="shared" si="235"/>
        <v>-969.4</v>
      </c>
      <c r="AR95" s="36">
        <f t="shared" si="236"/>
        <v>0</v>
      </c>
      <c r="AS95" s="36">
        <f t="shared" si="237"/>
        <v>0</v>
      </c>
      <c r="AT95" s="36">
        <f t="shared" si="238"/>
        <v>0</v>
      </c>
      <c r="AU95" s="36">
        <f t="shared" si="188"/>
        <v>2212.1</v>
      </c>
      <c r="AV95" s="36">
        <f t="shared" si="189"/>
        <v>0</v>
      </c>
      <c r="AW95" s="36">
        <f t="shared" si="190"/>
        <v>2212.1</v>
      </c>
      <c r="AX95" s="36">
        <f t="shared" si="191"/>
        <v>2518.3000000000002</v>
      </c>
      <c r="AY95" s="36">
        <f t="shared" si="192"/>
        <v>1883.3</v>
      </c>
      <c r="AZ95" s="36">
        <f t="shared" si="239"/>
        <v>0</v>
      </c>
      <c r="BA95" s="37">
        <f t="shared" si="193"/>
        <v>99.99888024953664</v>
      </c>
      <c r="BB95" s="20"/>
    </row>
    <row r="96" spans="2:54" ht="31.2" x14ac:dyDescent="0.3">
      <c r="B96" s="38" t="s">
        <v>116</v>
      </c>
      <c r="C96" s="38" t="s">
        <v>44</v>
      </c>
      <c r="D96" s="38" t="s">
        <v>42</v>
      </c>
      <c r="E96" s="39" t="str">
        <f t="shared" si="194"/>
        <v>1301</v>
      </c>
      <c r="F96" s="38" t="s">
        <v>72</v>
      </c>
      <c r="G96" s="39"/>
      <c r="H96" s="40" t="s">
        <v>73</v>
      </c>
      <c r="I96" s="18">
        <f t="shared" si="204"/>
        <v>3181.5</v>
      </c>
      <c r="J96" s="18">
        <f t="shared" si="205"/>
        <v>2518.3000000000002</v>
      </c>
      <c r="K96" s="18">
        <f t="shared" si="206"/>
        <v>1883.3</v>
      </c>
      <c r="L96" s="18">
        <f t="shared" si="207"/>
        <v>0</v>
      </c>
      <c r="M96" s="18">
        <f t="shared" si="208"/>
        <v>0</v>
      </c>
      <c r="N96" s="18">
        <f t="shared" si="209"/>
        <v>0</v>
      </c>
      <c r="O96" s="18">
        <f t="shared" si="210"/>
        <v>-969.4</v>
      </c>
      <c r="P96" s="18">
        <f t="shared" si="211"/>
        <v>0</v>
      </c>
      <c r="Q96" s="18">
        <f t="shared" si="212"/>
        <v>0</v>
      </c>
      <c r="R96" s="18">
        <f t="shared" si="213"/>
        <v>0</v>
      </c>
      <c r="S96" s="18">
        <f t="shared" si="214"/>
        <v>0</v>
      </c>
      <c r="T96" s="18">
        <f t="shared" si="187"/>
        <v>2212.1</v>
      </c>
      <c r="U96" s="18">
        <f t="shared" si="106"/>
        <v>2518.3000000000002</v>
      </c>
      <c r="V96" s="18">
        <f t="shared" si="107"/>
        <v>1883.3</v>
      </c>
      <c r="W96" s="18">
        <f t="shared" si="215"/>
        <v>0</v>
      </c>
      <c r="X96" s="18">
        <f t="shared" si="216"/>
        <v>0</v>
      </c>
      <c r="Y96" s="18">
        <f t="shared" si="217"/>
        <v>0</v>
      </c>
      <c r="Z96" s="18">
        <f t="shared" si="218"/>
        <v>0</v>
      </c>
      <c r="AA96" s="18">
        <f t="shared" si="219"/>
        <v>0</v>
      </c>
      <c r="AB96" s="18">
        <f t="shared" si="220"/>
        <v>0</v>
      </c>
      <c r="AC96" s="18">
        <f t="shared" si="221"/>
        <v>0</v>
      </c>
      <c r="AD96" s="18">
        <f t="shared" si="222"/>
        <v>0</v>
      </c>
      <c r="AE96" s="18">
        <f t="shared" si="223"/>
        <v>0</v>
      </c>
      <c r="AF96" s="41">
        <f t="shared" si="224"/>
        <v>2212.1</v>
      </c>
      <c r="AG96" s="41">
        <f t="shared" si="225"/>
        <v>0</v>
      </c>
      <c r="AH96" s="41">
        <f t="shared" si="226"/>
        <v>0</v>
      </c>
      <c r="AI96" s="41">
        <f t="shared" si="227"/>
        <v>0</v>
      </c>
      <c r="AJ96" s="41">
        <f t="shared" si="228"/>
        <v>0</v>
      </c>
      <c r="AK96" s="41">
        <f t="shared" si="229"/>
        <v>0</v>
      </c>
      <c r="AL96" s="41">
        <f t="shared" si="230"/>
        <v>2212.0752299999999</v>
      </c>
      <c r="AM96" s="41">
        <f t="shared" si="231"/>
        <v>0</v>
      </c>
      <c r="AN96" s="41">
        <f t="shared" si="232"/>
        <v>0</v>
      </c>
      <c r="AO96" s="42">
        <f t="shared" si="233"/>
        <v>0</v>
      </c>
      <c r="AP96" s="42">
        <f t="shared" si="234"/>
        <v>3181.5</v>
      </c>
      <c r="AQ96" s="42">
        <f t="shared" si="235"/>
        <v>-969.4</v>
      </c>
      <c r="AR96" s="42">
        <f t="shared" si="236"/>
        <v>0</v>
      </c>
      <c r="AS96" s="42">
        <f t="shared" si="237"/>
        <v>0</v>
      </c>
      <c r="AT96" s="42">
        <f t="shared" si="238"/>
        <v>0</v>
      </c>
      <c r="AU96" s="42">
        <f t="shared" si="188"/>
        <v>2212.1</v>
      </c>
      <c r="AV96" s="42">
        <f t="shared" si="189"/>
        <v>0</v>
      </c>
      <c r="AW96" s="42">
        <f t="shared" si="190"/>
        <v>2212.1</v>
      </c>
      <c r="AX96" s="42">
        <f t="shared" si="191"/>
        <v>2518.3000000000002</v>
      </c>
      <c r="AY96" s="42">
        <f t="shared" si="192"/>
        <v>1883.3</v>
      </c>
      <c r="AZ96" s="42">
        <f t="shared" si="239"/>
        <v>0</v>
      </c>
      <c r="BA96" s="43">
        <f t="shared" si="193"/>
        <v>99.99888024953664</v>
      </c>
      <c r="BB96" s="20"/>
    </row>
    <row r="97" spans="2:54" x14ac:dyDescent="0.3">
      <c r="B97" s="38" t="s">
        <v>116</v>
      </c>
      <c r="C97" s="38" t="s">
        <v>44</v>
      </c>
      <c r="D97" s="38" t="s">
        <v>42</v>
      </c>
      <c r="E97" s="39" t="str">
        <f t="shared" si="194"/>
        <v>1301</v>
      </c>
      <c r="F97" s="38" t="s">
        <v>74</v>
      </c>
      <c r="G97" s="39"/>
      <c r="H97" s="40" t="s">
        <v>75</v>
      </c>
      <c r="I97" s="18">
        <f t="shared" si="204"/>
        <v>3181.5</v>
      </c>
      <c r="J97" s="18">
        <f t="shared" si="205"/>
        <v>2518.3000000000002</v>
      </c>
      <c r="K97" s="18">
        <f t="shared" si="206"/>
        <v>1883.3</v>
      </c>
      <c r="L97" s="18">
        <f t="shared" si="207"/>
        <v>0</v>
      </c>
      <c r="M97" s="18">
        <f t="shared" si="208"/>
        <v>0</v>
      </c>
      <c r="N97" s="18">
        <f t="shared" si="209"/>
        <v>0</v>
      </c>
      <c r="O97" s="18">
        <f t="shared" si="210"/>
        <v>-969.4</v>
      </c>
      <c r="P97" s="18">
        <f t="shared" si="211"/>
        <v>0</v>
      </c>
      <c r="Q97" s="18">
        <f t="shared" si="212"/>
        <v>0</v>
      </c>
      <c r="R97" s="18">
        <f t="shared" si="213"/>
        <v>0</v>
      </c>
      <c r="S97" s="18">
        <f t="shared" si="214"/>
        <v>0</v>
      </c>
      <c r="T97" s="18">
        <f t="shared" si="187"/>
        <v>2212.1</v>
      </c>
      <c r="U97" s="18">
        <f t="shared" si="106"/>
        <v>2518.3000000000002</v>
      </c>
      <c r="V97" s="18">
        <f t="shared" si="107"/>
        <v>1883.3</v>
      </c>
      <c r="W97" s="18">
        <f t="shared" si="215"/>
        <v>0</v>
      </c>
      <c r="X97" s="18">
        <f t="shared" si="216"/>
        <v>0</v>
      </c>
      <c r="Y97" s="18">
        <f t="shared" si="217"/>
        <v>0</v>
      </c>
      <c r="Z97" s="18">
        <f t="shared" si="218"/>
        <v>0</v>
      </c>
      <c r="AA97" s="18">
        <f t="shared" si="219"/>
        <v>0</v>
      </c>
      <c r="AB97" s="18">
        <f t="shared" si="220"/>
        <v>0</v>
      </c>
      <c r="AC97" s="18">
        <f t="shared" si="221"/>
        <v>0</v>
      </c>
      <c r="AD97" s="18">
        <f t="shared" si="222"/>
        <v>0</v>
      </c>
      <c r="AE97" s="18">
        <f t="shared" si="223"/>
        <v>0</v>
      </c>
      <c r="AF97" s="41">
        <f t="shared" si="224"/>
        <v>2212.1</v>
      </c>
      <c r="AG97" s="41">
        <f t="shared" si="225"/>
        <v>0</v>
      </c>
      <c r="AH97" s="41">
        <f t="shared" si="226"/>
        <v>0</v>
      </c>
      <c r="AI97" s="41">
        <f t="shared" si="227"/>
        <v>0</v>
      </c>
      <c r="AJ97" s="41">
        <f t="shared" si="228"/>
        <v>0</v>
      </c>
      <c r="AK97" s="41">
        <f t="shared" si="229"/>
        <v>0</v>
      </c>
      <c r="AL97" s="41">
        <f t="shared" si="230"/>
        <v>2212.0752299999999</v>
      </c>
      <c r="AM97" s="41">
        <f t="shared" si="231"/>
        <v>0</v>
      </c>
      <c r="AN97" s="41">
        <f t="shared" si="232"/>
        <v>0</v>
      </c>
      <c r="AO97" s="14">
        <f t="shared" si="233"/>
        <v>0</v>
      </c>
      <c r="AP97" s="42">
        <f t="shared" si="234"/>
        <v>3181.5</v>
      </c>
      <c r="AQ97" s="42">
        <f t="shared" si="235"/>
        <v>-969.4</v>
      </c>
      <c r="AR97" s="42">
        <f t="shared" si="236"/>
        <v>0</v>
      </c>
      <c r="AS97" s="42">
        <f t="shared" si="237"/>
        <v>0</v>
      </c>
      <c r="AT97" s="42">
        <f t="shared" si="238"/>
        <v>0</v>
      </c>
      <c r="AU97" s="42">
        <f t="shared" si="188"/>
        <v>2212.1</v>
      </c>
      <c r="AV97" s="42">
        <f t="shared" si="189"/>
        <v>0</v>
      </c>
      <c r="AW97" s="42">
        <f t="shared" si="190"/>
        <v>2212.1</v>
      </c>
      <c r="AX97" s="42">
        <f t="shared" si="191"/>
        <v>2518.3000000000002</v>
      </c>
      <c r="AY97" s="42">
        <f t="shared" si="192"/>
        <v>1883.3</v>
      </c>
      <c r="AZ97" s="42">
        <f t="shared" si="239"/>
        <v>0</v>
      </c>
      <c r="BA97" s="43">
        <f t="shared" si="193"/>
        <v>99.99888024953664</v>
      </c>
      <c r="BB97" s="20"/>
    </row>
    <row r="98" spans="2:54" ht="31.2" x14ac:dyDescent="0.3">
      <c r="B98" s="38" t="s">
        <v>116</v>
      </c>
      <c r="C98" s="38" t="s">
        <v>44</v>
      </c>
      <c r="D98" s="38" t="s">
        <v>42</v>
      </c>
      <c r="E98" s="39" t="str">
        <f t="shared" si="194"/>
        <v>1301</v>
      </c>
      <c r="F98" s="38" t="s">
        <v>134</v>
      </c>
      <c r="G98" s="39"/>
      <c r="H98" s="40" t="s">
        <v>135</v>
      </c>
      <c r="I98" s="18">
        <f t="shared" si="204"/>
        <v>3181.5</v>
      </c>
      <c r="J98" s="18">
        <f t="shared" si="205"/>
        <v>2518.3000000000002</v>
      </c>
      <c r="K98" s="18">
        <f t="shared" si="206"/>
        <v>1883.3</v>
      </c>
      <c r="L98" s="18">
        <f t="shared" si="207"/>
        <v>0</v>
      </c>
      <c r="M98" s="18">
        <f t="shared" si="208"/>
        <v>0</v>
      </c>
      <c r="N98" s="18">
        <f t="shared" si="209"/>
        <v>0</v>
      </c>
      <c r="O98" s="18">
        <f t="shared" si="210"/>
        <v>-969.4</v>
      </c>
      <c r="P98" s="18">
        <f t="shared" si="211"/>
        <v>0</v>
      </c>
      <c r="Q98" s="18">
        <f t="shared" si="212"/>
        <v>0</v>
      </c>
      <c r="R98" s="18">
        <f t="shared" si="213"/>
        <v>0</v>
      </c>
      <c r="S98" s="18">
        <f t="shared" si="214"/>
        <v>0</v>
      </c>
      <c r="T98" s="18">
        <f t="shared" si="187"/>
        <v>2212.1</v>
      </c>
      <c r="U98" s="18">
        <f t="shared" si="106"/>
        <v>2518.3000000000002</v>
      </c>
      <c r="V98" s="18">
        <f t="shared" si="107"/>
        <v>1883.3</v>
      </c>
      <c r="W98" s="18">
        <f t="shared" si="215"/>
        <v>0</v>
      </c>
      <c r="X98" s="18">
        <f t="shared" si="216"/>
        <v>0</v>
      </c>
      <c r="Y98" s="18">
        <f t="shared" si="217"/>
        <v>0</v>
      </c>
      <c r="Z98" s="18">
        <f t="shared" si="218"/>
        <v>0</v>
      </c>
      <c r="AA98" s="18">
        <f t="shared" si="219"/>
        <v>0</v>
      </c>
      <c r="AB98" s="18">
        <f t="shared" si="220"/>
        <v>0</v>
      </c>
      <c r="AC98" s="18">
        <f t="shared" si="221"/>
        <v>0</v>
      </c>
      <c r="AD98" s="18">
        <f t="shared" si="222"/>
        <v>0</v>
      </c>
      <c r="AE98" s="18">
        <f t="shared" si="223"/>
        <v>0</v>
      </c>
      <c r="AF98" s="41">
        <f t="shared" si="224"/>
        <v>2212.1</v>
      </c>
      <c r="AG98" s="41">
        <f t="shared" si="225"/>
        <v>0</v>
      </c>
      <c r="AH98" s="41">
        <f t="shared" si="226"/>
        <v>0</v>
      </c>
      <c r="AI98" s="41">
        <f t="shared" si="227"/>
        <v>0</v>
      </c>
      <c r="AJ98" s="41">
        <f t="shared" si="228"/>
        <v>0</v>
      </c>
      <c r="AK98" s="41">
        <f t="shared" si="229"/>
        <v>0</v>
      </c>
      <c r="AL98" s="41">
        <f t="shared" si="230"/>
        <v>2212.0752299999999</v>
      </c>
      <c r="AM98" s="41">
        <f t="shared" si="231"/>
        <v>0</v>
      </c>
      <c r="AN98" s="41">
        <f t="shared" si="232"/>
        <v>0</v>
      </c>
      <c r="AO98" s="42">
        <f t="shared" si="233"/>
        <v>0</v>
      </c>
      <c r="AP98" s="42">
        <f t="shared" si="234"/>
        <v>3181.5</v>
      </c>
      <c r="AQ98" s="42">
        <f t="shared" si="235"/>
        <v>-969.4</v>
      </c>
      <c r="AR98" s="42">
        <f t="shared" si="236"/>
        <v>0</v>
      </c>
      <c r="AS98" s="42">
        <f t="shared" si="237"/>
        <v>0</v>
      </c>
      <c r="AT98" s="42">
        <f t="shared" si="238"/>
        <v>0</v>
      </c>
      <c r="AU98" s="42">
        <f t="shared" si="188"/>
        <v>2212.1</v>
      </c>
      <c r="AV98" s="42">
        <f t="shared" si="189"/>
        <v>0</v>
      </c>
      <c r="AW98" s="42">
        <f t="shared" si="190"/>
        <v>2212.1</v>
      </c>
      <c r="AX98" s="42">
        <f t="shared" si="191"/>
        <v>2518.3000000000002</v>
      </c>
      <c r="AY98" s="42">
        <f t="shared" si="192"/>
        <v>1883.3</v>
      </c>
      <c r="AZ98" s="42">
        <f t="shared" si="239"/>
        <v>0</v>
      </c>
      <c r="BA98" s="43">
        <f t="shared" si="193"/>
        <v>99.99888024953664</v>
      </c>
      <c r="BB98" s="20"/>
    </row>
    <row r="99" spans="2:54" ht="31.2" x14ac:dyDescent="0.3">
      <c r="B99" s="38" t="s">
        <v>116</v>
      </c>
      <c r="C99" s="38" t="s">
        <v>44</v>
      </c>
      <c r="D99" s="38" t="s">
        <v>42</v>
      </c>
      <c r="E99" s="39" t="str">
        <f t="shared" si="194"/>
        <v>1301</v>
      </c>
      <c r="F99" s="38" t="s">
        <v>134</v>
      </c>
      <c r="G99" s="17" t="s">
        <v>136</v>
      </c>
      <c r="H99" s="40" t="s">
        <v>132</v>
      </c>
      <c r="I99" s="18">
        <v>3181.5</v>
      </c>
      <c r="J99" s="18">
        <v>2518.3000000000002</v>
      </c>
      <c r="K99" s="18">
        <v>1883.3</v>
      </c>
      <c r="L99" s="18"/>
      <c r="M99" s="18"/>
      <c r="N99" s="18"/>
      <c r="O99" s="18">
        <v>-969.4</v>
      </c>
      <c r="P99" s="18">
        <v>0</v>
      </c>
      <c r="Q99" s="18">
        <v>0</v>
      </c>
      <c r="R99" s="18">
        <v>0</v>
      </c>
      <c r="S99" s="18"/>
      <c r="T99" s="18">
        <f t="shared" si="187"/>
        <v>2212.1</v>
      </c>
      <c r="U99" s="18">
        <f t="shared" si="106"/>
        <v>2518.3000000000002</v>
      </c>
      <c r="V99" s="18">
        <f t="shared" si="107"/>
        <v>1883.3</v>
      </c>
      <c r="W99" s="18"/>
      <c r="X99" s="18"/>
      <c r="Y99" s="18"/>
      <c r="Z99" s="18"/>
      <c r="AA99" s="18"/>
      <c r="AB99" s="18"/>
      <c r="AC99" s="18"/>
      <c r="AD99" s="18"/>
      <c r="AE99" s="18"/>
      <c r="AF99" s="41">
        <v>2212.1</v>
      </c>
      <c r="AG99" s="41"/>
      <c r="AH99" s="41">
        <v>0</v>
      </c>
      <c r="AI99" s="41">
        <v>0</v>
      </c>
      <c r="AJ99" s="41">
        <v>0</v>
      </c>
      <c r="AK99" s="41">
        <v>0</v>
      </c>
      <c r="AL99" s="41">
        <v>2212.0752299999999</v>
      </c>
      <c r="AM99" s="41">
        <v>0</v>
      </c>
      <c r="AN99" s="41">
        <v>0</v>
      </c>
      <c r="AO99" s="14">
        <v>0</v>
      </c>
      <c r="AP99" s="42">
        <v>3181.5</v>
      </c>
      <c r="AQ99" s="42">
        <v>-969.4</v>
      </c>
      <c r="AR99" s="42">
        <v>0</v>
      </c>
      <c r="AS99" s="42">
        <v>0</v>
      </c>
      <c r="AT99" s="42">
        <v>0</v>
      </c>
      <c r="AU99" s="42">
        <f t="shared" si="188"/>
        <v>2212.1</v>
      </c>
      <c r="AV99" s="42">
        <f t="shared" si="189"/>
        <v>0</v>
      </c>
      <c r="AW99" s="42">
        <f t="shared" si="190"/>
        <v>2212.1</v>
      </c>
      <c r="AX99" s="42">
        <f t="shared" si="191"/>
        <v>2518.3000000000002</v>
      </c>
      <c r="AY99" s="42">
        <f t="shared" si="192"/>
        <v>1883.3</v>
      </c>
      <c r="AZ99" s="42"/>
      <c r="BA99" s="43">
        <f t="shared" si="193"/>
        <v>99.99888024953664</v>
      </c>
      <c r="BB99" s="44"/>
    </row>
    <row r="100" spans="2:54" s="21" customFormat="1" ht="31.2" x14ac:dyDescent="0.3">
      <c r="B100" s="22" t="s">
        <v>137</v>
      </c>
      <c r="C100" s="22"/>
      <c r="D100" s="22"/>
      <c r="E100" s="23" t="str">
        <f t="shared" si="194"/>
        <v/>
      </c>
      <c r="F100" s="22"/>
      <c r="G100" s="22"/>
      <c r="H100" s="24" t="s">
        <v>138</v>
      </c>
      <c r="I100" s="25">
        <f t="shared" si="204"/>
        <v>129458</v>
      </c>
      <c r="J100" s="25">
        <f t="shared" si="205"/>
        <v>129917.3</v>
      </c>
      <c r="K100" s="25">
        <f t="shared" si="206"/>
        <v>130701</v>
      </c>
      <c r="L100" s="25">
        <f t="shared" si="207"/>
        <v>0</v>
      </c>
      <c r="M100" s="25">
        <f t="shared" si="208"/>
        <v>0</v>
      </c>
      <c r="N100" s="25">
        <f t="shared" si="209"/>
        <v>0</v>
      </c>
      <c r="O100" s="25">
        <f t="shared" si="210"/>
        <v>0</v>
      </c>
      <c r="P100" s="25">
        <f t="shared" si="211"/>
        <v>0</v>
      </c>
      <c r="Q100" s="25">
        <f t="shared" si="212"/>
        <v>0</v>
      </c>
      <c r="R100" s="25">
        <f t="shared" si="213"/>
        <v>0</v>
      </c>
      <c r="S100" s="25">
        <f t="shared" si="214"/>
        <v>12776.1</v>
      </c>
      <c r="T100" s="25">
        <f t="shared" si="187"/>
        <v>142234.1</v>
      </c>
      <c r="U100" s="25">
        <f t="shared" si="106"/>
        <v>129917.3</v>
      </c>
      <c r="V100" s="25">
        <f t="shared" si="107"/>
        <v>130701</v>
      </c>
      <c r="W100" s="25">
        <f t="shared" si="215"/>
        <v>12776.1</v>
      </c>
      <c r="X100" s="25">
        <f t="shared" si="216"/>
        <v>0</v>
      </c>
      <c r="Y100" s="25">
        <f t="shared" si="217"/>
        <v>0</v>
      </c>
      <c r="Z100" s="25">
        <f t="shared" si="218"/>
        <v>0</v>
      </c>
      <c r="AA100" s="25">
        <f t="shared" si="219"/>
        <v>15575.7</v>
      </c>
      <c r="AB100" s="25">
        <f t="shared" si="220"/>
        <v>0</v>
      </c>
      <c r="AC100" s="25">
        <f t="shared" si="221"/>
        <v>15575.7</v>
      </c>
      <c r="AD100" s="25">
        <f t="shared" si="222"/>
        <v>0</v>
      </c>
      <c r="AE100" s="25">
        <f t="shared" si="223"/>
        <v>0</v>
      </c>
      <c r="AF100" s="26">
        <f t="shared" si="224"/>
        <v>141667.24300000002</v>
      </c>
      <c r="AG100" s="26">
        <f t="shared" si="225"/>
        <v>0</v>
      </c>
      <c r="AH100" s="26">
        <f t="shared" si="226"/>
        <v>0</v>
      </c>
      <c r="AI100" s="26">
        <f t="shared" si="227"/>
        <v>0</v>
      </c>
      <c r="AJ100" s="26">
        <f t="shared" si="228"/>
        <v>0</v>
      </c>
      <c r="AK100" s="26">
        <f t="shared" si="229"/>
        <v>0</v>
      </c>
      <c r="AL100" s="26">
        <f t="shared" si="230"/>
        <v>138605.38991000003</v>
      </c>
      <c r="AM100" s="26">
        <f t="shared" si="231"/>
        <v>0</v>
      </c>
      <c r="AN100" s="26">
        <f t="shared" si="232"/>
        <v>0</v>
      </c>
      <c r="AO100" s="27">
        <f t="shared" si="233"/>
        <v>93261.909639999998</v>
      </c>
      <c r="AP100" s="27">
        <f t="shared" si="234"/>
        <v>141925.9</v>
      </c>
      <c r="AQ100" s="27">
        <f t="shared" si="235"/>
        <v>0</v>
      </c>
      <c r="AR100" s="27">
        <f t="shared" si="236"/>
        <v>0</v>
      </c>
      <c r="AS100" s="27">
        <f t="shared" si="237"/>
        <v>0</v>
      </c>
      <c r="AT100" s="27">
        <f t="shared" si="238"/>
        <v>0</v>
      </c>
      <c r="AU100" s="27">
        <f t="shared" si="188"/>
        <v>141925.9</v>
      </c>
      <c r="AV100" s="27">
        <f t="shared" si="189"/>
        <v>308.20000000001164</v>
      </c>
      <c r="AW100" s="27">
        <f t="shared" si="190"/>
        <v>155010.20000000001</v>
      </c>
      <c r="AX100" s="27">
        <f t="shared" si="191"/>
        <v>145493</v>
      </c>
      <c r="AY100" s="27">
        <f t="shared" si="192"/>
        <v>146276.70000000001</v>
      </c>
      <c r="AZ100" s="27">
        <f t="shared" si="239"/>
        <v>0</v>
      </c>
      <c r="BA100" s="28">
        <f t="shared" si="193"/>
        <v>97.838700729144563</v>
      </c>
      <c r="BB100" s="20"/>
    </row>
    <row r="101" spans="2:54" s="21" customFormat="1" x14ac:dyDescent="0.3">
      <c r="B101" s="22" t="s">
        <v>137</v>
      </c>
      <c r="C101" s="22" t="s">
        <v>84</v>
      </c>
      <c r="D101" s="22"/>
      <c r="E101" s="23" t="str">
        <f t="shared" si="194"/>
        <v>04</v>
      </c>
      <c r="F101" s="22"/>
      <c r="G101" s="22"/>
      <c r="H101" s="24" t="s">
        <v>85</v>
      </c>
      <c r="I101" s="25">
        <f t="shared" ref="I101:I103" si="240">I102</f>
        <v>129458</v>
      </c>
      <c r="J101" s="25">
        <f t="shared" ref="J101:J103" si="241">J102</f>
        <v>129917.3</v>
      </c>
      <c r="K101" s="25">
        <f t="shared" ref="K101:K103" si="242">K102</f>
        <v>130701</v>
      </c>
      <c r="L101" s="25">
        <f t="shared" ref="L101:L103" si="243">L102</f>
        <v>0</v>
      </c>
      <c r="M101" s="25">
        <f t="shared" ref="M101:M103" si="244">M102</f>
        <v>0</v>
      </c>
      <c r="N101" s="25">
        <f t="shared" ref="N101:N103" si="245">N102</f>
        <v>0</v>
      </c>
      <c r="O101" s="25">
        <f>O102</f>
        <v>0</v>
      </c>
      <c r="P101" s="25">
        <f>P102</f>
        <v>0</v>
      </c>
      <c r="Q101" s="25">
        <f>Q102</f>
        <v>0</v>
      </c>
      <c r="R101" s="25">
        <f>R102</f>
        <v>0</v>
      </c>
      <c r="S101" s="25">
        <f t="shared" ref="S101:S103" si="246">S102</f>
        <v>12776.1</v>
      </c>
      <c r="T101" s="25">
        <f t="shared" si="187"/>
        <v>142234.1</v>
      </c>
      <c r="U101" s="25">
        <f t="shared" si="106"/>
        <v>129917.3</v>
      </c>
      <c r="V101" s="25">
        <f t="shared" si="107"/>
        <v>130701</v>
      </c>
      <c r="W101" s="25">
        <f t="shared" ref="W101:W103" si="247">W102</f>
        <v>12776.1</v>
      </c>
      <c r="X101" s="25">
        <f t="shared" ref="X101:X103" si="248">X102</f>
        <v>0</v>
      </c>
      <c r="Y101" s="25">
        <f t="shared" ref="Y101:Y103" si="249">Y102</f>
        <v>0</v>
      </c>
      <c r="Z101" s="25">
        <f t="shared" ref="Z101:Z103" si="250">Z102</f>
        <v>0</v>
      </c>
      <c r="AA101" s="25">
        <f t="shared" ref="AA101:AA103" si="251">AA102</f>
        <v>15575.7</v>
      </c>
      <c r="AB101" s="25">
        <f t="shared" ref="AB101:AB103" si="252">AB102</f>
        <v>0</v>
      </c>
      <c r="AC101" s="25">
        <f t="shared" ref="AC101:AC103" si="253">AC102</f>
        <v>15575.7</v>
      </c>
      <c r="AD101" s="25">
        <f t="shared" ref="AD101:AD103" si="254">AD102</f>
        <v>0</v>
      </c>
      <c r="AE101" s="25">
        <f t="shared" ref="AE101:AE103" si="255">AE102</f>
        <v>0</v>
      </c>
      <c r="AF101" s="26">
        <f t="shared" ref="AF101:AT101" si="256">AF102</f>
        <v>141667.24300000002</v>
      </c>
      <c r="AG101" s="26">
        <f t="shared" si="256"/>
        <v>0</v>
      </c>
      <c r="AH101" s="26">
        <f t="shared" si="256"/>
        <v>0</v>
      </c>
      <c r="AI101" s="26">
        <f t="shared" si="256"/>
        <v>0</v>
      </c>
      <c r="AJ101" s="26">
        <f t="shared" si="256"/>
        <v>0</v>
      </c>
      <c r="AK101" s="26">
        <f t="shared" si="256"/>
        <v>0</v>
      </c>
      <c r="AL101" s="26">
        <f t="shared" si="256"/>
        <v>138605.38991000003</v>
      </c>
      <c r="AM101" s="26">
        <f t="shared" si="256"/>
        <v>0</v>
      </c>
      <c r="AN101" s="26">
        <f t="shared" si="256"/>
        <v>0</v>
      </c>
      <c r="AO101" s="45">
        <f t="shared" si="256"/>
        <v>93261.909639999998</v>
      </c>
      <c r="AP101" s="27">
        <f t="shared" si="256"/>
        <v>141925.9</v>
      </c>
      <c r="AQ101" s="27">
        <f t="shared" si="256"/>
        <v>0</v>
      </c>
      <c r="AR101" s="27">
        <f t="shared" si="256"/>
        <v>0</v>
      </c>
      <c r="AS101" s="27">
        <f t="shared" si="256"/>
        <v>0</v>
      </c>
      <c r="AT101" s="27">
        <f t="shared" si="256"/>
        <v>0</v>
      </c>
      <c r="AU101" s="27">
        <f t="shared" si="188"/>
        <v>141925.9</v>
      </c>
      <c r="AV101" s="27">
        <f t="shared" si="189"/>
        <v>308.20000000001164</v>
      </c>
      <c r="AW101" s="27">
        <f t="shared" si="190"/>
        <v>155010.20000000001</v>
      </c>
      <c r="AX101" s="27">
        <f t="shared" si="191"/>
        <v>145493</v>
      </c>
      <c r="AY101" s="27">
        <f t="shared" si="192"/>
        <v>146276.70000000001</v>
      </c>
      <c r="AZ101" s="27">
        <f t="shared" ref="AZ101:AZ103" si="257">AZ102</f>
        <v>0</v>
      </c>
      <c r="BA101" s="28">
        <f t="shared" si="193"/>
        <v>97.838700729144563</v>
      </c>
      <c r="BB101" s="20"/>
    </row>
    <row r="102" spans="2:54" s="30" customFormat="1" x14ac:dyDescent="0.3">
      <c r="B102" s="31" t="s">
        <v>137</v>
      </c>
      <c r="C102" s="31" t="s">
        <v>84</v>
      </c>
      <c r="D102" s="31" t="s">
        <v>139</v>
      </c>
      <c r="E102" s="29" t="str">
        <f t="shared" ref="E102:E165" si="258">CONCATENATE(C102,D102)</f>
        <v>0412</v>
      </c>
      <c r="F102" s="31"/>
      <c r="G102" s="31"/>
      <c r="H102" s="32" t="s">
        <v>140</v>
      </c>
      <c r="I102" s="33">
        <f t="shared" si="240"/>
        <v>129458</v>
      </c>
      <c r="J102" s="33">
        <f t="shared" si="241"/>
        <v>129917.3</v>
      </c>
      <c r="K102" s="33">
        <f t="shared" si="242"/>
        <v>130701</v>
      </c>
      <c r="L102" s="33">
        <f t="shared" si="243"/>
        <v>0</v>
      </c>
      <c r="M102" s="33">
        <f t="shared" si="244"/>
        <v>0</v>
      </c>
      <c r="N102" s="33">
        <f t="shared" si="245"/>
        <v>0</v>
      </c>
      <c r="O102" s="33">
        <f>O103+O116</f>
        <v>0</v>
      </c>
      <c r="P102" s="33">
        <f>P103+P116</f>
        <v>0</v>
      </c>
      <c r="Q102" s="33">
        <f>Q103+Q116</f>
        <v>0</v>
      </c>
      <c r="R102" s="33">
        <f>R103+R116</f>
        <v>0</v>
      </c>
      <c r="S102" s="33">
        <f t="shared" si="246"/>
        <v>12776.1</v>
      </c>
      <c r="T102" s="33">
        <f t="shared" ref="T102:T124" si="259">I102+L102+S102+R102+Q102+P102+O102</f>
        <v>142234.1</v>
      </c>
      <c r="U102" s="33">
        <f t="shared" ref="U102:U164" si="260">J102+M102</f>
        <v>129917.3</v>
      </c>
      <c r="V102" s="33">
        <f t="shared" ref="V102:V164" si="261">K102+N102</f>
        <v>130701</v>
      </c>
      <c r="W102" s="33">
        <f t="shared" si="247"/>
        <v>12776.1</v>
      </c>
      <c r="X102" s="33">
        <f t="shared" si="248"/>
        <v>0</v>
      </c>
      <c r="Y102" s="33">
        <f t="shared" si="249"/>
        <v>0</v>
      </c>
      <c r="Z102" s="33">
        <f t="shared" si="250"/>
        <v>0</v>
      </c>
      <c r="AA102" s="33">
        <f t="shared" si="251"/>
        <v>15575.7</v>
      </c>
      <c r="AB102" s="33">
        <f t="shared" si="252"/>
        <v>0</v>
      </c>
      <c r="AC102" s="33">
        <f t="shared" si="253"/>
        <v>15575.7</v>
      </c>
      <c r="AD102" s="33">
        <f t="shared" si="254"/>
        <v>0</v>
      </c>
      <c r="AE102" s="33">
        <f t="shared" si="255"/>
        <v>0</v>
      </c>
      <c r="AF102" s="34">
        <f t="shared" ref="AF102:AT102" si="262">AF103+AF116</f>
        <v>141667.24300000002</v>
      </c>
      <c r="AG102" s="34">
        <f t="shared" si="262"/>
        <v>0</v>
      </c>
      <c r="AH102" s="34">
        <f t="shared" si="262"/>
        <v>0</v>
      </c>
      <c r="AI102" s="34">
        <f t="shared" si="262"/>
        <v>0</v>
      </c>
      <c r="AJ102" s="34">
        <f t="shared" si="262"/>
        <v>0</v>
      </c>
      <c r="AK102" s="34">
        <f t="shared" si="262"/>
        <v>0</v>
      </c>
      <c r="AL102" s="34">
        <f t="shared" si="262"/>
        <v>138605.38991000003</v>
      </c>
      <c r="AM102" s="34">
        <f t="shared" si="262"/>
        <v>0</v>
      </c>
      <c r="AN102" s="34">
        <f t="shared" si="262"/>
        <v>0</v>
      </c>
      <c r="AO102" s="36">
        <f t="shared" si="262"/>
        <v>93261.909639999998</v>
      </c>
      <c r="AP102" s="36">
        <f t="shared" si="262"/>
        <v>141925.9</v>
      </c>
      <c r="AQ102" s="36">
        <f t="shared" si="262"/>
        <v>0</v>
      </c>
      <c r="AR102" s="36">
        <f t="shared" si="262"/>
        <v>0</v>
      </c>
      <c r="AS102" s="36">
        <f t="shared" si="262"/>
        <v>0</v>
      </c>
      <c r="AT102" s="36">
        <f t="shared" si="262"/>
        <v>0</v>
      </c>
      <c r="AU102" s="36">
        <f t="shared" ref="AU102:AU165" si="263">AP102+AS102+AT102+AR102+AQ102</f>
        <v>141925.9</v>
      </c>
      <c r="AV102" s="36">
        <f t="shared" ref="AV102:AV165" si="264">T102-AU102</f>
        <v>308.20000000001164</v>
      </c>
      <c r="AW102" s="36">
        <f t="shared" ref="AW102:AW165" si="265">T102+W102+X102+Y102+Z102</f>
        <v>155010.20000000001</v>
      </c>
      <c r="AX102" s="36">
        <f t="shared" ref="AX102:AX165" si="266">U102+AA102+AB102</f>
        <v>145493</v>
      </c>
      <c r="AY102" s="36">
        <f t="shared" ref="AY102:AY165" si="267">V102+AC102+AE102+AD102</f>
        <v>146276.70000000001</v>
      </c>
      <c r="AZ102" s="36">
        <f t="shared" si="257"/>
        <v>0</v>
      </c>
      <c r="BA102" s="37">
        <f t="shared" ref="BA102:BA165" si="268">AL102/AF102*100</f>
        <v>97.838700729144563</v>
      </c>
      <c r="BB102" s="20"/>
    </row>
    <row r="103" spans="2:54" ht="31.2" x14ac:dyDescent="0.3">
      <c r="B103" s="38" t="s">
        <v>137</v>
      </c>
      <c r="C103" s="38" t="s">
        <v>84</v>
      </c>
      <c r="D103" s="38" t="s">
        <v>139</v>
      </c>
      <c r="E103" s="39" t="str">
        <f t="shared" si="258"/>
        <v>0412</v>
      </c>
      <c r="F103" s="38" t="s">
        <v>141</v>
      </c>
      <c r="G103" s="38"/>
      <c r="H103" s="40" t="s">
        <v>142</v>
      </c>
      <c r="I103" s="18">
        <f t="shared" si="240"/>
        <v>129458</v>
      </c>
      <c r="J103" s="18">
        <f t="shared" si="241"/>
        <v>129917.3</v>
      </c>
      <c r="K103" s="18">
        <f t="shared" si="242"/>
        <v>130701</v>
      </c>
      <c r="L103" s="18">
        <f t="shared" si="243"/>
        <v>0</v>
      </c>
      <c r="M103" s="18">
        <f t="shared" si="244"/>
        <v>0</v>
      </c>
      <c r="N103" s="18">
        <f t="shared" si="245"/>
        <v>0</v>
      </c>
      <c r="O103" s="18">
        <f>O104</f>
        <v>0</v>
      </c>
      <c r="P103" s="18">
        <f>P104</f>
        <v>0</v>
      </c>
      <c r="Q103" s="18">
        <f>Q104</f>
        <v>0</v>
      </c>
      <c r="R103" s="18">
        <f>R104</f>
        <v>0</v>
      </c>
      <c r="S103" s="18">
        <f t="shared" si="246"/>
        <v>12776.1</v>
      </c>
      <c r="T103" s="18">
        <f t="shared" si="259"/>
        <v>142234.1</v>
      </c>
      <c r="U103" s="18">
        <f t="shared" si="260"/>
        <v>129917.3</v>
      </c>
      <c r="V103" s="18">
        <f t="shared" si="261"/>
        <v>130701</v>
      </c>
      <c r="W103" s="18">
        <f t="shared" si="247"/>
        <v>12776.1</v>
      </c>
      <c r="X103" s="18">
        <f t="shared" si="248"/>
        <v>0</v>
      </c>
      <c r="Y103" s="18">
        <f t="shared" si="249"/>
        <v>0</v>
      </c>
      <c r="Z103" s="18">
        <f t="shared" si="250"/>
        <v>0</v>
      </c>
      <c r="AA103" s="18">
        <f t="shared" si="251"/>
        <v>15575.7</v>
      </c>
      <c r="AB103" s="18">
        <f t="shared" si="252"/>
        <v>0</v>
      </c>
      <c r="AC103" s="18">
        <f t="shared" si="253"/>
        <v>15575.7</v>
      </c>
      <c r="AD103" s="18">
        <f t="shared" si="254"/>
        <v>0</v>
      </c>
      <c r="AE103" s="18">
        <f t="shared" si="255"/>
        <v>0</v>
      </c>
      <c r="AF103" s="41">
        <f t="shared" ref="AF103:AT103" si="269">AF104</f>
        <v>141471.09817000001</v>
      </c>
      <c r="AG103" s="41">
        <f t="shared" si="269"/>
        <v>0</v>
      </c>
      <c r="AH103" s="41">
        <f t="shared" si="269"/>
        <v>0</v>
      </c>
      <c r="AI103" s="41">
        <f t="shared" si="269"/>
        <v>0</v>
      </c>
      <c r="AJ103" s="41">
        <f t="shared" si="269"/>
        <v>0</v>
      </c>
      <c r="AK103" s="41">
        <f t="shared" si="269"/>
        <v>0</v>
      </c>
      <c r="AL103" s="41">
        <f t="shared" si="269"/>
        <v>138409.24508000002</v>
      </c>
      <c r="AM103" s="41">
        <f t="shared" si="269"/>
        <v>0</v>
      </c>
      <c r="AN103" s="41">
        <f t="shared" si="269"/>
        <v>0</v>
      </c>
      <c r="AO103" s="14">
        <f t="shared" si="269"/>
        <v>93096.328030000004</v>
      </c>
      <c r="AP103" s="42">
        <f t="shared" si="269"/>
        <v>141760.31839</v>
      </c>
      <c r="AQ103" s="42">
        <f t="shared" si="269"/>
        <v>0</v>
      </c>
      <c r="AR103" s="42">
        <f t="shared" si="269"/>
        <v>0</v>
      </c>
      <c r="AS103" s="42">
        <f t="shared" si="269"/>
        <v>0</v>
      </c>
      <c r="AT103" s="42">
        <f t="shared" si="269"/>
        <v>0</v>
      </c>
      <c r="AU103" s="42">
        <f t="shared" si="263"/>
        <v>141760.31839</v>
      </c>
      <c r="AV103" s="42">
        <f t="shared" si="264"/>
        <v>473.78161000000546</v>
      </c>
      <c r="AW103" s="42">
        <f t="shared" si="265"/>
        <v>155010.20000000001</v>
      </c>
      <c r="AX103" s="42">
        <f t="shared" si="266"/>
        <v>145493</v>
      </c>
      <c r="AY103" s="42">
        <f t="shared" si="267"/>
        <v>146276.70000000001</v>
      </c>
      <c r="AZ103" s="42">
        <f t="shared" si="257"/>
        <v>0</v>
      </c>
      <c r="BA103" s="43">
        <f t="shared" si="268"/>
        <v>97.835704161764056</v>
      </c>
      <c r="BB103" s="20"/>
    </row>
    <row r="104" spans="2:54" x14ac:dyDescent="0.3">
      <c r="B104" s="38" t="s">
        <v>137</v>
      </c>
      <c r="C104" s="38" t="s">
        <v>84</v>
      </c>
      <c r="D104" s="38" t="s">
        <v>139</v>
      </c>
      <c r="E104" s="39" t="str">
        <f t="shared" si="258"/>
        <v>0412</v>
      </c>
      <c r="F104" s="38" t="s">
        <v>143</v>
      </c>
      <c r="G104" s="38"/>
      <c r="H104" s="40" t="s">
        <v>49</v>
      </c>
      <c r="I104" s="18">
        <f t="shared" ref="I104:S104" si="270">I105+I111</f>
        <v>129458</v>
      </c>
      <c r="J104" s="18">
        <f t="shared" si="270"/>
        <v>129917.3</v>
      </c>
      <c r="K104" s="18">
        <f t="shared" si="270"/>
        <v>130701</v>
      </c>
      <c r="L104" s="18">
        <f t="shared" si="270"/>
        <v>0</v>
      </c>
      <c r="M104" s="18">
        <f t="shared" si="270"/>
        <v>0</v>
      </c>
      <c r="N104" s="18">
        <f t="shared" si="270"/>
        <v>0</v>
      </c>
      <c r="O104" s="18">
        <f t="shared" si="270"/>
        <v>0</v>
      </c>
      <c r="P104" s="18">
        <f t="shared" si="270"/>
        <v>0</v>
      </c>
      <c r="Q104" s="18">
        <f t="shared" si="270"/>
        <v>0</v>
      </c>
      <c r="R104" s="18">
        <f t="shared" si="270"/>
        <v>0</v>
      </c>
      <c r="S104" s="18">
        <f t="shared" si="270"/>
        <v>12776.1</v>
      </c>
      <c r="T104" s="18">
        <f t="shared" si="259"/>
        <v>142234.1</v>
      </c>
      <c r="U104" s="18">
        <f t="shared" si="260"/>
        <v>129917.3</v>
      </c>
      <c r="V104" s="18">
        <f t="shared" si="261"/>
        <v>130701</v>
      </c>
      <c r="W104" s="18">
        <f t="shared" ref="W104:AT104" si="271">W105+W111</f>
        <v>12776.1</v>
      </c>
      <c r="X104" s="18">
        <f t="shared" si="271"/>
        <v>0</v>
      </c>
      <c r="Y104" s="18">
        <f t="shared" si="271"/>
        <v>0</v>
      </c>
      <c r="Z104" s="18">
        <f t="shared" si="271"/>
        <v>0</v>
      </c>
      <c r="AA104" s="18">
        <f t="shared" si="271"/>
        <v>15575.7</v>
      </c>
      <c r="AB104" s="18">
        <f t="shared" si="271"/>
        <v>0</v>
      </c>
      <c r="AC104" s="18">
        <f t="shared" si="271"/>
        <v>15575.7</v>
      </c>
      <c r="AD104" s="18">
        <f t="shared" si="271"/>
        <v>0</v>
      </c>
      <c r="AE104" s="18">
        <f t="shared" si="271"/>
        <v>0</v>
      </c>
      <c r="AF104" s="41">
        <f t="shared" si="271"/>
        <v>141471.09817000001</v>
      </c>
      <c r="AG104" s="41">
        <f t="shared" si="271"/>
        <v>0</v>
      </c>
      <c r="AH104" s="41">
        <f t="shared" si="271"/>
        <v>0</v>
      </c>
      <c r="AI104" s="41">
        <f t="shared" si="271"/>
        <v>0</v>
      </c>
      <c r="AJ104" s="41">
        <f t="shared" si="271"/>
        <v>0</v>
      </c>
      <c r="AK104" s="41">
        <f t="shared" si="271"/>
        <v>0</v>
      </c>
      <c r="AL104" s="41">
        <f t="shared" si="271"/>
        <v>138409.24508000002</v>
      </c>
      <c r="AM104" s="41">
        <f t="shared" si="271"/>
        <v>0</v>
      </c>
      <c r="AN104" s="41">
        <f t="shared" si="271"/>
        <v>0</v>
      </c>
      <c r="AO104" s="42">
        <f t="shared" si="271"/>
        <v>93096.328030000004</v>
      </c>
      <c r="AP104" s="42">
        <f t="shared" si="271"/>
        <v>141760.31839</v>
      </c>
      <c r="AQ104" s="42">
        <f t="shared" si="271"/>
        <v>0</v>
      </c>
      <c r="AR104" s="42">
        <f t="shared" si="271"/>
        <v>0</v>
      </c>
      <c r="AS104" s="42">
        <f t="shared" si="271"/>
        <v>0</v>
      </c>
      <c r="AT104" s="42">
        <f t="shared" si="271"/>
        <v>0</v>
      </c>
      <c r="AU104" s="42">
        <f t="shared" si="263"/>
        <v>141760.31839</v>
      </c>
      <c r="AV104" s="42">
        <f t="shared" si="264"/>
        <v>473.78161000000546</v>
      </c>
      <c r="AW104" s="42">
        <f t="shared" si="265"/>
        <v>155010.20000000001</v>
      </c>
      <c r="AX104" s="42">
        <f t="shared" si="266"/>
        <v>145493</v>
      </c>
      <c r="AY104" s="42">
        <f t="shared" si="267"/>
        <v>146276.70000000001</v>
      </c>
      <c r="AZ104" s="42">
        <f>AZ105+AZ111</f>
        <v>0</v>
      </c>
      <c r="BA104" s="43">
        <f t="shared" si="268"/>
        <v>97.835704161764056</v>
      </c>
      <c r="BB104" s="20"/>
    </row>
    <row r="105" spans="2:54" ht="46.8" x14ac:dyDescent="0.3">
      <c r="B105" s="38" t="s">
        <v>137</v>
      </c>
      <c r="C105" s="38" t="s">
        <v>84</v>
      </c>
      <c r="D105" s="38" t="s">
        <v>139</v>
      </c>
      <c r="E105" s="39" t="str">
        <f t="shared" si="258"/>
        <v>0412</v>
      </c>
      <c r="F105" s="38" t="s">
        <v>144</v>
      </c>
      <c r="G105" s="38"/>
      <c r="H105" s="40" t="s">
        <v>145</v>
      </c>
      <c r="I105" s="18">
        <f t="shared" ref="I105:S105" si="272">I106+I109</f>
        <v>39614.600000000006</v>
      </c>
      <c r="J105" s="18">
        <f t="shared" si="272"/>
        <v>37432.100000000006</v>
      </c>
      <c r="K105" s="18">
        <f t="shared" si="272"/>
        <v>38215.800000000003</v>
      </c>
      <c r="L105" s="18">
        <f t="shared" si="272"/>
        <v>0</v>
      </c>
      <c r="M105" s="18">
        <f t="shared" si="272"/>
        <v>0</v>
      </c>
      <c r="N105" s="18">
        <f t="shared" si="272"/>
        <v>0</v>
      </c>
      <c r="O105" s="18">
        <f t="shared" si="272"/>
        <v>0</v>
      </c>
      <c r="P105" s="18">
        <f t="shared" si="272"/>
        <v>0</v>
      </c>
      <c r="Q105" s="18">
        <f t="shared" si="272"/>
        <v>0</v>
      </c>
      <c r="R105" s="18">
        <f t="shared" si="272"/>
        <v>0</v>
      </c>
      <c r="S105" s="18">
        <f t="shared" si="272"/>
        <v>0</v>
      </c>
      <c r="T105" s="18">
        <f t="shared" si="259"/>
        <v>39614.600000000006</v>
      </c>
      <c r="U105" s="18">
        <f t="shared" si="260"/>
        <v>37432.100000000006</v>
      </c>
      <c r="V105" s="18">
        <f t="shared" si="261"/>
        <v>38215.800000000003</v>
      </c>
      <c r="W105" s="18">
        <f t="shared" ref="W105:AT105" si="273">W106+W109</f>
        <v>0</v>
      </c>
      <c r="X105" s="18">
        <f t="shared" si="273"/>
        <v>0</v>
      </c>
      <c r="Y105" s="18">
        <f t="shared" si="273"/>
        <v>0</v>
      </c>
      <c r="Z105" s="18">
        <f t="shared" si="273"/>
        <v>0</v>
      </c>
      <c r="AA105" s="18">
        <f t="shared" si="273"/>
        <v>0</v>
      </c>
      <c r="AB105" s="18">
        <f t="shared" si="273"/>
        <v>0</v>
      </c>
      <c r="AC105" s="18">
        <f t="shared" si="273"/>
        <v>0</v>
      </c>
      <c r="AD105" s="18">
        <f t="shared" si="273"/>
        <v>0</v>
      </c>
      <c r="AE105" s="18">
        <f t="shared" si="273"/>
        <v>0</v>
      </c>
      <c r="AF105" s="41">
        <f t="shared" si="273"/>
        <v>39229.798170000002</v>
      </c>
      <c r="AG105" s="41">
        <f t="shared" si="273"/>
        <v>0</v>
      </c>
      <c r="AH105" s="41">
        <f t="shared" si="273"/>
        <v>0</v>
      </c>
      <c r="AI105" s="41">
        <f t="shared" si="273"/>
        <v>0</v>
      </c>
      <c r="AJ105" s="41">
        <f t="shared" si="273"/>
        <v>0</v>
      </c>
      <c r="AK105" s="41">
        <f t="shared" si="273"/>
        <v>0</v>
      </c>
      <c r="AL105" s="41">
        <f t="shared" si="273"/>
        <v>39186.222420000006</v>
      </c>
      <c r="AM105" s="41">
        <f t="shared" si="273"/>
        <v>0</v>
      </c>
      <c r="AN105" s="41">
        <f t="shared" si="273"/>
        <v>0</v>
      </c>
      <c r="AO105" s="14">
        <f t="shared" si="273"/>
        <v>25638.519690000001</v>
      </c>
      <c r="AP105" s="42">
        <f t="shared" si="273"/>
        <v>39519.018389999997</v>
      </c>
      <c r="AQ105" s="42">
        <f t="shared" si="273"/>
        <v>0</v>
      </c>
      <c r="AR105" s="42">
        <f t="shared" si="273"/>
        <v>0</v>
      </c>
      <c r="AS105" s="42">
        <f t="shared" si="273"/>
        <v>0</v>
      </c>
      <c r="AT105" s="42">
        <f t="shared" si="273"/>
        <v>0</v>
      </c>
      <c r="AU105" s="42">
        <f t="shared" si="263"/>
        <v>39519.018389999997</v>
      </c>
      <c r="AV105" s="42">
        <f t="shared" si="264"/>
        <v>95.581610000008368</v>
      </c>
      <c r="AW105" s="42">
        <f t="shared" si="265"/>
        <v>39614.600000000006</v>
      </c>
      <c r="AX105" s="42">
        <f t="shared" si="266"/>
        <v>37432.100000000006</v>
      </c>
      <c r="AY105" s="42">
        <f t="shared" si="267"/>
        <v>38215.800000000003</v>
      </c>
      <c r="AZ105" s="42">
        <f>AZ106+AZ109</f>
        <v>0</v>
      </c>
      <c r="BA105" s="43">
        <f t="shared" si="268"/>
        <v>99.888921809357356</v>
      </c>
      <c r="BB105" s="20"/>
    </row>
    <row r="106" spans="2:54" ht="31.2" x14ac:dyDescent="0.3">
      <c r="B106" s="38" t="s">
        <v>137</v>
      </c>
      <c r="C106" s="38" t="s">
        <v>84</v>
      </c>
      <c r="D106" s="38" t="s">
        <v>139</v>
      </c>
      <c r="E106" s="39" t="str">
        <f t="shared" si="258"/>
        <v>0412</v>
      </c>
      <c r="F106" s="38" t="s">
        <v>146</v>
      </c>
      <c r="G106" s="38"/>
      <c r="H106" s="40" t="s">
        <v>147</v>
      </c>
      <c r="I106" s="18">
        <f t="shared" ref="I106:N106" si="274">I107</f>
        <v>16471.2</v>
      </c>
      <c r="J106" s="18">
        <f t="shared" si="274"/>
        <v>14288.7</v>
      </c>
      <c r="K106" s="18">
        <f t="shared" si="274"/>
        <v>15072.4</v>
      </c>
      <c r="L106" s="18">
        <f t="shared" si="274"/>
        <v>0</v>
      </c>
      <c r="M106" s="18">
        <f t="shared" si="274"/>
        <v>0</v>
      </c>
      <c r="N106" s="18">
        <f t="shared" si="274"/>
        <v>0</v>
      </c>
      <c r="O106" s="18">
        <f>O107+O108</f>
        <v>0</v>
      </c>
      <c r="P106" s="18">
        <f>P107+P108</f>
        <v>0</v>
      </c>
      <c r="Q106" s="18">
        <f>Q107+Q108</f>
        <v>0</v>
      </c>
      <c r="R106" s="18">
        <f>R107+R108</f>
        <v>0</v>
      </c>
      <c r="S106" s="18">
        <f>S107</f>
        <v>0</v>
      </c>
      <c r="T106" s="18">
        <f t="shared" si="259"/>
        <v>16471.2</v>
      </c>
      <c r="U106" s="18">
        <f t="shared" si="260"/>
        <v>14288.7</v>
      </c>
      <c r="V106" s="18">
        <f t="shared" si="261"/>
        <v>15072.4</v>
      </c>
      <c r="W106" s="18">
        <f t="shared" ref="W106:AE106" si="275">W107</f>
        <v>0</v>
      </c>
      <c r="X106" s="18">
        <f t="shared" si="275"/>
        <v>0</v>
      </c>
      <c r="Y106" s="18">
        <f t="shared" si="275"/>
        <v>0</v>
      </c>
      <c r="Z106" s="18">
        <f t="shared" si="275"/>
        <v>0</v>
      </c>
      <c r="AA106" s="18">
        <f t="shared" si="275"/>
        <v>0</v>
      </c>
      <c r="AB106" s="18">
        <f t="shared" si="275"/>
        <v>0</v>
      </c>
      <c r="AC106" s="18">
        <f t="shared" si="275"/>
        <v>0</v>
      </c>
      <c r="AD106" s="18">
        <f t="shared" si="275"/>
        <v>0</v>
      </c>
      <c r="AE106" s="18">
        <f t="shared" si="275"/>
        <v>0</v>
      </c>
      <c r="AF106" s="41">
        <f t="shared" ref="AF106:AT106" si="276">AF107+AF108</f>
        <v>16086.39817</v>
      </c>
      <c r="AG106" s="41">
        <f t="shared" si="276"/>
        <v>0</v>
      </c>
      <c r="AH106" s="41">
        <f t="shared" si="276"/>
        <v>0</v>
      </c>
      <c r="AI106" s="41">
        <f t="shared" si="276"/>
        <v>0</v>
      </c>
      <c r="AJ106" s="41">
        <f t="shared" si="276"/>
        <v>0</v>
      </c>
      <c r="AK106" s="41">
        <f t="shared" si="276"/>
        <v>0</v>
      </c>
      <c r="AL106" s="41">
        <f t="shared" si="276"/>
        <v>16042.82242</v>
      </c>
      <c r="AM106" s="41">
        <f t="shared" si="276"/>
        <v>0</v>
      </c>
      <c r="AN106" s="41">
        <f t="shared" si="276"/>
        <v>0</v>
      </c>
      <c r="AO106" s="42">
        <f t="shared" si="276"/>
        <v>8280.9696899999999</v>
      </c>
      <c r="AP106" s="42">
        <f t="shared" si="276"/>
        <v>16375.61839</v>
      </c>
      <c r="AQ106" s="42">
        <f t="shared" si="276"/>
        <v>0</v>
      </c>
      <c r="AR106" s="42">
        <f t="shared" si="276"/>
        <v>0</v>
      </c>
      <c r="AS106" s="42">
        <f t="shared" si="276"/>
        <v>0</v>
      </c>
      <c r="AT106" s="42">
        <f t="shared" si="276"/>
        <v>0</v>
      </c>
      <c r="AU106" s="42">
        <f t="shared" si="263"/>
        <v>16375.61839</v>
      </c>
      <c r="AV106" s="42">
        <f t="shared" si="264"/>
        <v>95.581610000001092</v>
      </c>
      <c r="AW106" s="42">
        <f t="shared" si="265"/>
        <v>16471.2</v>
      </c>
      <c r="AX106" s="42">
        <f t="shared" si="266"/>
        <v>14288.7</v>
      </c>
      <c r="AY106" s="42">
        <f t="shared" si="267"/>
        <v>15072.4</v>
      </c>
      <c r="AZ106" s="42">
        <f>AZ107</f>
        <v>0</v>
      </c>
      <c r="BA106" s="43">
        <f t="shared" si="268"/>
        <v>99.729114314220652</v>
      </c>
      <c r="BB106" s="20"/>
    </row>
    <row r="107" spans="2:54" ht="31.2" x14ac:dyDescent="0.3">
      <c r="B107" s="38" t="s">
        <v>137</v>
      </c>
      <c r="C107" s="38" t="s">
        <v>84</v>
      </c>
      <c r="D107" s="38" t="s">
        <v>139</v>
      </c>
      <c r="E107" s="39" t="str">
        <f t="shared" si="258"/>
        <v>0412</v>
      </c>
      <c r="F107" s="38" t="s">
        <v>146</v>
      </c>
      <c r="G107" s="38" t="s">
        <v>54</v>
      </c>
      <c r="H107" s="40" t="s">
        <v>55</v>
      </c>
      <c r="I107" s="18">
        <v>16471.2</v>
      </c>
      <c r="J107" s="18">
        <v>14288.7</v>
      </c>
      <c r="K107" s="18">
        <v>15072.4</v>
      </c>
      <c r="L107" s="18"/>
      <c r="M107" s="18"/>
      <c r="N107" s="18"/>
      <c r="O107" s="18">
        <v>0</v>
      </c>
      <c r="P107" s="18">
        <v>0</v>
      </c>
      <c r="Q107" s="18">
        <v>0</v>
      </c>
      <c r="R107" s="18">
        <v>0</v>
      </c>
      <c r="S107" s="18"/>
      <c r="T107" s="18">
        <f t="shared" si="259"/>
        <v>16471.2</v>
      </c>
      <c r="U107" s="18">
        <f t="shared" si="260"/>
        <v>14288.7</v>
      </c>
      <c r="V107" s="18">
        <f t="shared" si="261"/>
        <v>15072.4</v>
      </c>
      <c r="W107" s="18"/>
      <c r="X107" s="18"/>
      <c r="Y107" s="18"/>
      <c r="Z107" s="18"/>
      <c r="AA107" s="18"/>
      <c r="AB107" s="18"/>
      <c r="AC107" s="18"/>
      <c r="AD107" s="18"/>
      <c r="AE107" s="18"/>
      <c r="AF107" s="41">
        <v>15990.825000000001</v>
      </c>
      <c r="AG107" s="41"/>
      <c r="AH107" s="41">
        <v>0</v>
      </c>
      <c r="AI107" s="41">
        <v>0</v>
      </c>
      <c r="AJ107" s="41">
        <v>0</v>
      </c>
      <c r="AK107" s="41">
        <v>0</v>
      </c>
      <c r="AL107" s="41">
        <v>15990.82242</v>
      </c>
      <c r="AM107" s="41">
        <v>0</v>
      </c>
      <c r="AN107" s="41">
        <v>0</v>
      </c>
      <c r="AO107" s="14">
        <v>8192.5696900000003</v>
      </c>
      <c r="AP107" s="42">
        <v>16249.482</v>
      </c>
      <c r="AQ107" s="42">
        <v>0</v>
      </c>
      <c r="AR107" s="42">
        <v>0</v>
      </c>
      <c r="AS107" s="42">
        <v>0</v>
      </c>
      <c r="AT107" s="42">
        <v>0</v>
      </c>
      <c r="AU107" s="42">
        <f t="shared" si="263"/>
        <v>16249.482</v>
      </c>
      <c r="AV107" s="42">
        <f t="shared" si="264"/>
        <v>221.71800000000076</v>
      </c>
      <c r="AW107" s="42">
        <f t="shared" si="265"/>
        <v>16471.2</v>
      </c>
      <c r="AX107" s="42">
        <f t="shared" si="266"/>
        <v>14288.7</v>
      </c>
      <c r="AY107" s="42">
        <f t="shared" si="267"/>
        <v>15072.4</v>
      </c>
      <c r="AZ107" s="42"/>
      <c r="BA107" s="43">
        <f t="shared" si="268"/>
        <v>99.999983865748007</v>
      </c>
      <c r="BB107" s="44"/>
    </row>
    <row r="108" spans="2:54" x14ac:dyDescent="0.3">
      <c r="B108" s="38" t="s">
        <v>137</v>
      </c>
      <c r="C108" s="38" t="s">
        <v>84</v>
      </c>
      <c r="D108" s="38" t="s">
        <v>139</v>
      </c>
      <c r="E108" s="39" t="str">
        <f t="shared" si="258"/>
        <v>0412</v>
      </c>
      <c r="F108" s="38" t="s">
        <v>146</v>
      </c>
      <c r="G108" s="38" t="s">
        <v>56</v>
      </c>
      <c r="H108" s="40" t="s">
        <v>57</v>
      </c>
      <c r="I108" s="18"/>
      <c r="J108" s="18"/>
      <c r="K108" s="18"/>
      <c r="L108" s="18"/>
      <c r="M108" s="18"/>
      <c r="N108" s="18"/>
      <c r="O108" s="18">
        <v>0</v>
      </c>
      <c r="P108" s="18">
        <v>0</v>
      </c>
      <c r="Q108" s="18">
        <v>0</v>
      </c>
      <c r="R108" s="18">
        <v>0</v>
      </c>
      <c r="S108" s="18"/>
      <c r="T108" s="18">
        <f t="shared" si="259"/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41">
        <v>95.573170000000005</v>
      </c>
      <c r="AG108" s="41"/>
      <c r="AH108" s="41">
        <v>0</v>
      </c>
      <c r="AI108" s="41">
        <v>0</v>
      </c>
      <c r="AJ108" s="41">
        <v>0</v>
      </c>
      <c r="AK108" s="41">
        <v>0</v>
      </c>
      <c r="AL108" s="41">
        <v>52</v>
      </c>
      <c r="AM108" s="41">
        <v>0</v>
      </c>
      <c r="AN108" s="41">
        <v>0</v>
      </c>
      <c r="AO108" s="42">
        <v>88.4</v>
      </c>
      <c r="AP108" s="42">
        <v>126.13639000000001</v>
      </c>
      <c r="AQ108" s="42">
        <v>0</v>
      </c>
      <c r="AR108" s="42">
        <v>0</v>
      </c>
      <c r="AS108" s="42">
        <v>0</v>
      </c>
      <c r="AT108" s="42">
        <v>0</v>
      </c>
      <c r="AU108" s="42">
        <f t="shared" si="263"/>
        <v>126.13639000000001</v>
      </c>
      <c r="AV108" s="42">
        <f t="shared" si="264"/>
        <v>-126.13639000000001</v>
      </c>
      <c r="AW108" s="42"/>
      <c r="AX108" s="42"/>
      <c r="AY108" s="42"/>
      <c r="AZ108" s="42"/>
      <c r="BA108" s="43">
        <f t="shared" si="268"/>
        <v>54.408575126261894</v>
      </c>
      <c r="BB108" s="44"/>
    </row>
    <row r="109" spans="2:54" ht="62.4" x14ac:dyDescent="0.3">
      <c r="B109" s="38" t="s">
        <v>137</v>
      </c>
      <c r="C109" s="38" t="s">
        <v>84</v>
      </c>
      <c r="D109" s="38" t="s">
        <v>139</v>
      </c>
      <c r="E109" s="39" t="str">
        <f t="shared" si="258"/>
        <v>0412</v>
      </c>
      <c r="F109" s="38" t="s">
        <v>148</v>
      </c>
      <c r="G109" s="38"/>
      <c r="H109" s="40" t="s">
        <v>149</v>
      </c>
      <c r="I109" s="18">
        <f t="shared" ref="I109:S109" si="277">I110</f>
        <v>23143.4</v>
      </c>
      <c r="J109" s="18">
        <f t="shared" si="277"/>
        <v>23143.4</v>
      </c>
      <c r="K109" s="18">
        <f t="shared" si="277"/>
        <v>23143.4</v>
      </c>
      <c r="L109" s="18">
        <f t="shared" si="277"/>
        <v>0</v>
      </c>
      <c r="M109" s="18">
        <f t="shared" si="277"/>
        <v>0</v>
      </c>
      <c r="N109" s="18">
        <f t="shared" si="277"/>
        <v>0</v>
      </c>
      <c r="O109" s="18">
        <f t="shared" si="277"/>
        <v>0</v>
      </c>
      <c r="P109" s="18">
        <f t="shared" si="277"/>
        <v>0</v>
      </c>
      <c r="Q109" s="18">
        <f t="shared" si="277"/>
        <v>0</v>
      </c>
      <c r="R109" s="18">
        <f t="shared" si="277"/>
        <v>0</v>
      </c>
      <c r="S109" s="18">
        <f t="shared" si="277"/>
        <v>0</v>
      </c>
      <c r="T109" s="18">
        <f t="shared" si="259"/>
        <v>23143.4</v>
      </c>
      <c r="U109" s="18">
        <f t="shared" si="260"/>
        <v>23143.4</v>
      </c>
      <c r="V109" s="18">
        <f t="shared" si="261"/>
        <v>23143.4</v>
      </c>
      <c r="W109" s="18">
        <f t="shared" ref="W109:AT109" si="278">W110</f>
        <v>0</v>
      </c>
      <c r="X109" s="18">
        <f t="shared" si="278"/>
        <v>0</v>
      </c>
      <c r="Y109" s="18">
        <f t="shared" si="278"/>
        <v>0</v>
      </c>
      <c r="Z109" s="18">
        <f t="shared" si="278"/>
        <v>0</v>
      </c>
      <c r="AA109" s="18">
        <f t="shared" si="278"/>
        <v>0</v>
      </c>
      <c r="AB109" s="18">
        <f t="shared" si="278"/>
        <v>0</v>
      </c>
      <c r="AC109" s="18">
        <f t="shared" si="278"/>
        <v>0</v>
      </c>
      <c r="AD109" s="18">
        <f t="shared" si="278"/>
        <v>0</v>
      </c>
      <c r="AE109" s="18">
        <f t="shared" si="278"/>
        <v>0</v>
      </c>
      <c r="AF109" s="41">
        <f t="shared" si="278"/>
        <v>23143.4</v>
      </c>
      <c r="AG109" s="41">
        <f t="shared" si="278"/>
        <v>0</v>
      </c>
      <c r="AH109" s="41">
        <f t="shared" si="278"/>
        <v>0</v>
      </c>
      <c r="AI109" s="41">
        <f t="shared" si="278"/>
        <v>0</v>
      </c>
      <c r="AJ109" s="41">
        <f t="shared" si="278"/>
        <v>0</v>
      </c>
      <c r="AK109" s="41">
        <f t="shared" si="278"/>
        <v>0</v>
      </c>
      <c r="AL109" s="41">
        <f t="shared" si="278"/>
        <v>23143.4</v>
      </c>
      <c r="AM109" s="41">
        <f t="shared" si="278"/>
        <v>0</v>
      </c>
      <c r="AN109" s="41">
        <f t="shared" si="278"/>
        <v>0</v>
      </c>
      <c r="AO109" s="14">
        <f t="shared" si="278"/>
        <v>17357.55</v>
      </c>
      <c r="AP109" s="42">
        <f t="shared" si="278"/>
        <v>23143.4</v>
      </c>
      <c r="AQ109" s="42">
        <f t="shared" si="278"/>
        <v>0</v>
      </c>
      <c r="AR109" s="42">
        <f t="shared" si="278"/>
        <v>0</v>
      </c>
      <c r="AS109" s="42">
        <f t="shared" si="278"/>
        <v>0</v>
      </c>
      <c r="AT109" s="42">
        <f t="shared" si="278"/>
        <v>0</v>
      </c>
      <c r="AU109" s="42">
        <f t="shared" si="263"/>
        <v>23143.4</v>
      </c>
      <c r="AV109" s="42">
        <f t="shared" si="264"/>
        <v>0</v>
      </c>
      <c r="AW109" s="42">
        <f t="shared" si="265"/>
        <v>23143.4</v>
      </c>
      <c r="AX109" s="42">
        <f t="shared" si="266"/>
        <v>23143.4</v>
      </c>
      <c r="AY109" s="42">
        <f t="shared" si="267"/>
        <v>23143.4</v>
      </c>
      <c r="AZ109" s="42">
        <f>AZ110</f>
        <v>0</v>
      </c>
      <c r="BA109" s="43">
        <f t="shared" si="268"/>
        <v>100</v>
      </c>
      <c r="BB109" s="20"/>
    </row>
    <row r="110" spans="2:54" ht="31.2" x14ac:dyDescent="0.3">
      <c r="B110" s="38" t="s">
        <v>137</v>
      </c>
      <c r="C110" s="38" t="s">
        <v>84</v>
      </c>
      <c r="D110" s="38" t="s">
        <v>139</v>
      </c>
      <c r="E110" s="39" t="str">
        <f t="shared" si="258"/>
        <v>0412</v>
      </c>
      <c r="F110" s="38" t="s">
        <v>148</v>
      </c>
      <c r="G110" s="38" t="s">
        <v>150</v>
      </c>
      <c r="H110" s="40" t="s">
        <v>151</v>
      </c>
      <c r="I110" s="18">
        <v>23143.4</v>
      </c>
      <c r="J110" s="18">
        <v>23143.4</v>
      </c>
      <c r="K110" s="18">
        <v>23143.4</v>
      </c>
      <c r="L110" s="18"/>
      <c r="M110" s="18"/>
      <c r="N110" s="18"/>
      <c r="O110" s="18">
        <v>0</v>
      </c>
      <c r="P110" s="18">
        <v>0</v>
      </c>
      <c r="Q110" s="18">
        <v>0</v>
      </c>
      <c r="R110" s="18">
        <v>0</v>
      </c>
      <c r="S110" s="18"/>
      <c r="T110" s="18">
        <f t="shared" si="259"/>
        <v>23143.4</v>
      </c>
      <c r="U110" s="18">
        <f t="shared" si="260"/>
        <v>23143.4</v>
      </c>
      <c r="V110" s="18">
        <f t="shared" si="261"/>
        <v>23143.4</v>
      </c>
      <c r="W110" s="18"/>
      <c r="X110" s="18"/>
      <c r="Y110" s="18"/>
      <c r="Z110" s="18"/>
      <c r="AA110" s="18"/>
      <c r="AB110" s="18"/>
      <c r="AC110" s="18"/>
      <c r="AD110" s="18"/>
      <c r="AE110" s="18"/>
      <c r="AF110" s="41">
        <v>23143.4</v>
      </c>
      <c r="AG110" s="41"/>
      <c r="AH110" s="41">
        <v>0</v>
      </c>
      <c r="AI110" s="41">
        <v>0</v>
      </c>
      <c r="AJ110" s="41">
        <v>0</v>
      </c>
      <c r="AK110" s="41">
        <v>0</v>
      </c>
      <c r="AL110" s="41">
        <v>23143.4</v>
      </c>
      <c r="AM110" s="41">
        <v>0</v>
      </c>
      <c r="AN110" s="41">
        <v>0</v>
      </c>
      <c r="AO110" s="42">
        <v>17357.55</v>
      </c>
      <c r="AP110" s="42">
        <v>23143.4</v>
      </c>
      <c r="AQ110" s="42">
        <v>0</v>
      </c>
      <c r="AR110" s="42">
        <v>0</v>
      </c>
      <c r="AS110" s="42">
        <v>0</v>
      </c>
      <c r="AT110" s="42">
        <v>0</v>
      </c>
      <c r="AU110" s="42">
        <f t="shared" si="263"/>
        <v>23143.4</v>
      </c>
      <c r="AV110" s="42">
        <f t="shared" si="264"/>
        <v>0</v>
      </c>
      <c r="AW110" s="42">
        <f t="shared" si="265"/>
        <v>23143.4</v>
      </c>
      <c r="AX110" s="42">
        <f t="shared" si="266"/>
        <v>23143.4</v>
      </c>
      <c r="AY110" s="42">
        <f t="shared" si="267"/>
        <v>23143.4</v>
      </c>
      <c r="AZ110" s="42"/>
      <c r="BA110" s="43">
        <f t="shared" si="268"/>
        <v>100</v>
      </c>
      <c r="BB110" s="44"/>
    </row>
    <row r="111" spans="2:54" ht="46.8" x14ac:dyDescent="0.3">
      <c r="B111" s="38" t="s">
        <v>137</v>
      </c>
      <c r="C111" s="38" t="s">
        <v>84</v>
      </c>
      <c r="D111" s="38" t="s">
        <v>139</v>
      </c>
      <c r="E111" s="39" t="str">
        <f t="shared" si="258"/>
        <v>0412</v>
      </c>
      <c r="F111" s="38" t="s">
        <v>152</v>
      </c>
      <c r="G111" s="38"/>
      <c r="H111" s="40" t="s">
        <v>153</v>
      </c>
      <c r="I111" s="18">
        <f t="shared" ref="I111:S111" si="279">I112</f>
        <v>89843.4</v>
      </c>
      <c r="J111" s="18">
        <f t="shared" si="279"/>
        <v>92485.2</v>
      </c>
      <c r="K111" s="18">
        <f t="shared" si="279"/>
        <v>92485.2</v>
      </c>
      <c r="L111" s="18">
        <f t="shared" si="279"/>
        <v>0</v>
      </c>
      <c r="M111" s="18">
        <f t="shared" si="279"/>
        <v>0</v>
      </c>
      <c r="N111" s="18">
        <f t="shared" si="279"/>
        <v>0</v>
      </c>
      <c r="O111" s="18">
        <f t="shared" si="279"/>
        <v>0</v>
      </c>
      <c r="P111" s="18">
        <f t="shared" si="279"/>
        <v>0</v>
      </c>
      <c r="Q111" s="18">
        <f t="shared" si="279"/>
        <v>0</v>
      </c>
      <c r="R111" s="18">
        <f t="shared" si="279"/>
        <v>0</v>
      </c>
      <c r="S111" s="18">
        <f t="shared" si="279"/>
        <v>12776.1</v>
      </c>
      <c r="T111" s="18">
        <f t="shared" si="259"/>
        <v>102619.5</v>
      </c>
      <c r="U111" s="18">
        <f t="shared" si="260"/>
        <v>92485.2</v>
      </c>
      <c r="V111" s="18">
        <f t="shared" si="261"/>
        <v>92485.2</v>
      </c>
      <c r="W111" s="18">
        <f t="shared" ref="W111:AT111" si="280">W112</f>
        <v>12776.1</v>
      </c>
      <c r="X111" s="18">
        <f t="shared" si="280"/>
        <v>0</v>
      </c>
      <c r="Y111" s="18">
        <f t="shared" si="280"/>
        <v>0</v>
      </c>
      <c r="Z111" s="18">
        <f t="shared" si="280"/>
        <v>0</v>
      </c>
      <c r="AA111" s="18">
        <f t="shared" si="280"/>
        <v>15575.7</v>
      </c>
      <c r="AB111" s="18">
        <f t="shared" si="280"/>
        <v>0</v>
      </c>
      <c r="AC111" s="18">
        <f t="shared" si="280"/>
        <v>15575.7</v>
      </c>
      <c r="AD111" s="18">
        <f t="shared" si="280"/>
        <v>0</v>
      </c>
      <c r="AE111" s="18">
        <f t="shared" si="280"/>
        <v>0</v>
      </c>
      <c r="AF111" s="41">
        <f t="shared" si="280"/>
        <v>102241.3</v>
      </c>
      <c r="AG111" s="41">
        <f t="shared" si="280"/>
        <v>0</v>
      </c>
      <c r="AH111" s="41">
        <f t="shared" si="280"/>
        <v>0</v>
      </c>
      <c r="AI111" s="41">
        <f t="shared" si="280"/>
        <v>0</v>
      </c>
      <c r="AJ111" s="41">
        <f t="shared" si="280"/>
        <v>0</v>
      </c>
      <c r="AK111" s="41">
        <f t="shared" si="280"/>
        <v>0</v>
      </c>
      <c r="AL111" s="41">
        <f t="shared" si="280"/>
        <v>99223.022660000002</v>
      </c>
      <c r="AM111" s="41">
        <f t="shared" si="280"/>
        <v>0</v>
      </c>
      <c r="AN111" s="41">
        <f t="shared" si="280"/>
        <v>0</v>
      </c>
      <c r="AO111" s="14">
        <f t="shared" si="280"/>
        <v>67457.808340000003</v>
      </c>
      <c r="AP111" s="42">
        <f t="shared" si="280"/>
        <v>102241.3</v>
      </c>
      <c r="AQ111" s="42">
        <f t="shared" si="280"/>
        <v>0</v>
      </c>
      <c r="AR111" s="42">
        <f t="shared" si="280"/>
        <v>0</v>
      </c>
      <c r="AS111" s="42">
        <f t="shared" si="280"/>
        <v>0</v>
      </c>
      <c r="AT111" s="42">
        <f t="shared" si="280"/>
        <v>0</v>
      </c>
      <c r="AU111" s="42">
        <f t="shared" si="263"/>
        <v>102241.3</v>
      </c>
      <c r="AV111" s="42">
        <f t="shared" si="264"/>
        <v>378.19999999999709</v>
      </c>
      <c r="AW111" s="42">
        <f t="shared" si="265"/>
        <v>115395.6</v>
      </c>
      <c r="AX111" s="42">
        <f t="shared" si="266"/>
        <v>108060.9</v>
      </c>
      <c r="AY111" s="42">
        <f t="shared" si="267"/>
        <v>108060.9</v>
      </c>
      <c r="AZ111" s="42">
        <f>AZ112</f>
        <v>0</v>
      </c>
      <c r="BA111" s="43">
        <f t="shared" si="268"/>
        <v>97.047888338665487</v>
      </c>
      <c r="BB111" s="20"/>
    </row>
    <row r="112" spans="2:54" x14ac:dyDescent="0.3">
      <c r="B112" s="38" t="s">
        <v>137</v>
      </c>
      <c r="C112" s="38" t="s">
        <v>84</v>
      </c>
      <c r="D112" s="38" t="s">
        <v>139</v>
      </c>
      <c r="E112" s="39" t="str">
        <f t="shared" si="258"/>
        <v>0412</v>
      </c>
      <c r="F112" s="38" t="s">
        <v>154</v>
      </c>
      <c r="G112" s="38"/>
      <c r="H112" s="40" t="s">
        <v>65</v>
      </c>
      <c r="I112" s="18">
        <f t="shared" ref="I112:N112" si="281">I113+I114</f>
        <v>89843.4</v>
      </c>
      <c r="J112" s="18">
        <f t="shared" si="281"/>
        <v>92485.2</v>
      </c>
      <c r="K112" s="18">
        <f t="shared" si="281"/>
        <v>92485.2</v>
      </c>
      <c r="L112" s="18">
        <f t="shared" si="281"/>
        <v>0</v>
      </c>
      <c r="M112" s="18">
        <f t="shared" si="281"/>
        <v>0</v>
      </c>
      <c r="N112" s="18">
        <f t="shared" si="281"/>
        <v>0</v>
      </c>
      <c r="O112" s="18">
        <f>O113+O114+O115</f>
        <v>0</v>
      </c>
      <c r="P112" s="18">
        <f>P113+P114+P115</f>
        <v>0</v>
      </c>
      <c r="Q112" s="18">
        <f>Q113+Q114</f>
        <v>0</v>
      </c>
      <c r="R112" s="18">
        <f>R113+R114</f>
        <v>0</v>
      </c>
      <c r="S112" s="18">
        <f>S113+S114</f>
        <v>12776.1</v>
      </c>
      <c r="T112" s="18">
        <f t="shared" si="259"/>
        <v>102619.5</v>
      </c>
      <c r="U112" s="18">
        <f t="shared" si="260"/>
        <v>92485.2</v>
      </c>
      <c r="V112" s="18">
        <f t="shared" si="261"/>
        <v>92485.2</v>
      </c>
      <c r="W112" s="18">
        <f t="shared" ref="W112:AE112" si="282">W113+W114</f>
        <v>12776.1</v>
      </c>
      <c r="X112" s="18">
        <f t="shared" si="282"/>
        <v>0</v>
      </c>
      <c r="Y112" s="18">
        <f t="shared" si="282"/>
        <v>0</v>
      </c>
      <c r="Z112" s="18">
        <f t="shared" si="282"/>
        <v>0</v>
      </c>
      <c r="AA112" s="18">
        <f t="shared" si="282"/>
        <v>15575.7</v>
      </c>
      <c r="AB112" s="18">
        <f t="shared" si="282"/>
        <v>0</v>
      </c>
      <c r="AC112" s="18">
        <f t="shared" si="282"/>
        <v>15575.7</v>
      </c>
      <c r="AD112" s="18">
        <f t="shared" si="282"/>
        <v>0</v>
      </c>
      <c r="AE112" s="18">
        <f t="shared" si="282"/>
        <v>0</v>
      </c>
      <c r="AF112" s="41">
        <f t="shared" ref="AF112:AT112" si="283">AF113+AF114+AF115</f>
        <v>102241.3</v>
      </c>
      <c r="AG112" s="41">
        <f t="shared" si="283"/>
        <v>0</v>
      </c>
      <c r="AH112" s="41">
        <f t="shared" si="283"/>
        <v>0</v>
      </c>
      <c r="AI112" s="41">
        <f t="shared" si="283"/>
        <v>0</v>
      </c>
      <c r="AJ112" s="41">
        <f t="shared" si="283"/>
        <v>0</v>
      </c>
      <c r="AK112" s="41">
        <f t="shared" si="283"/>
        <v>0</v>
      </c>
      <c r="AL112" s="41">
        <f t="shared" si="283"/>
        <v>99223.022660000002</v>
      </c>
      <c r="AM112" s="41">
        <f t="shared" si="283"/>
        <v>0</v>
      </c>
      <c r="AN112" s="41">
        <f t="shared" si="283"/>
        <v>0</v>
      </c>
      <c r="AO112" s="42">
        <f t="shared" si="283"/>
        <v>67457.808340000003</v>
      </c>
      <c r="AP112" s="42">
        <f t="shared" si="283"/>
        <v>102241.3</v>
      </c>
      <c r="AQ112" s="42">
        <f t="shared" si="283"/>
        <v>0</v>
      </c>
      <c r="AR112" s="42">
        <f t="shared" si="283"/>
        <v>0</v>
      </c>
      <c r="AS112" s="42">
        <f t="shared" si="283"/>
        <v>0</v>
      </c>
      <c r="AT112" s="42">
        <f t="shared" si="283"/>
        <v>0</v>
      </c>
      <c r="AU112" s="42">
        <f t="shared" si="263"/>
        <v>102241.3</v>
      </c>
      <c r="AV112" s="42">
        <f t="shared" si="264"/>
        <v>378.19999999999709</v>
      </c>
      <c r="AW112" s="42">
        <f t="shared" si="265"/>
        <v>115395.6</v>
      </c>
      <c r="AX112" s="42">
        <f t="shared" si="266"/>
        <v>108060.9</v>
      </c>
      <c r="AY112" s="42">
        <f t="shared" si="267"/>
        <v>108060.9</v>
      </c>
      <c r="AZ112" s="42">
        <f>AZ113+AZ114</f>
        <v>0</v>
      </c>
      <c r="BA112" s="43">
        <f t="shared" si="268"/>
        <v>97.047888338665487</v>
      </c>
      <c r="BB112" s="20"/>
    </row>
    <row r="113" spans="2:54" ht="78" x14ac:dyDescent="0.3">
      <c r="B113" s="38" t="s">
        <v>137</v>
      </c>
      <c r="C113" s="38" t="s">
        <v>84</v>
      </c>
      <c r="D113" s="38" t="s">
        <v>139</v>
      </c>
      <c r="E113" s="39" t="str">
        <f t="shared" si="258"/>
        <v>0412</v>
      </c>
      <c r="F113" s="38" t="s">
        <v>154</v>
      </c>
      <c r="G113" s="38" t="s">
        <v>66</v>
      </c>
      <c r="H113" s="40" t="s">
        <v>67</v>
      </c>
      <c r="I113" s="18">
        <v>86144.4</v>
      </c>
      <c r="J113" s="18">
        <v>88786.2</v>
      </c>
      <c r="K113" s="18">
        <v>88786.2</v>
      </c>
      <c r="L113" s="18"/>
      <c r="M113" s="18"/>
      <c r="N113" s="18"/>
      <c r="O113" s="18">
        <v>0</v>
      </c>
      <c r="P113" s="18">
        <v>0</v>
      </c>
      <c r="Q113" s="18">
        <v>0</v>
      </c>
      <c r="R113" s="18">
        <v>0</v>
      </c>
      <c r="S113" s="18">
        <v>12776.1</v>
      </c>
      <c r="T113" s="18">
        <f t="shared" si="259"/>
        <v>98920.5</v>
      </c>
      <c r="U113" s="18">
        <f t="shared" si="260"/>
        <v>88786.2</v>
      </c>
      <c r="V113" s="18">
        <f t="shared" si="261"/>
        <v>88786.2</v>
      </c>
      <c r="W113" s="18">
        <v>12776.1</v>
      </c>
      <c r="X113" s="18"/>
      <c r="Y113" s="18"/>
      <c r="Z113" s="18"/>
      <c r="AA113" s="18">
        <v>15575.7</v>
      </c>
      <c r="AB113" s="18"/>
      <c r="AC113" s="18">
        <v>15575.7</v>
      </c>
      <c r="AD113" s="18"/>
      <c r="AE113" s="18"/>
      <c r="AF113" s="41">
        <v>99459.255919999996</v>
      </c>
      <c r="AG113" s="41"/>
      <c r="AH113" s="41">
        <v>0</v>
      </c>
      <c r="AI113" s="41">
        <v>0</v>
      </c>
      <c r="AJ113" s="41">
        <v>0</v>
      </c>
      <c r="AK113" s="41">
        <v>0</v>
      </c>
      <c r="AL113" s="41">
        <v>96440.978579999995</v>
      </c>
      <c r="AM113" s="41">
        <v>0</v>
      </c>
      <c r="AN113" s="41">
        <v>0</v>
      </c>
      <c r="AO113" s="14">
        <v>65200.74869</v>
      </c>
      <c r="AP113" s="42">
        <v>99061.807929999995</v>
      </c>
      <c r="AQ113" s="42">
        <v>0</v>
      </c>
      <c r="AR113" s="42">
        <v>0</v>
      </c>
      <c r="AS113" s="42">
        <v>0</v>
      </c>
      <c r="AT113" s="42">
        <v>0</v>
      </c>
      <c r="AU113" s="42">
        <f t="shared" si="263"/>
        <v>99061.807929999995</v>
      </c>
      <c r="AV113" s="42">
        <f t="shared" si="264"/>
        <v>-141.30792999999539</v>
      </c>
      <c r="AW113" s="42">
        <f t="shared" si="265"/>
        <v>111696.6</v>
      </c>
      <c r="AX113" s="42">
        <f t="shared" si="266"/>
        <v>104361.9</v>
      </c>
      <c r="AY113" s="42">
        <f t="shared" si="267"/>
        <v>104361.9</v>
      </c>
      <c r="AZ113" s="42"/>
      <c r="BA113" s="43">
        <f t="shared" si="268"/>
        <v>96.965312768448868</v>
      </c>
      <c r="BB113" s="44"/>
    </row>
    <row r="114" spans="2:54" ht="31.2" x14ac:dyDescent="0.3">
      <c r="B114" s="38" t="s">
        <v>137</v>
      </c>
      <c r="C114" s="38" t="s">
        <v>84</v>
      </c>
      <c r="D114" s="38" t="s">
        <v>139</v>
      </c>
      <c r="E114" s="39" t="str">
        <f t="shared" si="258"/>
        <v>0412</v>
      </c>
      <c r="F114" s="38" t="s">
        <v>154</v>
      </c>
      <c r="G114" s="38" t="s">
        <v>54</v>
      </c>
      <c r="H114" s="40" t="s">
        <v>55</v>
      </c>
      <c r="I114" s="18">
        <v>3699</v>
      </c>
      <c r="J114" s="18">
        <v>3699</v>
      </c>
      <c r="K114" s="18">
        <v>3699</v>
      </c>
      <c r="L114" s="18"/>
      <c r="M114" s="18"/>
      <c r="N114" s="18"/>
      <c r="O114" s="18">
        <v>0</v>
      </c>
      <c r="P114" s="18">
        <v>0</v>
      </c>
      <c r="Q114" s="18">
        <v>0</v>
      </c>
      <c r="R114" s="18">
        <v>0</v>
      </c>
      <c r="S114" s="18"/>
      <c r="T114" s="18">
        <f t="shared" si="259"/>
        <v>3699</v>
      </c>
      <c r="U114" s="18">
        <f t="shared" si="260"/>
        <v>3699</v>
      </c>
      <c r="V114" s="18">
        <f t="shared" si="261"/>
        <v>3699</v>
      </c>
      <c r="W114" s="18"/>
      <c r="X114" s="18"/>
      <c r="Y114" s="18"/>
      <c r="Z114" s="18"/>
      <c r="AA114" s="18"/>
      <c r="AB114" s="18"/>
      <c r="AC114" s="18"/>
      <c r="AD114" s="18"/>
      <c r="AE114" s="18"/>
      <c r="AF114" s="41">
        <v>2776.7749399999998</v>
      </c>
      <c r="AG114" s="41"/>
      <c r="AH114" s="41">
        <v>0</v>
      </c>
      <c r="AI114" s="41">
        <v>0</v>
      </c>
      <c r="AJ114" s="41">
        <v>0</v>
      </c>
      <c r="AK114" s="41">
        <v>0</v>
      </c>
      <c r="AL114" s="41">
        <v>2776.7749399999998</v>
      </c>
      <c r="AM114" s="41">
        <v>0</v>
      </c>
      <c r="AN114" s="41">
        <v>0</v>
      </c>
      <c r="AO114" s="42">
        <v>2251.7905099999998</v>
      </c>
      <c r="AP114" s="42">
        <v>3174.2229299999999</v>
      </c>
      <c r="AQ114" s="42">
        <v>0</v>
      </c>
      <c r="AR114" s="42">
        <v>0</v>
      </c>
      <c r="AS114" s="42">
        <v>0</v>
      </c>
      <c r="AT114" s="42">
        <v>0</v>
      </c>
      <c r="AU114" s="42">
        <f t="shared" si="263"/>
        <v>3174.2229299999999</v>
      </c>
      <c r="AV114" s="42">
        <f t="shared" si="264"/>
        <v>524.77707000000009</v>
      </c>
      <c r="AW114" s="42">
        <f t="shared" si="265"/>
        <v>3699</v>
      </c>
      <c r="AX114" s="42">
        <f t="shared" si="266"/>
        <v>3699</v>
      </c>
      <c r="AY114" s="42">
        <f t="shared" si="267"/>
        <v>3699</v>
      </c>
      <c r="AZ114" s="42"/>
      <c r="BA114" s="43">
        <f t="shared" si="268"/>
        <v>100</v>
      </c>
      <c r="BB114" s="44"/>
    </row>
    <row r="115" spans="2:54" x14ac:dyDescent="0.3">
      <c r="B115" s="38" t="s">
        <v>137</v>
      </c>
      <c r="C115" s="38" t="s">
        <v>84</v>
      </c>
      <c r="D115" s="38" t="s">
        <v>139</v>
      </c>
      <c r="E115" s="39" t="str">
        <f t="shared" si="258"/>
        <v>0412</v>
      </c>
      <c r="F115" s="38" t="s">
        <v>154</v>
      </c>
      <c r="G115" s="38" t="s">
        <v>68</v>
      </c>
      <c r="H115" s="40" t="s">
        <v>69</v>
      </c>
      <c r="I115" s="18"/>
      <c r="J115" s="18"/>
      <c r="K115" s="18"/>
      <c r="L115" s="18"/>
      <c r="M115" s="18"/>
      <c r="N115" s="18"/>
      <c r="O115" s="18">
        <v>0</v>
      </c>
      <c r="P115" s="18">
        <v>0</v>
      </c>
      <c r="Q115" s="18"/>
      <c r="R115" s="18"/>
      <c r="S115" s="18"/>
      <c r="T115" s="18">
        <f t="shared" si="259"/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41">
        <v>5.2691400000000002</v>
      </c>
      <c r="AG115" s="41"/>
      <c r="AH115" s="41">
        <v>0</v>
      </c>
      <c r="AI115" s="41">
        <v>0</v>
      </c>
      <c r="AJ115" s="41">
        <v>0</v>
      </c>
      <c r="AK115" s="41">
        <v>0</v>
      </c>
      <c r="AL115" s="41">
        <v>5.2691400000000002</v>
      </c>
      <c r="AM115" s="41">
        <v>0</v>
      </c>
      <c r="AN115" s="41">
        <v>0</v>
      </c>
      <c r="AO115" s="14">
        <v>5.2691400000000002</v>
      </c>
      <c r="AP115" s="42">
        <v>5.2691400000000002</v>
      </c>
      <c r="AQ115" s="42">
        <v>0</v>
      </c>
      <c r="AR115" s="42">
        <v>0</v>
      </c>
      <c r="AS115" s="42">
        <v>0</v>
      </c>
      <c r="AT115" s="42">
        <v>0</v>
      </c>
      <c r="AU115" s="42">
        <f t="shared" si="263"/>
        <v>5.2691400000000002</v>
      </c>
      <c r="AV115" s="42">
        <f t="shared" si="264"/>
        <v>-5.2691400000000002</v>
      </c>
      <c r="AW115" s="42"/>
      <c r="AX115" s="42"/>
      <c r="AY115" s="42"/>
      <c r="AZ115" s="42"/>
      <c r="BA115" s="43">
        <f t="shared" si="268"/>
        <v>100</v>
      </c>
      <c r="BB115" s="44"/>
    </row>
    <row r="116" spans="2:54" ht="46.8" x14ac:dyDescent="0.3">
      <c r="B116" s="38" t="s">
        <v>137</v>
      </c>
      <c r="C116" s="38" t="s">
        <v>84</v>
      </c>
      <c r="D116" s="38" t="s">
        <v>139</v>
      </c>
      <c r="E116" s="39" t="str">
        <f t="shared" si="258"/>
        <v>0412</v>
      </c>
      <c r="F116" s="38" t="s">
        <v>78</v>
      </c>
      <c r="G116" s="39"/>
      <c r="H116" s="40" t="s">
        <v>79</v>
      </c>
      <c r="I116" s="18"/>
      <c r="J116" s="18"/>
      <c r="K116" s="18"/>
      <c r="L116" s="18"/>
      <c r="M116" s="18"/>
      <c r="N116" s="18"/>
      <c r="O116" s="18">
        <f t="shared" ref="O116:O121" si="284">O117</f>
        <v>0</v>
      </c>
      <c r="P116" s="18">
        <f t="shared" ref="P116:P121" si="285">P117</f>
        <v>0</v>
      </c>
      <c r="Q116" s="18">
        <f t="shared" ref="Q116:Q118" si="286">Q117</f>
        <v>0</v>
      </c>
      <c r="R116" s="18">
        <f t="shared" ref="R116:R118" si="287">R117</f>
        <v>0</v>
      </c>
      <c r="S116" s="18"/>
      <c r="T116" s="18">
        <f t="shared" si="259"/>
        <v>0</v>
      </c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41">
        <f t="shared" ref="AF116:AF121" si="288">AF117</f>
        <v>196.14483000000001</v>
      </c>
      <c r="AG116" s="41">
        <f t="shared" ref="AG116:AG121" si="289">AG117</f>
        <v>0</v>
      </c>
      <c r="AH116" s="41">
        <f t="shared" ref="AH116:AH121" si="290">AH117</f>
        <v>0</v>
      </c>
      <c r="AI116" s="41">
        <f t="shared" ref="AI116:AI121" si="291">AI117</f>
        <v>0</v>
      </c>
      <c r="AJ116" s="41">
        <f t="shared" ref="AJ116:AJ121" si="292">AJ117</f>
        <v>0</v>
      </c>
      <c r="AK116" s="41">
        <f t="shared" ref="AK116:AK121" si="293">AK117</f>
        <v>0</v>
      </c>
      <c r="AL116" s="41">
        <f t="shared" ref="AL116:AL121" si="294">AL117</f>
        <v>196.14483000000001</v>
      </c>
      <c r="AM116" s="41">
        <f t="shared" ref="AM116:AM121" si="295">AM117</f>
        <v>0</v>
      </c>
      <c r="AN116" s="41">
        <f t="shared" ref="AN116:AN121" si="296">AN117</f>
        <v>0</v>
      </c>
      <c r="AO116" s="42">
        <f t="shared" ref="AO116:AO121" si="297">AO117</f>
        <v>165.58161000000001</v>
      </c>
      <c r="AP116" s="42">
        <f t="shared" ref="AP116:AP121" si="298">AP117</f>
        <v>165.58161000000001</v>
      </c>
      <c r="AQ116" s="42">
        <f t="shared" ref="AQ116:AQ121" si="299">AQ117</f>
        <v>0</v>
      </c>
      <c r="AR116" s="42">
        <f t="shared" ref="AR116:AR121" si="300">AR117</f>
        <v>0</v>
      </c>
      <c r="AS116" s="42">
        <f t="shared" ref="AS116:AS118" si="301">AS117</f>
        <v>0</v>
      </c>
      <c r="AT116" s="42">
        <f t="shared" ref="AT116:AT121" si="302">AT117</f>
        <v>0</v>
      </c>
      <c r="AU116" s="42">
        <f t="shared" si="263"/>
        <v>165.58161000000001</v>
      </c>
      <c r="AV116" s="42">
        <f t="shared" si="264"/>
        <v>-165.58161000000001</v>
      </c>
      <c r="AW116" s="42"/>
      <c r="AX116" s="42"/>
      <c r="AY116" s="42"/>
      <c r="AZ116" s="42"/>
      <c r="BA116" s="43">
        <f t="shared" si="268"/>
        <v>100</v>
      </c>
      <c r="BB116" s="44"/>
    </row>
    <row r="117" spans="2:54" ht="31.2" x14ac:dyDescent="0.3">
      <c r="B117" s="38" t="s">
        <v>137</v>
      </c>
      <c r="C117" s="38" t="s">
        <v>84</v>
      </c>
      <c r="D117" s="38" t="s">
        <v>139</v>
      </c>
      <c r="E117" s="39" t="str">
        <f t="shared" si="258"/>
        <v>0412</v>
      </c>
      <c r="F117" s="38" t="s">
        <v>80</v>
      </c>
      <c r="G117" s="39"/>
      <c r="H117" s="40" t="s">
        <v>81</v>
      </c>
      <c r="I117" s="18"/>
      <c r="J117" s="18"/>
      <c r="K117" s="18"/>
      <c r="L117" s="18"/>
      <c r="M117" s="18"/>
      <c r="N117" s="18"/>
      <c r="O117" s="18">
        <f t="shared" si="284"/>
        <v>0</v>
      </c>
      <c r="P117" s="18">
        <f t="shared" si="285"/>
        <v>0</v>
      </c>
      <c r="Q117" s="18">
        <f t="shared" si="286"/>
        <v>0</v>
      </c>
      <c r="R117" s="18">
        <f t="shared" si="287"/>
        <v>0</v>
      </c>
      <c r="S117" s="18"/>
      <c r="T117" s="18">
        <f t="shared" si="259"/>
        <v>0</v>
      </c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41">
        <f t="shared" si="288"/>
        <v>196.14483000000001</v>
      </c>
      <c r="AG117" s="41">
        <f t="shared" si="289"/>
        <v>0</v>
      </c>
      <c r="AH117" s="41">
        <f t="shared" si="290"/>
        <v>0</v>
      </c>
      <c r="AI117" s="41">
        <f t="shared" si="291"/>
        <v>0</v>
      </c>
      <c r="AJ117" s="41">
        <f t="shared" si="292"/>
        <v>0</v>
      </c>
      <c r="AK117" s="41">
        <f t="shared" si="293"/>
        <v>0</v>
      </c>
      <c r="AL117" s="41">
        <f t="shared" si="294"/>
        <v>196.14483000000001</v>
      </c>
      <c r="AM117" s="41">
        <f t="shared" si="295"/>
        <v>0</v>
      </c>
      <c r="AN117" s="41">
        <f t="shared" si="296"/>
        <v>0</v>
      </c>
      <c r="AO117" s="14">
        <f t="shared" si="297"/>
        <v>165.58161000000001</v>
      </c>
      <c r="AP117" s="42">
        <f t="shared" si="298"/>
        <v>165.58161000000001</v>
      </c>
      <c r="AQ117" s="42">
        <f t="shared" si="299"/>
        <v>0</v>
      </c>
      <c r="AR117" s="42">
        <f t="shared" si="300"/>
        <v>0</v>
      </c>
      <c r="AS117" s="42">
        <f t="shared" si="301"/>
        <v>0</v>
      </c>
      <c r="AT117" s="42">
        <f t="shared" si="302"/>
        <v>0</v>
      </c>
      <c r="AU117" s="42">
        <f t="shared" si="263"/>
        <v>165.58161000000001</v>
      </c>
      <c r="AV117" s="42">
        <f t="shared" si="264"/>
        <v>-165.58161000000001</v>
      </c>
      <c r="AW117" s="42"/>
      <c r="AX117" s="42"/>
      <c r="AY117" s="42"/>
      <c r="AZ117" s="42"/>
      <c r="BA117" s="43">
        <f t="shared" si="268"/>
        <v>100</v>
      </c>
      <c r="BB117" s="44"/>
    </row>
    <row r="118" spans="2:54" ht="31.2" x14ac:dyDescent="0.3">
      <c r="B118" s="38" t="s">
        <v>137</v>
      </c>
      <c r="C118" s="38" t="s">
        <v>84</v>
      </c>
      <c r="D118" s="38" t="s">
        <v>139</v>
      </c>
      <c r="E118" s="39" t="str">
        <f t="shared" si="258"/>
        <v>0412</v>
      </c>
      <c r="F118" s="38" t="s">
        <v>82</v>
      </c>
      <c r="G118" s="39"/>
      <c r="H118" s="40" t="s">
        <v>83</v>
      </c>
      <c r="I118" s="18"/>
      <c r="J118" s="18"/>
      <c r="K118" s="18"/>
      <c r="L118" s="18"/>
      <c r="M118" s="18"/>
      <c r="N118" s="18"/>
      <c r="O118" s="18">
        <f t="shared" si="284"/>
        <v>0</v>
      </c>
      <c r="P118" s="18">
        <f t="shared" si="285"/>
        <v>0</v>
      </c>
      <c r="Q118" s="18">
        <f t="shared" si="286"/>
        <v>0</v>
      </c>
      <c r="R118" s="18">
        <f t="shared" si="287"/>
        <v>0</v>
      </c>
      <c r="S118" s="18"/>
      <c r="T118" s="18">
        <f t="shared" si="259"/>
        <v>0</v>
      </c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41">
        <f t="shared" si="288"/>
        <v>196.14483000000001</v>
      </c>
      <c r="AG118" s="41">
        <f t="shared" si="289"/>
        <v>0</v>
      </c>
      <c r="AH118" s="41">
        <f t="shared" si="290"/>
        <v>0</v>
      </c>
      <c r="AI118" s="41">
        <f t="shared" si="291"/>
        <v>0</v>
      </c>
      <c r="AJ118" s="41">
        <f t="shared" si="292"/>
        <v>0</v>
      </c>
      <c r="AK118" s="41">
        <f t="shared" si="293"/>
        <v>0</v>
      </c>
      <c r="AL118" s="41">
        <f t="shared" si="294"/>
        <v>196.14483000000001</v>
      </c>
      <c r="AM118" s="41">
        <f t="shared" si="295"/>
        <v>0</v>
      </c>
      <c r="AN118" s="41">
        <f t="shared" si="296"/>
        <v>0</v>
      </c>
      <c r="AO118" s="42">
        <f t="shared" si="297"/>
        <v>165.58161000000001</v>
      </c>
      <c r="AP118" s="42">
        <f t="shared" si="298"/>
        <v>165.58161000000001</v>
      </c>
      <c r="AQ118" s="42">
        <f t="shared" si="299"/>
        <v>0</v>
      </c>
      <c r="AR118" s="42">
        <f t="shared" si="300"/>
        <v>0</v>
      </c>
      <c r="AS118" s="42">
        <f t="shared" si="301"/>
        <v>0</v>
      </c>
      <c r="AT118" s="42">
        <f t="shared" si="302"/>
        <v>0</v>
      </c>
      <c r="AU118" s="42">
        <f t="shared" si="263"/>
        <v>165.58161000000001</v>
      </c>
      <c r="AV118" s="42">
        <f t="shared" si="264"/>
        <v>-165.58161000000001</v>
      </c>
      <c r="AW118" s="42"/>
      <c r="AX118" s="42"/>
      <c r="AY118" s="42"/>
      <c r="AZ118" s="42"/>
      <c r="BA118" s="43">
        <f t="shared" si="268"/>
        <v>100</v>
      </c>
      <c r="BB118" s="44"/>
    </row>
    <row r="119" spans="2:54" x14ac:dyDescent="0.3">
      <c r="B119" s="38" t="s">
        <v>137</v>
      </c>
      <c r="C119" s="38" t="s">
        <v>84</v>
      </c>
      <c r="D119" s="38" t="s">
        <v>139</v>
      </c>
      <c r="E119" s="39" t="str">
        <f t="shared" si="258"/>
        <v>0412</v>
      </c>
      <c r="F119" s="38" t="s">
        <v>82</v>
      </c>
      <c r="G119" s="38" t="s">
        <v>56</v>
      </c>
      <c r="H119" s="40" t="s">
        <v>57</v>
      </c>
      <c r="I119" s="18"/>
      <c r="J119" s="18"/>
      <c r="K119" s="18"/>
      <c r="L119" s="18"/>
      <c r="M119" s="18"/>
      <c r="N119" s="18"/>
      <c r="O119" s="18">
        <v>0</v>
      </c>
      <c r="P119" s="18">
        <v>0</v>
      </c>
      <c r="Q119" s="18">
        <v>0</v>
      </c>
      <c r="R119" s="18">
        <v>0</v>
      </c>
      <c r="S119" s="18"/>
      <c r="T119" s="18">
        <f t="shared" si="259"/>
        <v>0</v>
      </c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41">
        <v>196.14483000000001</v>
      </c>
      <c r="AG119" s="41"/>
      <c r="AH119" s="41">
        <v>0</v>
      </c>
      <c r="AI119" s="41">
        <v>0</v>
      </c>
      <c r="AJ119" s="41">
        <v>0</v>
      </c>
      <c r="AK119" s="41">
        <v>0</v>
      </c>
      <c r="AL119" s="41">
        <v>196.14483000000001</v>
      </c>
      <c r="AM119" s="41">
        <v>0</v>
      </c>
      <c r="AN119" s="41">
        <v>0</v>
      </c>
      <c r="AO119" s="14">
        <v>165.58161000000001</v>
      </c>
      <c r="AP119" s="42">
        <v>165.58161000000001</v>
      </c>
      <c r="AQ119" s="42">
        <v>0</v>
      </c>
      <c r="AR119" s="42">
        <v>0</v>
      </c>
      <c r="AS119" s="42">
        <v>0</v>
      </c>
      <c r="AT119" s="42">
        <v>0</v>
      </c>
      <c r="AU119" s="42">
        <f t="shared" si="263"/>
        <v>165.58161000000001</v>
      </c>
      <c r="AV119" s="42">
        <f t="shared" si="264"/>
        <v>-165.58161000000001</v>
      </c>
      <c r="AW119" s="42"/>
      <c r="AX119" s="42"/>
      <c r="AY119" s="42"/>
      <c r="AZ119" s="42"/>
      <c r="BA119" s="43">
        <f t="shared" si="268"/>
        <v>100</v>
      </c>
      <c r="BB119" s="44"/>
    </row>
    <row r="120" spans="2:54" s="21" customFormat="1" ht="31.2" x14ac:dyDescent="0.3">
      <c r="B120" s="22" t="s">
        <v>155</v>
      </c>
      <c r="C120" s="22"/>
      <c r="D120" s="22"/>
      <c r="E120" s="23" t="str">
        <f t="shared" si="258"/>
        <v/>
      </c>
      <c r="F120" s="22"/>
      <c r="G120" s="22"/>
      <c r="H120" s="24" t="s">
        <v>156</v>
      </c>
      <c r="I120" s="25">
        <f t="shared" ref="I120:I123" si="303">I121</f>
        <v>62931.8</v>
      </c>
      <c r="J120" s="25">
        <f t="shared" ref="J120:J123" si="304">J121</f>
        <v>64866.8</v>
      </c>
      <c r="K120" s="25">
        <f t="shared" ref="K120:K123" si="305">K121</f>
        <v>64866.8</v>
      </c>
      <c r="L120" s="25">
        <f t="shared" ref="L120:L123" si="306">L121</f>
        <v>0</v>
      </c>
      <c r="M120" s="25">
        <f t="shared" ref="M120:M123" si="307">M121</f>
        <v>0</v>
      </c>
      <c r="N120" s="25">
        <f t="shared" ref="N120:N123" si="308">N121</f>
        <v>0</v>
      </c>
      <c r="O120" s="25">
        <f t="shared" si="284"/>
        <v>0</v>
      </c>
      <c r="P120" s="25">
        <f t="shared" si="285"/>
        <v>0</v>
      </c>
      <c r="Q120" s="25">
        <f>Q121+Q136</f>
        <v>-74.05</v>
      </c>
      <c r="R120" s="25">
        <f>R121+R136</f>
        <v>0</v>
      </c>
      <c r="S120" s="25">
        <f>S121+S136</f>
        <v>200.3</v>
      </c>
      <c r="T120" s="25">
        <f t="shared" si="259"/>
        <v>63058.05</v>
      </c>
      <c r="U120" s="25">
        <f t="shared" si="260"/>
        <v>64866.8</v>
      </c>
      <c r="V120" s="25">
        <f t="shared" si="261"/>
        <v>64866.8</v>
      </c>
      <c r="W120" s="25">
        <f t="shared" ref="W120:AE120" si="309">W121+W136</f>
        <v>0</v>
      </c>
      <c r="X120" s="25">
        <f t="shared" si="309"/>
        <v>0</v>
      </c>
      <c r="Y120" s="25">
        <f t="shared" si="309"/>
        <v>0</v>
      </c>
      <c r="Z120" s="25">
        <f t="shared" si="309"/>
        <v>3200.3</v>
      </c>
      <c r="AA120" s="25">
        <f t="shared" si="309"/>
        <v>0</v>
      </c>
      <c r="AB120" s="25">
        <f t="shared" si="309"/>
        <v>3200.3</v>
      </c>
      <c r="AC120" s="25">
        <f t="shared" si="309"/>
        <v>0</v>
      </c>
      <c r="AD120" s="25">
        <f t="shared" si="309"/>
        <v>0</v>
      </c>
      <c r="AE120" s="25">
        <f t="shared" si="309"/>
        <v>3200.3</v>
      </c>
      <c r="AF120" s="26">
        <f t="shared" si="288"/>
        <v>81877.768999999986</v>
      </c>
      <c r="AG120" s="26">
        <f t="shared" si="289"/>
        <v>0</v>
      </c>
      <c r="AH120" s="26">
        <f t="shared" si="290"/>
        <v>81751.518999999986</v>
      </c>
      <c r="AI120" s="26">
        <f t="shared" si="291"/>
        <v>0</v>
      </c>
      <c r="AJ120" s="26">
        <f t="shared" si="292"/>
        <v>0</v>
      </c>
      <c r="AK120" s="26">
        <f t="shared" si="293"/>
        <v>0</v>
      </c>
      <c r="AL120" s="26">
        <f t="shared" si="294"/>
        <v>81877.768999999986</v>
      </c>
      <c r="AM120" s="26">
        <f t="shared" si="295"/>
        <v>81751.518999999986</v>
      </c>
      <c r="AN120" s="26">
        <f t="shared" si="296"/>
        <v>0</v>
      </c>
      <c r="AO120" s="27">
        <f t="shared" si="297"/>
        <v>49831.017050000002</v>
      </c>
      <c r="AP120" s="27">
        <f t="shared" si="298"/>
        <v>81832.850000000006</v>
      </c>
      <c r="AQ120" s="27">
        <f t="shared" si="299"/>
        <v>0</v>
      </c>
      <c r="AR120" s="27">
        <f t="shared" si="300"/>
        <v>0</v>
      </c>
      <c r="AS120" s="27">
        <f>AS121+AS136</f>
        <v>0</v>
      </c>
      <c r="AT120" s="27">
        <f t="shared" si="302"/>
        <v>0</v>
      </c>
      <c r="AU120" s="27">
        <f t="shared" si="263"/>
        <v>81832.850000000006</v>
      </c>
      <c r="AV120" s="27">
        <f t="shared" si="264"/>
        <v>-18774.800000000003</v>
      </c>
      <c r="AW120" s="27">
        <f t="shared" si="265"/>
        <v>66258.350000000006</v>
      </c>
      <c r="AX120" s="27">
        <f t="shared" si="266"/>
        <v>68067.100000000006</v>
      </c>
      <c r="AY120" s="27">
        <f t="shared" si="267"/>
        <v>68067.100000000006</v>
      </c>
      <c r="AZ120" s="27">
        <f>AZ121+AZ136</f>
        <v>0</v>
      </c>
      <c r="BA120" s="28">
        <f t="shared" si="268"/>
        <v>100</v>
      </c>
      <c r="BB120" s="20"/>
    </row>
    <row r="121" spans="2:54" s="21" customFormat="1" x14ac:dyDescent="0.3">
      <c r="B121" s="22" t="s">
        <v>155</v>
      </c>
      <c r="C121" s="22" t="s">
        <v>42</v>
      </c>
      <c r="D121" s="22"/>
      <c r="E121" s="23" t="str">
        <f t="shared" si="258"/>
        <v>01</v>
      </c>
      <c r="F121" s="22"/>
      <c r="G121" s="22"/>
      <c r="H121" s="24" t="s">
        <v>43</v>
      </c>
      <c r="I121" s="25">
        <f t="shared" si="303"/>
        <v>62931.8</v>
      </c>
      <c r="J121" s="25">
        <f t="shared" si="304"/>
        <v>64866.8</v>
      </c>
      <c r="K121" s="25">
        <f t="shared" si="305"/>
        <v>64866.8</v>
      </c>
      <c r="L121" s="25">
        <f t="shared" si="306"/>
        <v>0</v>
      </c>
      <c r="M121" s="25">
        <f t="shared" si="307"/>
        <v>0</v>
      </c>
      <c r="N121" s="25">
        <f t="shared" si="308"/>
        <v>0</v>
      </c>
      <c r="O121" s="25">
        <f t="shared" si="284"/>
        <v>0</v>
      </c>
      <c r="P121" s="25">
        <f t="shared" si="285"/>
        <v>0</v>
      </c>
      <c r="Q121" s="25">
        <f>Q122</f>
        <v>-74.05</v>
      </c>
      <c r="R121" s="25">
        <f>R122</f>
        <v>0</v>
      </c>
      <c r="S121" s="25">
        <f>S122</f>
        <v>200.3</v>
      </c>
      <c r="T121" s="25">
        <f t="shared" si="259"/>
        <v>63058.05</v>
      </c>
      <c r="U121" s="25">
        <f t="shared" si="260"/>
        <v>64866.8</v>
      </c>
      <c r="V121" s="25">
        <f t="shared" si="261"/>
        <v>64866.8</v>
      </c>
      <c r="W121" s="25">
        <f t="shared" ref="W121:AE121" si="310">W122</f>
        <v>0</v>
      </c>
      <c r="X121" s="25">
        <f t="shared" si="310"/>
        <v>0</v>
      </c>
      <c r="Y121" s="25">
        <f t="shared" si="310"/>
        <v>0</v>
      </c>
      <c r="Z121" s="25">
        <f t="shared" si="310"/>
        <v>200.3</v>
      </c>
      <c r="AA121" s="25">
        <f t="shared" si="310"/>
        <v>0</v>
      </c>
      <c r="AB121" s="25">
        <f t="shared" si="310"/>
        <v>200.3</v>
      </c>
      <c r="AC121" s="25">
        <f t="shared" si="310"/>
        <v>0</v>
      </c>
      <c r="AD121" s="25">
        <f t="shared" si="310"/>
        <v>0</v>
      </c>
      <c r="AE121" s="25">
        <f t="shared" si="310"/>
        <v>200.3</v>
      </c>
      <c r="AF121" s="26">
        <f t="shared" si="288"/>
        <v>81877.768999999986</v>
      </c>
      <c r="AG121" s="26">
        <f t="shared" si="289"/>
        <v>0</v>
      </c>
      <c r="AH121" s="26">
        <f t="shared" si="290"/>
        <v>81751.518999999986</v>
      </c>
      <c r="AI121" s="26">
        <f t="shared" si="291"/>
        <v>0</v>
      </c>
      <c r="AJ121" s="26">
        <f t="shared" si="292"/>
        <v>0</v>
      </c>
      <c r="AK121" s="26">
        <f t="shared" si="293"/>
        <v>0</v>
      </c>
      <c r="AL121" s="26">
        <f t="shared" si="294"/>
        <v>81877.768999999986</v>
      </c>
      <c r="AM121" s="26">
        <f t="shared" si="295"/>
        <v>81751.518999999986</v>
      </c>
      <c r="AN121" s="26">
        <f t="shared" si="296"/>
        <v>0</v>
      </c>
      <c r="AO121" s="45">
        <f t="shared" si="297"/>
        <v>49831.017050000002</v>
      </c>
      <c r="AP121" s="27">
        <f t="shared" si="298"/>
        <v>81832.850000000006</v>
      </c>
      <c r="AQ121" s="27">
        <f t="shared" si="299"/>
        <v>0</v>
      </c>
      <c r="AR121" s="27">
        <f t="shared" si="300"/>
        <v>0</v>
      </c>
      <c r="AS121" s="27">
        <f>AS122</f>
        <v>0</v>
      </c>
      <c r="AT121" s="27">
        <f t="shared" si="302"/>
        <v>0</v>
      </c>
      <c r="AU121" s="27">
        <f t="shared" si="263"/>
        <v>81832.850000000006</v>
      </c>
      <c r="AV121" s="27">
        <f t="shared" si="264"/>
        <v>-18774.800000000003</v>
      </c>
      <c r="AW121" s="27">
        <f t="shared" si="265"/>
        <v>63258.350000000006</v>
      </c>
      <c r="AX121" s="27">
        <f t="shared" si="266"/>
        <v>65067.100000000006</v>
      </c>
      <c r="AY121" s="27">
        <f t="shared" si="267"/>
        <v>65067.100000000006</v>
      </c>
      <c r="AZ121" s="27">
        <f>AZ122</f>
        <v>0</v>
      </c>
      <c r="BA121" s="28">
        <f t="shared" si="268"/>
        <v>100</v>
      </c>
      <c r="BB121" s="20"/>
    </row>
    <row r="122" spans="2:54" s="30" customFormat="1" x14ac:dyDescent="0.3">
      <c r="B122" s="31" t="s">
        <v>155</v>
      </c>
      <c r="C122" s="31" t="s">
        <v>42</v>
      </c>
      <c r="D122" s="31" t="s">
        <v>44</v>
      </c>
      <c r="E122" s="29" t="str">
        <f t="shared" si="258"/>
        <v>0113</v>
      </c>
      <c r="F122" s="31"/>
      <c r="G122" s="31"/>
      <c r="H122" s="32" t="s">
        <v>45</v>
      </c>
      <c r="I122" s="33">
        <f t="shared" si="303"/>
        <v>62931.8</v>
      </c>
      <c r="J122" s="33">
        <f t="shared" si="304"/>
        <v>64866.8</v>
      </c>
      <c r="K122" s="33">
        <f t="shared" si="305"/>
        <v>64866.8</v>
      </c>
      <c r="L122" s="33">
        <f t="shared" si="306"/>
        <v>0</v>
      </c>
      <c r="M122" s="33">
        <f t="shared" si="307"/>
        <v>0</v>
      </c>
      <c r="N122" s="33">
        <f t="shared" si="308"/>
        <v>0</v>
      </c>
      <c r="O122" s="33">
        <f>O123+O132</f>
        <v>0</v>
      </c>
      <c r="P122" s="33">
        <f>P123+P132</f>
        <v>0</v>
      </c>
      <c r="Q122" s="33">
        <f>Q123+Q132</f>
        <v>-74.05</v>
      </c>
      <c r="R122" s="33">
        <f>R123+R132</f>
        <v>0</v>
      </c>
      <c r="S122" s="33">
        <f>S123+S132</f>
        <v>200.3</v>
      </c>
      <c r="T122" s="33">
        <f t="shared" si="259"/>
        <v>63058.05</v>
      </c>
      <c r="U122" s="33">
        <f t="shared" si="260"/>
        <v>64866.8</v>
      </c>
      <c r="V122" s="33">
        <f t="shared" si="261"/>
        <v>64866.8</v>
      </c>
      <c r="W122" s="33">
        <f t="shared" ref="W122:AT122" si="311">W123+W132</f>
        <v>0</v>
      </c>
      <c r="X122" s="33">
        <f t="shared" si="311"/>
        <v>0</v>
      </c>
      <c r="Y122" s="33">
        <f t="shared" si="311"/>
        <v>0</v>
      </c>
      <c r="Z122" s="33">
        <f t="shared" si="311"/>
        <v>200.3</v>
      </c>
      <c r="AA122" s="33">
        <f t="shared" si="311"/>
        <v>0</v>
      </c>
      <c r="AB122" s="33">
        <f t="shared" si="311"/>
        <v>200.3</v>
      </c>
      <c r="AC122" s="33">
        <f t="shared" si="311"/>
        <v>0</v>
      </c>
      <c r="AD122" s="33">
        <f t="shared" si="311"/>
        <v>0</v>
      </c>
      <c r="AE122" s="33">
        <f t="shared" si="311"/>
        <v>200.3</v>
      </c>
      <c r="AF122" s="34">
        <f t="shared" si="311"/>
        <v>81877.768999999986</v>
      </c>
      <c r="AG122" s="34">
        <f t="shared" si="311"/>
        <v>0</v>
      </c>
      <c r="AH122" s="34">
        <f t="shared" si="311"/>
        <v>81751.518999999986</v>
      </c>
      <c r="AI122" s="34">
        <f t="shared" si="311"/>
        <v>0</v>
      </c>
      <c r="AJ122" s="34">
        <f t="shared" si="311"/>
        <v>0</v>
      </c>
      <c r="AK122" s="34">
        <f t="shared" si="311"/>
        <v>0</v>
      </c>
      <c r="AL122" s="34">
        <f t="shared" si="311"/>
        <v>81877.768999999986</v>
      </c>
      <c r="AM122" s="34">
        <f t="shared" si="311"/>
        <v>81751.518999999986</v>
      </c>
      <c r="AN122" s="34">
        <f t="shared" si="311"/>
        <v>0</v>
      </c>
      <c r="AO122" s="36">
        <f t="shared" si="311"/>
        <v>49831.017050000002</v>
      </c>
      <c r="AP122" s="36">
        <f t="shared" si="311"/>
        <v>81832.850000000006</v>
      </c>
      <c r="AQ122" s="36">
        <f t="shared" si="311"/>
        <v>0</v>
      </c>
      <c r="AR122" s="36">
        <f t="shared" si="311"/>
        <v>0</v>
      </c>
      <c r="AS122" s="36">
        <f t="shared" si="311"/>
        <v>0</v>
      </c>
      <c r="AT122" s="36">
        <f t="shared" si="311"/>
        <v>0</v>
      </c>
      <c r="AU122" s="36">
        <f t="shared" si="263"/>
        <v>81832.850000000006</v>
      </c>
      <c r="AV122" s="36">
        <f t="shared" si="264"/>
        <v>-18774.800000000003</v>
      </c>
      <c r="AW122" s="36">
        <f t="shared" si="265"/>
        <v>63258.350000000006</v>
      </c>
      <c r="AX122" s="36">
        <f t="shared" si="266"/>
        <v>65067.100000000006</v>
      </c>
      <c r="AY122" s="36">
        <f t="shared" si="267"/>
        <v>65067.100000000006</v>
      </c>
      <c r="AZ122" s="36">
        <f>AZ123+AZ132</f>
        <v>0</v>
      </c>
      <c r="BA122" s="37">
        <f t="shared" si="268"/>
        <v>100</v>
      </c>
      <c r="BB122" s="20"/>
    </row>
    <row r="123" spans="2:54" ht="31.2" x14ac:dyDescent="0.3">
      <c r="B123" s="38" t="s">
        <v>155</v>
      </c>
      <c r="C123" s="38" t="s">
        <v>42</v>
      </c>
      <c r="D123" s="38" t="s">
        <v>44</v>
      </c>
      <c r="E123" s="39" t="str">
        <f t="shared" si="258"/>
        <v>0113</v>
      </c>
      <c r="F123" s="38" t="s">
        <v>72</v>
      </c>
      <c r="G123" s="39"/>
      <c r="H123" s="40" t="s">
        <v>73</v>
      </c>
      <c r="I123" s="18">
        <f t="shared" si="303"/>
        <v>62931.8</v>
      </c>
      <c r="J123" s="18">
        <f t="shared" si="304"/>
        <v>64866.8</v>
      </c>
      <c r="K123" s="18">
        <f t="shared" si="305"/>
        <v>64866.8</v>
      </c>
      <c r="L123" s="18">
        <f t="shared" si="306"/>
        <v>0</v>
      </c>
      <c r="M123" s="18">
        <f t="shared" si="307"/>
        <v>0</v>
      </c>
      <c r="N123" s="18">
        <f t="shared" si="308"/>
        <v>0</v>
      </c>
      <c r="O123" s="18">
        <f>O124</f>
        <v>0</v>
      </c>
      <c r="P123" s="18">
        <f>P124</f>
        <v>0</v>
      </c>
      <c r="Q123" s="18">
        <f>Q124</f>
        <v>0</v>
      </c>
      <c r="R123" s="18">
        <f>R124</f>
        <v>0</v>
      </c>
      <c r="S123" s="18">
        <f>S124</f>
        <v>0</v>
      </c>
      <c r="T123" s="18">
        <f t="shared" si="259"/>
        <v>62931.8</v>
      </c>
      <c r="U123" s="18">
        <f t="shared" si="260"/>
        <v>64866.8</v>
      </c>
      <c r="V123" s="18">
        <f t="shared" si="261"/>
        <v>64866.8</v>
      </c>
      <c r="W123" s="18">
        <f t="shared" ref="W123:AT123" si="312">W124</f>
        <v>0</v>
      </c>
      <c r="X123" s="18">
        <f t="shared" si="312"/>
        <v>0</v>
      </c>
      <c r="Y123" s="18">
        <f t="shared" si="312"/>
        <v>0</v>
      </c>
      <c r="Z123" s="18">
        <f t="shared" si="312"/>
        <v>0</v>
      </c>
      <c r="AA123" s="18">
        <f t="shared" si="312"/>
        <v>0</v>
      </c>
      <c r="AB123" s="18">
        <f t="shared" si="312"/>
        <v>0</v>
      </c>
      <c r="AC123" s="18">
        <f t="shared" si="312"/>
        <v>0</v>
      </c>
      <c r="AD123" s="18">
        <f t="shared" si="312"/>
        <v>0</v>
      </c>
      <c r="AE123" s="18">
        <f t="shared" si="312"/>
        <v>0</v>
      </c>
      <c r="AF123" s="41">
        <f t="shared" si="312"/>
        <v>81751.518999999986</v>
      </c>
      <c r="AG123" s="41">
        <f t="shared" si="312"/>
        <v>0</v>
      </c>
      <c r="AH123" s="41">
        <f t="shared" si="312"/>
        <v>81751.518999999986</v>
      </c>
      <c r="AI123" s="41">
        <f t="shared" si="312"/>
        <v>0</v>
      </c>
      <c r="AJ123" s="41">
        <f t="shared" si="312"/>
        <v>0</v>
      </c>
      <c r="AK123" s="41">
        <f t="shared" si="312"/>
        <v>0</v>
      </c>
      <c r="AL123" s="41">
        <f t="shared" si="312"/>
        <v>81751.518999999986</v>
      </c>
      <c r="AM123" s="41">
        <f t="shared" si="312"/>
        <v>81751.518999999986</v>
      </c>
      <c r="AN123" s="41">
        <f t="shared" si="312"/>
        <v>0</v>
      </c>
      <c r="AO123" s="14">
        <f t="shared" si="312"/>
        <v>49704.767050000002</v>
      </c>
      <c r="AP123" s="42">
        <f t="shared" si="312"/>
        <v>81706.600000000006</v>
      </c>
      <c r="AQ123" s="42">
        <f t="shared" si="312"/>
        <v>0</v>
      </c>
      <c r="AR123" s="42">
        <f t="shared" si="312"/>
        <v>0</v>
      </c>
      <c r="AS123" s="42">
        <f t="shared" si="312"/>
        <v>0</v>
      </c>
      <c r="AT123" s="42">
        <f t="shared" si="312"/>
        <v>0</v>
      </c>
      <c r="AU123" s="42">
        <f t="shared" si="263"/>
        <v>81706.600000000006</v>
      </c>
      <c r="AV123" s="42">
        <f t="shared" si="264"/>
        <v>-18774.800000000003</v>
      </c>
      <c r="AW123" s="42">
        <f t="shared" si="265"/>
        <v>62931.8</v>
      </c>
      <c r="AX123" s="42">
        <f t="shared" si="266"/>
        <v>64866.8</v>
      </c>
      <c r="AY123" s="42">
        <f t="shared" si="267"/>
        <v>64866.8</v>
      </c>
      <c r="AZ123" s="42">
        <f>AZ124</f>
        <v>0</v>
      </c>
      <c r="BA123" s="43">
        <f t="shared" si="268"/>
        <v>100</v>
      </c>
      <c r="BB123" s="20"/>
    </row>
    <row r="124" spans="2:54" x14ac:dyDescent="0.3">
      <c r="B124" s="38" t="s">
        <v>155</v>
      </c>
      <c r="C124" s="38" t="s">
        <v>42</v>
      </c>
      <c r="D124" s="38" t="s">
        <v>44</v>
      </c>
      <c r="E124" s="39" t="str">
        <f t="shared" si="258"/>
        <v>0113</v>
      </c>
      <c r="F124" s="38" t="s">
        <v>74</v>
      </c>
      <c r="G124" s="39"/>
      <c r="H124" s="40" t="s">
        <v>75</v>
      </c>
      <c r="I124" s="18">
        <f t="shared" ref="I124:S124" si="313">I127</f>
        <v>62931.8</v>
      </c>
      <c r="J124" s="18">
        <f t="shared" si="313"/>
        <v>64866.8</v>
      </c>
      <c r="K124" s="18">
        <f t="shared" si="313"/>
        <v>64866.8</v>
      </c>
      <c r="L124" s="18">
        <f t="shared" si="313"/>
        <v>0</v>
      </c>
      <c r="M124" s="18">
        <f t="shared" si="313"/>
        <v>0</v>
      </c>
      <c r="N124" s="18">
        <f t="shared" si="313"/>
        <v>0</v>
      </c>
      <c r="O124" s="18">
        <f t="shared" si="313"/>
        <v>0</v>
      </c>
      <c r="P124" s="18">
        <f t="shared" si="313"/>
        <v>0</v>
      </c>
      <c r="Q124" s="18">
        <f t="shared" si="313"/>
        <v>0</v>
      </c>
      <c r="R124" s="18">
        <f t="shared" si="313"/>
        <v>0</v>
      </c>
      <c r="S124" s="18">
        <f t="shared" si="313"/>
        <v>0</v>
      </c>
      <c r="T124" s="18">
        <f t="shared" si="259"/>
        <v>62931.8</v>
      </c>
      <c r="U124" s="18">
        <f t="shared" si="260"/>
        <v>64866.8</v>
      </c>
      <c r="V124" s="18">
        <f t="shared" si="261"/>
        <v>64866.8</v>
      </c>
      <c r="W124" s="18">
        <f t="shared" ref="W124:AE124" si="314">W127</f>
        <v>0</v>
      </c>
      <c r="X124" s="18">
        <f t="shared" si="314"/>
        <v>0</v>
      </c>
      <c r="Y124" s="18">
        <f t="shared" si="314"/>
        <v>0</v>
      </c>
      <c r="Z124" s="18">
        <f t="shared" si="314"/>
        <v>0</v>
      </c>
      <c r="AA124" s="18">
        <f t="shared" si="314"/>
        <v>0</v>
      </c>
      <c r="AB124" s="18">
        <f t="shared" si="314"/>
        <v>0</v>
      </c>
      <c r="AC124" s="18">
        <f t="shared" si="314"/>
        <v>0</v>
      </c>
      <c r="AD124" s="18">
        <f t="shared" si="314"/>
        <v>0</v>
      </c>
      <c r="AE124" s="18">
        <f t="shared" si="314"/>
        <v>0</v>
      </c>
      <c r="AF124" s="41">
        <f t="shared" ref="AF124:AN124" si="315">AF127+AF125</f>
        <v>81751.518999999986</v>
      </c>
      <c r="AG124" s="41">
        <f t="shared" si="315"/>
        <v>0</v>
      </c>
      <c r="AH124" s="41">
        <f t="shared" si="315"/>
        <v>81751.518999999986</v>
      </c>
      <c r="AI124" s="41">
        <f t="shared" si="315"/>
        <v>0</v>
      </c>
      <c r="AJ124" s="41">
        <f t="shared" si="315"/>
        <v>0</v>
      </c>
      <c r="AK124" s="41">
        <f t="shared" si="315"/>
        <v>0</v>
      </c>
      <c r="AL124" s="41">
        <f t="shared" si="315"/>
        <v>81751.518999999986</v>
      </c>
      <c r="AM124" s="41">
        <f t="shared" si="315"/>
        <v>81751.518999999986</v>
      </c>
      <c r="AN124" s="41">
        <f t="shared" si="315"/>
        <v>0</v>
      </c>
      <c r="AO124" s="42">
        <f t="shared" ref="AO124:AT124" si="316">AO127</f>
        <v>49704.767050000002</v>
      </c>
      <c r="AP124" s="42">
        <f t="shared" si="316"/>
        <v>81706.600000000006</v>
      </c>
      <c r="AQ124" s="42">
        <f t="shared" si="316"/>
        <v>0</v>
      </c>
      <c r="AR124" s="42">
        <f t="shared" si="316"/>
        <v>0</v>
      </c>
      <c r="AS124" s="42">
        <f t="shared" si="316"/>
        <v>0</v>
      </c>
      <c r="AT124" s="42">
        <f t="shared" si="316"/>
        <v>0</v>
      </c>
      <c r="AU124" s="42">
        <f t="shared" si="263"/>
        <v>81706.600000000006</v>
      </c>
      <c r="AV124" s="42">
        <f t="shared" si="264"/>
        <v>-18774.800000000003</v>
      </c>
      <c r="AW124" s="42">
        <f t="shared" si="265"/>
        <v>62931.8</v>
      </c>
      <c r="AX124" s="42">
        <f t="shared" si="266"/>
        <v>64866.8</v>
      </c>
      <c r="AY124" s="42">
        <f t="shared" si="267"/>
        <v>64866.8</v>
      </c>
      <c r="AZ124" s="42">
        <f>AZ127</f>
        <v>0</v>
      </c>
      <c r="BA124" s="43">
        <f t="shared" si="268"/>
        <v>100</v>
      </c>
      <c r="BB124" s="20"/>
    </row>
    <row r="125" spans="2:54" ht="31.2" x14ac:dyDescent="0.3">
      <c r="B125" s="38" t="s">
        <v>155</v>
      </c>
      <c r="C125" s="38" t="s">
        <v>42</v>
      </c>
      <c r="D125" s="38" t="s">
        <v>44</v>
      </c>
      <c r="E125" s="39" t="str">
        <f t="shared" si="258"/>
        <v>0113</v>
      </c>
      <c r="F125" s="16" t="s">
        <v>157</v>
      </c>
      <c r="G125" s="39"/>
      <c r="H125" s="48" t="s">
        <v>158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>
        <f>T126</f>
        <v>0</v>
      </c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42">
        <f t="shared" ref="AF125:AN125" si="317">AF126</f>
        <v>44.918999999999997</v>
      </c>
      <c r="AG125" s="42">
        <f t="shared" si="317"/>
        <v>0</v>
      </c>
      <c r="AH125" s="42">
        <f t="shared" si="317"/>
        <v>44.918999999999997</v>
      </c>
      <c r="AI125" s="42">
        <f t="shared" si="317"/>
        <v>0</v>
      </c>
      <c r="AJ125" s="42">
        <f t="shared" si="317"/>
        <v>0</v>
      </c>
      <c r="AK125" s="42">
        <f t="shared" si="317"/>
        <v>0</v>
      </c>
      <c r="AL125" s="42">
        <f t="shared" si="317"/>
        <v>44.918999999999997</v>
      </c>
      <c r="AM125" s="42">
        <f t="shared" si="317"/>
        <v>44.918999999999997</v>
      </c>
      <c r="AN125" s="42">
        <f t="shared" si="317"/>
        <v>0</v>
      </c>
      <c r="AO125" s="14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9">
        <f t="shared" si="268"/>
        <v>100</v>
      </c>
      <c r="BB125" s="20"/>
    </row>
    <row r="126" spans="2:54" ht="78" x14ac:dyDescent="0.3">
      <c r="B126" s="38" t="s">
        <v>155</v>
      </c>
      <c r="C126" s="38" t="s">
        <v>42</v>
      </c>
      <c r="D126" s="38" t="s">
        <v>44</v>
      </c>
      <c r="E126" s="39" t="str">
        <f t="shared" si="258"/>
        <v>0113</v>
      </c>
      <c r="F126" s="16" t="s">
        <v>157</v>
      </c>
      <c r="G126" s="38" t="s">
        <v>66</v>
      </c>
      <c r="H126" s="40" t="s">
        <v>67</v>
      </c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>
        <v>0</v>
      </c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42">
        <v>44.918999999999997</v>
      </c>
      <c r="AG126" s="42"/>
      <c r="AH126" s="42">
        <f>AF126</f>
        <v>44.918999999999997</v>
      </c>
      <c r="AI126" s="42">
        <v>0</v>
      </c>
      <c r="AJ126" s="42">
        <v>0</v>
      </c>
      <c r="AK126" s="42">
        <v>0</v>
      </c>
      <c r="AL126" s="42">
        <v>44.918999999999997</v>
      </c>
      <c r="AM126" s="42">
        <f>AL126</f>
        <v>44.918999999999997</v>
      </c>
      <c r="AN126" s="42">
        <v>0</v>
      </c>
      <c r="AO126" s="14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9">
        <f t="shared" si="268"/>
        <v>100</v>
      </c>
      <c r="BB126" s="20"/>
    </row>
    <row r="127" spans="2:54" ht="31.2" x14ac:dyDescent="0.3">
      <c r="B127" s="38" t="s">
        <v>155</v>
      </c>
      <c r="C127" s="38" t="s">
        <v>42</v>
      </c>
      <c r="D127" s="38" t="s">
        <v>44</v>
      </c>
      <c r="E127" s="39" t="str">
        <f t="shared" si="258"/>
        <v>0113</v>
      </c>
      <c r="F127" s="38" t="s">
        <v>159</v>
      </c>
      <c r="G127" s="39"/>
      <c r="H127" s="40" t="s">
        <v>160</v>
      </c>
      <c r="I127" s="18">
        <f t="shared" ref="I127:N127" si="318">I128+I129+I131</f>
        <v>62931.8</v>
      </c>
      <c r="J127" s="18">
        <f t="shared" si="318"/>
        <v>64866.8</v>
      </c>
      <c r="K127" s="18">
        <f t="shared" si="318"/>
        <v>64866.8</v>
      </c>
      <c r="L127" s="18">
        <f t="shared" si="318"/>
        <v>0</v>
      </c>
      <c r="M127" s="18">
        <f t="shared" si="318"/>
        <v>0</v>
      </c>
      <c r="N127" s="18">
        <f t="shared" si="318"/>
        <v>0</v>
      </c>
      <c r="O127" s="18">
        <f>O128+O129+O131+O130</f>
        <v>0</v>
      </c>
      <c r="P127" s="18">
        <f>P128+P129+P131+P130</f>
        <v>0</v>
      </c>
      <c r="Q127" s="18">
        <f>Q128+Q129+Q131</f>
        <v>0</v>
      </c>
      <c r="R127" s="18">
        <f>R128+R129+R131</f>
        <v>0</v>
      </c>
      <c r="S127" s="18">
        <f>S128+S129+S131</f>
        <v>0</v>
      </c>
      <c r="T127" s="18">
        <f t="shared" ref="T127:T190" si="319">I127+L127+S127+R127+Q127+P127+O127</f>
        <v>62931.8</v>
      </c>
      <c r="U127" s="18">
        <f t="shared" si="260"/>
        <v>64866.8</v>
      </c>
      <c r="V127" s="18">
        <f t="shared" si="261"/>
        <v>64866.8</v>
      </c>
      <c r="W127" s="18">
        <f t="shared" ref="W127:AE127" si="320">W128+W129+W131</f>
        <v>0</v>
      </c>
      <c r="X127" s="18">
        <f t="shared" si="320"/>
        <v>0</v>
      </c>
      <c r="Y127" s="18">
        <f t="shared" si="320"/>
        <v>0</v>
      </c>
      <c r="Z127" s="18">
        <f t="shared" si="320"/>
        <v>0</v>
      </c>
      <c r="AA127" s="18">
        <f t="shared" si="320"/>
        <v>0</v>
      </c>
      <c r="AB127" s="18">
        <f t="shared" si="320"/>
        <v>0</v>
      </c>
      <c r="AC127" s="18">
        <f t="shared" si="320"/>
        <v>0</v>
      </c>
      <c r="AD127" s="18">
        <f t="shared" si="320"/>
        <v>0</v>
      </c>
      <c r="AE127" s="18">
        <f t="shared" si="320"/>
        <v>0</v>
      </c>
      <c r="AF127" s="41">
        <f t="shared" ref="AF127:AT127" si="321">AF128+AF129+AF131+AF130</f>
        <v>81706.599999999991</v>
      </c>
      <c r="AG127" s="41">
        <f t="shared" si="321"/>
        <v>0</v>
      </c>
      <c r="AH127" s="41">
        <f t="shared" si="321"/>
        <v>81706.599999999991</v>
      </c>
      <c r="AI127" s="41">
        <f t="shared" si="321"/>
        <v>0</v>
      </c>
      <c r="AJ127" s="41">
        <f t="shared" si="321"/>
        <v>0</v>
      </c>
      <c r="AK127" s="41">
        <f t="shared" si="321"/>
        <v>0</v>
      </c>
      <c r="AL127" s="41">
        <f t="shared" si="321"/>
        <v>81706.599999999991</v>
      </c>
      <c r="AM127" s="41">
        <f t="shared" si="321"/>
        <v>81706.599999999991</v>
      </c>
      <c r="AN127" s="41">
        <f t="shared" si="321"/>
        <v>0</v>
      </c>
      <c r="AO127" s="14">
        <f t="shared" si="321"/>
        <v>49704.767050000002</v>
      </c>
      <c r="AP127" s="42">
        <f t="shared" si="321"/>
        <v>81706.600000000006</v>
      </c>
      <c r="AQ127" s="42">
        <f t="shared" si="321"/>
        <v>0</v>
      </c>
      <c r="AR127" s="42">
        <f t="shared" si="321"/>
        <v>0</v>
      </c>
      <c r="AS127" s="42">
        <f t="shared" si="321"/>
        <v>0</v>
      </c>
      <c r="AT127" s="42">
        <f t="shared" si="321"/>
        <v>0</v>
      </c>
      <c r="AU127" s="42">
        <f t="shared" si="263"/>
        <v>81706.600000000006</v>
      </c>
      <c r="AV127" s="42">
        <f t="shared" si="264"/>
        <v>-18774.800000000003</v>
      </c>
      <c r="AW127" s="42">
        <f t="shared" si="265"/>
        <v>62931.8</v>
      </c>
      <c r="AX127" s="42">
        <f t="shared" si="266"/>
        <v>64866.8</v>
      </c>
      <c r="AY127" s="42">
        <f t="shared" si="267"/>
        <v>64866.8</v>
      </c>
      <c r="AZ127" s="42">
        <f>AZ128+AZ129+AZ131</f>
        <v>0</v>
      </c>
      <c r="BA127" s="43">
        <f t="shared" si="268"/>
        <v>100</v>
      </c>
      <c r="BB127" s="20"/>
    </row>
    <row r="128" spans="2:54" ht="78" x14ac:dyDescent="0.3">
      <c r="B128" s="38" t="s">
        <v>155</v>
      </c>
      <c r="C128" s="38" t="s">
        <v>42</v>
      </c>
      <c r="D128" s="38" t="s">
        <v>44</v>
      </c>
      <c r="E128" s="39" t="str">
        <f t="shared" si="258"/>
        <v>0113</v>
      </c>
      <c r="F128" s="38" t="s">
        <v>159</v>
      </c>
      <c r="G128" s="38" t="s">
        <v>66</v>
      </c>
      <c r="H128" s="40" t="s">
        <v>67</v>
      </c>
      <c r="I128" s="18">
        <v>60471.9</v>
      </c>
      <c r="J128" s="18">
        <v>62165.9</v>
      </c>
      <c r="K128" s="18">
        <v>61900.800000000003</v>
      </c>
      <c r="L128" s="18"/>
      <c r="M128" s="18"/>
      <c r="N128" s="18"/>
      <c r="O128" s="18">
        <v>0</v>
      </c>
      <c r="P128" s="18">
        <v>0</v>
      </c>
      <c r="Q128" s="18">
        <v>0</v>
      </c>
      <c r="R128" s="18">
        <v>0</v>
      </c>
      <c r="S128" s="18"/>
      <c r="T128" s="18">
        <f t="shared" si="319"/>
        <v>60471.9</v>
      </c>
      <c r="U128" s="18">
        <f t="shared" si="260"/>
        <v>62165.9</v>
      </c>
      <c r="V128" s="18">
        <f t="shared" si="261"/>
        <v>61900.800000000003</v>
      </c>
      <c r="W128" s="18"/>
      <c r="X128" s="18"/>
      <c r="Y128" s="18"/>
      <c r="Z128" s="18"/>
      <c r="AA128" s="18"/>
      <c r="AB128" s="18"/>
      <c r="AC128" s="18"/>
      <c r="AD128" s="18"/>
      <c r="AE128" s="18"/>
      <c r="AF128" s="41">
        <v>71092.110799999995</v>
      </c>
      <c r="AG128" s="41"/>
      <c r="AH128" s="41">
        <f t="shared" ref="AH128:AH131" si="322">AF128</f>
        <v>71092.110799999995</v>
      </c>
      <c r="AI128" s="41">
        <f t="shared" ref="AI128:AI131" si="323">AG128</f>
        <v>0</v>
      </c>
      <c r="AJ128" s="41">
        <v>0</v>
      </c>
      <c r="AK128" s="41">
        <v>0</v>
      </c>
      <c r="AL128" s="41">
        <v>71092.110799999995</v>
      </c>
      <c r="AM128" s="41">
        <f t="shared" ref="AM128:AM131" si="324">AL128</f>
        <v>71092.110799999995</v>
      </c>
      <c r="AN128" s="41">
        <v>0</v>
      </c>
      <c r="AO128" s="42">
        <v>45263.90122</v>
      </c>
      <c r="AP128" s="42">
        <v>71450.627460000003</v>
      </c>
      <c r="AQ128" s="42">
        <v>0</v>
      </c>
      <c r="AR128" s="42">
        <v>0</v>
      </c>
      <c r="AS128" s="42">
        <v>0</v>
      </c>
      <c r="AT128" s="42">
        <v>0</v>
      </c>
      <c r="AU128" s="42">
        <f t="shared" si="263"/>
        <v>71450.627460000003</v>
      </c>
      <c r="AV128" s="42">
        <f t="shared" si="264"/>
        <v>-10978.727460000002</v>
      </c>
      <c r="AW128" s="42">
        <f t="shared" si="265"/>
        <v>60471.9</v>
      </c>
      <c r="AX128" s="42">
        <f t="shared" si="266"/>
        <v>62165.9</v>
      </c>
      <c r="AY128" s="42">
        <f t="shared" si="267"/>
        <v>61900.800000000003</v>
      </c>
      <c r="AZ128" s="42"/>
      <c r="BA128" s="43">
        <f t="shared" si="268"/>
        <v>100</v>
      </c>
      <c r="BB128" s="44"/>
    </row>
    <row r="129" spans="2:54" ht="31.2" x14ac:dyDescent="0.3">
      <c r="B129" s="38" t="s">
        <v>155</v>
      </c>
      <c r="C129" s="38" t="s">
        <v>42</v>
      </c>
      <c r="D129" s="38" t="s">
        <v>44</v>
      </c>
      <c r="E129" s="39" t="str">
        <f t="shared" si="258"/>
        <v>0113</v>
      </c>
      <c r="F129" s="38" t="s">
        <v>159</v>
      </c>
      <c r="G129" s="38" t="s">
        <v>54</v>
      </c>
      <c r="H129" s="40" t="s">
        <v>55</v>
      </c>
      <c r="I129" s="18">
        <v>2409.9</v>
      </c>
      <c r="J129" s="18">
        <v>2650.9</v>
      </c>
      <c r="K129" s="18">
        <v>2916</v>
      </c>
      <c r="L129" s="18"/>
      <c r="M129" s="18"/>
      <c r="N129" s="18"/>
      <c r="O129" s="18">
        <v>0</v>
      </c>
      <c r="P129" s="18">
        <v>0</v>
      </c>
      <c r="Q129" s="18">
        <v>0</v>
      </c>
      <c r="R129" s="18">
        <v>0</v>
      </c>
      <c r="S129" s="18"/>
      <c r="T129" s="18">
        <f t="shared" si="319"/>
        <v>2409.9</v>
      </c>
      <c r="U129" s="18">
        <f t="shared" si="260"/>
        <v>2650.9</v>
      </c>
      <c r="V129" s="18">
        <f t="shared" si="261"/>
        <v>2916</v>
      </c>
      <c r="W129" s="18"/>
      <c r="X129" s="18"/>
      <c r="Y129" s="18"/>
      <c r="Z129" s="18"/>
      <c r="AA129" s="18"/>
      <c r="AB129" s="18"/>
      <c r="AC129" s="18"/>
      <c r="AD129" s="18"/>
      <c r="AE129" s="18"/>
      <c r="AF129" s="41">
        <v>10457.631600000001</v>
      </c>
      <c r="AG129" s="41"/>
      <c r="AH129" s="41">
        <f t="shared" si="322"/>
        <v>10457.631600000001</v>
      </c>
      <c r="AI129" s="41">
        <f t="shared" si="323"/>
        <v>0</v>
      </c>
      <c r="AJ129" s="41">
        <v>0</v>
      </c>
      <c r="AK129" s="41">
        <v>0</v>
      </c>
      <c r="AL129" s="41">
        <v>10457.631600000001</v>
      </c>
      <c r="AM129" s="41">
        <f t="shared" si="324"/>
        <v>10457.631600000001</v>
      </c>
      <c r="AN129" s="41">
        <v>0</v>
      </c>
      <c r="AO129" s="14">
        <v>4360.3392299999996</v>
      </c>
      <c r="AP129" s="42">
        <v>10052.972540000001</v>
      </c>
      <c r="AQ129" s="42">
        <v>0</v>
      </c>
      <c r="AR129" s="42">
        <v>0</v>
      </c>
      <c r="AS129" s="42">
        <v>0</v>
      </c>
      <c r="AT129" s="42">
        <v>0</v>
      </c>
      <c r="AU129" s="42">
        <f t="shared" si="263"/>
        <v>10052.972540000001</v>
      </c>
      <c r="AV129" s="42">
        <f t="shared" si="264"/>
        <v>-7643.072540000001</v>
      </c>
      <c r="AW129" s="42">
        <f t="shared" si="265"/>
        <v>2409.9</v>
      </c>
      <c r="AX129" s="42">
        <f t="shared" si="266"/>
        <v>2650.9</v>
      </c>
      <c r="AY129" s="42">
        <f t="shared" si="267"/>
        <v>2916</v>
      </c>
      <c r="AZ129" s="42"/>
      <c r="BA129" s="43">
        <f t="shared" si="268"/>
        <v>100</v>
      </c>
      <c r="BB129" s="44"/>
    </row>
    <row r="130" spans="2:54" x14ac:dyDescent="0.3">
      <c r="B130" s="38" t="s">
        <v>155</v>
      </c>
      <c r="C130" s="38" t="s">
        <v>42</v>
      </c>
      <c r="D130" s="38" t="s">
        <v>44</v>
      </c>
      <c r="E130" s="39" t="str">
        <f t="shared" si="258"/>
        <v>0113</v>
      </c>
      <c r="F130" s="38" t="s">
        <v>159</v>
      </c>
      <c r="G130" s="38" t="s">
        <v>68</v>
      </c>
      <c r="H130" s="40" t="s">
        <v>69</v>
      </c>
      <c r="I130" s="18"/>
      <c r="J130" s="18"/>
      <c r="K130" s="18"/>
      <c r="L130" s="18"/>
      <c r="M130" s="18"/>
      <c r="N130" s="18"/>
      <c r="O130" s="18">
        <v>0</v>
      </c>
      <c r="P130" s="18">
        <v>0</v>
      </c>
      <c r="Q130" s="18"/>
      <c r="R130" s="18"/>
      <c r="S130" s="18"/>
      <c r="T130" s="18">
        <f t="shared" si="319"/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41">
        <v>2.5806</v>
      </c>
      <c r="AG130" s="41"/>
      <c r="AH130" s="41">
        <f t="shared" si="322"/>
        <v>2.5806</v>
      </c>
      <c r="AI130" s="41">
        <f t="shared" si="323"/>
        <v>0</v>
      </c>
      <c r="AJ130" s="41">
        <v>0</v>
      </c>
      <c r="AK130" s="41">
        <v>0</v>
      </c>
      <c r="AL130" s="41">
        <v>2.5806</v>
      </c>
      <c r="AM130" s="41">
        <f t="shared" si="324"/>
        <v>2.5806</v>
      </c>
      <c r="AN130" s="41">
        <v>0</v>
      </c>
      <c r="AO130" s="42">
        <v>2.5806</v>
      </c>
      <c r="AP130" s="42">
        <v>3</v>
      </c>
      <c r="AQ130" s="42">
        <v>0</v>
      </c>
      <c r="AR130" s="42">
        <v>0</v>
      </c>
      <c r="AS130" s="42">
        <v>0</v>
      </c>
      <c r="AT130" s="42">
        <v>0</v>
      </c>
      <c r="AU130" s="42">
        <f t="shared" si="263"/>
        <v>3</v>
      </c>
      <c r="AV130" s="42">
        <f t="shared" si="264"/>
        <v>-3</v>
      </c>
      <c r="AW130" s="42"/>
      <c r="AX130" s="42"/>
      <c r="AY130" s="42"/>
      <c r="AZ130" s="42"/>
      <c r="BA130" s="43">
        <f t="shared" si="268"/>
        <v>100</v>
      </c>
      <c r="BB130" s="44"/>
    </row>
    <row r="131" spans="2:54" x14ac:dyDescent="0.3">
      <c r="B131" s="38" t="s">
        <v>155</v>
      </c>
      <c r="C131" s="38" t="s">
        <v>42</v>
      </c>
      <c r="D131" s="38" t="s">
        <v>44</v>
      </c>
      <c r="E131" s="39" t="str">
        <f t="shared" si="258"/>
        <v>0113</v>
      </c>
      <c r="F131" s="38" t="s">
        <v>159</v>
      </c>
      <c r="G131" s="38" t="s">
        <v>56</v>
      </c>
      <c r="H131" s="40" t="s">
        <v>57</v>
      </c>
      <c r="I131" s="18">
        <v>50</v>
      </c>
      <c r="J131" s="18">
        <v>50</v>
      </c>
      <c r="K131" s="18">
        <v>50</v>
      </c>
      <c r="L131" s="18"/>
      <c r="M131" s="18"/>
      <c r="N131" s="18"/>
      <c r="O131" s="18">
        <v>0</v>
      </c>
      <c r="P131" s="18">
        <v>0</v>
      </c>
      <c r="Q131" s="18">
        <v>0</v>
      </c>
      <c r="R131" s="18">
        <v>0</v>
      </c>
      <c r="S131" s="18"/>
      <c r="T131" s="18">
        <f t="shared" si="319"/>
        <v>50</v>
      </c>
      <c r="U131" s="18">
        <f t="shared" si="260"/>
        <v>50</v>
      </c>
      <c r="V131" s="18">
        <f t="shared" si="261"/>
        <v>50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41">
        <v>154.27699999999999</v>
      </c>
      <c r="AG131" s="41"/>
      <c r="AH131" s="41">
        <f t="shared" si="322"/>
        <v>154.27699999999999</v>
      </c>
      <c r="AI131" s="41">
        <f t="shared" si="323"/>
        <v>0</v>
      </c>
      <c r="AJ131" s="41">
        <v>0</v>
      </c>
      <c r="AK131" s="41">
        <v>0</v>
      </c>
      <c r="AL131" s="41">
        <v>154.27699999999999</v>
      </c>
      <c r="AM131" s="41">
        <f t="shared" si="324"/>
        <v>154.27699999999999</v>
      </c>
      <c r="AN131" s="41">
        <v>0</v>
      </c>
      <c r="AO131" s="14">
        <v>77.945999999999998</v>
      </c>
      <c r="AP131" s="42">
        <v>200</v>
      </c>
      <c r="AQ131" s="42">
        <v>0</v>
      </c>
      <c r="AR131" s="42">
        <v>0</v>
      </c>
      <c r="AS131" s="42">
        <v>0</v>
      </c>
      <c r="AT131" s="42">
        <v>0</v>
      </c>
      <c r="AU131" s="42">
        <f t="shared" si="263"/>
        <v>200</v>
      </c>
      <c r="AV131" s="42">
        <f t="shared" si="264"/>
        <v>-150</v>
      </c>
      <c r="AW131" s="42">
        <f t="shared" si="265"/>
        <v>50</v>
      </c>
      <c r="AX131" s="42">
        <f t="shared" si="266"/>
        <v>50</v>
      </c>
      <c r="AY131" s="42">
        <f t="shared" si="267"/>
        <v>50</v>
      </c>
      <c r="AZ131" s="42"/>
      <c r="BA131" s="43">
        <f t="shared" si="268"/>
        <v>100</v>
      </c>
      <c r="BB131" s="44"/>
    </row>
    <row r="132" spans="2:54" ht="31.2" x14ac:dyDescent="0.3">
      <c r="B132" s="38" t="s">
        <v>155</v>
      </c>
      <c r="C132" s="38" t="s">
        <v>42</v>
      </c>
      <c r="D132" s="38" t="s">
        <v>44</v>
      </c>
      <c r="E132" s="39" t="str">
        <f t="shared" si="258"/>
        <v>0113</v>
      </c>
      <c r="F132" s="38" t="s">
        <v>120</v>
      </c>
      <c r="G132" s="38"/>
      <c r="H132" s="40" t="s">
        <v>121</v>
      </c>
      <c r="I132" s="18"/>
      <c r="J132" s="18"/>
      <c r="K132" s="18"/>
      <c r="L132" s="18"/>
      <c r="M132" s="18"/>
      <c r="N132" s="18"/>
      <c r="O132" s="18">
        <f t="shared" ref="O132:O141" si="325">O133</f>
        <v>0</v>
      </c>
      <c r="P132" s="18">
        <f t="shared" ref="P132:P141" si="326">P133</f>
        <v>0</v>
      </c>
      <c r="Q132" s="18">
        <f t="shared" ref="Q132:Q141" si="327">Q133</f>
        <v>-74.05</v>
      </c>
      <c r="R132" s="18">
        <f t="shared" ref="R132:R141" si="328">R133</f>
        <v>0</v>
      </c>
      <c r="S132" s="18">
        <f t="shared" ref="S132:S141" si="329">S133</f>
        <v>200.3</v>
      </c>
      <c r="T132" s="18">
        <f t="shared" si="319"/>
        <v>126.25000000000001</v>
      </c>
      <c r="U132" s="18"/>
      <c r="V132" s="18"/>
      <c r="W132" s="18">
        <f t="shared" ref="W132:W141" si="330">W133</f>
        <v>0</v>
      </c>
      <c r="X132" s="18">
        <f t="shared" ref="X132:X141" si="331">X133</f>
        <v>0</v>
      </c>
      <c r="Y132" s="18">
        <f t="shared" ref="Y132:Y141" si="332">Y133</f>
        <v>0</v>
      </c>
      <c r="Z132" s="18">
        <f t="shared" ref="Z132:Z141" si="333">Z133</f>
        <v>200.3</v>
      </c>
      <c r="AA132" s="18">
        <f t="shared" ref="AA132:AA141" si="334">AA133</f>
        <v>0</v>
      </c>
      <c r="AB132" s="18">
        <f t="shared" ref="AB132:AB141" si="335">AB133</f>
        <v>200.3</v>
      </c>
      <c r="AC132" s="18">
        <f t="shared" ref="AC132:AC141" si="336">AC133</f>
        <v>0</v>
      </c>
      <c r="AD132" s="18">
        <f t="shared" ref="AD132:AD141" si="337">AD133</f>
        <v>0</v>
      </c>
      <c r="AE132" s="18">
        <f t="shared" ref="AE132:AE141" si="338">AE133</f>
        <v>200.3</v>
      </c>
      <c r="AF132" s="41">
        <f t="shared" ref="AF132:AF141" si="339">AF133</f>
        <v>126.25</v>
      </c>
      <c r="AG132" s="41">
        <f t="shared" ref="AG132:AG141" si="340">AG133</f>
        <v>0</v>
      </c>
      <c r="AH132" s="41">
        <f t="shared" ref="AH132:AH141" si="341">AH133</f>
        <v>0</v>
      </c>
      <c r="AI132" s="41">
        <f t="shared" ref="AI132:AI141" si="342">AI133</f>
        <v>0</v>
      </c>
      <c r="AJ132" s="41">
        <f t="shared" ref="AJ132:AJ141" si="343">AJ133</f>
        <v>0</v>
      </c>
      <c r="AK132" s="41">
        <f t="shared" ref="AK132:AK141" si="344">AK133</f>
        <v>0</v>
      </c>
      <c r="AL132" s="41">
        <f t="shared" ref="AL132:AL141" si="345">AL133</f>
        <v>126.25</v>
      </c>
      <c r="AM132" s="41">
        <f t="shared" ref="AM132:AM141" si="346">AM133</f>
        <v>0</v>
      </c>
      <c r="AN132" s="41">
        <f t="shared" ref="AN132:AN141" si="347">AN133</f>
        <v>0</v>
      </c>
      <c r="AO132" s="42">
        <f t="shared" ref="AO132:AO141" si="348">AO133</f>
        <v>126.25</v>
      </c>
      <c r="AP132" s="42">
        <f t="shared" ref="AP132:AP141" si="349">AP133</f>
        <v>126.25</v>
      </c>
      <c r="AQ132" s="42">
        <f t="shared" ref="AQ132:AQ141" si="350">AQ133</f>
        <v>0</v>
      </c>
      <c r="AR132" s="42">
        <f t="shared" ref="AR132:AR141" si="351">AR133</f>
        <v>0</v>
      </c>
      <c r="AS132" s="42">
        <f t="shared" ref="AS132:AS141" si="352">AS133</f>
        <v>0</v>
      </c>
      <c r="AT132" s="42">
        <f t="shared" ref="AT132:AT141" si="353">AT133</f>
        <v>0</v>
      </c>
      <c r="AU132" s="42">
        <f t="shared" si="263"/>
        <v>126.25</v>
      </c>
      <c r="AV132" s="42">
        <f t="shared" si="264"/>
        <v>0</v>
      </c>
      <c r="AW132" s="42">
        <f t="shared" si="265"/>
        <v>326.55</v>
      </c>
      <c r="AX132" s="42">
        <f t="shared" si="266"/>
        <v>200.3</v>
      </c>
      <c r="AY132" s="42">
        <f t="shared" si="267"/>
        <v>200.3</v>
      </c>
      <c r="AZ132" s="42">
        <f t="shared" ref="AZ132:AZ141" si="354">AZ133</f>
        <v>0</v>
      </c>
      <c r="BA132" s="43">
        <f t="shared" si="268"/>
        <v>100</v>
      </c>
      <c r="BB132" s="20"/>
    </row>
    <row r="133" spans="2:54" x14ac:dyDescent="0.3">
      <c r="B133" s="38" t="s">
        <v>155</v>
      </c>
      <c r="C133" s="38" t="s">
        <v>42</v>
      </c>
      <c r="D133" s="38" t="s">
        <v>44</v>
      </c>
      <c r="E133" s="39" t="str">
        <f t="shared" si="258"/>
        <v>0113</v>
      </c>
      <c r="F133" s="38" t="s">
        <v>161</v>
      </c>
      <c r="G133" s="38"/>
      <c r="H133" s="40" t="s">
        <v>162</v>
      </c>
      <c r="I133" s="18"/>
      <c r="J133" s="18"/>
      <c r="K133" s="18"/>
      <c r="L133" s="18"/>
      <c r="M133" s="18"/>
      <c r="N133" s="18"/>
      <c r="O133" s="18">
        <f t="shared" si="325"/>
        <v>0</v>
      </c>
      <c r="P133" s="18">
        <f t="shared" si="326"/>
        <v>0</v>
      </c>
      <c r="Q133" s="18">
        <f t="shared" si="327"/>
        <v>-74.05</v>
      </c>
      <c r="R133" s="18">
        <f t="shared" si="328"/>
        <v>0</v>
      </c>
      <c r="S133" s="18">
        <f t="shared" si="329"/>
        <v>200.3</v>
      </c>
      <c r="T133" s="18">
        <f t="shared" si="319"/>
        <v>126.25000000000001</v>
      </c>
      <c r="U133" s="18"/>
      <c r="V133" s="18"/>
      <c r="W133" s="18">
        <f t="shared" si="330"/>
        <v>0</v>
      </c>
      <c r="X133" s="18">
        <f t="shared" si="331"/>
        <v>0</v>
      </c>
      <c r="Y133" s="18">
        <f t="shared" si="332"/>
        <v>0</v>
      </c>
      <c r="Z133" s="18">
        <f t="shared" si="333"/>
        <v>200.3</v>
      </c>
      <c r="AA133" s="18">
        <f t="shared" si="334"/>
        <v>0</v>
      </c>
      <c r="AB133" s="18">
        <f t="shared" si="335"/>
        <v>200.3</v>
      </c>
      <c r="AC133" s="18">
        <f t="shared" si="336"/>
        <v>0</v>
      </c>
      <c r="AD133" s="18">
        <f t="shared" si="337"/>
        <v>0</v>
      </c>
      <c r="AE133" s="18">
        <f t="shared" si="338"/>
        <v>200.3</v>
      </c>
      <c r="AF133" s="41">
        <f t="shared" si="339"/>
        <v>126.25</v>
      </c>
      <c r="AG133" s="41">
        <f t="shared" si="340"/>
        <v>0</v>
      </c>
      <c r="AH133" s="41">
        <f t="shared" si="341"/>
        <v>0</v>
      </c>
      <c r="AI133" s="41">
        <f t="shared" si="342"/>
        <v>0</v>
      </c>
      <c r="AJ133" s="41">
        <f t="shared" si="343"/>
        <v>0</v>
      </c>
      <c r="AK133" s="41">
        <f t="shared" si="344"/>
        <v>0</v>
      </c>
      <c r="AL133" s="41">
        <f t="shared" si="345"/>
        <v>126.25</v>
      </c>
      <c r="AM133" s="41">
        <f t="shared" si="346"/>
        <v>0</v>
      </c>
      <c r="AN133" s="41">
        <f t="shared" si="347"/>
        <v>0</v>
      </c>
      <c r="AO133" s="14">
        <f t="shared" si="348"/>
        <v>126.25</v>
      </c>
      <c r="AP133" s="42">
        <f t="shared" si="349"/>
        <v>126.25</v>
      </c>
      <c r="AQ133" s="42">
        <f t="shared" si="350"/>
        <v>0</v>
      </c>
      <c r="AR133" s="42">
        <f t="shared" si="351"/>
        <v>0</v>
      </c>
      <c r="AS133" s="42">
        <f t="shared" si="352"/>
        <v>0</v>
      </c>
      <c r="AT133" s="42">
        <f t="shared" si="353"/>
        <v>0</v>
      </c>
      <c r="AU133" s="42">
        <f t="shared" si="263"/>
        <v>126.25</v>
      </c>
      <c r="AV133" s="42">
        <f t="shared" si="264"/>
        <v>0</v>
      </c>
      <c r="AW133" s="42">
        <f t="shared" si="265"/>
        <v>326.55</v>
      </c>
      <c r="AX133" s="42">
        <f t="shared" si="266"/>
        <v>200.3</v>
      </c>
      <c r="AY133" s="42">
        <f t="shared" si="267"/>
        <v>200.3</v>
      </c>
      <c r="AZ133" s="42">
        <f t="shared" si="354"/>
        <v>0</v>
      </c>
      <c r="BA133" s="43">
        <f t="shared" si="268"/>
        <v>100</v>
      </c>
      <c r="BB133" s="20"/>
    </row>
    <row r="134" spans="2:54" x14ac:dyDescent="0.3">
      <c r="B134" s="38" t="s">
        <v>155</v>
      </c>
      <c r="C134" s="38" t="s">
        <v>42</v>
      </c>
      <c r="D134" s="38" t="s">
        <v>44</v>
      </c>
      <c r="E134" s="39" t="str">
        <f t="shared" si="258"/>
        <v>0113</v>
      </c>
      <c r="F134" s="38" t="s">
        <v>163</v>
      </c>
      <c r="G134" s="38"/>
      <c r="H134" s="40" t="s">
        <v>65</v>
      </c>
      <c r="I134" s="18"/>
      <c r="J134" s="18"/>
      <c r="K134" s="18"/>
      <c r="L134" s="18"/>
      <c r="M134" s="18"/>
      <c r="N134" s="18"/>
      <c r="O134" s="18">
        <f t="shared" si="325"/>
        <v>0</v>
      </c>
      <c r="P134" s="18">
        <f t="shared" si="326"/>
        <v>0</v>
      </c>
      <c r="Q134" s="18">
        <f t="shared" si="327"/>
        <v>-74.05</v>
      </c>
      <c r="R134" s="18">
        <f t="shared" si="328"/>
        <v>0</v>
      </c>
      <c r="S134" s="18">
        <f t="shared" si="329"/>
        <v>200.3</v>
      </c>
      <c r="T134" s="18">
        <f t="shared" si="319"/>
        <v>126.25000000000001</v>
      </c>
      <c r="U134" s="18"/>
      <c r="V134" s="18"/>
      <c r="W134" s="18">
        <f t="shared" si="330"/>
        <v>0</v>
      </c>
      <c r="X134" s="18">
        <f t="shared" si="331"/>
        <v>0</v>
      </c>
      <c r="Y134" s="18">
        <f t="shared" si="332"/>
        <v>0</v>
      </c>
      <c r="Z134" s="18">
        <f t="shared" si="333"/>
        <v>200.3</v>
      </c>
      <c r="AA134" s="18">
        <f t="shared" si="334"/>
        <v>0</v>
      </c>
      <c r="AB134" s="18">
        <f t="shared" si="335"/>
        <v>200.3</v>
      </c>
      <c r="AC134" s="18">
        <f t="shared" si="336"/>
        <v>0</v>
      </c>
      <c r="AD134" s="18">
        <f t="shared" si="337"/>
        <v>0</v>
      </c>
      <c r="AE134" s="18">
        <f t="shared" si="338"/>
        <v>200.3</v>
      </c>
      <c r="AF134" s="41">
        <f t="shared" si="339"/>
        <v>126.25</v>
      </c>
      <c r="AG134" s="41">
        <f t="shared" si="340"/>
        <v>0</v>
      </c>
      <c r="AH134" s="41">
        <f t="shared" si="341"/>
        <v>0</v>
      </c>
      <c r="AI134" s="41">
        <f t="shared" si="342"/>
        <v>0</v>
      </c>
      <c r="AJ134" s="41">
        <f t="shared" si="343"/>
        <v>0</v>
      </c>
      <c r="AK134" s="41">
        <f t="shared" si="344"/>
        <v>0</v>
      </c>
      <c r="AL134" s="41">
        <f t="shared" si="345"/>
        <v>126.25</v>
      </c>
      <c r="AM134" s="41">
        <f t="shared" si="346"/>
        <v>0</v>
      </c>
      <c r="AN134" s="41">
        <f t="shared" si="347"/>
        <v>0</v>
      </c>
      <c r="AO134" s="42">
        <f t="shared" si="348"/>
        <v>126.25</v>
      </c>
      <c r="AP134" s="42">
        <f t="shared" si="349"/>
        <v>126.25</v>
      </c>
      <c r="AQ134" s="42">
        <f t="shared" si="350"/>
        <v>0</v>
      </c>
      <c r="AR134" s="42">
        <f t="shared" si="351"/>
        <v>0</v>
      </c>
      <c r="AS134" s="42">
        <f t="shared" si="352"/>
        <v>0</v>
      </c>
      <c r="AT134" s="42">
        <f t="shared" si="353"/>
        <v>0</v>
      </c>
      <c r="AU134" s="42">
        <f t="shared" si="263"/>
        <v>126.25</v>
      </c>
      <c r="AV134" s="42">
        <f t="shared" si="264"/>
        <v>0</v>
      </c>
      <c r="AW134" s="42">
        <f t="shared" si="265"/>
        <v>326.55</v>
      </c>
      <c r="AX134" s="42">
        <f t="shared" si="266"/>
        <v>200.3</v>
      </c>
      <c r="AY134" s="42">
        <f t="shared" si="267"/>
        <v>200.3</v>
      </c>
      <c r="AZ134" s="42">
        <f t="shared" si="354"/>
        <v>0</v>
      </c>
      <c r="BA134" s="43">
        <f t="shared" si="268"/>
        <v>100</v>
      </c>
      <c r="BB134" s="20"/>
    </row>
    <row r="135" spans="2:54" ht="31.2" x14ac:dyDescent="0.3">
      <c r="B135" s="38" t="s">
        <v>155</v>
      </c>
      <c r="C135" s="38" t="s">
        <v>42</v>
      </c>
      <c r="D135" s="38" t="s">
        <v>44</v>
      </c>
      <c r="E135" s="39" t="str">
        <f t="shared" si="258"/>
        <v>0113</v>
      </c>
      <c r="F135" s="38" t="s">
        <v>163</v>
      </c>
      <c r="G135" s="38" t="s">
        <v>54</v>
      </c>
      <c r="H135" s="40" t="s">
        <v>55</v>
      </c>
      <c r="I135" s="18"/>
      <c r="J135" s="18"/>
      <c r="K135" s="18"/>
      <c r="L135" s="18"/>
      <c r="M135" s="18"/>
      <c r="N135" s="18"/>
      <c r="O135" s="18">
        <v>0</v>
      </c>
      <c r="P135" s="18">
        <v>0</v>
      </c>
      <c r="Q135" s="18">
        <v>-74.05</v>
      </c>
      <c r="R135" s="18">
        <v>0</v>
      </c>
      <c r="S135" s="18">
        <v>200.3</v>
      </c>
      <c r="T135" s="18">
        <f t="shared" si="319"/>
        <v>126.25000000000001</v>
      </c>
      <c r="U135" s="18"/>
      <c r="V135" s="18"/>
      <c r="W135" s="18"/>
      <c r="X135" s="18"/>
      <c r="Y135" s="18"/>
      <c r="Z135" s="18">
        <v>200.3</v>
      </c>
      <c r="AA135" s="18"/>
      <c r="AB135" s="18">
        <v>200.3</v>
      </c>
      <c r="AC135" s="18"/>
      <c r="AD135" s="18"/>
      <c r="AE135" s="18">
        <v>200.3</v>
      </c>
      <c r="AF135" s="41">
        <v>126.25</v>
      </c>
      <c r="AG135" s="41"/>
      <c r="AH135" s="41">
        <v>0</v>
      </c>
      <c r="AI135" s="41">
        <v>0</v>
      </c>
      <c r="AJ135" s="41">
        <v>0</v>
      </c>
      <c r="AK135" s="41">
        <v>0</v>
      </c>
      <c r="AL135" s="41">
        <v>126.25</v>
      </c>
      <c r="AM135" s="41">
        <v>0</v>
      </c>
      <c r="AN135" s="41">
        <v>0</v>
      </c>
      <c r="AO135" s="14">
        <v>126.25</v>
      </c>
      <c r="AP135" s="42">
        <v>126.25</v>
      </c>
      <c r="AQ135" s="42">
        <v>0</v>
      </c>
      <c r="AR135" s="42">
        <v>0</v>
      </c>
      <c r="AS135" s="42">
        <v>0</v>
      </c>
      <c r="AT135" s="42">
        <v>0</v>
      </c>
      <c r="AU135" s="42">
        <f t="shared" si="263"/>
        <v>126.25</v>
      </c>
      <c r="AV135" s="42">
        <f t="shared" si="264"/>
        <v>0</v>
      </c>
      <c r="AW135" s="42">
        <f t="shared" si="265"/>
        <v>326.55</v>
      </c>
      <c r="AX135" s="42">
        <f t="shared" si="266"/>
        <v>200.3</v>
      </c>
      <c r="AY135" s="42">
        <f t="shared" si="267"/>
        <v>200.3</v>
      </c>
      <c r="AZ135" s="42"/>
      <c r="BA135" s="43">
        <f t="shared" si="268"/>
        <v>100</v>
      </c>
      <c r="BB135" s="44"/>
    </row>
    <row r="136" spans="2:54" s="21" customFormat="1" ht="14.25" customHeight="1" x14ac:dyDescent="0.3">
      <c r="B136" s="22" t="s">
        <v>155</v>
      </c>
      <c r="C136" s="22" t="s">
        <v>103</v>
      </c>
      <c r="D136" s="22"/>
      <c r="E136" s="23" t="str">
        <f t="shared" si="258"/>
        <v>08</v>
      </c>
      <c r="F136" s="22"/>
      <c r="G136" s="22"/>
      <c r="H136" s="24" t="s">
        <v>104</v>
      </c>
      <c r="I136" s="25"/>
      <c r="J136" s="25"/>
      <c r="K136" s="25"/>
      <c r="L136" s="25"/>
      <c r="M136" s="25"/>
      <c r="N136" s="25"/>
      <c r="O136" s="25">
        <f t="shared" si="325"/>
        <v>0</v>
      </c>
      <c r="P136" s="25">
        <f t="shared" si="326"/>
        <v>0</v>
      </c>
      <c r="Q136" s="25">
        <f t="shared" si="327"/>
        <v>0</v>
      </c>
      <c r="R136" s="25">
        <f t="shared" si="328"/>
        <v>0</v>
      </c>
      <c r="S136" s="25">
        <f t="shared" si="329"/>
        <v>0</v>
      </c>
      <c r="T136" s="25">
        <f t="shared" si="319"/>
        <v>0</v>
      </c>
      <c r="U136" s="25"/>
      <c r="V136" s="25"/>
      <c r="W136" s="25">
        <f t="shared" si="330"/>
        <v>0</v>
      </c>
      <c r="X136" s="25">
        <f t="shared" si="331"/>
        <v>0</v>
      </c>
      <c r="Y136" s="25">
        <f t="shared" si="332"/>
        <v>0</v>
      </c>
      <c r="Z136" s="25">
        <f t="shared" si="333"/>
        <v>3000</v>
      </c>
      <c r="AA136" s="25">
        <f t="shared" si="334"/>
        <v>0</v>
      </c>
      <c r="AB136" s="25">
        <f t="shared" si="335"/>
        <v>3000</v>
      </c>
      <c r="AC136" s="25">
        <f t="shared" si="336"/>
        <v>0</v>
      </c>
      <c r="AD136" s="25">
        <f t="shared" si="337"/>
        <v>0</v>
      </c>
      <c r="AE136" s="25">
        <f t="shared" si="338"/>
        <v>3000</v>
      </c>
      <c r="AF136" s="26">
        <f t="shared" si="339"/>
        <v>0</v>
      </c>
      <c r="AG136" s="26">
        <f t="shared" si="340"/>
        <v>0</v>
      </c>
      <c r="AH136" s="26">
        <f t="shared" si="341"/>
        <v>0</v>
      </c>
      <c r="AI136" s="26">
        <f t="shared" si="342"/>
        <v>0</v>
      </c>
      <c r="AJ136" s="26">
        <f t="shared" si="343"/>
        <v>0</v>
      </c>
      <c r="AK136" s="26">
        <f t="shared" si="344"/>
        <v>0</v>
      </c>
      <c r="AL136" s="26">
        <f t="shared" si="345"/>
        <v>0</v>
      </c>
      <c r="AM136" s="26">
        <f t="shared" si="346"/>
        <v>0</v>
      </c>
      <c r="AN136" s="26">
        <f t="shared" si="347"/>
        <v>0</v>
      </c>
      <c r="AO136" s="27">
        <f t="shared" si="348"/>
        <v>0</v>
      </c>
      <c r="AP136" s="27">
        <f t="shared" si="349"/>
        <v>0</v>
      </c>
      <c r="AQ136" s="27">
        <f t="shared" si="350"/>
        <v>0</v>
      </c>
      <c r="AR136" s="27">
        <f t="shared" si="351"/>
        <v>0</v>
      </c>
      <c r="AS136" s="27">
        <f t="shared" si="352"/>
        <v>0</v>
      </c>
      <c r="AT136" s="27">
        <f t="shared" si="353"/>
        <v>0</v>
      </c>
      <c r="AU136" s="27">
        <f t="shared" si="263"/>
        <v>0</v>
      </c>
      <c r="AV136" s="27">
        <f t="shared" si="264"/>
        <v>0</v>
      </c>
      <c r="AW136" s="27">
        <f t="shared" si="265"/>
        <v>3000</v>
      </c>
      <c r="AX136" s="27">
        <f t="shared" si="266"/>
        <v>3000</v>
      </c>
      <c r="AY136" s="27">
        <f t="shared" si="267"/>
        <v>3000</v>
      </c>
      <c r="AZ136" s="27">
        <f t="shared" si="354"/>
        <v>0</v>
      </c>
      <c r="BA136" s="28"/>
      <c r="BB136" s="20">
        <v>0</v>
      </c>
    </row>
    <row r="137" spans="2:54" s="30" customFormat="1" x14ac:dyDescent="0.3">
      <c r="B137" s="31" t="s">
        <v>155</v>
      </c>
      <c r="C137" s="31" t="s">
        <v>103</v>
      </c>
      <c r="D137" s="31" t="s">
        <v>42</v>
      </c>
      <c r="E137" s="29" t="str">
        <f t="shared" si="258"/>
        <v>0801</v>
      </c>
      <c r="F137" s="31"/>
      <c r="G137" s="31"/>
      <c r="H137" s="32" t="s">
        <v>105</v>
      </c>
      <c r="I137" s="33"/>
      <c r="J137" s="33"/>
      <c r="K137" s="33"/>
      <c r="L137" s="33"/>
      <c r="M137" s="33"/>
      <c r="N137" s="33"/>
      <c r="O137" s="33">
        <f t="shared" si="325"/>
        <v>0</v>
      </c>
      <c r="P137" s="33">
        <f t="shared" si="326"/>
        <v>0</v>
      </c>
      <c r="Q137" s="33">
        <f t="shared" si="327"/>
        <v>0</v>
      </c>
      <c r="R137" s="33">
        <f t="shared" si="328"/>
        <v>0</v>
      </c>
      <c r="S137" s="33">
        <f t="shared" si="329"/>
        <v>0</v>
      </c>
      <c r="T137" s="33">
        <f t="shared" si="319"/>
        <v>0</v>
      </c>
      <c r="U137" s="33"/>
      <c r="V137" s="33"/>
      <c r="W137" s="33">
        <f t="shared" si="330"/>
        <v>0</v>
      </c>
      <c r="X137" s="33">
        <f t="shared" si="331"/>
        <v>0</v>
      </c>
      <c r="Y137" s="33">
        <f t="shared" si="332"/>
        <v>0</v>
      </c>
      <c r="Z137" s="33">
        <f t="shared" si="333"/>
        <v>3000</v>
      </c>
      <c r="AA137" s="33">
        <f t="shared" si="334"/>
        <v>0</v>
      </c>
      <c r="AB137" s="33">
        <f t="shared" si="335"/>
        <v>3000</v>
      </c>
      <c r="AC137" s="33">
        <f t="shared" si="336"/>
        <v>0</v>
      </c>
      <c r="AD137" s="33">
        <f t="shared" si="337"/>
        <v>0</v>
      </c>
      <c r="AE137" s="33">
        <f t="shared" si="338"/>
        <v>3000</v>
      </c>
      <c r="AF137" s="34">
        <f t="shared" si="339"/>
        <v>0</v>
      </c>
      <c r="AG137" s="34">
        <f t="shared" si="340"/>
        <v>0</v>
      </c>
      <c r="AH137" s="34">
        <f t="shared" si="341"/>
        <v>0</v>
      </c>
      <c r="AI137" s="34">
        <f t="shared" si="342"/>
        <v>0</v>
      </c>
      <c r="AJ137" s="34">
        <f t="shared" si="343"/>
        <v>0</v>
      </c>
      <c r="AK137" s="34">
        <f t="shared" si="344"/>
        <v>0</v>
      </c>
      <c r="AL137" s="34">
        <f t="shared" si="345"/>
        <v>0</v>
      </c>
      <c r="AM137" s="34">
        <f t="shared" si="346"/>
        <v>0</v>
      </c>
      <c r="AN137" s="34">
        <f t="shared" si="347"/>
        <v>0</v>
      </c>
      <c r="AO137" s="35">
        <f t="shared" si="348"/>
        <v>0</v>
      </c>
      <c r="AP137" s="36">
        <f t="shared" si="349"/>
        <v>0</v>
      </c>
      <c r="AQ137" s="36">
        <f t="shared" si="350"/>
        <v>0</v>
      </c>
      <c r="AR137" s="36">
        <f t="shared" si="351"/>
        <v>0</v>
      </c>
      <c r="AS137" s="36">
        <f t="shared" si="352"/>
        <v>0</v>
      </c>
      <c r="AT137" s="36">
        <f t="shared" si="353"/>
        <v>0</v>
      </c>
      <c r="AU137" s="36">
        <f t="shared" si="263"/>
        <v>0</v>
      </c>
      <c r="AV137" s="36">
        <f t="shared" si="264"/>
        <v>0</v>
      </c>
      <c r="AW137" s="36">
        <f t="shared" si="265"/>
        <v>3000</v>
      </c>
      <c r="AX137" s="36">
        <f t="shared" si="266"/>
        <v>3000</v>
      </c>
      <c r="AY137" s="36">
        <f t="shared" si="267"/>
        <v>3000</v>
      </c>
      <c r="AZ137" s="36">
        <f t="shared" si="354"/>
        <v>0</v>
      </c>
      <c r="BA137" s="37"/>
      <c r="BB137" s="20">
        <v>0</v>
      </c>
    </row>
    <row r="138" spans="2:54" ht="31.2" x14ac:dyDescent="0.3">
      <c r="B138" s="38" t="s">
        <v>155</v>
      </c>
      <c r="C138" s="38" t="s">
        <v>103</v>
      </c>
      <c r="D138" s="38" t="s">
        <v>42</v>
      </c>
      <c r="E138" s="39" t="str">
        <f t="shared" si="258"/>
        <v>0801</v>
      </c>
      <c r="F138" s="38" t="s">
        <v>106</v>
      </c>
      <c r="G138" s="38"/>
      <c r="H138" s="40" t="s">
        <v>107</v>
      </c>
      <c r="I138" s="18"/>
      <c r="J138" s="18"/>
      <c r="K138" s="18"/>
      <c r="L138" s="18"/>
      <c r="M138" s="18"/>
      <c r="N138" s="18"/>
      <c r="O138" s="18">
        <f t="shared" si="325"/>
        <v>0</v>
      </c>
      <c r="P138" s="18">
        <f t="shared" si="326"/>
        <v>0</v>
      </c>
      <c r="Q138" s="18">
        <f t="shared" si="327"/>
        <v>0</v>
      </c>
      <c r="R138" s="18">
        <f t="shared" si="328"/>
        <v>0</v>
      </c>
      <c r="S138" s="18">
        <f t="shared" si="329"/>
        <v>0</v>
      </c>
      <c r="T138" s="18">
        <f t="shared" si="319"/>
        <v>0</v>
      </c>
      <c r="U138" s="18"/>
      <c r="V138" s="18"/>
      <c r="W138" s="18">
        <f t="shared" si="330"/>
        <v>0</v>
      </c>
      <c r="X138" s="18">
        <f t="shared" si="331"/>
        <v>0</v>
      </c>
      <c r="Y138" s="18">
        <f t="shared" si="332"/>
        <v>0</v>
      </c>
      <c r="Z138" s="18">
        <f t="shared" si="333"/>
        <v>3000</v>
      </c>
      <c r="AA138" s="18">
        <f t="shared" si="334"/>
        <v>0</v>
      </c>
      <c r="AB138" s="18">
        <f t="shared" si="335"/>
        <v>3000</v>
      </c>
      <c r="AC138" s="18">
        <f t="shared" si="336"/>
        <v>0</v>
      </c>
      <c r="AD138" s="18">
        <f t="shared" si="337"/>
        <v>0</v>
      </c>
      <c r="AE138" s="18">
        <f t="shared" si="338"/>
        <v>3000</v>
      </c>
      <c r="AF138" s="41">
        <f t="shared" si="339"/>
        <v>0</v>
      </c>
      <c r="AG138" s="41">
        <f t="shared" si="340"/>
        <v>0</v>
      </c>
      <c r="AH138" s="41">
        <f t="shared" si="341"/>
        <v>0</v>
      </c>
      <c r="AI138" s="41">
        <f t="shared" si="342"/>
        <v>0</v>
      </c>
      <c r="AJ138" s="41">
        <f t="shared" si="343"/>
        <v>0</v>
      </c>
      <c r="AK138" s="41">
        <f t="shared" si="344"/>
        <v>0</v>
      </c>
      <c r="AL138" s="41">
        <f t="shared" si="345"/>
        <v>0</v>
      </c>
      <c r="AM138" s="41">
        <f t="shared" si="346"/>
        <v>0</v>
      </c>
      <c r="AN138" s="41">
        <f t="shared" si="347"/>
        <v>0</v>
      </c>
      <c r="AO138" s="42">
        <f t="shared" si="348"/>
        <v>0</v>
      </c>
      <c r="AP138" s="42">
        <f t="shared" si="349"/>
        <v>0</v>
      </c>
      <c r="AQ138" s="42">
        <f t="shared" si="350"/>
        <v>0</v>
      </c>
      <c r="AR138" s="42">
        <f t="shared" si="351"/>
        <v>0</v>
      </c>
      <c r="AS138" s="42">
        <f t="shared" si="352"/>
        <v>0</v>
      </c>
      <c r="AT138" s="42">
        <f t="shared" si="353"/>
        <v>0</v>
      </c>
      <c r="AU138" s="42">
        <f t="shared" si="263"/>
        <v>0</v>
      </c>
      <c r="AV138" s="42">
        <f t="shared" si="264"/>
        <v>0</v>
      </c>
      <c r="AW138" s="42">
        <f t="shared" si="265"/>
        <v>3000</v>
      </c>
      <c r="AX138" s="42">
        <f t="shared" si="266"/>
        <v>3000</v>
      </c>
      <c r="AY138" s="42">
        <f t="shared" si="267"/>
        <v>3000</v>
      </c>
      <c r="AZ138" s="42">
        <f t="shared" si="354"/>
        <v>0</v>
      </c>
      <c r="BA138" s="43"/>
      <c r="BB138" s="20">
        <v>0</v>
      </c>
    </row>
    <row r="139" spans="2:54" x14ac:dyDescent="0.3">
      <c r="B139" s="38" t="s">
        <v>155</v>
      </c>
      <c r="C139" s="38" t="s">
        <v>103</v>
      </c>
      <c r="D139" s="38" t="s">
        <v>42</v>
      </c>
      <c r="E139" s="39" t="str">
        <f t="shared" si="258"/>
        <v>0801</v>
      </c>
      <c r="F139" s="38" t="s">
        <v>164</v>
      </c>
      <c r="G139" s="38"/>
      <c r="H139" s="40" t="s">
        <v>49</v>
      </c>
      <c r="I139" s="18"/>
      <c r="J139" s="18"/>
      <c r="K139" s="18"/>
      <c r="L139" s="18"/>
      <c r="M139" s="18"/>
      <c r="N139" s="18"/>
      <c r="O139" s="18">
        <f t="shared" si="325"/>
        <v>0</v>
      </c>
      <c r="P139" s="18">
        <f t="shared" si="326"/>
        <v>0</v>
      </c>
      <c r="Q139" s="18">
        <f t="shared" si="327"/>
        <v>0</v>
      </c>
      <c r="R139" s="18">
        <f t="shared" si="328"/>
        <v>0</v>
      </c>
      <c r="S139" s="18">
        <f t="shared" si="329"/>
        <v>0</v>
      </c>
      <c r="T139" s="18">
        <f t="shared" si="319"/>
        <v>0</v>
      </c>
      <c r="U139" s="18"/>
      <c r="V139" s="18"/>
      <c r="W139" s="18">
        <f t="shared" si="330"/>
        <v>0</v>
      </c>
      <c r="X139" s="18">
        <f t="shared" si="331"/>
        <v>0</v>
      </c>
      <c r="Y139" s="18">
        <f t="shared" si="332"/>
        <v>0</v>
      </c>
      <c r="Z139" s="18">
        <f t="shared" si="333"/>
        <v>3000</v>
      </c>
      <c r="AA139" s="18">
        <f t="shared" si="334"/>
        <v>0</v>
      </c>
      <c r="AB139" s="18">
        <f t="shared" si="335"/>
        <v>3000</v>
      </c>
      <c r="AC139" s="18">
        <f t="shared" si="336"/>
        <v>0</v>
      </c>
      <c r="AD139" s="18">
        <f t="shared" si="337"/>
        <v>0</v>
      </c>
      <c r="AE139" s="18">
        <f t="shared" si="338"/>
        <v>3000</v>
      </c>
      <c r="AF139" s="41">
        <f t="shared" si="339"/>
        <v>0</v>
      </c>
      <c r="AG139" s="41">
        <f t="shared" si="340"/>
        <v>0</v>
      </c>
      <c r="AH139" s="41">
        <f t="shared" si="341"/>
        <v>0</v>
      </c>
      <c r="AI139" s="41">
        <f t="shared" si="342"/>
        <v>0</v>
      </c>
      <c r="AJ139" s="41">
        <f t="shared" si="343"/>
        <v>0</v>
      </c>
      <c r="AK139" s="41">
        <f t="shared" si="344"/>
        <v>0</v>
      </c>
      <c r="AL139" s="41">
        <f t="shared" si="345"/>
        <v>0</v>
      </c>
      <c r="AM139" s="41">
        <f t="shared" si="346"/>
        <v>0</v>
      </c>
      <c r="AN139" s="41">
        <f t="shared" si="347"/>
        <v>0</v>
      </c>
      <c r="AO139" s="14">
        <f t="shared" si="348"/>
        <v>0</v>
      </c>
      <c r="AP139" s="42">
        <f t="shared" si="349"/>
        <v>0</v>
      </c>
      <c r="AQ139" s="42">
        <f t="shared" si="350"/>
        <v>0</v>
      </c>
      <c r="AR139" s="42">
        <f t="shared" si="351"/>
        <v>0</v>
      </c>
      <c r="AS139" s="42">
        <f t="shared" si="352"/>
        <v>0</v>
      </c>
      <c r="AT139" s="42">
        <f t="shared" si="353"/>
        <v>0</v>
      </c>
      <c r="AU139" s="42">
        <f t="shared" si="263"/>
        <v>0</v>
      </c>
      <c r="AV139" s="42">
        <f t="shared" si="264"/>
        <v>0</v>
      </c>
      <c r="AW139" s="42">
        <f t="shared" si="265"/>
        <v>3000</v>
      </c>
      <c r="AX139" s="42">
        <f t="shared" si="266"/>
        <v>3000</v>
      </c>
      <c r="AY139" s="42">
        <f t="shared" si="267"/>
        <v>3000</v>
      </c>
      <c r="AZ139" s="42">
        <f t="shared" si="354"/>
        <v>0</v>
      </c>
      <c r="BA139" s="43"/>
      <c r="BB139" s="20">
        <v>0</v>
      </c>
    </row>
    <row r="140" spans="2:54" ht="31.2" x14ac:dyDescent="0.3">
      <c r="B140" s="38" t="s">
        <v>155</v>
      </c>
      <c r="C140" s="38" t="s">
        <v>103</v>
      </c>
      <c r="D140" s="38" t="s">
        <v>42</v>
      </c>
      <c r="E140" s="39" t="str">
        <f t="shared" si="258"/>
        <v>0801</v>
      </c>
      <c r="F140" s="38" t="s">
        <v>165</v>
      </c>
      <c r="G140" s="38"/>
      <c r="H140" s="40" t="s">
        <v>166</v>
      </c>
      <c r="I140" s="18"/>
      <c r="J140" s="18"/>
      <c r="K140" s="18"/>
      <c r="L140" s="18"/>
      <c r="M140" s="18"/>
      <c r="N140" s="18"/>
      <c r="O140" s="18">
        <f t="shared" si="325"/>
        <v>0</v>
      </c>
      <c r="P140" s="18">
        <f t="shared" si="326"/>
        <v>0</v>
      </c>
      <c r="Q140" s="18">
        <f t="shared" si="327"/>
        <v>0</v>
      </c>
      <c r="R140" s="18">
        <f t="shared" si="328"/>
        <v>0</v>
      </c>
      <c r="S140" s="18">
        <f t="shared" si="329"/>
        <v>0</v>
      </c>
      <c r="T140" s="18">
        <f t="shared" si="319"/>
        <v>0</v>
      </c>
      <c r="U140" s="18"/>
      <c r="V140" s="18"/>
      <c r="W140" s="18">
        <f t="shared" si="330"/>
        <v>0</v>
      </c>
      <c r="X140" s="18">
        <f t="shared" si="331"/>
        <v>0</v>
      </c>
      <c r="Y140" s="18">
        <f t="shared" si="332"/>
        <v>0</v>
      </c>
      <c r="Z140" s="18">
        <f t="shared" si="333"/>
        <v>3000</v>
      </c>
      <c r="AA140" s="18">
        <f t="shared" si="334"/>
        <v>0</v>
      </c>
      <c r="AB140" s="18">
        <f t="shared" si="335"/>
        <v>3000</v>
      </c>
      <c r="AC140" s="18">
        <f t="shared" si="336"/>
        <v>0</v>
      </c>
      <c r="AD140" s="18">
        <f t="shared" si="337"/>
        <v>0</v>
      </c>
      <c r="AE140" s="18">
        <f t="shared" si="338"/>
        <v>3000</v>
      </c>
      <c r="AF140" s="41">
        <f t="shared" si="339"/>
        <v>0</v>
      </c>
      <c r="AG140" s="41">
        <f t="shared" si="340"/>
        <v>0</v>
      </c>
      <c r="AH140" s="41">
        <f t="shared" si="341"/>
        <v>0</v>
      </c>
      <c r="AI140" s="41">
        <f t="shared" si="342"/>
        <v>0</v>
      </c>
      <c r="AJ140" s="41">
        <f t="shared" si="343"/>
        <v>0</v>
      </c>
      <c r="AK140" s="41">
        <f t="shared" si="344"/>
        <v>0</v>
      </c>
      <c r="AL140" s="41">
        <f t="shared" si="345"/>
        <v>0</v>
      </c>
      <c r="AM140" s="41">
        <f t="shared" si="346"/>
        <v>0</v>
      </c>
      <c r="AN140" s="41">
        <f t="shared" si="347"/>
        <v>0</v>
      </c>
      <c r="AO140" s="42">
        <f t="shared" si="348"/>
        <v>0</v>
      </c>
      <c r="AP140" s="42">
        <f t="shared" si="349"/>
        <v>0</v>
      </c>
      <c r="AQ140" s="42">
        <f t="shared" si="350"/>
        <v>0</v>
      </c>
      <c r="AR140" s="42">
        <f t="shared" si="351"/>
        <v>0</v>
      </c>
      <c r="AS140" s="42">
        <f t="shared" si="352"/>
        <v>0</v>
      </c>
      <c r="AT140" s="42">
        <f t="shared" si="353"/>
        <v>0</v>
      </c>
      <c r="AU140" s="42">
        <f t="shared" si="263"/>
        <v>0</v>
      </c>
      <c r="AV140" s="42">
        <f t="shared" si="264"/>
        <v>0</v>
      </c>
      <c r="AW140" s="42">
        <f t="shared" si="265"/>
        <v>3000</v>
      </c>
      <c r="AX140" s="42">
        <f t="shared" si="266"/>
        <v>3000</v>
      </c>
      <c r="AY140" s="42">
        <f t="shared" si="267"/>
        <v>3000</v>
      </c>
      <c r="AZ140" s="42">
        <f t="shared" si="354"/>
        <v>0</v>
      </c>
      <c r="BA140" s="43"/>
      <c r="BB140" s="20">
        <v>0</v>
      </c>
    </row>
    <row r="141" spans="2:54" ht="31.2" x14ac:dyDescent="0.3">
      <c r="B141" s="38" t="s">
        <v>155</v>
      </c>
      <c r="C141" s="38" t="s">
        <v>103</v>
      </c>
      <c r="D141" s="38" t="s">
        <v>42</v>
      </c>
      <c r="E141" s="39" t="str">
        <f t="shared" si="258"/>
        <v>0801</v>
      </c>
      <c r="F141" s="38" t="s">
        <v>167</v>
      </c>
      <c r="G141" s="38"/>
      <c r="H141" s="40" t="s">
        <v>168</v>
      </c>
      <c r="I141" s="18"/>
      <c r="J141" s="18"/>
      <c r="K141" s="18"/>
      <c r="L141" s="18"/>
      <c r="M141" s="18"/>
      <c r="N141" s="18"/>
      <c r="O141" s="18">
        <f t="shared" si="325"/>
        <v>0</v>
      </c>
      <c r="P141" s="18">
        <f t="shared" si="326"/>
        <v>0</v>
      </c>
      <c r="Q141" s="18">
        <f t="shared" si="327"/>
        <v>0</v>
      </c>
      <c r="R141" s="18">
        <f t="shared" si="328"/>
        <v>0</v>
      </c>
      <c r="S141" s="18">
        <f t="shared" si="329"/>
        <v>0</v>
      </c>
      <c r="T141" s="18">
        <f t="shared" si="319"/>
        <v>0</v>
      </c>
      <c r="U141" s="18"/>
      <c r="V141" s="18"/>
      <c r="W141" s="18">
        <f t="shared" si="330"/>
        <v>0</v>
      </c>
      <c r="X141" s="18">
        <f t="shared" si="331"/>
        <v>0</v>
      </c>
      <c r="Y141" s="18">
        <f t="shared" si="332"/>
        <v>0</v>
      </c>
      <c r="Z141" s="18">
        <f t="shared" si="333"/>
        <v>3000</v>
      </c>
      <c r="AA141" s="18">
        <f t="shared" si="334"/>
        <v>0</v>
      </c>
      <c r="AB141" s="18">
        <f t="shared" si="335"/>
        <v>3000</v>
      </c>
      <c r="AC141" s="18">
        <f t="shared" si="336"/>
        <v>0</v>
      </c>
      <c r="AD141" s="18">
        <f t="shared" si="337"/>
        <v>0</v>
      </c>
      <c r="AE141" s="18">
        <f t="shared" si="338"/>
        <v>3000</v>
      </c>
      <c r="AF141" s="41">
        <f t="shared" si="339"/>
        <v>0</v>
      </c>
      <c r="AG141" s="41">
        <f t="shared" si="340"/>
        <v>0</v>
      </c>
      <c r="AH141" s="41">
        <f t="shared" si="341"/>
        <v>0</v>
      </c>
      <c r="AI141" s="41">
        <f t="shared" si="342"/>
        <v>0</v>
      </c>
      <c r="AJ141" s="41">
        <f t="shared" si="343"/>
        <v>0</v>
      </c>
      <c r="AK141" s="41">
        <f t="shared" si="344"/>
        <v>0</v>
      </c>
      <c r="AL141" s="41">
        <f t="shared" si="345"/>
        <v>0</v>
      </c>
      <c r="AM141" s="41">
        <f t="shared" si="346"/>
        <v>0</v>
      </c>
      <c r="AN141" s="41">
        <f t="shared" si="347"/>
        <v>0</v>
      </c>
      <c r="AO141" s="14">
        <f t="shared" si="348"/>
        <v>0</v>
      </c>
      <c r="AP141" s="42">
        <f t="shared" si="349"/>
        <v>0</v>
      </c>
      <c r="AQ141" s="42">
        <f t="shared" si="350"/>
        <v>0</v>
      </c>
      <c r="AR141" s="42">
        <f t="shared" si="351"/>
        <v>0</v>
      </c>
      <c r="AS141" s="42">
        <f t="shared" si="352"/>
        <v>0</v>
      </c>
      <c r="AT141" s="42">
        <f t="shared" si="353"/>
        <v>0</v>
      </c>
      <c r="AU141" s="42">
        <f t="shared" si="263"/>
        <v>0</v>
      </c>
      <c r="AV141" s="42">
        <f t="shared" si="264"/>
        <v>0</v>
      </c>
      <c r="AW141" s="42">
        <f t="shared" si="265"/>
        <v>3000</v>
      </c>
      <c r="AX141" s="42">
        <f t="shared" si="266"/>
        <v>3000</v>
      </c>
      <c r="AY141" s="42">
        <f t="shared" si="267"/>
        <v>3000</v>
      </c>
      <c r="AZ141" s="42">
        <f t="shared" si="354"/>
        <v>0</v>
      </c>
      <c r="BA141" s="43"/>
      <c r="BB141" s="20">
        <v>0</v>
      </c>
    </row>
    <row r="142" spans="2:54" ht="31.2" x14ac:dyDescent="0.3">
      <c r="B142" s="38" t="s">
        <v>155</v>
      </c>
      <c r="C142" s="38" t="s">
        <v>103</v>
      </c>
      <c r="D142" s="38" t="s">
        <v>42</v>
      </c>
      <c r="E142" s="39" t="str">
        <f t="shared" si="258"/>
        <v>0801</v>
      </c>
      <c r="F142" s="38" t="s">
        <v>167</v>
      </c>
      <c r="G142" s="38" t="s">
        <v>54</v>
      </c>
      <c r="H142" s="40" t="s">
        <v>55</v>
      </c>
      <c r="I142" s="18"/>
      <c r="J142" s="18"/>
      <c r="K142" s="18"/>
      <c r="L142" s="18"/>
      <c r="M142" s="18"/>
      <c r="N142" s="18"/>
      <c r="O142" s="18">
        <v>0</v>
      </c>
      <c r="P142" s="18">
        <v>0</v>
      </c>
      <c r="Q142" s="18">
        <v>0</v>
      </c>
      <c r="R142" s="18">
        <v>0</v>
      </c>
      <c r="S142" s="18">
        <f>3000-3000</f>
        <v>0</v>
      </c>
      <c r="T142" s="18">
        <f t="shared" si="319"/>
        <v>0</v>
      </c>
      <c r="U142" s="18"/>
      <c r="V142" s="18"/>
      <c r="W142" s="18"/>
      <c r="X142" s="18"/>
      <c r="Y142" s="18"/>
      <c r="Z142" s="18">
        <v>3000</v>
      </c>
      <c r="AA142" s="18"/>
      <c r="AB142" s="18">
        <v>3000</v>
      </c>
      <c r="AC142" s="18"/>
      <c r="AD142" s="18"/>
      <c r="AE142" s="18">
        <v>3000</v>
      </c>
      <c r="AF142" s="41">
        <v>0</v>
      </c>
      <c r="AG142" s="41"/>
      <c r="AH142" s="41">
        <v>0</v>
      </c>
      <c r="AI142" s="41">
        <v>0</v>
      </c>
      <c r="AJ142" s="41">
        <v>0</v>
      </c>
      <c r="AK142" s="41">
        <v>0</v>
      </c>
      <c r="AL142" s="41">
        <v>0</v>
      </c>
      <c r="AM142" s="41">
        <v>0</v>
      </c>
      <c r="AN142" s="41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f t="shared" si="263"/>
        <v>0</v>
      </c>
      <c r="AV142" s="42">
        <f t="shared" si="264"/>
        <v>0</v>
      </c>
      <c r="AW142" s="42">
        <f t="shared" si="265"/>
        <v>3000</v>
      </c>
      <c r="AX142" s="42">
        <f t="shared" si="266"/>
        <v>3000</v>
      </c>
      <c r="AY142" s="42">
        <f t="shared" si="267"/>
        <v>3000</v>
      </c>
      <c r="AZ142" s="42"/>
      <c r="BA142" s="43"/>
      <c r="BB142" s="20">
        <v>0</v>
      </c>
    </row>
    <row r="143" spans="2:54" s="21" customFormat="1" ht="31.2" x14ac:dyDescent="0.3">
      <c r="B143" s="22" t="s">
        <v>169</v>
      </c>
      <c r="C143" s="22"/>
      <c r="D143" s="22"/>
      <c r="E143" s="23" t="str">
        <f t="shared" si="258"/>
        <v/>
      </c>
      <c r="F143" s="22"/>
      <c r="G143" s="23"/>
      <c r="H143" s="24" t="s">
        <v>170</v>
      </c>
      <c r="I143" s="25">
        <f t="shared" ref="I143:S143" si="355">I225+I144+I150+I189</f>
        <v>602239</v>
      </c>
      <c r="J143" s="25">
        <f t="shared" si="355"/>
        <v>507149.89999999997</v>
      </c>
      <c r="K143" s="25">
        <f t="shared" si="355"/>
        <v>402185.1</v>
      </c>
      <c r="L143" s="25">
        <f t="shared" si="355"/>
        <v>-3043.7</v>
      </c>
      <c r="M143" s="25">
        <f t="shared" si="355"/>
        <v>-3652.5</v>
      </c>
      <c r="N143" s="25">
        <f t="shared" si="355"/>
        <v>-3652.5</v>
      </c>
      <c r="O143" s="25">
        <f t="shared" si="355"/>
        <v>-1290.962</v>
      </c>
      <c r="P143" s="25">
        <f t="shared" si="355"/>
        <v>-1702.7999999999993</v>
      </c>
      <c r="Q143" s="25">
        <f t="shared" si="355"/>
        <v>-190</v>
      </c>
      <c r="R143" s="25">
        <f t="shared" si="355"/>
        <v>22728.9</v>
      </c>
      <c r="S143" s="25">
        <f t="shared" si="355"/>
        <v>207233.39947000003</v>
      </c>
      <c r="T143" s="25">
        <f t="shared" si="319"/>
        <v>825973.83747000003</v>
      </c>
      <c r="U143" s="25">
        <f t="shared" si="260"/>
        <v>503497.39999999997</v>
      </c>
      <c r="V143" s="25">
        <f t="shared" si="261"/>
        <v>398532.6</v>
      </c>
      <c r="W143" s="25">
        <f t="shared" ref="W143:AT143" si="356">W225+W144+W150+W189</f>
        <v>31860.9</v>
      </c>
      <c r="X143" s="25">
        <f t="shared" si="356"/>
        <v>0</v>
      </c>
      <c r="Y143" s="25">
        <f t="shared" si="356"/>
        <v>0</v>
      </c>
      <c r="Z143" s="25">
        <f t="shared" si="356"/>
        <v>175372.49947000004</v>
      </c>
      <c r="AA143" s="25">
        <f t="shared" si="356"/>
        <v>58602.600000000006</v>
      </c>
      <c r="AB143" s="25">
        <f t="shared" si="356"/>
        <v>40000</v>
      </c>
      <c r="AC143" s="25">
        <f t="shared" si="356"/>
        <v>91883.799999999988</v>
      </c>
      <c r="AD143" s="25">
        <f t="shared" si="356"/>
        <v>0</v>
      </c>
      <c r="AE143" s="25">
        <f t="shared" si="356"/>
        <v>40000</v>
      </c>
      <c r="AF143" s="26">
        <f t="shared" si="356"/>
        <v>921485.33401000011</v>
      </c>
      <c r="AG143" s="26">
        <f t="shared" si="356"/>
        <v>0</v>
      </c>
      <c r="AH143" s="26">
        <f t="shared" si="356"/>
        <v>199515.76941000001</v>
      </c>
      <c r="AI143" s="26">
        <f t="shared" si="356"/>
        <v>0</v>
      </c>
      <c r="AJ143" s="26">
        <f t="shared" si="356"/>
        <v>0</v>
      </c>
      <c r="AK143" s="26">
        <f t="shared" si="356"/>
        <v>0</v>
      </c>
      <c r="AL143" s="26">
        <f t="shared" si="356"/>
        <v>860927.73635999998</v>
      </c>
      <c r="AM143" s="26">
        <f t="shared" si="356"/>
        <v>190486.76634999999</v>
      </c>
      <c r="AN143" s="26">
        <f t="shared" si="356"/>
        <v>0</v>
      </c>
      <c r="AO143" s="45">
        <f t="shared" si="356"/>
        <v>514161.98558000004</v>
      </c>
      <c r="AP143" s="27">
        <f t="shared" si="356"/>
        <v>941327.41821000003</v>
      </c>
      <c r="AQ143" s="27">
        <f t="shared" si="356"/>
        <v>-1290.962</v>
      </c>
      <c r="AR143" s="27">
        <f t="shared" si="356"/>
        <v>0</v>
      </c>
      <c r="AS143" s="27">
        <f t="shared" si="356"/>
        <v>0</v>
      </c>
      <c r="AT143" s="27">
        <f t="shared" si="356"/>
        <v>0</v>
      </c>
      <c r="AU143" s="27">
        <f t="shared" si="263"/>
        <v>940036.45620999997</v>
      </c>
      <c r="AV143" s="27">
        <f t="shared" si="264"/>
        <v>-114062.61873999995</v>
      </c>
      <c r="AW143" s="27">
        <f t="shared" si="265"/>
        <v>1033207.2369400001</v>
      </c>
      <c r="AX143" s="27">
        <f t="shared" si="266"/>
        <v>602100</v>
      </c>
      <c r="AY143" s="27">
        <f t="shared" si="267"/>
        <v>530416.39999999991</v>
      </c>
      <c r="AZ143" s="27">
        <f>AZ225+AZ144+AZ150+AZ189</f>
        <v>0</v>
      </c>
      <c r="BA143" s="28">
        <f t="shared" si="268"/>
        <v>93.428262456823546</v>
      </c>
      <c r="BB143" s="20"/>
    </row>
    <row r="144" spans="2:54" s="21" customFormat="1" ht="31.2" x14ac:dyDescent="0.3">
      <c r="B144" s="22" t="s">
        <v>169</v>
      </c>
      <c r="C144" s="22" t="s">
        <v>94</v>
      </c>
      <c r="D144" s="22"/>
      <c r="E144" s="23" t="str">
        <f t="shared" si="258"/>
        <v>03</v>
      </c>
      <c r="F144" s="22"/>
      <c r="G144" s="23"/>
      <c r="H144" s="24" t="s">
        <v>171</v>
      </c>
      <c r="I144" s="25">
        <f t="shared" ref="I144:I148" si="357">I145</f>
        <v>9.5</v>
      </c>
      <c r="J144" s="25">
        <f t="shared" ref="J144:J148" si="358">J145</f>
        <v>9.5</v>
      </c>
      <c r="K144" s="25">
        <f t="shared" ref="K144:K148" si="359">K145</f>
        <v>9.5</v>
      </c>
      <c r="L144" s="25">
        <f t="shared" ref="L144:L148" si="360">L145</f>
        <v>0</v>
      </c>
      <c r="M144" s="25">
        <f t="shared" ref="M144:M148" si="361">M145</f>
        <v>0</v>
      </c>
      <c r="N144" s="25">
        <f t="shared" ref="N144:N148" si="362">N145</f>
        <v>0</v>
      </c>
      <c r="O144" s="25">
        <f t="shared" ref="O144:O148" si="363">O145</f>
        <v>0</v>
      </c>
      <c r="P144" s="25">
        <f t="shared" ref="P144:P148" si="364">P145</f>
        <v>0</v>
      </c>
      <c r="Q144" s="25">
        <f t="shared" ref="Q144:Q148" si="365">Q145</f>
        <v>0</v>
      </c>
      <c r="R144" s="25">
        <f t="shared" ref="R144:R148" si="366">R145</f>
        <v>0</v>
      </c>
      <c r="S144" s="25">
        <f t="shared" ref="S144:S148" si="367">S145</f>
        <v>0</v>
      </c>
      <c r="T144" s="25">
        <f t="shared" si="319"/>
        <v>9.5</v>
      </c>
      <c r="U144" s="25">
        <f t="shared" si="260"/>
        <v>9.5</v>
      </c>
      <c r="V144" s="25">
        <f t="shared" si="261"/>
        <v>9.5</v>
      </c>
      <c r="W144" s="25">
        <f t="shared" ref="W144:W148" si="368">W145</f>
        <v>0</v>
      </c>
      <c r="X144" s="25">
        <f t="shared" ref="X144:X148" si="369">X145</f>
        <v>0</v>
      </c>
      <c r="Y144" s="25">
        <f t="shared" ref="Y144:Y148" si="370">Y145</f>
        <v>0</v>
      </c>
      <c r="Z144" s="25">
        <f t="shared" ref="Z144:Z148" si="371">Z145</f>
        <v>0</v>
      </c>
      <c r="AA144" s="25">
        <f t="shared" ref="AA144:AA148" si="372">AA145</f>
        <v>0</v>
      </c>
      <c r="AB144" s="25">
        <f t="shared" ref="AB144:AB148" si="373">AB145</f>
        <v>0</v>
      </c>
      <c r="AC144" s="25">
        <f t="shared" ref="AC144:AC148" si="374">AC145</f>
        <v>0</v>
      </c>
      <c r="AD144" s="25">
        <f t="shared" ref="AD144:AD148" si="375">AD145</f>
        <v>0</v>
      </c>
      <c r="AE144" s="25">
        <f t="shared" ref="AE144:AE148" si="376">AE145</f>
        <v>0</v>
      </c>
      <c r="AF144" s="26">
        <f t="shared" ref="AF144:AF148" si="377">AF145</f>
        <v>9.5</v>
      </c>
      <c r="AG144" s="26">
        <f t="shared" ref="AG144:AG148" si="378">AG145</f>
        <v>0</v>
      </c>
      <c r="AH144" s="26">
        <f t="shared" ref="AH144:AH148" si="379">AH145</f>
        <v>9.5</v>
      </c>
      <c r="AI144" s="26">
        <f t="shared" ref="AI144:AI148" si="380">AI145</f>
        <v>0</v>
      </c>
      <c r="AJ144" s="26">
        <f t="shared" ref="AJ144:AJ148" si="381">AJ145</f>
        <v>0</v>
      </c>
      <c r="AK144" s="26">
        <f t="shared" ref="AK144:AK148" si="382">AK145</f>
        <v>0</v>
      </c>
      <c r="AL144" s="26">
        <f t="shared" ref="AL144:AL148" si="383">AL145</f>
        <v>9.5</v>
      </c>
      <c r="AM144" s="26">
        <f t="shared" ref="AM144:AM148" si="384">AM145</f>
        <v>9.5</v>
      </c>
      <c r="AN144" s="26">
        <f t="shared" ref="AN144:AN148" si="385">AN145</f>
        <v>0</v>
      </c>
      <c r="AO144" s="27">
        <f t="shared" ref="AO144:AO148" si="386">AO145</f>
        <v>9.5</v>
      </c>
      <c r="AP144" s="27">
        <f t="shared" ref="AP144:AP148" si="387">AP145</f>
        <v>9.5</v>
      </c>
      <c r="AQ144" s="27">
        <f t="shared" ref="AQ144:AQ148" si="388">AQ145</f>
        <v>0</v>
      </c>
      <c r="AR144" s="27">
        <f t="shared" ref="AR144:AR148" si="389">AR145</f>
        <v>0</v>
      </c>
      <c r="AS144" s="27">
        <f t="shared" ref="AS144:AS148" si="390">AS145</f>
        <v>0</v>
      </c>
      <c r="AT144" s="27">
        <f t="shared" ref="AT144:AT148" si="391">AT145</f>
        <v>0</v>
      </c>
      <c r="AU144" s="27">
        <f t="shared" si="263"/>
        <v>9.5</v>
      </c>
      <c r="AV144" s="27">
        <f t="shared" si="264"/>
        <v>0</v>
      </c>
      <c r="AW144" s="27">
        <f t="shared" si="265"/>
        <v>9.5</v>
      </c>
      <c r="AX144" s="27">
        <f t="shared" si="266"/>
        <v>9.5</v>
      </c>
      <c r="AY144" s="27">
        <f t="shared" si="267"/>
        <v>9.5</v>
      </c>
      <c r="AZ144" s="27">
        <f t="shared" ref="AZ144:AZ148" si="392">AZ145</f>
        <v>0</v>
      </c>
      <c r="BA144" s="28">
        <f t="shared" si="268"/>
        <v>100</v>
      </c>
      <c r="BB144" s="20"/>
    </row>
    <row r="145" spans="2:54" s="30" customFormat="1" ht="31.2" x14ac:dyDescent="0.3">
      <c r="B145" s="31" t="s">
        <v>169</v>
      </c>
      <c r="C145" s="31" t="s">
        <v>94</v>
      </c>
      <c r="D145" s="31" t="s">
        <v>172</v>
      </c>
      <c r="E145" s="29" t="str">
        <f t="shared" si="258"/>
        <v>0314</v>
      </c>
      <c r="F145" s="31"/>
      <c r="G145" s="29"/>
      <c r="H145" s="32" t="s">
        <v>173</v>
      </c>
      <c r="I145" s="33">
        <f t="shared" si="357"/>
        <v>9.5</v>
      </c>
      <c r="J145" s="33">
        <f t="shared" si="358"/>
        <v>9.5</v>
      </c>
      <c r="K145" s="33">
        <f t="shared" si="359"/>
        <v>9.5</v>
      </c>
      <c r="L145" s="33">
        <f t="shared" si="360"/>
        <v>0</v>
      </c>
      <c r="M145" s="33">
        <f t="shared" si="361"/>
        <v>0</v>
      </c>
      <c r="N145" s="33">
        <f t="shared" si="362"/>
        <v>0</v>
      </c>
      <c r="O145" s="33">
        <f t="shared" si="363"/>
        <v>0</v>
      </c>
      <c r="P145" s="33">
        <f t="shared" si="364"/>
        <v>0</v>
      </c>
      <c r="Q145" s="33">
        <f t="shared" si="365"/>
        <v>0</v>
      </c>
      <c r="R145" s="33">
        <f t="shared" si="366"/>
        <v>0</v>
      </c>
      <c r="S145" s="33">
        <f t="shared" si="367"/>
        <v>0</v>
      </c>
      <c r="T145" s="33">
        <f t="shared" si="319"/>
        <v>9.5</v>
      </c>
      <c r="U145" s="33">
        <f t="shared" si="260"/>
        <v>9.5</v>
      </c>
      <c r="V145" s="33">
        <f t="shared" si="261"/>
        <v>9.5</v>
      </c>
      <c r="W145" s="33">
        <f t="shared" si="368"/>
        <v>0</v>
      </c>
      <c r="X145" s="33">
        <f t="shared" si="369"/>
        <v>0</v>
      </c>
      <c r="Y145" s="33">
        <f t="shared" si="370"/>
        <v>0</v>
      </c>
      <c r="Z145" s="33">
        <f t="shared" si="371"/>
        <v>0</v>
      </c>
      <c r="AA145" s="33">
        <f t="shared" si="372"/>
        <v>0</v>
      </c>
      <c r="AB145" s="33">
        <f t="shared" si="373"/>
        <v>0</v>
      </c>
      <c r="AC145" s="33">
        <f t="shared" si="374"/>
        <v>0</v>
      </c>
      <c r="AD145" s="33">
        <f t="shared" si="375"/>
        <v>0</v>
      </c>
      <c r="AE145" s="33">
        <f t="shared" si="376"/>
        <v>0</v>
      </c>
      <c r="AF145" s="34">
        <f t="shared" si="377"/>
        <v>9.5</v>
      </c>
      <c r="AG145" s="34">
        <f t="shared" si="378"/>
        <v>0</v>
      </c>
      <c r="AH145" s="34">
        <f t="shared" si="379"/>
        <v>9.5</v>
      </c>
      <c r="AI145" s="34">
        <f t="shared" si="380"/>
        <v>0</v>
      </c>
      <c r="AJ145" s="34">
        <f t="shared" si="381"/>
        <v>0</v>
      </c>
      <c r="AK145" s="34">
        <f t="shared" si="382"/>
        <v>0</v>
      </c>
      <c r="AL145" s="34">
        <f t="shared" si="383"/>
        <v>9.5</v>
      </c>
      <c r="AM145" s="34">
        <f t="shared" si="384"/>
        <v>9.5</v>
      </c>
      <c r="AN145" s="34">
        <f t="shared" si="385"/>
        <v>0</v>
      </c>
      <c r="AO145" s="35">
        <f t="shared" si="386"/>
        <v>9.5</v>
      </c>
      <c r="AP145" s="36">
        <f t="shared" si="387"/>
        <v>9.5</v>
      </c>
      <c r="AQ145" s="36">
        <f t="shared" si="388"/>
        <v>0</v>
      </c>
      <c r="AR145" s="36">
        <f t="shared" si="389"/>
        <v>0</v>
      </c>
      <c r="AS145" s="36">
        <f t="shared" si="390"/>
        <v>0</v>
      </c>
      <c r="AT145" s="36">
        <f t="shared" si="391"/>
        <v>0</v>
      </c>
      <c r="AU145" s="36">
        <f t="shared" si="263"/>
        <v>9.5</v>
      </c>
      <c r="AV145" s="36">
        <f t="shared" si="264"/>
        <v>0</v>
      </c>
      <c r="AW145" s="36">
        <f t="shared" si="265"/>
        <v>9.5</v>
      </c>
      <c r="AX145" s="36">
        <f t="shared" si="266"/>
        <v>9.5</v>
      </c>
      <c r="AY145" s="36">
        <f t="shared" si="267"/>
        <v>9.5</v>
      </c>
      <c r="AZ145" s="36">
        <f t="shared" si="392"/>
        <v>0</v>
      </c>
      <c r="BA145" s="37">
        <f t="shared" si="268"/>
        <v>100</v>
      </c>
      <c r="BB145" s="20"/>
    </row>
    <row r="146" spans="2:54" ht="31.2" x14ac:dyDescent="0.3">
      <c r="B146" s="38" t="s">
        <v>169</v>
      </c>
      <c r="C146" s="38" t="s">
        <v>94</v>
      </c>
      <c r="D146" s="38" t="s">
        <v>172</v>
      </c>
      <c r="E146" s="39" t="str">
        <f t="shared" si="258"/>
        <v>0314</v>
      </c>
      <c r="F146" s="38" t="s">
        <v>72</v>
      </c>
      <c r="G146" s="39"/>
      <c r="H146" s="40" t="s">
        <v>73</v>
      </c>
      <c r="I146" s="18">
        <f t="shared" si="357"/>
        <v>9.5</v>
      </c>
      <c r="J146" s="18">
        <f t="shared" si="358"/>
        <v>9.5</v>
      </c>
      <c r="K146" s="18">
        <f t="shared" si="359"/>
        <v>9.5</v>
      </c>
      <c r="L146" s="18">
        <f t="shared" si="360"/>
        <v>0</v>
      </c>
      <c r="M146" s="18">
        <f t="shared" si="361"/>
        <v>0</v>
      </c>
      <c r="N146" s="18">
        <f t="shared" si="362"/>
        <v>0</v>
      </c>
      <c r="O146" s="18">
        <f t="shared" si="363"/>
        <v>0</v>
      </c>
      <c r="P146" s="18">
        <f t="shared" si="364"/>
        <v>0</v>
      </c>
      <c r="Q146" s="18">
        <f t="shared" si="365"/>
        <v>0</v>
      </c>
      <c r="R146" s="18">
        <f t="shared" si="366"/>
        <v>0</v>
      </c>
      <c r="S146" s="18">
        <f t="shared" si="367"/>
        <v>0</v>
      </c>
      <c r="T146" s="18">
        <f t="shared" si="319"/>
        <v>9.5</v>
      </c>
      <c r="U146" s="18">
        <f t="shared" si="260"/>
        <v>9.5</v>
      </c>
      <c r="V146" s="18">
        <f t="shared" si="261"/>
        <v>9.5</v>
      </c>
      <c r="W146" s="18">
        <f t="shared" si="368"/>
        <v>0</v>
      </c>
      <c r="X146" s="18">
        <f t="shared" si="369"/>
        <v>0</v>
      </c>
      <c r="Y146" s="18">
        <f t="shared" si="370"/>
        <v>0</v>
      </c>
      <c r="Z146" s="18">
        <f t="shared" si="371"/>
        <v>0</v>
      </c>
      <c r="AA146" s="18">
        <f t="shared" si="372"/>
        <v>0</v>
      </c>
      <c r="AB146" s="18">
        <f t="shared" si="373"/>
        <v>0</v>
      </c>
      <c r="AC146" s="18">
        <f t="shared" si="374"/>
        <v>0</v>
      </c>
      <c r="AD146" s="18">
        <f t="shared" si="375"/>
        <v>0</v>
      </c>
      <c r="AE146" s="18">
        <f t="shared" si="376"/>
        <v>0</v>
      </c>
      <c r="AF146" s="41">
        <f t="shared" si="377"/>
        <v>9.5</v>
      </c>
      <c r="AG146" s="41">
        <f t="shared" si="378"/>
        <v>0</v>
      </c>
      <c r="AH146" s="41">
        <f t="shared" si="379"/>
        <v>9.5</v>
      </c>
      <c r="AI146" s="41">
        <f t="shared" si="380"/>
        <v>0</v>
      </c>
      <c r="AJ146" s="41">
        <f t="shared" si="381"/>
        <v>0</v>
      </c>
      <c r="AK146" s="41">
        <f t="shared" si="382"/>
        <v>0</v>
      </c>
      <c r="AL146" s="41">
        <f t="shared" si="383"/>
        <v>9.5</v>
      </c>
      <c r="AM146" s="41">
        <f t="shared" si="384"/>
        <v>9.5</v>
      </c>
      <c r="AN146" s="41">
        <f t="shared" si="385"/>
        <v>0</v>
      </c>
      <c r="AO146" s="42">
        <f t="shared" si="386"/>
        <v>9.5</v>
      </c>
      <c r="AP146" s="42">
        <f t="shared" si="387"/>
        <v>9.5</v>
      </c>
      <c r="AQ146" s="42">
        <f t="shared" si="388"/>
        <v>0</v>
      </c>
      <c r="AR146" s="42">
        <f t="shared" si="389"/>
        <v>0</v>
      </c>
      <c r="AS146" s="42">
        <f t="shared" si="390"/>
        <v>0</v>
      </c>
      <c r="AT146" s="42">
        <f t="shared" si="391"/>
        <v>0</v>
      </c>
      <c r="AU146" s="42">
        <f t="shared" si="263"/>
        <v>9.5</v>
      </c>
      <c r="AV146" s="42">
        <f t="shared" si="264"/>
        <v>0</v>
      </c>
      <c r="AW146" s="42">
        <f t="shared" si="265"/>
        <v>9.5</v>
      </c>
      <c r="AX146" s="42">
        <f t="shared" si="266"/>
        <v>9.5</v>
      </c>
      <c r="AY146" s="42">
        <f t="shared" si="267"/>
        <v>9.5</v>
      </c>
      <c r="AZ146" s="42">
        <f t="shared" si="392"/>
        <v>0</v>
      </c>
      <c r="BA146" s="43">
        <f t="shared" si="268"/>
        <v>100</v>
      </c>
      <c r="BB146" s="20"/>
    </row>
    <row r="147" spans="2:54" x14ac:dyDescent="0.3">
      <c r="B147" s="38" t="s">
        <v>169</v>
      </c>
      <c r="C147" s="38" t="s">
        <v>94</v>
      </c>
      <c r="D147" s="38" t="s">
        <v>172</v>
      </c>
      <c r="E147" s="39" t="str">
        <f t="shared" si="258"/>
        <v>0314</v>
      </c>
      <c r="F147" s="38" t="s">
        <v>74</v>
      </c>
      <c r="G147" s="39"/>
      <c r="H147" s="40" t="s">
        <v>75</v>
      </c>
      <c r="I147" s="18">
        <f t="shared" si="357"/>
        <v>9.5</v>
      </c>
      <c r="J147" s="18">
        <f t="shared" si="358"/>
        <v>9.5</v>
      </c>
      <c r="K147" s="18">
        <f t="shared" si="359"/>
        <v>9.5</v>
      </c>
      <c r="L147" s="18">
        <f t="shared" si="360"/>
        <v>0</v>
      </c>
      <c r="M147" s="18">
        <f t="shared" si="361"/>
        <v>0</v>
      </c>
      <c r="N147" s="18">
        <f t="shared" si="362"/>
        <v>0</v>
      </c>
      <c r="O147" s="18">
        <f t="shared" si="363"/>
        <v>0</v>
      </c>
      <c r="P147" s="18">
        <f t="shared" si="364"/>
        <v>0</v>
      </c>
      <c r="Q147" s="18">
        <f t="shared" si="365"/>
        <v>0</v>
      </c>
      <c r="R147" s="18">
        <f t="shared" si="366"/>
        <v>0</v>
      </c>
      <c r="S147" s="18">
        <f t="shared" si="367"/>
        <v>0</v>
      </c>
      <c r="T147" s="18">
        <f t="shared" si="319"/>
        <v>9.5</v>
      </c>
      <c r="U147" s="18">
        <f t="shared" si="260"/>
        <v>9.5</v>
      </c>
      <c r="V147" s="18">
        <f t="shared" si="261"/>
        <v>9.5</v>
      </c>
      <c r="W147" s="18">
        <f t="shared" si="368"/>
        <v>0</v>
      </c>
      <c r="X147" s="18">
        <f t="shared" si="369"/>
        <v>0</v>
      </c>
      <c r="Y147" s="18">
        <f t="shared" si="370"/>
        <v>0</v>
      </c>
      <c r="Z147" s="18">
        <f t="shared" si="371"/>
        <v>0</v>
      </c>
      <c r="AA147" s="18">
        <f t="shared" si="372"/>
        <v>0</v>
      </c>
      <c r="AB147" s="18">
        <f t="shared" si="373"/>
        <v>0</v>
      </c>
      <c r="AC147" s="18">
        <f t="shared" si="374"/>
        <v>0</v>
      </c>
      <c r="AD147" s="18">
        <f t="shared" si="375"/>
        <v>0</v>
      </c>
      <c r="AE147" s="18">
        <f t="shared" si="376"/>
        <v>0</v>
      </c>
      <c r="AF147" s="41">
        <f t="shared" si="377"/>
        <v>9.5</v>
      </c>
      <c r="AG147" s="41">
        <f t="shared" si="378"/>
        <v>0</v>
      </c>
      <c r="AH147" s="41">
        <f t="shared" si="379"/>
        <v>9.5</v>
      </c>
      <c r="AI147" s="41">
        <f t="shared" si="380"/>
        <v>0</v>
      </c>
      <c r="AJ147" s="41">
        <f t="shared" si="381"/>
        <v>0</v>
      </c>
      <c r="AK147" s="41">
        <f t="shared" si="382"/>
        <v>0</v>
      </c>
      <c r="AL147" s="41">
        <f t="shared" si="383"/>
        <v>9.5</v>
      </c>
      <c r="AM147" s="41">
        <f t="shared" si="384"/>
        <v>9.5</v>
      </c>
      <c r="AN147" s="41">
        <f t="shared" si="385"/>
        <v>0</v>
      </c>
      <c r="AO147" s="14">
        <f t="shared" si="386"/>
        <v>9.5</v>
      </c>
      <c r="AP147" s="42">
        <f t="shared" si="387"/>
        <v>9.5</v>
      </c>
      <c r="AQ147" s="42">
        <f t="shared" si="388"/>
        <v>0</v>
      </c>
      <c r="AR147" s="42">
        <f t="shared" si="389"/>
        <v>0</v>
      </c>
      <c r="AS147" s="42">
        <f t="shared" si="390"/>
        <v>0</v>
      </c>
      <c r="AT147" s="42">
        <f t="shared" si="391"/>
        <v>0</v>
      </c>
      <c r="AU147" s="42">
        <f t="shared" si="263"/>
        <v>9.5</v>
      </c>
      <c r="AV147" s="42">
        <f t="shared" si="264"/>
        <v>0</v>
      </c>
      <c r="AW147" s="42">
        <f t="shared" si="265"/>
        <v>9.5</v>
      </c>
      <c r="AX147" s="42">
        <f t="shared" si="266"/>
        <v>9.5</v>
      </c>
      <c r="AY147" s="42">
        <f t="shared" si="267"/>
        <v>9.5</v>
      </c>
      <c r="AZ147" s="42">
        <f t="shared" si="392"/>
        <v>0</v>
      </c>
      <c r="BA147" s="43">
        <f t="shared" si="268"/>
        <v>100</v>
      </c>
      <c r="BB147" s="20"/>
    </row>
    <row r="148" spans="2:54" ht="31.2" x14ac:dyDescent="0.3">
      <c r="B148" s="38" t="s">
        <v>169</v>
      </c>
      <c r="C148" s="38" t="s">
        <v>94</v>
      </c>
      <c r="D148" s="38" t="s">
        <v>172</v>
      </c>
      <c r="E148" s="39" t="str">
        <f t="shared" si="258"/>
        <v>0314</v>
      </c>
      <c r="F148" s="38" t="s">
        <v>174</v>
      </c>
      <c r="G148" s="39"/>
      <c r="H148" s="40" t="s">
        <v>175</v>
      </c>
      <c r="I148" s="18">
        <f t="shared" si="357"/>
        <v>9.5</v>
      </c>
      <c r="J148" s="18">
        <f t="shared" si="358"/>
        <v>9.5</v>
      </c>
      <c r="K148" s="18">
        <f t="shared" si="359"/>
        <v>9.5</v>
      </c>
      <c r="L148" s="18">
        <f t="shared" si="360"/>
        <v>0</v>
      </c>
      <c r="M148" s="18">
        <f t="shared" si="361"/>
        <v>0</v>
      </c>
      <c r="N148" s="18">
        <f t="shared" si="362"/>
        <v>0</v>
      </c>
      <c r="O148" s="18">
        <f t="shared" si="363"/>
        <v>0</v>
      </c>
      <c r="P148" s="18">
        <f t="shared" si="364"/>
        <v>0</v>
      </c>
      <c r="Q148" s="18">
        <f t="shared" si="365"/>
        <v>0</v>
      </c>
      <c r="R148" s="18">
        <f t="shared" si="366"/>
        <v>0</v>
      </c>
      <c r="S148" s="18">
        <f t="shared" si="367"/>
        <v>0</v>
      </c>
      <c r="T148" s="18">
        <f t="shared" si="319"/>
        <v>9.5</v>
      </c>
      <c r="U148" s="18">
        <f t="shared" si="260"/>
        <v>9.5</v>
      </c>
      <c r="V148" s="18">
        <f t="shared" si="261"/>
        <v>9.5</v>
      </c>
      <c r="W148" s="18">
        <f t="shared" si="368"/>
        <v>0</v>
      </c>
      <c r="X148" s="18">
        <f t="shared" si="369"/>
        <v>0</v>
      </c>
      <c r="Y148" s="18">
        <f t="shared" si="370"/>
        <v>0</v>
      </c>
      <c r="Z148" s="18">
        <f t="shared" si="371"/>
        <v>0</v>
      </c>
      <c r="AA148" s="18">
        <f t="shared" si="372"/>
        <v>0</v>
      </c>
      <c r="AB148" s="18">
        <f t="shared" si="373"/>
        <v>0</v>
      </c>
      <c r="AC148" s="18">
        <f t="shared" si="374"/>
        <v>0</v>
      </c>
      <c r="AD148" s="18">
        <f t="shared" si="375"/>
        <v>0</v>
      </c>
      <c r="AE148" s="18">
        <f t="shared" si="376"/>
        <v>0</v>
      </c>
      <c r="AF148" s="41">
        <f t="shared" si="377"/>
        <v>9.5</v>
      </c>
      <c r="AG148" s="41">
        <f t="shared" si="378"/>
        <v>0</v>
      </c>
      <c r="AH148" s="41">
        <f t="shared" si="379"/>
        <v>9.5</v>
      </c>
      <c r="AI148" s="41">
        <f t="shared" si="380"/>
        <v>0</v>
      </c>
      <c r="AJ148" s="41">
        <f t="shared" si="381"/>
        <v>0</v>
      </c>
      <c r="AK148" s="41">
        <f t="shared" si="382"/>
        <v>0</v>
      </c>
      <c r="AL148" s="41">
        <f t="shared" si="383"/>
        <v>9.5</v>
      </c>
      <c r="AM148" s="41">
        <f t="shared" si="384"/>
        <v>9.5</v>
      </c>
      <c r="AN148" s="41">
        <f t="shared" si="385"/>
        <v>0</v>
      </c>
      <c r="AO148" s="42">
        <f t="shared" si="386"/>
        <v>9.5</v>
      </c>
      <c r="AP148" s="42">
        <f t="shared" si="387"/>
        <v>9.5</v>
      </c>
      <c r="AQ148" s="42">
        <f t="shared" si="388"/>
        <v>0</v>
      </c>
      <c r="AR148" s="42">
        <f t="shared" si="389"/>
        <v>0</v>
      </c>
      <c r="AS148" s="42">
        <f t="shared" si="390"/>
        <v>0</v>
      </c>
      <c r="AT148" s="42">
        <f t="shared" si="391"/>
        <v>0</v>
      </c>
      <c r="AU148" s="42">
        <f t="shared" si="263"/>
        <v>9.5</v>
      </c>
      <c r="AV148" s="42">
        <f t="shared" si="264"/>
        <v>0</v>
      </c>
      <c r="AW148" s="42">
        <f t="shared" si="265"/>
        <v>9.5</v>
      </c>
      <c r="AX148" s="42">
        <f t="shared" si="266"/>
        <v>9.5</v>
      </c>
      <c r="AY148" s="42">
        <f t="shared" si="267"/>
        <v>9.5</v>
      </c>
      <c r="AZ148" s="42">
        <f t="shared" si="392"/>
        <v>0</v>
      </c>
      <c r="BA148" s="43">
        <f t="shared" si="268"/>
        <v>100</v>
      </c>
      <c r="BB148" s="20"/>
    </row>
    <row r="149" spans="2:54" ht="31.2" x14ac:dyDescent="0.3">
      <c r="B149" s="38" t="s">
        <v>169</v>
      </c>
      <c r="C149" s="38" t="s">
        <v>94</v>
      </c>
      <c r="D149" s="38" t="s">
        <v>172</v>
      </c>
      <c r="E149" s="39" t="str">
        <f t="shared" si="258"/>
        <v>0314</v>
      </c>
      <c r="F149" s="38" t="s">
        <v>174</v>
      </c>
      <c r="G149" s="38" t="s">
        <v>54</v>
      </c>
      <c r="H149" s="40" t="s">
        <v>55</v>
      </c>
      <c r="I149" s="18">
        <v>9.5</v>
      </c>
      <c r="J149" s="18">
        <v>9.5</v>
      </c>
      <c r="K149" s="18">
        <v>9.5</v>
      </c>
      <c r="L149" s="18"/>
      <c r="M149" s="18"/>
      <c r="N149" s="18"/>
      <c r="O149" s="18">
        <v>0</v>
      </c>
      <c r="P149" s="18">
        <v>0</v>
      </c>
      <c r="Q149" s="18">
        <v>0</v>
      </c>
      <c r="R149" s="18">
        <v>0</v>
      </c>
      <c r="S149" s="18"/>
      <c r="T149" s="18">
        <f t="shared" si="319"/>
        <v>9.5</v>
      </c>
      <c r="U149" s="18">
        <f t="shared" si="260"/>
        <v>9.5</v>
      </c>
      <c r="V149" s="18">
        <f t="shared" si="261"/>
        <v>9.5</v>
      </c>
      <c r="W149" s="18"/>
      <c r="X149" s="18"/>
      <c r="Y149" s="18"/>
      <c r="Z149" s="18"/>
      <c r="AA149" s="18"/>
      <c r="AB149" s="18"/>
      <c r="AC149" s="18"/>
      <c r="AD149" s="18"/>
      <c r="AE149" s="18"/>
      <c r="AF149" s="41">
        <v>9.5</v>
      </c>
      <c r="AG149" s="41"/>
      <c r="AH149" s="41">
        <f>AF149</f>
        <v>9.5</v>
      </c>
      <c r="AI149" s="41">
        <f>AG149</f>
        <v>0</v>
      </c>
      <c r="AJ149" s="41">
        <v>0</v>
      </c>
      <c r="AK149" s="41">
        <v>0</v>
      </c>
      <c r="AL149" s="41">
        <v>9.5</v>
      </c>
      <c r="AM149" s="41">
        <f>AL149</f>
        <v>9.5</v>
      </c>
      <c r="AN149" s="41">
        <v>0</v>
      </c>
      <c r="AO149" s="14">
        <v>9.5</v>
      </c>
      <c r="AP149" s="42">
        <v>9.5</v>
      </c>
      <c r="AQ149" s="42">
        <v>0</v>
      </c>
      <c r="AR149" s="42">
        <v>0</v>
      </c>
      <c r="AS149" s="42">
        <v>0</v>
      </c>
      <c r="AT149" s="42">
        <v>0</v>
      </c>
      <c r="AU149" s="42">
        <f t="shared" si="263"/>
        <v>9.5</v>
      </c>
      <c r="AV149" s="42">
        <f t="shared" si="264"/>
        <v>0</v>
      </c>
      <c r="AW149" s="42">
        <f t="shared" si="265"/>
        <v>9.5</v>
      </c>
      <c r="AX149" s="42">
        <f t="shared" si="266"/>
        <v>9.5</v>
      </c>
      <c r="AY149" s="42">
        <f t="shared" si="267"/>
        <v>9.5</v>
      </c>
      <c r="AZ149" s="42"/>
      <c r="BA149" s="43">
        <f t="shared" si="268"/>
        <v>100</v>
      </c>
      <c r="BB149" s="44"/>
    </row>
    <row r="150" spans="2:54" s="50" customFormat="1" ht="16.2" x14ac:dyDescent="0.35">
      <c r="B150" s="51" t="s">
        <v>169</v>
      </c>
      <c r="C150" s="51" t="s">
        <v>84</v>
      </c>
      <c r="D150" s="51"/>
      <c r="E150" s="52" t="str">
        <f t="shared" si="258"/>
        <v>04</v>
      </c>
      <c r="F150" s="51"/>
      <c r="G150" s="52"/>
      <c r="H150" s="24" t="s">
        <v>85</v>
      </c>
      <c r="I150" s="25">
        <f t="shared" ref="I150:S150" si="393">I171+I151</f>
        <v>209038.2</v>
      </c>
      <c r="J150" s="25">
        <f t="shared" si="393"/>
        <v>206278.3</v>
      </c>
      <c r="K150" s="25">
        <f t="shared" si="393"/>
        <v>206278.3</v>
      </c>
      <c r="L150" s="25">
        <f t="shared" si="393"/>
        <v>-3043.7</v>
      </c>
      <c r="M150" s="25">
        <f t="shared" si="393"/>
        <v>-3652.5</v>
      </c>
      <c r="N150" s="25">
        <f t="shared" si="393"/>
        <v>-3652.5</v>
      </c>
      <c r="O150" s="25">
        <f t="shared" si="393"/>
        <v>-1290.962</v>
      </c>
      <c r="P150" s="25">
        <f t="shared" si="393"/>
        <v>0</v>
      </c>
      <c r="Q150" s="25">
        <f t="shared" si="393"/>
        <v>-190</v>
      </c>
      <c r="R150" s="25">
        <f t="shared" si="393"/>
        <v>22728.9</v>
      </c>
      <c r="S150" s="25">
        <f t="shared" si="393"/>
        <v>38666.258000000002</v>
      </c>
      <c r="T150" s="25">
        <f t="shared" si="319"/>
        <v>265908.696</v>
      </c>
      <c r="U150" s="25">
        <f t="shared" si="260"/>
        <v>202625.8</v>
      </c>
      <c r="V150" s="25">
        <f t="shared" si="261"/>
        <v>202625.8</v>
      </c>
      <c r="W150" s="25">
        <f t="shared" ref="W150:AT150" si="394">W171+W151</f>
        <v>14921.8</v>
      </c>
      <c r="X150" s="25">
        <f t="shared" si="394"/>
        <v>0</v>
      </c>
      <c r="Y150" s="25">
        <f t="shared" si="394"/>
        <v>0</v>
      </c>
      <c r="Z150" s="25">
        <f t="shared" si="394"/>
        <v>23744.457999999999</v>
      </c>
      <c r="AA150" s="25">
        <f t="shared" si="394"/>
        <v>19986.7</v>
      </c>
      <c r="AB150" s="25">
        <f t="shared" si="394"/>
        <v>0</v>
      </c>
      <c r="AC150" s="25">
        <f t="shared" si="394"/>
        <v>19986.7</v>
      </c>
      <c r="AD150" s="25">
        <f t="shared" si="394"/>
        <v>0</v>
      </c>
      <c r="AE150" s="25">
        <f t="shared" si="394"/>
        <v>0</v>
      </c>
      <c r="AF150" s="26">
        <f t="shared" si="394"/>
        <v>267088.57815000002</v>
      </c>
      <c r="AG150" s="26">
        <f t="shared" si="394"/>
        <v>0</v>
      </c>
      <c r="AH150" s="26">
        <f t="shared" si="394"/>
        <v>32103.50935</v>
      </c>
      <c r="AI150" s="26">
        <f t="shared" si="394"/>
        <v>0</v>
      </c>
      <c r="AJ150" s="26">
        <f t="shared" si="394"/>
        <v>0</v>
      </c>
      <c r="AK150" s="26">
        <f t="shared" si="394"/>
        <v>0</v>
      </c>
      <c r="AL150" s="26">
        <f t="shared" si="394"/>
        <v>252702.67361</v>
      </c>
      <c r="AM150" s="26">
        <f t="shared" si="394"/>
        <v>32103.478139999999</v>
      </c>
      <c r="AN150" s="26">
        <f t="shared" si="394"/>
        <v>0</v>
      </c>
      <c r="AO150" s="27">
        <f t="shared" si="394"/>
        <v>137631.63828000001</v>
      </c>
      <c r="AP150" s="27">
        <f t="shared" si="394"/>
        <v>268916.95734999998</v>
      </c>
      <c r="AQ150" s="27">
        <f t="shared" si="394"/>
        <v>-1290.962</v>
      </c>
      <c r="AR150" s="27">
        <f t="shared" si="394"/>
        <v>0</v>
      </c>
      <c r="AS150" s="27">
        <f t="shared" si="394"/>
        <v>0</v>
      </c>
      <c r="AT150" s="27">
        <f t="shared" si="394"/>
        <v>0</v>
      </c>
      <c r="AU150" s="27">
        <f t="shared" si="263"/>
        <v>267625.99534999998</v>
      </c>
      <c r="AV150" s="27">
        <f t="shared" si="264"/>
        <v>-1717.2993499999866</v>
      </c>
      <c r="AW150" s="27">
        <f t="shared" si="265"/>
        <v>304574.95399999997</v>
      </c>
      <c r="AX150" s="27">
        <f t="shared" si="266"/>
        <v>222612.5</v>
      </c>
      <c r="AY150" s="27">
        <f t="shared" si="267"/>
        <v>222612.5</v>
      </c>
      <c r="AZ150" s="27">
        <f>AZ171+AZ151</f>
        <v>0</v>
      </c>
      <c r="BA150" s="28">
        <f t="shared" si="268"/>
        <v>94.6138076590004</v>
      </c>
      <c r="BB150" s="20"/>
    </row>
    <row r="151" spans="2:54" s="30" customFormat="1" x14ac:dyDescent="0.3">
      <c r="B151" s="31" t="s">
        <v>169</v>
      </c>
      <c r="C151" s="31" t="s">
        <v>84</v>
      </c>
      <c r="D151" s="31" t="s">
        <v>92</v>
      </c>
      <c r="E151" s="29" t="str">
        <f t="shared" si="258"/>
        <v>0405</v>
      </c>
      <c r="F151" s="31"/>
      <c r="G151" s="29"/>
      <c r="H151" s="32" t="s">
        <v>176</v>
      </c>
      <c r="I151" s="33">
        <f t="shared" ref="I151:I153" si="395">I152</f>
        <v>71743.5</v>
      </c>
      <c r="J151" s="33">
        <f t="shared" ref="J151:J153" si="396">J152</f>
        <v>71354.799999999988</v>
      </c>
      <c r="K151" s="33">
        <f t="shared" ref="K151:K153" si="397">K152</f>
        <v>71354.799999999988</v>
      </c>
      <c r="L151" s="33">
        <f t="shared" ref="L151:L153" si="398">L152</f>
        <v>0</v>
      </c>
      <c r="M151" s="33">
        <f t="shared" ref="M151:M153" si="399">M152</f>
        <v>0</v>
      </c>
      <c r="N151" s="33">
        <f t="shared" ref="N151:N153" si="400">N152</f>
        <v>0</v>
      </c>
      <c r="O151" s="33">
        <f>O152+O167</f>
        <v>-1112.5</v>
      </c>
      <c r="P151" s="33">
        <f t="shared" ref="P151:P153" si="401">P152</f>
        <v>0</v>
      </c>
      <c r="Q151" s="33">
        <f t="shared" ref="Q151:Q153" si="402">Q152</f>
        <v>-190</v>
      </c>
      <c r="R151" s="33">
        <f t="shared" ref="R151:R153" si="403">R152</f>
        <v>2500</v>
      </c>
      <c r="S151" s="33">
        <f t="shared" ref="S151:S153" si="404">S152</f>
        <v>5452.6580000000004</v>
      </c>
      <c r="T151" s="33">
        <f t="shared" si="319"/>
        <v>78393.657999999996</v>
      </c>
      <c r="U151" s="33">
        <f t="shared" si="260"/>
        <v>71354.799999999988</v>
      </c>
      <c r="V151" s="33">
        <f t="shared" si="261"/>
        <v>71354.799999999988</v>
      </c>
      <c r="W151" s="33">
        <f t="shared" ref="W151:W153" si="405">W152</f>
        <v>5449.3</v>
      </c>
      <c r="X151" s="33">
        <f t="shared" ref="X151:X153" si="406">X152</f>
        <v>0</v>
      </c>
      <c r="Y151" s="33">
        <f t="shared" ref="Y151:Y153" si="407">Y152</f>
        <v>0</v>
      </c>
      <c r="Z151" s="33">
        <f t="shared" ref="Z151:Z153" si="408">Z152</f>
        <v>3.3580000000000001</v>
      </c>
      <c r="AA151" s="33">
        <f t="shared" ref="AA151:AA153" si="409">AA152</f>
        <v>6715</v>
      </c>
      <c r="AB151" s="33">
        <f t="shared" ref="AB151:AB153" si="410">AB152</f>
        <v>0</v>
      </c>
      <c r="AC151" s="33">
        <f t="shared" ref="AC151:AC153" si="411">AC152</f>
        <v>6715</v>
      </c>
      <c r="AD151" s="33">
        <f t="shared" ref="AD151:AD153" si="412">AD152</f>
        <v>0</v>
      </c>
      <c r="AE151" s="33">
        <f t="shared" ref="AE151:AE153" si="413">AE152</f>
        <v>0</v>
      </c>
      <c r="AF151" s="34">
        <f t="shared" ref="AF151:AT151" si="414">AF152+AF167</f>
        <v>80172.050940000001</v>
      </c>
      <c r="AG151" s="34">
        <f t="shared" si="414"/>
        <v>0</v>
      </c>
      <c r="AH151" s="34">
        <f t="shared" si="414"/>
        <v>32103.50935</v>
      </c>
      <c r="AI151" s="34">
        <f t="shared" si="414"/>
        <v>0</v>
      </c>
      <c r="AJ151" s="34">
        <f t="shared" si="414"/>
        <v>0</v>
      </c>
      <c r="AK151" s="34">
        <f t="shared" si="414"/>
        <v>0</v>
      </c>
      <c r="AL151" s="34">
        <f t="shared" si="414"/>
        <v>78298.549939999997</v>
      </c>
      <c r="AM151" s="34">
        <f t="shared" si="414"/>
        <v>32103.478139999999</v>
      </c>
      <c r="AN151" s="34">
        <f t="shared" si="414"/>
        <v>0</v>
      </c>
      <c r="AO151" s="35">
        <f t="shared" si="414"/>
        <v>49912.852180000009</v>
      </c>
      <c r="AP151" s="36">
        <f t="shared" si="414"/>
        <v>79853.457349999997</v>
      </c>
      <c r="AQ151" s="36">
        <f t="shared" si="414"/>
        <v>-1112.5</v>
      </c>
      <c r="AR151" s="36">
        <f t="shared" si="414"/>
        <v>0</v>
      </c>
      <c r="AS151" s="36">
        <f t="shared" si="414"/>
        <v>0</v>
      </c>
      <c r="AT151" s="36">
        <f t="shared" si="414"/>
        <v>0</v>
      </c>
      <c r="AU151" s="36">
        <f t="shared" si="263"/>
        <v>78740.957349999997</v>
      </c>
      <c r="AV151" s="36">
        <f t="shared" si="264"/>
        <v>-347.29935000000114</v>
      </c>
      <c r="AW151" s="36">
        <f t="shared" si="265"/>
        <v>83846.315999999992</v>
      </c>
      <c r="AX151" s="36">
        <f t="shared" si="266"/>
        <v>78069.799999999988</v>
      </c>
      <c r="AY151" s="36">
        <f t="shared" si="267"/>
        <v>78069.799999999988</v>
      </c>
      <c r="AZ151" s="36">
        <f t="shared" ref="AZ151:AZ153" si="415">AZ152</f>
        <v>0</v>
      </c>
      <c r="BA151" s="37">
        <f t="shared" si="268"/>
        <v>97.663149466636298</v>
      </c>
      <c r="BB151" s="20"/>
    </row>
    <row r="152" spans="2:54" s="30" customFormat="1" ht="31.2" x14ac:dyDescent="0.3">
      <c r="B152" s="38" t="s">
        <v>169</v>
      </c>
      <c r="C152" s="38" t="s">
        <v>84</v>
      </c>
      <c r="D152" s="38" t="s">
        <v>92</v>
      </c>
      <c r="E152" s="39" t="str">
        <f t="shared" si="258"/>
        <v>0405</v>
      </c>
      <c r="F152" s="38" t="s">
        <v>177</v>
      </c>
      <c r="G152" s="39"/>
      <c r="H152" s="40" t="s">
        <v>178</v>
      </c>
      <c r="I152" s="18">
        <f t="shared" si="395"/>
        <v>71743.5</v>
      </c>
      <c r="J152" s="18">
        <f t="shared" si="396"/>
        <v>71354.799999999988</v>
      </c>
      <c r="K152" s="18">
        <f t="shared" si="397"/>
        <v>71354.799999999988</v>
      </c>
      <c r="L152" s="18">
        <f t="shared" si="398"/>
        <v>0</v>
      </c>
      <c r="M152" s="18">
        <f t="shared" si="399"/>
        <v>0</v>
      </c>
      <c r="N152" s="18">
        <f t="shared" si="400"/>
        <v>0</v>
      </c>
      <c r="O152" s="18">
        <f t="shared" ref="O152:O153" si="416">O153</f>
        <v>-1112.5</v>
      </c>
      <c r="P152" s="18">
        <f t="shared" si="401"/>
        <v>0</v>
      </c>
      <c r="Q152" s="18">
        <f t="shared" si="402"/>
        <v>-190</v>
      </c>
      <c r="R152" s="18">
        <f t="shared" si="403"/>
        <v>2500</v>
      </c>
      <c r="S152" s="18">
        <f t="shared" si="404"/>
        <v>5452.6580000000004</v>
      </c>
      <c r="T152" s="18">
        <f t="shared" si="319"/>
        <v>78393.657999999996</v>
      </c>
      <c r="U152" s="18">
        <f t="shared" si="260"/>
        <v>71354.799999999988</v>
      </c>
      <c r="V152" s="18">
        <f t="shared" si="261"/>
        <v>71354.799999999988</v>
      </c>
      <c r="W152" s="18">
        <f t="shared" si="405"/>
        <v>5449.3</v>
      </c>
      <c r="X152" s="18">
        <f t="shared" si="406"/>
        <v>0</v>
      </c>
      <c r="Y152" s="18">
        <f t="shared" si="407"/>
        <v>0</v>
      </c>
      <c r="Z152" s="18">
        <f t="shared" si="408"/>
        <v>3.3580000000000001</v>
      </c>
      <c r="AA152" s="18">
        <f t="shared" si="409"/>
        <v>6715</v>
      </c>
      <c r="AB152" s="18">
        <f t="shared" si="410"/>
        <v>0</v>
      </c>
      <c r="AC152" s="18">
        <f t="shared" si="411"/>
        <v>6715</v>
      </c>
      <c r="AD152" s="18">
        <f t="shared" si="412"/>
        <v>0</v>
      </c>
      <c r="AE152" s="18">
        <f t="shared" si="413"/>
        <v>0</v>
      </c>
      <c r="AF152" s="41">
        <f t="shared" ref="AF152:AF153" si="417">AF153</f>
        <v>78726.067349999998</v>
      </c>
      <c r="AG152" s="41">
        <f t="shared" ref="AG152:AG153" si="418">AG153</f>
        <v>0</v>
      </c>
      <c r="AH152" s="41">
        <f t="shared" ref="AH152:AH153" si="419">AH153</f>
        <v>32103.50935</v>
      </c>
      <c r="AI152" s="41">
        <f t="shared" ref="AI152:AI153" si="420">AI153</f>
        <v>0</v>
      </c>
      <c r="AJ152" s="41">
        <f t="shared" ref="AJ152:AJ153" si="421">AJ153</f>
        <v>0</v>
      </c>
      <c r="AK152" s="41">
        <f t="shared" ref="AK152:AK153" si="422">AK153</f>
        <v>0</v>
      </c>
      <c r="AL152" s="41">
        <f t="shared" ref="AL152:AL153" si="423">AL153</f>
        <v>76852.566349999994</v>
      </c>
      <c r="AM152" s="41">
        <f t="shared" ref="AM152:AM153" si="424">AM153</f>
        <v>32103.478139999999</v>
      </c>
      <c r="AN152" s="41">
        <f t="shared" ref="AN152:AN153" si="425">AN153</f>
        <v>0</v>
      </c>
      <c r="AO152" s="42">
        <f t="shared" ref="AO152:AO153" si="426">AO153</f>
        <v>49912.852180000009</v>
      </c>
      <c r="AP152" s="42">
        <f t="shared" ref="AP152:AP153" si="427">AP153</f>
        <v>79838.567349999998</v>
      </c>
      <c r="AQ152" s="42">
        <f t="shared" ref="AQ152:AQ153" si="428">AQ153</f>
        <v>-1112.5</v>
      </c>
      <c r="AR152" s="42">
        <f t="shared" ref="AR152:AR153" si="429">AR153</f>
        <v>0</v>
      </c>
      <c r="AS152" s="42">
        <f t="shared" ref="AS152:AS153" si="430">AS153</f>
        <v>0</v>
      </c>
      <c r="AT152" s="42">
        <f t="shared" ref="AT152:AT153" si="431">AT153</f>
        <v>0</v>
      </c>
      <c r="AU152" s="42">
        <f t="shared" si="263"/>
        <v>78726.067349999998</v>
      </c>
      <c r="AV152" s="42">
        <f t="shared" si="264"/>
        <v>-332.40935000000172</v>
      </c>
      <c r="AW152" s="42">
        <f t="shared" si="265"/>
        <v>83846.315999999992</v>
      </c>
      <c r="AX152" s="42">
        <f t="shared" si="266"/>
        <v>78069.799999999988</v>
      </c>
      <c r="AY152" s="42">
        <f t="shared" si="267"/>
        <v>78069.799999999988</v>
      </c>
      <c r="AZ152" s="42">
        <f t="shared" si="415"/>
        <v>0</v>
      </c>
      <c r="BA152" s="43">
        <f t="shared" si="268"/>
        <v>97.620227882499449</v>
      </c>
      <c r="BB152" s="20"/>
    </row>
    <row r="153" spans="2:54" s="30" customFormat="1" x14ac:dyDescent="0.3">
      <c r="B153" s="38" t="s">
        <v>169</v>
      </c>
      <c r="C153" s="38" t="s">
        <v>84</v>
      </c>
      <c r="D153" s="38" t="s">
        <v>92</v>
      </c>
      <c r="E153" s="39" t="str">
        <f t="shared" si="258"/>
        <v>0405</v>
      </c>
      <c r="F153" s="38" t="s">
        <v>179</v>
      </c>
      <c r="G153" s="39"/>
      <c r="H153" s="40" t="s">
        <v>49</v>
      </c>
      <c r="I153" s="18">
        <f t="shared" si="395"/>
        <v>71743.5</v>
      </c>
      <c r="J153" s="18">
        <f t="shared" si="396"/>
        <v>71354.799999999988</v>
      </c>
      <c r="K153" s="18">
        <f t="shared" si="397"/>
        <v>71354.799999999988</v>
      </c>
      <c r="L153" s="18">
        <f t="shared" si="398"/>
        <v>0</v>
      </c>
      <c r="M153" s="18">
        <f t="shared" si="399"/>
        <v>0</v>
      </c>
      <c r="N153" s="18">
        <f t="shared" si="400"/>
        <v>0</v>
      </c>
      <c r="O153" s="18">
        <f t="shared" si="416"/>
        <v>-1112.5</v>
      </c>
      <c r="P153" s="18">
        <f t="shared" si="401"/>
        <v>0</v>
      </c>
      <c r="Q153" s="18">
        <f t="shared" si="402"/>
        <v>-190</v>
      </c>
      <c r="R153" s="18">
        <f t="shared" si="403"/>
        <v>2500</v>
      </c>
      <c r="S153" s="18">
        <f t="shared" si="404"/>
        <v>5452.6580000000004</v>
      </c>
      <c r="T153" s="18">
        <f t="shared" si="319"/>
        <v>78393.657999999996</v>
      </c>
      <c r="U153" s="18">
        <f t="shared" si="260"/>
        <v>71354.799999999988</v>
      </c>
      <c r="V153" s="18">
        <f t="shared" si="261"/>
        <v>71354.799999999988</v>
      </c>
      <c r="W153" s="18">
        <f t="shared" si="405"/>
        <v>5449.3</v>
      </c>
      <c r="X153" s="18">
        <f t="shared" si="406"/>
        <v>0</v>
      </c>
      <c r="Y153" s="18">
        <f t="shared" si="407"/>
        <v>0</v>
      </c>
      <c r="Z153" s="18">
        <f t="shared" si="408"/>
        <v>3.3580000000000001</v>
      </c>
      <c r="AA153" s="18">
        <f t="shared" si="409"/>
        <v>6715</v>
      </c>
      <c r="AB153" s="18">
        <f t="shared" si="410"/>
        <v>0</v>
      </c>
      <c r="AC153" s="18">
        <f t="shared" si="411"/>
        <v>6715</v>
      </c>
      <c r="AD153" s="18">
        <f t="shared" si="412"/>
        <v>0</v>
      </c>
      <c r="AE153" s="18">
        <f t="shared" si="413"/>
        <v>0</v>
      </c>
      <c r="AF153" s="41">
        <f t="shared" si="417"/>
        <v>78726.067349999998</v>
      </c>
      <c r="AG153" s="41">
        <f t="shared" si="418"/>
        <v>0</v>
      </c>
      <c r="AH153" s="41">
        <f t="shared" si="419"/>
        <v>32103.50935</v>
      </c>
      <c r="AI153" s="41">
        <f t="shared" si="420"/>
        <v>0</v>
      </c>
      <c r="AJ153" s="41">
        <f t="shared" si="421"/>
        <v>0</v>
      </c>
      <c r="AK153" s="41">
        <f t="shared" si="422"/>
        <v>0</v>
      </c>
      <c r="AL153" s="41">
        <f t="shared" si="423"/>
        <v>76852.566349999994</v>
      </c>
      <c r="AM153" s="41">
        <f t="shared" si="424"/>
        <v>32103.478139999999</v>
      </c>
      <c r="AN153" s="41">
        <f t="shared" si="425"/>
        <v>0</v>
      </c>
      <c r="AO153" s="14">
        <f t="shared" si="426"/>
        <v>49912.852180000009</v>
      </c>
      <c r="AP153" s="42">
        <f t="shared" si="427"/>
        <v>79838.567349999998</v>
      </c>
      <c r="AQ153" s="42">
        <f t="shared" si="428"/>
        <v>-1112.5</v>
      </c>
      <c r="AR153" s="42">
        <f t="shared" si="429"/>
        <v>0</v>
      </c>
      <c r="AS153" s="42">
        <f t="shared" si="430"/>
        <v>0</v>
      </c>
      <c r="AT153" s="42">
        <f t="shared" si="431"/>
        <v>0</v>
      </c>
      <c r="AU153" s="42">
        <f t="shared" si="263"/>
        <v>78726.067349999998</v>
      </c>
      <c r="AV153" s="42">
        <f t="shared" si="264"/>
        <v>-332.40935000000172</v>
      </c>
      <c r="AW153" s="42">
        <f t="shared" si="265"/>
        <v>83846.315999999992</v>
      </c>
      <c r="AX153" s="42">
        <f t="shared" si="266"/>
        <v>78069.799999999988</v>
      </c>
      <c r="AY153" s="42">
        <f t="shared" si="267"/>
        <v>78069.799999999988</v>
      </c>
      <c r="AZ153" s="42">
        <f t="shared" si="415"/>
        <v>0</v>
      </c>
      <c r="BA153" s="43">
        <f t="shared" si="268"/>
        <v>97.620227882499449</v>
      </c>
      <c r="BB153" s="20"/>
    </row>
    <row r="154" spans="2:54" s="30" customFormat="1" ht="31.2" x14ac:dyDescent="0.3">
      <c r="B154" s="38" t="s">
        <v>169</v>
      </c>
      <c r="C154" s="38" t="s">
        <v>84</v>
      </c>
      <c r="D154" s="38" t="s">
        <v>92</v>
      </c>
      <c r="E154" s="39" t="str">
        <f t="shared" si="258"/>
        <v>0405</v>
      </c>
      <c r="F154" s="38" t="s">
        <v>180</v>
      </c>
      <c r="G154" s="39"/>
      <c r="H154" s="40" t="s">
        <v>181</v>
      </c>
      <c r="I154" s="18">
        <f>I155+I162</f>
        <v>71743.5</v>
      </c>
      <c r="J154" s="18">
        <f>J155+J162</f>
        <v>71354.799999999988</v>
      </c>
      <c r="K154" s="18">
        <f>K155+K162</f>
        <v>71354.799999999988</v>
      </c>
      <c r="L154" s="18">
        <f>L155+L162+L160</f>
        <v>0</v>
      </c>
      <c r="M154" s="18">
        <f>M155+M162+M160</f>
        <v>0</v>
      </c>
      <c r="N154" s="18">
        <f>N155+N162+N160</f>
        <v>0</v>
      </c>
      <c r="O154" s="18">
        <f>O155+O162+O160+O165</f>
        <v>-1112.5</v>
      </c>
      <c r="P154" s="18">
        <f>P155+P162+P160+P165</f>
        <v>0</v>
      </c>
      <c r="Q154" s="18">
        <f>Q155+Q162+Q160+Q165</f>
        <v>-190</v>
      </c>
      <c r="R154" s="18">
        <f>R155+R162+R160+R165</f>
        <v>2500</v>
      </c>
      <c r="S154" s="18">
        <f>S155+S162+S160+S165</f>
        <v>5452.6580000000004</v>
      </c>
      <c r="T154" s="18">
        <f t="shared" si="319"/>
        <v>78393.657999999996</v>
      </c>
      <c r="U154" s="18">
        <f t="shared" si="260"/>
        <v>71354.799999999988</v>
      </c>
      <c r="V154" s="18">
        <f t="shared" si="261"/>
        <v>71354.799999999988</v>
      </c>
      <c r="W154" s="18">
        <f t="shared" ref="W154:AT154" si="432">W155+W162+W160+W165</f>
        <v>5449.3</v>
      </c>
      <c r="X154" s="18">
        <f t="shared" si="432"/>
        <v>0</v>
      </c>
      <c r="Y154" s="18">
        <f t="shared" si="432"/>
        <v>0</v>
      </c>
      <c r="Z154" s="18">
        <f t="shared" si="432"/>
        <v>3.3580000000000001</v>
      </c>
      <c r="AA154" s="18">
        <f t="shared" si="432"/>
        <v>6715</v>
      </c>
      <c r="AB154" s="18">
        <f t="shared" si="432"/>
        <v>0</v>
      </c>
      <c r="AC154" s="18">
        <f t="shared" si="432"/>
        <v>6715</v>
      </c>
      <c r="AD154" s="18">
        <f t="shared" si="432"/>
        <v>0</v>
      </c>
      <c r="AE154" s="18">
        <f t="shared" si="432"/>
        <v>0</v>
      </c>
      <c r="AF154" s="41">
        <f t="shared" si="432"/>
        <v>78726.067349999998</v>
      </c>
      <c r="AG154" s="41">
        <f t="shared" si="432"/>
        <v>0</v>
      </c>
      <c r="AH154" s="41">
        <f t="shared" si="432"/>
        <v>32103.50935</v>
      </c>
      <c r="AI154" s="41">
        <f t="shared" si="432"/>
        <v>0</v>
      </c>
      <c r="AJ154" s="41">
        <f t="shared" si="432"/>
        <v>0</v>
      </c>
      <c r="AK154" s="41">
        <f t="shared" si="432"/>
        <v>0</v>
      </c>
      <c r="AL154" s="41">
        <f t="shared" si="432"/>
        <v>76852.566349999994</v>
      </c>
      <c r="AM154" s="41">
        <f t="shared" si="432"/>
        <v>32103.478139999999</v>
      </c>
      <c r="AN154" s="41">
        <f t="shared" si="432"/>
        <v>0</v>
      </c>
      <c r="AO154" s="42">
        <f t="shared" si="432"/>
        <v>49912.852180000009</v>
      </c>
      <c r="AP154" s="42">
        <f t="shared" si="432"/>
        <v>79838.567349999998</v>
      </c>
      <c r="AQ154" s="42">
        <f t="shared" si="432"/>
        <v>-1112.5</v>
      </c>
      <c r="AR154" s="42">
        <f t="shared" si="432"/>
        <v>0</v>
      </c>
      <c r="AS154" s="42">
        <f t="shared" si="432"/>
        <v>0</v>
      </c>
      <c r="AT154" s="42">
        <f t="shared" si="432"/>
        <v>0</v>
      </c>
      <c r="AU154" s="42">
        <f t="shared" si="263"/>
        <v>78726.067349999998</v>
      </c>
      <c r="AV154" s="42">
        <f t="shared" si="264"/>
        <v>-332.40935000000172</v>
      </c>
      <c r="AW154" s="42">
        <f t="shared" si="265"/>
        <v>83846.315999999992</v>
      </c>
      <c r="AX154" s="42">
        <f t="shared" si="266"/>
        <v>78069.799999999988</v>
      </c>
      <c r="AY154" s="42">
        <f t="shared" si="267"/>
        <v>78069.799999999988</v>
      </c>
      <c r="AZ154" s="42">
        <f>AZ155+AZ162+AZ160+AZ165</f>
        <v>0</v>
      </c>
      <c r="BA154" s="43">
        <f t="shared" si="268"/>
        <v>97.620227882499449</v>
      </c>
      <c r="BB154" s="20"/>
    </row>
    <row r="155" spans="2:54" s="30" customFormat="1" ht="46.8" x14ac:dyDescent="0.3">
      <c r="B155" s="38" t="s">
        <v>169</v>
      </c>
      <c r="C155" s="38" t="s">
        <v>84</v>
      </c>
      <c r="D155" s="38" t="s">
        <v>92</v>
      </c>
      <c r="E155" s="39" t="str">
        <f t="shared" si="258"/>
        <v>0405</v>
      </c>
      <c r="F155" s="38" t="s">
        <v>182</v>
      </c>
      <c r="G155" s="39"/>
      <c r="H155" s="40" t="s">
        <v>71</v>
      </c>
      <c r="I155" s="18">
        <f t="shared" ref="I155:S155" si="433">I156+I157+I159</f>
        <v>39972.400000000001</v>
      </c>
      <c r="J155" s="18">
        <f t="shared" si="433"/>
        <v>39583.699999999997</v>
      </c>
      <c r="K155" s="18">
        <f t="shared" si="433"/>
        <v>39583.699999999997</v>
      </c>
      <c r="L155" s="18">
        <f t="shared" si="433"/>
        <v>-1400</v>
      </c>
      <c r="M155" s="18">
        <f t="shared" si="433"/>
        <v>0</v>
      </c>
      <c r="N155" s="18">
        <f t="shared" si="433"/>
        <v>0</v>
      </c>
      <c r="O155" s="18">
        <f t="shared" si="433"/>
        <v>-1112.5</v>
      </c>
      <c r="P155" s="18">
        <f t="shared" si="433"/>
        <v>0</v>
      </c>
      <c r="Q155" s="18">
        <f t="shared" si="433"/>
        <v>0</v>
      </c>
      <c r="R155" s="18">
        <f t="shared" si="433"/>
        <v>2500</v>
      </c>
      <c r="S155" s="18">
        <f t="shared" si="433"/>
        <v>5449.3</v>
      </c>
      <c r="T155" s="18">
        <f t="shared" si="319"/>
        <v>45409.200000000004</v>
      </c>
      <c r="U155" s="18">
        <f t="shared" si="260"/>
        <v>39583.699999999997</v>
      </c>
      <c r="V155" s="18">
        <f t="shared" si="261"/>
        <v>39583.699999999997</v>
      </c>
      <c r="W155" s="18">
        <f t="shared" ref="W155:AE155" si="434">W156+W157+W159</f>
        <v>5449.3</v>
      </c>
      <c r="X155" s="18">
        <f t="shared" si="434"/>
        <v>0</v>
      </c>
      <c r="Y155" s="18">
        <f t="shared" si="434"/>
        <v>0</v>
      </c>
      <c r="Z155" s="18">
        <f t="shared" si="434"/>
        <v>0</v>
      </c>
      <c r="AA155" s="18">
        <f t="shared" si="434"/>
        <v>6715</v>
      </c>
      <c r="AB155" s="18">
        <f t="shared" si="434"/>
        <v>0</v>
      </c>
      <c r="AC155" s="18">
        <f t="shared" si="434"/>
        <v>6715</v>
      </c>
      <c r="AD155" s="18">
        <f t="shared" si="434"/>
        <v>0</v>
      </c>
      <c r="AE155" s="18">
        <f t="shared" si="434"/>
        <v>0</v>
      </c>
      <c r="AF155" s="41">
        <f t="shared" ref="AF155:AN155" si="435">AF156+AF157+AF159+AF158</f>
        <v>45409.200000000004</v>
      </c>
      <c r="AG155" s="41">
        <f t="shared" si="435"/>
        <v>0</v>
      </c>
      <c r="AH155" s="41">
        <f t="shared" si="435"/>
        <v>0</v>
      </c>
      <c r="AI155" s="41">
        <f t="shared" si="435"/>
        <v>0</v>
      </c>
      <c r="AJ155" s="41">
        <f t="shared" si="435"/>
        <v>0</v>
      </c>
      <c r="AK155" s="41">
        <f t="shared" si="435"/>
        <v>0</v>
      </c>
      <c r="AL155" s="41">
        <f t="shared" si="435"/>
        <v>43535.730209999994</v>
      </c>
      <c r="AM155" s="41">
        <f t="shared" si="435"/>
        <v>0</v>
      </c>
      <c r="AN155" s="41">
        <f t="shared" si="435"/>
        <v>0</v>
      </c>
      <c r="AO155" s="14">
        <f t="shared" ref="AO155:AT155" si="436">AO156+AO157+AO159</f>
        <v>27156.149400000002</v>
      </c>
      <c r="AP155" s="42">
        <f t="shared" si="436"/>
        <v>46521.700000000004</v>
      </c>
      <c r="AQ155" s="42">
        <f t="shared" si="436"/>
        <v>-1112.5</v>
      </c>
      <c r="AR155" s="42">
        <f t="shared" si="436"/>
        <v>0</v>
      </c>
      <c r="AS155" s="42">
        <f t="shared" si="436"/>
        <v>0</v>
      </c>
      <c r="AT155" s="42">
        <f t="shared" si="436"/>
        <v>0</v>
      </c>
      <c r="AU155" s="42">
        <f t="shared" si="263"/>
        <v>45409.200000000004</v>
      </c>
      <c r="AV155" s="42">
        <f t="shared" si="264"/>
        <v>0</v>
      </c>
      <c r="AW155" s="42">
        <f t="shared" si="265"/>
        <v>50858.500000000007</v>
      </c>
      <c r="AX155" s="42">
        <f t="shared" si="266"/>
        <v>46298.7</v>
      </c>
      <c r="AY155" s="42">
        <f t="shared" si="267"/>
        <v>46298.7</v>
      </c>
      <c r="AZ155" s="42">
        <f>AZ156+AZ157+AZ159</f>
        <v>0</v>
      </c>
      <c r="BA155" s="43">
        <f t="shared" si="268"/>
        <v>95.874250614412915</v>
      </c>
      <c r="BB155" s="20"/>
    </row>
    <row r="156" spans="2:54" s="30" customFormat="1" ht="78" x14ac:dyDescent="0.3">
      <c r="B156" s="38" t="s">
        <v>169</v>
      </c>
      <c r="C156" s="38" t="s">
        <v>84</v>
      </c>
      <c r="D156" s="38" t="s">
        <v>92</v>
      </c>
      <c r="E156" s="39" t="str">
        <f t="shared" si="258"/>
        <v>0405</v>
      </c>
      <c r="F156" s="38" t="s">
        <v>182</v>
      </c>
      <c r="G156" s="38" t="s">
        <v>66</v>
      </c>
      <c r="H156" s="40" t="s">
        <v>67</v>
      </c>
      <c r="I156" s="18">
        <v>32891.9</v>
      </c>
      <c r="J156" s="18">
        <v>33903.1</v>
      </c>
      <c r="K156" s="18">
        <v>33903.1</v>
      </c>
      <c r="L156" s="18"/>
      <c r="M156" s="18"/>
      <c r="N156" s="18"/>
      <c r="O156" s="18">
        <v>0</v>
      </c>
      <c r="P156" s="18">
        <v>0</v>
      </c>
      <c r="Q156" s="18">
        <v>0</v>
      </c>
      <c r="R156" s="18">
        <v>0</v>
      </c>
      <c r="S156" s="18">
        <v>5449.3</v>
      </c>
      <c r="T156" s="18">
        <f t="shared" si="319"/>
        <v>38341.200000000004</v>
      </c>
      <c r="U156" s="18">
        <f t="shared" si="260"/>
        <v>33903.1</v>
      </c>
      <c r="V156" s="18">
        <f t="shared" si="261"/>
        <v>33903.1</v>
      </c>
      <c r="W156" s="18">
        <v>5449.3</v>
      </c>
      <c r="X156" s="18"/>
      <c r="Y156" s="18"/>
      <c r="Z156" s="18"/>
      <c r="AA156" s="18">
        <v>6715</v>
      </c>
      <c r="AB156" s="18"/>
      <c r="AC156" s="18">
        <v>6715</v>
      </c>
      <c r="AD156" s="18"/>
      <c r="AE156" s="18"/>
      <c r="AF156" s="41">
        <v>38360.330370000003</v>
      </c>
      <c r="AG156" s="41"/>
      <c r="AH156" s="41">
        <v>0</v>
      </c>
      <c r="AI156" s="41">
        <v>0</v>
      </c>
      <c r="AJ156" s="41">
        <v>0</v>
      </c>
      <c r="AK156" s="41">
        <v>0</v>
      </c>
      <c r="AL156" s="41">
        <v>36585.508589999998</v>
      </c>
      <c r="AM156" s="41">
        <v>0</v>
      </c>
      <c r="AN156" s="41">
        <v>0</v>
      </c>
      <c r="AO156" s="42">
        <v>22929.146530000002</v>
      </c>
      <c r="AP156" s="42">
        <v>38363.558100000002</v>
      </c>
      <c r="AQ156" s="42">
        <v>0</v>
      </c>
      <c r="AR156" s="42">
        <v>0</v>
      </c>
      <c r="AS156" s="42">
        <v>0</v>
      </c>
      <c r="AT156" s="42">
        <v>0</v>
      </c>
      <c r="AU156" s="42">
        <f t="shared" si="263"/>
        <v>38363.558100000002</v>
      </c>
      <c r="AV156" s="42">
        <f t="shared" si="264"/>
        <v>-22.358099999997648</v>
      </c>
      <c r="AW156" s="42">
        <f t="shared" si="265"/>
        <v>43790.500000000007</v>
      </c>
      <c r="AX156" s="42">
        <f t="shared" si="266"/>
        <v>40618.1</v>
      </c>
      <c r="AY156" s="42">
        <f t="shared" si="267"/>
        <v>40618.1</v>
      </c>
      <c r="AZ156" s="42"/>
      <c r="BA156" s="43">
        <f t="shared" si="268"/>
        <v>95.373288595585151</v>
      </c>
      <c r="BB156" s="44"/>
    </row>
    <row r="157" spans="2:54" s="30" customFormat="1" ht="31.2" x14ac:dyDescent="0.3">
      <c r="B157" s="38" t="s">
        <v>169</v>
      </c>
      <c r="C157" s="38" t="s">
        <v>84</v>
      </c>
      <c r="D157" s="38" t="s">
        <v>92</v>
      </c>
      <c r="E157" s="39" t="str">
        <f t="shared" si="258"/>
        <v>0405</v>
      </c>
      <c r="F157" s="38" t="s">
        <v>182</v>
      </c>
      <c r="G157" s="38" t="s">
        <v>54</v>
      </c>
      <c r="H157" s="40" t="s">
        <v>55</v>
      </c>
      <c r="I157" s="18">
        <v>5708.5</v>
      </c>
      <c r="J157" s="18">
        <v>4347.8999999999996</v>
      </c>
      <c r="K157" s="18">
        <v>4387.5</v>
      </c>
      <c r="L157" s="53">
        <v>-1400</v>
      </c>
      <c r="M157" s="18"/>
      <c r="N157" s="18"/>
      <c r="O157" s="18">
        <v>-1112.5</v>
      </c>
      <c r="P157" s="18">
        <v>0</v>
      </c>
      <c r="Q157" s="18">
        <v>0</v>
      </c>
      <c r="R157" s="18">
        <v>2500</v>
      </c>
      <c r="S157" s="18"/>
      <c r="T157" s="18">
        <f t="shared" si="319"/>
        <v>5696</v>
      </c>
      <c r="U157" s="18">
        <f t="shared" si="260"/>
        <v>4347.8999999999996</v>
      </c>
      <c r="V157" s="18">
        <f t="shared" si="261"/>
        <v>4387.5</v>
      </c>
      <c r="W157" s="18"/>
      <c r="X157" s="18"/>
      <c r="Y157" s="18"/>
      <c r="Z157" s="18"/>
      <c r="AA157" s="18"/>
      <c r="AB157" s="18"/>
      <c r="AC157" s="18"/>
      <c r="AD157" s="18"/>
      <c r="AE157" s="18"/>
      <c r="AF157" s="41">
        <v>5673.4642400000002</v>
      </c>
      <c r="AG157" s="41"/>
      <c r="AH157" s="41">
        <v>0</v>
      </c>
      <c r="AI157" s="41">
        <v>0</v>
      </c>
      <c r="AJ157" s="41">
        <v>0</v>
      </c>
      <c r="AK157" s="41">
        <v>0</v>
      </c>
      <c r="AL157" s="41">
        <v>5638.4682300000004</v>
      </c>
      <c r="AM157" s="41">
        <v>0</v>
      </c>
      <c r="AN157" s="41">
        <v>0</v>
      </c>
      <c r="AO157" s="14">
        <v>3242.7008700000001</v>
      </c>
      <c r="AP157" s="42">
        <v>6786.1418999999996</v>
      </c>
      <c r="AQ157" s="42">
        <v>-1112.5</v>
      </c>
      <c r="AR157" s="42">
        <v>0</v>
      </c>
      <c r="AS157" s="42">
        <v>0</v>
      </c>
      <c r="AT157" s="42">
        <v>0</v>
      </c>
      <c r="AU157" s="42">
        <f t="shared" si="263"/>
        <v>5673.6418999999996</v>
      </c>
      <c r="AV157" s="42">
        <f t="shared" si="264"/>
        <v>22.358100000000377</v>
      </c>
      <c r="AW157" s="42">
        <f t="shared" si="265"/>
        <v>5696</v>
      </c>
      <c r="AX157" s="42">
        <f t="shared" si="266"/>
        <v>4347.8999999999996</v>
      </c>
      <c r="AY157" s="42">
        <f t="shared" si="267"/>
        <v>4387.5</v>
      </c>
      <c r="AZ157" s="42"/>
      <c r="BA157" s="43">
        <f t="shared" si="268"/>
        <v>99.383163292838532</v>
      </c>
      <c r="BB157" s="44"/>
    </row>
    <row r="158" spans="2:54" s="30" customFormat="1" x14ac:dyDescent="0.3">
      <c r="B158" s="38" t="s">
        <v>169</v>
      </c>
      <c r="C158" s="38" t="s">
        <v>84</v>
      </c>
      <c r="D158" s="38" t="s">
        <v>92</v>
      </c>
      <c r="E158" s="39" t="str">
        <f t="shared" si="258"/>
        <v>0405</v>
      </c>
      <c r="F158" s="38" t="s">
        <v>182</v>
      </c>
      <c r="G158" s="38" t="s">
        <v>68</v>
      </c>
      <c r="H158" s="40" t="s">
        <v>69</v>
      </c>
      <c r="I158" s="18"/>
      <c r="J158" s="18"/>
      <c r="K158" s="18"/>
      <c r="L158" s="53"/>
      <c r="M158" s="18"/>
      <c r="N158" s="18"/>
      <c r="O158" s="18"/>
      <c r="P158" s="18"/>
      <c r="Q158" s="18"/>
      <c r="R158" s="18"/>
      <c r="S158" s="18"/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42">
        <v>3.4053900000000001</v>
      </c>
      <c r="AG158" s="42"/>
      <c r="AH158" s="42">
        <v>0</v>
      </c>
      <c r="AI158" s="42">
        <v>0</v>
      </c>
      <c r="AJ158" s="42">
        <v>0</v>
      </c>
      <c r="AK158" s="42">
        <v>0</v>
      </c>
      <c r="AL158" s="42">
        <v>3.4053900000000001</v>
      </c>
      <c r="AM158" s="42">
        <v>0</v>
      </c>
      <c r="AN158" s="42">
        <v>0</v>
      </c>
      <c r="AO158" s="14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9">
        <f t="shared" si="268"/>
        <v>100</v>
      </c>
      <c r="BB158" s="44"/>
    </row>
    <row r="159" spans="2:54" s="30" customFormat="1" x14ac:dyDescent="0.3">
      <c r="B159" s="38" t="s">
        <v>169</v>
      </c>
      <c r="C159" s="38" t="s">
        <v>84</v>
      </c>
      <c r="D159" s="38" t="s">
        <v>92</v>
      </c>
      <c r="E159" s="39" t="str">
        <f t="shared" si="258"/>
        <v>0405</v>
      </c>
      <c r="F159" s="38" t="s">
        <v>182</v>
      </c>
      <c r="G159" s="38" t="s">
        <v>56</v>
      </c>
      <c r="H159" s="40" t="s">
        <v>57</v>
      </c>
      <c r="I159" s="18">
        <v>1372</v>
      </c>
      <c r="J159" s="18">
        <v>1332.7</v>
      </c>
      <c r="K159" s="18">
        <v>1293.0999999999999</v>
      </c>
      <c r="L159" s="18"/>
      <c r="M159" s="18"/>
      <c r="N159" s="18"/>
      <c r="O159" s="18">
        <v>0</v>
      </c>
      <c r="P159" s="18">
        <v>0</v>
      </c>
      <c r="Q159" s="18">
        <v>0</v>
      </c>
      <c r="R159" s="18">
        <v>0</v>
      </c>
      <c r="S159" s="18"/>
      <c r="T159" s="18">
        <f t="shared" si="319"/>
        <v>1372</v>
      </c>
      <c r="U159" s="18">
        <f t="shared" si="260"/>
        <v>1332.7</v>
      </c>
      <c r="V159" s="18">
        <f t="shared" si="261"/>
        <v>1293.0999999999999</v>
      </c>
      <c r="W159" s="18"/>
      <c r="X159" s="18"/>
      <c r="Y159" s="18"/>
      <c r="Z159" s="18"/>
      <c r="AA159" s="18"/>
      <c r="AB159" s="18"/>
      <c r="AC159" s="18"/>
      <c r="AD159" s="18"/>
      <c r="AE159" s="18"/>
      <c r="AF159" s="41">
        <v>1372</v>
      </c>
      <c r="AG159" s="41"/>
      <c r="AH159" s="41">
        <v>0</v>
      </c>
      <c r="AI159" s="41">
        <v>0</v>
      </c>
      <c r="AJ159" s="41">
        <v>0</v>
      </c>
      <c r="AK159" s="41">
        <v>0</v>
      </c>
      <c r="AL159" s="41">
        <v>1308.348</v>
      </c>
      <c r="AM159" s="41">
        <v>0</v>
      </c>
      <c r="AN159" s="41">
        <v>0</v>
      </c>
      <c r="AO159" s="42">
        <v>984.30200000000002</v>
      </c>
      <c r="AP159" s="42">
        <v>1372</v>
      </c>
      <c r="AQ159" s="42">
        <v>0</v>
      </c>
      <c r="AR159" s="42">
        <v>0</v>
      </c>
      <c r="AS159" s="42">
        <v>0</v>
      </c>
      <c r="AT159" s="42">
        <v>0</v>
      </c>
      <c r="AU159" s="42">
        <f t="shared" si="263"/>
        <v>1372</v>
      </c>
      <c r="AV159" s="42">
        <f t="shared" si="264"/>
        <v>0</v>
      </c>
      <c r="AW159" s="42">
        <f t="shared" si="265"/>
        <v>1372</v>
      </c>
      <c r="AX159" s="42">
        <f t="shared" si="266"/>
        <v>1332.7</v>
      </c>
      <c r="AY159" s="42">
        <f t="shared" si="267"/>
        <v>1293.0999999999999</v>
      </c>
      <c r="AZ159" s="42"/>
      <c r="BA159" s="43">
        <f t="shared" si="268"/>
        <v>95.360641399416906</v>
      </c>
      <c r="BB159" s="44"/>
    </row>
    <row r="160" spans="2:54" s="30" customFormat="1" ht="62.4" x14ac:dyDescent="0.3">
      <c r="B160" s="38" t="s">
        <v>169</v>
      </c>
      <c r="C160" s="38" t="s">
        <v>84</v>
      </c>
      <c r="D160" s="38" t="s">
        <v>92</v>
      </c>
      <c r="E160" s="39" t="str">
        <f t="shared" si="258"/>
        <v>0405</v>
      </c>
      <c r="F160" s="38" t="s">
        <v>183</v>
      </c>
      <c r="G160" s="38"/>
      <c r="H160" s="40" t="s">
        <v>184</v>
      </c>
      <c r="I160" s="18"/>
      <c r="J160" s="18"/>
      <c r="K160" s="18"/>
      <c r="L160" s="18">
        <f t="shared" ref="L160:S160" si="437">L161</f>
        <v>1400</v>
      </c>
      <c r="M160" s="18">
        <f t="shared" si="437"/>
        <v>0</v>
      </c>
      <c r="N160" s="18">
        <f t="shared" si="437"/>
        <v>0</v>
      </c>
      <c r="O160" s="18">
        <f t="shared" si="437"/>
        <v>0</v>
      </c>
      <c r="P160" s="18">
        <f t="shared" si="437"/>
        <v>0</v>
      </c>
      <c r="Q160" s="18">
        <f t="shared" si="437"/>
        <v>-190</v>
      </c>
      <c r="R160" s="18">
        <f t="shared" si="437"/>
        <v>0</v>
      </c>
      <c r="S160" s="18">
        <f t="shared" si="437"/>
        <v>0</v>
      </c>
      <c r="T160" s="18">
        <f t="shared" si="319"/>
        <v>1210</v>
      </c>
      <c r="U160" s="18">
        <f t="shared" si="260"/>
        <v>0</v>
      </c>
      <c r="V160" s="18">
        <f t="shared" si="261"/>
        <v>0</v>
      </c>
      <c r="W160" s="18">
        <f t="shared" ref="W160:AT160" si="438">W161</f>
        <v>0</v>
      </c>
      <c r="X160" s="18">
        <f t="shared" si="438"/>
        <v>0</v>
      </c>
      <c r="Y160" s="18">
        <f t="shared" si="438"/>
        <v>0</v>
      </c>
      <c r="Z160" s="18">
        <f t="shared" si="438"/>
        <v>0</v>
      </c>
      <c r="AA160" s="18">
        <f t="shared" si="438"/>
        <v>0</v>
      </c>
      <c r="AB160" s="18">
        <f t="shared" si="438"/>
        <v>0</v>
      </c>
      <c r="AC160" s="18">
        <f t="shared" si="438"/>
        <v>0</v>
      </c>
      <c r="AD160" s="18">
        <f t="shared" si="438"/>
        <v>0</v>
      </c>
      <c r="AE160" s="18">
        <f t="shared" si="438"/>
        <v>0</v>
      </c>
      <c r="AF160" s="41">
        <f t="shared" si="438"/>
        <v>1210</v>
      </c>
      <c r="AG160" s="41">
        <f t="shared" si="438"/>
        <v>0</v>
      </c>
      <c r="AH160" s="41">
        <f t="shared" si="438"/>
        <v>0</v>
      </c>
      <c r="AI160" s="41">
        <f t="shared" si="438"/>
        <v>0</v>
      </c>
      <c r="AJ160" s="41">
        <f t="shared" si="438"/>
        <v>0</v>
      </c>
      <c r="AK160" s="41">
        <f t="shared" si="438"/>
        <v>0</v>
      </c>
      <c r="AL160" s="41">
        <f t="shared" si="438"/>
        <v>1210</v>
      </c>
      <c r="AM160" s="41">
        <f t="shared" si="438"/>
        <v>0</v>
      </c>
      <c r="AN160" s="41">
        <f t="shared" si="438"/>
        <v>0</v>
      </c>
      <c r="AO160" s="14">
        <f t="shared" si="438"/>
        <v>1210</v>
      </c>
      <c r="AP160" s="42">
        <f t="shared" si="438"/>
        <v>1210</v>
      </c>
      <c r="AQ160" s="42">
        <f t="shared" si="438"/>
        <v>0</v>
      </c>
      <c r="AR160" s="42">
        <f t="shared" si="438"/>
        <v>0</v>
      </c>
      <c r="AS160" s="42">
        <f t="shared" si="438"/>
        <v>0</v>
      </c>
      <c r="AT160" s="42">
        <f t="shared" si="438"/>
        <v>0</v>
      </c>
      <c r="AU160" s="42">
        <f t="shared" si="263"/>
        <v>1210</v>
      </c>
      <c r="AV160" s="42">
        <f t="shared" si="264"/>
        <v>0</v>
      </c>
      <c r="AW160" s="42">
        <f t="shared" si="265"/>
        <v>1210</v>
      </c>
      <c r="AX160" s="42">
        <f t="shared" si="266"/>
        <v>0</v>
      </c>
      <c r="AY160" s="42">
        <f t="shared" si="267"/>
        <v>0</v>
      </c>
      <c r="AZ160" s="42">
        <f>AZ161</f>
        <v>0</v>
      </c>
      <c r="BA160" s="43">
        <f t="shared" si="268"/>
        <v>100</v>
      </c>
      <c r="BB160" s="20"/>
    </row>
    <row r="161" spans="2:54" s="30" customFormat="1" ht="31.2" x14ac:dyDescent="0.3">
      <c r="B161" s="38" t="s">
        <v>169</v>
      </c>
      <c r="C161" s="38" t="s">
        <v>84</v>
      </c>
      <c r="D161" s="38" t="s">
        <v>92</v>
      </c>
      <c r="E161" s="39" t="str">
        <f t="shared" si="258"/>
        <v>0405</v>
      </c>
      <c r="F161" s="38" t="s">
        <v>183</v>
      </c>
      <c r="G161" s="38" t="s">
        <v>54</v>
      </c>
      <c r="H161" s="40" t="s">
        <v>55</v>
      </c>
      <c r="I161" s="18"/>
      <c r="J161" s="18"/>
      <c r="K161" s="18"/>
      <c r="L161" s="18">
        <v>1400</v>
      </c>
      <c r="M161" s="18"/>
      <c r="N161" s="18"/>
      <c r="O161" s="18">
        <v>0</v>
      </c>
      <c r="P161" s="18">
        <v>0</v>
      </c>
      <c r="Q161" s="18">
        <v>-190</v>
      </c>
      <c r="R161" s="18">
        <v>0</v>
      </c>
      <c r="S161" s="18"/>
      <c r="T161" s="18">
        <f t="shared" si="319"/>
        <v>1210</v>
      </c>
      <c r="U161" s="18">
        <f t="shared" si="260"/>
        <v>0</v>
      </c>
      <c r="V161" s="18">
        <f t="shared" si="261"/>
        <v>0</v>
      </c>
      <c r="W161" s="18"/>
      <c r="X161" s="18"/>
      <c r="Y161" s="18"/>
      <c r="Z161" s="18"/>
      <c r="AA161" s="18"/>
      <c r="AB161" s="18"/>
      <c r="AC161" s="18"/>
      <c r="AD161" s="18"/>
      <c r="AE161" s="18"/>
      <c r="AF161" s="41">
        <v>1210</v>
      </c>
      <c r="AG161" s="41"/>
      <c r="AH161" s="41">
        <v>0</v>
      </c>
      <c r="AI161" s="41">
        <v>0</v>
      </c>
      <c r="AJ161" s="41">
        <v>0</v>
      </c>
      <c r="AK161" s="41">
        <v>0</v>
      </c>
      <c r="AL161" s="41">
        <v>1210</v>
      </c>
      <c r="AM161" s="41">
        <v>0</v>
      </c>
      <c r="AN161" s="41">
        <v>0</v>
      </c>
      <c r="AO161" s="42">
        <v>1210</v>
      </c>
      <c r="AP161" s="42">
        <v>1210</v>
      </c>
      <c r="AQ161" s="42">
        <v>0</v>
      </c>
      <c r="AR161" s="42">
        <v>0</v>
      </c>
      <c r="AS161" s="42">
        <v>0</v>
      </c>
      <c r="AT161" s="42">
        <v>0</v>
      </c>
      <c r="AU161" s="42">
        <f t="shared" si="263"/>
        <v>1210</v>
      </c>
      <c r="AV161" s="42">
        <f t="shared" si="264"/>
        <v>0</v>
      </c>
      <c r="AW161" s="42">
        <f t="shared" si="265"/>
        <v>1210</v>
      </c>
      <c r="AX161" s="42">
        <f t="shared" si="266"/>
        <v>0</v>
      </c>
      <c r="AY161" s="42">
        <f t="shared" si="267"/>
        <v>0</v>
      </c>
      <c r="AZ161" s="42"/>
      <c r="BA161" s="43">
        <f t="shared" si="268"/>
        <v>100</v>
      </c>
      <c r="BB161" s="44"/>
    </row>
    <row r="162" spans="2:54" s="30" customFormat="1" ht="46.8" x14ac:dyDescent="0.3">
      <c r="B162" s="38" t="s">
        <v>169</v>
      </c>
      <c r="C162" s="38" t="s">
        <v>84</v>
      </c>
      <c r="D162" s="38" t="s">
        <v>92</v>
      </c>
      <c r="E162" s="39" t="str">
        <f t="shared" si="258"/>
        <v>0405</v>
      </c>
      <c r="F162" s="38" t="s">
        <v>185</v>
      </c>
      <c r="G162" s="39"/>
      <c r="H162" s="40" t="s">
        <v>186</v>
      </c>
      <c r="I162" s="18">
        <f t="shared" ref="I162:S162" si="439">I163+I164</f>
        <v>31771.100000000002</v>
      </c>
      <c r="J162" s="18">
        <f t="shared" si="439"/>
        <v>31771.1</v>
      </c>
      <c r="K162" s="18">
        <f t="shared" si="439"/>
        <v>31771.1</v>
      </c>
      <c r="L162" s="18">
        <f t="shared" si="439"/>
        <v>0</v>
      </c>
      <c r="M162" s="18">
        <f t="shared" si="439"/>
        <v>0</v>
      </c>
      <c r="N162" s="18">
        <f t="shared" si="439"/>
        <v>0</v>
      </c>
      <c r="O162" s="18">
        <f t="shared" si="439"/>
        <v>0</v>
      </c>
      <c r="P162" s="18">
        <f t="shared" si="439"/>
        <v>0</v>
      </c>
      <c r="Q162" s="18">
        <f t="shared" si="439"/>
        <v>0</v>
      </c>
      <c r="R162" s="18">
        <f t="shared" si="439"/>
        <v>0</v>
      </c>
      <c r="S162" s="18">
        <f t="shared" si="439"/>
        <v>0</v>
      </c>
      <c r="T162" s="18">
        <f t="shared" si="319"/>
        <v>31771.100000000002</v>
      </c>
      <c r="U162" s="18">
        <f t="shared" si="260"/>
        <v>31771.1</v>
      </c>
      <c r="V162" s="18">
        <f t="shared" si="261"/>
        <v>31771.1</v>
      </c>
      <c r="W162" s="18">
        <f t="shared" ref="W162:AT162" si="440">W163+W164</f>
        <v>0</v>
      </c>
      <c r="X162" s="18">
        <f t="shared" si="440"/>
        <v>0</v>
      </c>
      <c r="Y162" s="18">
        <f t="shared" si="440"/>
        <v>0</v>
      </c>
      <c r="Z162" s="18">
        <f t="shared" si="440"/>
        <v>0</v>
      </c>
      <c r="AA162" s="18">
        <f t="shared" si="440"/>
        <v>0</v>
      </c>
      <c r="AB162" s="18">
        <f t="shared" si="440"/>
        <v>0</v>
      </c>
      <c r="AC162" s="18">
        <f t="shared" si="440"/>
        <v>0</v>
      </c>
      <c r="AD162" s="18">
        <f t="shared" si="440"/>
        <v>0</v>
      </c>
      <c r="AE162" s="18">
        <f t="shared" si="440"/>
        <v>0</v>
      </c>
      <c r="AF162" s="41">
        <f t="shared" si="440"/>
        <v>31771.1</v>
      </c>
      <c r="AG162" s="41">
        <f t="shared" si="440"/>
        <v>0</v>
      </c>
      <c r="AH162" s="41">
        <f t="shared" si="440"/>
        <v>31771.1</v>
      </c>
      <c r="AI162" s="41">
        <f t="shared" si="440"/>
        <v>0</v>
      </c>
      <c r="AJ162" s="41">
        <f t="shared" si="440"/>
        <v>0</v>
      </c>
      <c r="AK162" s="41">
        <f t="shared" si="440"/>
        <v>0</v>
      </c>
      <c r="AL162" s="41">
        <f t="shared" si="440"/>
        <v>31771.068789999998</v>
      </c>
      <c r="AM162" s="41">
        <f t="shared" si="440"/>
        <v>31771.068789999998</v>
      </c>
      <c r="AN162" s="41">
        <f t="shared" si="440"/>
        <v>0</v>
      </c>
      <c r="AO162" s="14">
        <f t="shared" si="440"/>
        <v>21210.935430000001</v>
      </c>
      <c r="AP162" s="42">
        <f t="shared" si="440"/>
        <v>31771.1</v>
      </c>
      <c r="AQ162" s="42">
        <f t="shared" si="440"/>
        <v>0</v>
      </c>
      <c r="AR162" s="42">
        <f t="shared" si="440"/>
        <v>0</v>
      </c>
      <c r="AS162" s="42">
        <f t="shared" si="440"/>
        <v>0</v>
      </c>
      <c r="AT162" s="42">
        <f t="shared" si="440"/>
        <v>0</v>
      </c>
      <c r="AU162" s="42">
        <f t="shared" si="263"/>
        <v>31771.1</v>
      </c>
      <c r="AV162" s="42">
        <f t="shared" si="264"/>
        <v>0</v>
      </c>
      <c r="AW162" s="42">
        <f t="shared" si="265"/>
        <v>31771.100000000002</v>
      </c>
      <c r="AX162" s="42">
        <f t="shared" si="266"/>
        <v>31771.1</v>
      </c>
      <c r="AY162" s="42">
        <f t="shared" si="267"/>
        <v>31771.1</v>
      </c>
      <c r="AZ162" s="42">
        <f>AZ163+AZ164</f>
        <v>0</v>
      </c>
      <c r="BA162" s="43">
        <f t="shared" si="268"/>
        <v>99.999901766070423</v>
      </c>
      <c r="BB162" s="20"/>
    </row>
    <row r="163" spans="2:54" s="30" customFormat="1" ht="78" x14ac:dyDescent="0.3">
      <c r="B163" s="38" t="s">
        <v>169</v>
      </c>
      <c r="C163" s="38" t="s">
        <v>84</v>
      </c>
      <c r="D163" s="38" t="s">
        <v>92</v>
      </c>
      <c r="E163" s="39" t="str">
        <f t="shared" si="258"/>
        <v>0405</v>
      </c>
      <c r="F163" s="38" t="s">
        <v>185</v>
      </c>
      <c r="G163" s="38" t="s">
        <v>66</v>
      </c>
      <c r="H163" s="40" t="s">
        <v>67</v>
      </c>
      <c r="I163" s="18">
        <v>8871.7000000000007</v>
      </c>
      <c r="J163" s="18">
        <v>9144.5</v>
      </c>
      <c r="K163" s="18">
        <v>9144.5</v>
      </c>
      <c r="L163" s="18"/>
      <c r="M163" s="18"/>
      <c r="N163" s="18"/>
      <c r="O163" s="18">
        <v>0</v>
      </c>
      <c r="P163" s="18">
        <v>0</v>
      </c>
      <c r="Q163" s="18">
        <v>0</v>
      </c>
      <c r="R163" s="18">
        <v>0</v>
      </c>
      <c r="S163" s="18"/>
      <c r="T163" s="18">
        <f t="shared" si="319"/>
        <v>8871.7000000000007</v>
      </c>
      <c r="U163" s="18">
        <f t="shared" si="260"/>
        <v>9144.5</v>
      </c>
      <c r="V163" s="18">
        <f t="shared" si="261"/>
        <v>9144.5</v>
      </c>
      <c r="W163" s="18"/>
      <c r="X163" s="18"/>
      <c r="Y163" s="18"/>
      <c r="Z163" s="18"/>
      <c r="AA163" s="18"/>
      <c r="AB163" s="18"/>
      <c r="AC163" s="18"/>
      <c r="AD163" s="18"/>
      <c r="AE163" s="18"/>
      <c r="AF163" s="41">
        <v>10893.970869999999</v>
      </c>
      <c r="AG163" s="41"/>
      <c r="AH163" s="41">
        <f t="shared" ref="AH163:AH164" si="441">AF163</f>
        <v>10893.970869999999</v>
      </c>
      <c r="AI163" s="41">
        <f t="shared" ref="AI163:AI164" si="442">AG163</f>
        <v>0</v>
      </c>
      <c r="AJ163" s="41">
        <v>0</v>
      </c>
      <c r="AK163" s="41">
        <v>0</v>
      </c>
      <c r="AL163" s="41">
        <v>10893.93975</v>
      </c>
      <c r="AM163" s="41">
        <f t="shared" ref="AM163:AM164" si="443">AL163</f>
        <v>10893.93975</v>
      </c>
      <c r="AN163" s="41">
        <v>0</v>
      </c>
      <c r="AO163" s="42">
        <v>6185.7975699999997</v>
      </c>
      <c r="AP163" s="42">
        <v>10493.525</v>
      </c>
      <c r="AQ163" s="42">
        <v>0</v>
      </c>
      <c r="AR163" s="42">
        <v>0</v>
      </c>
      <c r="AS163" s="42">
        <v>0</v>
      </c>
      <c r="AT163" s="42">
        <v>0</v>
      </c>
      <c r="AU163" s="42">
        <f t="shared" si="263"/>
        <v>10493.525</v>
      </c>
      <c r="AV163" s="42">
        <f t="shared" si="264"/>
        <v>-1621.8249999999989</v>
      </c>
      <c r="AW163" s="42">
        <f t="shared" si="265"/>
        <v>8871.7000000000007</v>
      </c>
      <c r="AX163" s="42">
        <f t="shared" si="266"/>
        <v>9144.5</v>
      </c>
      <c r="AY163" s="42">
        <f t="shared" si="267"/>
        <v>9144.5</v>
      </c>
      <c r="AZ163" s="42"/>
      <c r="BA163" s="43">
        <f t="shared" si="268"/>
        <v>99.999714337403958</v>
      </c>
      <c r="BB163" s="44"/>
    </row>
    <row r="164" spans="2:54" s="30" customFormat="1" ht="31.2" x14ac:dyDescent="0.3">
      <c r="B164" s="38" t="s">
        <v>169</v>
      </c>
      <c r="C164" s="38" t="s">
        <v>84</v>
      </c>
      <c r="D164" s="38" t="s">
        <v>92</v>
      </c>
      <c r="E164" s="39" t="str">
        <f t="shared" si="258"/>
        <v>0405</v>
      </c>
      <c r="F164" s="38" t="s">
        <v>185</v>
      </c>
      <c r="G164" s="38" t="s">
        <v>54</v>
      </c>
      <c r="H164" s="40" t="s">
        <v>55</v>
      </c>
      <c r="I164" s="18">
        <v>22899.4</v>
      </c>
      <c r="J164" s="18">
        <v>22626.6</v>
      </c>
      <c r="K164" s="18">
        <v>22626.6</v>
      </c>
      <c r="L164" s="18"/>
      <c r="M164" s="18"/>
      <c r="N164" s="18"/>
      <c r="O164" s="18">
        <v>0</v>
      </c>
      <c r="P164" s="18">
        <v>0</v>
      </c>
      <c r="Q164" s="18">
        <v>0</v>
      </c>
      <c r="R164" s="18">
        <v>0</v>
      </c>
      <c r="S164" s="18"/>
      <c r="T164" s="18">
        <f t="shared" si="319"/>
        <v>22899.4</v>
      </c>
      <c r="U164" s="18">
        <f t="shared" si="260"/>
        <v>22626.6</v>
      </c>
      <c r="V164" s="18">
        <f t="shared" si="261"/>
        <v>22626.6</v>
      </c>
      <c r="W164" s="18"/>
      <c r="X164" s="18"/>
      <c r="Y164" s="18"/>
      <c r="Z164" s="18"/>
      <c r="AA164" s="18"/>
      <c r="AB164" s="18"/>
      <c r="AC164" s="18"/>
      <c r="AD164" s="18"/>
      <c r="AE164" s="18"/>
      <c r="AF164" s="41">
        <v>20877.129130000001</v>
      </c>
      <c r="AG164" s="41"/>
      <c r="AH164" s="41">
        <f t="shared" si="441"/>
        <v>20877.129130000001</v>
      </c>
      <c r="AI164" s="41">
        <f t="shared" si="442"/>
        <v>0</v>
      </c>
      <c r="AJ164" s="41">
        <v>0</v>
      </c>
      <c r="AK164" s="41">
        <v>0</v>
      </c>
      <c r="AL164" s="41">
        <v>20877.12904</v>
      </c>
      <c r="AM164" s="41">
        <f t="shared" si="443"/>
        <v>20877.12904</v>
      </c>
      <c r="AN164" s="41">
        <v>0</v>
      </c>
      <c r="AO164" s="14">
        <v>15025.137860000001</v>
      </c>
      <c r="AP164" s="42">
        <v>21277.575000000001</v>
      </c>
      <c r="AQ164" s="42">
        <v>0</v>
      </c>
      <c r="AR164" s="42">
        <v>0</v>
      </c>
      <c r="AS164" s="42">
        <v>0</v>
      </c>
      <c r="AT164" s="42">
        <v>0</v>
      </c>
      <c r="AU164" s="42">
        <f t="shared" si="263"/>
        <v>21277.575000000001</v>
      </c>
      <c r="AV164" s="42">
        <f t="shared" si="264"/>
        <v>1621.8250000000007</v>
      </c>
      <c r="AW164" s="42">
        <f t="shared" si="265"/>
        <v>22899.4</v>
      </c>
      <c r="AX164" s="42">
        <f t="shared" si="266"/>
        <v>22626.6</v>
      </c>
      <c r="AY164" s="42">
        <f t="shared" si="267"/>
        <v>22626.6</v>
      </c>
      <c r="AZ164" s="42"/>
      <c r="BA164" s="43">
        <f t="shared" si="268"/>
        <v>99.999999568906233</v>
      </c>
      <c r="BB164" s="44"/>
    </row>
    <row r="165" spans="2:54" s="30" customFormat="1" ht="46.8" x14ac:dyDescent="0.3">
      <c r="B165" s="38" t="s">
        <v>169</v>
      </c>
      <c r="C165" s="38" t="s">
        <v>84</v>
      </c>
      <c r="D165" s="38" t="s">
        <v>92</v>
      </c>
      <c r="E165" s="39" t="str">
        <f t="shared" si="258"/>
        <v>0405</v>
      </c>
      <c r="F165" s="38" t="s">
        <v>187</v>
      </c>
      <c r="G165" s="38"/>
      <c r="H165" s="40" t="s">
        <v>188</v>
      </c>
      <c r="I165" s="18"/>
      <c r="J165" s="18"/>
      <c r="K165" s="18"/>
      <c r="L165" s="18"/>
      <c r="M165" s="18"/>
      <c r="N165" s="18"/>
      <c r="O165" s="18">
        <f>O166</f>
        <v>0</v>
      </c>
      <c r="P165" s="18">
        <f>P166</f>
        <v>0</v>
      </c>
      <c r="Q165" s="18">
        <f>Q166</f>
        <v>0</v>
      </c>
      <c r="R165" s="18">
        <f>R166</f>
        <v>0</v>
      </c>
      <c r="S165" s="18">
        <f>S166</f>
        <v>3.3580000000000001</v>
      </c>
      <c r="T165" s="18">
        <f t="shared" si="319"/>
        <v>3.3580000000000001</v>
      </c>
      <c r="U165" s="18"/>
      <c r="V165" s="18"/>
      <c r="W165" s="18">
        <f t="shared" ref="W165:AD165" si="444">W166</f>
        <v>0</v>
      </c>
      <c r="X165" s="18">
        <f t="shared" si="444"/>
        <v>0</v>
      </c>
      <c r="Y165" s="18">
        <f t="shared" si="444"/>
        <v>0</v>
      </c>
      <c r="Z165" s="18">
        <f t="shared" si="444"/>
        <v>3.3580000000000001</v>
      </c>
      <c r="AA165" s="18">
        <f t="shared" si="444"/>
        <v>0</v>
      </c>
      <c r="AB165" s="18">
        <f t="shared" si="444"/>
        <v>0</v>
      </c>
      <c r="AC165" s="18">
        <f t="shared" si="444"/>
        <v>0</v>
      </c>
      <c r="AD165" s="18">
        <f t="shared" si="444"/>
        <v>0</v>
      </c>
      <c r="AE165" s="18"/>
      <c r="AF165" s="41">
        <f t="shared" ref="AF165:AT165" si="445">AF166</f>
        <v>335.76735000000002</v>
      </c>
      <c r="AG165" s="41">
        <f t="shared" si="445"/>
        <v>0</v>
      </c>
      <c r="AH165" s="41">
        <f t="shared" si="445"/>
        <v>332.40935000000002</v>
      </c>
      <c r="AI165" s="41">
        <f t="shared" si="445"/>
        <v>0</v>
      </c>
      <c r="AJ165" s="41">
        <f t="shared" si="445"/>
        <v>0</v>
      </c>
      <c r="AK165" s="41">
        <f t="shared" si="445"/>
        <v>0</v>
      </c>
      <c r="AL165" s="41">
        <f t="shared" si="445"/>
        <v>335.76735000000002</v>
      </c>
      <c r="AM165" s="41">
        <f t="shared" si="445"/>
        <v>332.40935000000002</v>
      </c>
      <c r="AN165" s="41">
        <f t="shared" si="445"/>
        <v>0</v>
      </c>
      <c r="AO165" s="42">
        <f t="shared" si="445"/>
        <v>335.76735000000002</v>
      </c>
      <c r="AP165" s="42">
        <f t="shared" si="445"/>
        <v>335.76735000000002</v>
      </c>
      <c r="AQ165" s="42">
        <f t="shared" si="445"/>
        <v>0</v>
      </c>
      <c r="AR165" s="42">
        <f t="shared" si="445"/>
        <v>0</v>
      </c>
      <c r="AS165" s="42">
        <f t="shared" si="445"/>
        <v>0</v>
      </c>
      <c r="AT165" s="42">
        <f t="shared" si="445"/>
        <v>0</v>
      </c>
      <c r="AU165" s="42">
        <f t="shared" si="263"/>
        <v>335.76735000000002</v>
      </c>
      <c r="AV165" s="42">
        <f t="shared" si="264"/>
        <v>-332.40935000000002</v>
      </c>
      <c r="AW165" s="42">
        <f t="shared" si="265"/>
        <v>6.7160000000000002</v>
      </c>
      <c r="AX165" s="42">
        <f t="shared" si="266"/>
        <v>0</v>
      </c>
      <c r="AY165" s="42">
        <f t="shared" si="267"/>
        <v>0</v>
      </c>
      <c r="AZ165" s="42">
        <f>AZ166</f>
        <v>0</v>
      </c>
      <c r="BA165" s="43">
        <f t="shared" si="268"/>
        <v>100</v>
      </c>
      <c r="BB165" s="20"/>
    </row>
    <row r="166" spans="2:54" s="30" customFormat="1" ht="31.2" x14ac:dyDescent="0.3">
      <c r="B166" s="38" t="s">
        <v>169</v>
      </c>
      <c r="C166" s="38" t="s">
        <v>84</v>
      </c>
      <c r="D166" s="38" t="s">
        <v>92</v>
      </c>
      <c r="E166" s="39" t="str">
        <f t="shared" ref="E166:E229" si="446">CONCATENATE(C166,D166)</f>
        <v>0405</v>
      </c>
      <c r="F166" s="38" t="s">
        <v>187</v>
      </c>
      <c r="G166" s="38" t="s">
        <v>54</v>
      </c>
      <c r="H166" s="40" t="s">
        <v>55</v>
      </c>
      <c r="I166" s="18"/>
      <c r="J166" s="18"/>
      <c r="K166" s="18"/>
      <c r="L166" s="18"/>
      <c r="M166" s="18"/>
      <c r="N166" s="18"/>
      <c r="O166" s="18">
        <v>0</v>
      </c>
      <c r="P166" s="18">
        <v>0</v>
      </c>
      <c r="Q166" s="18">
        <v>0</v>
      </c>
      <c r="R166" s="18">
        <v>0</v>
      </c>
      <c r="S166" s="18">
        <v>3.3580000000000001</v>
      </c>
      <c r="T166" s="18">
        <f t="shared" si="319"/>
        <v>3.3580000000000001</v>
      </c>
      <c r="U166" s="18"/>
      <c r="V166" s="18"/>
      <c r="W166" s="18"/>
      <c r="X166" s="18"/>
      <c r="Y166" s="18"/>
      <c r="Z166" s="18">
        <v>3.3580000000000001</v>
      </c>
      <c r="AA166" s="18"/>
      <c r="AB166" s="18"/>
      <c r="AC166" s="18"/>
      <c r="AD166" s="18"/>
      <c r="AE166" s="18"/>
      <c r="AF166" s="41">
        <v>335.76735000000002</v>
      </c>
      <c r="AG166" s="41"/>
      <c r="AH166" s="41">
        <v>332.40935000000002</v>
      </c>
      <c r="AI166" s="41"/>
      <c r="AJ166" s="41">
        <v>0</v>
      </c>
      <c r="AK166" s="41">
        <v>0</v>
      </c>
      <c r="AL166" s="41">
        <v>335.76735000000002</v>
      </c>
      <c r="AM166" s="41">
        <v>332.40935000000002</v>
      </c>
      <c r="AN166" s="41">
        <v>0</v>
      </c>
      <c r="AO166" s="14">
        <v>335.76735000000002</v>
      </c>
      <c r="AP166" s="42">
        <v>335.76735000000002</v>
      </c>
      <c r="AQ166" s="42">
        <v>0</v>
      </c>
      <c r="AR166" s="42">
        <v>0</v>
      </c>
      <c r="AS166" s="42">
        <v>0</v>
      </c>
      <c r="AT166" s="42">
        <v>0</v>
      </c>
      <c r="AU166" s="42">
        <f t="shared" ref="AU166:AU229" si="447">AP166+AS166+AT166+AR166+AQ166</f>
        <v>335.76735000000002</v>
      </c>
      <c r="AV166" s="42">
        <f t="shared" ref="AV166:AV229" si="448">T166-AU166</f>
        <v>-332.40935000000002</v>
      </c>
      <c r="AW166" s="42">
        <f t="shared" ref="AW166:AW229" si="449">T166+W166+X166+Y166+Z166</f>
        <v>6.7160000000000002</v>
      </c>
      <c r="AX166" s="42">
        <f t="shared" ref="AX166:AX229" si="450">U166+AA166+AB166</f>
        <v>0</v>
      </c>
      <c r="AY166" s="42">
        <f t="shared" ref="AY166:AY229" si="451">V166+AC166+AE166+AD166</f>
        <v>0</v>
      </c>
      <c r="AZ166" s="42"/>
      <c r="BA166" s="43">
        <f t="shared" ref="BA166:BA229" si="452">AL166/AF166*100</f>
        <v>100</v>
      </c>
      <c r="BB166" s="44"/>
    </row>
    <row r="167" spans="2:54" s="30" customFormat="1" ht="46.8" x14ac:dyDescent="0.3">
      <c r="B167" s="38" t="s">
        <v>169</v>
      </c>
      <c r="C167" s="38" t="s">
        <v>84</v>
      </c>
      <c r="D167" s="38" t="s">
        <v>92</v>
      </c>
      <c r="E167" s="39" t="str">
        <f t="shared" si="446"/>
        <v>0405</v>
      </c>
      <c r="F167" s="16" t="s">
        <v>78</v>
      </c>
      <c r="G167" s="39"/>
      <c r="H167" s="40" t="s">
        <v>79</v>
      </c>
      <c r="I167" s="18"/>
      <c r="J167" s="18"/>
      <c r="K167" s="18"/>
      <c r="L167" s="18"/>
      <c r="M167" s="18"/>
      <c r="N167" s="18"/>
      <c r="O167" s="18">
        <f t="shared" ref="O167:O169" si="453">O168</f>
        <v>0</v>
      </c>
      <c r="P167" s="18"/>
      <c r="Q167" s="18"/>
      <c r="R167" s="18"/>
      <c r="S167" s="18"/>
      <c r="T167" s="18">
        <f t="shared" si="319"/>
        <v>0</v>
      </c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41">
        <f t="shared" ref="AF167:AF169" si="454">AF168</f>
        <v>1445.98359</v>
      </c>
      <c r="AG167" s="41">
        <f t="shared" ref="AG167:AG169" si="455">AG168</f>
        <v>0</v>
      </c>
      <c r="AH167" s="41">
        <f t="shared" ref="AH167:AH169" si="456">AH168</f>
        <v>0</v>
      </c>
      <c r="AI167" s="41">
        <f t="shared" ref="AI167:AI169" si="457">AI168</f>
        <v>0</v>
      </c>
      <c r="AJ167" s="41">
        <f t="shared" ref="AJ167:AJ169" si="458">AJ168</f>
        <v>0</v>
      </c>
      <c r="AK167" s="41">
        <f t="shared" ref="AK167:AK169" si="459">AK168</f>
        <v>0</v>
      </c>
      <c r="AL167" s="41">
        <f t="shared" ref="AL167:AL169" si="460">AL168</f>
        <v>1445.98359</v>
      </c>
      <c r="AM167" s="41">
        <f t="shared" ref="AM167:AM169" si="461">AM168</f>
        <v>0</v>
      </c>
      <c r="AN167" s="41">
        <f t="shared" ref="AN167:AN169" si="462">AN168</f>
        <v>0</v>
      </c>
      <c r="AO167" s="54">
        <f t="shared" ref="AO167:AO169" si="463">AO168</f>
        <v>0</v>
      </c>
      <c r="AP167" s="14">
        <f t="shared" ref="AP167:AP169" si="464">AP168</f>
        <v>14.89</v>
      </c>
      <c r="AQ167" s="42">
        <f t="shared" ref="AQ167:AQ169" si="465">AQ168</f>
        <v>0</v>
      </c>
      <c r="AR167" s="14">
        <f t="shared" ref="AR167:AR169" si="466">AR168</f>
        <v>0</v>
      </c>
      <c r="AS167" s="42">
        <f t="shared" ref="AS167:AS169" si="467">AS168</f>
        <v>0</v>
      </c>
      <c r="AT167" s="14">
        <f t="shared" ref="AT167:AT169" si="468">AT168</f>
        <v>0</v>
      </c>
      <c r="AU167" s="42">
        <f t="shared" si="447"/>
        <v>14.89</v>
      </c>
      <c r="AV167" s="42">
        <f t="shared" si="448"/>
        <v>-14.89</v>
      </c>
      <c r="AW167" s="42"/>
      <c r="AX167" s="42"/>
      <c r="AY167" s="42"/>
      <c r="AZ167" s="42"/>
      <c r="BA167" s="43">
        <f t="shared" si="452"/>
        <v>100</v>
      </c>
      <c r="BB167" s="44"/>
    </row>
    <row r="168" spans="2:54" s="30" customFormat="1" ht="31.2" x14ac:dyDescent="0.3">
      <c r="B168" s="38" t="s">
        <v>169</v>
      </c>
      <c r="C168" s="38" t="s">
        <v>84</v>
      </c>
      <c r="D168" s="38" t="s">
        <v>92</v>
      </c>
      <c r="E168" s="39" t="str">
        <f t="shared" si="446"/>
        <v>0405</v>
      </c>
      <c r="F168" s="16" t="s">
        <v>80</v>
      </c>
      <c r="G168" s="39"/>
      <c r="H168" s="40" t="s">
        <v>81</v>
      </c>
      <c r="I168" s="18"/>
      <c r="J168" s="18"/>
      <c r="K168" s="18"/>
      <c r="L168" s="18"/>
      <c r="M168" s="18"/>
      <c r="N168" s="18"/>
      <c r="O168" s="18">
        <f t="shared" si="453"/>
        <v>0</v>
      </c>
      <c r="P168" s="18"/>
      <c r="Q168" s="18"/>
      <c r="R168" s="18"/>
      <c r="S168" s="18"/>
      <c r="T168" s="18">
        <f t="shared" si="319"/>
        <v>0</v>
      </c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41">
        <f t="shared" si="454"/>
        <v>1445.98359</v>
      </c>
      <c r="AG168" s="41">
        <f t="shared" si="455"/>
        <v>0</v>
      </c>
      <c r="AH168" s="41">
        <f t="shared" si="456"/>
        <v>0</v>
      </c>
      <c r="AI168" s="41">
        <f t="shared" si="457"/>
        <v>0</v>
      </c>
      <c r="AJ168" s="41">
        <f t="shared" si="458"/>
        <v>0</v>
      </c>
      <c r="AK168" s="41">
        <f t="shared" si="459"/>
        <v>0</v>
      </c>
      <c r="AL168" s="41">
        <f t="shared" si="460"/>
        <v>1445.98359</v>
      </c>
      <c r="AM168" s="41">
        <f t="shared" si="461"/>
        <v>0</v>
      </c>
      <c r="AN168" s="41">
        <f t="shared" si="462"/>
        <v>0</v>
      </c>
      <c r="AO168" s="14">
        <f t="shared" si="463"/>
        <v>0</v>
      </c>
      <c r="AP168" s="42">
        <f t="shared" si="464"/>
        <v>14.89</v>
      </c>
      <c r="AQ168" s="14">
        <f t="shared" si="465"/>
        <v>0</v>
      </c>
      <c r="AR168" s="42">
        <f t="shared" si="466"/>
        <v>0</v>
      </c>
      <c r="AS168" s="14">
        <f t="shared" si="467"/>
        <v>0</v>
      </c>
      <c r="AT168" s="42">
        <f t="shared" si="468"/>
        <v>0</v>
      </c>
      <c r="AU168" s="42">
        <f t="shared" si="447"/>
        <v>14.89</v>
      </c>
      <c r="AV168" s="42">
        <f t="shared" si="448"/>
        <v>-14.89</v>
      </c>
      <c r="AW168" s="42"/>
      <c r="AX168" s="42"/>
      <c r="AY168" s="42"/>
      <c r="AZ168" s="42"/>
      <c r="BA168" s="43">
        <f t="shared" si="452"/>
        <v>100</v>
      </c>
      <c r="BB168" s="44"/>
    </row>
    <row r="169" spans="2:54" s="30" customFormat="1" ht="31.2" x14ac:dyDescent="0.3">
      <c r="B169" s="38" t="s">
        <v>169</v>
      </c>
      <c r="C169" s="38" t="s">
        <v>84</v>
      </c>
      <c r="D169" s="38" t="s">
        <v>92</v>
      </c>
      <c r="E169" s="39" t="str">
        <f t="shared" si="446"/>
        <v>0405</v>
      </c>
      <c r="F169" s="16" t="s">
        <v>82</v>
      </c>
      <c r="G169" s="39"/>
      <c r="H169" s="40" t="s">
        <v>83</v>
      </c>
      <c r="I169" s="18"/>
      <c r="J169" s="18"/>
      <c r="K169" s="18"/>
      <c r="L169" s="18"/>
      <c r="M169" s="18"/>
      <c r="N169" s="18"/>
      <c r="O169" s="18">
        <f t="shared" si="453"/>
        <v>0</v>
      </c>
      <c r="P169" s="18"/>
      <c r="Q169" s="18"/>
      <c r="R169" s="18"/>
      <c r="S169" s="18"/>
      <c r="T169" s="18">
        <f t="shared" si="319"/>
        <v>0</v>
      </c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41">
        <f t="shared" si="454"/>
        <v>1445.98359</v>
      </c>
      <c r="AG169" s="41">
        <f t="shared" si="455"/>
        <v>0</v>
      </c>
      <c r="AH169" s="41">
        <f t="shared" si="456"/>
        <v>0</v>
      </c>
      <c r="AI169" s="41">
        <f t="shared" si="457"/>
        <v>0</v>
      </c>
      <c r="AJ169" s="41">
        <f t="shared" si="458"/>
        <v>0</v>
      </c>
      <c r="AK169" s="41">
        <f t="shared" si="459"/>
        <v>0</v>
      </c>
      <c r="AL169" s="41">
        <f t="shared" si="460"/>
        <v>1445.98359</v>
      </c>
      <c r="AM169" s="41">
        <f t="shared" si="461"/>
        <v>0</v>
      </c>
      <c r="AN169" s="41">
        <f t="shared" si="462"/>
        <v>0</v>
      </c>
      <c r="AO169" s="54">
        <f t="shared" si="463"/>
        <v>0</v>
      </c>
      <c r="AP169" s="14">
        <f t="shared" si="464"/>
        <v>14.89</v>
      </c>
      <c r="AQ169" s="42">
        <f t="shared" si="465"/>
        <v>0</v>
      </c>
      <c r="AR169" s="14">
        <f t="shared" si="466"/>
        <v>0</v>
      </c>
      <c r="AS169" s="42">
        <f t="shared" si="467"/>
        <v>0</v>
      </c>
      <c r="AT169" s="14">
        <f t="shared" si="468"/>
        <v>0</v>
      </c>
      <c r="AU169" s="42">
        <f t="shared" si="447"/>
        <v>14.89</v>
      </c>
      <c r="AV169" s="42">
        <f t="shared" si="448"/>
        <v>-14.89</v>
      </c>
      <c r="AW169" s="42"/>
      <c r="AX169" s="42"/>
      <c r="AY169" s="42"/>
      <c r="AZ169" s="42"/>
      <c r="BA169" s="43">
        <f t="shared" si="452"/>
        <v>100</v>
      </c>
      <c r="BB169" s="44"/>
    </row>
    <row r="170" spans="2:54" s="30" customFormat="1" x14ac:dyDescent="0.3">
      <c r="B170" s="38" t="s">
        <v>169</v>
      </c>
      <c r="C170" s="38" t="s">
        <v>84</v>
      </c>
      <c r="D170" s="38" t="s">
        <v>92</v>
      </c>
      <c r="E170" s="39" t="str">
        <f t="shared" si="446"/>
        <v>0405</v>
      </c>
      <c r="F170" s="16" t="s">
        <v>82</v>
      </c>
      <c r="G170" s="38" t="s">
        <v>56</v>
      </c>
      <c r="H170" s="40" t="s">
        <v>57</v>
      </c>
      <c r="I170" s="18"/>
      <c r="J170" s="18"/>
      <c r="K170" s="18"/>
      <c r="L170" s="18"/>
      <c r="M170" s="18"/>
      <c r="N170" s="18"/>
      <c r="O170" s="18">
        <v>0</v>
      </c>
      <c r="P170" s="18"/>
      <c r="Q170" s="18"/>
      <c r="R170" s="18"/>
      <c r="S170" s="18"/>
      <c r="T170" s="18">
        <f t="shared" si="319"/>
        <v>0</v>
      </c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41">
        <v>1445.98359</v>
      </c>
      <c r="AG170" s="41"/>
      <c r="AH170" s="41">
        <v>0</v>
      </c>
      <c r="AI170" s="41">
        <v>0</v>
      </c>
      <c r="AJ170" s="41">
        <v>0</v>
      </c>
      <c r="AK170" s="41">
        <v>0</v>
      </c>
      <c r="AL170" s="41">
        <v>1445.98359</v>
      </c>
      <c r="AM170" s="41">
        <v>0</v>
      </c>
      <c r="AN170" s="41">
        <v>0</v>
      </c>
      <c r="AO170" s="14">
        <v>0</v>
      </c>
      <c r="AP170" s="42">
        <v>14.89</v>
      </c>
      <c r="AQ170" s="14">
        <v>0</v>
      </c>
      <c r="AR170" s="42">
        <v>0</v>
      </c>
      <c r="AS170" s="14">
        <v>0</v>
      </c>
      <c r="AT170" s="42">
        <v>0</v>
      </c>
      <c r="AU170" s="42">
        <f t="shared" si="447"/>
        <v>14.89</v>
      </c>
      <c r="AV170" s="42">
        <f t="shared" si="448"/>
        <v>-14.89</v>
      </c>
      <c r="AW170" s="42"/>
      <c r="AX170" s="42"/>
      <c r="AY170" s="42"/>
      <c r="AZ170" s="42"/>
      <c r="BA170" s="43">
        <f t="shared" si="452"/>
        <v>100</v>
      </c>
      <c r="BB170" s="44"/>
    </row>
    <row r="171" spans="2:54" s="30" customFormat="1" x14ac:dyDescent="0.3">
      <c r="B171" s="31" t="s">
        <v>169</v>
      </c>
      <c r="C171" s="31" t="s">
        <v>84</v>
      </c>
      <c r="D171" s="31" t="s">
        <v>189</v>
      </c>
      <c r="E171" s="29" t="str">
        <f t="shared" si="446"/>
        <v>0407</v>
      </c>
      <c r="F171" s="31"/>
      <c r="G171" s="29"/>
      <c r="H171" s="32" t="s">
        <v>190</v>
      </c>
      <c r="I171" s="33">
        <f t="shared" ref="I171:N171" si="469">I179</f>
        <v>137294.70000000001</v>
      </c>
      <c r="J171" s="33">
        <f t="shared" si="469"/>
        <v>134923.5</v>
      </c>
      <c r="K171" s="33">
        <f t="shared" si="469"/>
        <v>134923.5</v>
      </c>
      <c r="L171" s="33">
        <f t="shared" si="469"/>
        <v>-3043.7</v>
      </c>
      <c r="M171" s="33">
        <f t="shared" si="469"/>
        <v>-3652.5</v>
      </c>
      <c r="N171" s="33">
        <f t="shared" si="469"/>
        <v>-3652.5</v>
      </c>
      <c r="O171" s="33">
        <f>O179+O172</f>
        <v>-178.46199999999999</v>
      </c>
      <c r="P171" s="33">
        <f>P179+P172</f>
        <v>0</v>
      </c>
      <c r="Q171" s="33">
        <f>Q179+Q172</f>
        <v>0</v>
      </c>
      <c r="R171" s="33">
        <f>R179+R172</f>
        <v>20228.900000000001</v>
      </c>
      <c r="S171" s="33">
        <f>S179</f>
        <v>33213.599999999999</v>
      </c>
      <c r="T171" s="33">
        <f t="shared" si="319"/>
        <v>187515.038</v>
      </c>
      <c r="U171" s="33">
        <f t="shared" ref="U171:U229" si="470">J171+M171</f>
        <v>131271</v>
      </c>
      <c r="V171" s="33">
        <f t="shared" ref="V171:V229" si="471">K171+N171</f>
        <v>131271</v>
      </c>
      <c r="W171" s="33">
        <f t="shared" ref="W171:AE171" si="472">W179</f>
        <v>9472.5</v>
      </c>
      <c r="X171" s="33">
        <f t="shared" si="472"/>
        <v>0</v>
      </c>
      <c r="Y171" s="33">
        <f t="shared" si="472"/>
        <v>0</v>
      </c>
      <c r="Z171" s="33">
        <f t="shared" si="472"/>
        <v>23741.1</v>
      </c>
      <c r="AA171" s="33">
        <f t="shared" si="472"/>
        <v>13271.7</v>
      </c>
      <c r="AB171" s="33">
        <f t="shared" si="472"/>
        <v>0</v>
      </c>
      <c r="AC171" s="33">
        <f t="shared" si="472"/>
        <v>13271.7</v>
      </c>
      <c r="AD171" s="33">
        <f t="shared" si="472"/>
        <v>0</v>
      </c>
      <c r="AE171" s="33">
        <f t="shared" si="472"/>
        <v>0</v>
      </c>
      <c r="AF171" s="34">
        <f t="shared" ref="AF171:AT171" si="473">AF179+AF172</f>
        <v>186916.52721</v>
      </c>
      <c r="AG171" s="34">
        <f t="shared" si="473"/>
        <v>0</v>
      </c>
      <c r="AH171" s="34">
        <f t="shared" si="473"/>
        <v>0</v>
      </c>
      <c r="AI171" s="34">
        <f t="shared" si="473"/>
        <v>0</v>
      </c>
      <c r="AJ171" s="34">
        <f t="shared" si="473"/>
        <v>0</v>
      </c>
      <c r="AK171" s="34">
        <f t="shared" si="473"/>
        <v>0</v>
      </c>
      <c r="AL171" s="34">
        <f t="shared" si="473"/>
        <v>174404.12367</v>
      </c>
      <c r="AM171" s="34">
        <f t="shared" si="473"/>
        <v>0</v>
      </c>
      <c r="AN171" s="34">
        <f t="shared" si="473"/>
        <v>0</v>
      </c>
      <c r="AO171" s="36">
        <f t="shared" si="473"/>
        <v>87718.786099999998</v>
      </c>
      <c r="AP171" s="36">
        <f t="shared" si="473"/>
        <v>189063.5</v>
      </c>
      <c r="AQ171" s="36">
        <f t="shared" si="473"/>
        <v>-178.46199999999999</v>
      </c>
      <c r="AR171" s="36">
        <f t="shared" si="473"/>
        <v>0</v>
      </c>
      <c r="AS171" s="36">
        <f t="shared" si="473"/>
        <v>0</v>
      </c>
      <c r="AT171" s="36">
        <f t="shared" si="473"/>
        <v>0</v>
      </c>
      <c r="AU171" s="36">
        <f t="shared" si="447"/>
        <v>188885.038</v>
      </c>
      <c r="AV171" s="36">
        <f t="shared" si="448"/>
        <v>-1370</v>
      </c>
      <c r="AW171" s="36">
        <f t="shared" si="449"/>
        <v>220728.63800000001</v>
      </c>
      <c r="AX171" s="36">
        <f t="shared" si="450"/>
        <v>144542.70000000001</v>
      </c>
      <c r="AY171" s="36">
        <f t="shared" si="451"/>
        <v>144542.70000000001</v>
      </c>
      <c r="AZ171" s="36">
        <f>AZ179</f>
        <v>0</v>
      </c>
      <c r="BA171" s="37">
        <f t="shared" si="452"/>
        <v>93.305887003805523</v>
      </c>
      <c r="BB171" s="20"/>
    </row>
    <row r="172" spans="2:54" x14ac:dyDescent="0.3">
      <c r="B172" s="38" t="s">
        <v>169</v>
      </c>
      <c r="C172" s="38" t="s">
        <v>84</v>
      </c>
      <c r="D172" s="38" t="s">
        <v>189</v>
      </c>
      <c r="E172" s="39" t="str">
        <f t="shared" si="446"/>
        <v>0407</v>
      </c>
      <c r="F172" s="38" t="s">
        <v>191</v>
      </c>
      <c r="G172" s="39"/>
      <c r="H172" s="40" t="s">
        <v>192</v>
      </c>
      <c r="I172" s="18"/>
      <c r="J172" s="18"/>
      <c r="K172" s="18"/>
      <c r="L172" s="18"/>
      <c r="M172" s="18"/>
      <c r="N172" s="18"/>
      <c r="O172" s="18">
        <f t="shared" ref="O172:O173" si="474">O173</f>
        <v>953.596</v>
      </c>
      <c r="P172" s="18">
        <f t="shared" ref="P172:P180" si="475">P173</f>
        <v>0</v>
      </c>
      <c r="Q172" s="18">
        <f t="shared" ref="Q172:Q180" si="476">Q173</f>
        <v>0</v>
      </c>
      <c r="R172" s="18">
        <f t="shared" ref="R172:R180" si="477">R173</f>
        <v>0</v>
      </c>
      <c r="S172" s="18"/>
      <c r="T172" s="18">
        <f t="shared" si="319"/>
        <v>953.596</v>
      </c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41">
        <f t="shared" ref="AF172:AF173" si="478">AF173</f>
        <v>1003.78521</v>
      </c>
      <c r="AG172" s="41">
        <f t="shared" ref="AG172:AG173" si="479">AG173</f>
        <v>0</v>
      </c>
      <c r="AH172" s="41">
        <f t="shared" ref="AH172:AH173" si="480">AH173</f>
        <v>0</v>
      </c>
      <c r="AI172" s="41">
        <f t="shared" ref="AI172:AI173" si="481">AI173</f>
        <v>0</v>
      </c>
      <c r="AJ172" s="41">
        <f t="shared" ref="AJ172:AJ173" si="482">AJ173</f>
        <v>0</v>
      </c>
      <c r="AK172" s="41">
        <f t="shared" ref="AK172:AK173" si="483">AK173</f>
        <v>0</v>
      </c>
      <c r="AL172" s="41">
        <f t="shared" ref="AL172:AL173" si="484">AL173</f>
        <v>1003.78424</v>
      </c>
      <c r="AM172" s="41">
        <f t="shared" ref="AM172:AM173" si="485">AM173</f>
        <v>0</v>
      </c>
      <c r="AN172" s="41">
        <f t="shared" ref="AN172:AN173" si="486">AN173</f>
        <v>0</v>
      </c>
      <c r="AO172" s="14">
        <f t="shared" ref="AO172:AO173" si="487">AO173</f>
        <v>0</v>
      </c>
      <c r="AP172" s="42">
        <f t="shared" ref="AP172:AP173" si="488">AP173</f>
        <v>1370</v>
      </c>
      <c r="AQ172" s="42">
        <f t="shared" ref="AQ172:AQ173" si="489">AQ173</f>
        <v>953.596</v>
      </c>
      <c r="AR172" s="42">
        <f t="shared" ref="AR172:AR173" si="490">AR173</f>
        <v>0</v>
      </c>
      <c r="AS172" s="42">
        <f t="shared" ref="AS172:AS173" si="491">AS173</f>
        <v>0</v>
      </c>
      <c r="AT172" s="42">
        <f t="shared" ref="AT172:AT173" si="492">AT173</f>
        <v>0</v>
      </c>
      <c r="AU172" s="42">
        <f t="shared" si="447"/>
        <v>2323.596</v>
      </c>
      <c r="AV172" s="42">
        <f t="shared" si="448"/>
        <v>-1370</v>
      </c>
      <c r="AW172" s="42"/>
      <c r="AX172" s="42"/>
      <c r="AY172" s="42"/>
      <c r="AZ172" s="42"/>
      <c r="BA172" s="43">
        <f t="shared" si="452"/>
        <v>99.99990336578081</v>
      </c>
      <c r="BB172" s="20"/>
    </row>
    <row r="173" spans="2:54" x14ac:dyDescent="0.3">
      <c r="B173" s="38" t="s">
        <v>169</v>
      </c>
      <c r="C173" s="38" t="s">
        <v>84</v>
      </c>
      <c r="D173" s="38" t="s">
        <v>189</v>
      </c>
      <c r="E173" s="39" t="str">
        <f t="shared" si="446"/>
        <v>0407</v>
      </c>
      <c r="F173" s="38" t="s">
        <v>193</v>
      </c>
      <c r="G173" s="39"/>
      <c r="H173" s="40" t="s">
        <v>109</v>
      </c>
      <c r="I173" s="18"/>
      <c r="J173" s="18"/>
      <c r="K173" s="18"/>
      <c r="L173" s="18"/>
      <c r="M173" s="18"/>
      <c r="N173" s="18"/>
      <c r="O173" s="18">
        <f t="shared" si="474"/>
        <v>953.596</v>
      </c>
      <c r="P173" s="18">
        <f t="shared" si="475"/>
        <v>0</v>
      </c>
      <c r="Q173" s="18">
        <f t="shared" si="476"/>
        <v>0</v>
      </c>
      <c r="R173" s="18">
        <f t="shared" si="477"/>
        <v>0</v>
      </c>
      <c r="S173" s="18"/>
      <c r="T173" s="18">
        <f t="shared" si="319"/>
        <v>953.596</v>
      </c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41">
        <f t="shared" si="478"/>
        <v>1003.78521</v>
      </c>
      <c r="AG173" s="41">
        <f t="shared" si="479"/>
        <v>0</v>
      </c>
      <c r="AH173" s="41">
        <f t="shared" si="480"/>
        <v>0</v>
      </c>
      <c r="AI173" s="41">
        <f t="shared" si="481"/>
        <v>0</v>
      </c>
      <c r="AJ173" s="41">
        <f t="shared" si="482"/>
        <v>0</v>
      </c>
      <c r="AK173" s="41">
        <f t="shared" si="483"/>
        <v>0</v>
      </c>
      <c r="AL173" s="41">
        <f t="shared" si="484"/>
        <v>1003.78424</v>
      </c>
      <c r="AM173" s="41">
        <f t="shared" si="485"/>
        <v>0</v>
      </c>
      <c r="AN173" s="41">
        <f t="shared" si="486"/>
        <v>0</v>
      </c>
      <c r="AO173" s="42">
        <f t="shared" si="487"/>
        <v>0</v>
      </c>
      <c r="AP173" s="42">
        <f t="shared" si="488"/>
        <v>1370</v>
      </c>
      <c r="AQ173" s="42">
        <f t="shared" si="489"/>
        <v>953.596</v>
      </c>
      <c r="AR173" s="42">
        <f t="shared" si="490"/>
        <v>0</v>
      </c>
      <c r="AS173" s="42">
        <f t="shared" si="491"/>
        <v>0</v>
      </c>
      <c r="AT173" s="42">
        <f t="shared" si="492"/>
        <v>0</v>
      </c>
      <c r="AU173" s="42">
        <f t="shared" si="447"/>
        <v>2323.596</v>
      </c>
      <c r="AV173" s="42">
        <f t="shared" si="448"/>
        <v>-1370</v>
      </c>
      <c r="AW173" s="42"/>
      <c r="AX173" s="42"/>
      <c r="AY173" s="42"/>
      <c r="AZ173" s="42"/>
      <c r="BA173" s="43">
        <f t="shared" si="452"/>
        <v>99.99990336578081</v>
      </c>
      <c r="BB173" s="20"/>
    </row>
    <row r="174" spans="2:54" ht="46.8" x14ac:dyDescent="0.3">
      <c r="B174" s="38" t="s">
        <v>169</v>
      </c>
      <c r="C174" s="38" t="s">
        <v>84</v>
      </c>
      <c r="D174" s="38" t="s">
        <v>189</v>
      </c>
      <c r="E174" s="39" t="str">
        <f t="shared" si="446"/>
        <v>0407</v>
      </c>
      <c r="F174" s="38" t="s">
        <v>194</v>
      </c>
      <c r="G174" s="39"/>
      <c r="H174" s="40" t="s">
        <v>195</v>
      </c>
      <c r="I174" s="18"/>
      <c r="J174" s="18"/>
      <c r="K174" s="18"/>
      <c r="L174" s="18"/>
      <c r="M174" s="18"/>
      <c r="N174" s="18"/>
      <c r="O174" s="18">
        <f>O175+O177</f>
        <v>953.596</v>
      </c>
      <c r="P174" s="18">
        <f t="shared" si="475"/>
        <v>0</v>
      </c>
      <c r="Q174" s="18">
        <f t="shared" si="476"/>
        <v>0</v>
      </c>
      <c r="R174" s="18">
        <f t="shared" si="477"/>
        <v>0</v>
      </c>
      <c r="S174" s="18"/>
      <c r="T174" s="18">
        <f t="shared" si="319"/>
        <v>953.596</v>
      </c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41">
        <f t="shared" ref="AF174:AT174" si="493">AF175+AF177</f>
        <v>1003.78521</v>
      </c>
      <c r="AG174" s="41">
        <f t="shared" si="493"/>
        <v>0</v>
      </c>
      <c r="AH174" s="41">
        <f t="shared" si="493"/>
        <v>0</v>
      </c>
      <c r="AI174" s="41">
        <f t="shared" si="493"/>
        <v>0</v>
      </c>
      <c r="AJ174" s="41">
        <f t="shared" si="493"/>
        <v>0</v>
      </c>
      <c r="AK174" s="41">
        <f t="shared" si="493"/>
        <v>0</v>
      </c>
      <c r="AL174" s="41">
        <f t="shared" si="493"/>
        <v>1003.78424</v>
      </c>
      <c r="AM174" s="41">
        <f t="shared" si="493"/>
        <v>0</v>
      </c>
      <c r="AN174" s="41">
        <f t="shared" si="493"/>
        <v>0</v>
      </c>
      <c r="AO174" s="14">
        <f t="shared" si="493"/>
        <v>0</v>
      </c>
      <c r="AP174" s="42">
        <f t="shared" si="493"/>
        <v>1370</v>
      </c>
      <c r="AQ174" s="42">
        <f t="shared" si="493"/>
        <v>953.596</v>
      </c>
      <c r="AR174" s="42">
        <f t="shared" si="493"/>
        <v>0</v>
      </c>
      <c r="AS174" s="42">
        <f t="shared" si="493"/>
        <v>0</v>
      </c>
      <c r="AT174" s="42">
        <f t="shared" si="493"/>
        <v>0</v>
      </c>
      <c r="AU174" s="42">
        <f t="shared" si="447"/>
        <v>2323.596</v>
      </c>
      <c r="AV174" s="42">
        <f t="shared" si="448"/>
        <v>-1370</v>
      </c>
      <c r="AW174" s="42"/>
      <c r="AX174" s="42"/>
      <c r="AY174" s="42"/>
      <c r="AZ174" s="42"/>
      <c r="BA174" s="43">
        <f t="shared" si="452"/>
        <v>99.99990336578081</v>
      </c>
      <c r="BB174" s="20"/>
    </row>
    <row r="175" spans="2:54" ht="31.2" x14ac:dyDescent="0.3">
      <c r="B175" s="38" t="s">
        <v>169</v>
      </c>
      <c r="C175" s="38" t="s">
        <v>84</v>
      </c>
      <c r="D175" s="38" t="s">
        <v>189</v>
      </c>
      <c r="E175" s="39" t="str">
        <f t="shared" si="446"/>
        <v>0407</v>
      </c>
      <c r="F175" s="38" t="s">
        <v>196</v>
      </c>
      <c r="G175" s="39"/>
      <c r="H175" s="40" t="s">
        <v>197</v>
      </c>
      <c r="I175" s="18"/>
      <c r="J175" s="18"/>
      <c r="K175" s="18"/>
      <c r="L175" s="18"/>
      <c r="M175" s="18"/>
      <c r="N175" s="18"/>
      <c r="O175" s="18">
        <f>O176</f>
        <v>0</v>
      </c>
      <c r="P175" s="18">
        <f t="shared" si="475"/>
        <v>0</v>
      </c>
      <c r="Q175" s="18">
        <f t="shared" si="476"/>
        <v>0</v>
      </c>
      <c r="R175" s="18">
        <f t="shared" si="477"/>
        <v>0</v>
      </c>
      <c r="S175" s="18"/>
      <c r="T175" s="18">
        <f t="shared" si="319"/>
        <v>0</v>
      </c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41">
        <f t="shared" ref="AF175:AT175" si="494">AF176</f>
        <v>0</v>
      </c>
      <c r="AG175" s="41">
        <f t="shared" si="494"/>
        <v>0</v>
      </c>
      <c r="AH175" s="41">
        <f t="shared" si="494"/>
        <v>0</v>
      </c>
      <c r="AI175" s="41">
        <f t="shared" si="494"/>
        <v>0</v>
      </c>
      <c r="AJ175" s="41">
        <f t="shared" si="494"/>
        <v>0</v>
      </c>
      <c r="AK175" s="41">
        <f t="shared" si="494"/>
        <v>0</v>
      </c>
      <c r="AL175" s="41">
        <f t="shared" si="494"/>
        <v>0</v>
      </c>
      <c r="AM175" s="41">
        <f t="shared" si="494"/>
        <v>0</v>
      </c>
      <c r="AN175" s="41">
        <f t="shared" si="494"/>
        <v>0</v>
      </c>
      <c r="AO175" s="42">
        <f t="shared" si="494"/>
        <v>0</v>
      </c>
      <c r="AP175" s="42">
        <f t="shared" si="494"/>
        <v>1370</v>
      </c>
      <c r="AQ175" s="42">
        <f t="shared" si="494"/>
        <v>0</v>
      </c>
      <c r="AR175" s="42">
        <f t="shared" si="494"/>
        <v>0</v>
      </c>
      <c r="AS175" s="42">
        <f t="shared" si="494"/>
        <v>0</v>
      </c>
      <c r="AT175" s="42">
        <f t="shared" si="494"/>
        <v>0</v>
      </c>
      <c r="AU175" s="42">
        <f t="shared" si="447"/>
        <v>1370</v>
      </c>
      <c r="AV175" s="42">
        <f t="shared" si="448"/>
        <v>-1370</v>
      </c>
      <c r="AW175" s="42"/>
      <c r="AX175" s="42"/>
      <c r="AY175" s="42"/>
      <c r="AZ175" s="42"/>
      <c r="BA175" s="43"/>
      <c r="BB175" s="20">
        <v>0</v>
      </c>
    </row>
    <row r="176" spans="2:54" ht="31.2" x14ac:dyDescent="0.3">
      <c r="B176" s="38" t="s">
        <v>169</v>
      </c>
      <c r="C176" s="38" t="s">
        <v>84</v>
      </c>
      <c r="D176" s="38" t="s">
        <v>189</v>
      </c>
      <c r="E176" s="39" t="str">
        <f t="shared" si="446"/>
        <v>0407</v>
      </c>
      <c r="F176" s="38" t="s">
        <v>196</v>
      </c>
      <c r="G176" s="38" t="s">
        <v>54</v>
      </c>
      <c r="H176" s="40" t="s">
        <v>55</v>
      </c>
      <c r="I176" s="18"/>
      <c r="J176" s="18"/>
      <c r="K176" s="18"/>
      <c r="L176" s="18"/>
      <c r="M176" s="18"/>
      <c r="N176" s="18"/>
      <c r="O176" s="18">
        <v>0</v>
      </c>
      <c r="P176" s="18">
        <v>0</v>
      </c>
      <c r="Q176" s="18">
        <v>0</v>
      </c>
      <c r="R176" s="18">
        <v>0</v>
      </c>
      <c r="S176" s="18"/>
      <c r="T176" s="18">
        <f t="shared" si="319"/>
        <v>0</v>
      </c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41">
        <v>0</v>
      </c>
      <c r="AG176" s="41"/>
      <c r="AH176" s="41">
        <v>0</v>
      </c>
      <c r="AI176" s="41">
        <v>0</v>
      </c>
      <c r="AJ176" s="41">
        <v>0</v>
      </c>
      <c r="AK176" s="41">
        <v>0</v>
      </c>
      <c r="AL176" s="41">
        <v>0</v>
      </c>
      <c r="AM176" s="41">
        <v>0</v>
      </c>
      <c r="AN176" s="41">
        <v>0</v>
      </c>
      <c r="AO176" s="14">
        <v>0</v>
      </c>
      <c r="AP176" s="42">
        <v>1370</v>
      </c>
      <c r="AQ176" s="42">
        <v>0</v>
      </c>
      <c r="AR176" s="42">
        <v>0</v>
      </c>
      <c r="AS176" s="42">
        <v>0</v>
      </c>
      <c r="AT176" s="42">
        <v>0</v>
      </c>
      <c r="AU176" s="42">
        <f t="shared" si="447"/>
        <v>1370</v>
      </c>
      <c r="AV176" s="42">
        <f t="shared" si="448"/>
        <v>-1370</v>
      </c>
      <c r="AW176" s="42"/>
      <c r="AX176" s="42"/>
      <c r="AY176" s="42"/>
      <c r="AZ176" s="42"/>
      <c r="BA176" s="43"/>
      <c r="BB176" s="20">
        <v>0</v>
      </c>
    </row>
    <row r="177" spans="2:54" ht="31.2" x14ac:dyDescent="0.3">
      <c r="B177" s="38" t="s">
        <v>169</v>
      </c>
      <c r="C177" s="38" t="s">
        <v>84</v>
      </c>
      <c r="D177" s="38" t="s">
        <v>189</v>
      </c>
      <c r="E177" s="39" t="str">
        <f t="shared" si="446"/>
        <v>0407</v>
      </c>
      <c r="F177" s="38" t="s">
        <v>198</v>
      </c>
      <c r="G177" s="38"/>
      <c r="H177" s="40" t="s">
        <v>199</v>
      </c>
      <c r="I177" s="18"/>
      <c r="J177" s="18"/>
      <c r="K177" s="18"/>
      <c r="L177" s="18"/>
      <c r="M177" s="18"/>
      <c r="N177" s="18"/>
      <c r="O177" s="18">
        <f>O178</f>
        <v>953.596</v>
      </c>
      <c r="P177" s="18"/>
      <c r="Q177" s="18"/>
      <c r="R177" s="18"/>
      <c r="S177" s="18"/>
      <c r="T177" s="18">
        <f t="shared" si="319"/>
        <v>953.596</v>
      </c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41">
        <f t="shared" ref="AF177:AT177" si="495">AF178</f>
        <v>1003.78521</v>
      </c>
      <c r="AG177" s="41">
        <f t="shared" si="495"/>
        <v>0</v>
      </c>
      <c r="AH177" s="41">
        <f t="shared" si="495"/>
        <v>0</v>
      </c>
      <c r="AI177" s="41">
        <f t="shared" si="495"/>
        <v>0</v>
      </c>
      <c r="AJ177" s="41">
        <f t="shared" si="495"/>
        <v>0</v>
      </c>
      <c r="AK177" s="41">
        <f t="shared" si="495"/>
        <v>0</v>
      </c>
      <c r="AL177" s="41">
        <f t="shared" si="495"/>
        <v>1003.78424</v>
      </c>
      <c r="AM177" s="41">
        <f t="shared" si="495"/>
        <v>0</v>
      </c>
      <c r="AN177" s="41">
        <f t="shared" si="495"/>
        <v>0</v>
      </c>
      <c r="AO177" s="54">
        <f t="shared" si="495"/>
        <v>0</v>
      </c>
      <c r="AP177" s="14">
        <f t="shared" si="495"/>
        <v>0</v>
      </c>
      <c r="AQ177" s="42">
        <f t="shared" si="495"/>
        <v>953.596</v>
      </c>
      <c r="AR177" s="14">
        <f t="shared" si="495"/>
        <v>0</v>
      </c>
      <c r="AS177" s="42">
        <f t="shared" si="495"/>
        <v>0</v>
      </c>
      <c r="AT177" s="14">
        <f t="shared" si="495"/>
        <v>0</v>
      </c>
      <c r="AU177" s="42">
        <f t="shared" si="447"/>
        <v>953.596</v>
      </c>
      <c r="AV177" s="42">
        <f t="shared" si="448"/>
        <v>0</v>
      </c>
      <c r="AW177" s="42"/>
      <c r="AX177" s="42"/>
      <c r="AY177" s="42"/>
      <c r="AZ177" s="42"/>
      <c r="BA177" s="43">
        <f t="shared" si="452"/>
        <v>99.99990336578081</v>
      </c>
      <c r="BB177" s="20"/>
    </row>
    <row r="178" spans="2:54" ht="31.2" x14ac:dyDescent="0.3">
      <c r="B178" s="38" t="s">
        <v>169</v>
      </c>
      <c r="C178" s="38" t="s">
        <v>84</v>
      </c>
      <c r="D178" s="38" t="s">
        <v>189</v>
      </c>
      <c r="E178" s="39" t="str">
        <f t="shared" si="446"/>
        <v>0407</v>
      </c>
      <c r="F178" s="38" t="s">
        <v>198</v>
      </c>
      <c r="G178" s="38" t="s">
        <v>54</v>
      </c>
      <c r="H178" s="40" t="s">
        <v>55</v>
      </c>
      <c r="I178" s="18"/>
      <c r="J178" s="18"/>
      <c r="K178" s="18"/>
      <c r="L178" s="18"/>
      <c r="M178" s="18"/>
      <c r="N178" s="18"/>
      <c r="O178" s="18">
        <v>953.596</v>
      </c>
      <c r="P178" s="18"/>
      <c r="Q178" s="18"/>
      <c r="R178" s="18"/>
      <c r="S178" s="18"/>
      <c r="T178" s="18">
        <f t="shared" si="319"/>
        <v>953.596</v>
      </c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41">
        <v>1003.78521</v>
      </c>
      <c r="AG178" s="41"/>
      <c r="AH178" s="41">
        <v>0</v>
      </c>
      <c r="AI178" s="41">
        <v>0</v>
      </c>
      <c r="AJ178" s="41">
        <v>0</v>
      </c>
      <c r="AK178" s="41">
        <v>0</v>
      </c>
      <c r="AL178" s="41">
        <v>1003.78424</v>
      </c>
      <c r="AM178" s="41">
        <v>0</v>
      </c>
      <c r="AN178" s="41">
        <v>0</v>
      </c>
      <c r="AO178" s="14">
        <v>0</v>
      </c>
      <c r="AP178" s="42">
        <v>0</v>
      </c>
      <c r="AQ178" s="14">
        <v>953.596</v>
      </c>
      <c r="AR178" s="42">
        <v>0</v>
      </c>
      <c r="AS178" s="14">
        <v>0</v>
      </c>
      <c r="AT178" s="42">
        <v>0</v>
      </c>
      <c r="AU178" s="42">
        <f t="shared" si="447"/>
        <v>953.596</v>
      </c>
      <c r="AV178" s="42">
        <f t="shared" si="448"/>
        <v>0</v>
      </c>
      <c r="AW178" s="42"/>
      <c r="AX178" s="42"/>
      <c r="AY178" s="42"/>
      <c r="AZ178" s="42"/>
      <c r="BA178" s="43">
        <f t="shared" si="452"/>
        <v>99.99990336578081</v>
      </c>
      <c r="BB178" s="20"/>
    </row>
    <row r="179" spans="2:54" ht="31.2" x14ac:dyDescent="0.3">
      <c r="B179" s="38" t="s">
        <v>169</v>
      </c>
      <c r="C179" s="38" t="s">
        <v>84</v>
      </c>
      <c r="D179" s="38" t="s">
        <v>189</v>
      </c>
      <c r="E179" s="39" t="str">
        <f t="shared" si="446"/>
        <v>0407</v>
      </c>
      <c r="F179" s="38" t="s">
        <v>177</v>
      </c>
      <c r="G179" s="39"/>
      <c r="H179" s="40" t="s">
        <v>178</v>
      </c>
      <c r="I179" s="18">
        <f t="shared" ref="I179:I180" si="496">I180</f>
        <v>137294.70000000001</v>
      </c>
      <c r="J179" s="18">
        <f t="shared" ref="J179:J180" si="497">J180</f>
        <v>134923.5</v>
      </c>
      <c r="K179" s="18">
        <f t="shared" ref="K179:K180" si="498">K180</f>
        <v>134923.5</v>
      </c>
      <c r="L179" s="18">
        <f t="shared" ref="L179:L180" si="499">L180</f>
        <v>-3043.7</v>
      </c>
      <c r="M179" s="18">
        <f t="shared" ref="M179:M180" si="500">M180</f>
        <v>-3652.5</v>
      </c>
      <c r="N179" s="18">
        <f t="shared" ref="N179:N180" si="501">N180</f>
        <v>-3652.5</v>
      </c>
      <c r="O179" s="18">
        <f t="shared" ref="O179:O180" si="502">O180</f>
        <v>-1132.058</v>
      </c>
      <c r="P179" s="18">
        <f t="shared" si="475"/>
        <v>0</v>
      </c>
      <c r="Q179" s="18">
        <f t="shared" si="476"/>
        <v>0</v>
      </c>
      <c r="R179" s="18">
        <f t="shared" si="477"/>
        <v>20228.900000000001</v>
      </c>
      <c r="S179" s="18">
        <f t="shared" ref="S179:S180" si="503">S180</f>
        <v>33213.599999999999</v>
      </c>
      <c r="T179" s="18">
        <f t="shared" si="319"/>
        <v>186561.44200000001</v>
      </c>
      <c r="U179" s="18">
        <f t="shared" si="470"/>
        <v>131271</v>
      </c>
      <c r="V179" s="18">
        <f t="shared" si="471"/>
        <v>131271</v>
      </c>
      <c r="W179" s="18">
        <f t="shared" ref="W179:W180" si="504">W180</f>
        <v>9472.5</v>
      </c>
      <c r="X179" s="18">
        <f t="shared" ref="X179:X180" si="505">X180</f>
        <v>0</v>
      </c>
      <c r="Y179" s="18">
        <f t="shared" ref="Y179:Y180" si="506">Y180</f>
        <v>0</v>
      </c>
      <c r="Z179" s="18">
        <f t="shared" ref="Z179:Z180" si="507">Z180</f>
        <v>23741.1</v>
      </c>
      <c r="AA179" s="18">
        <f t="shared" ref="AA179:AA180" si="508">AA180</f>
        <v>13271.7</v>
      </c>
      <c r="AB179" s="18">
        <f t="shared" ref="AB179:AB180" si="509">AB180</f>
        <v>0</v>
      </c>
      <c r="AC179" s="18">
        <f t="shared" ref="AC179:AC180" si="510">AC180</f>
        <v>13271.7</v>
      </c>
      <c r="AD179" s="18">
        <f t="shared" ref="AD179:AD180" si="511">AD180</f>
        <v>0</v>
      </c>
      <c r="AE179" s="18">
        <f t="shared" ref="AE179:AE180" si="512">AE180</f>
        <v>0</v>
      </c>
      <c r="AF179" s="41">
        <f t="shared" ref="AF179:AF180" si="513">AF180</f>
        <v>185912.742</v>
      </c>
      <c r="AG179" s="41">
        <f t="shared" ref="AG179:AG180" si="514">AG180</f>
        <v>0</v>
      </c>
      <c r="AH179" s="41">
        <f t="shared" ref="AH179:AH180" si="515">AH180</f>
        <v>0</v>
      </c>
      <c r="AI179" s="41">
        <f t="shared" ref="AI179:AI180" si="516">AI180</f>
        <v>0</v>
      </c>
      <c r="AJ179" s="41">
        <f t="shared" ref="AJ179:AJ180" si="517">AJ180</f>
        <v>0</v>
      </c>
      <c r="AK179" s="41">
        <f t="shared" ref="AK179:AK180" si="518">AK180</f>
        <v>0</v>
      </c>
      <c r="AL179" s="41">
        <f t="shared" ref="AL179:AL180" si="519">AL180</f>
        <v>173400.33942999999</v>
      </c>
      <c r="AM179" s="41">
        <f t="shared" ref="AM179:AM180" si="520">AM180</f>
        <v>0</v>
      </c>
      <c r="AN179" s="41">
        <f t="shared" ref="AN179:AN180" si="521">AN180</f>
        <v>0</v>
      </c>
      <c r="AO179" s="42">
        <f t="shared" ref="AO179:AO180" si="522">AO180</f>
        <v>87718.786099999998</v>
      </c>
      <c r="AP179" s="42">
        <f t="shared" ref="AP179:AP180" si="523">AP180</f>
        <v>187693.5</v>
      </c>
      <c r="AQ179" s="42">
        <f t="shared" ref="AQ179:AQ180" si="524">AQ180</f>
        <v>-1132.058</v>
      </c>
      <c r="AR179" s="42">
        <f t="shared" ref="AR179:AR180" si="525">AR180</f>
        <v>0</v>
      </c>
      <c r="AS179" s="42">
        <f t="shared" ref="AS179:AS180" si="526">AS180</f>
        <v>0</v>
      </c>
      <c r="AT179" s="42">
        <f t="shared" ref="AT179:AT180" si="527">AT180</f>
        <v>0</v>
      </c>
      <c r="AU179" s="42">
        <f t="shared" si="447"/>
        <v>186561.44200000001</v>
      </c>
      <c r="AV179" s="42">
        <f t="shared" si="448"/>
        <v>0</v>
      </c>
      <c r="AW179" s="42">
        <f t="shared" si="449"/>
        <v>219775.04200000002</v>
      </c>
      <c r="AX179" s="42">
        <f t="shared" si="450"/>
        <v>144542.70000000001</v>
      </c>
      <c r="AY179" s="42">
        <f t="shared" si="451"/>
        <v>144542.70000000001</v>
      </c>
      <c r="AZ179" s="42">
        <f t="shared" ref="AZ179:AZ180" si="528">AZ180</f>
        <v>0</v>
      </c>
      <c r="BA179" s="43">
        <f t="shared" si="452"/>
        <v>93.269744485829804</v>
      </c>
      <c r="BB179" s="20"/>
    </row>
    <row r="180" spans="2:54" x14ac:dyDescent="0.3">
      <c r="B180" s="38" t="s">
        <v>169</v>
      </c>
      <c r="C180" s="38" t="s">
        <v>84</v>
      </c>
      <c r="D180" s="38" t="s">
        <v>189</v>
      </c>
      <c r="E180" s="39" t="str">
        <f t="shared" si="446"/>
        <v>0407</v>
      </c>
      <c r="F180" s="38" t="s">
        <v>179</v>
      </c>
      <c r="G180" s="39"/>
      <c r="H180" s="40" t="s">
        <v>49</v>
      </c>
      <c r="I180" s="18">
        <f t="shared" si="496"/>
        <v>137294.70000000001</v>
      </c>
      <c r="J180" s="18">
        <f t="shared" si="497"/>
        <v>134923.5</v>
      </c>
      <c r="K180" s="18">
        <f t="shared" si="498"/>
        <v>134923.5</v>
      </c>
      <c r="L180" s="18">
        <f t="shared" si="499"/>
        <v>-3043.7</v>
      </c>
      <c r="M180" s="18">
        <f t="shared" si="500"/>
        <v>-3652.5</v>
      </c>
      <c r="N180" s="18">
        <f t="shared" si="501"/>
        <v>-3652.5</v>
      </c>
      <c r="O180" s="18">
        <f t="shared" si="502"/>
        <v>-1132.058</v>
      </c>
      <c r="P180" s="18">
        <f t="shared" si="475"/>
        <v>0</v>
      </c>
      <c r="Q180" s="18">
        <f t="shared" si="476"/>
        <v>0</v>
      </c>
      <c r="R180" s="18">
        <f t="shared" si="477"/>
        <v>20228.900000000001</v>
      </c>
      <c r="S180" s="18">
        <f t="shared" si="503"/>
        <v>33213.599999999999</v>
      </c>
      <c r="T180" s="18">
        <f t="shared" si="319"/>
        <v>186561.44200000001</v>
      </c>
      <c r="U180" s="18">
        <f t="shared" si="470"/>
        <v>131271</v>
      </c>
      <c r="V180" s="18">
        <f t="shared" si="471"/>
        <v>131271</v>
      </c>
      <c r="W180" s="18">
        <f t="shared" si="504"/>
        <v>9472.5</v>
      </c>
      <c r="X180" s="18">
        <f t="shared" si="505"/>
        <v>0</v>
      </c>
      <c r="Y180" s="18">
        <f t="shared" si="506"/>
        <v>0</v>
      </c>
      <c r="Z180" s="18">
        <f t="shared" si="507"/>
        <v>23741.1</v>
      </c>
      <c r="AA180" s="18">
        <f t="shared" si="508"/>
        <v>13271.7</v>
      </c>
      <c r="AB180" s="18">
        <f t="shared" si="509"/>
        <v>0</v>
      </c>
      <c r="AC180" s="18">
        <f t="shared" si="510"/>
        <v>13271.7</v>
      </c>
      <c r="AD180" s="18">
        <f t="shared" si="511"/>
        <v>0</v>
      </c>
      <c r="AE180" s="18">
        <f t="shared" si="512"/>
        <v>0</v>
      </c>
      <c r="AF180" s="41">
        <f t="shared" si="513"/>
        <v>185912.742</v>
      </c>
      <c r="AG180" s="41">
        <f t="shared" si="514"/>
        <v>0</v>
      </c>
      <c r="AH180" s="41">
        <f t="shared" si="515"/>
        <v>0</v>
      </c>
      <c r="AI180" s="41">
        <f t="shared" si="516"/>
        <v>0</v>
      </c>
      <c r="AJ180" s="41">
        <f t="shared" si="517"/>
        <v>0</v>
      </c>
      <c r="AK180" s="41">
        <f t="shared" si="518"/>
        <v>0</v>
      </c>
      <c r="AL180" s="41">
        <f t="shared" si="519"/>
        <v>173400.33942999999</v>
      </c>
      <c r="AM180" s="41">
        <f t="shared" si="520"/>
        <v>0</v>
      </c>
      <c r="AN180" s="41">
        <f t="shared" si="521"/>
        <v>0</v>
      </c>
      <c r="AO180" s="14">
        <f t="shared" si="522"/>
        <v>87718.786099999998</v>
      </c>
      <c r="AP180" s="42">
        <f t="shared" si="523"/>
        <v>187693.5</v>
      </c>
      <c r="AQ180" s="42">
        <f t="shared" si="524"/>
        <v>-1132.058</v>
      </c>
      <c r="AR180" s="42">
        <f t="shared" si="525"/>
        <v>0</v>
      </c>
      <c r="AS180" s="42">
        <f t="shared" si="526"/>
        <v>0</v>
      </c>
      <c r="AT180" s="42">
        <f t="shared" si="527"/>
        <v>0</v>
      </c>
      <c r="AU180" s="42">
        <f t="shared" si="447"/>
        <v>186561.44200000001</v>
      </c>
      <c r="AV180" s="42">
        <f t="shared" si="448"/>
        <v>0</v>
      </c>
      <c r="AW180" s="42">
        <f t="shared" si="449"/>
        <v>219775.04200000002</v>
      </c>
      <c r="AX180" s="42">
        <f t="shared" si="450"/>
        <v>144542.70000000001</v>
      </c>
      <c r="AY180" s="42">
        <f t="shared" si="451"/>
        <v>144542.70000000001</v>
      </c>
      <c r="AZ180" s="42">
        <f t="shared" si="528"/>
        <v>0</v>
      </c>
      <c r="BA180" s="43">
        <f t="shared" si="452"/>
        <v>93.269744485829804</v>
      </c>
      <c r="BB180" s="20"/>
    </row>
    <row r="181" spans="2:54" ht="31.2" x14ac:dyDescent="0.3">
      <c r="B181" s="38" t="s">
        <v>169</v>
      </c>
      <c r="C181" s="38" t="s">
        <v>84</v>
      </c>
      <c r="D181" s="38" t="s">
        <v>189</v>
      </c>
      <c r="E181" s="39" t="str">
        <f t="shared" si="446"/>
        <v>0407</v>
      </c>
      <c r="F181" s="38" t="s">
        <v>200</v>
      </c>
      <c r="G181" s="39"/>
      <c r="H181" s="40" t="s">
        <v>201</v>
      </c>
      <c r="I181" s="18">
        <f t="shared" ref="I181:S181" si="529">I182+I187</f>
        <v>137294.70000000001</v>
      </c>
      <c r="J181" s="18">
        <f t="shared" si="529"/>
        <v>134923.5</v>
      </c>
      <c r="K181" s="18">
        <f t="shared" si="529"/>
        <v>134923.5</v>
      </c>
      <c r="L181" s="18">
        <f t="shared" si="529"/>
        <v>-3043.7</v>
      </c>
      <c r="M181" s="18">
        <f t="shared" si="529"/>
        <v>-3652.5</v>
      </c>
      <c r="N181" s="18">
        <f t="shared" si="529"/>
        <v>-3652.5</v>
      </c>
      <c r="O181" s="18">
        <f t="shared" si="529"/>
        <v>-1132.058</v>
      </c>
      <c r="P181" s="18">
        <f t="shared" si="529"/>
        <v>0</v>
      </c>
      <c r="Q181" s="18">
        <f t="shared" si="529"/>
        <v>0</v>
      </c>
      <c r="R181" s="18">
        <f t="shared" si="529"/>
        <v>20228.900000000001</v>
      </c>
      <c r="S181" s="18">
        <f t="shared" si="529"/>
        <v>33213.599999999999</v>
      </c>
      <c r="T181" s="18">
        <f t="shared" si="319"/>
        <v>186561.44200000001</v>
      </c>
      <c r="U181" s="18">
        <f t="shared" si="470"/>
        <v>131271</v>
      </c>
      <c r="V181" s="18">
        <f t="shared" si="471"/>
        <v>131271</v>
      </c>
      <c r="W181" s="18">
        <f t="shared" ref="W181:AT181" si="530">W182+W187</f>
        <v>9472.5</v>
      </c>
      <c r="X181" s="18">
        <f t="shared" si="530"/>
        <v>0</v>
      </c>
      <c r="Y181" s="18">
        <f t="shared" si="530"/>
        <v>0</v>
      </c>
      <c r="Z181" s="18">
        <f t="shared" si="530"/>
        <v>23741.1</v>
      </c>
      <c r="AA181" s="18">
        <f t="shared" si="530"/>
        <v>13271.7</v>
      </c>
      <c r="AB181" s="18">
        <f t="shared" si="530"/>
        <v>0</v>
      </c>
      <c r="AC181" s="18">
        <f t="shared" si="530"/>
        <v>13271.7</v>
      </c>
      <c r="AD181" s="18">
        <f t="shared" si="530"/>
        <v>0</v>
      </c>
      <c r="AE181" s="18">
        <f t="shared" si="530"/>
        <v>0</v>
      </c>
      <c r="AF181" s="41">
        <f t="shared" si="530"/>
        <v>185912.742</v>
      </c>
      <c r="AG181" s="41">
        <f t="shared" si="530"/>
        <v>0</v>
      </c>
      <c r="AH181" s="41">
        <f t="shared" si="530"/>
        <v>0</v>
      </c>
      <c r="AI181" s="41">
        <f t="shared" si="530"/>
        <v>0</v>
      </c>
      <c r="AJ181" s="41">
        <f t="shared" si="530"/>
        <v>0</v>
      </c>
      <c r="AK181" s="41">
        <f t="shared" si="530"/>
        <v>0</v>
      </c>
      <c r="AL181" s="41">
        <f t="shared" si="530"/>
        <v>173400.33942999999</v>
      </c>
      <c r="AM181" s="41">
        <f t="shared" si="530"/>
        <v>0</v>
      </c>
      <c r="AN181" s="41">
        <f t="shared" si="530"/>
        <v>0</v>
      </c>
      <c r="AO181" s="42">
        <f t="shared" si="530"/>
        <v>87718.786099999998</v>
      </c>
      <c r="AP181" s="42">
        <f t="shared" si="530"/>
        <v>187693.5</v>
      </c>
      <c r="AQ181" s="42">
        <f t="shared" si="530"/>
        <v>-1132.058</v>
      </c>
      <c r="AR181" s="42">
        <f t="shared" si="530"/>
        <v>0</v>
      </c>
      <c r="AS181" s="42">
        <f t="shared" si="530"/>
        <v>0</v>
      </c>
      <c r="AT181" s="42">
        <f t="shared" si="530"/>
        <v>0</v>
      </c>
      <c r="AU181" s="42">
        <f t="shared" si="447"/>
        <v>186561.44200000001</v>
      </c>
      <c r="AV181" s="42">
        <f t="shared" si="448"/>
        <v>0</v>
      </c>
      <c r="AW181" s="42">
        <f t="shared" si="449"/>
        <v>219775.04200000002</v>
      </c>
      <c r="AX181" s="42">
        <f t="shared" si="450"/>
        <v>144542.70000000001</v>
      </c>
      <c r="AY181" s="42">
        <f t="shared" si="451"/>
        <v>144542.70000000001</v>
      </c>
      <c r="AZ181" s="42">
        <f>AZ182+AZ187</f>
        <v>0</v>
      </c>
      <c r="BA181" s="43">
        <f t="shared" si="452"/>
        <v>93.269744485829804</v>
      </c>
      <c r="BB181" s="20"/>
    </row>
    <row r="182" spans="2:54" ht="46.8" x14ac:dyDescent="0.3">
      <c r="B182" s="38" t="s">
        <v>169</v>
      </c>
      <c r="C182" s="38" t="s">
        <v>84</v>
      </c>
      <c r="D182" s="38" t="s">
        <v>189</v>
      </c>
      <c r="E182" s="39" t="str">
        <f t="shared" si="446"/>
        <v>0407</v>
      </c>
      <c r="F182" s="38" t="s">
        <v>202</v>
      </c>
      <c r="G182" s="39"/>
      <c r="H182" s="40" t="s">
        <v>71</v>
      </c>
      <c r="I182" s="18">
        <f t="shared" ref="I182:N182" si="531">I183+I184+I186</f>
        <v>79399.199999999997</v>
      </c>
      <c r="J182" s="18">
        <f t="shared" si="531"/>
        <v>76871</v>
      </c>
      <c r="K182" s="18">
        <f t="shared" si="531"/>
        <v>76871</v>
      </c>
      <c r="L182" s="18">
        <f t="shared" si="531"/>
        <v>0</v>
      </c>
      <c r="M182" s="18">
        <f t="shared" si="531"/>
        <v>0</v>
      </c>
      <c r="N182" s="18">
        <f t="shared" si="531"/>
        <v>0</v>
      </c>
      <c r="O182" s="18">
        <f>O183+O184+O186+O185</f>
        <v>0</v>
      </c>
      <c r="P182" s="18">
        <f>P183+P184+P186+P185</f>
        <v>0</v>
      </c>
      <c r="Q182" s="18">
        <f>Q183+Q184+Q186</f>
        <v>0</v>
      </c>
      <c r="R182" s="18">
        <f>R183+R184+R186</f>
        <v>0</v>
      </c>
      <c r="S182" s="18">
        <f>S183+S184+S186</f>
        <v>9472.5</v>
      </c>
      <c r="T182" s="18">
        <f t="shared" si="319"/>
        <v>88871.7</v>
      </c>
      <c r="U182" s="18">
        <f t="shared" si="470"/>
        <v>76871</v>
      </c>
      <c r="V182" s="18">
        <f t="shared" si="471"/>
        <v>76871</v>
      </c>
      <c r="W182" s="18">
        <f t="shared" ref="W182:AE182" si="532">W183+W184+W186</f>
        <v>9472.5</v>
      </c>
      <c r="X182" s="18">
        <f t="shared" si="532"/>
        <v>0</v>
      </c>
      <c r="Y182" s="18">
        <f t="shared" si="532"/>
        <v>0</v>
      </c>
      <c r="Z182" s="18">
        <f t="shared" si="532"/>
        <v>0</v>
      </c>
      <c r="AA182" s="18">
        <f t="shared" si="532"/>
        <v>11541.2</v>
      </c>
      <c r="AB182" s="18">
        <f t="shared" si="532"/>
        <v>0</v>
      </c>
      <c r="AC182" s="18">
        <f t="shared" si="532"/>
        <v>11541.2</v>
      </c>
      <c r="AD182" s="18">
        <f t="shared" si="532"/>
        <v>0</v>
      </c>
      <c r="AE182" s="18">
        <f t="shared" si="532"/>
        <v>0</v>
      </c>
      <c r="AF182" s="41">
        <f t="shared" ref="AF182:AT182" si="533">AF183+AF184+AF186+AF185</f>
        <v>88871.7</v>
      </c>
      <c r="AG182" s="41">
        <f t="shared" si="533"/>
        <v>0</v>
      </c>
      <c r="AH182" s="41">
        <f t="shared" si="533"/>
        <v>0</v>
      </c>
      <c r="AI182" s="41">
        <f t="shared" si="533"/>
        <v>0</v>
      </c>
      <c r="AJ182" s="41">
        <f t="shared" si="533"/>
        <v>0</v>
      </c>
      <c r="AK182" s="41">
        <f t="shared" si="533"/>
        <v>0</v>
      </c>
      <c r="AL182" s="41">
        <f t="shared" si="533"/>
        <v>86265.1011</v>
      </c>
      <c r="AM182" s="41">
        <f t="shared" si="533"/>
        <v>0</v>
      </c>
      <c r="AN182" s="41">
        <f t="shared" si="533"/>
        <v>0</v>
      </c>
      <c r="AO182" s="14">
        <f t="shared" si="533"/>
        <v>60688.006070000003</v>
      </c>
      <c r="AP182" s="42">
        <f t="shared" si="533"/>
        <v>88871.7</v>
      </c>
      <c r="AQ182" s="42">
        <f t="shared" si="533"/>
        <v>0</v>
      </c>
      <c r="AR182" s="42">
        <f t="shared" si="533"/>
        <v>0</v>
      </c>
      <c r="AS182" s="42">
        <f t="shared" si="533"/>
        <v>0</v>
      </c>
      <c r="AT182" s="42">
        <f t="shared" si="533"/>
        <v>0</v>
      </c>
      <c r="AU182" s="42">
        <f t="shared" si="447"/>
        <v>88871.7</v>
      </c>
      <c r="AV182" s="42">
        <f t="shared" si="448"/>
        <v>0</v>
      </c>
      <c r="AW182" s="42">
        <f t="shared" si="449"/>
        <v>98344.2</v>
      </c>
      <c r="AX182" s="42">
        <f t="shared" si="450"/>
        <v>88412.2</v>
      </c>
      <c r="AY182" s="42">
        <f t="shared" si="451"/>
        <v>88412.2</v>
      </c>
      <c r="AZ182" s="42">
        <f>AZ183+AZ184+AZ186</f>
        <v>0</v>
      </c>
      <c r="BA182" s="43">
        <f t="shared" si="452"/>
        <v>97.067009070378987</v>
      </c>
      <c r="BB182" s="20"/>
    </row>
    <row r="183" spans="2:54" ht="78" x14ac:dyDescent="0.3">
      <c r="B183" s="38" t="s">
        <v>169</v>
      </c>
      <c r="C183" s="38" t="s">
        <v>84</v>
      </c>
      <c r="D183" s="38" t="s">
        <v>189</v>
      </c>
      <c r="E183" s="39" t="str">
        <f t="shared" si="446"/>
        <v>0407</v>
      </c>
      <c r="F183" s="38" t="s">
        <v>202</v>
      </c>
      <c r="G183" s="38" t="s">
        <v>66</v>
      </c>
      <c r="H183" s="40" t="s">
        <v>67</v>
      </c>
      <c r="I183" s="18">
        <v>64129.7</v>
      </c>
      <c r="J183" s="18">
        <v>66101.5</v>
      </c>
      <c r="K183" s="18">
        <v>66101.5</v>
      </c>
      <c r="L183" s="18"/>
      <c r="M183" s="18"/>
      <c r="N183" s="18"/>
      <c r="O183" s="18">
        <v>0</v>
      </c>
      <c r="P183" s="18">
        <v>0</v>
      </c>
      <c r="Q183" s="18">
        <v>0</v>
      </c>
      <c r="R183" s="18">
        <v>0</v>
      </c>
      <c r="S183" s="18">
        <v>9472.5</v>
      </c>
      <c r="T183" s="18">
        <f t="shared" si="319"/>
        <v>73602.2</v>
      </c>
      <c r="U183" s="18">
        <f t="shared" si="470"/>
        <v>66101.5</v>
      </c>
      <c r="V183" s="18">
        <f t="shared" si="471"/>
        <v>66101.5</v>
      </c>
      <c r="W183" s="18">
        <v>9472.5</v>
      </c>
      <c r="X183" s="18"/>
      <c r="Y183" s="18"/>
      <c r="Z183" s="18"/>
      <c r="AA183" s="18">
        <v>11541.2</v>
      </c>
      <c r="AB183" s="18"/>
      <c r="AC183" s="18">
        <v>11541.2</v>
      </c>
      <c r="AD183" s="18"/>
      <c r="AE183" s="18"/>
      <c r="AF183" s="41">
        <v>74688.706359999996</v>
      </c>
      <c r="AG183" s="41"/>
      <c r="AH183" s="41">
        <v>0</v>
      </c>
      <c r="AI183" s="41">
        <v>0</v>
      </c>
      <c r="AJ183" s="41">
        <v>0</v>
      </c>
      <c r="AK183" s="41">
        <v>0</v>
      </c>
      <c r="AL183" s="41">
        <v>72082.107459999999</v>
      </c>
      <c r="AM183" s="41">
        <v>0</v>
      </c>
      <c r="AN183" s="41">
        <v>0</v>
      </c>
      <c r="AO183" s="42">
        <v>48631.516790000001</v>
      </c>
      <c r="AP183" s="42">
        <v>73596.962509999998</v>
      </c>
      <c r="AQ183" s="42">
        <v>0</v>
      </c>
      <c r="AR183" s="42">
        <v>0</v>
      </c>
      <c r="AS183" s="42">
        <v>0</v>
      </c>
      <c r="AT183" s="42">
        <v>0</v>
      </c>
      <c r="AU183" s="42">
        <f t="shared" si="447"/>
        <v>73596.962509999998</v>
      </c>
      <c r="AV183" s="42">
        <f t="shared" si="448"/>
        <v>5.237489999999525</v>
      </c>
      <c r="AW183" s="42">
        <f t="shared" si="449"/>
        <v>83074.7</v>
      </c>
      <c r="AX183" s="42">
        <f t="shared" si="450"/>
        <v>77642.7</v>
      </c>
      <c r="AY183" s="42">
        <f t="shared" si="451"/>
        <v>77642.7</v>
      </c>
      <c r="AZ183" s="42"/>
      <c r="BA183" s="43">
        <f t="shared" si="452"/>
        <v>96.510049474633846</v>
      </c>
      <c r="BB183" s="44"/>
    </row>
    <row r="184" spans="2:54" ht="31.2" x14ac:dyDescent="0.3">
      <c r="B184" s="38" t="s">
        <v>169</v>
      </c>
      <c r="C184" s="38" t="s">
        <v>84</v>
      </c>
      <c r="D184" s="38" t="s">
        <v>189</v>
      </c>
      <c r="E184" s="39" t="str">
        <f t="shared" si="446"/>
        <v>0407</v>
      </c>
      <c r="F184" s="38" t="s">
        <v>202</v>
      </c>
      <c r="G184" s="38" t="s">
        <v>54</v>
      </c>
      <c r="H184" s="40" t="s">
        <v>55</v>
      </c>
      <c r="I184" s="18">
        <v>14913.199999999999</v>
      </c>
      <c r="J184" s="18">
        <v>10450.199999999999</v>
      </c>
      <c r="K184" s="18">
        <v>10460.199999999999</v>
      </c>
      <c r="L184" s="18"/>
      <c r="M184" s="18"/>
      <c r="N184" s="18"/>
      <c r="O184" s="18">
        <v>0</v>
      </c>
      <c r="P184" s="18">
        <v>0</v>
      </c>
      <c r="Q184" s="18">
        <v>0</v>
      </c>
      <c r="R184" s="18">
        <v>0</v>
      </c>
      <c r="S184" s="18"/>
      <c r="T184" s="18">
        <f t="shared" si="319"/>
        <v>14913.199999999999</v>
      </c>
      <c r="U184" s="18">
        <f t="shared" si="470"/>
        <v>10450.199999999999</v>
      </c>
      <c r="V184" s="18">
        <f t="shared" si="471"/>
        <v>10460.199999999999</v>
      </c>
      <c r="W184" s="18"/>
      <c r="X184" s="18"/>
      <c r="Y184" s="18"/>
      <c r="Z184" s="18"/>
      <c r="AA184" s="18"/>
      <c r="AB184" s="18"/>
      <c r="AC184" s="18"/>
      <c r="AD184" s="18"/>
      <c r="AE184" s="18"/>
      <c r="AF184" s="41">
        <v>13807.99415</v>
      </c>
      <c r="AG184" s="41"/>
      <c r="AH184" s="41">
        <v>0</v>
      </c>
      <c r="AI184" s="41">
        <v>0</v>
      </c>
      <c r="AJ184" s="41">
        <v>0</v>
      </c>
      <c r="AK184" s="41">
        <v>0</v>
      </c>
      <c r="AL184" s="41">
        <v>13807.99415</v>
      </c>
      <c r="AM184" s="41">
        <v>0</v>
      </c>
      <c r="AN184" s="41">
        <v>0</v>
      </c>
      <c r="AO184" s="14">
        <v>11763.68879</v>
      </c>
      <c r="AP184" s="42">
        <v>14904.3</v>
      </c>
      <c r="AQ184" s="42">
        <v>0</v>
      </c>
      <c r="AR184" s="42">
        <v>0</v>
      </c>
      <c r="AS184" s="42">
        <v>0</v>
      </c>
      <c r="AT184" s="42">
        <v>0</v>
      </c>
      <c r="AU184" s="42">
        <f t="shared" si="447"/>
        <v>14904.3</v>
      </c>
      <c r="AV184" s="42">
        <f t="shared" si="448"/>
        <v>8.8999999999996362</v>
      </c>
      <c r="AW184" s="42">
        <f t="shared" si="449"/>
        <v>14913.199999999999</v>
      </c>
      <c r="AX184" s="42">
        <f t="shared" si="450"/>
        <v>10450.199999999999</v>
      </c>
      <c r="AY184" s="42">
        <f t="shared" si="451"/>
        <v>10460.199999999999</v>
      </c>
      <c r="AZ184" s="42"/>
      <c r="BA184" s="43">
        <f t="shared" si="452"/>
        <v>100</v>
      </c>
      <c r="BB184" s="44"/>
    </row>
    <row r="185" spans="2:54" x14ac:dyDescent="0.3">
      <c r="B185" s="38" t="s">
        <v>169</v>
      </c>
      <c r="C185" s="38" t="s">
        <v>84</v>
      </c>
      <c r="D185" s="38" t="s">
        <v>189</v>
      </c>
      <c r="E185" s="39" t="str">
        <f t="shared" si="446"/>
        <v>0407</v>
      </c>
      <c r="F185" s="38" t="s">
        <v>202</v>
      </c>
      <c r="G185" s="38" t="s">
        <v>68</v>
      </c>
      <c r="H185" s="40" t="s">
        <v>69</v>
      </c>
      <c r="I185" s="18"/>
      <c r="J185" s="18"/>
      <c r="K185" s="18"/>
      <c r="L185" s="18"/>
      <c r="M185" s="18"/>
      <c r="N185" s="18"/>
      <c r="O185" s="18">
        <v>0</v>
      </c>
      <c r="P185" s="18">
        <v>0</v>
      </c>
      <c r="Q185" s="18"/>
      <c r="R185" s="18"/>
      <c r="S185" s="18"/>
      <c r="T185" s="18">
        <f t="shared" si="319"/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41">
        <v>5.2374900000000002</v>
      </c>
      <c r="AG185" s="41"/>
      <c r="AH185" s="41">
        <v>0</v>
      </c>
      <c r="AI185" s="41">
        <v>0</v>
      </c>
      <c r="AJ185" s="41">
        <v>0</v>
      </c>
      <c r="AK185" s="41">
        <v>0</v>
      </c>
      <c r="AL185" s="41">
        <v>5.2374900000000002</v>
      </c>
      <c r="AM185" s="41">
        <v>0</v>
      </c>
      <c r="AN185" s="41">
        <v>0</v>
      </c>
      <c r="AO185" s="42">
        <v>5.2374900000000002</v>
      </c>
      <c r="AP185" s="42">
        <v>5.2374900000000002</v>
      </c>
      <c r="AQ185" s="42">
        <v>0</v>
      </c>
      <c r="AR185" s="42">
        <v>0</v>
      </c>
      <c r="AS185" s="42">
        <v>0</v>
      </c>
      <c r="AT185" s="42">
        <v>0</v>
      </c>
      <c r="AU185" s="42">
        <f t="shared" si="447"/>
        <v>5.2374900000000002</v>
      </c>
      <c r="AV185" s="42">
        <f t="shared" si="448"/>
        <v>-5.2374900000000002</v>
      </c>
      <c r="AW185" s="42"/>
      <c r="AX185" s="42"/>
      <c r="AY185" s="42"/>
      <c r="AZ185" s="42"/>
      <c r="BA185" s="43">
        <f t="shared" si="452"/>
        <v>100</v>
      </c>
      <c r="BB185" s="44"/>
    </row>
    <row r="186" spans="2:54" x14ac:dyDescent="0.3">
      <c r="B186" s="38" t="s">
        <v>169</v>
      </c>
      <c r="C186" s="38" t="s">
        <v>84</v>
      </c>
      <c r="D186" s="38" t="s">
        <v>189</v>
      </c>
      <c r="E186" s="39" t="str">
        <f t="shared" si="446"/>
        <v>0407</v>
      </c>
      <c r="F186" s="38" t="s">
        <v>202</v>
      </c>
      <c r="G186" s="38" t="s">
        <v>56</v>
      </c>
      <c r="H186" s="40" t="s">
        <v>57</v>
      </c>
      <c r="I186" s="18">
        <v>356.3</v>
      </c>
      <c r="J186" s="18">
        <v>319.29999999999995</v>
      </c>
      <c r="K186" s="18">
        <v>309.3</v>
      </c>
      <c r="L186" s="18"/>
      <c r="M186" s="18"/>
      <c r="N186" s="18"/>
      <c r="O186" s="18">
        <v>0</v>
      </c>
      <c r="P186" s="18">
        <v>0</v>
      </c>
      <c r="Q186" s="18">
        <v>0</v>
      </c>
      <c r="R186" s="18">
        <v>0</v>
      </c>
      <c r="S186" s="18"/>
      <c r="T186" s="18">
        <f t="shared" si="319"/>
        <v>356.3</v>
      </c>
      <c r="U186" s="18">
        <f t="shared" si="470"/>
        <v>319.29999999999995</v>
      </c>
      <c r="V186" s="18">
        <f t="shared" si="471"/>
        <v>309.3</v>
      </c>
      <c r="W186" s="18"/>
      <c r="X186" s="18"/>
      <c r="Y186" s="18"/>
      <c r="Z186" s="18"/>
      <c r="AA186" s="18"/>
      <c r="AB186" s="18"/>
      <c r="AC186" s="18"/>
      <c r="AD186" s="18"/>
      <c r="AE186" s="18"/>
      <c r="AF186" s="41">
        <v>369.762</v>
      </c>
      <c r="AG186" s="41"/>
      <c r="AH186" s="41">
        <v>0</v>
      </c>
      <c r="AI186" s="41">
        <v>0</v>
      </c>
      <c r="AJ186" s="41">
        <v>0</v>
      </c>
      <c r="AK186" s="41">
        <v>0</v>
      </c>
      <c r="AL186" s="41">
        <v>369.762</v>
      </c>
      <c r="AM186" s="41">
        <v>0</v>
      </c>
      <c r="AN186" s="41">
        <v>0</v>
      </c>
      <c r="AO186" s="14">
        <v>287.56299999999999</v>
      </c>
      <c r="AP186" s="42">
        <v>365.2</v>
      </c>
      <c r="AQ186" s="42">
        <v>0</v>
      </c>
      <c r="AR186" s="42">
        <v>0</v>
      </c>
      <c r="AS186" s="42">
        <v>0</v>
      </c>
      <c r="AT186" s="42">
        <v>0</v>
      </c>
      <c r="AU186" s="42">
        <f t="shared" si="447"/>
        <v>365.2</v>
      </c>
      <c r="AV186" s="42">
        <f t="shared" si="448"/>
        <v>-8.8999999999999773</v>
      </c>
      <c r="AW186" s="42">
        <f t="shared" si="449"/>
        <v>356.3</v>
      </c>
      <c r="AX186" s="42">
        <f t="shared" si="450"/>
        <v>319.29999999999995</v>
      </c>
      <c r="AY186" s="42">
        <f t="shared" si="451"/>
        <v>309.3</v>
      </c>
      <c r="AZ186" s="42"/>
      <c r="BA186" s="43">
        <f t="shared" si="452"/>
        <v>100</v>
      </c>
      <c r="BB186" s="44"/>
    </row>
    <row r="187" spans="2:54" ht="31.2" x14ac:dyDescent="0.3">
      <c r="B187" s="38" t="s">
        <v>169</v>
      </c>
      <c r="C187" s="38" t="s">
        <v>84</v>
      </c>
      <c r="D187" s="38" t="s">
        <v>189</v>
      </c>
      <c r="E187" s="39" t="str">
        <f t="shared" si="446"/>
        <v>0407</v>
      </c>
      <c r="F187" s="38" t="s">
        <v>203</v>
      </c>
      <c r="G187" s="39"/>
      <c r="H187" s="40" t="s">
        <v>204</v>
      </c>
      <c r="I187" s="18">
        <f t="shared" ref="I187:S187" si="534">I188</f>
        <v>57895.5</v>
      </c>
      <c r="J187" s="18">
        <f t="shared" si="534"/>
        <v>58052.5</v>
      </c>
      <c r="K187" s="18">
        <f t="shared" si="534"/>
        <v>58052.5</v>
      </c>
      <c r="L187" s="18">
        <f t="shared" si="534"/>
        <v>-3043.7</v>
      </c>
      <c r="M187" s="18">
        <f t="shared" si="534"/>
        <v>-3652.5</v>
      </c>
      <c r="N187" s="18">
        <f t="shared" si="534"/>
        <v>-3652.5</v>
      </c>
      <c r="O187" s="18">
        <f t="shared" si="534"/>
        <v>-1132.058</v>
      </c>
      <c r="P187" s="18">
        <f t="shared" si="534"/>
        <v>0</v>
      </c>
      <c r="Q187" s="18">
        <f t="shared" si="534"/>
        <v>0</v>
      </c>
      <c r="R187" s="18">
        <f t="shared" si="534"/>
        <v>20228.900000000001</v>
      </c>
      <c r="S187" s="18">
        <f t="shared" si="534"/>
        <v>23741.1</v>
      </c>
      <c r="T187" s="18">
        <f t="shared" si="319"/>
        <v>97689.741999999984</v>
      </c>
      <c r="U187" s="18">
        <f t="shared" si="470"/>
        <v>54400</v>
      </c>
      <c r="V187" s="18">
        <f t="shared" si="471"/>
        <v>54400</v>
      </c>
      <c r="W187" s="18">
        <f t="shared" ref="W187:AD187" si="535">W188</f>
        <v>0</v>
      </c>
      <c r="X187" s="18">
        <f t="shared" si="535"/>
        <v>0</v>
      </c>
      <c r="Y187" s="18">
        <f t="shared" si="535"/>
        <v>0</v>
      </c>
      <c r="Z187" s="18">
        <f t="shared" si="535"/>
        <v>23741.1</v>
      </c>
      <c r="AA187" s="18">
        <f t="shared" si="535"/>
        <v>1730.5</v>
      </c>
      <c r="AB187" s="18">
        <f t="shared" si="535"/>
        <v>0</v>
      </c>
      <c r="AC187" s="18">
        <f t="shared" si="535"/>
        <v>1730.5</v>
      </c>
      <c r="AD187" s="18">
        <f t="shared" si="535"/>
        <v>0</v>
      </c>
      <c r="AE187" s="18"/>
      <c r="AF187" s="41">
        <f t="shared" ref="AF187:AT187" si="536">AF188</f>
        <v>97041.042000000001</v>
      </c>
      <c r="AG187" s="41">
        <f t="shared" si="536"/>
        <v>0</v>
      </c>
      <c r="AH187" s="41">
        <f t="shared" si="536"/>
        <v>0</v>
      </c>
      <c r="AI187" s="41">
        <f t="shared" si="536"/>
        <v>0</v>
      </c>
      <c r="AJ187" s="41">
        <f t="shared" si="536"/>
        <v>0</v>
      </c>
      <c r="AK187" s="41">
        <f t="shared" si="536"/>
        <v>0</v>
      </c>
      <c r="AL187" s="41">
        <f t="shared" si="536"/>
        <v>87135.238329999993</v>
      </c>
      <c r="AM187" s="41">
        <f t="shared" si="536"/>
        <v>0</v>
      </c>
      <c r="AN187" s="41">
        <f t="shared" si="536"/>
        <v>0</v>
      </c>
      <c r="AO187" s="42">
        <f t="shared" si="536"/>
        <v>27030.780030000002</v>
      </c>
      <c r="AP187" s="42">
        <f t="shared" si="536"/>
        <v>98821.8</v>
      </c>
      <c r="AQ187" s="42">
        <f t="shared" si="536"/>
        <v>-1132.058</v>
      </c>
      <c r="AR187" s="42">
        <f t="shared" si="536"/>
        <v>0</v>
      </c>
      <c r="AS187" s="42">
        <f t="shared" si="536"/>
        <v>0</v>
      </c>
      <c r="AT187" s="42">
        <f t="shared" si="536"/>
        <v>0</v>
      </c>
      <c r="AU187" s="42">
        <f t="shared" si="447"/>
        <v>97689.741999999998</v>
      </c>
      <c r="AV187" s="42">
        <f t="shared" si="448"/>
        <v>0</v>
      </c>
      <c r="AW187" s="42">
        <f t="shared" si="449"/>
        <v>121430.84199999998</v>
      </c>
      <c r="AX187" s="42">
        <f t="shared" si="450"/>
        <v>56130.5</v>
      </c>
      <c r="AY187" s="42">
        <f t="shared" si="451"/>
        <v>56130.5</v>
      </c>
      <c r="AZ187" s="42">
        <f>AZ188</f>
        <v>0</v>
      </c>
      <c r="BA187" s="43">
        <f t="shared" si="452"/>
        <v>89.792150346036053</v>
      </c>
      <c r="BB187" s="20"/>
    </row>
    <row r="188" spans="2:54" ht="31.2" x14ac:dyDescent="0.3">
      <c r="B188" s="38" t="s">
        <v>169</v>
      </c>
      <c r="C188" s="38" t="s">
        <v>84</v>
      </c>
      <c r="D188" s="38" t="s">
        <v>189</v>
      </c>
      <c r="E188" s="39" t="str">
        <f t="shared" si="446"/>
        <v>0407</v>
      </c>
      <c r="F188" s="38" t="s">
        <v>203</v>
      </c>
      <c r="G188" s="38" t="s">
        <v>54</v>
      </c>
      <c r="H188" s="40" t="s">
        <v>55</v>
      </c>
      <c r="I188" s="18">
        <v>57895.5</v>
      </c>
      <c r="J188" s="18">
        <v>58052.5</v>
      </c>
      <c r="K188" s="18">
        <v>58052.5</v>
      </c>
      <c r="L188" s="18">
        <v>-3043.7</v>
      </c>
      <c r="M188" s="18">
        <v>-3652.5</v>
      </c>
      <c r="N188" s="18">
        <v>-3652.5</v>
      </c>
      <c r="O188" s="18">
        <v>-1132.058</v>
      </c>
      <c r="P188" s="18">
        <v>0</v>
      </c>
      <c r="Q188" s="18">
        <v>0</v>
      </c>
      <c r="R188" s="18">
        <v>20228.900000000001</v>
      </c>
      <c r="S188" s="18">
        <v>23741.1</v>
      </c>
      <c r="T188" s="18">
        <f t="shared" si="319"/>
        <v>97689.741999999984</v>
      </c>
      <c r="U188" s="18">
        <f t="shared" si="470"/>
        <v>54400</v>
      </c>
      <c r="V188" s="18">
        <f t="shared" si="471"/>
        <v>54400</v>
      </c>
      <c r="W188" s="18"/>
      <c r="X188" s="18"/>
      <c r="Y188" s="18"/>
      <c r="Z188" s="18">
        <v>23741.1</v>
      </c>
      <c r="AA188" s="18">
        <v>1730.5</v>
      </c>
      <c r="AB188" s="18"/>
      <c r="AC188" s="18">
        <v>1730.5</v>
      </c>
      <c r="AD188" s="18"/>
      <c r="AE188" s="18"/>
      <c r="AF188" s="41">
        <v>97041.042000000001</v>
      </c>
      <c r="AG188" s="41"/>
      <c r="AH188" s="41">
        <v>0</v>
      </c>
      <c r="AI188" s="41">
        <v>0</v>
      </c>
      <c r="AJ188" s="41">
        <v>0</v>
      </c>
      <c r="AK188" s="41">
        <v>0</v>
      </c>
      <c r="AL188" s="41">
        <v>87135.238329999993</v>
      </c>
      <c r="AM188" s="41">
        <v>0</v>
      </c>
      <c r="AN188" s="41">
        <v>0</v>
      </c>
      <c r="AO188" s="14">
        <v>27030.780030000002</v>
      </c>
      <c r="AP188" s="42">
        <v>98821.8</v>
      </c>
      <c r="AQ188" s="42">
        <v>-1132.058</v>
      </c>
      <c r="AR188" s="42">
        <v>0</v>
      </c>
      <c r="AS188" s="42">
        <v>0</v>
      </c>
      <c r="AT188" s="42">
        <v>0</v>
      </c>
      <c r="AU188" s="42">
        <f t="shared" si="447"/>
        <v>97689.741999999998</v>
      </c>
      <c r="AV188" s="42">
        <f t="shared" si="448"/>
        <v>0</v>
      </c>
      <c r="AW188" s="42">
        <f t="shared" si="449"/>
        <v>121430.84199999998</v>
      </c>
      <c r="AX188" s="42">
        <f t="shared" si="450"/>
        <v>56130.5</v>
      </c>
      <c r="AY188" s="42">
        <f t="shared" si="451"/>
        <v>56130.5</v>
      </c>
      <c r="AZ188" s="42"/>
      <c r="BA188" s="43">
        <f t="shared" si="452"/>
        <v>89.792150346036053</v>
      </c>
      <c r="BB188" s="44"/>
    </row>
    <row r="189" spans="2:54" s="21" customFormat="1" x14ac:dyDescent="0.3">
      <c r="B189" s="22" t="s">
        <v>169</v>
      </c>
      <c r="C189" s="22" t="s">
        <v>92</v>
      </c>
      <c r="D189" s="22"/>
      <c r="E189" s="23" t="str">
        <f t="shared" si="446"/>
        <v>05</v>
      </c>
      <c r="F189" s="22"/>
      <c r="G189" s="23"/>
      <c r="H189" s="24" t="s">
        <v>93</v>
      </c>
      <c r="I189" s="25">
        <f t="shared" ref="I189:S189" si="537">I190+I212</f>
        <v>339017.6</v>
      </c>
      <c r="J189" s="25">
        <f t="shared" si="537"/>
        <v>245580.69999999998</v>
      </c>
      <c r="K189" s="25">
        <f t="shared" si="537"/>
        <v>140615.90000000002</v>
      </c>
      <c r="L189" s="25">
        <f t="shared" si="537"/>
        <v>0</v>
      </c>
      <c r="M189" s="25">
        <f t="shared" si="537"/>
        <v>0</v>
      </c>
      <c r="N189" s="25">
        <f t="shared" si="537"/>
        <v>0</v>
      </c>
      <c r="O189" s="25">
        <f t="shared" si="537"/>
        <v>0</v>
      </c>
      <c r="P189" s="25">
        <f t="shared" si="537"/>
        <v>-2052.7999999999993</v>
      </c>
      <c r="Q189" s="25">
        <f t="shared" si="537"/>
        <v>0</v>
      </c>
      <c r="R189" s="25">
        <f t="shared" si="537"/>
        <v>0</v>
      </c>
      <c r="S189" s="25">
        <f t="shared" si="537"/>
        <v>163661.04147000003</v>
      </c>
      <c r="T189" s="25">
        <f t="shared" si="319"/>
        <v>500625.84147000004</v>
      </c>
      <c r="U189" s="25">
        <f t="shared" si="470"/>
        <v>245580.69999999998</v>
      </c>
      <c r="V189" s="25">
        <f t="shared" si="471"/>
        <v>140615.90000000002</v>
      </c>
      <c r="W189" s="25">
        <f t="shared" ref="W189:AT189" si="538">W190+W212</f>
        <v>12033</v>
      </c>
      <c r="X189" s="25">
        <f t="shared" si="538"/>
        <v>0</v>
      </c>
      <c r="Y189" s="25">
        <f t="shared" si="538"/>
        <v>0</v>
      </c>
      <c r="Z189" s="25">
        <f t="shared" si="538"/>
        <v>151628.04147000003</v>
      </c>
      <c r="AA189" s="25">
        <f t="shared" si="538"/>
        <v>32636.7</v>
      </c>
      <c r="AB189" s="25">
        <f t="shared" si="538"/>
        <v>40000</v>
      </c>
      <c r="AC189" s="25">
        <f t="shared" si="538"/>
        <v>65917.899999999994</v>
      </c>
      <c r="AD189" s="25">
        <f t="shared" si="538"/>
        <v>0</v>
      </c>
      <c r="AE189" s="25">
        <f t="shared" si="538"/>
        <v>40000</v>
      </c>
      <c r="AF189" s="26">
        <f t="shared" si="538"/>
        <v>596117.05586000008</v>
      </c>
      <c r="AG189" s="26">
        <f t="shared" si="538"/>
        <v>0</v>
      </c>
      <c r="AH189" s="26">
        <f t="shared" si="538"/>
        <v>165882.36006000001</v>
      </c>
      <c r="AI189" s="26">
        <f t="shared" si="538"/>
        <v>0</v>
      </c>
      <c r="AJ189" s="26">
        <f t="shared" si="538"/>
        <v>0</v>
      </c>
      <c r="AK189" s="26">
        <f t="shared" si="538"/>
        <v>0</v>
      </c>
      <c r="AL189" s="26">
        <f t="shared" si="538"/>
        <v>551397.43033</v>
      </c>
      <c r="AM189" s="26">
        <f t="shared" si="538"/>
        <v>156853.38821</v>
      </c>
      <c r="AN189" s="26">
        <f t="shared" si="538"/>
        <v>0</v>
      </c>
      <c r="AO189" s="27">
        <f t="shared" si="538"/>
        <v>339364.67654000001</v>
      </c>
      <c r="AP189" s="27">
        <f t="shared" si="538"/>
        <v>613009.16086000006</v>
      </c>
      <c r="AQ189" s="27">
        <f t="shared" si="538"/>
        <v>0</v>
      </c>
      <c r="AR189" s="27">
        <f t="shared" si="538"/>
        <v>0</v>
      </c>
      <c r="AS189" s="27">
        <f t="shared" si="538"/>
        <v>0</v>
      </c>
      <c r="AT189" s="27">
        <f t="shared" si="538"/>
        <v>0</v>
      </c>
      <c r="AU189" s="27">
        <f t="shared" si="447"/>
        <v>613009.16086000006</v>
      </c>
      <c r="AV189" s="27">
        <f t="shared" si="448"/>
        <v>-112383.31939000002</v>
      </c>
      <c r="AW189" s="27">
        <f t="shared" si="449"/>
        <v>664286.88294000004</v>
      </c>
      <c r="AX189" s="27">
        <f t="shared" si="450"/>
        <v>318217.39999999997</v>
      </c>
      <c r="AY189" s="27">
        <f t="shared" si="451"/>
        <v>246533.80000000002</v>
      </c>
      <c r="AZ189" s="27">
        <f>AZ190+AZ212</f>
        <v>0</v>
      </c>
      <c r="BA189" s="28">
        <f t="shared" si="452"/>
        <v>92.498180501565358</v>
      </c>
      <c r="BB189" s="20"/>
    </row>
    <row r="190" spans="2:54" s="30" customFormat="1" x14ac:dyDescent="0.3">
      <c r="B190" s="31" t="s">
        <v>169</v>
      </c>
      <c r="C190" s="31" t="s">
        <v>92</v>
      </c>
      <c r="D190" s="31" t="s">
        <v>94</v>
      </c>
      <c r="E190" s="29" t="str">
        <f t="shared" si="446"/>
        <v>0503</v>
      </c>
      <c r="F190" s="31"/>
      <c r="G190" s="29"/>
      <c r="H190" s="32" t="s">
        <v>95</v>
      </c>
      <c r="I190" s="33">
        <f t="shared" ref="I190:S190" si="539">I191</f>
        <v>264353</v>
      </c>
      <c r="J190" s="33">
        <f t="shared" si="539"/>
        <v>168910.8</v>
      </c>
      <c r="K190" s="33">
        <f t="shared" si="539"/>
        <v>68195.600000000006</v>
      </c>
      <c r="L190" s="33">
        <f t="shared" si="539"/>
        <v>0</v>
      </c>
      <c r="M190" s="33">
        <f t="shared" si="539"/>
        <v>0</v>
      </c>
      <c r="N190" s="33">
        <f t="shared" si="539"/>
        <v>0</v>
      </c>
      <c r="O190" s="33">
        <f t="shared" si="539"/>
        <v>0</v>
      </c>
      <c r="P190" s="33">
        <f t="shared" si="539"/>
        <v>-2052.7999999999993</v>
      </c>
      <c r="Q190" s="33">
        <f t="shared" si="539"/>
        <v>0</v>
      </c>
      <c r="R190" s="33">
        <f t="shared" si="539"/>
        <v>0</v>
      </c>
      <c r="S190" s="33">
        <f t="shared" si="539"/>
        <v>151584.55589000002</v>
      </c>
      <c r="T190" s="33">
        <f t="shared" si="319"/>
        <v>413884.75589000003</v>
      </c>
      <c r="U190" s="33">
        <f t="shared" si="470"/>
        <v>168910.8</v>
      </c>
      <c r="V190" s="33">
        <f t="shared" si="471"/>
        <v>68195.600000000006</v>
      </c>
      <c r="W190" s="33">
        <f t="shared" ref="W190:AT190" si="540">W191</f>
        <v>0</v>
      </c>
      <c r="X190" s="33">
        <f t="shared" si="540"/>
        <v>0</v>
      </c>
      <c r="Y190" s="33">
        <f t="shared" si="540"/>
        <v>0</v>
      </c>
      <c r="Z190" s="33">
        <f t="shared" si="540"/>
        <v>151584.55589000002</v>
      </c>
      <c r="AA190" s="33">
        <f t="shared" si="540"/>
        <v>17710</v>
      </c>
      <c r="AB190" s="33">
        <f t="shared" si="540"/>
        <v>40000</v>
      </c>
      <c r="AC190" s="33">
        <f t="shared" si="540"/>
        <v>51914.5</v>
      </c>
      <c r="AD190" s="33">
        <f t="shared" si="540"/>
        <v>0</v>
      </c>
      <c r="AE190" s="33">
        <f t="shared" si="540"/>
        <v>40000</v>
      </c>
      <c r="AF190" s="34">
        <f t="shared" si="540"/>
        <v>509367.31095000007</v>
      </c>
      <c r="AG190" s="34">
        <f t="shared" si="540"/>
        <v>0</v>
      </c>
      <c r="AH190" s="34">
        <f t="shared" si="540"/>
        <v>165882.36006000001</v>
      </c>
      <c r="AI190" s="34">
        <f t="shared" si="540"/>
        <v>0</v>
      </c>
      <c r="AJ190" s="34">
        <f t="shared" si="540"/>
        <v>0</v>
      </c>
      <c r="AK190" s="34">
        <f t="shared" si="540"/>
        <v>0</v>
      </c>
      <c r="AL190" s="34">
        <f t="shared" si="540"/>
        <v>468667.57597000001</v>
      </c>
      <c r="AM190" s="34">
        <f t="shared" si="540"/>
        <v>156853.38821</v>
      </c>
      <c r="AN190" s="34">
        <f t="shared" si="540"/>
        <v>0</v>
      </c>
      <c r="AO190" s="35">
        <f t="shared" si="540"/>
        <v>292125.22568000003</v>
      </c>
      <c r="AP190" s="36">
        <f t="shared" si="540"/>
        <v>526259.41595000005</v>
      </c>
      <c r="AQ190" s="36">
        <f t="shared" si="540"/>
        <v>0</v>
      </c>
      <c r="AR190" s="36">
        <f t="shared" si="540"/>
        <v>0</v>
      </c>
      <c r="AS190" s="36">
        <f t="shared" si="540"/>
        <v>0</v>
      </c>
      <c r="AT190" s="36">
        <f t="shared" si="540"/>
        <v>0</v>
      </c>
      <c r="AU190" s="36">
        <f t="shared" si="447"/>
        <v>526259.41595000005</v>
      </c>
      <c r="AV190" s="36">
        <f t="shared" si="448"/>
        <v>-112374.66006000002</v>
      </c>
      <c r="AW190" s="36">
        <f t="shared" si="449"/>
        <v>565469.31178000011</v>
      </c>
      <c r="AX190" s="36">
        <f t="shared" si="450"/>
        <v>226620.79999999999</v>
      </c>
      <c r="AY190" s="36">
        <f t="shared" si="451"/>
        <v>160110.1</v>
      </c>
      <c r="AZ190" s="36">
        <f>AZ191</f>
        <v>0</v>
      </c>
      <c r="BA190" s="37">
        <f t="shared" si="452"/>
        <v>92.009747365983756</v>
      </c>
      <c r="BB190" s="20"/>
    </row>
    <row r="191" spans="2:54" ht="31.2" x14ac:dyDescent="0.3">
      <c r="B191" s="38" t="s">
        <v>169</v>
      </c>
      <c r="C191" s="38" t="s">
        <v>92</v>
      </c>
      <c r="D191" s="38" t="s">
        <v>94</v>
      </c>
      <c r="E191" s="39" t="str">
        <f t="shared" si="446"/>
        <v>0503</v>
      </c>
      <c r="F191" s="38" t="s">
        <v>177</v>
      </c>
      <c r="G191" s="39"/>
      <c r="H191" s="40" t="s">
        <v>178</v>
      </c>
      <c r="I191" s="18">
        <f t="shared" ref="I191:S191" si="541">I200+I192</f>
        <v>264353</v>
      </c>
      <c r="J191" s="18">
        <f t="shared" si="541"/>
        <v>168910.8</v>
      </c>
      <c r="K191" s="18">
        <f t="shared" si="541"/>
        <v>68195.600000000006</v>
      </c>
      <c r="L191" s="18">
        <f t="shared" si="541"/>
        <v>0</v>
      </c>
      <c r="M191" s="18">
        <f t="shared" si="541"/>
        <v>0</v>
      </c>
      <c r="N191" s="18">
        <f t="shared" si="541"/>
        <v>0</v>
      </c>
      <c r="O191" s="18">
        <f t="shared" si="541"/>
        <v>0</v>
      </c>
      <c r="P191" s="18">
        <f t="shared" si="541"/>
        <v>-2052.7999999999993</v>
      </c>
      <c r="Q191" s="18">
        <f t="shared" si="541"/>
        <v>0</v>
      </c>
      <c r="R191" s="18">
        <f t="shared" si="541"/>
        <v>0</v>
      </c>
      <c r="S191" s="18">
        <f t="shared" si="541"/>
        <v>151584.55589000002</v>
      </c>
      <c r="T191" s="18">
        <f t="shared" ref="T191:T254" si="542">I191+L191+S191+R191+Q191+P191+O191</f>
        <v>413884.75589000003</v>
      </c>
      <c r="U191" s="18">
        <f t="shared" si="470"/>
        <v>168910.8</v>
      </c>
      <c r="V191" s="18">
        <f t="shared" si="471"/>
        <v>68195.600000000006</v>
      </c>
      <c r="W191" s="18">
        <f t="shared" ref="W191:AT191" si="543">W200+W192</f>
        <v>0</v>
      </c>
      <c r="X191" s="18">
        <f t="shared" si="543"/>
        <v>0</v>
      </c>
      <c r="Y191" s="18">
        <f t="shared" si="543"/>
        <v>0</v>
      </c>
      <c r="Z191" s="18">
        <f t="shared" si="543"/>
        <v>151584.55589000002</v>
      </c>
      <c r="AA191" s="18">
        <f t="shared" si="543"/>
        <v>17710</v>
      </c>
      <c r="AB191" s="18">
        <f t="shared" si="543"/>
        <v>40000</v>
      </c>
      <c r="AC191" s="18">
        <f t="shared" si="543"/>
        <v>51914.5</v>
      </c>
      <c r="AD191" s="18">
        <f t="shared" si="543"/>
        <v>0</v>
      </c>
      <c r="AE191" s="18">
        <f t="shared" si="543"/>
        <v>40000</v>
      </c>
      <c r="AF191" s="41">
        <f t="shared" si="543"/>
        <v>509367.31095000007</v>
      </c>
      <c r="AG191" s="41">
        <f t="shared" si="543"/>
        <v>0</v>
      </c>
      <c r="AH191" s="41">
        <f t="shared" si="543"/>
        <v>165882.36006000001</v>
      </c>
      <c r="AI191" s="41">
        <f t="shared" si="543"/>
        <v>0</v>
      </c>
      <c r="AJ191" s="41">
        <f t="shared" si="543"/>
        <v>0</v>
      </c>
      <c r="AK191" s="41">
        <f t="shared" si="543"/>
        <v>0</v>
      </c>
      <c r="AL191" s="41">
        <f t="shared" si="543"/>
        <v>468667.57597000001</v>
      </c>
      <c r="AM191" s="41">
        <f t="shared" si="543"/>
        <v>156853.38821</v>
      </c>
      <c r="AN191" s="41">
        <f t="shared" si="543"/>
        <v>0</v>
      </c>
      <c r="AO191" s="42">
        <f t="shared" si="543"/>
        <v>292125.22568000003</v>
      </c>
      <c r="AP191" s="42">
        <f t="shared" si="543"/>
        <v>526259.41595000005</v>
      </c>
      <c r="AQ191" s="42">
        <f t="shared" si="543"/>
        <v>0</v>
      </c>
      <c r="AR191" s="42">
        <f t="shared" si="543"/>
        <v>0</v>
      </c>
      <c r="AS191" s="42">
        <f t="shared" si="543"/>
        <v>0</v>
      </c>
      <c r="AT191" s="42">
        <f t="shared" si="543"/>
        <v>0</v>
      </c>
      <c r="AU191" s="42">
        <f t="shared" si="447"/>
        <v>526259.41595000005</v>
      </c>
      <c r="AV191" s="42">
        <f t="shared" si="448"/>
        <v>-112374.66006000002</v>
      </c>
      <c r="AW191" s="42">
        <f t="shared" si="449"/>
        <v>565469.31178000011</v>
      </c>
      <c r="AX191" s="42">
        <f t="shared" si="450"/>
        <v>226620.79999999999</v>
      </c>
      <c r="AY191" s="42">
        <f t="shared" si="451"/>
        <v>160110.1</v>
      </c>
      <c r="AZ191" s="42">
        <f>AZ200+AZ192</f>
        <v>0</v>
      </c>
      <c r="BA191" s="43">
        <f t="shared" si="452"/>
        <v>92.009747365983756</v>
      </c>
      <c r="BB191" s="20"/>
    </row>
    <row r="192" spans="2:54" ht="31.2" x14ac:dyDescent="0.3">
      <c r="B192" s="38" t="s">
        <v>169</v>
      </c>
      <c r="C192" s="38" t="s">
        <v>92</v>
      </c>
      <c r="D192" s="38" t="s">
        <v>94</v>
      </c>
      <c r="E192" s="39" t="str">
        <f t="shared" si="446"/>
        <v>0503</v>
      </c>
      <c r="F192" s="38" t="s">
        <v>205</v>
      </c>
      <c r="G192" s="39"/>
      <c r="H192" s="40" t="s">
        <v>206</v>
      </c>
      <c r="I192" s="18">
        <f t="shared" ref="I192:S192" si="544">I193</f>
        <v>123450.7</v>
      </c>
      <c r="J192" s="18">
        <f t="shared" si="544"/>
        <v>0</v>
      </c>
      <c r="K192" s="18">
        <f t="shared" si="544"/>
        <v>0</v>
      </c>
      <c r="L192" s="18">
        <f t="shared" si="544"/>
        <v>0</v>
      </c>
      <c r="M192" s="18">
        <f t="shared" si="544"/>
        <v>0</v>
      </c>
      <c r="N192" s="18">
        <f t="shared" si="544"/>
        <v>0</v>
      </c>
      <c r="O192" s="18">
        <f t="shared" si="544"/>
        <v>0</v>
      </c>
      <c r="P192" s="18">
        <f t="shared" si="544"/>
        <v>15002.8</v>
      </c>
      <c r="Q192" s="18">
        <f t="shared" si="544"/>
        <v>0</v>
      </c>
      <c r="R192" s="18">
        <f t="shared" si="544"/>
        <v>0</v>
      </c>
      <c r="S192" s="18">
        <f t="shared" si="544"/>
        <v>67595.855890000006</v>
      </c>
      <c r="T192" s="18">
        <f t="shared" si="542"/>
        <v>206049.35589000001</v>
      </c>
      <c r="U192" s="18">
        <f t="shared" si="470"/>
        <v>0</v>
      </c>
      <c r="V192" s="18">
        <f t="shared" si="471"/>
        <v>0</v>
      </c>
      <c r="W192" s="18">
        <f t="shared" ref="W192:AT192" si="545">W193</f>
        <v>0</v>
      </c>
      <c r="X192" s="18">
        <f t="shared" si="545"/>
        <v>0</v>
      </c>
      <c r="Y192" s="18">
        <f t="shared" si="545"/>
        <v>0</v>
      </c>
      <c r="Z192" s="18">
        <f t="shared" si="545"/>
        <v>67595.855890000006</v>
      </c>
      <c r="AA192" s="18">
        <f t="shared" si="545"/>
        <v>0</v>
      </c>
      <c r="AB192" s="18">
        <f t="shared" si="545"/>
        <v>0</v>
      </c>
      <c r="AC192" s="18">
        <f t="shared" si="545"/>
        <v>0</v>
      </c>
      <c r="AD192" s="18">
        <f t="shared" si="545"/>
        <v>0</v>
      </c>
      <c r="AE192" s="18">
        <f t="shared" si="545"/>
        <v>0</v>
      </c>
      <c r="AF192" s="41">
        <f t="shared" si="545"/>
        <v>318481.01595000003</v>
      </c>
      <c r="AG192" s="41">
        <f t="shared" si="545"/>
        <v>0</v>
      </c>
      <c r="AH192" s="41">
        <f t="shared" si="545"/>
        <v>165882.36006000001</v>
      </c>
      <c r="AI192" s="41">
        <f t="shared" si="545"/>
        <v>0</v>
      </c>
      <c r="AJ192" s="41">
        <f t="shared" si="545"/>
        <v>0</v>
      </c>
      <c r="AK192" s="41">
        <f t="shared" si="545"/>
        <v>0</v>
      </c>
      <c r="AL192" s="41">
        <f t="shared" si="545"/>
        <v>300685.45694</v>
      </c>
      <c r="AM192" s="41">
        <f t="shared" si="545"/>
        <v>156853.38821</v>
      </c>
      <c r="AN192" s="41">
        <f t="shared" si="545"/>
        <v>0</v>
      </c>
      <c r="AO192" s="14">
        <f t="shared" si="545"/>
        <v>218139.49829000002</v>
      </c>
      <c r="AP192" s="42">
        <f t="shared" si="545"/>
        <v>318481.01595000003</v>
      </c>
      <c r="AQ192" s="42">
        <f t="shared" si="545"/>
        <v>0</v>
      </c>
      <c r="AR192" s="42">
        <f t="shared" si="545"/>
        <v>0</v>
      </c>
      <c r="AS192" s="42">
        <f t="shared" si="545"/>
        <v>0</v>
      </c>
      <c r="AT192" s="42">
        <f t="shared" si="545"/>
        <v>0</v>
      </c>
      <c r="AU192" s="42">
        <f t="shared" si="447"/>
        <v>318481.01595000003</v>
      </c>
      <c r="AV192" s="42">
        <f t="shared" si="448"/>
        <v>-112431.66006000002</v>
      </c>
      <c r="AW192" s="42">
        <f t="shared" si="449"/>
        <v>273645.21178000001</v>
      </c>
      <c r="AX192" s="42">
        <f t="shared" si="450"/>
        <v>0</v>
      </c>
      <c r="AY192" s="42">
        <f t="shared" si="451"/>
        <v>0</v>
      </c>
      <c r="AZ192" s="42">
        <f>AZ193</f>
        <v>0</v>
      </c>
      <c r="BA192" s="43">
        <f t="shared" si="452"/>
        <v>94.41236427957331</v>
      </c>
      <c r="BB192" s="20"/>
    </row>
    <row r="193" spans="2:54" ht="31.2" x14ac:dyDescent="0.3">
      <c r="B193" s="38" t="s">
        <v>169</v>
      </c>
      <c r="C193" s="38" t="s">
        <v>92</v>
      </c>
      <c r="D193" s="38" t="s">
        <v>94</v>
      </c>
      <c r="E193" s="39" t="str">
        <f t="shared" si="446"/>
        <v>0503</v>
      </c>
      <c r="F193" s="38" t="s">
        <v>207</v>
      </c>
      <c r="G193" s="39"/>
      <c r="H193" s="40" t="s">
        <v>208</v>
      </c>
      <c r="I193" s="18">
        <f t="shared" ref="I193:N193" si="546">I196</f>
        <v>123450.7</v>
      </c>
      <c r="J193" s="18">
        <f t="shared" si="546"/>
        <v>0</v>
      </c>
      <c r="K193" s="18">
        <f t="shared" si="546"/>
        <v>0</v>
      </c>
      <c r="L193" s="18">
        <f t="shared" si="546"/>
        <v>0</v>
      </c>
      <c r="M193" s="18">
        <f t="shared" si="546"/>
        <v>0</v>
      </c>
      <c r="N193" s="18">
        <f t="shared" si="546"/>
        <v>0</v>
      </c>
      <c r="O193" s="18">
        <f>O196+O194+O198</f>
        <v>0</v>
      </c>
      <c r="P193" s="18">
        <f>P196+P194+P198</f>
        <v>15002.8</v>
      </c>
      <c r="Q193" s="18">
        <f>Q196+Q194</f>
        <v>0</v>
      </c>
      <c r="R193" s="18">
        <f>R196+R194</f>
        <v>0</v>
      </c>
      <c r="S193" s="18">
        <f>S196+S194</f>
        <v>67595.855890000006</v>
      </c>
      <c r="T193" s="18">
        <f t="shared" si="542"/>
        <v>206049.35589000001</v>
      </c>
      <c r="U193" s="18">
        <f t="shared" si="470"/>
        <v>0</v>
      </c>
      <c r="V193" s="18">
        <f t="shared" si="471"/>
        <v>0</v>
      </c>
      <c r="W193" s="18">
        <f t="shared" ref="W193:AE193" si="547">W196+W194</f>
        <v>0</v>
      </c>
      <c r="X193" s="18">
        <f t="shared" si="547"/>
        <v>0</v>
      </c>
      <c r="Y193" s="18">
        <f t="shared" si="547"/>
        <v>0</v>
      </c>
      <c r="Z193" s="18">
        <f t="shared" si="547"/>
        <v>67595.855890000006</v>
      </c>
      <c r="AA193" s="18">
        <f t="shared" si="547"/>
        <v>0</v>
      </c>
      <c r="AB193" s="18">
        <f t="shared" si="547"/>
        <v>0</v>
      </c>
      <c r="AC193" s="18">
        <f t="shared" si="547"/>
        <v>0</v>
      </c>
      <c r="AD193" s="18">
        <f t="shared" si="547"/>
        <v>0</v>
      </c>
      <c r="AE193" s="18">
        <f t="shared" si="547"/>
        <v>0</v>
      </c>
      <c r="AF193" s="41">
        <f t="shared" ref="AF193:AT193" si="548">AF196+AF194+AF198</f>
        <v>318481.01595000003</v>
      </c>
      <c r="AG193" s="41">
        <f t="shared" si="548"/>
        <v>0</v>
      </c>
      <c r="AH193" s="41">
        <f t="shared" si="548"/>
        <v>165882.36006000001</v>
      </c>
      <c r="AI193" s="41">
        <f t="shared" si="548"/>
        <v>0</v>
      </c>
      <c r="AJ193" s="41">
        <f t="shared" si="548"/>
        <v>0</v>
      </c>
      <c r="AK193" s="41">
        <f t="shared" si="548"/>
        <v>0</v>
      </c>
      <c r="AL193" s="41">
        <f t="shared" si="548"/>
        <v>300685.45694</v>
      </c>
      <c r="AM193" s="41">
        <f t="shared" si="548"/>
        <v>156853.38821</v>
      </c>
      <c r="AN193" s="41">
        <f t="shared" si="548"/>
        <v>0</v>
      </c>
      <c r="AO193" s="42">
        <f t="shared" si="548"/>
        <v>218139.49829000002</v>
      </c>
      <c r="AP193" s="42">
        <f t="shared" si="548"/>
        <v>318481.01595000003</v>
      </c>
      <c r="AQ193" s="42">
        <f t="shared" si="548"/>
        <v>0</v>
      </c>
      <c r="AR193" s="42">
        <f t="shared" si="548"/>
        <v>0</v>
      </c>
      <c r="AS193" s="42">
        <f t="shared" si="548"/>
        <v>0</v>
      </c>
      <c r="AT193" s="42">
        <f t="shared" si="548"/>
        <v>0</v>
      </c>
      <c r="AU193" s="42">
        <f t="shared" si="447"/>
        <v>318481.01595000003</v>
      </c>
      <c r="AV193" s="42">
        <f t="shared" si="448"/>
        <v>-112431.66006000002</v>
      </c>
      <c r="AW193" s="42">
        <f t="shared" si="449"/>
        <v>273645.21178000001</v>
      </c>
      <c r="AX193" s="42">
        <f t="shared" si="450"/>
        <v>0</v>
      </c>
      <c r="AY193" s="42">
        <f t="shared" si="451"/>
        <v>0</v>
      </c>
      <c r="AZ193" s="42">
        <f>AZ196+AZ194</f>
        <v>0</v>
      </c>
      <c r="BA193" s="43">
        <f t="shared" si="452"/>
        <v>94.41236427957331</v>
      </c>
      <c r="BB193" s="20"/>
    </row>
    <row r="194" spans="2:54" ht="46.8" x14ac:dyDescent="0.3">
      <c r="B194" s="38" t="s">
        <v>169</v>
      </c>
      <c r="C194" s="38" t="s">
        <v>92</v>
      </c>
      <c r="D194" s="38" t="s">
        <v>94</v>
      </c>
      <c r="E194" s="39" t="str">
        <f t="shared" si="446"/>
        <v>0503</v>
      </c>
      <c r="F194" s="38" t="s">
        <v>209</v>
      </c>
      <c r="G194" s="39"/>
      <c r="H194" s="40" t="s">
        <v>210</v>
      </c>
      <c r="I194" s="18"/>
      <c r="J194" s="18"/>
      <c r="K194" s="18"/>
      <c r="L194" s="18"/>
      <c r="M194" s="18"/>
      <c r="N194" s="18"/>
      <c r="O194" s="18">
        <f>O195</f>
        <v>0</v>
      </c>
      <c r="P194" s="18">
        <f>P195</f>
        <v>0</v>
      </c>
      <c r="Q194" s="18">
        <f>Q195</f>
        <v>0</v>
      </c>
      <c r="R194" s="18">
        <f>R195</f>
        <v>0</v>
      </c>
      <c r="S194" s="18">
        <f>S195</f>
        <v>10276.988590000001</v>
      </c>
      <c r="T194" s="18">
        <f t="shared" si="542"/>
        <v>10276.988590000001</v>
      </c>
      <c r="U194" s="18"/>
      <c r="V194" s="18"/>
      <c r="W194" s="18">
        <f t="shared" ref="W194:AD194" si="549">W195</f>
        <v>0</v>
      </c>
      <c r="X194" s="18">
        <f t="shared" si="549"/>
        <v>0</v>
      </c>
      <c r="Y194" s="18">
        <f t="shared" si="549"/>
        <v>0</v>
      </c>
      <c r="Z194" s="18">
        <f t="shared" si="549"/>
        <v>10276.988590000001</v>
      </c>
      <c r="AA194" s="18">
        <f t="shared" si="549"/>
        <v>0</v>
      </c>
      <c r="AB194" s="18">
        <f t="shared" si="549"/>
        <v>0</v>
      </c>
      <c r="AC194" s="18">
        <f t="shared" si="549"/>
        <v>0</v>
      </c>
      <c r="AD194" s="18">
        <f t="shared" si="549"/>
        <v>0</v>
      </c>
      <c r="AE194" s="18"/>
      <c r="AF194" s="41">
        <f t="shared" ref="AF194:AT194" si="550">AF195</f>
        <v>49922.165639999999</v>
      </c>
      <c r="AG194" s="41">
        <f t="shared" si="550"/>
        <v>0</v>
      </c>
      <c r="AH194" s="41">
        <f t="shared" si="550"/>
        <v>39645.177049999998</v>
      </c>
      <c r="AI194" s="41">
        <f t="shared" si="550"/>
        <v>0</v>
      </c>
      <c r="AJ194" s="41">
        <f t="shared" si="550"/>
        <v>0</v>
      </c>
      <c r="AK194" s="41">
        <f t="shared" si="550"/>
        <v>0</v>
      </c>
      <c r="AL194" s="41">
        <f t="shared" si="550"/>
        <v>47142.564939999997</v>
      </c>
      <c r="AM194" s="41">
        <f t="shared" si="550"/>
        <v>36865.576350000003</v>
      </c>
      <c r="AN194" s="41">
        <f t="shared" si="550"/>
        <v>0</v>
      </c>
      <c r="AO194" s="14">
        <f t="shared" si="550"/>
        <v>35587.822059999999</v>
      </c>
      <c r="AP194" s="42">
        <f t="shared" si="550"/>
        <v>49922.165639999999</v>
      </c>
      <c r="AQ194" s="42">
        <f t="shared" si="550"/>
        <v>0</v>
      </c>
      <c r="AR194" s="42">
        <f t="shared" si="550"/>
        <v>0</v>
      </c>
      <c r="AS194" s="42">
        <f t="shared" si="550"/>
        <v>0</v>
      </c>
      <c r="AT194" s="42">
        <f t="shared" si="550"/>
        <v>0</v>
      </c>
      <c r="AU194" s="42">
        <f t="shared" si="447"/>
        <v>49922.165639999999</v>
      </c>
      <c r="AV194" s="42">
        <f t="shared" si="448"/>
        <v>-39645.177049999998</v>
      </c>
      <c r="AW194" s="42">
        <f t="shared" si="449"/>
        <v>20553.977180000002</v>
      </c>
      <c r="AX194" s="42">
        <f t="shared" si="450"/>
        <v>0</v>
      </c>
      <c r="AY194" s="42">
        <f t="shared" si="451"/>
        <v>0</v>
      </c>
      <c r="AZ194" s="42">
        <f>AZ195</f>
        <v>0</v>
      </c>
      <c r="BA194" s="43">
        <f t="shared" si="452"/>
        <v>94.432131169860838</v>
      </c>
      <c r="BB194" s="20"/>
    </row>
    <row r="195" spans="2:54" ht="31.2" x14ac:dyDescent="0.3">
      <c r="B195" s="38" t="s">
        <v>169</v>
      </c>
      <c r="C195" s="38" t="s">
        <v>92</v>
      </c>
      <c r="D195" s="38" t="s">
        <v>94</v>
      </c>
      <c r="E195" s="39" t="str">
        <f t="shared" si="446"/>
        <v>0503</v>
      </c>
      <c r="F195" s="38" t="s">
        <v>209</v>
      </c>
      <c r="G195" s="38" t="s">
        <v>54</v>
      </c>
      <c r="H195" s="40" t="s">
        <v>55</v>
      </c>
      <c r="I195" s="18"/>
      <c r="J195" s="18"/>
      <c r="K195" s="18"/>
      <c r="L195" s="18"/>
      <c r="M195" s="18"/>
      <c r="N195" s="18"/>
      <c r="O195" s="18">
        <v>0</v>
      </c>
      <c r="P195" s="18">
        <v>0</v>
      </c>
      <c r="Q195" s="18">
        <v>0</v>
      </c>
      <c r="R195" s="18">
        <v>0</v>
      </c>
      <c r="S195" s="18">
        <v>10276.988590000001</v>
      </c>
      <c r="T195" s="18">
        <f t="shared" si="542"/>
        <v>10276.988590000001</v>
      </c>
      <c r="U195" s="18"/>
      <c r="V195" s="18"/>
      <c r="W195" s="18"/>
      <c r="X195" s="18"/>
      <c r="Y195" s="18"/>
      <c r="Z195" s="18">
        <v>10276.988590000001</v>
      </c>
      <c r="AA195" s="18"/>
      <c r="AB195" s="18"/>
      <c r="AC195" s="18"/>
      <c r="AD195" s="18"/>
      <c r="AE195" s="18"/>
      <c r="AF195" s="41">
        <v>49922.165639999999</v>
      </c>
      <c r="AG195" s="41"/>
      <c r="AH195" s="41">
        <v>39645.177049999998</v>
      </c>
      <c r="AI195" s="41"/>
      <c r="AJ195" s="41">
        <v>0</v>
      </c>
      <c r="AK195" s="41">
        <v>0</v>
      </c>
      <c r="AL195" s="41">
        <v>47142.564939999997</v>
      </c>
      <c r="AM195" s="41">
        <v>36865.576350000003</v>
      </c>
      <c r="AN195" s="41">
        <v>0</v>
      </c>
      <c r="AO195" s="42">
        <v>35587.822059999999</v>
      </c>
      <c r="AP195" s="42">
        <v>49922.165639999999</v>
      </c>
      <c r="AQ195" s="42">
        <v>0</v>
      </c>
      <c r="AR195" s="42">
        <v>0</v>
      </c>
      <c r="AS195" s="42">
        <v>0</v>
      </c>
      <c r="AT195" s="42">
        <v>0</v>
      </c>
      <c r="AU195" s="42">
        <f t="shared" si="447"/>
        <v>49922.165639999999</v>
      </c>
      <c r="AV195" s="42">
        <f t="shared" si="448"/>
        <v>-39645.177049999998</v>
      </c>
      <c r="AW195" s="42">
        <f t="shared" si="449"/>
        <v>20553.977180000002</v>
      </c>
      <c r="AX195" s="42">
        <f t="shared" si="450"/>
        <v>0</v>
      </c>
      <c r="AY195" s="42">
        <f t="shared" si="451"/>
        <v>0</v>
      </c>
      <c r="AZ195" s="42"/>
      <c r="BA195" s="43">
        <f t="shared" si="452"/>
        <v>94.432131169860838</v>
      </c>
      <c r="BB195" s="44"/>
    </row>
    <row r="196" spans="2:54" x14ac:dyDescent="0.3">
      <c r="B196" s="38" t="s">
        <v>169</v>
      </c>
      <c r="C196" s="38" t="s">
        <v>92</v>
      </c>
      <c r="D196" s="38" t="s">
        <v>94</v>
      </c>
      <c r="E196" s="39" t="str">
        <f t="shared" si="446"/>
        <v>0503</v>
      </c>
      <c r="F196" s="38" t="s">
        <v>211</v>
      </c>
      <c r="G196" s="39"/>
      <c r="H196" s="40" t="s">
        <v>212</v>
      </c>
      <c r="I196" s="18">
        <f t="shared" ref="I196:S196" si="551">I197</f>
        <v>123450.7</v>
      </c>
      <c r="J196" s="18">
        <f t="shared" si="551"/>
        <v>0</v>
      </c>
      <c r="K196" s="18">
        <f t="shared" si="551"/>
        <v>0</v>
      </c>
      <c r="L196" s="18">
        <f t="shared" si="551"/>
        <v>0</v>
      </c>
      <c r="M196" s="18">
        <f t="shared" si="551"/>
        <v>0</v>
      </c>
      <c r="N196" s="18">
        <f t="shared" si="551"/>
        <v>0</v>
      </c>
      <c r="O196" s="18">
        <f t="shared" si="551"/>
        <v>0</v>
      </c>
      <c r="P196" s="18">
        <f t="shared" si="551"/>
        <v>15002.8</v>
      </c>
      <c r="Q196" s="18">
        <f t="shared" si="551"/>
        <v>0</v>
      </c>
      <c r="R196" s="18">
        <f t="shared" si="551"/>
        <v>0</v>
      </c>
      <c r="S196" s="18">
        <f t="shared" si="551"/>
        <v>57318.867300000005</v>
      </c>
      <c r="T196" s="18">
        <f t="shared" si="542"/>
        <v>195772.36729999998</v>
      </c>
      <c r="U196" s="18">
        <f t="shared" si="470"/>
        <v>0</v>
      </c>
      <c r="V196" s="18">
        <f t="shared" si="471"/>
        <v>0</v>
      </c>
      <c r="W196" s="18">
        <f t="shared" ref="W196:AD196" si="552">W197</f>
        <v>0</v>
      </c>
      <c r="X196" s="18">
        <f t="shared" si="552"/>
        <v>0</v>
      </c>
      <c r="Y196" s="18">
        <f t="shared" si="552"/>
        <v>0</v>
      </c>
      <c r="Z196" s="18">
        <f t="shared" si="552"/>
        <v>57318.867300000005</v>
      </c>
      <c r="AA196" s="18">
        <f t="shared" si="552"/>
        <v>0</v>
      </c>
      <c r="AB196" s="18">
        <f t="shared" si="552"/>
        <v>0</v>
      </c>
      <c r="AC196" s="18">
        <f t="shared" si="552"/>
        <v>0</v>
      </c>
      <c r="AD196" s="18">
        <f t="shared" si="552"/>
        <v>0</v>
      </c>
      <c r="AE196" s="18"/>
      <c r="AF196" s="41">
        <f t="shared" ref="AF196:AT196" si="553">AF197</f>
        <v>215108.16031000001</v>
      </c>
      <c r="AG196" s="41">
        <f t="shared" si="553"/>
        <v>0</v>
      </c>
      <c r="AH196" s="41">
        <f t="shared" si="553"/>
        <v>72786.493010000006</v>
      </c>
      <c r="AI196" s="41">
        <f t="shared" si="553"/>
        <v>0</v>
      </c>
      <c r="AJ196" s="41">
        <f t="shared" si="553"/>
        <v>0</v>
      </c>
      <c r="AK196" s="41">
        <f t="shared" si="553"/>
        <v>0</v>
      </c>
      <c r="AL196" s="41">
        <f t="shared" si="553"/>
        <v>200092.20199999999</v>
      </c>
      <c r="AM196" s="41">
        <f t="shared" si="553"/>
        <v>66537.121859999999</v>
      </c>
      <c r="AN196" s="41">
        <f t="shared" si="553"/>
        <v>0</v>
      </c>
      <c r="AO196" s="14">
        <f t="shared" si="553"/>
        <v>146658.29727000001</v>
      </c>
      <c r="AP196" s="42">
        <f t="shared" si="553"/>
        <v>215108.16031000001</v>
      </c>
      <c r="AQ196" s="42">
        <f t="shared" si="553"/>
        <v>0</v>
      </c>
      <c r="AR196" s="42">
        <f t="shared" si="553"/>
        <v>0</v>
      </c>
      <c r="AS196" s="42">
        <f t="shared" si="553"/>
        <v>0</v>
      </c>
      <c r="AT196" s="42">
        <f t="shared" si="553"/>
        <v>0</v>
      </c>
      <c r="AU196" s="42">
        <f t="shared" si="447"/>
        <v>215108.16031000001</v>
      </c>
      <c r="AV196" s="42">
        <f t="shared" si="448"/>
        <v>-19335.793010000023</v>
      </c>
      <c r="AW196" s="42">
        <f t="shared" si="449"/>
        <v>253091.2346</v>
      </c>
      <c r="AX196" s="42">
        <f t="shared" si="450"/>
        <v>0</v>
      </c>
      <c r="AY196" s="42">
        <f t="shared" si="451"/>
        <v>0</v>
      </c>
      <c r="AZ196" s="42">
        <f>AZ197</f>
        <v>0</v>
      </c>
      <c r="BA196" s="43">
        <f t="shared" si="452"/>
        <v>93.019345110682934</v>
      </c>
      <c r="BB196" s="20"/>
    </row>
    <row r="197" spans="2:54" ht="31.2" x14ac:dyDescent="0.3">
      <c r="B197" s="38" t="s">
        <v>169</v>
      </c>
      <c r="C197" s="38" t="s">
        <v>92</v>
      </c>
      <c r="D197" s="38" t="s">
        <v>94</v>
      </c>
      <c r="E197" s="39" t="str">
        <f t="shared" si="446"/>
        <v>0503</v>
      </c>
      <c r="F197" s="38" t="s">
        <v>211</v>
      </c>
      <c r="G197" s="38" t="s">
        <v>54</v>
      </c>
      <c r="H197" s="40" t="s">
        <v>55</v>
      </c>
      <c r="I197" s="18">
        <v>123450.7</v>
      </c>
      <c r="J197" s="18">
        <v>0</v>
      </c>
      <c r="K197" s="18">
        <v>0</v>
      </c>
      <c r="L197" s="18"/>
      <c r="M197" s="18"/>
      <c r="N197" s="18"/>
      <c r="O197" s="18">
        <v>0</v>
      </c>
      <c r="P197" s="18">
        <v>15002.8</v>
      </c>
      <c r="Q197" s="18">
        <v>0</v>
      </c>
      <c r="R197" s="18">
        <v>0</v>
      </c>
      <c r="S197" s="18">
        <f>54314.57955+3004.28775</f>
        <v>57318.867300000005</v>
      </c>
      <c r="T197" s="18">
        <f t="shared" si="542"/>
        <v>195772.36729999998</v>
      </c>
      <c r="U197" s="18">
        <f t="shared" si="470"/>
        <v>0</v>
      </c>
      <c r="V197" s="18">
        <f t="shared" si="471"/>
        <v>0</v>
      </c>
      <c r="W197" s="18"/>
      <c r="X197" s="18"/>
      <c r="Y197" s="18"/>
      <c r="Z197" s="18">
        <f>54314.57955+3004.28775</f>
        <v>57318.867300000005</v>
      </c>
      <c r="AA197" s="18"/>
      <c r="AB197" s="18"/>
      <c r="AC197" s="18"/>
      <c r="AD197" s="18"/>
      <c r="AE197" s="18"/>
      <c r="AF197" s="41">
        <v>215108.16031000001</v>
      </c>
      <c r="AG197" s="41"/>
      <c r="AH197" s="41">
        <v>72786.493010000006</v>
      </c>
      <c r="AI197" s="41"/>
      <c r="AJ197" s="41">
        <v>0</v>
      </c>
      <c r="AK197" s="41">
        <v>0</v>
      </c>
      <c r="AL197" s="41">
        <v>200092.20199999999</v>
      </c>
      <c r="AM197" s="41">
        <v>66537.121859999999</v>
      </c>
      <c r="AN197" s="41">
        <v>0</v>
      </c>
      <c r="AO197" s="42">
        <v>146658.29727000001</v>
      </c>
      <c r="AP197" s="42">
        <v>215108.16031000001</v>
      </c>
      <c r="AQ197" s="42">
        <v>0</v>
      </c>
      <c r="AR197" s="42">
        <v>0</v>
      </c>
      <c r="AS197" s="42">
        <v>0</v>
      </c>
      <c r="AT197" s="42">
        <v>0</v>
      </c>
      <c r="AU197" s="42">
        <f t="shared" si="447"/>
        <v>215108.16031000001</v>
      </c>
      <c r="AV197" s="42">
        <f t="shared" si="448"/>
        <v>-19335.793010000023</v>
      </c>
      <c r="AW197" s="42">
        <f t="shared" si="449"/>
        <v>253091.2346</v>
      </c>
      <c r="AX197" s="42">
        <f t="shared" si="450"/>
        <v>0</v>
      </c>
      <c r="AY197" s="42">
        <f t="shared" si="451"/>
        <v>0</v>
      </c>
      <c r="AZ197" s="42"/>
      <c r="BA197" s="43">
        <f t="shared" si="452"/>
        <v>93.019345110682934</v>
      </c>
      <c r="BB197" s="44"/>
    </row>
    <row r="198" spans="2:54" ht="46.8" x14ac:dyDescent="0.3">
      <c r="B198" s="38" t="s">
        <v>169</v>
      </c>
      <c r="C198" s="38" t="s">
        <v>92</v>
      </c>
      <c r="D198" s="38" t="s">
        <v>94</v>
      </c>
      <c r="E198" s="39" t="str">
        <f t="shared" si="446"/>
        <v>0503</v>
      </c>
      <c r="F198" s="38" t="s">
        <v>213</v>
      </c>
      <c r="G198" s="38"/>
      <c r="H198" s="48" t="s">
        <v>214</v>
      </c>
      <c r="I198" s="18"/>
      <c r="J198" s="18"/>
      <c r="K198" s="18"/>
      <c r="L198" s="18"/>
      <c r="M198" s="18"/>
      <c r="N198" s="18"/>
      <c r="O198" s="18">
        <f>O199</f>
        <v>0</v>
      </c>
      <c r="P198" s="18">
        <f>P199</f>
        <v>0</v>
      </c>
      <c r="Q198" s="18"/>
      <c r="R198" s="18"/>
      <c r="S198" s="18"/>
      <c r="T198" s="18">
        <f t="shared" si="542"/>
        <v>0</v>
      </c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41">
        <f t="shared" ref="AF198:AT198" si="554">AF199</f>
        <v>53450.69</v>
      </c>
      <c r="AG198" s="41">
        <f t="shared" si="554"/>
        <v>0</v>
      </c>
      <c r="AH198" s="41">
        <f t="shared" si="554"/>
        <v>53450.69</v>
      </c>
      <c r="AI198" s="41">
        <f t="shared" si="554"/>
        <v>0</v>
      </c>
      <c r="AJ198" s="41">
        <f t="shared" si="554"/>
        <v>0</v>
      </c>
      <c r="AK198" s="41">
        <f t="shared" si="554"/>
        <v>0</v>
      </c>
      <c r="AL198" s="41">
        <f t="shared" si="554"/>
        <v>53450.69</v>
      </c>
      <c r="AM198" s="41">
        <f t="shared" si="554"/>
        <v>53450.69</v>
      </c>
      <c r="AN198" s="41">
        <f t="shared" si="554"/>
        <v>0</v>
      </c>
      <c r="AO198" s="14">
        <f t="shared" si="554"/>
        <v>35893.378960000002</v>
      </c>
      <c r="AP198" s="42">
        <f t="shared" si="554"/>
        <v>53450.69</v>
      </c>
      <c r="AQ198" s="42">
        <f t="shared" si="554"/>
        <v>0</v>
      </c>
      <c r="AR198" s="42">
        <f t="shared" si="554"/>
        <v>0</v>
      </c>
      <c r="AS198" s="42">
        <f t="shared" si="554"/>
        <v>0</v>
      </c>
      <c r="AT198" s="42">
        <f t="shared" si="554"/>
        <v>0</v>
      </c>
      <c r="AU198" s="42">
        <f t="shared" si="447"/>
        <v>53450.69</v>
      </c>
      <c r="AV198" s="42">
        <f t="shared" si="448"/>
        <v>-53450.69</v>
      </c>
      <c r="AW198" s="42"/>
      <c r="AX198" s="42"/>
      <c r="AY198" s="42"/>
      <c r="AZ198" s="42"/>
      <c r="BA198" s="43">
        <f t="shared" si="452"/>
        <v>100</v>
      </c>
      <c r="BB198" s="44"/>
    </row>
    <row r="199" spans="2:54" ht="31.2" x14ac:dyDescent="0.3">
      <c r="B199" s="38" t="s">
        <v>169</v>
      </c>
      <c r="C199" s="38" t="s">
        <v>92</v>
      </c>
      <c r="D199" s="38" t="s">
        <v>94</v>
      </c>
      <c r="E199" s="39" t="str">
        <f t="shared" si="446"/>
        <v>0503</v>
      </c>
      <c r="F199" s="38" t="s">
        <v>213</v>
      </c>
      <c r="G199" s="38" t="s">
        <v>54</v>
      </c>
      <c r="H199" s="40" t="s">
        <v>55</v>
      </c>
      <c r="I199" s="18"/>
      <c r="J199" s="18"/>
      <c r="K199" s="18"/>
      <c r="L199" s="18"/>
      <c r="M199" s="18"/>
      <c r="N199" s="18"/>
      <c r="O199" s="18">
        <v>0</v>
      </c>
      <c r="P199" s="18">
        <v>0</v>
      </c>
      <c r="Q199" s="18"/>
      <c r="R199" s="18"/>
      <c r="S199" s="18"/>
      <c r="T199" s="18">
        <f t="shared" si="542"/>
        <v>0</v>
      </c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41">
        <v>53450.69</v>
      </c>
      <c r="AG199" s="41"/>
      <c r="AH199" s="41">
        <f>AF199</f>
        <v>53450.69</v>
      </c>
      <c r="AI199" s="41">
        <f>AG199</f>
        <v>0</v>
      </c>
      <c r="AJ199" s="41">
        <v>0</v>
      </c>
      <c r="AK199" s="41">
        <v>0</v>
      </c>
      <c r="AL199" s="41">
        <v>53450.69</v>
      </c>
      <c r="AM199" s="41">
        <f>AL199</f>
        <v>53450.69</v>
      </c>
      <c r="AN199" s="41">
        <v>0</v>
      </c>
      <c r="AO199" s="42">
        <v>35893.378960000002</v>
      </c>
      <c r="AP199" s="42">
        <v>53450.69</v>
      </c>
      <c r="AQ199" s="42">
        <v>0</v>
      </c>
      <c r="AR199" s="42">
        <v>0</v>
      </c>
      <c r="AS199" s="42">
        <v>0</v>
      </c>
      <c r="AT199" s="42">
        <v>0</v>
      </c>
      <c r="AU199" s="42">
        <f t="shared" si="447"/>
        <v>53450.69</v>
      </c>
      <c r="AV199" s="42">
        <f t="shared" si="448"/>
        <v>-53450.69</v>
      </c>
      <c r="AW199" s="42"/>
      <c r="AX199" s="42"/>
      <c r="AY199" s="42"/>
      <c r="AZ199" s="42"/>
      <c r="BA199" s="43">
        <f t="shared" si="452"/>
        <v>100</v>
      </c>
      <c r="BB199" s="44"/>
    </row>
    <row r="200" spans="2:54" x14ac:dyDescent="0.3">
      <c r="B200" s="38" t="s">
        <v>169</v>
      </c>
      <c r="C200" s="38" t="s">
        <v>92</v>
      </c>
      <c r="D200" s="38" t="s">
        <v>94</v>
      </c>
      <c r="E200" s="39" t="str">
        <f t="shared" si="446"/>
        <v>0503</v>
      </c>
      <c r="F200" s="38" t="s">
        <v>179</v>
      </c>
      <c r="G200" s="39"/>
      <c r="H200" s="40" t="s">
        <v>49</v>
      </c>
      <c r="I200" s="18">
        <f t="shared" ref="I200:S200" si="555">I201+I204+I209</f>
        <v>140902.30000000002</v>
      </c>
      <c r="J200" s="18">
        <f t="shared" si="555"/>
        <v>168910.8</v>
      </c>
      <c r="K200" s="18">
        <f t="shared" si="555"/>
        <v>68195.600000000006</v>
      </c>
      <c r="L200" s="18">
        <f t="shared" si="555"/>
        <v>0</v>
      </c>
      <c r="M200" s="18">
        <f t="shared" si="555"/>
        <v>0</v>
      </c>
      <c r="N200" s="18">
        <f t="shared" si="555"/>
        <v>0</v>
      </c>
      <c r="O200" s="18">
        <f t="shared" si="555"/>
        <v>0</v>
      </c>
      <c r="P200" s="18">
        <f t="shared" si="555"/>
        <v>-17055.599999999999</v>
      </c>
      <c r="Q200" s="18">
        <f t="shared" si="555"/>
        <v>0</v>
      </c>
      <c r="R200" s="18">
        <f t="shared" si="555"/>
        <v>0</v>
      </c>
      <c r="S200" s="18">
        <f t="shared" si="555"/>
        <v>83988.7</v>
      </c>
      <c r="T200" s="18">
        <f t="shared" si="542"/>
        <v>207835.4</v>
      </c>
      <c r="U200" s="18">
        <f t="shared" si="470"/>
        <v>168910.8</v>
      </c>
      <c r="V200" s="18">
        <f t="shared" si="471"/>
        <v>68195.600000000006</v>
      </c>
      <c r="W200" s="18">
        <f t="shared" ref="W200:AT200" si="556">W201+W204+W209</f>
        <v>0</v>
      </c>
      <c r="X200" s="18">
        <f t="shared" si="556"/>
        <v>0</v>
      </c>
      <c r="Y200" s="18">
        <f t="shared" si="556"/>
        <v>0</v>
      </c>
      <c r="Z200" s="18">
        <f t="shared" si="556"/>
        <v>83988.7</v>
      </c>
      <c r="AA200" s="18">
        <f t="shared" si="556"/>
        <v>17710</v>
      </c>
      <c r="AB200" s="18">
        <f t="shared" si="556"/>
        <v>40000</v>
      </c>
      <c r="AC200" s="18">
        <f t="shared" si="556"/>
        <v>51914.5</v>
      </c>
      <c r="AD200" s="18">
        <f t="shared" si="556"/>
        <v>0</v>
      </c>
      <c r="AE200" s="18">
        <f t="shared" si="556"/>
        <v>40000</v>
      </c>
      <c r="AF200" s="41">
        <f t="shared" si="556"/>
        <v>190886.29500000001</v>
      </c>
      <c r="AG200" s="41">
        <f t="shared" si="556"/>
        <v>0</v>
      </c>
      <c r="AH200" s="41">
        <f t="shared" si="556"/>
        <v>0</v>
      </c>
      <c r="AI200" s="41">
        <f t="shared" si="556"/>
        <v>0</v>
      </c>
      <c r="AJ200" s="41">
        <f t="shared" si="556"/>
        <v>0</v>
      </c>
      <c r="AK200" s="41">
        <f t="shared" si="556"/>
        <v>0</v>
      </c>
      <c r="AL200" s="41">
        <f t="shared" si="556"/>
        <v>167982.11903</v>
      </c>
      <c r="AM200" s="41">
        <f t="shared" si="556"/>
        <v>0</v>
      </c>
      <c r="AN200" s="41">
        <f t="shared" si="556"/>
        <v>0</v>
      </c>
      <c r="AO200" s="14">
        <f t="shared" si="556"/>
        <v>73985.72739</v>
      </c>
      <c r="AP200" s="42">
        <f t="shared" si="556"/>
        <v>207778.4</v>
      </c>
      <c r="AQ200" s="42">
        <f t="shared" si="556"/>
        <v>0</v>
      </c>
      <c r="AR200" s="42">
        <f t="shared" si="556"/>
        <v>0</v>
      </c>
      <c r="AS200" s="42">
        <f t="shared" si="556"/>
        <v>0</v>
      </c>
      <c r="AT200" s="42">
        <f t="shared" si="556"/>
        <v>0</v>
      </c>
      <c r="AU200" s="42">
        <f t="shared" si="447"/>
        <v>207778.4</v>
      </c>
      <c r="AV200" s="42">
        <f t="shared" si="448"/>
        <v>57</v>
      </c>
      <c r="AW200" s="42">
        <f t="shared" si="449"/>
        <v>291824.09999999998</v>
      </c>
      <c r="AX200" s="42">
        <f t="shared" si="450"/>
        <v>226620.79999999999</v>
      </c>
      <c r="AY200" s="42">
        <f t="shared" si="451"/>
        <v>160110.1</v>
      </c>
      <c r="AZ200" s="42">
        <f>AZ201+AZ204+AZ209</f>
        <v>0</v>
      </c>
      <c r="BA200" s="43">
        <f t="shared" si="452"/>
        <v>88.001141742522677</v>
      </c>
      <c r="BB200" s="20"/>
    </row>
    <row r="201" spans="2:54" ht="46.8" x14ac:dyDescent="0.3">
      <c r="B201" s="38" t="s">
        <v>169</v>
      </c>
      <c r="C201" s="38" t="s">
        <v>92</v>
      </c>
      <c r="D201" s="38" t="s">
        <v>94</v>
      </c>
      <c r="E201" s="39" t="str">
        <f t="shared" si="446"/>
        <v>0503</v>
      </c>
      <c r="F201" s="38" t="s">
        <v>215</v>
      </c>
      <c r="G201" s="39"/>
      <c r="H201" s="40" t="s">
        <v>216</v>
      </c>
      <c r="I201" s="18">
        <f t="shared" ref="I201:I202" si="557">I202</f>
        <v>19286.3</v>
      </c>
      <c r="J201" s="18">
        <f t="shared" ref="J201:J202" si="558">J202</f>
        <v>100857.2</v>
      </c>
      <c r="K201" s="18">
        <f t="shared" ref="K201:K202" si="559">K202</f>
        <v>6975</v>
      </c>
      <c r="L201" s="18">
        <f t="shared" ref="L201:L202" si="560">L202</f>
        <v>0</v>
      </c>
      <c r="M201" s="18">
        <f t="shared" ref="M201:M202" si="561">M202</f>
        <v>-8707.7000000000007</v>
      </c>
      <c r="N201" s="18">
        <f t="shared" ref="N201:N202" si="562">N202</f>
        <v>0</v>
      </c>
      <c r="O201" s="18">
        <f t="shared" ref="O201:O202" si="563">O202</f>
        <v>0</v>
      </c>
      <c r="P201" s="18">
        <f t="shared" ref="P201:P202" si="564">P202</f>
        <v>0</v>
      </c>
      <c r="Q201" s="18">
        <f t="shared" ref="Q201:Q202" si="565">Q202</f>
        <v>0</v>
      </c>
      <c r="R201" s="18">
        <f t="shared" ref="R201:R202" si="566">R202</f>
        <v>0</v>
      </c>
      <c r="S201" s="18">
        <f t="shared" ref="S201:S202" si="567">S202</f>
        <v>39788.699999999997</v>
      </c>
      <c r="T201" s="18">
        <f t="shared" si="542"/>
        <v>59075</v>
      </c>
      <c r="U201" s="18">
        <f t="shared" si="470"/>
        <v>92149.5</v>
      </c>
      <c r="V201" s="18">
        <f t="shared" si="471"/>
        <v>6975</v>
      </c>
      <c r="W201" s="18">
        <f t="shared" ref="W201:W202" si="568">W202</f>
        <v>0</v>
      </c>
      <c r="X201" s="18">
        <f t="shared" ref="X201:X202" si="569">X202</f>
        <v>0</v>
      </c>
      <c r="Y201" s="18">
        <f t="shared" ref="Y201:Y202" si="570">Y202</f>
        <v>0</v>
      </c>
      <c r="Z201" s="18">
        <f t="shared" ref="Z201:Z202" si="571">Z202</f>
        <v>39788.699999999997</v>
      </c>
      <c r="AA201" s="18">
        <f t="shared" ref="AA201:AA202" si="572">AA202</f>
        <v>17710</v>
      </c>
      <c r="AB201" s="18">
        <f t="shared" ref="AB201:AB202" si="573">AB202</f>
        <v>0</v>
      </c>
      <c r="AC201" s="18">
        <f t="shared" ref="AC201:AC202" si="574">AC202</f>
        <v>51914.5</v>
      </c>
      <c r="AD201" s="18">
        <f t="shared" ref="AD201:AD202" si="575">AD202</f>
        <v>0</v>
      </c>
      <c r="AE201" s="18"/>
      <c r="AF201" s="41">
        <f t="shared" ref="AF201:AF202" si="576">AF202</f>
        <v>52049.923000000003</v>
      </c>
      <c r="AG201" s="41">
        <f t="shared" ref="AG201:AG202" si="577">AG202</f>
        <v>0</v>
      </c>
      <c r="AH201" s="41">
        <f t="shared" ref="AH201:AH202" si="578">AH202</f>
        <v>0</v>
      </c>
      <c r="AI201" s="41">
        <f t="shared" ref="AI201:AI202" si="579">AI202</f>
        <v>0</v>
      </c>
      <c r="AJ201" s="41">
        <f t="shared" ref="AJ201:AJ202" si="580">AJ202</f>
        <v>0</v>
      </c>
      <c r="AK201" s="41">
        <f t="shared" ref="AK201:AK202" si="581">AK202</f>
        <v>0</v>
      </c>
      <c r="AL201" s="41">
        <f t="shared" ref="AL201:AL202" si="582">AL202</f>
        <v>46972.325140000001</v>
      </c>
      <c r="AM201" s="41">
        <f t="shared" ref="AM201:AM202" si="583">AM202</f>
        <v>0</v>
      </c>
      <c r="AN201" s="41">
        <f t="shared" ref="AN201:AN202" si="584">AN202</f>
        <v>0</v>
      </c>
      <c r="AO201" s="42">
        <f t="shared" ref="AO201:AO202" si="585">AO202</f>
        <v>16747.076420000001</v>
      </c>
      <c r="AP201" s="42">
        <f t="shared" ref="AP201:AP202" si="586">AP202</f>
        <v>59075</v>
      </c>
      <c r="AQ201" s="42">
        <f t="shared" ref="AQ201:AQ202" si="587">AQ202</f>
        <v>0</v>
      </c>
      <c r="AR201" s="42">
        <f t="shared" ref="AR201:AR202" si="588">AR202</f>
        <v>0</v>
      </c>
      <c r="AS201" s="42">
        <f t="shared" ref="AS201:AS202" si="589">AS202</f>
        <v>0</v>
      </c>
      <c r="AT201" s="42">
        <f t="shared" ref="AT201:AT202" si="590">AT202</f>
        <v>0</v>
      </c>
      <c r="AU201" s="42">
        <f t="shared" si="447"/>
        <v>59075</v>
      </c>
      <c r="AV201" s="42">
        <f t="shared" si="448"/>
        <v>0</v>
      </c>
      <c r="AW201" s="42">
        <f t="shared" si="449"/>
        <v>98863.7</v>
      </c>
      <c r="AX201" s="42">
        <f t="shared" si="450"/>
        <v>109859.5</v>
      </c>
      <c r="AY201" s="42">
        <f t="shared" si="451"/>
        <v>58889.5</v>
      </c>
      <c r="AZ201" s="42">
        <f t="shared" ref="AZ201:AZ202" si="591">AZ202</f>
        <v>0</v>
      </c>
      <c r="BA201" s="43">
        <f t="shared" si="452"/>
        <v>90.244754329415628</v>
      </c>
      <c r="BB201" s="20"/>
    </row>
    <row r="202" spans="2:54" x14ac:dyDescent="0.3">
      <c r="B202" s="38" t="s">
        <v>169</v>
      </c>
      <c r="C202" s="38" t="s">
        <v>92</v>
      </c>
      <c r="D202" s="38" t="s">
        <v>94</v>
      </c>
      <c r="E202" s="39" t="str">
        <f t="shared" si="446"/>
        <v>0503</v>
      </c>
      <c r="F202" s="38" t="s">
        <v>217</v>
      </c>
      <c r="G202" s="39"/>
      <c r="H202" s="40" t="s">
        <v>218</v>
      </c>
      <c r="I202" s="18">
        <f t="shared" si="557"/>
        <v>19286.3</v>
      </c>
      <c r="J202" s="18">
        <f t="shared" si="558"/>
        <v>100857.2</v>
      </c>
      <c r="K202" s="18">
        <f t="shared" si="559"/>
        <v>6975</v>
      </c>
      <c r="L202" s="18">
        <f t="shared" si="560"/>
        <v>0</v>
      </c>
      <c r="M202" s="18">
        <f t="shared" si="561"/>
        <v>-8707.7000000000007</v>
      </c>
      <c r="N202" s="18">
        <f t="shared" si="562"/>
        <v>0</v>
      </c>
      <c r="O202" s="18">
        <f t="shared" si="563"/>
        <v>0</v>
      </c>
      <c r="P202" s="18">
        <f t="shared" si="564"/>
        <v>0</v>
      </c>
      <c r="Q202" s="18">
        <f t="shared" si="565"/>
        <v>0</v>
      </c>
      <c r="R202" s="18">
        <f t="shared" si="566"/>
        <v>0</v>
      </c>
      <c r="S202" s="18">
        <f t="shared" si="567"/>
        <v>39788.699999999997</v>
      </c>
      <c r="T202" s="18">
        <f t="shared" si="542"/>
        <v>59075</v>
      </c>
      <c r="U202" s="18">
        <f t="shared" si="470"/>
        <v>92149.5</v>
      </c>
      <c r="V202" s="18">
        <f t="shared" si="471"/>
        <v>6975</v>
      </c>
      <c r="W202" s="18">
        <f t="shared" si="568"/>
        <v>0</v>
      </c>
      <c r="X202" s="18">
        <f t="shared" si="569"/>
        <v>0</v>
      </c>
      <c r="Y202" s="18">
        <f t="shared" si="570"/>
        <v>0</v>
      </c>
      <c r="Z202" s="18">
        <f t="shared" si="571"/>
        <v>39788.699999999997</v>
      </c>
      <c r="AA202" s="18">
        <f t="shared" si="572"/>
        <v>17710</v>
      </c>
      <c r="AB202" s="18">
        <f t="shared" si="573"/>
        <v>0</v>
      </c>
      <c r="AC202" s="18">
        <f t="shared" si="574"/>
        <v>51914.5</v>
      </c>
      <c r="AD202" s="18">
        <f t="shared" si="575"/>
        <v>0</v>
      </c>
      <c r="AE202" s="18"/>
      <c r="AF202" s="41">
        <f t="shared" si="576"/>
        <v>52049.923000000003</v>
      </c>
      <c r="AG202" s="41">
        <f t="shared" si="577"/>
        <v>0</v>
      </c>
      <c r="AH202" s="41">
        <f t="shared" si="578"/>
        <v>0</v>
      </c>
      <c r="AI202" s="41">
        <f t="shared" si="579"/>
        <v>0</v>
      </c>
      <c r="AJ202" s="41">
        <f t="shared" si="580"/>
        <v>0</v>
      </c>
      <c r="AK202" s="41">
        <f t="shared" si="581"/>
        <v>0</v>
      </c>
      <c r="AL202" s="41">
        <f t="shared" si="582"/>
        <v>46972.325140000001</v>
      </c>
      <c r="AM202" s="41">
        <f t="shared" si="583"/>
        <v>0</v>
      </c>
      <c r="AN202" s="41">
        <f t="shared" si="584"/>
        <v>0</v>
      </c>
      <c r="AO202" s="14">
        <f t="shared" si="585"/>
        <v>16747.076420000001</v>
      </c>
      <c r="AP202" s="42">
        <f t="shared" si="586"/>
        <v>59075</v>
      </c>
      <c r="AQ202" s="42">
        <f t="shared" si="587"/>
        <v>0</v>
      </c>
      <c r="AR202" s="42">
        <f t="shared" si="588"/>
        <v>0</v>
      </c>
      <c r="AS202" s="42">
        <f t="shared" si="589"/>
        <v>0</v>
      </c>
      <c r="AT202" s="42">
        <f t="shared" si="590"/>
        <v>0</v>
      </c>
      <c r="AU202" s="42">
        <f t="shared" si="447"/>
        <v>59075</v>
      </c>
      <c r="AV202" s="42">
        <f t="shared" si="448"/>
        <v>0</v>
      </c>
      <c r="AW202" s="42">
        <f t="shared" si="449"/>
        <v>98863.7</v>
      </c>
      <c r="AX202" s="42">
        <f t="shared" si="450"/>
        <v>109859.5</v>
      </c>
      <c r="AY202" s="42">
        <f t="shared" si="451"/>
        <v>58889.5</v>
      </c>
      <c r="AZ202" s="42">
        <f t="shared" si="591"/>
        <v>0</v>
      </c>
      <c r="BA202" s="43">
        <f t="shared" si="452"/>
        <v>90.244754329415628</v>
      </c>
      <c r="BB202" s="20"/>
    </row>
    <row r="203" spans="2:54" ht="31.2" x14ac:dyDescent="0.3">
      <c r="B203" s="38" t="s">
        <v>169</v>
      </c>
      <c r="C203" s="38" t="s">
        <v>92</v>
      </c>
      <c r="D203" s="38" t="s">
        <v>94</v>
      </c>
      <c r="E203" s="39" t="str">
        <f t="shared" si="446"/>
        <v>0503</v>
      </c>
      <c r="F203" s="38" t="s">
        <v>217</v>
      </c>
      <c r="G203" s="38" t="s">
        <v>54</v>
      </c>
      <c r="H203" s="40" t="s">
        <v>55</v>
      </c>
      <c r="I203" s="18">
        <f>18579.6+706.7</f>
        <v>19286.3</v>
      </c>
      <c r="J203" s="18">
        <f>100150.5+706.7</f>
        <v>100857.2</v>
      </c>
      <c r="K203" s="18">
        <f>6268.3+706.7</f>
        <v>6975</v>
      </c>
      <c r="L203" s="18"/>
      <c r="M203" s="18">
        <v>-8707.7000000000007</v>
      </c>
      <c r="N203" s="18"/>
      <c r="O203" s="18">
        <v>0</v>
      </c>
      <c r="P203" s="18">
        <v>0</v>
      </c>
      <c r="Q203" s="18">
        <v>0</v>
      </c>
      <c r="R203" s="18">
        <v>0</v>
      </c>
      <c r="S203" s="18">
        <v>39788.699999999997</v>
      </c>
      <c r="T203" s="18">
        <f t="shared" si="542"/>
        <v>59075</v>
      </c>
      <c r="U203" s="18">
        <f t="shared" si="470"/>
        <v>92149.5</v>
      </c>
      <c r="V203" s="18">
        <f t="shared" si="471"/>
        <v>6975</v>
      </c>
      <c r="W203" s="18"/>
      <c r="X203" s="18"/>
      <c r="Y203" s="18"/>
      <c r="Z203" s="18">
        <v>39788.699999999997</v>
      </c>
      <c r="AA203" s="18">
        <v>17710</v>
      </c>
      <c r="AB203" s="18"/>
      <c r="AC203" s="18">
        <v>51914.5</v>
      </c>
      <c r="AD203" s="18"/>
      <c r="AE203" s="18"/>
      <c r="AF203" s="41">
        <v>52049.923000000003</v>
      </c>
      <c r="AG203" s="41"/>
      <c r="AH203" s="41">
        <v>0</v>
      </c>
      <c r="AI203" s="41">
        <v>0</v>
      </c>
      <c r="AJ203" s="41">
        <v>0</v>
      </c>
      <c r="AK203" s="41">
        <v>0</v>
      </c>
      <c r="AL203" s="41">
        <v>46972.325140000001</v>
      </c>
      <c r="AM203" s="41">
        <v>0</v>
      </c>
      <c r="AN203" s="41">
        <v>0</v>
      </c>
      <c r="AO203" s="42">
        <v>16747.076420000001</v>
      </c>
      <c r="AP203" s="42">
        <v>59075</v>
      </c>
      <c r="AQ203" s="42">
        <v>0</v>
      </c>
      <c r="AR203" s="42">
        <v>0</v>
      </c>
      <c r="AS203" s="42">
        <v>0</v>
      </c>
      <c r="AT203" s="42">
        <v>0</v>
      </c>
      <c r="AU203" s="42">
        <f t="shared" si="447"/>
        <v>59075</v>
      </c>
      <c r="AV203" s="42">
        <f t="shared" si="448"/>
        <v>0</v>
      </c>
      <c r="AW203" s="42">
        <f t="shared" si="449"/>
        <v>98863.7</v>
      </c>
      <c r="AX203" s="42">
        <f t="shared" si="450"/>
        <v>109859.5</v>
      </c>
      <c r="AY203" s="42">
        <f t="shared" si="451"/>
        <v>58889.5</v>
      </c>
      <c r="AZ203" s="42"/>
      <c r="BA203" s="43">
        <f t="shared" si="452"/>
        <v>90.244754329415628</v>
      </c>
      <c r="BB203" s="44"/>
    </row>
    <row r="204" spans="2:54" ht="31.2" x14ac:dyDescent="0.3">
      <c r="B204" s="38" t="s">
        <v>169</v>
      </c>
      <c r="C204" s="38" t="s">
        <v>92</v>
      </c>
      <c r="D204" s="38" t="s">
        <v>94</v>
      </c>
      <c r="E204" s="39" t="str">
        <f t="shared" si="446"/>
        <v>0503</v>
      </c>
      <c r="F204" s="38" t="s">
        <v>219</v>
      </c>
      <c r="G204" s="39"/>
      <c r="H204" s="40" t="s">
        <v>220</v>
      </c>
      <c r="I204" s="18">
        <f t="shared" ref="I204:S204" si="592">I205+I207</f>
        <v>108870.70000000001</v>
      </c>
      <c r="J204" s="18">
        <f t="shared" si="592"/>
        <v>67308.3</v>
      </c>
      <c r="K204" s="18">
        <f t="shared" si="592"/>
        <v>60475.3</v>
      </c>
      <c r="L204" s="18">
        <f t="shared" si="592"/>
        <v>0</v>
      </c>
      <c r="M204" s="18">
        <f t="shared" si="592"/>
        <v>8707.7000000000007</v>
      </c>
      <c r="N204" s="18">
        <f t="shared" si="592"/>
        <v>0</v>
      </c>
      <c r="O204" s="18">
        <f t="shared" si="592"/>
        <v>0</v>
      </c>
      <c r="P204" s="18">
        <f t="shared" si="592"/>
        <v>-15002.8</v>
      </c>
      <c r="Q204" s="18">
        <f t="shared" si="592"/>
        <v>0</v>
      </c>
      <c r="R204" s="18">
        <f t="shared" si="592"/>
        <v>0</v>
      </c>
      <c r="S204" s="18">
        <f t="shared" si="592"/>
        <v>44200</v>
      </c>
      <c r="T204" s="18">
        <f t="shared" si="542"/>
        <v>138067.90000000002</v>
      </c>
      <c r="U204" s="18">
        <f t="shared" si="470"/>
        <v>76016</v>
      </c>
      <c r="V204" s="18">
        <f t="shared" si="471"/>
        <v>60475.3</v>
      </c>
      <c r="W204" s="18">
        <f t="shared" ref="W204:AT204" si="593">W205+W207</f>
        <v>0</v>
      </c>
      <c r="X204" s="18">
        <f t="shared" si="593"/>
        <v>0</v>
      </c>
      <c r="Y204" s="18">
        <f t="shared" si="593"/>
        <v>0</v>
      </c>
      <c r="Z204" s="18">
        <f t="shared" si="593"/>
        <v>44200</v>
      </c>
      <c r="AA204" s="18">
        <f t="shared" si="593"/>
        <v>0</v>
      </c>
      <c r="AB204" s="18">
        <f t="shared" si="593"/>
        <v>40000</v>
      </c>
      <c r="AC204" s="18">
        <f t="shared" si="593"/>
        <v>0</v>
      </c>
      <c r="AD204" s="18">
        <f t="shared" si="593"/>
        <v>0</v>
      </c>
      <c r="AE204" s="18">
        <f t="shared" si="593"/>
        <v>40000</v>
      </c>
      <c r="AF204" s="41">
        <f t="shared" si="593"/>
        <v>128143.872</v>
      </c>
      <c r="AG204" s="41">
        <f t="shared" si="593"/>
        <v>0</v>
      </c>
      <c r="AH204" s="41">
        <f t="shared" si="593"/>
        <v>0</v>
      </c>
      <c r="AI204" s="41">
        <f t="shared" si="593"/>
        <v>0</v>
      </c>
      <c r="AJ204" s="41">
        <f t="shared" si="593"/>
        <v>0</v>
      </c>
      <c r="AK204" s="41">
        <f t="shared" si="593"/>
        <v>0</v>
      </c>
      <c r="AL204" s="41">
        <f t="shared" si="593"/>
        <v>112868.93153</v>
      </c>
      <c r="AM204" s="41">
        <f t="shared" si="593"/>
        <v>0</v>
      </c>
      <c r="AN204" s="41">
        <f t="shared" si="593"/>
        <v>0</v>
      </c>
      <c r="AO204" s="14">
        <f t="shared" si="593"/>
        <v>57238.650970000002</v>
      </c>
      <c r="AP204" s="42">
        <f t="shared" si="593"/>
        <v>138010.9</v>
      </c>
      <c r="AQ204" s="42">
        <f t="shared" si="593"/>
        <v>0</v>
      </c>
      <c r="AR204" s="42">
        <f t="shared" si="593"/>
        <v>0</v>
      </c>
      <c r="AS204" s="42">
        <f t="shared" si="593"/>
        <v>0</v>
      </c>
      <c r="AT204" s="42">
        <f t="shared" si="593"/>
        <v>0</v>
      </c>
      <c r="AU204" s="42">
        <f t="shared" si="447"/>
        <v>138010.9</v>
      </c>
      <c r="AV204" s="42">
        <f t="shared" si="448"/>
        <v>57.000000000029104</v>
      </c>
      <c r="AW204" s="42">
        <f t="shared" si="449"/>
        <v>182267.90000000002</v>
      </c>
      <c r="AX204" s="42">
        <f t="shared" si="450"/>
        <v>116016</v>
      </c>
      <c r="AY204" s="42">
        <f t="shared" si="451"/>
        <v>100475.3</v>
      </c>
      <c r="AZ204" s="42">
        <f>AZ205+AZ207</f>
        <v>0</v>
      </c>
      <c r="BA204" s="43">
        <f t="shared" si="452"/>
        <v>88.079851005282563</v>
      </c>
      <c r="BB204" s="20"/>
    </row>
    <row r="205" spans="2:54" x14ac:dyDescent="0.3">
      <c r="B205" s="38" t="s">
        <v>169</v>
      </c>
      <c r="C205" s="38" t="s">
        <v>92</v>
      </c>
      <c r="D205" s="38" t="s">
        <v>94</v>
      </c>
      <c r="E205" s="39" t="str">
        <f t="shared" si="446"/>
        <v>0503</v>
      </c>
      <c r="F205" s="38" t="s">
        <v>221</v>
      </c>
      <c r="G205" s="39"/>
      <c r="H205" s="40" t="s">
        <v>222</v>
      </c>
      <c r="I205" s="18">
        <f t="shared" ref="I205:S205" si="594">I206</f>
        <v>41583</v>
      </c>
      <c r="J205" s="18">
        <f t="shared" si="594"/>
        <v>16833</v>
      </c>
      <c r="K205" s="18">
        <f t="shared" si="594"/>
        <v>10000</v>
      </c>
      <c r="L205" s="18">
        <f t="shared" si="594"/>
        <v>0</v>
      </c>
      <c r="M205" s="18">
        <f t="shared" si="594"/>
        <v>8707.7000000000007</v>
      </c>
      <c r="N205" s="18">
        <f t="shared" si="594"/>
        <v>0</v>
      </c>
      <c r="O205" s="18">
        <f t="shared" si="594"/>
        <v>0</v>
      </c>
      <c r="P205" s="18">
        <f t="shared" si="594"/>
        <v>-15002.8</v>
      </c>
      <c r="Q205" s="18">
        <f t="shared" si="594"/>
        <v>0</v>
      </c>
      <c r="R205" s="18">
        <f t="shared" si="594"/>
        <v>0</v>
      </c>
      <c r="S205" s="18">
        <f t="shared" si="594"/>
        <v>44200</v>
      </c>
      <c r="T205" s="18">
        <f t="shared" si="542"/>
        <v>70780.2</v>
      </c>
      <c r="U205" s="18">
        <f t="shared" si="470"/>
        <v>25540.7</v>
      </c>
      <c r="V205" s="18">
        <f t="shared" si="471"/>
        <v>10000</v>
      </c>
      <c r="W205" s="18">
        <f t="shared" ref="W205:AT205" si="595">W206</f>
        <v>0</v>
      </c>
      <c r="X205" s="18">
        <f t="shared" si="595"/>
        <v>0</v>
      </c>
      <c r="Y205" s="18">
        <f t="shared" si="595"/>
        <v>0</v>
      </c>
      <c r="Z205" s="18">
        <f t="shared" si="595"/>
        <v>44200</v>
      </c>
      <c r="AA205" s="18">
        <f t="shared" si="595"/>
        <v>0</v>
      </c>
      <c r="AB205" s="18">
        <f t="shared" si="595"/>
        <v>40000</v>
      </c>
      <c r="AC205" s="18">
        <f t="shared" si="595"/>
        <v>0</v>
      </c>
      <c r="AD205" s="18">
        <f t="shared" si="595"/>
        <v>0</v>
      </c>
      <c r="AE205" s="18">
        <f t="shared" si="595"/>
        <v>40000</v>
      </c>
      <c r="AF205" s="41">
        <f t="shared" si="595"/>
        <v>63177.635999999999</v>
      </c>
      <c r="AG205" s="41">
        <f t="shared" si="595"/>
        <v>0</v>
      </c>
      <c r="AH205" s="41">
        <f t="shared" si="595"/>
        <v>0</v>
      </c>
      <c r="AI205" s="41">
        <f t="shared" si="595"/>
        <v>0</v>
      </c>
      <c r="AJ205" s="41">
        <f t="shared" si="595"/>
        <v>0</v>
      </c>
      <c r="AK205" s="41">
        <f t="shared" si="595"/>
        <v>0</v>
      </c>
      <c r="AL205" s="41">
        <f t="shared" si="595"/>
        <v>52363.54146</v>
      </c>
      <c r="AM205" s="41">
        <f t="shared" si="595"/>
        <v>0</v>
      </c>
      <c r="AN205" s="41">
        <f t="shared" si="595"/>
        <v>0</v>
      </c>
      <c r="AO205" s="42">
        <f t="shared" si="595"/>
        <v>26235.34878</v>
      </c>
      <c r="AP205" s="42">
        <f t="shared" si="595"/>
        <v>70723.199999999997</v>
      </c>
      <c r="AQ205" s="42">
        <f t="shared" si="595"/>
        <v>0</v>
      </c>
      <c r="AR205" s="42">
        <f t="shared" si="595"/>
        <v>0</v>
      </c>
      <c r="AS205" s="42">
        <f t="shared" si="595"/>
        <v>0</v>
      </c>
      <c r="AT205" s="42">
        <f t="shared" si="595"/>
        <v>0</v>
      </c>
      <c r="AU205" s="42">
        <f t="shared" si="447"/>
        <v>70723.199999999997</v>
      </c>
      <c r="AV205" s="42">
        <f t="shared" si="448"/>
        <v>57</v>
      </c>
      <c r="AW205" s="42">
        <f t="shared" si="449"/>
        <v>114980.2</v>
      </c>
      <c r="AX205" s="42">
        <f t="shared" si="450"/>
        <v>65540.7</v>
      </c>
      <c r="AY205" s="42">
        <f t="shared" si="451"/>
        <v>50000</v>
      </c>
      <c r="AZ205" s="42">
        <f>AZ206</f>
        <v>0</v>
      </c>
      <c r="BA205" s="43">
        <f t="shared" si="452"/>
        <v>82.883033895095409</v>
      </c>
      <c r="BB205" s="20"/>
    </row>
    <row r="206" spans="2:54" ht="31.2" x14ac:dyDescent="0.3">
      <c r="B206" s="38" t="s">
        <v>169</v>
      </c>
      <c r="C206" s="38" t="s">
        <v>92</v>
      </c>
      <c r="D206" s="38" t="s">
        <v>94</v>
      </c>
      <c r="E206" s="39" t="str">
        <f t="shared" si="446"/>
        <v>0503</v>
      </c>
      <c r="F206" s="38" t="s">
        <v>221</v>
      </c>
      <c r="G206" s="38" t="s">
        <v>54</v>
      </c>
      <c r="H206" s="40" t="s">
        <v>55</v>
      </c>
      <c r="I206" s="18">
        <v>41583</v>
      </c>
      <c r="J206" s="18">
        <v>16833</v>
      </c>
      <c r="K206" s="18">
        <v>10000</v>
      </c>
      <c r="L206" s="18"/>
      <c r="M206" s="18">
        <v>8707.7000000000007</v>
      </c>
      <c r="N206" s="18"/>
      <c r="O206" s="18">
        <v>0</v>
      </c>
      <c r="P206" s="18">
        <v>-15002.8</v>
      </c>
      <c r="Q206" s="18">
        <v>0</v>
      </c>
      <c r="R206" s="18">
        <v>0</v>
      </c>
      <c r="S206" s="18">
        <v>44200</v>
      </c>
      <c r="T206" s="18">
        <f t="shared" si="542"/>
        <v>70780.2</v>
      </c>
      <c r="U206" s="18">
        <f t="shared" si="470"/>
        <v>25540.7</v>
      </c>
      <c r="V206" s="18">
        <f t="shared" si="471"/>
        <v>10000</v>
      </c>
      <c r="W206" s="18"/>
      <c r="X206" s="18"/>
      <c r="Y206" s="18"/>
      <c r="Z206" s="18">
        <v>44200</v>
      </c>
      <c r="AA206" s="18"/>
      <c r="AB206" s="18">
        <v>40000</v>
      </c>
      <c r="AC206" s="18"/>
      <c r="AD206" s="18"/>
      <c r="AE206" s="18">
        <v>40000</v>
      </c>
      <c r="AF206" s="41">
        <v>63177.635999999999</v>
      </c>
      <c r="AG206" s="41"/>
      <c r="AH206" s="41">
        <v>0</v>
      </c>
      <c r="AI206" s="41">
        <v>0</v>
      </c>
      <c r="AJ206" s="41">
        <v>0</v>
      </c>
      <c r="AK206" s="41">
        <v>0</v>
      </c>
      <c r="AL206" s="41">
        <v>52363.54146</v>
      </c>
      <c r="AM206" s="41">
        <v>0</v>
      </c>
      <c r="AN206" s="41">
        <v>0</v>
      </c>
      <c r="AO206" s="14">
        <v>26235.34878</v>
      </c>
      <c r="AP206" s="42">
        <v>70723.199999999997</v>
      </c>
      <c r="AQ206" s="42">
        <v>0</v>
      </c>
      <c r="AR206" s="42">
        <v>0</v>
      </c>
      <c r="AS206" s="42">
        <v>0</v>
      </c>
      <c r="AT206" s="42">
        <v>0</v>
      </c>
      <c r="AU206" s="42">
        <f t="shared" si="447"/>
        <v>70723.199999999997</v>
      </c>
      <c r="AV206" s="42">
        <f t="shared" si="448"/>
        <v>57</v>
      </c>
      <c r="AW206" s="42">
        <f t="shared" si="449"/>
        <v>114980.2</v>
      </c>
      <c r="AX206" s="42">
        <f t="shared" si="450"/>
        <v>65540.7</v>
      </c>
      <c r="AY206" s="42">
        <f t="shared" si="451"/>
        <v>50000</v>
      </c>
      <c r="AZ206" s="42"/>
      <c r="BA206" s="43">
        <f t="shared" si="452"/>
        <v>82.883033895095409</v>
      </c>
      <c r="BB206" s="44"/>
    </row>
    <row r="207" spans="2:54" ht="46.8" x14ac:dyDescent="0.3">
      <c r="B207" s="38" t="s">
        <v>169</v>
      </c>
      <c r="C207" s="38" t="s">
        <v>92</v>
      </c>
      <c r="D207" s="38" t="s">
        <v>94</v>
      </c>
      <c r="E207" s="39" t="str">
        <f t="shared" si="446"/>
        <v>0503</v>
      </c>
      <c r="F207" s="38" t="s">
        <v>223</v>
      </c>
      <c r="G207" s="39"/>
      <c r="H207" s="40" t="s">
        <v>224</v>
      </c>
      <c r="I207" s="18">
        <f t="shared" ref="I207:S207" si="596">I208</f>
        <v>67287.700000000012</v>
      </c>
      <c r="J207" s="18">
        <f t="shared" si="596"/>
        <v>50475.3</v>
      </c>
      <c r="K207" s="18">
        <f t="shared" si="596"/>
        <v>50475.3</v>
      </c>
      <c r="L207" s="18">
        <f t="shared" si="596"/>
        <v>0</v>
      </c>
      <c r="M207" s="18">
        <f t="shared" si="596"/>
        <v>0</v>
      </c>
      <c r="N207" s="18">
        <f t="shared" si="596"/>
        <v>0</v>
      </c>
      <c r="O207" s="18">
        <f t="shared" si="596"/>
        <v>0</v>
      </c>
      <c r="P207" s="18">
        <f t="shared" si="596"/>
        <v>0</v>
      </c>
      <c r="Q207" s="18">
        <f t="shared" si="596"/>
        <v>0</v>
      </c>
      <c r="R207" s="18">
        <f t="shared" si="596"/>
        <v>0</v>
      </c>
      <c r="S207" s="18">
        <f t="shared" si="596"/>
        <v>0</v>
      </c>
      <c r="T207" s="18">
        <f t="shared" si="542"/>
        <v>67287.700000000012</v>
      </c>
      <c r="U207" s="18">
        <f t="shared" si="470"/>
        <v>50475.3</v>
      </c>
      <c r="V207" s="18">
        <f t="shared" si="471"/>
        <v>50475.3</v>
      </c>
      <c r="W207" s="18">
        <f t="shared" ref="W207:AT207" si="597">W208</f>
        <v>0</v>
      </c>
      <c r="X207" s="18">
        <f t="shared" si="597"/>
        <v>0</v>
      </c>
      <c r="Y207" s="18">
        <f t="shared" si="597"/>
        <v>0</v>
      </c>
      <c r="Z207" s="18">
        <f t="shared" si="597"/>
        <v>0</v>
      </c>
      <c r="AA207" s="18">
        <f t="shared" si="597"/>
        <v>0</v>
      </c>
      <c r="AB207" s="18">
        <f t="shared" si="597"/>
        <v>0</v>
      </c>
      <c r="AC207" s="18">
        <f t="shared" si="597"/>
        <v>0</v>
      </c>
      <c r="AD207" s="18">
        <f t="shared" si="597"/>
        <v>0</v>
      </c>
      <c r="AE207" s="18">
        <f t="shared" si="597"/>
        <v>0</v>
      </c>
      <c r="AF207" s="41">
        <f t="shared" si="597"/>
        <v>64966.235999999997</v>
      </c>
      <c r="AG207" s="41">
        <f t="shared" si="597"/>
        <v>0</v>
      </c>
      <c r="AH207" s="41">
        <f t="shared" si="597"/>
        <v>0</v>
      </c>
      <c r="AI207" s="41">
        <f t="shared" si="597"/>
        <v>0</v>
      </c>
      <c r="AJ207" s="41">
        <f t="shared" si="597"/>
        <v>0</v>
      </c>
      <c r="AK207" s="41">
        <f t="shared" si="597"/>
        <v>0</v>
      </c>
      <c r="AL207" s="41">
        <f t="shared" si="597"/>
        <v>60505.390070000001</v>
      </c>
      <c r="AM207" s="41">
        <f t="shared" si="597"/>
        <v>0</v>
      </c>
      <c r="AN207" s="41">
        <f t="shared" si="597"/>
        <v>0</v>
      </c>
      <c r="AO207" s="42">
        <f t="shared" si="597"/>
        <v>31003.302189999999</v>
      </c>
      <c r="AP207" s="42">
        <f t="shared" si="597"/>
        <v>67287.7</v>
      </c>
      <c r="AQ207" s="42">
        <f t="shared" si="597"/>
        <v>0</v>
      </c>
      <c r="AR207" s="42">
        <f t="shared" si="597"/>
        <v>0</v>
      </c>
      <c r="AS207" s="42">
        <f t="shared" si="597"/>
        <v>0</v>
      </c>
      <c r="AT207" s="42">
        <f t="shared" si="597"/>
        <v>0</v>
      </c>
      <c r="AU207" s="42">
        <f t="shared" si="447"/>
        <v>67287.7</v>
      </c>
      <c r="AV207" s="42">
        <f t="shared" si="448"/>
        <v>0</v>
      </c>
      <c r="AW207" s="42">
        <f t="shared" si="449"/>
        <v>67287.700000000012</v>
      </c>
      <c r="AX207" s="42">
        <f t="shared" si="450"/>
        <v>50475.3</v>
      </c>
      <c r="AY207" s="42">
        <f t="shared" si="451"/>
        <v>50475.3</v>
      </c>
      <c r="AZ207" s="42">
        <f>AZ208</f>
        <v>0</v>
      </c>
      <c r="BA207" s="43">
        <f t="shared" si="452"/>
        <v>93.133593379182386</v>
      </c>
      <c r="BB207" s="20"/>
    </row>
    <row r="208" spans="2:54" ht="31.2" x14ac:dyDescent="0.3">
      <c r="B208" s="38" t="s">
        <v>169</v>
      </c>
      <c r="C208" s="38" t="s">
        <v>92</v>
      </c>
      <c r="D208" s="38" t="s">
        <v>94</v>
      </c>
      <c r="E208" s="39" t="str">
        <f t="shared" si="446"/>
        <v>0503</v>
      </c>
      <c r="F208" s="38" t="s">
        <v>223</v>
      </c>
      <c r="G208" s="38" t="s">
        <v>54</v>
      </c>
      <c r="H208" s="40" t="s">
        <v>55</v>
      </c>
      <c r="I208" s="18">
        <f>44540.8+22746.9</f>
        <v>67287.700000000012</v>
      </c>
      <c r="J208" s="18">
        <f>28007.7+22467.6</f>
        <v>50475.3</v>
      </c>
      <c r="K208" s="18">
        <f>28007.7+22467.6</f>
        <v>50475.3</v>
      </c>
      <c r="L208" s="18"/>
      <c r="M208" s="18"/>
      <c r="N208" s="18"/>
      <c r="O208" s="18">
        <v>0</v>
      </c>
      <c r="P208" s="18">
        <v>0</v>
      </c>
      <c r="Q208" s="18">
        <v>0</v>
      </c>
      <c r="R208" s="18">
        <v>0</v>
      </c>
      <c r="S208" s="18"/>
      <c r="T208" s="18">
        <f t="shared" si="542"/>
        <v>67287.700000000012</v>
      </c>
      <c r="U208" s="18">
        <f t="shared" si="470"/>
        <v>50475.3</v>
      </c>
      <c r="V208" s="18">
        <f t="shared" si="471"/>
        <v>50475.3</v>
      </c>
      <c r="W208" s="18"/>
      <c r="X208" s="18"/>
      <c r="Y208" s="18"/>
      <c r="Z208" s="18"/>
      <c r="AA208" s="18"/>
      <c r="AB208" s="18"/>
      <c r="AC208" s="18"/>
      <c r="AD208" s="18"/>
      <c r="AE208" s="18"/>
      <c r="AF208" s="41">
        <v>64966.235999999997</v>
      </c>
      <c r="AG208" s="41"/>
      <c r="AH208" s="41">
        <v>0</v>
      </c>
      <c r="AI208" s="41">
        <v>0</v>
      </c>
      <c r="AJ208" s="41">
        <v>0</v>
      </c>
      <c r="AK208" s="41">
        <v>0</v>
      </c>
      <c r="AL208" s="41">
        <v>60505.390070000001</v>
      </c>
      <c r="AM208" s="41">
        <v>0</v>
      </c>
      <c r="AN208" s="41">
        <v>0</v>
      </c>
      <c r="AO208" s="14">
        <v>31003.302189999999</v>
      </c>
      <c r="AP208" s="42">
        <v>67287.7</v>
      </c>
      <c r="AQ208" s="42">
        <v>0</v>
      </c>
      <c r="AR208" s="42">
        <v>0</v>
      </c>
      <c r="AS208" s="42">
        <v>0</v>
      </c>
      <c r="AT208" s="42">
        <v>0</v>
      </c>
      <c r="AU208" s="42">
        <f t="shared" si="447"/>
        <v>67287.7</v>
      </c>
      <c r="AV208" s="42">
        <f t="shared" si="448"/>
        <v>0</v>
      </c>
      <c r="AW208" s="42">
        <f t="shared" si="449"/>
        <v>67287.700000000012</v>
      </c>
      <c r="AX208" s="42">
        <f t="shared" si="450"/>
        <v>50475.3</v>
      </c>
      <c r="AY208" s="42">
        <f t="shared" si="451"/>
        <v>50475.3</v>
      </c>
      <c r="AZ208" s="42"/>
      <c r="BA208" s="43">
        <f t="shared" si="452"/>
        <v>93.133593379182386</v>
      </c>
      <c r="BB208" s="44"/>
    </row>
    <row r="209" spans="2:54" ht="31.2" x14ac:dyDescent="0.3">
      <c r="B209" s="38" t="s">
        <v>169</v>
      </c>
      <c r="C209" s="38" t="s">
        <v>92</v>
      </c>
      <c r="D209" s="38" t="s">
        <v>94</v>
      </c>
      <c r="E209" s="39" t="str">
        <f t="shared" si="446"/>
        <v>0503</v>
      </c>
      <c r="F209" s="38" t="s">
        <v>180</v>
      </c>
      <c r="G209" s="39"/>
      <c r="H209" s="40" t="s">
        <v>181</v>
      </c>
      <c r="I209" s="18">
        <f t="shared" ref="I209:I215" si="598">I210</f>
        <v>12745.3</v>
      </c>
      <c r="J209" s="18">
        <f t="shared" ref="J209:J215" si="599">J210</f>
        <v>745.3</v>
      </c>
      <c r="K209" s="18">
        <f t="shared" ref="K209:K215" si="600">K210</f>
        <v>745.3</v>
      </c>
      <c r="L209" s="18">
        <f t="shared" ref="L209:L215" si="601">L210</f>
        <v>0</v>
      </c>
      <c r="M209" s="18">
        <f t="shared" ref="M209:M215" si="602">M210</f>
        <v>0</v>
      </c>
      <c r="N209" s="18">
        <f t="shared" ref="N209:N215" si="603">N210</f>
        <v>0</v>
      </c>
      <c r="O209" s="18">
        <f t="shared" ref="O209:O210" si="604">O210</f>
        <v>0</v>
      </c>
      <c r="P209" s="18">
        <f t="shared" ref="P209:P215" si="605">P210</f>
        <v>-2052.8000000000002</v>
      </c>
      <c r="Q209" s="18">
        <f t="shared" ref="Q209:Q215" si="606">Q210</f>
        <v>0</v>
      </c>
      <c r="R209" s="18">
        <f t="shared" ref="R209:R215" si="607">R210</f>
        <v>0</v>
      </c>
      <c r="S209" s="18">
        <f t="shared" ref="S209:S215" si="608">S210</f>
        <v>0</v>
      </c>
      <c r="T209" s="18">
        <f t="shared" si="542"/>
        <v>10692.5</v>
      </c>
      <c r="U209" s="18">
        <f t="shared" si="470"/>
        <v>745.3</v>
      </c>
      <c r="V209" s="18">
        <f t="shared" si="471"/>
        <v>745.3</v>
      </c>
      <c r="W209" s="18">
        <f t="shared" ref="W209:W215" si="609">W210</f>
        <v>0</v>
      </c>
      <c r="X209" s="18">
        <f t="shared" ref="X209:X215" si="610">X210</f>
        <v>0</v>
      </c>
      <c r="Y209" s="18">
        <f t="shared" ref="Y209:Y215" si="611">Y210</f>
        <v>0</v>
      </c>
      <c r="Z209" s="18">
        <f t="shared" ref="Z209:Z215" si="612">Z210</f>
        <v>0</v>
      </c>
      <c r="AA209" s="18">
        <f t="shared" ref="AA209:AA215" si="613">AA210</f>
        <v>0</v>
      </c>
      <c r="AB209" s="18">
        <f t="shared" ref="AB209:AB215" si="614">AB210</f>
        <v>0</v>
      </c>
      <c r="AC209" s="18">
        <f t="shared" ref="AC209:AC215" si="615">AC210</f>
        <v>0</v>
      </c>
      <c r="AD209" s="18">
        <f t="shared" ref="AD209:AD215" si="616">AD210</f>
        <v>0</v>
      </c>
      <c r="AE209" s="18">
        <f t="shared" ref="AE209:AE215" si="617">AE210</f>
        <v>0</v>
      </c>
      <c r="AF209" s="41">
        <f t="shared" ref="AF209:AF210" si="618">AF210</f>
        <v>10692.5</v>
      </c>
      <c r="AG209" s="41">
        <f t="shared" ref="AG209:AG210" si="619">AG210</f>
        <v>0</v>
      </c>
      <c r="AH209" s="41">
        <f t="shared" ref="AH209:AH210" si="620">AH210</f>
        <v>0</v>
      </c>
      <c r="AI209" s="41">
        <f t="shared" ref="AI209:AI210" si="621">AI210</f>
        <v>0</v>
      </c>
      <c r="AJ209" s="41">
        <f t="shared" ref="AJ209:AJ210" si="622">AJ210</f>
        <v>0</v>
      </c>
      <c r="AK209" s="41">
        <f t="shared" ref="AK209:AK210" si="623">AK210</f>
        <v>0</v>
      </c>
      <c r="AL209" s="41">
        <f t="shared" ref="AL209:AL210" si="624">AL210</f>
        <v>8140.8623600000001</v>
      </c>
      <c r="AM209" s="41">
        <f t="shared" ref="AM209:AM210" si="625">AM210</f>
        <v>0</v>
      </c>
      <c r="AN209" s="41">
        <f t="shared" ref="AN209:AN210" si="626">AN210</f>
        <v>0</v>
      </c>
      <c r="AO209" s="42">
        <f t="shared" ref="AO209:AO210" si="627">AO210</f>
        <v>0</v>
      </c>
      <c r="AP209" s="42">
        <f t="shared" ref="AP209:AP210" si="628">AP210</f>
        <v>10692.5</v>
      </c>
      <c r="AQ209" s="42">
        <f t="shared" ref="AQ209:AQ210" si="629">AQ210</f>
        <v>0</v>
      </c>
      <c r="AR209" s="42">
        <f t="shared" ref="AR209:AR210" si="630">AR210</f>
        <v>0</v>
      </c>
      <c r="AS209" s="42">
        <f t="shared" ref="AS209:AS210" si="631">AS210</f>
        <v>0</v>
      </c>
      <c r="AT209" s="42">
        <f t="shared" ref="AT209:AT210" si="632">AT210</f>
        <v>0</v>
      </c>
      <c r="AU209" s="42">
        <f t="shared" si="447"/>
        <v>10692.5</v>
      </c>
      <c r="AV209" s="42">
        <f t="shared" si="448"/>
        <v>0</v>
      </c>
      <c r="AW209" s="42">
        <f t="shared" si="449"/>
        <v>10692.5</v>
      </c>
      <c r="AX209" s="42">
        <f t="shared" si="450"/>
        <v>745.3</v>
      </c>
      <c r="AY209" s="42">
        <f t="shared" si="451"/>
        <v>745.3</v>
      </c>
      <c r="AZ209" s="42">
        <f t="shared" ref="AZ209:AZ215" si="633">AZ210</f>
        <v>0</v>
      </c>
      <c r="BA209" s="43">
        <f t="shared" si="452"/>
        <v>76.136192284311434</v>
      </c>
      <c r="BB209" s="20"/>
    </row>
    <row r="210" spans="2:54" ht="31.2" x14ac:dyDescent="0.3">
      <c r="B210" s="38" t="s">
        <v>169</v>
      </c>
      <c r="C210" s="38" t="s">
        <v>92</v>
      </c>
      <c r="D210" s="38" t="s">
        <v>94</v>
      </c>
      <c r="E210" s="39" t="str">
        <f t="shared" si="446"/>
        <v>0503</v>
      </c>
      <c r="F210" s="38" t="s">
        <v>225</v>
      </c>
      <c r="G210" s="39"/>
      <c r="H210" s="40" t="s">
        <v>226</v>
      </c>
      <c r="I210" s="18">
        <f t="shared" si="598"/>
        <v>12745.3</v>
      </c>
      <c r="J210" s="18">
        <f t="shared" si="599"/>
        <v>745.3</v>
      </c>
      <c r="K210" s="18">
        <f t="shared" si="600"/>
        <v>745.3</v>
      </c>
      <c r="L210" s="18">
        <f t="shared" si="601"/>
        <v>0</v>
      </c>
      <c r="M210" s="18">
        <f t="shared" si="602"/>
        <v>0</v>
      </c>
      <c r="N210" s="18">
        <f t="shared" si="603"/>
        <v>0</v>
      </c>
      <c r="O210" s="18">
        <f t="shared" si="604"/>
        <v>0</v>
      </c>
      <c r="P210" s="18">
        <f t="shared" si="605"/>
        <v>-2052.8000000000002</v>
      </c>
      <c r="Q210" s="18">
        <f t="shared" si="606"/>
        <v>0</v>
      </c>
      <c r="R210" s="18">
        <f t="shared" si="607"/>
        <v>0</v>
      </c>
      <c r="S210" s="18">
        <f t="shared" si="608"/>
        <v>0</v>
      </c>
      <c r="T210" s="18">
        <f t="shared" si="542"/>
        <v>10692.5</v>
      </c>
      <c r="U210" s="18">
        <f t="shared" si="470"/>
        <v>745.3</v>
      </c>
      <c r="V210" s="18">
        <f t="shared" si="471"/>
        <v>745.3</v>
      </c>
      <c r="W210" s="18">
        <f t="shared" si="609"/>
        <v>0</v>
      </c>
      <c r="X210" s="18">
        <f t="shared" si="610"/>
        <v>0</v>
      </c>
      <c r="Y210" s="18">
        <f t="shared" si="611"/>
        <v>0</v>
      </c>
      <c r="Z210" s="18">
        <f t="shared" si="612"/>
        <v>0</v>
      </c>
      <c r="AA210" s="18">
        <f t="shared" si="613"/>
        <v>0</v>
      </c>
      <c r="AB210" s="18">
        <f t="shared" si="614"/>
        <v>0</v>
      </c>
      <c r="AC210" s="18">
        <f t="shared" si="615"/>
        <v>0</v>
      </c>
      <c r="AD210" s="18">
        <f t="shared" si="616"/>
        <v>0</v>
      </c>
      <c r="AE210" s="18">
        <f t="shared" si="617"/>
        <v>0</v>
      </c>
      <c r="AF210" s="41">
        <f t="shared" si="618"/>
        <v>10692.5</v>
      </c>
      <c r="AG210" s="41">
        <f t="shared" si="619"/>
        <v>0</v>
      </c>
      <c r="AH210" s="41">
        <f t="shared" si="620"/>
        <v>0</v>
      </c>
      <c r="AI210" s="41">
        <f t="shared" si="621"/>
        <v>0</v>
      </c>
      <c r="AJ210" s="41">
        <f t="shared" si="622"/>
        <v>0</v>
      </c>
      <c r="AK210" s="41">
        <f t="shared" si="623"/>
        <v>0</v>
      </c>
      <c r="AL210" s="41">
        <f t="shared" si="624"/>
        <v>8140.8623600000001</v>
      </c>
      <c r="AM210" s="41">
        <f t="shared" si="625"/>
        <v>0</v>
      </c>
      <c r="AN210" s="41">
        <f t="shared" si="626"/>
        <v>0</v>
      </c>
      <c r="AO210" s="14">
        <f t="shared" si="627"/>
        <v>0</v>
      </c>
      <c r="AP210" s="42">
        <f t="shared" si="628"/>
        <v>10692.5</v>
      </c>
      <c r="AQ210" s="42">
        <f t="shared" si="629"/>
        <v>0</v>
      </c>
      <c r="AR210" s="42">
        <f t="shared" si="630"/>
        <v>0</v>
      </c>
      <c r="AS210" s="42">
        <f t="shared" si="631"/>
        <v>0</v>
      </c>
      <c r="AT210" s="42">
        <f t="shared" si="632"/>
        <v>0</v>
      </c>
      <c r="AU210" s="42">
        <f t="shared" si="447"/>
        <v>10692.5</v>
      </c>
      <c r="AV210" s="42">
        <f t="shared" si="448"/>
        <v>0</v>
      </c>
      <c r="AW210" s="42">
        <f t="shared" si="449"/>
        <v>10692.5</v>
      </c>
      <c r="AX210" s="42">
        <f t="shared" si="450"/>
        <v>745.3</v>
      </c>
      <c r="AY210" s="42">
        <f t="shared" si="451"/>
        <v>745.3</v>
      </c>
      <c r="AZ210" s="42">
        <f t="shared" si="633"/>
        <v>0</v>
      </c>
      <c r="BA210" s="43">
        <f t="shared" si="452"/>
        <v>76.136192284311434</v>
      </c>
      <c r="BB210" s="20"/>
    </row>
    <row r="211" spans="2:54" ht="31.2" x14ac:dyDescent="0.3">
      <c r="B211" s="38" t="s">
        <v>169</v>
      </c>
      <c r="C211" s="38" t="s">
        <v>92</v>
      </c>
      <c r="D211" s="38" t="s">
        <v>94</v>
      </c>
      <c r="E211" s="39" t="str">
        <f t="shared" si="446"/>
        <v>0503</v>
      </c>
      <c r="F211" s="38" t="s">
        <v>225</v>
      </c>
      <c r="G211" s="38" t="s">
        <v>54</v>
      </c>
      <c r="H211" s="40" t="s">
        <v>55</v>
      </c>
      <c r="I211" s="18">
        <v>12745.3</v>
      </c>
      <c r="J211" s="18">
        <v>745.3</v>
      </c>
      <c r="K211" s="18">
        <v>745.3</v>
      </c>
      <c r="L211" s="18"/>
      <c r="M211" s="18"/>
      <c r="N211" s="18"/>
      <c r="O211" s="18">
        <v>0</v>
      </c>
      <c r="P211" s="18">
        <v>-2052.8000000000002</v>
      </c>
      <c r="Q211" s="18">
        <v>0</v>
      </c>
      <c r="R211" s="18">
        <v>0</v>
      </c>
      <c r="S211" s="18"/>
      <c r="T211" s="18">
        <f t="shared" si="542"/>
        <v>10692.5</v>
      </c>
      <c r="U211" s="18">
        <f t="shared" si="470"/>
        <v>745.3</v>
      </c>
      <c r="V211" s="18">
        <f t="shared" si="471"/>
        <v>745.3</v>
      </c>
      <c r="W211" s="18"/>
      <c r="X211" s="18"/>
      <c r="Y211" s="18"/>
      <c r="Z211" s="18"/>
      <c r="AA211" s="18"/>
      <c r="AB211" s="18"/>
      <c r="AC211" s="18"/>
      <c r="AD211" s="18"/>
      <c r="AE211" s="18"/>
      <c r="AF211" s="41">
        <v>10692.5</v>
      </c>
      <c r="AG211" s="41"/>
      <c r="AH211" s="41">
        <v>0</v>
      </c>
      <c r="AI211" s="41">
        <v>0</v>
      </c>
      <c r="AJ211" s="41">
        <v>0</v>
      </c>
      <c r="AK211" s="41">
        <v>0</v>
      </c>
      <c r="AL211" s="41">
        <v>8140.8623600000001</v>
      </c>
      <c r="AM211" s="41">
        <v>0</v>
      </c>
      <c r="AN211" s="41">
        <v>0</v>
      </c>
      <c r="AO211" s="42">
        <v>0</v>
      </c>
      <c r="AP211" s="42">
        <v>10692.5</v>
      </c>
      <c r="AQ211" s="42">
        <v>0</v>
      </c>
      <c r="AR211" s="42">
        <v>0</v>
      </c>
      <c r="AS211" s="42">
        <v>0</v>
      </c>
      <c r="AT211" s="42">
        <v>0</v>
      </c>
      <c r="AU211" s="42">
        <f t="shared" si="447"/>
        <v>10692.5</v>
      </c>
      <c r="AV211" s="42">
        <f t="shared" si="448"/>
        <v>0</v>
      </c>
      <c r="AW211" s="42">
        <f t="shared" si="449"/>
        <v>10692.5</v>
      </c>
      <c r="AX211" s="42">
        <f t="shared" si="450"/>
        <v>745.3</v>
      </c>
      <c r="AY211" s="42">
        <f t="shared" si="451"/>
        <v>745.3</v>
      </c>
      <c r="AZ211" s="42"/>
      <c r="BA211" s="43">
        <f t="shared" si="452"/>
        <v>76.136192284311434</v>
      </c>
      <c r="BB211" s="44"/>
    </row>
    <row r="212" spans="2:54" s="30" customFormat="1" ht="31.2" x14ac:dyDescent="0.3">
      <c r="B212" s="31" t="s">
        <v>169</v>
      </c>
      <c r="C212" s="31" t="s">
        <v>92</v>
      </c>
      <c r="D212" s="31" t="s">
        <v>92</v>
      </c>
      <c r="E212" s="29" t="str">
        <f t="shared" si="446"/>
        <v>0505</v>
      </c>
      <c r="F212" s="31"/>
      <c r="G212" s="29"/>
      <c r="H212" s="32" t="s">
        <v>227</v>
      </c>
      <c r="I212" s="33">
        <f t="shared" si="598"/>
        <v>74664.600000000006</v>
      </c>
      <c r="J212" s="33">
        <f t="shared" si="599"/>
        <v>76669.899999999994</v>
      </c>
      <c r="K212" s="33">
        <f t="shared" si="600"/>
        <v>72420.3</v>
      </c>
      <c r="L212" s="33">
        <f t="shared" si="601"/>
        <v>0</v>
      </c>
      <c r="M212" s="33">
        <f t="shared" si="602"/>
        <v>0</v>
      </c>
      <c r="N212" s="33">
        <f t="shared" si="603"/>
        <v>0</v>
      </c>
      <c r="O212" s="33">
        <f>O213+O221</f>
        <v>0</v>
      </c>
      <c r="P212" s="33">
        <f t="shared" si="605"/>
        <v>0</v>
      </c>
      <c r="Q212" s="33">
        <f t="shared" si="606"/>
        <v>0</v>
      </c>
      <c r="R212" s="33">
        <f t="shared" si="607"/>
        <v>0</v>
      </c>
      <c r="S212" s="33">
        <f t="shared" si="608"/>
        <v>12076.48558</v>
      </c>
      <c r="T212" s="33">
        <f t="shared" si="542"/>
        <v>86741.085580000014</v>
      </c>
      <c r="U212" s="33">
        <f t="shared" si="470"/>
        <v>76669.899999999994</v>
      </c>
      <c r="V212" s="33">
        <f t="shared" si="471"/>
        <v>72420.3</v>
      </c>
      <c r="W212" s="33">
        <f t="shared" si="609"/>
        <v>12033</v>
      </c>
      <c r="X212" s="33">
        <f t="shared" si="610"/>
        <v>0</v>
      </c>
      <c r="Y212" s="33">
        <f t="shared" si="611"/>
        <v>0</v>
      </c>
      <c r="Z212" s="33">
        <f t="shared" si="612"/>
        <v>43.485579999999999</v>
      </c>
      <c r="AA212" s="33">
        <f t="shared" si="613"/>
        <v>14926.7</v>
      </c>
      <c r="AB212" s="33">
        <f t="shared" si="614"/>
        <v>0</v>
      </c>
      <c r="AC212" s="33">
        <f t="shared" si="615"/>
        <v>14003.4</v>
      </c>
      <c r="AD212" s="33">
        <f t="shared" si="616"/>
        <v>0</v>
      </c>
      <c r="AE212" s="33">
        <f t="shared" si="617"/>
        <v>0</v>
      </c>
      <c r="AF212" s="34">
        <f t="shared" ref="AF212:AT212" si="634">AF213+AF221</f>
        <v>86749.744909999994</v>
      </c>
      <c r="AG212" s="34">
        <f t="shared" si="634"/>
        <v>0</v>
      </c>
      <c r="AH212" s="34">
        <f t="shared" si="634"/>
        <v>0</v>
      </c>
      <c r="AI212" s="34">
        <f t="shared" si="634"/>
        <v>0</v>
      </c>
      <c r="AJ212" s="34">
        <f t="shared" si="634"/>
        <v>0</v>
      </c>
      <c r="AK212" s="34">
        <f t="shared" si="634"/>
        <v>0</v>
      </c>
      <c r="AL212" s="34">
        <f t="shared" si="634"/>
        <v>82729.854359999998</v>
      </c>
      <c r="AM212" s="34">
        <f t="shared" si="634"/>
        <v>0</v>
      </c>
      <c r="AN212" s="34">
        <f t="shared" si="634"/>
        <v>0</v>
      </c>
      <c r="AO212" s="35">
        <f t="shared" si="634"/>
        <v>47239.450859999997</v>
      </c>
      <c r="AP212" s="36">
        <f t="shared" si="634"/>
        <v>86749.744909999994</v>
      </c>
      <c r="AQ212" s="36">
        <f t="shared" si="634"/>
        <v>0</v>
      </c>
      <c r="AR212" s="36">
        <f t="shared" si="634"/>
        <v>0</v>
      </c>
      <c r="AS212" s="36">
        <f t="shared" si="634"/>
        <v>0</v>
      </c>
      <c r="AT212" s="36">
        <f t="shared" si="634"/>
        <v>0</v>
      </c>
      <c r="AU212" s="36">
        <f t="shared" si="447"/>
        <v>86749.744909999994</v>
      </c>
      <c r="AV212" s="36">
        <f t="shared" si="448"/>
        <v>-8.6593299999804003</v>
      </c>
      <c r="AW212" s="36">
        <f t="shared" si="449"/>
        <v>98817.571160000007</v>
      </c>
      <c r="AX212" s="36">
        <f t="shared" si="450"/>
        <v>91596.599999999991</v>
      </c>
      <c r="AY212" s="36">
        <f t="shared" si="451"/>
        <v>86423.7</v>
      </c>
      <c r="AZ212" s="36">
        <f t="shared" si="633"/>
        <v>0</v>
      </c>
      <c r="BA212" s="37">
        <f t="shared" si="452"/>
        <v>95.366106777408405</v>
      </c>
      <c r="BB212" s="20"/>
    </row>
    <row r="213" spans="2:54" ht="31.2" x14ac:dyDescent="0.3">
      <c r="B213" s="38" t="s">
        <v>169</v>
      </c>
      <c r="C213" s="38" t="s">
        <v>92</v>
      </c>
      <c r="D213" s="38" t="s">
        <v>92</v>
      </c>
      <c r="E213" s="39" t="str">
        <f t="shared" si="446"/>
        <v>0505</v>
      </c>
      <c r="F213" s="38" t="s">
        <v>177</v>
      </c>
      <c r="G213" s="39"/>
      <c r="H213" s="40" t="s">
        <v>178</v>
      </c>
      <c r="I213" s="18">
        <f t="shared" si="598"/>
        <v>74664.600000000006</v>
      </c>
      <c r="J213" s="18">
        <f t="shared" si="599"/>
        <v>76669.899999999994</v>
      </c>
      <c r="K213" s="18">
        <f t="shared" si="600"/>
        <v>72420.3</v>
      </c>
      <c r="L213" s="18">
        <f t="shared" si="601"/>
        <v>0</v>
      </c>
      <c r="M213" s="18">
        <f t="shared" si="602"/>
        <v>0</v>
      </c>
      <c r="N213" s="18">
        <f t="shared" si="603"/>
        <v>0</v>
      </c>
      <c r="O213" s="18">
        <f t="shared" ref="O213:O215" si="635">O214</f>
        <v>0</v>
      </c>
      <c r="P213" s="18">
        <f t="shared" si="605"/>
        <v>0</v>
      </c>
      <c r="Q213" s="18">
        <f t="shared" si="606"/>
        <v>0</v>
      </c>
      <c r="R213" s="18">
        <f t="shared" si="607"/>
        <v>0</v>
      </c>
      <c r="S213" s="18">
        <f t="shared" si="608"/>
        <v>12076.48558</v>
      </c>
      <c r="T213" s="18">
        <f t="shared" si="542"/>
        <v>86741.085580000014</v>
      </c>
      <c r="U213" s="18">
        <f t="shared" si="470"/>
        <v>76669.899999999994</v>
      </c>
      <c r="V213" s="18">
        <f t="shared" si="471"/>
        <v>72420.3</v>
      </c>
      <c r="W213" s="18">
        <f t="shared" si="609"/>
        <v>12033</v>
      </c>
      <c r="X213" s="18">
        <f t="shared" si="610"/>
        <v>0</v>
      </c>
      <c r="Y213" s="18">
        <f t="shared" si="611"/>
        <v>0</v>
      </c>
      <c r="Z213" s="18">
        <f t="shared" si="612"/>
        <v>43.485579999999999</v>
      </c>
      <c r="AA213" s="18">
        <f t="shared" si="613"/>
        <v>14926.7</v>
      </c>
      <c r="AB213" s="18">
        <f t="shared" si="614"/>
        <v>0</v>
      </c>
      <c r="AC213" s="18">
        <f t="shared" si="615"/>
        <v>14003.4</v>
      </c>
      <c r="AD213" s="18">
        <f t="shared" si="616"/>
        <v>0</v>
      </c>
      <c r="AE213" s="18">
        <f t="shared" si="617"/>
        <v>0</v>
      </c>
      <c r="AF213" s="41">
        <f t="shared" ref="AF213:AF215" si="636">AF214</f>
        <v>86741.085579999999</v>
      </c>
      <c r="AG213" s="41">
        <f t="shared" ref="AG213:AG215" si="637">AG214</f>
        <v>0</v>
      </c>
      <c r="AH213" s="41">
        <f t="shared" ref="AH213:AH215" si="638">AH214</f>
        <v>0</v>
      </c>
      <c r="AI213" s="41">
        <f t="shared" ref="AI213:AI215" si="639">AI214</f>
        <v>0</v>
      </c>
      <c r="AJ213" s="41">
        <f t="shared" ref="AJ213:AJ215" si="640">AJ214</f>
        <v>0</v>
      </c>
      <c r="AK213" s="41">
        <f t="shared" ref="AK213:AK215" si="641">AK214</f>
        <v>0</v>
      </c>
      <c r="AL213" s="41">
        <f t="shared" ref="AL213:AL215" si="642">AL214</f>
        <v>82721.195030000003</v>
      </c>
      <c r="AM213" s="41">
        <f t="shared" ref="AM213:AM215" si="643">AM214</f>
        <v>0</v>
      </c>
      <c r="AN213" s="41">
        <f t="shared" ref="AN213:AN215" si="644">AN214</f>
        <v>0</v>
      </c>
      <c r="AO213" s="42">
        <f t="shared" ref="AO213:AO215" si="645">AO214</f>
        <v>47239.450859999997</v>
      </c>
      <c r="AP213" s="42">
        <f t="shared" ref="AP213:AP215" si="646">AP214</f>
        <v>86741.085579999999</v>
      </c>
      <c r="AQ213" s="42">
        <f t="shared" ref="AQ213:AQ215" si="647">AQ214</f>
        <v>0</v>
      </c>
      <c r="AR213" s="42">
        <f t="shared" ref="AR213:AR215" si="648">AR214</f>
        <v>0</v>
      </c>
      <c r="AS213" s="42">
        <f t="shared" ref="AS213:AS215" si="649">AS214</f>
        <v>0</v>
      </c>
      <c r="AT213" s="42">
        <f t="shared" ref="AT213:AT215" si="650">AT214</f>
        <v>0</v>
      </c>
      <c r="AU213" s="42">
        <f t="shared" si="447"/>
        <v>86741.085579999999</v>
      </c>
      <c r="AV213" s="42">
        <f t="shared" si="448"/>
        <v>0</v>
      </c>
      <c r="AW213" s="42">
        <f t="shared" si="449"/>
        <v>98817.571160000007</v>
      </c>
      <c r="AX213" s="42">
        <f t="shared" si="450"/>
        <v>91596.599999999991</v>
      </c>
      <c r="AY213" s="42">
        <f t="shared" si="451"/>
        <v>86423.7</v>
      </c>
      <c r="AZ213" s="42">
        <f t="shared" si="633"/>
        <v>0</v>
      </c>
      <c r="BA213" s="43">
        <f t="shared" si="452"/>
        <v>95.365644177588123</v>
      </c>
      <c r="BB213" s="20"/>
    </row>
    <row r="214" spans="2:54" x14ac:dyDescent="0.3">
      <c r="B214" s="38" t="s">
        <v>169</v>
      </c>
      <c r="C214" s="38" t="s">
        <v>92</v>
      </c>
      <c r="D214" s="38" t="s">
        <v>92</v>
      </c>
      <c r="E214" s="39" t="str">
        <f t="shared" si="446"/>
        <v>0505</v>
      </c>
      <c r="F214" s="38" t="s">
        <v>179</v>
      </c>
      <c r="G214" s="39"/>
      <c r="H214" s="40" t="s">
        <v>49</v>
      </c>
      <c r="I214" s="18">
        <f t="shared" si="598"/>
        <v>74664.600000000006</v>
      </c>
      <c r="J214" s="18">
        <f t="shared" si="599"/>
        <v>76669.899999999994</v>
      </c>
      <c r="K214" s="18">
        <f t="shared" si="600"/>
        <v>72420.3</v>
      </c>
      <c r="L214" s="18">
        <f t="shared" si="601"/>
        <v>0</v>
      </c>
      <c r="M214" s="18">
        <f t="shared" si="602"/>
        <v>0</v>
      </c>
      <c r="N214" s="18">
        <f t="shared" si="603"/>
        <v>0</v>
      </c>
      <c r="O214" s="18">
        <f t="shared" si="635"/>
        <v>0</v>
      </c>
      <c r="P214" s="18">
        <f t="shared" si="605"/>
        <v>0</v>
      </c>
      <c r="Q214" s="18">
        <f t="shared" si="606"/>
        <v>0</v>
      </c>
      <c r="R214" s="18">
        <f t="shared" si="607"/>
        <v>0</v>
      </c>
      <c r="S214" s="18">
        <f t="shared" si="608"/>
        <v>12076.48558</v>
      </c>
      <c r="T214" s="18">
        <f t="shared" si="542"/>
        <v>86741.085580000014</v>
      </c>
      <c r="U214" s="18">
        <f t="shared" si="470"/>
        <v>76669.899999999994</v>
      </c>
      <c r="V214" s="18">
        <f t="shared" si="471"/>
        <v>72420.3</v>
      </c>
      <c r="W214" s="18">
        <f t="shared" si="609"/>
        <v>12033</v>
      </c>
      <c r="X214" s="18">
        <f t="shared" si="610"/>
        <v>0</v>
      </c>
      <c r="Y214" s="18">
        <f t="shared" si="611"/>
        <v>0</v>
      </c>
      <c r="Z214" s="18">
        <f t="shared" si="612"/>
        <v>43.485579999999999</v>
      </c>
      <c r="AA214" s="18">
        <f t="shared" si="613"/>
        <v>14926.7</v>
      </c>
      <c r="AB214" s="18">
        <f t="shared" si="614"/>
        <v>0</v>
      </c>
      <c r="AC214" s="18">
        <f t="shared" si="615"/>
        <v>14003.4</v>
      </c>
      <c r="AD214" s="18">
        <f t="shared" si="616"/>
        <v>0</v>
      </c>
      <c r="AE214" s="18">
        <f t="shared" si="617"/>
        <v>0</v>
      </c>
      <c r="AF214" s="41">
        <f t="shared" si="636"/>
        <v>86741.085579999999</v>
      </c>
      <c r="AG214" s="41">
        <f t="shared" si="637"/>
        <v>0</v>
      </c>
      <c r="AH214" s="41">
        <f t="shared" si="638"/>
        <v>0</v>
      </c>
      <c r="AI214" s="41">
        <f t="shared" si="639"/>
        <v>0</v>
      </c>
      <c r="AJ214" s="41">
        <f t="shared" si="640"/>
        <v>0</v>
      </c>
      <c r="AK214" s="41">
        <f t="shared" si="641"/>
        <v>0</v>
      </c>
      <c r="AL214" s="41">
        <f t="shared" si="642"/>
        <v>82721.195030000003</v>
      </c>
      <c r="AM214" s="41">
        <f t="shared" si="643"/>
        <v>0</v>
      </c>
      <c r="AN214" s="41">
        <f t="shared" si="644"/>
        <v>0</v>
      </c>
      <c r="AO214" s="14">
        <f t="shared" si="645"/>
        <v>47239.450859999997</v>
      </c>
      <c r="AP214" s="42">
        <f t="shared" si="646"/>
        <v>86741.085579999999</v>
      </c>
      <c r="AQ214" s="42">
        <f t="shared" si="647"/>
        <v>0</v>
      </c>
      <c r="AR214" s="42">
        <f t="shared" si="648"/>
        <v>0</v>
      </c>
      <c r="AS214" s="42">
        <f t="shared" si="649"/>
        <v>0</v>
      </c>
      <c r="AT214" s="42">
        <f t="shared" si="650"/>
        <v>0</v>
      </c>
      <c r="AU214" s="42">
        <f t="shared" si="447"/>
        <v>86741.085579999999</v>
      </c>
      <c r="AV214" s="42">
        <f t="shared" si="448"/>
        <v>0</v>
      </c>
      <c r="AW214" s="42">
        <f t="shared" si="449"/>
        <v>98817.571160000007</v>
      </c>
      <c r="AX214" s="42">
        <f t="shared" si="450"/>
        <v>91596.599999999991</v>
      </c>
      <c r="AY214" s="42">
        <f t="shared" si="451"/>
        <v>86423.7</v>
      </c>
      <c r="AZ214" s="42">
        <f t="shared" si="633"/>
        <v>0</v>
      </c>
      <c r="BA214" s="43">
        <f t="shared" si="452"/>
        <v>95.365644177588123</v>
      </c>
      <c r="BB214" s="20"/>
    </row>
    <row r="215" spans="2:54" ht="31.2" x14ac:dyDescent="0.3">
      <c r="B215" s="38" t="s">
        <v>169</v>
      </c>
      <c r="C215" s="38" t="s">
        <v>92</v>
      </c>
      <c r="D215" s="38" t="s">
        <v>92</v>
      </c>
      <c r="E215" s="39" t="str">
        <f t="shared" si="446"/>
        <v>0505</v>
      </c>
      <c r="F215" s="38" t="s">
        <v>219</v>
      </c>
      <c r="G215" s="39"/>
      <c r="H215" s="40" t="s">
        <v>220</v>
      </c>
      <c r="I215" s="18">
        <f t="shared" si="598"/>
        <v>74664.600000000006</v>
      </c>
      <c r="J215" s="18">
        <f t="shared" si="599"/>
        <v>76669.899999999994</v>
      </c>
      <c r="K215" s="18">
        <f t="shared" si="600"/>
        <v>72420.3</v>
      </c>
      <c r="L215" s="18">
        <f t="shared" si="601"/>
        <v>0</v>
      </c>
      <c r="M215" s="18">
        <f t="shared" si="602"/>
        <v>0</v>
      </c>
      <c r="N215" s="18">
        <f t="shared" si="603"/>
        <v>0</v>
      </c>
      <c r="O215" s="18">
        <f t="shared" si="635"/>
        <v>0</v>
      </c>
      <c r="P215" s="18">
        <f t="shared" si="605"/>
        <v>0</v>
      </c>
      <c r="Q215" s="18">
        <f t="shared" si="606"/>
        <v>0</v>
      </c>
      <c r="R215" s="18">
        <f t="shared" si="607"/>
        <v>0</v>
      </c>
      <c r="S215" s="18">
        <f t="shared" si="608"/>
        <v>12076.48558</v>
      </c>
      <c r="T215" s="18">
        <f t="shared" si="542"/>
        <v>86741.085580000014</v>
      </c>
      <c r="U215" s="18">
        <f t="shared" si="470"/>
        <v>76669.899999999994</v>
      </c>
      <c r="V215" s="18">
        <f t="shared" si="471"/>
        <v>72420.3</v>
      </c>
      <c r="W215" s="18">
        <f t="shared" si="609"/>
        <v>12033</v>
      </c>
      <c r="X215" s="18">
        <f t="shared" si="610"/>
        <v>0</v>
      </c>
      <c r="Y215" s="18">
        <f t="shared" si="611"/>
        <v>0</v>
      </c>
      <c r="Z215" s="18">
        <f t="shared" si="612"/>
        <v>43.485579999999999</v>
      </c>
      <c r="AA215" s="18">
        <f t="shared" si="613"/>
        <v>14926.7</v>
      </c>
      <c r="AB215" s="18">
        <f t="shared" si="614"/>
        <v>0</v>
      </c>
      <c r="AC215" s="18">
        <f t="shared" si="615"/>
        <v>14003.4</v>
      </c>
      <c r="AD215" s="18">
        <f t="shared" si="616"/>
        <v>0</v>
      </c>
      <c r="AE215" s="18">
        <f t="shared" si="617"/>
        <v>0</v>
      </c>
      <c r="AF215" s="41">
        <f t="shared" si="636"/>
        <v>86741.085579999999</v>
      </c>
      <c r="AG215" s="41">
        <f t="shared" si="637"/>
        <v>0</v>
      </c>
      <c r="AH215" s="41">
        <f t="shared" si="638"/>
        <v>0</v>
      </c>
      <c r="AI215" s="41">
        <f t="shared" si="639"/>
        <v>0</v>
      </c>
      <c r="AJ215" s="41">
        <f t="shared" si="640"/>
        <v>0</v>
      </c>
      <c r="AK215" s="41">
        <f t="shared" si="641"/>
        <v>0</v>
      </c>
      <c r="AL215" s="41">
        <f t="shared" si="642"/>
        <v>82721.195030000003</v>
      </c>
      <c r="AM215" s="41">
        <f t="shared" si="643"/>
        <v>0</v>
      </c>
      <c r="AN215" s="41">
        <f t="shared" si="644"/>
        <v>0</v>
      </c>
      <c r="AO215" s="42">
        <f t="shared" si="645"/>
        <v>47239.450859999997</v>
      </c>
      <c r="AP215" s="42">
        <f t="shared" si="646"/>
        <v>86741.085579999999</v>
      </c>
      <c r="AQ215" s="42">
        <f t="shared" si="647"/>
        <v>0</v>
      </c>
      <c r="AR215" s="42">
        <f t="shared" si="648"/>
        <v>0</v>
      </c>
      <c r="AS215" s="42">
        <f t="shared" si="649"/>
        <v>0</v>
      </c>
      <c r="AT215" s="42">
        <f t="shared" si="650"/>
        <v>0</v>
      </c>
      <c r="AU215" s="42">
        <f t="shared" si="447"/>
        <v>86741.085579999999</v>
      </c>
      <c r="AV215" s="42">
        <f t="shared" si="448"/>
        <v>0</v>
      </c>
      <c r="AW215" s="42">
        <f t="shared" si="449"/>
        <v>98817.571160000007</v>
      </c>
      <c r="AX215" s="42">
        <f t="shared" si="450"/>
        <v>91596.599999999991</v>
      </c>
      <c r="AY215" s="42">
        <f t="shared" si="451"/>
        <v>86423.7</v>
      </c>
      <c r="AZ215" s="42">
        <f t="shared" si="633"/>
        <v>0</v>
      </c>
      <c r="BA215" s="43">
        <f t="shared" si="452"/>
        <v>95.365644177588123</v>
      </c>
      <c r="BB215" s="20"/>
    </row>
    <row r="216" spans="2:54" ht="46.8" x14ac:dyDescent="0.3">
      <c r="B216" s="38" t="s">
        <v>169</v>
      </c>
      <c r="C216" s="38" t="s">
        <v>92</v>
      </c>
      <c r="D216" s="38" t="s">
        <v>92</v>
      </c>
      <c r="E216" s="39" t="str">
        <f t="shared" si="446"/>
        <v>0505</v>
      </c>
      <c r="F216" s="38" t="s">
        <v>228</v>
      </c>
      <c r="G216" s="39"/>
      <c r="H216" s="40" t="s">
        <v>71</v>
      </c>
      <c r="I216" s="18">
        <f t="shared" ref="I216:N216" si="651">I217+I218+I220</f>
        <v>74664.600000000006</v>
      </c>
      <c r="J216" s="18">
        <f t="shared" si="651"/>
        <v>76669.899999999994</v>
      </c>
      <c r="K216" s="18">
        <f t="shared" si="651"/>
        <v>72420.3</v>
      </c>
      <c r="L216" s="18">
        <f t="shared" si="651"/>
        <v>0</v>
      </c>
      <c r="M216" s="18">
        <f t="shared" si="651"/>
        <v>0</v>
      </c>
      <c r="N216" s="18">
        <f t="shared" si="651"/>
        <v>0</v>
      </c>
      <c r="O216" s="18">
        <f>O217+O218+O220+O219</f>
        <v>0</v>
      </c>
      <c r="P216" s="18">
        <f>P217+P218+P220</f>
        <v>0</v>
      </c>
      <c r="Q216" s="18">
        <f>Q217+Q218+Q220</f>
        <v>0</v>
      </c>
      <c r="R216" s="18">
        <f>R217+R218+R220</f>
        <v>0</v>
      </c>
      <c r="S216" s="18">
        <f>S217+S218+S220</f>
        <v>12076.48558</v>
      </c>
      <c r="T216" s="18">
        <f t="shared" si="542"/>
        <v>86741.085580000014</v>
      </c>
      <c r="U216" s="18">
        <f t="shared" si="470"/>
        <v>76669.899999999994</v>
      </c>
      <c r="V216" s="18">
        <f t="shared" si="471"/>
        <v>72420.3</v>
      </c>
      <c r="W216" s="18">
        <f t="shared" ref="W216:AE216" si="652">W217+W218+W220</f>
        <v>12033</v>
      </c>
      <c r="X216" s="18">
        <f t="shared" si="652"/>
        <v>0</v>
      </c>
      <c r="Y216" s="18">
        <f t="shared" si="652"/>
        <v>0</v>
      </c>
      <c r="Z216" s="18">
        <f t="shared" si="652"/>
        <v>43.485579999999999</v>
      </c>
      <c r="AA216" s="18">
        <f t="shared" si="652"/>
        <v>14926.7</v>
      </c>
      <c r="AB216" s="18">
        <f t="shared" si="652"/>
        <v>0</v>
      </c>
      <c r="AC216" s="18">
        <f t="shared" si="652"/>
        <v>14003.4</v>
      </c>
      <c r="AD216" s="18">
        <f t="shared" si="652"/>
        <v>0</v>
      </c>
      <c r="AE216" s="18">
        <f t="shared" si="652"/>
        <v>0</v>
      </c>
      <c r="AF216" s="41">
        <f t="shared" ref="AF216:AT216" si="653">AF217+AF218+AF220+AF219</f>
        <v>86741.085579999999</v>
      </c>
      <c r="AG216" s="41">
        <f t="shared" si="653"/>
        <v>0</v>
      </c>
      <c r="AH216" s="41">
        <f t="shared" si="653"/>
        <v>0</v>
      </c>
      <c r="AI216" s="41">
        <f t="shared" si="653"/>
        <v>0</v>
      </c>
      <c r="AJ216" s="41">
        <f t="shared" si="653"/>
        <v>0</v>
      </c>
      <c r="AK216" s="41">
        <f t="shared" si="653"/>
        <v>0</v>
      </c>
      <c r="AL216" s="41">
        <f t="shared" si="653"/>
        <v>82721.195030000003</v>
      </c>
      <c r="AM216" s="41">
        <f t="shared" si="653"/>
        <v>0</v>
      </c>
      <c r="AN216" s="41">
        <f t="shared" si="653"/>
        <v>0</v>
      </c>
      <c r="AO216" s="14">
        <f t="shared" si="653"/>
        <v>47239.450859999997</v>
      </c>
      <c r="AP216" s="42">
        <f t="shared" si="653"/>
        <v>86741.085579999999</v>
      </c>
      <c r="AQ216" s="42">
        <f t="shared" si="653"/>
        <v>0</v>
      </c>
      <c r="AR216" s="42">
        <f t="shared" si="653"/>
        <v>0</v>
      </c>
      <c r="AS216" s="42">
        <f t="shared" si="653"/>
        <v>0</v>
      </c>
      <c r="AT216" s="42">
        <f t="shared" si="653"/>
        <v>0</v>
      </c>
      <c r="AU216" s="42">
        <f t="shared" si="447"/>
        <v>86741.085579999999</v>
      </c>
      <c r="AV216" s="42">
        <f t="shared" si="448"/>
        <v>0</v>
      </c>
      <c r="AW216" s="42">
        <f t="shared" si="449"/>
        <v>98817.571160000007</v>
      </c>
      <c r="AX216" s="42">
        <f t="shared" si="450"/>
        <v>91596.599999999991</v>
      </c>
      <c r="AY216" s="42">
        <f t="shared" si="451"/>
        <v>86423.7</v>
      </c>
      <c r="AZ216" s="42">
        <f>AZ217+AZ218+AZ220</f>
        <v>0</v>
      </c>
      <c r="BA216" s="43">
        <f t="shared" si="452"/>
        <v>95.365644177588123</v>
      </c>
      <c r="BB216" s="20"/>
    </row>
    <row r="217" spans="2:54" ht="78" x14ac:dyDescent="0.3">
      <c r="B217" s="38" t="s">
        <v>169</v>
      </c>
      <c r="C217" s="38" t="s">
        <v>92</v>
      </c>
      <c r="D217" s="38" t="s">
        <v>92</v>
      </c>
      <c r="E217" s="39" t="str">
        <f t="shared" si="446"/>
        <v>0505</v>
      </c>
      <c r="F217" s="38" t="s">
        <v>228</v>
      </c>
      <c r="G217" s="38" t="s">
        <v>66</v>
      </c>
      <c r="H217" s="40" t="s">
        <v>67</v>
      </c>
      <c r="I217" s="18">
        <v>65220.800000000003</v>
      </c>
      <c r="J217" s="18">
        <v>67226.2</v>
      </c>
      <c r="K217" s="18">
        <v>62976.6</v>
      </c>
      <c r="L217" s="18"/>
      <c r="M217" s="18"/>
      <c r="N217" s="18"/>
      <c r="O217" s="18">
        <v>0</v>
      </c>
      <c r="P217" s="18">
        <v>0</v>
      </c>
      <c r="Q217" s="18">
        <v>0</v>
      </c>
      <c r="R217" s="18">
        <v>0</v>
      </c>
      <c r="S217" s="18">
        <v>12033</v>
      </c>
      <c r="T217" s="18">
        <f t="shared" si="542"/>
        <v>77253.8</v>
      </c>
      <c r="U217" s="18">
        <f t="shared" si="470"/>
        <v>67226.2</v>
      </c>
      <c r="V217" s="18">
        <f t="shared" si="471"/>
        <v>62976.6</v>
      </c>
      <c r="W217" s="18">
        <v>12033</v>
      </c>
      <c r="X217" s="18"/>
      <c r="Y217" s="18"/>
      <c r="Z217" s="18"/>
      <c r="AA217" s="18">
        <v>14926.7</v>
      </c>
      <c r="AB217" s="18"/>
      <c r="AC217" s="18">
        <v>14003.4</v>
      </c>
      <c r="AD217" s="18"/>
      <c r="AE217" s="18"/>
      <c r="AF217" s="41">
        <v>79178.105349999998</v>
      </c>
      <c r="AG217" s="41"/>
      <c r="AH217" s="41">
        <v>0</v>
      </c>
      <c r="AI217" s="41">
        <v>0</v>
      </c>
      <c r="AJ217" s="41">
        <v>0</v>
      </c>
      <c r="AK217" s="41">
        <v>0</v>
      </c>
      <c r="AL217" s="41">
        <v>75164.896349999995</v>
      </c>
      <c r="AM217" s="41">
        <v>0</v>
      </c>
      <c r="AN217" s="41">
        <v>0</v>
      </c>
      <c r="AO217" s="42">
        <v>42627.126219999998</v>
      </c>
      <c r="AP217" s="42">
        <v>77267.841889999996</v>
      </c>
      <c r="AQ217" s="42">
        <v>0</v>
      </c>
      <c r="AR217" s="42">
        <v>0</v>
      </c>
      <c r="AS217" s="42">
        <v>0</v>
      </c>
      <c r="AT217" s="42">
        <v>0</v>
      </c>
      <c r="AU217" s="42">
        <f t="shared" si="447"/>
        <v>77267.841889999996</v>
      </c>
      <c r="AV217" s="42">
        <f t="shared" si="448"/>
        <v>-14.041889999993145</v>
      </c>
      <c r="AW217" s="42">
        <f t="shared" si="449"/>
        <v>89286.8</v>
      </c>
      <c r="AX217" s="42">
        <f t="shared" si="450"/>
        <v>82152.899999999994</v>
      </c>
      <c r="AY217" s="42">
        <f t="shared" si="451"/>
        <v>76980</v>
      </c>
      <c r="AZ217" s="42"/>
      <c r="BA217" s="43">
        <f t="shared" si="452"/>
        <v>94.931415721227523</v>
      </c>
      <c r="BB217" s="44"/>
    </row>
    <row r="218" spans="2:54" ht="31.2" x14ac:dyDescent="0.3">
      <c r="B218" s="38" t="s">
        <v>169</v>
      </c>
      <c r="C218" s="38" t="s">
        <v>92</v>
      </c>
      <c r="D218" s="38" t="s">
        <v>92</v>
      </c>
      <c r="E218" s="39" t="str">
        <f t="shared" si="446"/>
        <v>0505</v>
      </c>
      <c r="F218" s="38" t="s">
        <v>228</v>
      </c>
      <c r="G218" s="38" t="s">
        <v>54</v>
      </c>
      <c r="H218" s="40" t="s">
        <v>55</v>
      </c>
      <c r="I218" s="18">
        <v>9376.5</v>
      </c>
      <c r="J218" s="18">
        <v>9376.5</v>
      </c>
      <c r="K218" s="18">
        <v>9376.5999999999985</v>
      </c>
      <c r="L218" s="18"/>
      <c r="M218" s="18"/>
      <c r="N218" s="18"/>
      <c r="O218" s="18">
        <v>0</v>
      </c>
      <c r="P218" s="18">
        <v>0</v>
      </c>
      <c r="Q218" s="18">
        <v>0</v>
      </c>
      <c r="R218" s="18">
        <v>0</v>
      </c>
      <c r="S218" s="18">
        <f>22.95586+20.52972</f>
        <v>43.485579999999999</v>
      </c>
      <c r="T218" s="18">
        <f t="shared" si="542"/>
        <v>9419.9855800000005</v>
      </c>
      <c r="U218" s="18">
        <f t="shared" si="470"/>
        <v>9376.5</v>
      </c>
      <c r="V218" s="18">
        <f t="shared" si="471"/>
        <v>9376.5999999999985</v>
      </c>
      <c r="W218" s="18"/>
      <c r="X218" s="18"/>
      <c r="Y218" s="18"/>
      <c r="Z218" s="18">
        <f>22.95586+20.52972</f>
        <v>43.485579999999999</v>
      </c>
      <c r="AA218" s="18"/>
      <c r="AB218" s="18"/>
      <c r="AC218" s="18"/>
      <c r="AD218" s="18"/>
      <c r="AE218" s="18"/>
      <c r="AF218" s="41">
        <v>7305.4403199999997</v>
      </c>
      <c r="AG218" s="41"/>
      <c r="AH218" s="41">
        <v>0</v>
      </c>
      <c r="AI218" s="41">
        <v>0</v>
      </c>
      <c r="AJ218" s="41">
        <v>0</v>
      </c>
      <c r="AK218" s="41">
        <v>0</v>
      </c>
      <c r="AL218" s="41">
        <v>7298.7587700000004</v>
      </c>
      <c r="AM218" s="41">
        <v>0</v>
      </c>
      <c r="AN218" s="41">
        <v>0</v>
      </c>
      <c r="AO218" s="14">
        <v>4481.5967300000002</v>
      </c>
      <c r="AP218" s="42">
        <v>9325.6677799999998</v>
      </c>
      <c r="AQ218" s="42">
        <v>0</v>
      </c>
      <c r="AR218" s="42">
        <v>0</v>
      </c>
      <c r="AS218" s="42">
        <v>0</v>
      </c>
      <c r="AT218" s="42">
        <v>0</v>
      </c>
      <c r="AU218" s="42">
        <f t="shared" si="447"/>
        <v>9325.6677799999998</v>
      </c>
      <c r="AV218" s="42">
        <f t="shared" si="448"/>
        <v>94.317800000000716</v>
      </c>
      <c r="AW218" s="42">
        <f t="shared" si="449"/>
        <v>9463.471160000001</v>
      </c>
      <c r="AX218" s="42">
        <f t="shared" si="450"/>
        <v>9376.5</v>
      </c>
      <c r="AY218" s="42">
        <f t="shared" si="451"/>
        <v>9376.5999999999985</v>
      </c>
      <c r="AZ218" s="42"/>
      <c r="BA218" s="43">
        <f t="shared" si="452"/>
        <v>99.908540078252273</v>
      </c>
      <c r="BB218" s="44"/>
    </row>
    <row r="219" spans="2:54" x14ac:dyDescent="0.3">
      <c r="B219" s="38" t="s">
        <v>169</v>
      </c>
      <c r="C219" s="38" t="s">
        <v>92</v>
      </c>
      <c r="D219" s="38" t="s">
        <v>92</v>
      </c>
      <c r="E219" s="39" t="str">
        <f t="shared" si="446"/>
        <v>0505</v>
      </c>
      <c r="F219" s="38" t="s">
        <v>228</v>
      </c>
      <c r="G219" s="38" t="s">
        <v>68</v>
      </c>
      <c r="H219" s="40" t="s">
        <v>69</v>
      </c>
      <c r="I219" s="18"/>
      <c r="J219" s="18"/>
      <c r="K219" s="18"/>
      <c r="L219" s="18"/>
      <c r="M219" s="18"/>
      <c r="N219" s="18"/>
      <c r="O219" s="18">
        <v>0</v>
      </c>
      <c r="P219" s="18"/>
      <c r="Q219" s="18"/>
      <c r="R219" s="18"/>
      <c r="S219" s="18"/>
      <c r="T219" s="18">
        <f t="shared" si="542"/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41">
        <v>2.67591</v>
      </c>
      <c r="AG219" s="41"/>
      <c r="AH219" s="41">
        <v>0</v>
      </c>
      <c r="AI219" s="41">
        <v>0</v>
      </c>
      <c r="AJ219" s="41">
        <v>0</v>
      </c>
      <c r="AK219" s="41">
        <v>0</v>
      </c>
      <c r="AL219" s="41">
        <v>2.67591</v>
      </c>
      <c r="AM219" s="41">
        <v>0</v>
      </c>
      <c r="AN219" s="41">
        <v>0</v>
      </c>
      <c r="AO219" s="42">
        <v>2.67591</v>
      </c>
      <c r="AP219" s="42">
        <v>2.67591</v>
      </c>
      <c r="AQ219" s="42">
        <v>0</v>
      </c>
      <c r="AR219" s="42">
        <v>0</v>
      </c>
      <c r="AS219" s="42">
        <v>0</v>
      </c>
      <c r="AT219" s="42">
        <v>0</v>
      </c>
      <c r="AU219" s="42">
        <f t="shared" si="447"/>
        <v>2.67591</v>
      </c>
      <c r="AV219" s="42">
        <f t="shared" si="448"/>
        <v>-2.67591</v>
      </c>
      <c r="AW219" s="42"/>
      <c r="AX219" s="42"/>
      <c r="AY219" s="42"/>
      <c r="AZ219" s="42"/>
      <c r="BA219" s="43">
        <f t="shared" si="452"/>
        <v>100</v>
      </c>
      <c r="BB219" s="44"/>
    </row>
    <row r="220" spans="2:54" x14ac:dyDescent="0.3">
      <c r="B220" s="38" t="s">
        <v>169</v>
      </c>
      <c r="C220" s="38" t="s">
        <v>92</v>
      </c>
      <c r="D220" s="38" t="s">
        <v>92</v>
      </c>
      <c r="E220" s="39" t="str">
        <f t="shared" si="446"/>
        <v>0505</v>
      </c>
      <c r="F220" s="38" t="s">
        <v>228</v>
      </c>
      <c r="G220" s="38" t="s">
        <v>56</v>
      </c>
      <c r="H220" s="40" t="s">
        <v>57</v>
      </c>
      <c r="I220" s="18">
        <v>67.3</v>
      </c>
      <c r="J220" s="18">
        <v>67.2</v>
      </c>
      <c r="K220" s="18">
        <v>67.099999999999994</v>
      </c>
      <c r="L220" s="18"/>
      <c r="M220" s="18"/>
      <c r="N220" s="18"/>
      <c r="O220" s="18">
        <v>0</v>
      </c>
      <c r="P220" s="18">
        <v>0</v>
      </c>
      <c r="Q220" s="18">
        <v>0</v>
      </c>
      <c r="R220" s="18">
        <v>0</v>
      </c>
      <c r="S220" s="18"/>
      <c r="T220" s="18">
        <f t="shared" si="542"/>
        <v>67.3</v>
      </c>
      <c r="U220" s="18">
        <f t="shared" si="470"/>
        <v>67.2</v>
      </c>
      <c r="V220" s="18">
        <f t="shared" si="471"/>
        <v>67.099999999999994</v>
      </c>
      <c r="W220" s="18"/>
      <c r="X220" s="18"/>
      <c r="Y220" s="18"/>
      <c r="Z220" s="18"/>
      <c r="AA220" s="18"/>
      <c r="AB220" s="18"/>
      <c r="AC220" s="18"/>
      <c r="AD220" s="18"/>
      <c r="AE220" s="18"/>
      <c r="AF220" s="41">
        <v>254.864</v>
      </c>
      <c r="AG220" s="41"/>
      <c r="AH220" s="41">
        <v>0</v>
      </c>
      <c r="AI220" s="41">
        <v>0</v>
      </c>
      <c r="AJ220" s="41">
        <v>0</v>
      </c>
      <c r="AK220" s="41">
        <v>0</v>
      </c>
      <c r="AL220" s="41">
        <v>254.864</v>
      </c>
      <c r="AM220" s="41">
        <v>0</v>
      </c>
      <c r="AN220" s="41">
        <v>0</v>
      </c>
      <c r="AO220" s="14">
        <v>128.05199999999999</v>
      </c>
      <c r="AP220" s="42">
        <v>144.9</v>
      </c>
      <c r="AQ220" s="42">
        <v>0</v>
      </c>
      <c r="AR220" s="42">
        <v>0</v>
      </c>
      <c r="AS220" s="42">
        <v>0</v>
      </c>
      <c r="AT220" s="42">
        <v>0</v>
      </c>
      <c r="AU220" s="42">
        <f t="shared" si="447"/>
        <v>144.9</v>
      </c>
      <c r="AV220" s="42">
        <f t="shared" si="448"/>
        <v>-77.600000000000009</v>
      </c>
      <c r="AW220" s="42">
        <f t="shared" si="449"/>
        <v>67.3</v>
      </c>
      <c r="AX220" s="42">
        <f t="shared" si="450"/>
        <v>67.2</v>
      </c>
      <c r="AY220" s="42">
        <f t="shared" si="451"/>
        <v>67.099999999999994</v>
      </c>
      <c r="AZ220" s="42"/>
      <c r="BA220" s="43">
        <f t="shared" si="452"/>
        <v>100</v>
      </c>
      <c r="BB220" s="44"/>
    </row>
    <row r="221" spans="2:54" ht="46.8" x14ac:dyDescent="0.3">
      <c r="B221" s="38" t="s">
        <v>169</v>
      </c>
      <c r="C221" s="38" t="s">
        <v>92</v>
      </c>
      <c r="D221" s="38" t="s">
        <v>92</v>
      </c>
      <c r="E221" s="39" t="str">
        <f t="shared" si="446"/>
        <v>0505</v>
      </c>
      <c r="F221" s="16" t="s">
        <v>78</v>
      </c>
      <c r="G221" s="39"/>
      <c r="H221" s="40" t="s">
        <v>79</v>
      </c>
      <c r="I221" s="18"/>
      <c r="J221" s="18"/>
      <c r="K221" s="18"/>
      <c r="L221" s="18"/>
      <c r="M221" s="18"/>
      <c r="N221" s="18"/>
      <c r="O221" s="18">
        <f t="shared" ref="O221:O223" si="654">O222</f>
        <v>0</v>
      </c>
      <c r="P221" s="18"/>
      <c r="Q221" s="18"/>
      <c r="R221" s="18"/>
      <c r="S221" s="18"/>
      <c r="T221" s="18">
        <f t="shared" si="542"/>
        <v>0</v>
      </c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41">
        <f t="shared" ref="AF221:AF223" si="655">AF222</f>
        <v>8.6593300000000006</v>
      </c>
      <c r="AG221" s="41">
        <f t="shared" ref="AG221:AG223" si="656">AG222</f>
        <v>0</v>
      </c>
      <c r="AH221" s="41">
        <f t="shared" ref="AH221:AH223" si="657">AH222</f>
        <v>0</v>
      </c>
      <c r="AI221" s="41">
        <f t="shared" ref="AI221:AI223" si="658">AI222</f>
        <v>0</v>
      </c>
      <c r="AJ221" s="41">
        <f t="shared" ref="AJ221:AJ223" si="659">AJ222</f>
        <v>0</v>
      </c>
      <c r="AK221" s="41">
        <f t="shared" ref="AK221:AK223" si="660">AK222</f>
        <v>0</v>
      </c>
      <c r="AL221" s="41">
        <f t="shared" ref="AL221:AL223" si="661">AL222</f>
        <v>8.6593300000000006</v>
      </c>
      <c r="AM221" s="41">
        <f t="shared" ref="AM221:AM223" si="662">AM222</f>
        <v>0</v>
      </c>
      <c r="AN221" s="41">
        <f t="shared" ref="AN221:AN223" si="663">AN222</f>
        <v>0</v>
      </c>
      <c r="AO221" s="54">
        <f t="shared" ref="AO221:AO223" si="664">AO222</f>
        <v>0</v>
      </c>
      <c r="AP221" s="14">
        <f t="shared" ref="AP221:AP223" si="665">AP222</f>
        <v>8.6593300000000006</v>
      </c>
      <c r="AQ221" s="42">
        <f t="shared" ref="AQ221:AQ223" si="666">AQ222</f>
        <v>0</v>
      </c>
      <c r="AR221" s="14">
        <f t="shared" ref="AR221:AR223" si="667">AR222</f>
        <v>0</v>
      </c>
      <c r="AS221" s="42">
        <f t="shared" ref="AS221:AS223" si="668">AS222</f>
        <v>0</v>
      </c>
      <c r="AT221" s="14">
        <f t="shared" ref="AT221:AT223" si="669">AT222</f>
        <v>0</v>
      </c>
      <c r="AU221" s="42">
        <f t="shared" si="447"/>
        <v>8.6593300000000006</v>
      </c>
      <c r="AV221" s="42">
        <f t="shared" si="448"/>
        <v>-8.6593300000000006</v>
      </c>
      <c r="AW221" s="42"/>
      <c r="AX221" s="42"/>
      <c r="AY221" s="42"/>
      <c r="AZ221" s="42"/>
      <c r="BA221" s="43">
        <f t="shared" si="452"/>
        <v>100</v>
      </c>
      <c r="BB221" s="44"/>
    </row>
    <row r="222" spans="2:54" ht="31.2" x14ac:dyDescent="0.3">
      <c r="B222" s="38" t="s">
        <v>169</v>
      </c>
      <c r="C222" s="38" t="s">
        <v>92</v>
      </c>
      <c r="D222" s="38" t="s">
        <v>92</v>
      </c>
      <c r="E222" s="39" t="str">
        <f t="shared" si="446"/>
        <v>0505</v>
      </c>
      <c r="F222" s="16" t="s">
        <v>80</v>
      </c>
      <c r="G222" s="39"/>
      <c r="H222" s="40" t="s">
        <v>81</v>
      </c>
      <c r="I222" s="18"/>
      <c r="J222" s="18"/>
      <c r="K222" s="18"/>
      <c r="L222" s="18"/>
      <c r="M222" s="18"/>
      <c r="N222" s="18"/>
      <c r="O222" s="18">
        <f t="shared" si="654"/>
        <v>0</v>
      </c>
      <c r="P222" s="18"/>
      <c r="Q222" s="18"/>
      <c r="R222" s="18"/>
      <c r="S222" s="18"/>
      <c r="T222" s="18">
        <f t="shared" si="542"/>
        <v>0</v>
      </c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41">
        <f t="shared" si="655"/>
        <v>8.6593300000000006</v>
      </c>
      <c r="AG222" s="41">
        <f t="shared" si="656"/>
        <v>0</v>
      </c>
      <c r="AH222" s="41">
        <f t="shared" si="657"/>
        <v>0</v>
      </c>
      <c r="AI222" s="41">
        <f t="shared" si="658"/>
        <v>0</v>
      </c>
      <c r="AJ222" s="41">
        <f t="shared" si="659"/>
        <v>0</v>
      </c>
      <c r="AK222" s="41">
        <f t="shared" si="660"/>
        <v>0</v>
      </c>
      <c r="AL222" s="41">
        <f t="shared" si="661"/>
        <v>8.6593300000000006</v>
      </c>
      <c r="AM222" s="41">
        <f t="shared" si="662"/>
        <v>0</v>
      </c>
      <c r="AN222" s="41">
        <f t="shared" si="663"/>
        <v>0</v>
      </c>
      <c r="AO222" s="14">
        <f t="shared" si="664"/>
        <v>0</v>
      </c>
      <c r="AP222" s="42">
        <f t="shared" si="665"/>
        <v>8.6593300000000006</v>
      </c>
      <c r="AQ222" s="14">
        <f t="shared" si="666"/>
        <v>0</v>
      </c>
      <c r="AR222" s="42">
        <f t="shared" si="667"/>
        <v>0</v>
      </c>
      <c r="AS222" s="14">
        <f t="shared" si="668"/>
        <v>0</v>
      </c>
      <c r="AT222" s="42">
        <f t="shared" si="669"/>
        <v>0</v>
      </c>
      <c r="AU222" s="42">
        <f t="shared" si="447"/>
        <v>8.6593300000000006</v>
      </c>
      <c r="AV222" s="42">
        <f t="shared" si="448"/>
        <v>-8.6593300000000006</v>
      </c>
      <c r="AW222" s="42"/>
      <c r="AX222" s="42"/>
      <c r="AY222" s="42"/>
      <c r="AZ222" s="42"/>
      <c r="BA222" s="43">
        <f t="shared" si="452"/>
        <v>100</v>
      </c>
      <c r="BB222" s="44"/>
    </row>
    <row r="223" spans="2:54" ht="31.2" x14ac:dyDescent="0.3">
      <c r="B223" s="38" t="s">
        <v>169</v>
      </c>
      <c r="C223" s="38" t="s">
        <v>92</v>
      </c>
      <c r="D223" s="38" t="s">
        <v>92</v>
      </c>
      <c r="E223" s="39" t="str">
        <f t="shared" si="446"/>
        <v>0505</v>
      </c>
      <c r="F223" s="16" t="s">
        <v>82</v>
      </c>
      <c r="G223" s="39"/>
      <c r="H223" s="40" t="s">
        <v>83</v>
      </c>
      <c r="I223" s="18"/>
      <c r="J223" s="18"/>
      <c r="K223" s="18"/>
      <c r="L223" s="18"/>
      <c r="M223" s="18"/>
      <c r="N223" s="18"/>
      <c r="O223" s="18">
        <f t="shared" si="654"/>
        <v>0</v>
      </c>
      <c r="P223" s="18"/>
      <c r="Q223" s="18"/>
      <c r="R223" s="18"/>
      <c r="S223" s="18"/>
      <c r="T223" s="18">
        <f t="shared" si="542"/>
        <v>0</v>
      </c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41">
        <f t="shared" si="655"/>
        <v>8.6593300000000006</v>
      </c>
      <c r="AG223" s="41">
        <f t="shared" si="656"/>
        <v>0</v>
      </c>
      <c r="AH223" s="41">
        <f t="shared" si="657"/>
        <v>0</v>
      </c>
      <c r="AI223" s="41">
        <f t="shared" si="658"/>
        <v>0</v>
      </c>
      <c r="AJ223" s="41">
        <f t="shared" si="659"/>
        <v>0</v>
      </c>
      <c r="AK223" s="41">
        <f t="shared" si="660"/>
        <v>0</v>
      </c>
      <c r="AL223" s="41">
        <f t="shared" si="661"/>
        <v>8.6593300000000006</v>
      </c>
      <c r="AM223" s="41">
        <f t="shared" si="662"/>
        <v>0</v>
      </c>
      <c r="AN223" s="41">
        <f t="shared" si="663"/>
        <v>0</v>
      </c>
      <c r="AO223" s="54">
        <f t="shared" si="664"/>
        <v>0</v>
      </c>
      <c r="AP223" s="14">
        <f t="shared" si="665"/>
        <v>8.6593300000000006</v>
      </c>
      <c r="AQ223" s="42">
        <f t="shared" si="666"/>
        <v>0</v>
      </c>
      <c r="AR223" s="14">
        <f t="shared" si="667"/>
        <v>0</v>
      </c>
      <c r="AS223" s="42">
        <f t="shared" si="668"/>
        <v>0</v>
      </c>
      <c r="AT223" s="14">
        <f t="shared" si="669"/>
        <v>0</v>
      </c>
      <c r="AU223" s="42">
        <f t="shared" si="447"/>
        <v>8.6593300000000006</v>
      </c>
      <c r="AV223" s="42">
        <f t="shared" si="448"/>
        <v>-8.6593300000000006</v>
      </c>
      <c r="AW223" s="42"/>
      <c r="AX223" s="42"/>
      <c r="AY223" s="42"/>
      <c r="AZ223" s="42"/>
      <c r="BA223" s="43">
        <f t="shared" si="452"/>
        <v>100</v>
      </c>
      <c r="BB223" s="44"/>
    </row>
    <row r="224" spans="2:54" x14ac:dyDescent="0.3">
      <c r="B224" s="38" t="s">
        <v>169</v>
      </c>
      <c r="C224" s="38" t="s">
        <v>92</v>
      </c>
      <c r="D224" s="38" t="s">
        <v>92</v>
      </c>
      <c r="E224" s="39" t="str">
        <f t="shared" si="446"/>
        <v>0505</v>
      </c>
      <c r="F224" s="16" t="s">
        <v>82</v>
      </c>
      <c r="G224" s="38" t="s">
        <v>56</v>
      </c>
      <c r="H224" s="40" t="s">
        <v>57</v>
      </c>
      <c r="I224" s="18"/>
      <c r="J224" s="18"/>
      <c r="K224" s="18"/>
      <c r="L224" s="18"/>
      <c r="M224" s="18"/>
      <c r="N224" s="18"/>
      <c r="O224" s="18">
        <v>0</v>
      </c>
      <c r="P224" s="18"/>
      <c r="Q224" s="18"/>
      <c r="R224" s="18"/>
      <c r="S224" s="18"/>
      <c r="T224" s="18">
        <f t="shared" si="542"/>
        <v>0</v>
      </c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41">
        <v>8.6593300000000006</v>
      </c>
      <c r="AG224" s="41"/>
      <c r="AH224" s="41">
        <v>0</v>
      </c>
      <c r="AI224" s="41">
        <v>0</v>
      </c>
      <c r="AJ224" s="41">
        <v>0</v>
      </c>
      <c r="AK224" s="41">
        <v>0</v>
      </c>
      <c r="AL224" s="41">
        <v>8.6593300000000006</v>
      </c>
      <c r="AM224" s="41">
        <v>0</v>
      </c>
      <c r="AN224" s="41">
        <v>0</v>
      </c>
      <c r="AO224" s="14">
        <v>0</v>
      </c>
      <c r="AP224" s="42">
        <v>8.6593300000000006</v>
      </c>
      <c r="AQ224" s="14">
        <v>0</v>
      </c>
      <c r="AR224" s="42">
        <v>0</v>
      </c>
      <c r="AS224" s="14">
        <v>0</v>
      </c>
      <c r="AT224" s="42">
        <v>0</v>
      </c>
      <c r="AU224" s="42">
        <f t="shared" si="447"/>
        <v>8.6593300000000006</v>
      </c>
      <c r="AV224" s="42">
        <f t="shared" si="448"/>
        <v>-8.6593300000000006</v>
      </c>
      <c r="AW224" s="42"/>
      <c r="AX224" s="42"/>
      <c r="AY224" s="42"/>
      <c r="AZ224" s="42"/>
      <c r="BA224" s="43">
        <f t="shared" si="452"/>
        <v>100</v>
      </c>
      <c r="BB224" s="44"/>
    </row>
    <row r="225" spans="2:54" s="21" customFormat="1" x14ac:dyDescent="0.3">
      <c r="B225" s="22" t="s">
        <v>169</v>
      </c>
      <c r="C225" s="22" t="s">
        <v>118</v>
      </c>
      <c r="D225" s="22"/>
      <c r="E225" s="23" t="str">
        <f t="shared" si="446"/>
        <v>06</v>
      </c>
      <c r="F225" s="22"/>
      <c r="G225" s="23"/>
      <c r="H225" s="24" t="s">
        <v>229</v>
      </c>
      <c r="I225" s="25">
        <f t="shared" ref="I225:S225" si="670">I233+I226</f>
        <v>54173.7</v>
      </c>
      <c r="J225" s="25">
        <f t="shared" si="670"/>
        <v>55281.4</v>
      </c>
      <c r="K225" s="25">
        <f t="shared" si="670"/>
        <v>55281.4</v>
      </c>
      <c r="L225" s="25">
        <f t="shared" si="670"/>
        <v>0</v>
      </c>
      <c r="M225" s="25">
        <f t="shared" si="670"/>
        <v>0</v>
      </c>
      <c r="N225" s="25">
        <f t="shared" si="670"/>
        <v>0</v>
      </c>
      <c r="O225" s="25">
        <f t="shared" si="670"/>
        <v>0</v>
      </c>
      <c r="P225" s="25">
        <f t="shared" si="670"/>
        <v>350</v>
      </c>
      <c r="Q225" s="25">
        <f t="shared" si="670"/>
        <v>0</v>
      </c>
      <c r="R225" s="25">
        <f t="shared" si="670"/>
        <v>0</v>
      </c>
      <c r="S225" s="25">
        <f t="shared" si="670"/>
        <v>4906.1000000000004</v>
      </c>
      <c r="T225" s="25">
        <f t="shared" si="542"/>
        <v>59429.799999999996</v>
      </c>
      <c r="U225" s="25">
        <f t="shared" si="470"/>
        <v>55281.4</v>
      </c>
      <c r="V225" s="25">
        <f t="shared" si="471"/>
        <v>55281.4</v>
      </c>
      <c r="W225" s="25">
        <f t="shared" ref="W225:AT225" si="671">W233+W226</f>
        <v>4906.1000000000004</v>
      </c>
      <c r="X225" s="25">
        <f t="shared" si="671"/>
        <v>0</v>
      </c>
      <c r="Y225" s="25">
        <f t="shared" si="671"/>
        <v>0</v>
      </c>
      <c r="Z225" s="25">
        <f t="shared" si="671"/>
        <v>0</v>
      </c>
      <c r="AA225" s="25">
        <f t="shared" si="671"/>
        <v>5979.2</v>
      </c>
      <c r="AB225" s="25">
        <f t="shared" si="671"/>
        <v>0</v>
      </c>
      <c r="AC225" s="25">
        <f t="shared" si="671"/>
        <v>5979.2</v>
      </c>
      <c r="AD225" s="25">
        <f t="shared" si="671"/>
        <v>0</v>
      </c>
      <c r="AE225" s="25">
        <f t="shared" si="671"/>
        <v>0</v>
      </c>
      <c r="AF225" s="26">
        <f t="shared" si="671"/>
        <v>58270.200000000012</v>
      </c>
      <c r="AG225" s="26">
        <f t="shared" si="671"/>
        <v>0</v>
      </c>
      <c r="AH225" s="26">
        <f t="shared" si="671"/>
        <v>1520.3999999999999</v>
      </c>
      <c r="AI225" s="26">
        <f t="shared" si="671"/>
        <v>0</v>
      </c>
      <c r="AJ225" s="26">
        <f t="shared" si="671"/>
        <v>0</v>
      </c>
      <c r="AK225" s="26">
        <f t="shared" si="671"/>
        <v>0</v>
      </c>
      <c r="AL225" s="26">
        <f t="shared" si="671"/>
        <v>56818.132420000002</v>
      </c>
      <c r="AM225" s="26">
        <f t="shared" si="671"/>
        <v>1520.3999999999999</v>
      </c>
      <c r="AN225" s="26">
        <f t="shared" si="671"/>
        <v>0</v>
      </c>
      <c r="AO225" s="27">
        <f t="shared" si="671"/>
        <v>37156.170760000001</v>
      </c>
      <c r="AP225" s="27">
        <f t="shared" si="671"/>
        <v>59391.8</v>
      </c>
      <c r="AQ225" s="27">
        <f t="shared" si="671"/>
        <v>0</v>
      </c>
      <c r="AR225" s="27">
        <f t="shared" si="671"/>
        <v>0</v>
      </c>
      <c r="AS225" s="27">
        <f t="shared" si="671"/>
        <v>0</v>
      </c>
      <c r="AT225" s="27">
        <f t="shared" si="671"/>
        <v>0</v>
      </c>
      <c r="AU225" s="27">
        <f t="shared" si="447"/>
        <v>59391.8</v>
      </c>
      <c r="AV225" s="27">
        <f t="shared" si="448"/>
        <v>37.999999999992724</v>
      </c>
      <c r="AW225" s="27">
        <f t="shared" si="449"/>
        <v>64335.899999999994</v>
      </c>
      <c r="AX225" s="27">
        <f t="shared" si="450"/>
        <v>61260.6</v>
      </c>
      <c r="AY225" s="27">
        <f t="shared" si="451"/>
        <v>61260.6</v>
      </c>
      <c r="AZ225" s="27">
        <f>AZ233+AZ226</f>
        <v>0</v>
      </c>
      <c r="BA225" s="28">
        <f t="shared" si="452"/>
        <v>97.508044283355801</v>
      </c>
      <c r="BB225" s="20"/>
    </row>
    <row r="226" spans="2:54" s="30" customFormat="1" ht="31.2" x14ac:dyDescent="0.3">
      <c r="B226" s="31" t="s">
        <v>169</v>
      </c>
      <c r="C226" s="31" t="s">
        <v>118</v>
      </c>
      <c r="D226" s="31" t="s">
        <v>94</v>
      </c>
      <c r="E226" s="29" t="str">
        <f t="shared" si="446"/>
        <v>0603</v>
      </c>
      <c r="F226" s="31"/>
      <c r="G226" s="29"/>
      <c r="H226" s="32" t="s">
        <v>230</v>
      </c>
      <c r="I226" s="33">
        <f t="shared" ref="I226:I229" si="672">I227</f>
        <v>17787.8</v>
      </c>
      <c r="J226" s="33">
        <f t="shared" ref="J226:J229" si="673">J227</f>
        <v>17832.699999999997</v>
      </c>
      <c r="K226" s="33">
        <f t="shared" ref="K226:K229" si="674">K227</f>
        <v>17832.699999999997</v>
      </c>
      <c r="L226" s="33">
        <f t="shared" ref="L226:L229" si="675">L227</f>
        <v>0</v>
      </c>
      <c r="M226" s="33">
        <f t="shared" ref="M226:M229" si="676">M227</f>
        <v>0</v>
      </c>
      <c r="N226" s="33">
        <f t="shared" ref="N226:N229" si="677">N227</f>
        <v>0</v>
      </c>
      <c r="O226" s="33">
        <f t="shared" ref="O226:O229" si="678">O227</f>
        <v>0</v>
      </c>
      <c r="P226" s="33">
        <f t="shared" ref="P226:P229" si="679">P227</f>
        <v>350</v>
      </c>
      <c r="Q226" s="33">
        <f t="shared" ref="Q226:Q229" si="680">Q227</f>
        <v>0</v>
      </c>
      <c r="R226" s="33">
        <f t="shared" ref="R226:R229" si="681">R227</f>
        <v>0</v>
      </c>
      <c r="S226" s="33">
        <f t="shared" ref="S226:S229" si="682">S227</f>
        <v>0</v>
      </c>
      <c r="T226" s="33">
        <f t="shared" si="542"/>
        <v>18137.8</v>
      </c>
      <c r="U226" s="33">
        <f t="shared" si="470"/>
        <v>17832.699999999997</v>
      </c>
      <c r="V226" s="33">
        <f t="shared" si="471"/>
        <v>17832.699999999997</v>
      </c>
      <c r="W226" s="33">
        <f t="shared" ref="W226:W229" si="683">W227</f>
        <v>0</v>
      </c>
      <c r="X226" s="33">
        <f t="shared" ref="X226:X229" si="684">X227</f>
        <v>0</v>
      </c>
      <c r="Y226" s="33">
        <f t="shared" ref="Y226:Y229" si="685">Y227</f>
        <v>0</v>
      </c>
      <c r="Z226" s="33">
        <f t="shared" ref="Z226:Z229" si="686">Z227</f>
        <v>0</v>
      </c>
      <c r="AA226" s="33">
        <f t="shared" ref="AA226:AA229" si="687">AA227</f>
        <v>0</v>
      </c>
      <c r="AB226" s="33">
        <f t="shared" ref="AB226:AB229" si="688">AB227</f>
        <v>0</v>
      </c>
      <c r="AC226" s="33">
        <f t="shared" ref="AC226:AC229" si="689">AC227</f>
        <v>0</v>
      </c>
      <c r="AD226" s="33">
        <f t="shared" ref="AD226:AD229" si="690">AD227</f>
        <v>0</v>
      </c>
      <c r="AE226" s="33">
        <f t="shared" ref="AE226:AE229" si="691">AE227</f>
        <v>0</v>
      </c>
      <c r="AF226" s="34">
        <f t="shared" ref="AF226:AF229" si="692">AF227</f>
        <v>18140.100000000002</v>
      </c>
      <c r="AG226" s="34">
        <f t="shared" ref="AG226:AG229" si="693">AG227</f>
        <v>0</v>
      </c>
      <c r="AH226" s="34">
        <f t="shared" ref="AH226:AH229" si="694">AH227</f>
        <v>0</v>
      </c>
      <c r="AI226" s="34">
        <f t="shared" ref="AI226:AI229" si="695">AI227</f>
        <v>0</v>
      </c>
      <c r="AJ226" s="34">
        <f t="shared" ref="AJ226:AJ229" si="696">AJ227</f>
        <v>0</v>
      </c>
      <c r="AK226" s="34">
        <f t="shared" ref="AK226:AK229" si="697">AK227</f>
        <v>0</v>
      </c>
      <c r="AL226" s="34">
        <f t="shared" ref="AL226:AL229" si="698">AL227</f>
        <v>18133.66259</v>
      </c>
      <c r="AM226" s="34">
        <f t="shared" ref="AM226:AM229" si="699">AM227</f>
        <v>0</v>
      </c>
      <c r="AN226" s="34">
        <f t="shared" ref="AN226:AN229" si="700">AN227</f>
        <v>0</v>
      </c>
      <c r="AO226" s="35">
        <f t="shared" ref="AO226:AO229" si="701">AO227</f>
        <v>11457.871079999999</v>
      </c>
      <c r="AP226" s="36">
        <f t="shared" ref="AP226:AP229" si="702">AP227</f>
        <v>18140.100000000002</v>
      </c>
      <c r="AQ226" s="36">
        <f t="shared" ref="AQ226:AQ229" si="703">AQ227</f>
        <v>0</v>
      </c>
      <c r="AR226" s="36">
        <f t="shared" ref="AR226:AR229" si="704">AR227</f>
        <v>0</v>
      </c>
      <c r="AS226" s="36">
        <f t="shared" ref="AS226:AS229" si="705">AS227</f>
        <v>0</v>
      </c>
      <c r="AT226" s="36">
        <f t="shared" ref="AT226:AT229" si="706">AT227</f>
        <v>0</v>
      </c>
      <c r="AU226" s="36">
        <f t="shared" si="447"/>
        <v>18140.100000000002</v>
      </c>
      <c r="AV226" s="36">
        <f t="shared" si="448"/>
        <v>-2.3000000000029104</v>
      </c>
      <c r="AW226" s="36">
        <f t="shared" si="449"/>
        <v>18137.8</v>
      </c>
      <c r="AX226" s="36">
        <f t="shared" si="450"/>
        <v>17832.699999999997</v>
      </c>
      <c r="AY226" s="36">
        <f t="shared" si="451"/>
        <v>17832.699999999997</v>
      </c>
      <c r="AZ226" s="36">
        <f t="shared" ref="AZ226:AZ229" si="707">AZ227</f>
        <v>0</v>
      </c>
      <c r="BA226" s="37">
        <f t="shared" si="452"/>
        <v>99.964512819664705</v>
      </c>
      <c r="BB226" s="20"/>
    </row>
    <row r="227" spans="2:54" ht="31.2" x14ac:dyDescent="0.3">
      <c r="B227" s="38" t="s">
        <v>169</v>
      </c>
      <c r="C227" s="38" t="s">
        <v>118</v>
      </c>
      <c r="D227" s="38" t="s">
        <v>94</v>
      </c>
      <c r="E227" s="39" t="str">
        <f t="shared" si="446"/>
        <v>0603</v>
      </c>
      <c r="F227" s="38" t="s">
        <v>177</v>
      </c>
      <c r="G227" s="39"/>
      <c r="H227" s="40" t="s">
        <v>178</v>
      </c>
      <c r="I227" s="18">
        <f t="shared" si="672"/>
        <v>17787.8</v>
      </c>
      <c r="J227" s="18">
        <f t="shared" si="673"/>
        <v>17832.699999999997</v>
      </c>
      <c r="K227" s="18">
        <f t="shared" si="674"/>
        <v>17832.699999999997</v>
      </c>
      <c r="L227" s="18">
        <f t="shared" si="675"/>
        <v>0</v>
      </c>
      <c r="M227" s="18">
        <f t="shared" si="676"/>
        <v>0</v>
      </c>
      <c r="N227" s="18">
        <f t="shared" si="677"/>
        <v>0</v>
      </c>
      <c r="O227" s="18">
        <f t="shared" si="678"/>
        <v>0</v>
      </c>
      <c r="P227" s="18">
        <f t="shared" si="679"/>
        <v>350</v>
      </c>
      <c r="Q227" s="18">
        <f t="shared" si="680"/>
        <v>0</v>
      </c>
      <c r="R227" s="18">
        <f t="shared" si="681"/>
        <v>0</v>
      </c>
      <c r="S227" s="18">
        <f t="shared" si="682"/>
        <v>0</v>
      </c>
      <c r="T227" s="18">
        <f t="shared" si="542"/>
        <v>18137.8</v>
      </c>
      <c r="U227" s="18">
        <f t="shared" si="470"/>
        <v>17832.699999999997</v>
      </c>
      <c r="V227" s="18">
        <f t="shared" si="471"/>
        <v>17832.699999999997</v>
      </c>
      <c r="W227" s="18">
        <f t="shared" si="683"/>
        <v>0</v>
      </c>
      <c r="X227" s="18">
        <f t="shared" si="684"/>
        <v>0</v>
      </c>
      <c r="Y227" s="18">
        <f t="shared" si="685"/>
        <v>0</v>
      </c>
      <c r="Z227" s="18">
        <f t="shared" si="686"/>
        <v>0</v>
      </c>
      <c r="AA227" s="18">
        <f t="shared" si="687"/>
        <v>0</v>
      </c>
      <c r="AB227" s="18">
        <f t="shared" si="688"/>
        <v>0</v>
      </c>
      <c r="AC227" s="18">
        <f t="shared" si="689"/>
        <v>0</v>
      </c>
      <c r="AD227" s="18">
        <f t="shared" si="690"/>
        <v>0</v>
      </c>
      <c r="AE227" s="18">
        <f t="shared" si="691"/>
        <v>0</v>
      </c>
      <c r="AF227" s="41">
        <f t="shared" si="692"/>
        <v>18140.100000000002</v>
      </c>
      <c r="AG227" s="41">
        <f t="shared" si="693"/>
        <v>0</v>
      </c>
      <c r="AH227" s="41">
        <f t="shared" si="694"/>
        <v>0</v>
      </c>
      <c r="AI227" s="41">
        <f t="shared" si="695"/>
        <v>0</v>
      </c>
      <c r="AJ227" s="41">
        <f t="shared" si="696"/>
        <v>0</v>
      </c>
      <c r="AK227" s="41">
        <f t="shared" si="697"/>
        <v>0</v>
      </c>
      <c r="AL227" s="41">
        <f t="shared" si="698"/>
        <v>18133.66259</v>
      </c>
      <c r="AM227" s="41">
        <f t="shared" si="699"/>
        <v>0</v>
      </c>
      <c r="AN227" s="41">
        <f t="shared" si="700"/>
        <v>0</v>
      </c>
      <c r="AO227" s="42">
        <f t="shared" si="701"/>
        <v>11457.871079999999</v>
      </c>
      <c r="AP227" s="42">
        <f t="shared" si="702"/>
        <v>18140.100000000002</v>
      </c>
      <c r="AQ227" s="42">
        <f t="shared" si="703"/>
        <v>0</v>
      </c>
      <c r="AR227" s="42">
        <f t="shared" si="704"/>
        <v>0</v>
      </c>
      <c r="AS227" s="42">
        <f t="shared" si="705"/>
        <v>0</v>
      </c>
      <c r="AT227" s="42">
        <f t="shared" si="706"/>
        <v>0</v>
      </c>
      <c r="AU227" s="42">
        <f t="shared" si="447"/>
        <v>18140.100000000002</v>
      </c>
      <c r="AV227" s="42">
        <f t="shared" si="448"/>
        <v>-2.3000000000029104</v>
      </c>
      <c r="AW227" s="42">
        <f t="shared" si="449"/>
        <v>18137.8</v>
      </c>
      <c r="AX227" s="42">
        <f t="shared" si="450"/>
        <v>17832.699999999997</v>
      </c>
      <c r="AY227" s="42">
        <f t="shared" si="451"/>
        <v>17832.699999999997</v>
      </c>
      <c r="AZ227" s="42">
        <f t="shared" si="707"/>
        <v>0</v>
      </c>
      <c r="BA227" s="43">
        <f t="shared" si="452"/>
        <v>99.964512819664705</v>
      </c>
      <c r="BB227" s="20"/>
    </row>
    <row r="228" spans="2:54" x14ac:dyDescent="0.3">
      <c r="B228" s="38" t="s">
        <v>169</v>
      </c>
      <c r="C228" s="38" t="s">
        <v>118</v>
      </c>
      <c r="D228" s="38" t="s">
        <v>94</v>
      </c>
      <c r="E228" s="39" t="str">
        <f t="shared" si="446"/>
        <v>0603</v>
      </c>
      <c r="F228" s="38" t="s">
        <v>179</v>
      </c>
      <c r="G228" s="39"/>
      <c r="H228" s="40" t="s">
        <v>49</v>
      </c>
      <c r="I228" s="18">
        <f t="shared" si="672"/>
        <v>17787.8</v>
      </c>
      <c r="J228" s="18">
        <f t="shared" si="673"/>
        <v>17832.699999999997</v>
      </c>
      <c r="K228" s="18">
        <f t="shared" si="674"/>
        <v>17832.699999999997</v>
      </c>
      <c r="L228" s="18">
        <f t="shared" si="675"/>
        <v>0</v>
      </c>
      <c r="M228" s="18">
        <f t="shared" si="676"/>
        <v>0</v>
      </c>
      <c r="N228" s="18">
        <f t="shared" si="677"/>
        <v>0</v>
      </c>
      <c r="O228" s="18">
        <f t="shared" si="678"/>
        <v>0</v>
      </c>
      <c r="P228" s="18">
        <f t="shared" si="679"/>
        <v>350</v>
      </c>
      <c r="Q228" s="18">
        <f t="shared" si="680"/>
        <v>0</v>
      </c>
      <c r="R228" s="18">
        <f t="shared" si="681"/>
        <v>0</v>
      </c>
      <c r="S228" s="18">
        <f t="shared" si="682"/>
        <v>0</v>
      </c>
      <c r="T228" s="18">
        <f t="shared" si="542"/>
        <v>18137.8</v>
      </c>
      <c r="U228" s="18">
        <f t="shared" si="470"/>
        <v>17832.699999999997</v>
      </c>
      <c r="V228" s="18">
        <f t="shared" si="471"/>
        <v>17832.699999999997</v>
      </c>
      <c r="W228" s="18">
        <f t="shared" si="683"/>
        <v>0</v>
      </c>
      <c r="X228" s="18">
        <f t="shared" si="684"/>
        <v>0</v>
      </c>
      <c r="Y228" s="18">
        <f t="shared" si="685"/>
        <v>0</v>
      </c>
      <c r="Z228" s="18">
        <f t="shared" si="686"/>
        <v>0</v>
      </c>
      <c r="AA228" s="18">
        <f t="shared" si="687"/>
        <v>0</v>
      </c>
      <c r="AB228" s="18">
        <f t="shared" si="688"/>
        <v>0</v>
      </c>
      <c r="AC228" s="18">
        <f t="shared" si="689"/>
        <v>0</v>
      </c>
      <c r="AD228" s="18">
        <f t="shared" si="690"/>
        <v>0</v>
      </c>
      <c r="AE228" s="18">
        <f t="shared" si="691"/>
        <v>0</v>
      </c>
      <c r="AF228" s="41">
        <f t="shared" si="692"/>
        <v>18140.100000000002</v>
      </c>
      <c r="AG228" s="41">
        <f t="shared" si="693"/>
        <v>0</v>
      </c>
      <c r="AH228" s="41">
        <f t="shared" si="694"/>
        <v>0</v>
      </c>
      <c r="AI228" s="41">
        <f t="shared" si="695"/>
        <v>0</v>
      </c>
      <c r="AJ228" s="41">
        <f t="shared" si="696"/>
        <v>0</v>
      </c>
      <c r="AK228" s="41">
        <f t="shared" si="697"/>
        <v>0</v>
      </c>
      <c r="AL228" s="41">
        <f t="shared" si="698"/>
        <v>18133.66259</v>
      </c>
      <c r="AM228" s="41">
        <f t="shared" si="699"/>
        <v>0</v>
      </c>
      <c r="AN228" s="41">
        <f t="shared" si="700"/>
        <v>0</v>
      </c>
      <c r="AO228" s="14">
        <f t="shared" si="701"/>
        <v>11457.871079999999</v>
      </c>
      <c r="AP228" s="42">
        <f t="shared" si="702"/>
        <v>18140.100000000002</v>
      </c>
      <c r="AQ228" s="42">
        <f t="shared" si="703"/>
        <v>0</v>
      </c>
      <c r="AR228" s="42">
        <f t="shared" si="704"/>
        <v>0</v>
      </c>
      <c r="AS228" s="42">
        <f t="shared" si="705"/>
        <v>0</v>
      </c>
      <c r="AT228" s="42">
        <f t="shared" si="706"/>
        <v>0</v>
      </c>
      <c r="AU228" s="42">
        <f t="shared" si="447"/>
        <v>18140.100000000002</v>
      </c>
      <c r="AV228" s="42">
        <f t="shared" si="448"/>
        <v>-2.3000000000029104</v>
      </c>
      <c r="AW228" s="42">
        <f t="shared" si="449"/>
        <v>18137.8</v>
      </c>
      <c r="AX228" s="42">
        <f t="shared" si="450"/>
        <v>17832.699999999997</v>
      </c>
      <c r="AY228" s="42">
        <f t="shared" si="451"/>
        <v>17832.699999999997</v>
      </c>
      <c r="AZ228" s="42">
        <f t="shared" si="707"/>
        <v>0</v>
      </c>
      <c r="BA228" s="43">
        <f t="shared" si="452"/>
        <v>99.964512819664705</v>
      </c>
      <c r="BB228" s="20"/>
    </row>
    <row r="229" spans="2:54" ht="46.8" x14ac:dyDescent="0.3">
      <c r="B229" s="38" t="s">
        <v>169</v>
      </c>
      <c r="C229" s="38" t="s">
        <v>118</v>
      </c>
      <c r="D229" s="38" t="s">
        <v>94</v>
      </c>
      <c r="E229" s="39" t="str">
        <f t="shared" si="446"/>
        <v>0603</v>
      </c>
      <c r="F229" s="38" t="s">
        <v>215</v>
      </c>
      <c r="G229" s="39"/>
      <c r="H229" s="40" t="s">
        <v>216</v>
      </c>
      <c r="I229" s="18">
        <f t="shared" si="672"/>
        <v>17787.8</v>
      </c>
      <c r="J229" s="18">
        <f t="shared" si="673"/>
        <v>17832.699999999997</v>
      </c>
      <c r="K229" s="18">
        <f t="shared" si="674"/>
        <v>17832.699999999997</v>
      </c>
      <c r="L229" s="18">
        <f t="shared" si="675"/>
        <v>0</v>
      </c>
      <c r="M229" s="18">
        <f t="shared" si="676"/>
        <v>0</v>
      </c>
      <c r="N229" s="18">
        <f t="shared" si="677"/>
        <v>0</v>
      </c>
      <c r="O229" s="18">
        <f t="shared" si="678"/>
        <v>0</v>
      </c>
      <c r="P229" s="18">
        <f t="shared" si="679"/>
        <v>350</v>
      </c>
      <c r="Q229" s="18">
        <f t="shared" si="680"/>
        <v>0</v>
      </c>
      <c r="R229" s="18">
        <f t="shared" si="681"/>
        <v>0</v>
      </c>
      <c r="S229" s="18">
        <f t="shared" si="682"/>
        <v>0</v>
      </c>
      <c r="T229" s="18">
        <f t="shared" si="542"/>
        <v>18137.8</v>
      </c>
      <c r="U229" s="18">
        <f t="shared" si="470"/>
        <v>17832.699999999997</v>
      </c>
      <c r="V229" s="18">
        <f t="shared" si="471"/>
        <v>17832.699999999997</v>
      </c>
      <c r="W229" s="18">
        <f t="shared" si="683"/>
        <v>0</v>
      </c>
      <c r="X229" s="18">
        <f t="shared" si="684"/>
        <v>0</v>
      </c>
      <c r="Y229" s="18">
        <f t="shared" si="685"/>
        <v>0</v>
      </c>
      <c r="Z229" s="18">
        <f t="shared" si="686"/>
        <v>0</v>
      </c>
      <c r="AA229" s="18">
        <f t="shared" si="687"/>
        <v>0</v>
      </c>
      <c r="AB229" s="18">
        <f t="shared" si="688"/>
        <v>0</v>
      </c>
      <c r="AC229" s="18">
        <f t="shared" si="689"/>
        <v>0</v>
      </c>
      <c r="AD229" s="18">
        <f t="shared" si="690"/>
        <v>0</v>
      </c>
      <c r="AE229" s="18">
        <f t="shared" si="691"/>
        <v>0</v>
      </c>
      <c r="AF229" s="41">
        <f t="shared" si="692"/>
        <v>18140.100000000002</v>
      </c>
      <c r="AG229" s="41">
        <f t="shared" si="693"/>
        <v>0</v>
      </c>
      <c r="AH229" s="41">
        <f t="shared" si="694"/>
        <v>0</v>
      </c>
      <c r="AI229" s="41">
        <f t="shared" si="695"/>
        <v>0</v>
      </c>
      <c r="AJ229" s="41">
        <f t="shared" si="696"/>
        <v>0</v>
      </c>
      <c r="AK229" s="41">
        <f t="shared" si="697"/>
        <v>0</v>
      </c>
      <c r="AL229" s="41">
        <f t="shared" si="698"/>
        <v>18133.66259</v>
      </c>
      <c r="AM229" s="41">
        <f t="shared" si="699"/>
        <v>0</v>
      </c>
      <c r="AN229" s="41">
        <f t="shared" si="700"/>
        <v>0</v>
      </c>
      <c r="AO229" s="42">
        <f t="shared" si="701"/>
        <v>11457.871079999999</v>
      </c>
      <c r="AP229" s="42">
        <f t="shared" si="702"/>
        <v>18140.100000000002</v>
      </c>
      <c r="AQ229" s="42">
        <f t="shared" si="703"/>
        <v>0</v>
      </c>
      <c r="AR229" s="42">
        <f t="shared" si="704"/>
        <v>0</v>
      </c>
      <c r="AS229" s="42">
        <f t="shared" si="705"/>
        <v>0</v>
      </c>
      <c r="AT229" s="42">
        <f t="shared" si="706"/>
        <v>0</v>
      </c>
      <c r="AU229" s="42">
        <f t="shared" si="447"/>
        <v>18140.100000000002</v>
      </c>
      <c r="AV229" s="42">
        <f t="shared" si="448"/>
        <v>-2.3000000000029104</v>
      </c>
      <c r="AW229" s="42">
        <f t="shared" si="449"/>
        <v>18137.8</v>
      </c>
      <c r="AX229" s="42">
        <f t="shared" si="450"/>
        <v>17832.699999999997</v>
      </c>
      <c r="AY229" s="42">
        <f t="shared" si="451"/>
        <v>17832.699999999997</v>
      </c>
      <c r="AZ229" s="42">
        <f t="shared" si="707"/>
        <v>0</v>
      </c>
      <c r="BA229" s="43">
        <f t="shared" si="452"/>
        <v>99.964512819664705</v>
      </c>
      <c r="BB229" s="20"/>
    </row>
    <row r="230" spans="2:54" x14ac:dyDescent="0.3">
      <c r="B230" s="38" t="s">
        <v>169</v>
      </c>
      <c r="C230" s="38" t="s">
        <v>118</v>
      </c>
      <c r="D230" s="38" t="s">
        <v>94</v>
      </c>
      <c r="E230" s="39" t="str">
        <f t="shared" ref="E230:E293" si="708">CONCATENATE(C230,D230)</f>
        <v>0603</v>
      </c>
      <c r="F230" s="38" t="s">
        <v>231</v>
      </c>
      <c r="G230" s="39"/>
      <c r="H230" s="40" t="s">
        <v>232</v>
      </c>
      <c r="I230" s="18">
        <f t="shared" ref="I230:S230" si="709">I231+I232</f>
        <v>17787.8</v>
      </c>
      <c r="J230" s="18">
        <f t="shared" si="709"/>
        <v>17832.699999999997</v>
      </c>
      <c r="K230" s="18">
        <f t="shared" si="709"/>
        <v>17832.699999999997</v>
      </c>
      <c r="L230" s="18">
        <f t="shared" si="709"/>
        <v>0</v>
      </c>
      <c r="M230" s="18">
        <f t="shared" si="709"/>
        <v>0</v>
      </c>
      <c r="N230" s="18">
        <f t="shared" si="709"/>
        <v>0</v>
      </c>
      <c r="O230" s="18">
        <f t="shared" si="709"/>
        <v>0</v>
      </c>
      <c r="P230" s="18">
        <f t="shared" si="709"/>
        <v>350</v>
      </c>
      <c r="Q230" s="18">
        <f t="shared" si="709"/>
        <v>0</v>
      </c>
      <c r="R230" s="18">
        <f t="shared" si="709"/>
        <v>0</v>
      </c>
      <c r="S230" s="18">
        <f t="shared" si="709"/>
        <v>0</v>
      </c>
      <c r="T230" s="18">
        <f t="shared" si="542"/>
        <v>18137.8</v>
      </c>
      <c r="U230" s="18">
        <f t="shared" ref="U230:U293" si="710">J230+M230</f>
        <v>17832.699999999997</v>
      </c>
      <c r="V230" s="18">
        <f t="shared" ref="V230:V293" si="711">K230+N230</f>
        <v>17832.699999999997</v>
      </c>
      <c r="W230" s="18">
        <f t="shared" ref="W230:AT230" si="712">W231+W232</f>
        <v>0</v>
      </c>
      <c r="X230" s="18">
        <f t="shared" si="712"/>
        <v>0</v>
      </c>
      <c r="Y230" s="18">
        <f t="shared" si="712"/>
        <v>0</v>
      </c>
      <c r="Z230" s="18">
        <f t="shared" si="712"/>
        <v>0</v>
      </c>
      <c r="AA230" s="18">
        <f t="shared" si="712"/>
        <v>0</v>
      </c>
      <c r="AB230" s="18">
        <f t="shared" si="712"/>
        <v>0</v>
      </c>
      <c r="AC230" s="18">
        <f t="shared" si="712"/>
        <v>0</v>
      </c>
      <c r="AD230" s="18">
        <f t="shared" si="712"/>
        <v>0</v>
      </c>
      <c r="AE230" s="18">
        <f t="shared" si="712"/>
        <v>0</v>
      </c>
      <c r="AF230" s="41">
        <f t="shared" si="712"/>
        <v>18140.100000000002</v>
      </c>
      <c r="AG230" s="41">
        <f t="shared" si="712"/>
        <v>0</v>
      </c>
      <c r="AH230" s="41">
        <f t="shared" si="712"/>
        <v>0</v>
      </c>
      <c r="AI230" s="41">
        <f t="shared" si="712"/>
        <v>0</v>
      </c>
      <c r="AJ230" s="41">
        <f t="shared" si="712"/>
        <v>0</v>
      </c>
      <c r="AK230" s="41">
        <f t="shared" si="712"/>
        <v>0</v>
      </c>
      <c r="AL230" s="41">
        <f t="shared" si="712"/>
        <v>18133.66259</v>
      </c>
      <c r="AM230" s="41">
        <f t="shared" si="712"/>
        <v>0</v>
      </c>
      <c r="AN230" s="41">
        <f t="shared" si="712"/>
        <v>0</v>
      </c>
      <c r="AO230" s="14">
        <f t="shared" si="712"/>
        <v>11457.871079999999</v>
      </c>
      <c r="AP230" s="42">
        <f t="shared" si="712"/>
        <v>18140.100000000002</v>
      </c>
      <c r="AQ230" s="42">
        <f t="shared" si="712"/>
        <v>0</v>
      </c>
      <c r="AR230" s="42">
        <f t="shared" si="712"/>
        <v>0</v>
      </c>
      <c r="AS230" s="42">
        <f t="shared" si="712"/>
        <v>0</v>
      </c>
      <c r="AT230" s="42">
        <f t="shared" si="712"/>
        <v>0</v>
      </c>
      <c r="AU230" s="42">
        <f t="shared" ref="AU230:AU293" si="713">AP230+AS230+AT230+AR230+AQ230</f>
        <v>18140.100000000002</v>
      </c>
      <c r="AV230" s="42">
        <f t="shared" ref="AV230:AV293" si="714">T230-AU230</f>
        <v>-2.3000000000029104</v>
      </c>
      <c r="AW230" s="42">
        <f t="shared" ref="AW230:AW293" si="715">T230+W230+X230+Y230+Z230</f>
        <v>18137.8</v>
      </c>
      <c r="AX230" s="42">
        <f t="shared" ref="AX230:AX293" si="716">U230+AA230+AB230</f>
        <v>17832.699999999997</v>
      </c>
      <c r="AY230" s="42">
        <f t="shared" ref="AY230:AY293" si="717">V230+AC230+AE230+AD230</f>
        <v>17832.699999999997</v>
      </c>
      <c r="AZ230" s="42">
        <f>AZ231+AZ232</f>
        <v>0</v>
      </c>
      <c r="BA230" s="43">
        <f t="shared" ref="BA230:BA293" si="718">AL230/AF230*100</f>
        <v>99.964512819664705</v>
      </c>
      <c r="BB230" s="20"/>
    </row>
    <row r="231" spans="2:54" ht="31.2" x14ac:dyDescent="0.3">
      <c r="B231" s="38" t="s">
        <v>169</v>
      </c>
      <c r="C231" s="38" t="s">
        <v>118</v>
      </c>
      <c r="D231" s="38" t="s">
        <v>94</v>
      </c>
      <c r="E231" s="39" t="str">
        <f t="shared" si="708"/>
        <v>0603</v>
      </c>
      <c r="F231" s="38" t="s">
        <v>231</v>
      </c>
      <c r="G231" s="38" t="s">
        <v>54</v>
      </c>
      <c r="H231" s="40" t="s">
        <v>55</v>
      </c>
      <c r="I231" s="18">
        <f>17084.2+703.6-0.2</f>
        <v>17787.599999999999</v>
      </c>
      <c r="J231" s="18">
        <f>17129.1+703.6-0.2</f>
        <v>17832.499999999996</v>
      </c>
      <c r="K231" s="18">
        <f>17129.1+703.6-0.2</f>
        <v>17832.499999999996</v>
      </c>
      <c r="L231" s="18"/>
      <c r="M231" s="18"/>
      <c r="N231" s="18"/>
      <c r="O231" s="18">
        <v>0</v>
      </c>
      <c r="P231" s="18">
        <v>350</v>
      </c>
      <c r="Q231" s="18">
        <v>0</v>
      </c>
      <c r="R231" s="18">
        <v>0</v>
      </c>
      <c r="S231" s="18"/>
      <c r="T231" s="18">
        <f t="shared" si="542"/>
        <v>18137.599999999999</v>
      </c>
      <c r="U231" s="18">
        <f t="shared" si="710"/>
        <v>17832.499999999996</v>
      </c>
      <c r="V231" s="18">
        <f t="shared" si="711"/>
        <v>17832.499999999996</v>
      </c>
      <c r="W231" s="18"/>
      <c r="X231" s="18"/>
      <c r="Y231" s="18"/>
      <c r="Z231" s="18"/>
      <c r="AA231" s="18"/>
      <c r="AB231" s="18"/>
      <c r="AC231" s="18"/>
      <c r="AD231" s="18"/>
      <c r="AE231" s="18"/>
      <c r="AF231" s="41">
        <v>18139.900000000001</v>
      </c>
      <c r="AG231" s="41"/>
      <c r="AH231" s="41">
        <v>0</v>
      </c>
      <c r="AI231" s="41">
        <v>0</v>
      </c>
      <c r="AJ231" s="41">
        <v>0</v>
      </c>
      <c r="AK231" s="41">
        <v>0</v>
      </c>
      <c r="AL231" s="41">
        <v>18133.489590000001</v>
      </c>
      <c r="AM231" s="41">
        <v>0</v>
      </c>
      <c r="AN231" s="41">
        <v>0</v>
      </c>
      <c r="AO231" s="42">
        <v>11457.74108</v>
      </c>
      <c r="AP231" s="42">
        <v>18139.900000000001</v>
      </c>
      <c r="AQ231" s="42">
        <v>0</v>
      </c>
      <c r="AR231" s="42">
        <v>0</v>
      </c>
      <c r="AS231" s="42">
        <v>0</v>
      </c>
      <c r="AT231" s="42">
        <v>0</v>
      </c>
      <c r="AU231" s="42">
        <f t="shared" si="713"/>
        <v>18139.900000000001</v>
      </c>
      <c r="AV231" s="42">
        <f t="shared" si="714"/>
        <v>-2.3000000000029104</v>
      </c>
      <c r="AW231" s="42">
        <f t="shared" si="715"/>
        <v>18137.599999999999</v>
      </c>
      <c r="AX231" s="42">
        <f t="shared" si="716"/>
        <v>17832.499999999996</v>
      </c>
      <c r="AY231" s="42">
        <f t="shared" si="717"/>
        <v>17832.499999999996</v>
      </c>
      <c r="AZ231" s="42"/>
      <c r="BA231" s="43">
        <f t="shared" si="718"/>
        <v>99.964661271561582</v>
      </c>
      <c r="BB231" s="44"/>
    </row>
    <row r="232" spans="2:54" x14ac:dyDescent="0.3">
      <c r="B232" s="38" t="s">
        <v>169</v>
      </c>
      <c r="C232" s="38" t="s">
        <v>118</v>
      </c>
      <c r="D232" s="38" t="s">
        <v>94</v>
      </c>
      <c r="E232" s="39" t="str">
        <f t="shared" si="708"/>
        <v>0603</v>
      </c>
      <c r="F232" s="38" t="s">
        <v>231</v>
      </c>
      <c r="G232" s="38" t="s">
        <v>56</v>
      </c>
      <c r="H232" s="40" t="s">
        <v>57</v>
      </c>
      <c r="I232" s="18">
        <v>0.2</v>
      </c>
      <c r="J232" s="18">
        <v>0.2</v>
      </c>
      <c r="K232" s="18">
        <v>0.2</v>
      </c>
      <c r="L232" s="18"/>
      <c r="M232" s="18"/>
      <c r="N232" s="18"/>
      <c r="O232" s="18">
        <v>0</v>
      </c>
      <c r="P232" s="18">
        <v>0</v>
      </c>
      <c r="Q232" s="18">
        <v>0</v>
      </c>
      <c r="R232" s="18">
        <v>0</v>
      </c>
      <c r="S232" s="18"/>
      <c r="T232" s="18">
        <f t="shared" si="542"/>
        <v>0.2</v>
      </c>
      <c r="U232" s="18">
        <f t="shared" si="710"/>
        <v>0.2</v>
      </c>
      <c r="V232" s="18">
        <f t="shared" si="711"/>
        <v>0.2</v>
      </c>
      <c r="W232" s="18"/>
      <c r="X232" s="18"/>
      <c r="Y232" s="18"/>
      <c r="Z232" s="18"/>
      <c r="AA232" s="18"/>
      <c r="AB232" s="18"/>
      <c r="AC232" s="18"/>
      <c r="AD232" s="18"/>
      <c r="AE232" s="18"/>
      <c r="AF232" s="41">
        <v>0.2</v>
      </c>
      <c r="AG232" s="41"/>
      <c r="AH232" s="41">
        <v>0</v>
      </c>
      <c r="AI232" s="41">
        <v>0</v>
      </c>
      <c r="AJ232" s="41">
        <v>0</v>
      </c>
      <c r="AK232" s="41">
        <v>0</v>
      </c>
      <c r="AL232" s="41">
        <v>0.17299999999999999</v>
      </c>
      <c r="AM232" s="41">
        <v>0</v>
      </c>
      <c r="AN232" s="41">
        <v>0</v>
      </c>
      <c r="AO232" s="14">
        <v>0.13</v>
      </c>
      <c r="AP232" s="42">
        <v>0.2</v>
      </c>
      <c r="AQ232" s="42">
        <v>0</v>
      </c>
      <c r="AR232" s="42">
        <v>0</v>
      </c>
      <c r="AS232" s="42">
        <v>0</v>
      </c>
      <c r="AT232" s="42">
        <v>0</v>
      </c>
      <c r="AU232" s="42">
        <f t="shared" si="713"/>
        <v>0.2</v>
      </c>
      <c r="AV232" s="42">
        <f t="shared" si="714"/>
        <v>0</v>
      </c>
      <c r="AW232" s="42">
        <f t="shared" si="715"/>
        <v>0.2</v>
      </c>
      <c r="AX232" s="42">
        <f t="shared" si="716"/>
        <v>0.2</v>
      </c>
      <c r="AY232" s="42">
        <f t="shared" si="717"/>
        <v>0.2</v>
      </c>
      <c r="AZ232" s="42"/>
      <c r="BA232" s="43">
        <f t="shared" si="718"/>
        <v>86.499999999999986</v>
      </c>
      <c r="BB232" s="44"/>
    </row>
    <row r="233" spans="2:54" s="30" customFormat="1" x14ac:dyDescent="0.3">
      <c r="B233" s="31" t="s">
        <v>169</v>
      </c>
      <c r="C233" s="31" t="s">
        <v>118</v>
      </c>
      <c r="D233" s="31" t="s">
        <v>92</v>
      </c>
      <c r="E233" s="29" t="str">
        <f t="shared" si="708"/>
        <v>0605</v>
      </c>
      <c r="F233" s="31"/>
      <c r="G233" s="29"/>
      <c r="H233" s="32" t="s">
        <v>233</v>
      </c>
      <c r="I233" s="33">
        <f t="shared" ref="I233:I235" si="719">I234</f>
        <v>36385.9</v>
      </c>
      <c r="J233" s="33">
        <f t="shared" ref="J233:J235" si="720">J234</f>
        <v>37448.700000000004</v>
      </c>
      <c r="K233" s="33">
        <f t="shared" ref="K233:K235" si="721">K234</f>
        <v>37448.700000000004</v>
      </c>
      <c r="L233" s="33">
        <f t="shared" ref="L233:L235" si="722">L234</f>
        <v>0</v>
      </c>
      <c r="M233" s="33">
        <f t="shared" ref="M233:M235" si="723">M234</f>
        <v>0</v>
      </c>
      <c r="N233" s="33">
        <f t="shared" ref="N233:N235" si="724">N234</f>
        <v>0</v>
      </c>
      <c r="O233" s="33">
        <f>O234+O243</f>
        <v>0</v>
      </c>
      <c r="P233" s="33">
        <f>P234+P243</f>
        <v>0</v>
      </c>
      <c r="Q233" s="33">
        <f>Q234+Q243</f>
        <v>0</v>
      </c>
      <c r="R233" s="33">
        <f>R234+R243</f>
        <v>0</v>
      </c>
      <c r="S233" s="33">
        <f t="shared" ref="S233:S235" si="725">S234</f>
        <v>4906.1000000000004</v>
      </c>
      <c r="T233" s="33">
        <f t="shared" si="542"/>
        <v>41292</v>
      </c>
      <c r="U233" s="33">
        <f t="shared" si="710"/>
        <v>37448.700000000004</v>
      </c>
      <c r="V233" s="33">
        <f t="shared" si="711"/>
        <v>37448.700000000004</v>
      </c>
      <c r="W233" s="33">
        <f t="shared" ref="W233:W235" si="726">W234</f>
        <v>4906.1000000000004</v>
      </c>
      <c r="X233" s="33">
        <f t="shared" ref="X233:X235" si="727">X234</f>
        <v>0</v>
      </c>
      <c r="Y233" s="33">
        <f t="shared" ref="Y233:Y235" si="728">Y234</f>
        <v>0</v>
      </c>
      <c r="Z233" s="33">
        <f t="shared" ref="Z233:Z235" si="729">Z234</f>
        <v>0</v>
      </c>
      <c r="AA233" s="33">
        <f t="shared" ref="AA233:AA235" si="730">AA234</f>
        <v>5979.2</v>
      </c>
      <c r="AB233" s="33">
        <f t="shared" ref="AB233:AB235" si="731">AB234</f>
        <v>0</v>
      </c>
      <c r="AC233" s="33">
        <f t="shared" ref="AC233:AC235" si="732">AC234</f>
        <v>5979.2</v>
      </c>
      <c r="AD233" s="33">
        <f t="shared" ref="AD233:AD235" si="733">AD234</f>
        <v>0</v>
      </c>
      <c r="AE233" s="33">
        <f t="shared" ref="AE233:AE235" si="734">AE234</f>
        <v>0</v>
      </c>
      <c r="AF233" s="34">
        <f t="shared" ref="AF233:AT233" si="735">AF234+AF243</f>
        <v>40130.100000000006</v>
      </c>
      <c r="AG233" s="34">
        <f t="shared" si="735"/>
        <v>0</v>
      </c>
      <c r="AH233" s="34">
        <f t="shared" si="735"/>
        <v>1520.3999999999999</v>
      </c>
      <c r="AI233" s="34">
        <f t="shared" si="735"/>
        <v>0</v>
      </c>
      <c r="AJ233" s="34">
        <f t="shared" si="735"/>
        <v>0</v>
      </c>
      <c r="AK233" s="34">
        <f t="shared" si="735"/>
        <v>0</v>
      </c>
      <c r="AL233" s="34">
        <f t="shared" si="735"/>
        <v>38684.469830000002</v>
      </c>
      <c r="AM233" s="34">
        <f t="shared" si="735"/>
        <v>1520.3999999999999</v>
      </c>
      <c r="AN233" s="34">
        <f t="shared" si="735"/>
        <v>0</v>
      </c>
      <c r="AO233" s="36">
        <f t="shared" si="735"/>
        <v>25698.29968</v>
      </c>
      <c r="AP233" s="36">
        <f t="shared" si="735"/>
        <v>41251.700000000004</v>
      </c>
      <c r="AQ233" s="36">
        <f t="shared" si="735"/>
        <v>0</v>
      </c>
      <c r="AR233" s="36">
        <f t="shared" si="735"/>
        <v>0</v>
      </c>
      <c r="AS233" s="36">
        <f t="shared" si="735"/>
        <v>0</v>
      </c>
      <c r="AT233" s="36">
        <f t="shared" si="735"/>
        <v>0</v>
      </c>
      <c r="AU233" s="36">
        <f t="shared" si="713"/>
        <v>41251.700000000004</v>
      </c>
      <c r="AV233" s="36">
        <f t="shared" si="714"/>
        <v>40.299999999995634</v>
      </c>
      <c r="AW233" s="36">
        <f t="shared" si="715"/>
        <v>46198.1</v>
      </c>
      <c r="AX233" s="36">
        <f t="shared" si="716"/>
        <v>43427.9</v>
      </c>
      <c r="AY233" s="36">
        <f t="shared" si="717"/>
        <v>43427.9</v>
      </c>
      <c r="AZ233" s="36">
        <f t="shared" ref="AZ233:AZ235" si="736">AZ234</f>
        <v>0</v>
      </c>
      <c r="BA233" s="37">
        <f t="shared" si="718"/>
        <v>96.397641246844628</v>
      </c>
      <c r="BB233" s="20"/>
    </row>
    <row r="234" spans="2:54" ht="31.2" x14ac:dyDescent="0.3">
      <c r="B234" s="38" t="s">
        <v>169</v>
      </c>
      <c r="C234" s="38" t="s">
        <v>118</v>
      </c>
      <c r="D234" s="38" t="s">
        <v>92</v>
      </c>
      <c r="E234" s="39" t="str">
        <f t="shared" si="708"/>
        <v>0605</v>
      </c>
      <c r="F234" s="16" t="s">
        <v>177</v>
      </c>
      <c r="G234" s="39"/>
      <c r="H234" s="40" t="s">
        <v>178</v>
      </c>
      <c r="I234" s="18">
        <f t="shared" si="719"/>
        <v>36385.9</v>
      </c>
      <c r="J234" s="18">
        <f t="shared" si="720"/>
        <v>37448.700000000004</v>
      </c>
      <c r="K234" s="18">
        <f t="shared" si="721"/>
        <v>37448.700000000004</v>
      </c>
      <c r="L234" s="18">
        <f t="shared" si="722"/>
        <v>0</v>
      </c>
      <c r="M234" s="18">
        <f t="shared" si="723"/>
        <v>0</v>
      </c>
      <c r="N234" s="18">
        <f t="shared" si="724"/>
        <v>0</v>
      </c>
      <c r="O234" s="18">
        <f t="shared" ref="O234:O235" si="737">O235</f>
        <v>0</v>
      </c>
      <c r="P234" s="18">
        <f t="shared" ref="P234:P235" si="738">P235</f>
        <v>0</v>
      </c>
      <c r="Q234" s="18">
        <f t="shared" ref="Q234:Q235" si="739">Q235</f>
        <v>0</v>
      </c>
      <c r="R234" s="18">
        <f t="shared" ref="R234:R235" si="740">R235</f>
        <v>0</v>
      </c>
      <c r="S234" s="18">
        <f t="shared" si="725"/>
        <v>4906.1000000000004</v>
      </c>
      <c r="T234" s="18">
        <f t="shared" si="542"/>
        <v>41292</v>
      </c>
      <c r="U234" s="18">
        <f t="shared" si="710"/>
        <v>37448.700000000004</v>
      </c>
      <c r="V234" s="18">
        <f t="shared" si="711"/>
        <v>37448.700000000004</v>
      </c>
      <c r="W234" s="18">
        <f t="shared" si="726"/>
        <v>4906.1000000000004</v>
      </c>
      <c r="X234" s="18">
        <f t="shared" si="727"/>
        <v>0</v>
      </c>
      <c r="Y234" s="18">
        <f t="shared" si="728"/>
        <v>0</v>
      </c>
      <c r="Z234" s="18">
        <f t="shared" si="729"/>
        <v>0</v>
      </c>
      <c r="AA234" s="18">
        <f t="shared" si="730"/>
        <v>5979.2</v>
      </c>
      <c r="AB234" s="18">
        <f t="shared" si="731"/>
        <v>0</v>
      </c>
      <c r="AC234" s="18">
        <f t="shared" si="732"/>
        <v>5979.2</v>
      </c>
      <c r="AD234" s="18">
        <f t="shared" si="733"/>
        <v>0</v>
      </c>
      <c r="AE234" s="18">
        <f t="shared" si="734"/>
        <v>0</v>
      </c>
      <c r="AF234" s="41">
        <f t="shared" ref="AF234:AF235" si="741">AF235</f>
        <v>40035.300000000003</v>
      </c>
      <c r="AG234" s="41">
        <f t="shared" ref="AG234:AG235" si="742">AG235</f>
        <v>0</v>
      </c>
      <c r="AH234" s="41">
        <f t="shared" ref="AH234:AH235" si="743">AH235</f>
        <v>1520.3999999999999</v>
      </c>
      <c r="AI234" s="41">
        <f t="shared" ref="AI234:AI235" si="744">AI235</f>
        <v>0</v>
      </c>
      <c r="AJ234" s="41">
        <f t="shared" ref="AJ234:AJ235" si="745">AJ235</f>
        <v>0</v>
      </c>
      <c r="AK234" s="41">
        <f t="shared" ref="AK234:AK235" si="746">AK235</f>
        <v>0</v>
      </c>
      <c r="AL234" s="41">
        <f t="shared" ref="AL234:AL235" si="747">AL235</f>
        <v>38589.669829999999</v>
      </c>
      <c r="AM234" s="41">
        <f t="shared" ref="AM234:AM235" si="748">AM235</f>
        <v>1520.3999999999999</v>
      </c>
      <c r="AN234" s="41">
        <f t="shared" ref="AN234:AN235" si="749">AN235</f>
        <v>0</v>
      </c>
      <c r="AO234" s="14">
        <f t="shared" ref="AO234:AO235" si="750">AO235</f>
        <v>25689.29968</v>
      </c>
      <c r="AP234" s="42">
        <f t="shared" ref="AP234:AP235" si="751">AP235</f>
        <v>41185.700000000004</v>
      </c>
      <c r="AQ234" s="42">
        <f t="shared" ref="AQ234:AQ235" si="752">AQ235</f>
        <v>0</v>
      </c>
      <c r="AR234" s="42">
        <f t="shared" ref="AR234:AR235" si="753">AR235</f>
        <v>0</v>
      </c>
      <c r="AS234" s="42">
        <f t="shared" ref="AS234:AS235" si="754">AS235</f>
        <v>0</v>
      </c>
      <c r="AT234" s="42">
        <f t="shared" ref="AT234:AT235" si="755">AT235</f>
        <v>0</v>
      </c>
      <c r="AU234" s="42">
        <f t="shared" si="713"/>
        <v>41185.700000000004</v>
      </c>
      <c r="AV234" s="42">
        <f t="shared" si="714"/>
        <v>106.29999999999563</v>
      </c>
      <c r="AW234" s="42">
        <f t="shared" si="715"/>
        <v>46198.1</v>
      </c>
      <c r="AX234" s="42">
        <f t="shared" si="716"/>
        <v>43427.9</v>
      </c>
      <c r="AY234" s="42">
        <f t="shared" si="717"/>
        <v>43427.9</v>
      </c>
      <c r="AZ234" s="42">
        <f t="shared" si="736"/>
        <v>0</v>
      </c>
      <c r="BA234" s="43">
        <f t="shared" si="718"/>
        <v>96.389111184379772</v>
      </c>
      <c r="BB234" s="20"/>
    </row>
    <row r="235" spans="2:54" x14ac:dyDescent="0.3">
      <c r="B235" s="38" t="s">
        <v>169</v>
      </c>
      <c r="C235" s="38" t="s">
        <v>118</v>
      </c>
      <c r="D235" s="38" t="s">
        <v>92</v>
      </c>
      <c r="E235" s="39" t="str">
        <f t="shared" si="708"/>
        <v>0605</v>
      </c>
      <c r="F235" s="16" t="s">
        <v>179</v>
      </c>
      <c r="G235" s="39"/>
      <c r="H235" s="40" t="s">
        <v>49</v>
      </c>
      <c r="I235" s="18">
        <f t="shared" si="719"/>
        <v>36385.9</v>
      </c>
      <c r="J235" s="18">
        <f t="shared" si="720"/>
        <v>37448.700000000004</v>
      </c>
      <c r="K235" s="18">
        <f t="shared" si="721"/>
        <v>37448.700000000004</v>
      </c>
      <c r="L235" s="18">
        <f t="shared" si="722"/>
        <v>0</v>
      </c>
      <c r="M235" s="18">
        <f t="shared" si="723"/>
        <v>0</v>
      </c>
      <c r="N235" s="18">
        <f t="shared" si="724"/>
        <v>0</v>
      </c>
      <c r="O235" s="18">
        <f t="shared" si="737"/>
        <v>0</v>
      </c>
      <c r="P235" s="18">
        <f t="shared" si="738"/>
        <v>0</v>
      </c>
      <c r="Q235" s="18">
        <f t="shared" si="739"/>
        <v>0</v>
      </c>
      <c r="R235" s="18">
        <f t="shared" si="740"/>
        <v>0</v>
      </c>
      <c r="S235" s="18">
        <f t="shared" si="725"/>
        <v>4906.1000000000004</v>
      </c>
      <c r="T235" s="18">
        <f t="shared" si="542"/>
        <v>41292</v>
      </c>
      <c r="U235" s="18">
        <f t="shared" si="710"/>
        <v>37448.700000000004</v>
      </c>
      <c r="V235" s="18">
        <f t="shared" si="711"/>
        <v>37448.700000000004</v>
      </c>
      <c r="W235" s="18">
        <f t="shared" si="726"/>
        <v>4906.1000000000004</v>
      </c>
      <c r="X235" s="18">
        <f t="shared" si="727"/>
        <v>0</v>
      </c>
      <c r="Y235" s="18">
        <f t="shared" si="728"/>
        <v>0</v>
      </c>
      <c r="Z235" s="18">
        <f t="shared" si="729"/>
        <v>0</v>
      </c>
      <c r="AA235" s="18">
        <f t="shared" si="730"/>
        <v>5979.2</v>
      </c>
      <c r="AB235" s="18">
        <f t="shared" si="731"/>
        <v>0</v>
      </c>
      <c r="AC235" s="18">
        <f t="shared" si="732"/>
        <v>5979.2</v>
      </c>
      <c r="AD235" s="18">
        <f t="shared" si="733"/>
        <v>0</v>
      </c>
      <c r="AE235" s="18">
        <f t="shared" si="734"/>
        <v>0</v>
      </c>
      <c r="AF235" s="41">
        <f t="shared" si="741"/>
        <v>40035.300000000003</v>
      </c>
      <c r="AG235" s="41">
        <f t="shared" si="742"/>
        <v>0</v>
      </c>
      <c r="AH235" s="41">
        <f t="shared" si="743"/>
        <v>1520.3999999999999</v>
      </c>
      <c r="AI235" s="41">
        <f t="shared" si="744"/>
        <v>0</v>
      </c>
      <c r="AJ235" s="41">
        <f t="shared" si="745"/>
        <v>0</v>
      </c>
      <c r="AK235" s="41">
        <f t="shared" si="746"/>
        <v>0</v>
      </c>
      <c r="AL235" s="41">
        <f t="shared" si="747"/>
        <v>38589.669829999999</v>
      </c>
      <c r="AM235" s="41">
        <f t="shared" si="748"/>
        <v>1520.3999999999999</v>
      </c>
      <c r="AN235" s="41">
        <f t="shared" si="749"/>
        <v>0</v>
      </c>
      <c r="AO235" s="42">
        <f t="shared" si="750"/>
        <v>25689.29968</v>
      </c>
      <c r="AP235" s="42">
        <f t="shared" si="751"/>
        <v>41185.700000000004</v>
      </c>
      <c r="AQ235" s="42">
        <f t="shared" si="752"/>
        <v>0</v>
      </c>
      <c r="AR235" s="42">
        <f t="shared" si="753"/>
        <v>0</v>
      </c>
      <c r="AS235" s="42">
        <f t="shared" si="754"/>
        <v>0</v>
      </c>
      <c r="AT235" s="42">
        <f t="shared" si="755"/>
        <v>0</v>
      </c>
      <c r="AU235" s="42">
        <f t="shared" si="713"/>
        <v>41185.700000000004</v>
      </c>
      <c r="AV235" s="42">
        <f t="shared" si="714"/>
        <v>106.29999999999563</v>
      </c>
      <c r="AW235" s="42">
        <f t="shared" si="715"/>
        <v>46198.1</v>
      </c>
      <c r="AX235" s="42">
        <f t="shared" si="716"/>
        <v>43427.9</v>
      </c>
      <c r="AY235" s="42">
        <f t="shared" si="717"/>
        <v>43427.9</v>
      </c>
      <c r="AZ235" s="42">
        <f t="shared" si="736"/>
        <v>0</v>
      </c>
      <c r="BA235" s="43">
        <f t="shared" si="718"/>
        <v>96.389111184379772</v>
      </c>
      <c r="BB235" s="20"/>
    </row>
    <row r="236" spans="2:54" ht="46.8" x14ac:dyDescent="0.3">
      <c r="B236" s="38" t="s">
        <v>169</v>
      </c>
      <c r="C236" s="38" t="s">
        <v>118</v>
      </c>
      <c r="D236" s="38" t="s">
        <v>92</v>
      </c>
      <c r="E236" s="39" t="str">
        <f t="shared" si="708"/>
        <v>0605</v>
      </c>
      <c r="F236" s="16" t="s">
        <v>234</v>
      </c>
      <c r="G236" s="39"/>
      <c r="H236" s="40" t="s">
        <v>235</v>
      </c>
      <c r="I236" s="18">
        <f t="shared" ref="I236:S236" si="756">I240+I237</f>
        <v>36385.9</v>
      </c>
      <c r="J236" s="18">
        <f t="shared" si="756"/>
        <v>37448.700000000004</v>
      </c>
      <c r="K236" s="18">
        <f t="shared" si="756"/>
        <v>37448.700000000004</v>
      </c>
      <c r="L236" s="18">
        <f t="shared" si="756"/>
        <v>0</v>
      </c>
      <c r="M236" s="18">
        <f t="shared" si="756"/>
        <v>0</v>
      </c>
      <c r="N236" s="18">
        <f t="shared" si="756"/>
        <v>0</v>
      </c>
      <c r="O236" s="18">
        <f t="shared" si="756"/>
        <v>0</v>
      </c>
      <c r="P236" s="18">
        <f t="shared" si="756"/>
        <v>0</v>
      </c>
      <c r="Q236" s="18">
        <f t="shared" si="756"/>
        <v>0</v>
      </c>
      <c r="R236" s="18">
        <f t="shared" si="756"/>
        <v>0</v>
      </c>
      <c r="S236" s="18">
        <f t="shared" si="756"/>
        <v>4906.1000000000004</v>
      </c>
      <c r="T236" s="18">
        <f t="shared" si="542"/>
        <v>41292</v>
      </c>
      <c r="U236" s="18">
        <f t="shared" si="710"/>
        <v>37448.700000000004</v>
      </c>
      <c r="V236" s="18">
        <f t="shared" si="711"/>
        <v>37448.700000000004</v>
      </c>
      <c r="W236" s="18">
        <f t="shared" ref="W236:AT236" si="757">W240+W237</f>
        <v>4906.1000000000004</v>
      </c>
      <c r="X236" s="18">
        <f t="shared" si="757"/>
        <v>0</v>
      </c>
      <c r="Y236" s="18">
        <f t="shared" si="757"/>
        <v>0</v>
      </c>
      <c r="Z236" s="18">
        <f t="shared" si="757"/>
        <v>0</v>
      </c>
      <c r="AA236" s="18">
        <f t="shared" si="757"/>
        <v>5979.2</v>
      </c>
      <c r="AB236" s="18">
        <f t="shared" si="757"/>
        <v>0</v>
      </c>
      <c r="AC236" s="18">
        <f t="shared" si="757"/>
        <v>5979.2</v>
      </c>
      <c r="AD236" s="18">
        <f t="shared" si="757"/>
        <v>0</v>
      </c>
      <c r="AE236" s="18">
        <f t="shared" si="757"/>
        <v>0</v>
      </c>
      <c r="AF236" s="41">
        <f t="shared" si="757"/>
        <v>40035.300000000003</v>
      </c>
      <c r="AG236" s="41">
        <f t="shared" si="757"/>
        <v>0</v>
      </c>
      <c r="AH236" s="41">
        <f t="shared" si="757"/>
        <v>1520.3999999999999</v>
      </c>
      <c r="AI236" s="41">
        <f t="shared" si="757"/>
        <v>0</v>
      </c>
      <c r="AJ236" s="41">
        <f t="shared" si="757"/>
        <v>0</v>
      </c>
      <c r="AK236" s="41">
        <f t="shared" si="757"/>
        <v>0</v>
      </c>
      <c r="AL236" s="41">
        <f t="shared" si="757"/>
        <v>38589.669829999999</v>
      </c>
      <c r="AM236" s="41">
        <f t="shared" si="757"/>
        <v>1520.3999999999999</v>
      </c>
      <c r="AN236" s="41">
        <f t="shared" si="757"/>
        <v>0</v>
      </c>
      <c r="AO236" s="14">
        <f t="shared" si="757"/>
        <v>25689.29968</v>
      </c>
      <c r="AP236" s="42">
        <f t="shared" si="757"/>
        <v>41185.700000000004</v>
      </c>
      <c r="AQ236" s="42">
        <f t="shared" si="757"/>
        <v>0</v>
      </c>
      <c r="AR236" s="42">
        <f t="shared" si="757"/>
        <v>0</v>
      </c>
      <c r="AS236" s="42">
        <f t="shared" si="757"/>
        <v>0</v>
      </c>
      <c r="AT236" s="42">
        <f t="shared" si="757"/>
        <v>0</v>
      </c>
      <c r="AU236" s="42">
        <f t="shared" si="713"/>
        <v>41185.700000000004</v>
      </c>
      <c r="AV236" s="42">
        <f t="shared" si="714"/>
        <v>106.29999999999563</v>
      </c>
      <c r="AW236" s="42">
        <f t="shared" si="715"/>
        <v>46198.1</v>
      </c>
      <c r="AX236" s="42">
        <f t="shared" si="716"/>
        <v>43427.9</v>
      </c>
      <c r="AY236" s="42">
        <f t="shared" si="717"/>
        <v>43427.9</v>
      </c>
      <c r="AZ236" s="42">
        <f>AZ240+AZ237</f>
        <v>0</v>
      </c>
      <c r="BA236" s="43">
        <f t="shared" si="718"/>
        <v>96.389111184379772</v>
      </c>
      <c r="BB236" s="20"/>
    </row>
    <row r="237" spans="2:54" x14ac:dyDescent="0.3">
      <c r="B237" s="38" t="s">
        <v>169</v>
      </c>
      <c r="C237" s="38" t="s">
        <v>118</v>
      </c>
      <c r="D237" s="38" t="s">
        <v>92</v>
      </c>
      <c r="E237" s="39" t="str">
        <f t="shared" si="708"/>
        <v>0605</v>
      </c>
      <c r="F237" s="16" t="s">
        <v>236</v>
      </c>
      <c r="G237" s="39"/>
      <c r="H237" s="40" t="s">
        <v>65</v>
      </c>
      <c r="I237" s="18">
        <f t="shared" ref="I237:S237" si="758">I238+I239</f>
        <v>34904.9</v>
      </c>
      <c r="J237" s="18">
        <f t="shared" si="758"/>
        <v>35922.9</v>
      </c>
      <c r="K237" s="18">
        <f t="shared" si="758"/>
        <v>35922.9</v>
      </c>
      <c r="L237" s="18">
        <f t="shared" si="758"/>
        <v>0</v>
      </c>
      <c r="M237" s="18">
        <f t="shared" si="758"/>
        <v>0</v>
      </c>
      <c r="N237" s="18">
        <f t="shared" si="758"/>
        <v>0</v>
      </c>
      <c r="O237" s="18">
        <f t="shared" si="758"/>
        <v>0</v>
      </c>
      <c r="P237" s="18">
        <f t="shared" si="758"/>
        <v>0</v>
      </c>
      <c r="Q237" s="18">
        <f t="shared" si="758"/>
        <v>0</v>
      </c>
      <c r="R237" s="18">
        <f t="shared" si="758"/>
        <v>0</v>
      </c>
      <c r="S237" s="18">
        <f t="shared" si="758"/>
        <v>4906.1000000000004</v>
      </c>
      <c r="T237" s="18">
        <f t="shared" si="542"/>
        <v>39811</v>
      </c>
      <c r="U237" s="18">
        <f t="shared" si="710"/>
        <v>35922.9</v>
      </c>
      <c r="V237" s="18">
        <f t="shared" si="711"/>
        <v>35922.9</v>
      </c>
      <c r="W237" s="18">
        <f t="shared" ref="W237:AT237" si="759">W238+W239</f>
        <v>4906.1000000000004</v>
      </c>
      <c r="X237" s="18">
        <f t="shared" si="759"/>
        <v>0</v>
      </c>
      <c r="Y237" s="18">
        <f t="shared" si="759"/>
        <v>0</v>
      </c>
      <c r="Z237" s="18">
        <f t="shared" si="759"/>
        <v>0</v>
      </c>
      <c r="AA237" s="18">
        <f t="shared" si="759"/>
        <v>5979.2</v>
      </c>
      <c r="AB237" s="18">
        <f t="shared" si="759"/>
        <v>0</v>
      </c>
      <c r="AC237" s="18">
        <f t="shared" si="759"/>
        <v>5979.2</v>
      </c>
      <c r="AD237" s="18">
        <f t="shared" si="759"/>
        <v>0</v>
      </c>
      <c r="AE237" s="18">
        <f t="shared" si="759"/>
        <v>0</v>
      </c>
      <c r="AF237" s="41">
        <f t="shared" si="759"/>
        <v>38514.9</v>
      </c>
      <c r="AG237" s="41">
        <f t="shared" si="759"/>
        <v>0</v>
      </c>
      <c r="AH237" s="41">
        <f t="shared" si="759"/>
        <v>0</v>
      </c>
      <c r="AI237" s="41">
        <f t="shared" si="759"/>
        <v>0</v>
      </c>
      <c r="AJ237" s="41">
        <f t="shared" si="759"/>
        <v>0</v>
      </c>
      <c r="AK237" s="41">
        <f t="shared" si="759"/>
        <v>0</v>
      </c>
      <c r="AL237" s="41">
        <f t="shared" si="759"/>
        <v>37069.269829999997</v>
      </c>
      <c r="AM237" s="41">
        <f t="shared" si="759"/>
        <v>0</v>
      </c>
      <c r="AN237" s="41">
        <f t="shared" si="759"/>
        <v>0</v>
      </c>
      <c r="AO237" s="42">
        <f t="shared" si="759"/>
        <v>24674.231319999999</v>
      </c>
      <c r="AP237" s="42">
        <f t="shared" si="759"/>
        <v>39665.300000000003</v>
      </c>
      <c r="AQ237" s="42">
        <f t="shared" si="759"/>
        <v>0</v>
      </c>
      <c r="AR237" s="42">
        <f t="shared" si="759"/>
        <v>0</v>
      </c>
      <c r="AS237" s="42">
        <f t="shared" si="759"/>
        <v>0</v>
      </c>
      <c r="AT237" s="42">
        <f t="shared" si="759"/>
        <v>0</v>
      </c>
      <c r="AU237" s="42">
        <f t="shared" si="713"/>
        <v>39665.300000000003</v>
      </c>
      <c r="AV237" s="42">
        <f t="shared" si="714"/>
        <v>145.69999999999709</v>
      </c>
      <c r="AW237" s="42">
        <f t="shared" si="715"/>
        <v>44717.1</v>
      </c>
      <c r="AX237" s="42">
        <f t="shared" si="716"/>
        <v>41902.1</v>
      </c>
      <c r="AY237" s="42">
        <f t="shared" si="717"/>
        <v>41902.1</v>
      </c>
      <c r="AZ237" s="42">
        <f>AZ238+AZ239</f>
        <v>0</v>
      </c>
      <c r="BA237" s="43">
        <f t="shared" si="718"/>
        <v>96.246569068074933</v>
      </c>
      <c r="BB237" s="20"/>
    </row>
    <row r="238" spans="2:54" ht="78" x14ac:dyDescent="0.3">
      <c r="B238" s="38" t="s">
        <v>169</v>
      </c>
      <c r="C238" s="38" t="s">
        <v>118</v>
      </c>
      <c r="D238" s="38" t="s">
        <v>92</v>
      </c>
      <c r="E238" s="39" t="str">
        <f t="shared" si="708"/>
        <v>0605</v>
      </c>
      <c r="F238" s="16" t="s">
        <v>236</v>
      </c>
      <c r="G238" s="38" t="s">
        <v>66</v>
      </c>
      <c r="H238" s="40" t="s">
        <v>67</v>
      </c>
      <c r="I238" s="18">
        <v>33247.9</v>
      </c>
      <c r="J238" s="18">
        <v>34265.9</v>
      </c>
      <c r="K238" s="18">
        <v>34265.9</v>
      </c>
      <c r="L238" s="18"/>
      <c r="M238" s="18"/>
      <c r="N238" s="18"/>
      <c r="O238" s="18">
        <v>0</v>
      </c>
      <c r="P238" s="18">
        <v>0</v>
      </c>
      <c r="Q238" s="18">
        <v>0</v>
      </c>
      <c r="R238" s="18">
        <v>0</v>
      </c>
      <c r="S238" s="18">
        <v>4906.1000000000004</v>
      </c>
      <c r="T238" s="18">
        <f t="shared" si="542"/>
        <v>38154</v>
      </c>
      <c r="U238" s="18">
        <f t="shared" si="710"/>
        <v>34265.9</v>
      </c>
      <c r="V238" s="18">
        <f t="shared" si="711"/>
        <v>34265.9</v>
      </c>
      <c r="W238" s="18">
        <v>4906.1000000000004</v>
      </c>
      <c r="X238" s="18"/>
      <c r="Y238" s="18"/>
      <c r="Z238" s="18"/>
      <c r="AA238" s="18">
        <v>5979.2</v>
      </c>
      <c r="AB238" s="18"/>
      <c r="AC238" s="18">
        <v>5979.2</v>
      </c>
      <c r="AD238" s="18"/>
      <c r="AE238" s="18"/>
      <c r="AF238" s="41">
        <v>37027.036410000001</v>
      </c>
      <c r="AG238" s="41"/>
      <c r="AH238" s="41">
        <v>0</v>
      </c>
      <c r="AI238" s="41">
        <v>0</v>
      </c>
      <c r="AJ238" s="41">
        <v>0</v>
      </c>
      <c r="AK238" s="41">
        <v>0</v>
      </c>
      <c r="AL238" s="41">
        <v>35581.406849999999</v>
      </c>
      <c r="AM238" s="41">
        <v>0</v>
      </c>
      <c r="AN238" s="41">
        <v>0</v>
      </c>
      <c r="AO238" s="14">
        <v>23843.27607</v>
      </c>
      <c r="AP238" s="42">
        <v>38008.300000000003</v>
      </c>
      <c r="AQ238" s="42">
        <v>0</v>
      </c>
      <c r="AR238" s="42">
        <v>0</v>
      </c>
      <c r="AS238" s="42">
        <v>0</v>
      </c>
      <c r="AT238" s="42">
        <v>0</v>
      </c>
      <c r="AU238" s="42">
        <f t="shared" si="713"/>
        <v>38008.300000000003</v>
      </c>
      <c r="AV238" s="42">
        <f t="shared" si="714"/>
        <v>145.69999999999709</v>
      </c>
      <c r="AW238" s="42">
        <f t="shared" si="715"/>
        <v>43060.1</v>
      </c>
      <c r="AX238" s="42">
        <f t="shared" si="716"/>
        <v>40245.1</v>
      </c>
      <c r="AY238" s="42">
        <f t="shared" si="717"/>
        <v>40245.1</v>
      </c>
      <c r="AZ238" s="42"/>
      <c r="BA238" s="43">
        <f t="shared" si="718"/>
        <v>96.095745973313768</v>
      </c>
      <c r="BB238" s="44"/>
    </row>
    <row r="239" spans="2:54" ht="31.2" x14ac:dyDescent="0.3">
      <c r="B239" s="38" t="s">
        <v>169</v>
      </c>
      <c r="C239" s="38" t="s">
        <v>118</v>
      </c>
      <c r="D239" s="38" t="s">
        <v>92</v>
      </c>
      <c r="E239" s="39" t="str">
        <f t="shared" si="708"/>
        <v>0605</v>
      </c>
      <c r="F239" s="16" t="s">
        <v>236</v>
      </c>
      <c r="G239" s="38" t="s">
        <v>54</v>
      </c>
      <c r="H239" s="40" t="s">
        <v>55</v>
      </c>
      <c r="I239" s="18">
        <v>1657</v>
      </c>
      <c r="J239" s="18">
        <v>1657</v>
      </c>
      <c r="K239" s="18">
        <v>1657</v>
      </c>
      <c r="L239" s="18"/>
      <c r="M239" s="18"/>
      <c r="N239" s="18"/>
      <c r="O239" s="18">
        <v>0</v>
      </c>
      <c r="P239" s="18">
        <v>0</v>
      </c>
      <c r="Q239" s="18">
        <v>0</v>
      </c>
      <c r="R239" s="18">
        <v>0</v>
      </c>
      <c r="S239" s="18"/>
      <c r="T239" s="18">
        <f t="shared" si="542"/>
        <v>1657</v>
      </c>
      <c r="U239" s="18">
        <f t="shared" si="710"/>
        <v>1657</v>
      </c>
      <c r="V239" s="18">
        <f t="shared" si="711"/>
        <v>1657</v>
      </c>
      <c r="W239" s="18"/>
      <c r="X239" s="18"/>
      <c r="Y239" s="18"/>
      <c r="Z239" s="18"/>
      <c r="AA239" s="18"/>
      <c r="AB239" s="18"/>
      <c r="AC239" s="18"/>
      <c r="AD239" s="18"/>
      <c r="AE239" s="18"/>
      <c r="AF239" s="41">
        <v>1487.8635899999999</v>
      </c>
      <c r="AG239" s="41"/>
      <c r="AH239" s="41">
        <v>0</v>
      </c>
      <c r="AI239" s="41">
        <v>0</v>
      </c>
      <c r="AJ239" s="41">
        <v>0</v>
      </c>
      <c r="AK239" s="41">
        <v>0</v>
      </c>
      <c r="AL239" s="41">
        <v>1487.8629800000001</v>
      </c>
      <c r="AM239" s="41">
        <v>0</v>
      </c>
      <c r="AN239" s="41">
        <v>0</v>
      </c>
      <c r="AO239" s="42">
        <v>830.95524999999998</v>
      </c>
      <c r="AP239" s="42">
        <v>1657</v>
      </c>
      <c r="AQ239" s="42">
        <v>0</v>
      </c>
      <c r="AR239" s="42">
        <v>0</v>
      </c>
      <c r="AS239" s="42">
        <v>0</v>
      </c>
      <c r="AT239" s="42">
        <v>0</v>
      </c>
      <c r="AU239" s="42">
        <f t="shared" si="713"/>
        <v>1657</v>
      </c>
      <c r="AV239" s="42">
        <f t="shared" si="714"/>
        <v>0</v>
      </c>
      <c r="AW239" s="42">
        <f t="shared" si="715"/>
        <v>1657</v>
      </c>
      <c r="AX239" s="42">
        <f t="shared" si="716"/>
        <v>1657</v>
      </c>
      <c r="AY239" s="42">
        <f t="shared" si="717"/>
        <v>1657</v>
      </c>
      <c r="AZ239" s="42"/>
      <c r="BA239" s="43">
        <f t="shared" si="718"/>
        <v>99.999959001617896</v>
      </c>
      <c r="BB239" s="44"/>
    </row>
    <row r="240" spans="2:54" ht="62.4" x14ac:dyDescent="0.3">
      <c r="B240" s="38" t="s">
        <v>169</v>
      </c>
      <c r="C240" s="38" t="s">
        <v>118</v>
      </c>
      <c r="D240" s="38" t="s">
        <v>92</v>
      </c>
      <c r="E240" s="39" t="str">
        <f t="shared" si="708"/>
        <v>0605</v>
      </c>
      <c r="F240" s="16" t="s">
        <v>237</v>
      </c>
      <c r="G240" s="39"/>
      <c r="H240" s="40" t="s">
        <v>238</v>
      </c>
      <c r="I240" s="18">
        <f t="shared" ref="I240:S240" si="760">I241+I242</f>
        <v>1481</v>
      </c>
      <c r="J240" s="18">
        <f t="shared" si="760"/>
        <v>1525.8</v>
      </c>
      <c r="K240" s="18">
        <f t="shared" si="760"/>
        <v>1525.8</v>
      </c>
      <c r="L240" s="18">
        <f t="shared" si="760"/>
        <v>0</v>
      </c>
      <c r="M240" s="18">
        <f t="shared" si="760"/>
        <v>0</v>
      </c>
      <c r="N240" s="18">
        <f t="shared" si="760"/>
        <v>0</v>
      </c>
      <c r="O240" s="18">
        <f t="shared" si="760"/>
        <v>0</v>
      </c>
      <c r="P240" s="18">
        <f t="shared" si="760"/>
        <v>0</v>
      </c>
      <c r="Q240" s="18">
        <f t="shared" si="760"/>
        <v>0</v>
      </c>
      <c r="R240" s="18">
        <f t="shared" si="760"/>
        <v>0</v>
      </c>
      <c r="S240" s="18">
        <f t="shared" si="760"/>
        <v>0</v>
      </c>
      <c r="T240" s="18">
        <f t="shared" si="542"/>
        <v>1481</v>
      </c>
      <c r="U240" s="18">
        <f t="shared" si="710"/>
        <v>1525.8</v>
      </c>
      <c r="V240" s="18">
        <f t="shared" si="711"/>
        <v>1525.8</v>
      </c>
      <c r="W240" s="18">
        <f t="shared" ref="W240:AT240" si="761">W241+W242</f>
        <v>0</v>
      </c>
      <c r="X240" s="18">
        <f t="shared" si="761"/>
        <v>0</v>
      </c>
      <c r="Y240" s="18">
        <f t="shared" si="761"/>
        <v>0</v>
      </c>
      <c r="Z240" s="18">
        <f t="shared" si="761"/>
        <v>0</v>
      </c>
      <c r="AA240" s="18">
        <f t="shared" si="761"/>
        <v>0</v>
      </c>
      <c r="AB240" s="18">
        <f t="shared" si="761"/>
        <v>0</v>
      </c>
      <c r="AC240" s="18">
        <f t="shared" si="761"/>
        <v>0</v>
      </c>
      <c r="AD240" s="18">
        <f t="shared" si="761"/>
        <v>0</v>
      </c>
      <c r="AE240" s="18">
        <f t="shared" si="761"/>
        <v>0</v>
      </c>
      <c r="AF240" s="41">
        <f t="shared" si="761"/>
        <v>1520.3999999999999</v>
      </c>
      <c r="AG240" s="41">
        <f t="shared" si="761"/>
        <v>0</v>
      </c>
      <c r="AH240" s="41">
        <f t="shared" si="761"/>
        <v>1520.3999999999999</v>
      </c>
      <c r="AI240" s="41">
        <f t="shared" si="761"/>
        <v>0</v>
      </c>
      <c r="AJ240" s="41">
        <f t="shared" si="761"/>
        <v>0</v>
      </c>
      <c r="AK240" s="41">
        <f t="shared" si="761"/>
        <v>0</v>
      </c>
      <c r="AL240" s="41">
        <f t="shared" si="761"/>
        <v>1520.3999999999999</v>
      </c>
      <c r="AM240" s="41">
        <f t="shared" si="761"/>
        <v>1520.3999999999999</v>
      </c>
      <c r="AN240" s="41">
        <f t="shared" si="761"/>
        <v>0</v>
      </c>
      <c r="AO240" s="14">
        <f t="shared" si="761"/>
        <v>1015.06836</v>
      </c>
      <c r="AP240" s="42">
        <f t="shared" si="761"/>
        <v>1520.4</v>
      </c>
      <c r="AQ240" s="42">
        <f t="shared" si="761"/>
        <v>0</v>
      </c>
      <c r="AR240" s="42">
        <f t="shared" si="761"/>
        <v>0</v>
      </c>
      <c r="AS240" s="42">
        <f t="shared" si="761"/>
        <v>0</v>
      </c>
      <c r="AT240" s="42">
        <f t="shared" si="761"/>
        <v>0</v>
      </c>
      <c r="AU240" s="42">
        <f t="shared" si="713"/>
        <v>1520.4</v>
      </c>
      <c r="AV240" s="42">
        <f t="shared" si="714"/>
        <v>-39.400000000000091</v>
      </c>
      <c r="AW240" s="42">
        <f t="shared" si="715"/>
        <v>1481</v>
      </c>
      <c r="AX240" s="42">
        <f t="shared" si="716"/>
        <v>1525.8</v>
      </c>
      <c r="AY240" s="42">
        <f t="shared" si="717"/>
        <v>1525.8</v>
      </c>
      <c r="AZ240" s="42">
        <f>AZ241+AZ242</f>
        <v>0</v>
      </c>
      <c r="BA240" s="43">
        <f t="shared" si="718"/>
        <v>100</v>
      </c>
      <c r="BB240" s="20"/>
    </row>
    <row r="241" spans="2:54" ht="78" x14ac:dyDescent="0.3">
      <c r="B241" s="38" t="s">
        <v>169</v>
      </c>
      <c r="C241" s="38" t="s">
        <v>118</v>
      </c>
      <c r="D241" s="38" t="s">
        <v>92</v>
      </c>
      <c r="E241" s="39" t="str">
        <f t="shared" si="708"/>
        <v>0605</v>
      </c>
      <c r="F241" s="16" t="s">
        <v>237</v>
      </c>
      <c r="G241" s="38" t="s">
        <v>66</v>
      </c>
      <c r="H241" s="40" t="s">
        <v>67</v>
      </c>
      <c r="I241" s="18">
        <v>1231</v>
      </c>
      <c r="J241" s="18">
        <v>1275.8</v>
      </c>
      <c r="K241" s="18">
        <v>1275.8</v>
      </c>
      <c r="L241" s="18"/>
      <c r="M241" s="18"/>
      <c r="N241" s="18"/>
      <c r="O241" s="18">
        <v>0</v>
      </c>
      <c r="P241" s="18">
        <v>0</v>
      </c>
      <c r="Q241" s="18">
        <v>0</v>
      </c>
      <c r="R241" s="18">
        <v>0</v>
      </c>
      <c r="S241" s="18"/>
      <c r="T241" s="18">
        <f t="shared" si="542"/>
        <v>1231</v>
      </c>
      <c r="U241" s="18">
        <f t="shared" si="710"/>
        <v>1275.8</v>
      </c>
      <c r="V241" s="18">
        <f t="shared" si="711"/>
        <v>1275.8</v>
      </c>
      <c r="W241" s="18"/>
      <c r="X241" s="18"/>
      <c r="Y241" s="18"/>
      <c r="Z241" s="18"/>
      <c r="AA241" s="18"/>
      <c r="AB241" s="18"/>
      <c r="AC241" s="18"/>
      <c r="AD241" s="18"/>
      <c r="AE241" s="18"/>
      <c r="AF241" s="41">
        <v>1300.5999999999999</v>
      </c>
      <c r="AG241" s="41"/>
      <c r="AH241" s="41">
        <f t="shared" ref="AH241:AH242" si="762">AF241</f>
        <v>1300.5999999999999</v>
      </c>
      <c r="AI241" s="41">
        <f t="shared" ref="AI241:AI242" si="763">AG241</f>
        <v>0</v>
      </c>
      <c r="AJ241" s="41">
        <v>0</v>
      </c>
      <c r="AK241" s="41">
        <v>0</v>
      </c>
      <c r="AL241" s="41">
        <v>1300.5999999999999</v>
      </c>
      <c r="AM241" s="41">
        <f t="shared" ref="AM241:AM242" si="764">AL241</f>
        <v>1300.5999999999999</v>
      </c>
      <c r="AN241" s="41">
        <v>0</v>
      </c>
      <c r="AO241" s="42">
        <v>815.26836000000003</v>
      </c>
      <c r="AP241" s="42">
        <v>1270.4000000000001</v>
      </c>
      <c r="AQ241" s="42">
        <v>0</v>
      </c>
      <c r="AR241" s="42">
        <v>0</v>
      </c>
      <c r="AS241" s="42">
        <v>0</v>
      </c>
      <c r="AT241" s="42">
        <v>0</v>
      </c>
      <c r="AU241" s="42">
        <f t="shared" si="713"/>
        <v>1270.4000000000001</v>
      </c>
      <c r="AV241" s="42">
        <f t="shared" si="714"/>
        <v>-39.400000000000091</v>
      </c>
      <c r="AW241" s="42">
        <f t="shared" si="715"/>
        <v>1231</v>
      </c>
      <c r="AX241" s="42">
        <f t="shared" si="716"/>
        <v>1275.8</v>
      </c>
      <c r="AY241" s="42">
        <f t="shared" si="717"/>
        <v>1275.8</v>
      </c>
      <c r="AZ241" s="42"/>
      <c r="BA241" s="43">
        <f t="shared" si="718"/>
        <v>100</v>
      </c>
      <c r="BB241" s="44"/>
    </row>
    <row r="242" spans="2:54" ht="31.2" x14ac:dyDescent="0.3">
      <c r="B242" s="38" t="s">
        <v>169</v>
      </c>
      <c r="C242" s="38" t="s">
        <v>118</v>
      </c>
      <c r="D242" s="38" t="s">
        <v>92</v>
      </c>
      <c r="E242" s="39" t="str">
        <f t="shared" si="708"/>
        <v>0605</v>
      </c>
      <c r="F242" s="16" t="s">
        <v>237</v>
      </c>
      <c r="G242" s="38" t="s">
        <v>54</v>
      </c>
      <c r="H242" s="40" t="s">
        <v>55</v>
      </c>
      <c r="I242" s="18">
        <v>250</v>
      </c>
      <c r="J242" s="18">
        <v>250</v>
      </c>
      <c r="K242" s="18">
        <v>250</v>
      </c>
      <c r="L242" s="18"/>
      <c r="M242" s="18"/>
      <c r="N242" s="18"/>
      <c r="O242" s="18">
        <v>0</v>
      </c>
      <c r="P242" s="18">
        <v>0</v>
      </c>
      <c r="Q242" s="18">
        <v>0</v>
      </c>
      <c r="R242" s="18">
        <v>0</v>
      </c>
      <c r="S242" s="18"/>
      <c r="T242" s="18">
        <f t="shared" si="542"/>
        <v>250</v>
      </c>
      <c r="U242" s="18">
        <f t="shared" si="710"/>
        <v>250</v>
      </c>
      <c r="V242" s="18">
        <f t="shared" si="711"/>
        <v>250</v>
      </c>
      <c r="W242" s="18"/>
      <c r="X242" s="18"/>
      <c r="Y242" s="18"/>
      <c r="Z242" s="18"/>
      <c r="AA242" s="18"/>
      <c r="AB242" s="18"/>
      <c r="AC242" s="18"/>
      <c r="AD242" s="18"/>
      <c r="AE242" s="18"/>
      <c r="AF242" s="41">
        <v>219.8</v>
      </c>
      <c r="AG242" s="41"/>
      <c r="AH242" s="41">
        <f t="shared" si="762"/>
        <v>219.8</v>
      </c>
      <c r="AI242" s="41">
        <f t="shared" si="763"/>
        <v>0</v>
      </c>
      <c r="AJ242" s="41">
        <v>0</v>
      </c>
      <c r="AK242" s="41">
        <v>0</v>
      </c>
      <c r="AL242" s="41">
        <v>219.8</v>
      </c>
      <c r="AM242" s="41">
        <f t="shared" si="764"/>
        <v>219.8</v>
      </c>
      <c r="AN242" s="41">
        <v>0</v>
      </c>
      <c r="AO242" s="14">
        <v>199.8</v>
      </c>
      <c r="AP242" s="42">
        <v>250</v>
      </c>
      <c r="AQ242" s="42">
        <v>0</v>
      </c>
      <c r="AR242" s="42">
        <v>0</v>
      </c>
      <c r="AS242" s="42">
        <v>0</v>
      </c>
      <c r="AT242" s="42">
        <v>0</v>
      </c>
      <c r="AU242" s="42">
        <f t="shared" si="713"/>
        <v>250</v>
      </c>
      <c r="AV242" s="42">
        <f t="shared" si="714"/>
        <v>0</v>
      </c>
      <c r="AW242" s="42">
        <f t="shared" si="715"/>
        <v>250</v>
      </c>
      <c r="AX242" s="42">
        <f t="shared" si="716"/>
        <v>250</v>
      </c>
      <c r="AY242" s="42">
        <f t="shared" si="717"/>
        <v>250</v>
      </c>
      <c r="AZ242" s="42"/>
      <c r="BA242" s="43">
        <f t="shared" si="718"/>
        <v>100</v>
      </c>
      <c r="BB242" s="44"/>
    </row>
    <row r="243" spans="2:54" ht="46.8" x14ac:dyDescent="0.3">
      <c r="B243" s="38" t="s">
        <v>169</v>
      </c>
      <c r="C243" s="38" t="s">
        <v>118</v>
      </c>
      <c r="D243" s="38" t="s">
        <v>92</v>
      </c>
      <c r="E243" s="39" t="str">
        <f t="shared" si="708"/>
        <v>0605</v>
      </c>
      <c r="F243" s="16" t="s">
        <v>78</v>
      </c>
      <c r="G243" s="39"/>
      <c r="H243" s="40" t="s">
        <v>79</v>
      </c>
      <c r="I243" s="18"/>
      <c r="J243" s="18"/>
      <c r="K243" s="18"/>
      <c r="L243" s="18"/>
      <c r="M243" s="18"/>
      <c r="N243" s="18"/>
      <c r="O243" s="18">
        <f t="shared" ref="O243:O245" si="765">O244</f>
        <v>0</v>
      </c>
      <c r="P243" s="18">
        <f t="shared" ref="P243:P245" si="766">P244</f>
        <v>0</v>
      </c>
      <c r="Q243" s="18">
        <f t="shared" ref="Q243:Q245" si="767">Q244</f>
        <v>0</v>
      </c>
      <c r="R243" s="18">
        <f t="shared" ref="R243:R245" si="768">R244</f>
        <v>0</v>
      </c>
      <c r="S243" s="18"/>
      <c r="T243" s="18">
        <f t="shared" si="542"/>
        <v>0</v>
      </c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41">
        <f t="shared" ref="AF243:AF245" si="769">AF244</f>
        <v>94.8</v>
      </c>
      <c r="AG243" s="41">
        <f t="shared" ref="AG243:AG245" si="770">AG244</f>
        <v>0</v>
      </c>
      <c r="AH243" s="41">
        <f t="shared" ref="AH243:AH245" si="771">AH244</f>
        <v>0</v>
      </c>
      <c r="AI243" s="41">
        <f t="shared" ref="AI243:AI245" si="772">AI244</f>
        <v>0</v>
      </c>
      <c r="AJ243" s="41">
        <f t="shared" ref="AJ243:AJ245" si="773">AJ244</f>
        <v>0</v>
      </c>
      <c r="AK243" s="41">
        <f t="shared" ref="AK243:AK245" si="774">AK244</f>
        <v>0</v>
      </c>
      <c r="AL243" s="41">
        <f t="shared" ref="AL243:AL245" si="775">AL244</f>
        <v>94.8</v>
      </c>
      <c r="AM243" s="41">
        <f t="shared" ref="AM243:AM245" si="776">AM244</f>
        <v>0</v>
      </c>
      <c r="AN243" s="41">
        <f t="shared" ref="AN243:AN245" si="777">AN244</f>
        <v>0</v>
      </c>
      <c r="AO243" s="42">
        <f t="shared" ref="AO243:AO245" si="778">AO244</f>
        <v>9</v>
      </c>
      <c r="AP243" s="42">
        <f t="shared" ref="AP243:AP245" si="779">AP244</f>
        <v>66</v>
      </c>
      <c r="AQ243" s="42">
        <f t="shared" ref="AQ243:AQ245" si="780">AQ244</f>
        <v>0</v>
      </c>
      <c r="AR243" s="42">
        <f t="shared" ref="AR243:AR245" si="781">AR244</f>
        <v>0</v>
      </c>
      <c r="AS243" s="42">
        <f t="shared" ref="AS243:AS245" si="782">AS244</f>
        <v>0</v>
      </c>
      <c r="AT243" s="42">
        <f t="shared" ref="AT243:AT245" si="783">AT244</f>
        <v>0</v>
      </c>
      <c r="AU243" s="42">
        <f t="shared" si="713"/>
        <v>66</v>
      </c>
      <c r="AV243" s="42">
        <f t="shared" si="714"/>
        <v>-66</v>
      </c>
      <c r="AW243" s="42"/>
      <c r="AX243" s="42"/>
      <c r="AY243" s="42"/>
      <c r="AZ243" s="42"/>
      <c r="BA243" s="43">
        <f t="shared" si="718"/>
        <v>100</v>
      </c>
      <c r="BB243" s="44"/>
    </row>
    <row r="244" spans="2:54" ht="31.2" x14ac:dyDescent="0.3">
      <c r="B244" s="38" t="s">
        <v>169</v>
      </c>
      <c r="C244" s="38" t="s">
        <v>118</v>
      </c>
      <c r="D244" s="38" t="s">
        <v>92</v>
      </c>
      <c r="E244" s="39" t="str">
        <f t="shared" si="708"/>
        <v>0605</v>
      </c>
      <c r="F244" s="16" t="s">
        <v>80</v>
      </c>
      <c r="G244" s="39"/>
      <c r="H244" s="40" t="s">
        <v>81</v>
      </c>
      <c r="I244" s="18"/>
      <c r="J244" s="18"/>
      <c r="K244" s="18"/>
      <c r="L244" s="18"/>
      <c r="M244" s="18"/>
      <c r="N244" s="18"/>
      <c r="O244" s="18">
        <f t="shared" si="765"/>
        <v>0</v>
      </c>
      <c r="P244" s="18">
        <f t="shared" si="766"/>
        <v>0</v>
      </c>
      <c r="Q244" s="18">
        <f t="shared" si="767"/>
        <v>0</v>
      </c>
      <c r="R244" s="18">
        <f t="shared" si="768"/>
        <v>0</v>
      </c>
      <c r="S244" s="18"/>
      <c r="T244" s="18">
        <f t="shared" si="542"/>
        <v>0</v>
      </c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41">
        <f t="shared" si="769"/>
        <v>94.8</v>
      </c>
      <c r="AG244" s="41">
        <f t="shared" si="770"/>
        <v>0</v>
      </c>
      <c r="AH244" s="41">
        <f t="shared" si="771"/>
        <v>0</v>
      </c>
      <c r="AI244" s="41">
        <f t="shared" si="772"/>
        <v>0</v>
      </c>
      <c r="AJ244" s="41">
        <f t="shared" si="773"/>
        <v>0</v>
      </c>
      <c r="AK244" s="41">
        <f t="shared" si="774"/>
        <v>0</v>
      </c>
      <c r="AL244" s="41">
        <f t="shared" si="775"/>
        <v>94.8</v>
      </c>
      <c r="AM244" s="41">
        <f t="shared" si="776"/>
        <v>0</v>
      </c>
      <c r="AN244" s="41">
        <f t="shared" si="777"/>
        <v>0</v>
      </c>
      <c r="AO244" s="14">
        <f t="shared" si="778"/>
        <v>9</v>
      </c>
      <c r="AP244" s="42">
        <f t="shared" si="779"/>
        <v>66</v>
      </c>
      <c r="AQ244" s="42">
        <f t="shared" si="780"/>
        <v>0</v>
      </c>
      <c r="AR244" s="42">
        <f t="shared" si="781"/>
        <v>0</v>
      </c>
      <c r="AS244" s="42">
        <f t="shared" si="782"/>
        <v>0</v>
      </c>
      <c r="AT244" s="42">
        <f t="shared" si="783"/>
        <v>0</v>
      </c>
      <c r="AU244" s="42">
        <f t="shared" si="713"/>
        <v>66</v>
      </c>
      <c r="AV244" s="42">
        <f t="shared" si="714"/>
        <v>-66</v>
      </c>
      <c r="AW244" s="42"/>
      <c r="AX244" s="42"/>
      <c r="AY244" s="42"/>
      <c r="AZ244" s="42"/>
      <c r="BA244" s="43">
        <f t="shared" si="718"/>
        <v>100</v>
      </c>
      <c r="BB244" s="44"/>
    </row>
    <row r="245" spans="2:54" ht="31.2" x14ac:dyDescent="0.3">
      <c r="B245" s="38" t="s">
        <v>169</v>
      </c>
      <c r="C245" s="38" t="s">
        <v>118</v>
      </c>
      <c r="D245" s="38" t="s">
        <v>92</v>
      </c>
      <c r="E245" s="39" t="str">
        <f t="shared" si="708"/>
        <v>0605</v>
      </c>
      <c r="F245" s="16" t="s">
        <v>82</v>
      </c>
      <c r="G245" s="39"/>
      <c r="H245" s="40" t="s">
        <v>83</v>
      </c>
      <c r="I245" s="18"/>
      <c r="J245" s="18"/>
      <c r="K245" s="18"/>
      <c r="L245" s="18"/>
      <c r="M245" s="18"/>
      <c r="N245" s="18"/>
      <c r="O245" s="18">
        <f t="shared" si="765"/>
        <v>0</v>
      </c>
      <c r="P245" s="18">
        <f t="shared" si="766"/>
        <v>0</v>
      </c>
      <c r="Q245" s="18">
        <f t="shared" si="767"/>
        <v>0</v>
      </c>
      <c r="R245" s="18">
        <f t="shared" si="768"/>
        <v>0</v>
      </c>
      <c r="S245" s="18"/>
      <c r="T245" s="18">
        <f t="shared" si="542"/>
        <v>0</v>
      </c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41">
        <f t="shared" si="769"/>
        <v>94.8</v>
      </c>
      <c r="AG245" s="41">
        <f t="shared" si="770"/>
        <v>0</v>
      </c>
      <c r="AH245" s="41">
        <f t="shared" si="771"/>
        <v>0</v>
      </c>
      <c r="AI245" s="41">
        <f t="shared" si="772"/>
        <v>0</v>
      </c>
      <c r="AJ245" s="41">
        <f t="shared" si="773"/>
        <v>0</v>
      </c>
      <c r="AK245" s="41">
        <f t="shared" si="774"/>
        <v>0</v>
      </c>
      <c r="AL245" s="41">
        <f t="shared" si="775"/>
        <v>94.8</v>
      </c>
      <c r="AM245" s="41">
        <f t="shared" si="776"/>
        <v>0</v>
      </c>
      <c r="AN245" s="41">
        <f t="shared" si="777"/>
        <v>0</v>
      </c>
      <c r="AO245" s="42">
        <f t="shared" si="778"/>
        <v>9</v>
      </c>
      <c r="AP245" s="42">
        <f t="shared" si="779"/>
        <v>66</v>
      </c>
      <c r="AQ245" s="42">
        <f t="shared" si="780"/>
        <v>0</v>
      </c>
      <c r="AR245" s="42">
        <f t="shared" si="781"/>
        <v>0</v>
      </c>
      <c r="AS245" s="42">
        <f t="shared" si="782"/>
        <v>0</v>
      </c>
      <c r="AT245" s="42">
        <f t="shared" si="783"/>
        <v>0</v>
      </c>
      <c r="AU245" s="42">
        <f t="shared" si="713"/>
        <v>66</v>
      </c>
      <c r="AV245" s="42">
        <f t="shared" si="714"/>
        <v>-66</v>
      </c>
      <c r="AW245" s="42"/>
      <c r="AX245" s="42"/>
      <c r="AY245" s="42"/>
      <c r="AZ245" s="42"/>
      <c r="BA245" s="43">
        <f t="shared" si="718"/>
        <v>100</v>
      </c>
      <c r="BB245" s="44"/>
    </row>
    <row r="246" spans="2:54" x14ac:dyDescent="0.3">
      <c r="B246" s="38" t="s">
        <v>169</v>
      </c>
      <c r="C246" s="38" t="s">
        <v>118</v>
      </c>
      <c r="D246" s="38" t="s">
        <v>92</v>
      </c>
      <c r="E246" s="39" t="str">
        <f t="shared" si="708"/>
        <v>0605</v>
      </c>
      <c r="F246" s="16" t="s">
        <v>82</v>
      </c>
      <c r="G246" s="38" t="s">
        <v>56</v>
      </c>
      <c r="H246" s="40" t="s">
        <v>57</v>
      </c>
      <c r="I246" s="18"/>
      <c r="J246" s="18"/>
      <c r="K246" s="18"/>
      <c r="L246" s="18"/>
      <c r="M246" s="18"/>
      <c r="N246" s="18"/>
      <c r="O246" s="18">
        <v>0</v>
      </c>
      <c r="P246" s="18">
        <v>0</v>
      </c>
      <c r="Q246" s="18">
        <v>0</v>
      </c>
      <c r="R246" s="18">
        <v>0</v>
      </c>
      <c r="S246" s="18"/>
      <c r="T246" s="18">
        <f t="shared" si="542"/>
        <v>0</v>
      </c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41">
        <v>94.8</v>
      </c>
      <c r="AG246" s="41"/>
      <c r="AH246" s="41">
        <v>0</v>
      </c>
      <c r="AI246" s="41">
        <v>0</v>
      </c>
      <c r="AJ246" s="41">
        <v>0</v>
      </c>
      <c r="AK246" s="41">
        <v>0</v>
      </c>
      <c r="AL246" s="41">
        <v>94.8</v>
      </c>
      <c r="AM246" s="41">
        <v>0</v>
      </c>
      <c r="AN246" s="41">
        <v>0</v>
      </c>
      <c r="AO246" s="14">
        <v>9</v>
      </c>
      <c r="AP246" s="42">
        <v>66</v>
      </c>
      <c r="AQ246" s="42">
        <v>0</v>
      </c>
      <c r="AR246" s="42">
        <v>0</v>
      </c>
      <c r="AS246" s="42">
        <v>0</v>
      </c>
      <c r="AT246" s="42">
        <v>0</v>
      </c>
      <c r="AU246" s="42">
        <f t="shared" si="713"/>
        <v>66</v>
      </c>
      <c r="AV246" s="42">
        <f t="shared" si="714"/>
        <v>-66</v>
      </c>
      <c r="AW246" s="42"/>
      <c r="AX246" s="42"/>
      <c r="AY246" s="42"/>
      <c r="AZ246" s="42"/>
      <c r="BA246" s="43">
        <f t="shared" si="718"/>
        <v>100</v>
      </c>
      <c r="BB246" s="44"/>
    </row>
    <row r="247" spans="2:54" s="21" customFormat="1" ht="31.2" x14ac:dyDescent="0.3">
      <c r="B247" s="22" t="s">
        <v>239</v>
      </c>
      <c r="C247" s="22"/>
      <c r="D247" s="22"/>
      <c r="E247" s="23" t="str">
        <f t="shared" si="708"/>
        <v/>
      </c>
      <c r="F247" s="22"/>
      <c r="G247" s="22"/>
      <c r="H247" s="24" t="s">
        <v>240</v>
      </c>
      <c r="I247" s="25">
        <f t="shared" ref="I247:S247" si="784">I248+I333+I412</f>
        <v>2586900.1999999993</v>
      </c>
      <c r="J247" s="25">
        <f t="shared" si="784"/>
        <v>2676418.1999999997</v>
      </c>
      <c r="K247" s="25">
        <f t="shared" si="784"/>
        <v>2772256.1999999997</v>
      </c>
      <c r="L247" s="25">
        <f t="shared" si="784"/>
        <v>31451.599999999999</v>
      </c>
      <c r="M247" s="25">
        <f t="shared" si="784"/>
        <v>7164.6999999999989</v>
      </c>
      <c r="N247" s="25">
        <f t="shared" si="784"/>
        <v>15702.3</v>
      </c>
      <c r="O247" s="25">
        <f t="shared" si="784"/>
        <v>94785.894</v>
      </c>
      <c r="P247" s="25">
        <f t="shared" si="784"/>
        <v>124030.62300000001</v>
      </c>
      <c r="Q247" s="25">
        <f t="shared" si="784"/>
        <v>13938.81</v>
      </c>
      <c r="R247" s="25">
        <f t="shared" si="784"/>
        <v>57773.838000000003</v>
      </c>
      <c r="S247" s="25">
        <f t="shared" si="784"/>
        <v>134521.14799999999</v>
      </c>
      <c r="T247" s="25">
        <f t="shared" si="542"/>
        <v>3043402.1129999994</v>
      </c>
      <c r="U247" s="25">
        <f t="shared" si="710"/>
        <v>2683582.9</v>
      </c>
      <c r="V247" s="25">
        <f t="shared" si="711"/>
        <v>2787958.4999999995</v>
      </c>
      <c r="W247" s="25">
        <f t="shared" ref="W247:AT247" si="785">W248+W333+W412</f>
        <v>25068.7</v>
      </c>
      <c r="X247" s="25">
        <f t="shared" si="785"/>
        <v>0</v>
      </c>
      <c r="Y247" s="25">
        <f t="shared" si="785"/>
        <v>0</v>
      </c>
      <c r="Z247" s="25">
        <f t="shared" si="785"/>
        <v>106452.448</v>
      </c>
      <c r="AA247" s="25">
        <f t="shared" si="785"/>
        <v>27703.5</v>
      </c>
      <c r="AB247" s="25">
        <f t="shared" si="785"/>
        <v>0</v>
      </c>
      <c r="AC247" s="25">
        <f t="shared" si="785"/>
        <v>27703.5</v>
      </c>
      <c r="AD247" s="25">
        <f t="shared" si="785"/>
        <v>0</v>
      </c>
      <c r="AE247" s="25">
        <f t="shared" si="785"/>
        <v>0</v>
      </c>
      <c r="AF247" s="26">
        <f t="shared" si="785"/>
        <v>3128183.5608599996</v>
      </c>
      <c r="AG247" s="26">
        <f t="shared" si="785"/>
        <v>0</v>
      </c>
      <c r="AH247" s="26">
        <f t="shared" si="785"/>
        <v>61118.800469999995</v>
      </c>
      <c r="AI247" s="26">
        <f t="shared" si="785"/>
        <v>0</v>
      </c>
      <c r="AJ247" s="26">
        <f t="shared" si="785"/>
        <v>0</v>
      </c>
      <c r="AK247" s="26">
        <f t="shared" si="785"/>
        <v>0</v>
      </c>
      <c r="AL247" s="26">
        <f t="shared" si="785"/>
        <v>3035958.34265</v>
      </c>
      <c r="AM247" s="26">
        <f t="shared" si="785"/>
        <v>61118.800469999995</v>
      </c>
      <c r="AN247" s="26">
        <f t="shared" si="785"/>
        <v>0</v>
      </c>
      <c r="AO247" s="27">
        <f t="shared" si="785"/>
        <v>2028707.8620900004</v>
      </c>
      <c r="AP247" s="27">
        <f t="shared" si="785"/>
        <v>3018085.74639</v>
      </c>
      <c r="AQ247" s="27">
        <f t="shared" si="785"/>
        <v>94785.894</v>
      </c>
      <c r="AR247" s="27">
        <f t="shared" si="785"/>
        <v>0</v>
      </c>
      <c r="AS247" s="27">
        <f t="shared" si="785"/>
        <v>0</v>
      </c>
      <c r="AT247" s="27">
        <f t="shared" si="785"/>
        <v>0</v>
      </c>
      <c r="AU247" s="27">
        <f t="shared" si="713"/>
        <v>3112871.6403899998</v>
      </c>
      <c r="AV247" s="27">
        <f t="shared" si="714"/>
        <v>-69469.52739000041</v>
      </c>
      <c r="AW247" s="27">
        <f t="shared" si="715"/>
        <v>3174923.2609999995</v>
      </c>
      <c r="AX247" s="27">
        <f t="shared" si="716"/>
        <v>2711286.4</v>
      </c>
      <c r="AY247" s="27">
        <f t="shared" si="717"/>
        <v>2815661.9999999995</v>
      </c>
      <c r="AZ247" s="27">
        <f>AZ248+AZ333+AZ412</f>
        <v>0</v>
      </c>
      <c r="BA247" s="28">
        <f t="shared" si="718"/>
        <v>97.051796468598369</v>
      </c>
      <c r="BB247" s="20"/>
    </row>
    <row r="248" spans="2:54" s="21" customFormat="1" x14ac:dyDescent="0.3">
      <c r="B248" s="22" t="s">
        <v>239</v>
      </c>
      <c r="C248" s="22" t="s">
        <v>189</v>
      </c>
      <c r="D248" s="22"/>
      <c r="E248" s="23" t="str">
        <f t="shared" si="708"/>
        <v>07</v>
      </c>
      <c r="F248" s="22"/>
      <c r="G248" s="22"/>
      <c r="H248" s="24" t="s">
        <v>241</v>
      </c>
      <c r="I248" s="25">
        <f t="shared" ref="I248:S248" si="786">I249+I271+I309</f>
        <v>923223.7</v>
      </c>
      <c r="J248" s="25">
        <f t="shared" si="786"/>
        <v>927442.5</v>
      </c>
      <c r="K248" s="25">
        <f t="shared" si="786"/>
        <v>902377.6</v>
      </c>
      <c r="L248" s="25">
        <f t="shared" si="786"/>
        <v>22814</v>
      </c>
      <c r="M248" s="25">
        <f t="shared" si="786"/>
        <v>15602.3</v>
      </c>
      <c r="N248" s="25">
        <f t="shared" si="786"/>
        <v>15602.3</v>
      </c>
      <c r="O248" s="25">
        <f t="shared" si="786"/>
        <v>11446.3</v>
      </c>
      <c r="P248" s="25">
        <f t="shared" si="786"/>
        <v>80584.403000000006</v>
      </c>
      <c r="Q248" s="25">
        <f t="shared" si="786"/>
        <v>0</v>
      </c>
      <c r="R248" s="25">
        <f t="shared" si="786"/>
        <v>550</v>
      </c>
      <c r="S248" s="25">
        <f t="shared" si="786"/>
        <v>16726.305</v>
      </c>
      <c r="T248" s="25">
        <f t="shared" si="542"/>
        <v>1055344.7080000001</v>
      </c>
      <c r="U248" s="25">
        <f t="shared" si="710"/>
        <v>943044.8</v>
      </c>
      <c r="V248" s="25">
        <f t="shared" si="711"/>
        <v>917979.9</v>
      </c>
      <c r="W248" s="25">
        <f t="shared" ref="W248:AT248" si="787">W249+W271+W309</f>
        <v>6420.7999999999993</v>
      </c>
      <c r="X248" s="25">
        <f t="shared" si="787"/>
        <v>0</v>
      </c>
      <c r="Y248" s="25">
        <f t="shared" si="787"/>
        <v>0</v>
      </c>
      <c r="Z248" s="25">
        <f t="shared" si="787"/>
        <v>10305.505000000001</v>
      </c>
      <c r="AA248" s="25">
        <f t="shared" si="787"/>
        <v>140.6</v>
      </c>
      <c r="AB248" s="25">
        <f t="shared" si="787"/>
        <v>0</v>
      </c>
      <c r="AC248" s="25">
        <f t="shared" si="787"/>
        <v>140.6</v>
      </c>
      <c r="AD248" s="25">
        <f t="shared" si="787"/>
        <v>0</v>
      </c>
      <c r="AE248" s="25">
        <f t="shared" si="787"/>
        <v>0</v>
      </c>
      <c r="AF248" s="26">
        <f t="shared" si="787"/>
        <v>1089034.2781199999</v>
      </c>
      <c r="AG248" s="26">
        <f t="shared" si="787"/>
        <v>0</v>
      </c>
      <c r="AH248" s="26">
        <f t="shared" si="787"/>
        <v>773.84400000000005</v>
      </c>
      <c r="AI248" s="26">
        <f t="shared" si="787"/>
        <v>0</v>
      </c>
      <c r="AJ248" s="26">
        <f t="shared" si="787"/>
        <v>0</v>
      </c>
      <c r="AK248" s="26">
        <f t="shared" si="787"/>
        <v>0</v>
      </c>
      <c r="AL248" s="26">
        <f t="shared" si="787"/>
        <v>1089033.01248</v>
      </c>
      <c r="AM248" s="26">
        <f t="shared" si="787"/>
        <v>773.84400000000005</v>
      </c>
      <c r="AN248" s="26">
        <f t="shared" si="787"/>
        <v>0</v>
      </c>
      <c r="AO248" s="45">
        <f t="shared" si="787"/>
        <v>726018.31165000016</v>
      </c>
      <c r="AP248" s="27">
        <f t="shared" si="787"/>
        <v>1062986.199</v>
      </c>
      <c r="AQ248" s="27">
        <f t="shared" si="787"/>
        <v>11446.3</v>
      </c>
      <c r="AR248" s="27">
        <f t="shared" si="787"/>
        <v>0</v>
      </c>
      <c r="AS248" s="27">
        <f t="shared" si="787"/>
        <v>0</v>
      </c>
      <c r="AT248" s="27">
        <f t="shared" si="787"/>
        <v>0</v>
      </c>
      <c r="AU248" s="27">
        <f t="shared" si="713"/>
        <v>1074432.4990000001</v>
      </c>
      <c r="AV248" s="27">
        <f t="shared" si="714"/>
        <v>-19087.790999999968</v>
      </c>
      <c r="AW248" s="27">
        <f t="shared" si="715"/>
        <v>1072071.013</v>
      </c>
      <c r="AX248" s="27">
        <f t="shared" si="716"/>
        <v>943185.4</v>
      </c>
      <c r="AY248" s="27">
        <f t="shared" si="717"/>
        <v>918120.5</v>
      </c>
      <c r="AZ248" s="27">
        <f>AZ249+AZ271+AZ309</f>
        <v>0</v>
      </c>
      <c r="BA248" s="28">
        <f t="shared" si="718"/>
        <v>99.999883783272452</v>
      </c>
      <c r="BB248" s="20"/>
    </row>
    <row r="249" spans="2:54" s="30" customFormat="1" x14ac:dyDescent="0.3">
      <c r="B249" s="31" t="s">
        <v>239</v>
      </c>
      <c r="C249" s="31" t="s">
        <v>189</v>
      </c>
      <c r="D249" s="31" t="s">
        <v>94</v>
      </c>
      <c r="E249" s="29" t="str">
        <f t="shared" si="708"/>
        <v>0703</v>
      </c>
      <c r="F249" s="31"/>
      <c r="G249" s="31"/>
      <c r="H249" s="32" t="s">
        <v>242</v>
      </c>
      <c r="I249" s="33">
        <f t="shared" ref="I249:S249" si="788">I250+I266</f>
        <v>862011.4</v>
      </c>
      <c r="J249" s="33">
        <f t="shared" si="788"/>
        <v>865583.8</v>
      </c>
      <c r="K249" s="33">
        <f t="shared" si="788"/>
        <v>840518.9</v>
      </c>
      <c r="L249" s="33">
        <f t="shared" si="788"/>
        <v>22814</v>
      </c>
      <c r="M249" s="33">
        <f t="shared" si="788"/>
        <v>15602.3</v>
      </c>
      <c r="N249" s="33">
        <f t="shared" si="788"/>
        <v>15602.3</v>
      </c>
      <c r="O249" s="33">
        <f t="shared" si="788"/>
        <v>11411.3</v>
      </c>
      <c r="P249" s="33">
        <f t="shared" si="788"/>
        <v>80612.903000000006</v>
      </c>
      <c r="Q249" s="33">
        <f t="shared" si="788"/>
        <v>0</v>
      </c>
      <c r="R249" s="33">
        <f t="shared" si="788"/>
        <v>0</v>
      </c>
      <c r="S249" s="33">
        <f t="shared" si="788"/>
        <v>15032.905000000001</v>
      </c>
      <c r="T249" s="33">
        <f t="shared" si="542"/>
        <v>991882.50800000015</v>
      </c>
      <c r="U249" s="33">
        <f t="shared" si="710"/>
        <v>881186.10000000009</v>
      </c>
      <c r="V249" s="33">
        <f t="shared" si="711"/>
        <v>856121.20000000007</v>
      </c>
      <c r="W249" s="33">
        <f t="shared" ref="W249:AT249" si="789">W250+W266</f>
        <v>5927.4</v>
      </c>
      <c r="X249" s="33">
        <f t="shared" si="789"/>
        <v>0</v>
      </c>
      <c r="Y249" s="33">
        <f t="shared" si="789"/>
        <v>0</v>
      </c>
      <c r="Z249" s="33">
        <f t="shared" si="789"/>
        <v>9105.505000000001</v>
      </c>
      <c r="AA249" s="33">
        <f t="shared" si="789"/>
        <v>140.6</v>
      </c>
      <c r="AB249" s="33">
        <f t="shared" si="789"/>
        <v>0</v>
      </c>
      <c r="AC249" s="33">
        <f t="shared" si="789"/>
        <v>140.6</v>
      </c>
      <c r="AD249" s="33">
        <f t="shared" si="789"/>
        <v>0</v>
      </c>
      <c r="AE249" s="33">
        <f t="shared" si="789"/>
        <v>0</v>
      </c>
      <c r="AF249" s="34">
        <f t="shared" si="789"/>
        <v>1017930.8841</v>
      </c>
      <c r="AG249" s="34">
        <f t="shared" si="789"/>
        <v>0</v>
      </c>
      <c r="AH249" s="34">
        <f t="shared" si="789"/>
        <v>0</v>
      </c>
      <c r="AI249" s="34">
        <f t="shared" si="789"/>
        <v>0</v>
      </c>
      <c r="AJ249" s="34">
        <f t="shared" si="789"/>
        <v>0</v>
      </c>
      <c r="AK249" s="34">
        <f t="shared" si="789"/>
        <v>0</v>
      </c>
      <c r="AL249" s="34">
        <f t="shared" si="789"/>
        <v>1017930.83646</v>
      </c>
      <c r="AM249" s="34">
        <f t="shared" si="789"/>
        <v>0</v>
      </c>
      <c r="AN249" s="34">
        <f t="shared" si="789"/>
        <v>0</v>
      </c>
      <c r="AO249" s="36">
        <f t="shared" si="789"/>
        <v>675627.02912000008</v>
      </c>
      <c r="AP249" s="36">
        <f t="shared" si="789"/>
        <v>991903.255</v>
      </c>
      <c r="AQ249" s="36">
        <f t="shared" si="789"/>
        <v>11411.3</v>
      </c>
      <c r="AR249" s="36">
        <f t="shared" si="789"/>
        <v>0</v>
      </c>
      <c r="AS249" s="36">
        <f t="shared" si="789"/>
        <v>0</v>
      </c>
      <c r="AT249" s="36">
        <f t="shared" si="789"/>
        <v>0</v>
      </c>
      <c r="AU249" s="36">
        <f t="shared" si="713"/>
        <v>1003314.5550000001</v>
      </c>
      <c r="AV249" s="36">
        <f t="shared" si="714"/>
        <v>-11432.046999999904</v>
      </c>
      <c r="AW249" s="36">
        <f t="shared" si="715"/>
        <v>1006915.4130000002</v>
      </c>
      <c r="AX249" s="36">
        <f t="shared" si="716"/>
        <v>881326.70000000007</v>
      </c>
      <c r="AY249" s="36">
        <f t="shared" si="717"/>
        <v>856261.8</v>
      </c>
      <c r="AZ249" s="36">
        <f>AZ250+AZ266</f>
        <v>0</v>
      </c>
      <c r="BA249" s="37">
        <f t="shared" si="718"/>
        <v>99.999995319918014</v>
      </c>
      <c r="BB249" s="20"/>
    </row>
    <row r="250" spans="2:54" ht="31.2" x14ac:dyDescent="0.3">
      <c r="B250" s="38" t="s">
        <v>239</v>
      </c>
      <c r="C250" s="38" t="s">
        <v>189</v>
      </c>
      <c r="D250" s="38" t="s">
        <v>94</v>
      </c>
      <c r="E250" s="39" t="str">
        <f t="shared" si="708"/>
        <v>0703</v>
      </c>
      <c r="F250" s="38" t="s">
        <v>106</v>
      </c>
      <c r="G250" s="38"/>
      <c r="H250" s="40" t="s">
        <v>107</v>
      </c>
      <c r="I250" s="18">
        <f t="shared" ref="I250:S250" si="790">I251</f>
        <v>858573.3</v>
      </c>
      <c r="J250" s="18">
        <f t="shared" si="790"/>
        <v>865583.8</v>
      </c>
      <c r="K250" s="18">
        <f t="shared" si="790"/>
        <v>840518.9</v>
      </c>
      <c r="L250" s="18">
        <f t="shared" si="790"/>
        <v>22814</v>
      </c>
      <c r="M250" s="18">
        <f t="shared" si="790"/>
        <v>15602.3</v>
      </c>
      <c r="N250" s="18">
        <f t="shared" si="790"/>
        <v>15602.3</v>
      </c>
      <c r="O250" s="18">
        <f t="shared" si="790"/>
        <v>11411.3</v>
      </c>
      <c r="P250" s="18">
        <f t="shared" si="790"/>
        <v>80612.903000000006</v>
      </c>
      <c r="Q250" s="18">
        <f t="shared" si="790"/>
        <v>0</v>
      </c>
      <c r="R250" s="18">
        <f t="shared" si="790"/>
        <v>0</v>
      </c>
      <c r="S250" s="18">
        <f t="shared" si="790"/>
        <v>15032.905000000001</v>
      </c>
      <c r="T250" s="18">
        <f t="shared" si="542"/>
        <v>988444.40800000017</v>
      </c>
      <c r="U250" s="18">
        <f t="shared" si="710"/>
        <v>881186.10000000009</v>
      </c>
      <c r="V250" s="18">
        <f t="shared" si="711"/>
        <v>856121.20000000007</v>
      </c>
      <c r="W250" s="18">
        <f t="shared" ref="W250:AT250" si="791">W251</f>
        <v>5927.4</v>
      </c>
      <c r="X250" s="18">
        <f t="shared" si="791"/>
        <v>0</v>
      </c>
      <c r="Y250" s="18">
        <f t="shared" si="791"/>
        <v>0</v>
      </c>
      <c r="Z250" s="18">
        <f t="shared" si="791"/>
        <v>9105.505000000001</v>
      </c>
      <c r="AA250" s="18">
        <f t="shared" si="791"/>
        <v>140.6</v>
      </c>
      <c r="AB250" s="18">
        <f t="shared" si="791"/>
        <v>0</v>
      </c>
      <c r="AC250" s="18">
        <f t="shared" si="791"/>
        <v>140.6</v>
      </c>
      <c r="AD250" s="18">
        <f t="shared" si="791"/>
        <v>0</v>
      </c>
      <c r="AE250" s="18">
        <f t="shared" si="791"/>
        <v>0</v>
      </c>
      <c r="AF250" s="41">
        <f t="shared" si="791"/>
        <v>1014492.7841</v>
      </c>
      <c r="AG250" s="41">
        <f t="shared" si="791"/>
        <v>0</v>
      </c>
      <c r="AH250" s="41">
        <f t="shared" si="791"/>
        <v>0</v>
      </c>
      <c r="AI250" s="41">
        <f t="shared" si="791"/>
        <v>0</v>
      </c>
      <c r="AJ250" s="41">
        <f t="shared" si="791"/>
        <v>0</v>
      </c>
      <c r="AK250" s="41">
        <f t="shared" si="791"/>
        <v>0</v>
      </c>
      <c r="AL250" s="41">
        <f t="shared" si="791"/>
        <v>1014492.74424</v>
      </c>
      <c r="AM250" s="41">
        <f t="shared" si="791"/>
        <v>0</v>
      </c>
      <c r="AN250" s="41">
        <f t="shared" si="791"/>
        <v>0</v>
      </c>
      <c r="AO250" s="14">
        <f t="shared" si="791"/>
        <v>672188.93690000009</v>
      </c>
      <c r="AP250" s="42">
        <f t="shared" si="791"/>
        <v>988465.15500000003</v>
      </c>
      <c r="AQ250" s="42">
        <f t="shared" si="791"/>
        <v>11411.3</v>
      </c>
      <c r="AR250" s="42">
        <f t="shared" si="791"/>
        <v>0</v>
      </c>
      <c r="AS250" s="42">
        <f t="shared" si="791"/>
        <v>0</v>
      </c>
      <c r="AT250" s="42">
        <f t="shared" si="791"/>
        <v>0</v>
      </c>
      <c r="AU250" s="42">
        <f t="shared" si="713"/>
        <v>999876.45500000007</v>
      </c>
      <c r="AV250" s="42">
        <f t="shared" si="714"/>
        <v>-11432.046999999904</v>
      </c>
      <c r="AW250" s="42">
        <f t="shared" si="715"/>
        <v>1003477.3130000002</v>
      </c>
      <c r="AX250" s="42">
        <f t="shared" si="716"/>
        <v>881326.70000000007</v>
      </c>
      <c r="AY250" s="42">
        <f t="shared" si="717"/>
        <v>856261.8</v>
      </c>
      <c r="AZ250" s="42">
        <f>AZ251</f>
        <v>0</v>
      </c>
      <c r="BA250" s="43">
        <f t="shared" si="718"/>
        <v>99.99999607094297</v>
      </c>
      <c r="BB250" s="20"/>
    </row>
    <row r="251" spans="2:54" x14ac:dyDescent="0.3">
      <c r="B251" s="38" t="s">
        <v>239</v>
      </c>
      <c r="C251" s="38" t="s">
        <v>189</v>
      </c>
      <c r="D251" s="38" t="s">
        <v>94</v>
      </c>
      <c r="E251" s="39" t="str">
        <f t="shared" si="708"/>
        <v>0703</v>
      </c>
      <c r="F251" s="38" t="s">
        <v>164</v>
      </c>
      <c r="G251" s="38"/>
      <c r="H251" s="40" t="s">
        <v>49</v>
      </c>
      <c r="I251" s="18">
        <f t="shared" ref="I251:S251" si="792">I252+I257</f>
        <v>858573.3</v>
      </c>
      <c r="J251" s="18">
        <f t="shared" si="792"/>
        <v>865583.8</v>
      </c>
      <c r="K251" s="18">
        <f t="shared" si="792"/>
        <v>840518.9</v>
      </c>
      <c r="L251" s="18">
        <f t="shared" si="792"/>
        <v>22814</v>
      </c>
      <c r="M251" s="18">
        <f t="shared" si="792"/>
        <v>15602.3</v>
      </c>
      <c r="N251" s="18">
        <f t="shared" si="792"/>
        <v>15602.3</v>
      </c>
      <c r="O251" s="18">
        <f t="shared" si="792"/>
        <v>11411.3</v>
      </c>
      <c r="P251" s="18">
        <f t="shared" si="792"/>
        <v>80612.903000000006</v>
      </c>
      <c r="Q251" s="18">
        <f t="shared" si="792"/>
        <v>0</v>
      </c>
      <c r="R251" s="18">
        <f t="shared" si="792"/>
        <v>0</v>
      </c>
      <c r="S251" s="18">
        <f t="shared" si="792"/>
        <v>15032.905000000001</v>
      </c>
      <c r="T251" s="18">
        <f t="shared" si="542"/>
        <v>988444.40800000017</v>
      </c>
      <c r="U251" s="18">
        <f t="shared" si="710"/>
        <v>881186.10000000009</v>
      </c>
      <c r="V251" s="18">
        <f t="shared" si="711"/>
        <v>856121.20000000007</v>
      </c>
      <c r="W251" s="18">
        <f t="shared" ref="W251:AT251" si="793">W252+W257</f>
        <v>5927.4</v>
      </c>
      <c r="X251" s="18">
        <f t="shared" si="793"/>
        <v>0</v>
      </c>
      <c r="Y251" s="18">
        <f t="shared" si="793"/>
        <v>0</v>
      </c>
      <c r="Z251" s="18">
        <f t="shared" si="793"/>
        <v>9105.505000000001</v>
      </c>
      <c r="AA251" s="18">
        <f t="shared" si="793"/>
        <v>140.6</v>
      </c>
      <c r="AB251" s="18">
        <f t="shared" si="793"/>
        <v>0</v>
      </c>
      <c r="AC251" s="18">
        <f t="shared" si="793"/>
        <v>140.6</v>
      </c>
      <c r="AD251" s="18">
        <f t="shared" si="793"/>
        <v>0</v>
      </c>
      <c r="AE251" s="18">
        <f t="shared" si="793"/>
        <v>0</v>
      </c>
      <c r="AF251" s="41">
        <f t="shared" si="793"/>
        <v>1014492.7841</v>
      </c>
      <c r="AG251" s="41">
        <f t="shared" si="793"/>
        <v>0</v>
      </c>
      <c r="AH251" s="41">
        <f t="shared" si="793"/>
        <v>0</v>
      </c>
      <c r="AI251" s="41">
        <f t="shared" si="793"/>
        <v>0</v>
      </c>
      <c r="AJ251" s="41">
        <f t="shared" si="793"/>
        <v>0</v>
      </c>
      <c r="AK251" s="41">
        <f t="shared" si="793"/>
        <v>0</v>
      </c>
      <c r="AL251" s="41">
        <f t="shared" si="793"/>
        <v>1014492.74424</v>
      </c>
      <c r="AM251" s="41">
        <f t="shared" si="793"/>
        <v>0</v>
      </c>
      <c r="AN251" s="41">
        <f t="shared" si="793"/>
        <v>0</v>
      </c>
      <c r="AO251" s="42">
        <f t="shared" si="793"/>
        <v>672188.93690000009</v>
      </c>
      <c r="AP251" s="42">
        <f t="shared" si="793"/>
        <v>988465.15500000003</v>
      </c>
      <c r="AQ251" s="42">
        <f t="shared" si="793"/>
        <v>11411.3</v>
      </c>
      <c r="AR251" s="42">
        <f t="shared" si="793"/>
        <v>0</v>
      </c>
      <c r="AS251" s="42">
        <f t="shared" si="793"/>
        <v>0</v>
      </c>
      <c r="AT251" s="42">
        <f t="shared" si="793"/>
        <v>0</v>
      </c>
      <c r="AU251" s="42">
        <f t="shared" si="713"/>
        <v>999876.45500000007</v>
      </c>
      <c r="AV251" s="42">
        <f t="shared" si="714"/>
        <v>-11432.046999999904</v>
      </c>
      <c r="AW251" s="42">
        <f t="shared" si="715"/>
        <v>1003477.3130000002</v>
      </c>
      <c r="AX251" s="42">
        <f t="shared" si="716"/>
        <v>881326.70000000007</v>
      </c>
      <c r="AY251" s="42">
        <f t="shared" si="717"/>
        <v>856261.8</v>
      </c>
      <c r="AZ251" s="42">
        <f>AZ252+AZ257</f>
        <v>0</v>
      </c>
      <c r="BA251" s="43">
        <f t="shared" si="718"/>
        <v>99.99999607094297</v>
      </c>
      <c r="BB251" s="20"/>
    </row>
    <row r="252" spans="2:54" ht="31.2" x14ac:dyDescent="0.3">
      <c r="B252" s="38" t="s">
        <v>239</v>
      </c>
      <c r="C252" s="38" t="s">
        <v>189</v>
      </c>
      <c r="D252" s="38" t="s">
        <v>94</v>
      </c>
      <c r="E252" s="39" t="str">
        <f t="shared" si="708"/>
        <v>0703</v>
      </c>
      <c r="F252" s="38" t="s">
        <v>243</v>
      </c>
      <c r="G252" s="38"/>
      <c r="H252" s="40" t="s">
        <v>244</v>
      </c>
      <c r="I252" s="18">
        <f t="shared" ref="I252:S252" si="794">I255+I253</f>
        <v>117300.09999999999</v>
      </c>
      <c r="J252" s="18">
        <f t="shared" si="794"/>
        <v>118571.5</v>
      </c>
      <c r="K252" s="18">
        <f t="shared" si="794"/>
        <v>93506.599999999991</v>
      </c>
      <c r="L252" s="18">
        <f t="shared" si="794"/>
        <v>7261.3</v>
      </c>
      <c r="M252" s="18">
        <f t="shared" si="794"/>
        <v>0</v>
      </c>
      <c r="N252" s="18">
        <f t="shared" si="794"/>
        <v>0</v>
      </c>
      <c r="O252" s="18">
        <f t="shared" si="794"/>
        <v>0</v>
      </c>
      <c r="P252" s="18">
        <f t="shared" si="794"/>
        <v>9679.9709999999995</v>
      </c>
      <c r="Q252" s="18">
        <f t="shared" si="794"/>
        <v>0</v>
      </c>
      <c r="R252" s="18">
        <f t="shared" si="794"/>
        <v>0</v>
      </c>
      <c r="S252" s="18">
        <f t="shared" si="794"/>
        <v>9105.505000000001</v>
      </c>
      <c r="T252" s="18">
        <f t="shared" si="542"/>
        <v>143346.87599999999</v>
      </c>
      <c r="U252" s="18">
        <f t="shared" si="710"/>
        <v>118571.5</v>
      </c>
      <c r="V252" s="18">
        <f t="shared" si="711"/>
        <v>93506.599999999991</v>
      </c>
      <c r="W252" s="18">
        <f t="shared" ref="W252:AT252" si="795">W255+W253</f>
        <v>0</v>
      </c>
      <c r="X252" s="18">
        <f t="shared" si="795"/>
        <v>0</v>
      </c>
      <c r="Y252" s="18">
        <f t="shared" si="795"/>
        <v>0</v>
      </c>
      <c r="Z252" s="18">
        <f t="shared" si="795"/>
        <v>9105.505000000001</v>
      </c>
      <c r="AA252" s="18">
        <f t="shared" si="795"/>
        <v>140.6</v>
      </c>
      <c r="AB252" s="18">
        <f t="shared" si="795"/>
        <v>0</v>
      </c>
      <c r="AC252" s="18">
        <f t="shared" si="795"/>
        <v>140.6</v>
      </c>
      <c r="AD252" s="18">
        <f t="shared" si="795"/>
        <v>0</v>
      </c>
      <c r="AE252" s="18">
        <f t="shared" si="795"/>
        <v>0</v>
      </c>
      <c r="AF252" s="41">
        <f t="shared" si="795"/>
        <v>168816.84229999999</v>
      </c>
      <c r="AG252" s="41">
        <f t="shared" si="795"/>
        <v>0</v>
      </c>
      <c r="AH252" s="41">
        <f t="shared" si="795"/>
        <v>0</v>
      </c>
      <c r="AI252" s="41">
        <f t="shared" si="795"/>
        <v>0</v>
      </c>
      <c r="AJ252" s="41">
        <f t="shared" si="795"/>
        <v>0</v>
      </c>
      <c r="AK252" s="41">
        <f t="shared" si="795"/>
        <v>0</v>
      </c>
      <c r="AL252" s="41">
        <f t="shared" si="795"/>
        <v>168816.80244</v>
      </c>
      <c r="AM252" s="41">
        <f t="shared" si="795"/>
        <v>0</v>
      </c>
      <c r="AN252" s="41">
        <f t="shared" si="795"/>
        <v>0</v>
      </c>
      <c r="AO252" s="14">
        <f t="shared" si="795"/>
        <v>62757.751430000004</v>
      </c>
      <c r="AP252" s="42">
        <f t="shared" si="795"/>
        <v>154778.92300000001</v>
      </c>
      <c r="AQ252" s="42">
        <f t="shared" si="795"/>
        <v>0</v>
      </c>
      <c r="AR252" s="42">
        <f t="shared" si="795"/>
        <v>0</v>
      </c>
      <c r="AS252" s="42">
        <f t="shared" si="795"/>
        <v>0</v>
      </c>
      <c r="AT252" s="42">
        <f t="shared" si="795"/>
        <v>0</v>
      </c>
      <c r="AU252" s="42">
        <f t="shared" si="713"/>
        <v>154778.92300000001</v>
      </c>
      <c r="AV252" s="42">
        <f t="shared" si="714"/>
        <v>-11432.04700000002</v>
      </c>
      <c r="AW252" s="42">
        <f t="shared" si="715"/>
        <v>152452.38099999999</v>
      </c>
      <c r="AX252" s="42">
        <f t="shared" si="716"/>
        <v>118712.1</v>
      </c>
      <c r="AY252" s="42">
        <f t="shared" si="717"/>
        <v>93647.2</v>
      </c>
      <c r="AZ252" s="42">
        <f>AZ255+AZ253</f>
        <v>0</v>
      </c>
      <c r="BA252" s="43">
        <f t="shared" si="718"/>
        <v>99.999976388611799</v>
      </c>
      <c r="BB252" s="20"/>
    </row>
    <row r="253" spans="2:54" ht="31.2" x14ac:dyDescent="0.3">
      <c r="B253" s="38" t="s">
        <v>239</v>
      </c>
      <c r="C253" s="38" t="s">
        <v>189</v>
      </c>
      <c r="D253" s="38" t="s">
        <v>94</v>
      </c>
      <c r="E253" s="39" t="str">
        <f t="shared" si="708"/>
        <v>0703</v>
      </c>
      <c r="F253" s="38" t="s">
        <v>245</v>
      </c>
      <c r="G253" s="38"/>
      <c r="H253" s="40" t="s">
        <v>246</v>
      </c>
      <c r="I253" s="18">
        <f t="shared" ref="I253:S253" si="796">I254</f>
        <v>474.4</v>
      </c>
      <c r="J253" s="18">
        <f t="shared" si="796"/>
        <v>474.4</v>
      </c>
      <c r="K253" s="18">
        <f t="shared" si="796"/>
        <v>474.4</v>
      </c>
      <c r="L253" s="18">
        <f t="shared" si="796"/>
        <v>0</v>
      </c>
      <c r="M253" s="18">
        <f t="shared" si="796"/>
        <v>0</v>
      </c>
      <c r="N253" s="18">
        <f t="shared" si="796"/>
        <v>0</v>
      </c>
      <c r="O253" s="18">
        <f t="shared" si="796"/>
        <v>0</v>
      </c>
      <c r="P253" s="18">
        <f t="shared" si="796"/>
        <v>0</v>
      </c>
      <c r="Q253" s="18">
        <f t="shared" si="796"/>
        <v>0</v>
      </c>
      <c r="R253" s="18">
        <f t="shared" si="796"/>
        <v>0</v>
      </c>
      <c r="S253" s="18">
        <f t="shared" si="796"/>
        <v>140.6</v>
      </c>
      <c r="T253" s="18">
        <f t="shared" si="542"/>
        <v>615</v>
      </c>
      <c r="U253" s="18">
        <f t="shared" si="710"/>
        <v>474.4</v>
      </c>
      <c r="V253" s="18">
        <f t="shared" si="711"/>
        <v>474.4</v>
      </c>
      <c r="W253" s="18">
        <f t="shared" ref="W253:AD253" si="797">W254</f>
        <v>0</v>
      </c>
      <c r="X253" s="18">
        <f t="shared" si="797"/>
        <v>0</v>
      </c>
      <c r="Y253" s="18">
        <f t="shared" si="797"/>
        <v>0</v>
      </c>
      <c r="Z253" s="18">
        <f t="shared" si="797"/>
        <v>140.6</v>
      </c>
      <c r="AA253" s="18">
        <f t="shared" si="797"/>
        <v>140.6</v>
      </c>
      <c r="AB253" s="18">
        <f t="shared" si="797"/>
        <v>0</v>
      </c>
      <c r="AC253" s="18">
        <f t="shared" si="797"/>
        <v>140.6</v>
      </c>
      <c r="AD253" s="18">
        <f t="shared" si="797"/>
        <v>0</v>
      </c>
      <c r="AE253" s="18"/>
      <c r="AF253" s="41">
        <f t="shared" ref="AF253:AT253" si="798">AF254</f>
        <v>538.38699999999994</v>
      </c>
      <c r="AG253" s="41">
        <f t="shared" si="798"/>
        <v>0</v>
      </c>
      <c r="AH253" s="41">
        <f t="shared" si="798"/>
        <v>0</v>
      </c>
      <c r="AI253" s="41">
        <f t="shared" si="798"/>
        <v>0</v>
      </c>
      <c r="AJ253" s="41">
        <f t="shared" si="798"/>
        <v>0</v>
      </c>
      <c r="AK253" s="41">
        <f t="shared" si="798"/>
        <v>0</v>
      </c>
      <c r="AL253" s="41">
        <f t="shared" si="798"/>
        <v>538.36648000000002</v>
      </c>
      <c r="AM253" s="41">
        <f t="shared" si="798"/>
        <v>0</v>
      </c>
      <c r="AN253" s="41">
        <f t="shared" si="798"/>
        <v>0</v>
      </c>
      <c r="AO253" s="42">
        <f t="shared" si="798"/>
        <v>354.06356</v>
      </c>
      <c r="AP253" s="42">
        <f t="shared" si="798"/>
        <v>615</v>
      </c>
      <c r="AQ253" s="42">
        <f t="shared" si="798"/>
        <v>0</v>
      </c>
      <c r="AR253" s="42">
        <f t="shared" si="798"/>
        <v>0</v>
      </c>
      <c r="AS253" s="42">
        <f t="shared" si="798"/>
        <v>0</v>
      </c>
      <c r="AT253" s="42">
        <f t="shared" si="798"/>
        <v>0</v>
      </c>
      <c r="AU253" s="42">
        <f t="shared" si="713"/>
        <v>615</v>
      </c>
      <c r="AV253" s="42">
        <f t="shared" si="714"/>
        <v>0</v>
      </c>
      <c r="AW253" s="42">
        <f t="shared" si="715"/>
        <v>755.6</v>
      </c>
      <c r="AX253" s="42">
        <f t="shared" si="716"/>
        <v>615</v>
      </c>
      <c r="AY253" s="42">
        <f t="shared" si="717"/>
        <v>615</v>
      </c>
      <c r="AZ253" s="42">
        <f>AZ254</f>
        <v>0</v>
      </c>
      <c r="BA253" s="43">
        <f t="shared" si="718"/>
        <v>99.996188615252606</v>
      </c>
      <c r="BB253" s="20"/>
    </row>
    <row r="254" spans="2:54" ht="31.2" x14ac:dyDescent="0.3">
      <c r="B254" s="38" t="s">
        <v>239</v>
      </c>
      <c r="C254" s="38" t="s">
        <v>189</v>
      </c>
      <c r="D254" s="38" t="s">
        <v>94</v>
      </c>
      <c r="E254" s="39" t="str">
        <f t="shared" si="708"/>
        <v>0703</v>
      </c>
      <c r="F254" s="38" t="s">
        <v>245</v>
      </c>
      <c r="G254" s="38" t="s">
        <v>150</v>
      </c>
      <c r="H254" s="40" t="s">
        <v>151</v>
      </c>
      <c r="I254" s="18">
        <v>474.4</v>
      </c>
      <c r="J254" s="18">
        <v>474.4</v>
      </c>
      <c r="K254" s="18">
        <v>474.4</v>
      </c>
      <c r="L254" s="18"/>
      <c r="M254" s="18"/>
      <c r="N254" s="18"/>
      <c r="O254" s="18">
        <v>0</v>
      </c>
      <c r="P254" s="18">
        <v>0</v>
      </c>
      <c r="Q254" s="18">
        <v>0</v>
      </c>
      <c r="R254" s="18">
        <v>0</v>
      </c>
      <c r="S254" s="18">
        <v>140.6</v>
      </c>
      <c r="T254" s="18">
        <f t="shared" si="542"/>
        <v>615</v>
      </c>
      <c r="U254" s="18">
        <f t="shared" si="710"/>
        <v>474.4</v>
      </c>
      <c r="V254" s="18">
        <f t="shared" si="711"/>
        <v>474.4</v>
      </c>
      <c r="W254" s="18"/>
      <c r="X254" s="18"/>
      <c r="Y254" s="18"/>
      <c r="Z254" s="18">
        <v>140.6</v>
      </c>
      <c r="AA254" s="18">
        <v>140.6</v>
      </c>
      <c r="AB254" s="18"/>
      <c r="AC254" s="18">
        <v>140.6</v>
      </c>
      <c r="AD254" s="18"/>
      <c r="AE254" s="18"/>
      <c r="AF254" s="41">
        <v>538.38699999999994</v>
      </c>
      <c r="AG254" s="41"/>
      <c r="AH254" s="41">
        <v>0</v>
      </c>
      <c r="AI254" s="41">
        <v>0</v>
      </c>
      <c r="AJ254" s="41">
        <v>0</v>
      </c>
      <c r="AK254" s="41">
        <v>0</v>
      </c>
      <c r="AL254" s="41">
        <v>538.36648000000002</v>
      </c>
      <c r="AM254" s="41">
        <v>0</v>
      </c>
      <c r="AN254" s="41">
        <v>0</v>
      </c>
      <c r="AO254" s="14">
        <v>354.06356</v>
      </c>
      <c r="AP254" s="42">
        <v>615</v>
      </c>
      <c r="AQ254" s="42">
        <v>0</v>
      </c>
      <c r="AR254" s="42">
        <v>0</v>
      </c>
      <c r="AS254" s="42">
        <v>0</v>
      </c>
      <c r="AT254" s="42">
        <v>0</v>
      </c>
      <c r="AU254" s="42">
        <f t="shared" si="713"/>
        <v>615</v>
      </c>
      <c r="AV254" s="42">
        <f t="shared" si="714"/>
        <v>0</v>
      </c>
      <c r="AW254" s="42">
        <f t="shared" si="715"/>
        <v>755.6</v>
      </c>
      <c r="AX254" s="42">
        <f t="shared" si="716"/>
        <v>615</v>
      </c>
      <c r="AY254" s="42">
        <f t="shared" si="717"/>
        <v>615</v>
      </c>
      <c r="AZ254" s="42"/>
      <c r="BA254" s="43">
        <f t="shared" si="718"/>
        <v>99.996188615252606</v>
      </c>
      <c r="BB254" s="44"/>
    </row>
    <row r="255" spans="2:54" ht="46.8" x14ac:dyDescent="0.3">
      <c r="B255" s="38" t="s">
        <v>239</v>
      </c>
      <c r="C255" s="38" t="s">
        <v>189</v>
      </c>
      <c r="D255" s="38" t="s">
        <v>94</v>
      </c>
      <c r="E255" s="39" t="str">
        <f t="shared" si="708"/>
        <v>0703</v>
      </c>
      <c r="F255" s="38" t="s">
        <v>247</v>
      </c>
      <c r="G255" s="38"/>
      <c r="H255" s="40" t="s">
        <v>248</v>
      </c>
      <c r="I255" s="18">
        <f t="shared" ref="I255:S255" si="799">I256</f>
        <v>116825.7</v>
      </c>
      <c r="J255" s="18">
        <f t="shared" si="799"/>
        <v>118097.1</v>
      </c>
      <c r="K255" s="18">
        <f t="shared" si="799"/>
        <v>93032.2</v>
      </c>
      <c r="L255" s="18">
        <f t="shared" si="799"/>
        <v>7261.3</v>
      </c>
      <c r="M255" s="18">
        <f t="shared" si="799"/>
        <v>0</v>
      </c>
      <c r="N255" s="18">
        <f t="shared" si="799"/>
        <v>0</v>
      </c>
      <c r="O255" s="18">
        <f t="shared" si="799"/>
        <v>0</v>
      </c>
      <c r="P255" s="18">
        <f t="shared" si="799"/>
        <v>9679.9709999999995</v>
      </c>
      <c r="Q255" s="18">
        <f t="shared" si="799"/>
        <v>0</v>
      </c>
      <c r="R255" s="18">
        <f t="shared" si="799"/>
        <v>0</v>
      </c>
      <c r="S255" s="18">
        <f t="shared" si="799"/>
        <v>8964.9050000000007</v>
      </c>
      <c r="T255" s="18">
        <f t="shared" ref="T255:T318" si="800">I255+L255+S255+R255+Q255+P255+O255</f>
        <v>142731.87599999999</v>
      </c>
      <c r="U255" s="18">
        <f t="shared" si="710"/>
        <v>118097.1</v>
      </c>
      <c r="V255" s="18">
        <f t="shared" si="711"/>
        <v>93032.2</v>
      </c>
      <c r="W255" s="18">
        <f t="shared" ref="W255:AD255" si="801">W256</f>
        <v>0</v>
      </c>
      <c r="X255" s="18">
        <f t="shared" si="801"/>
        <v>0</v>
      </c>
      <c r="Y255" s="18">
        <f t="shared" si="801"/>
        <v>0</v>
      </c>
      <c r="Z255" s="18">
        <f t="shared" si="801"/>
        <v>8964.9050000000007</v>
      </c>
      <c r="AA255" s="18">
        <f t="shared" si="801"/>
        <v>0</v>
      </c>
      <c r="AB255" s="18">
        <f t="shared" si="801"/>
        <v>0</v>
      </c>
      <c r="AC255" s="18">
        <f t="shared" si="801"/>
        <v>0</v>
      </c>
      <c r="AD255" s="18">
        <f t="shared" si="801"/>
        <v>0</v>
      </c>
      <c r="AE255" s="18"/>
      <c r="AF255" s="41">
        <f t="shared" ref="AF255:AT255" si="802">AF256</f>
        <v>168278.4553</v>
      </c>
      <c r="AG255" s="41">
        <f t="shared" si="802"/>
        <v>0</v>
      </c>
      <c r="AH255" s="41">
        <f t="shared" si="802"/>
        <v>0</v>
      </c>
      <c r="AI255" s="41">
        <f t="shared" si="802"/>
        <v>0</v>
      </c>
      <c r="AJ255" s="41">
        <f t="shared" si="802"/>
        <v>0</v>
      </c>
      <c r="AK255" s="41">
        <f t="shared" si="802"/>
        <v>0</v>
      </c>
      <c r="AL255" s="41">
        <f t="shared" si="802"/>
        <v>168278.43596</v>
      </c>
      <c r="AM255" s="41">
        <f t="shared" si="802"/>
        <v>0</v>
      </c>
      <c r="AN255" s="41">
        <f t="shared" si="802"/>
        <v>0</v>
      </c>
      <c r="AO255" s="42">
        <f t="shared" si="802"/>
        <v>62403.687870000002</v>
      </c>
      <c r="AP255" s="42">
        <f t="shared" si="802"/>
        <v>154163.92300000001</v>
      </c>
      <c r="AQ255" s="42">
        <f t="shared" si="802"/>
        <v>0</v>
      </c>
      <c r="AR255" s="42">
        <f t="shared" si="802"/>
        <v>0</v>
      </c>
      <c r="AS255" s="42">
        <f t="shared" si="802"/>
        <v>0</v>
      </c>
      <c r="AT255" s="42">
        <f t="shared" si="802"/>
        <v>0</v>
      </c>
      <c r="AU255" s="42">
        <f t="shared" si="713"/>
        <v>154163.92300000001</v>
      </c>
      <c r="AV255" s="42">
        <f t="shared" si="714"/>
        <v>-11432.04700000002</v>
      </c>
      <c r="AW255" s="42">
        <f t="shared" si="715"/>
        <v>151696.78099999999</v>
      </c>
      <c r="AX255" s="42">
        <f t="shared" si="716"/>
        <v>118097.1</v>
      </c>
      <c r="AY255" s="42">
        <f t="shared" si="717"/>
        <v>93032.2</v>
      </c>
      <c r="AZ255" s="42">
        <f>AZ256</f>
        <v>0</v>
      </c>
      <c r="BA255" s="43">
        <f t="shared" si="718"/>
        <v>99.999988507144323</v>
      </c>
      <c r="BB255" s="20"/>
    </row>
    <row r="256" spans="2:54" ht="31.2" x14ac:dyDescent="0.3">
      <c r="B256" s="38" t="s">
        <v>239</v>
      </c>
      <c r="C256" s="38" t="s">
        <v>189</v>
      </c>
      <c r="D256" s="38" t="s">
        <v>94</v>
      </c>
      <c r="E256" s="39" t="str">
        <f t="shared" si="708"/>
        <v>0703</v>
      </c>
      <c r="F256" s="38" t="s">
        <v>247</v>
      </c>
      <c r="G256" s="38" t="s">
        <v>150</v>
      </c>
      <c r="H256" s="40" t="s">
        <v>151</v>
      </c>
      <c r="I256" s="18">
        <v>116825.7</v>
      </c>
      <c r="J256" s="18">
        <v>118097.1</v>
      </c>
      <c r="K256" s="18">
        <v>93032.2</v>
      </c>
      <c r="L256" s="18">
        <v>7261.3</v>
      </c>
      <c r="M256" s="18"/>
      <c r="N256" s="18"/>
      <c r="O256" s="18">
        <v>0</v>
      </c>
      <c r="P256" s="18">
        <v>9679.9709999999995</v>
      </c>
      <c r="Q256" s="18">
        <v>0</v>
      </c>
      <c r="R256" s="18">
        <v>0</v>
      </c>
      <c r="S256" s="18">
        <v>8964.9050000000007</v>
      </c>
      <c r="T256" s="18">
        <f t="shared" si="800"/>
        <v>142731.87599999999</v>
      </c>
      <c r="U256" s="18">
        <f t="shared" si="710"/>
        <v>118097.1</v>
      </c>
      <c r="V256" s="18">
        <f t="shared" si="711"/>
        <v>93032.2</v>
      </c>
      <c r="W256" s="18"/>
      <c r="X256" s="18"/>
      <c r="Y256" s="18"/>
      <c r="Z256" s="18">
        <v>8964.9050000000007</v>
      </c>
      <c r="AA256" s="18"/>
      <c r="AB256" s="18"/>
      <c r="AC256" s="18"/>
      <c r="AD256" s="18"/>
      <c r="AE256" s="18"/>
      <c r="AF256" s="41">
        <v>168278.4553</v>
      </c>
      <c r="AG256" s="41"/>
      <c r="AH256" s="41">
        <v>0</v>
      </c>
      <c r="AI256" s="41">
        <v>0</v>
      </c>
      <c r="AJ256" s="41">
        <v>0</v>
      </c>
      <c r="AK256" s="41">
        <v>0</v>
      </c>
      <c r="AL256" s="41">
        <v>168278.43596</v>
      </c>
      <c r="AM256" s="41">
        <v>0</v>
      </c>
      <c r="AN256" s="41">
        <v>0</v>
      </c>
      <c r="AO256" s="14">
        <v>62403.687870000002</v>
      </c>
      <c r="AP256" s="42">
        <v>154163.92300000001</v>
      </c>
      <c r="AQ256" s="42">
        <v>0</v>
      </c>
      <c r="AR256" s="42">
        <v>0</v>
      </c>
      <c r="AS256" s="42">
        <v>0</v>
      </c>
      <c r="AT256" s="42">
        <v>0</v>
      </c>
      <c r="AU256" s="42">
        <f t="shared" si="713"/>
        <v>154163.92300000001</v>
      </c>
      <c r="AV256" s="42">
        <f t="shared" si="714"/>
        <v>-11432.04700000002</v>
      </c>
      <c r="AW256" s="42">
        <f t="shared" si="715"/>
        <v>151696.78099999999</v>
      </c>
      <c r="AX256" s="42">
        <f t="shared" si="716"/>
        <v>118097.1</v>
      </c>
      <c r="AY256" s="42">
        <f t="shared" si="717"/>
        <v>93032.2</v>
      </c>
      <c r="AZ256" s="42"/>
      <c r="BA256" s="43">
        <f t="shared" si="718"/>
        <v>99.999988507144323</v>
      </c>
      <c r="BB256" s="44"/>
    </row>
    <row r="257" spans="2:54" ht="31.2" x14ac:dyDescent="0.3">
      <c r="B257" s="38" t="s">
        <v>239</v>
      </c>
      <c r="C257" s="38" t="s">
        <v>189</v>
      </c>
      <c r="D257" s="38" t="s">
        <v>94</v>
      </c>
      <c r="E257" s="39" t="str">
        <f t="shared" si="708"/>
        <v>0703</v>
      </c>
      <c r="F257" s="38" t="s">
        <v>249</v>
      </c>
      <c r="G257" s="38"/>
      <c r="H257" s="40" t="s">
        <v>250</v>
      </c>
      <c r="I257" s="18">
        <f t="shared" ref="I257:S257" si="803">I258+I262+I264+I260</f>
        <v>741273.20000000007</v>
      </c>
      <c r="J257" s="18">
        <f t="shared" si="803"/>
        <v>747012.3</v>
      </c>
      <c r="K257" s="18">
        <f t="shared" si="803"/>
        <v>747012.3</v>
      </c>
      <c r="L257" s="18">
        <f t="shared" si="803"/>
        <v>15552.699999999999</v>
      </c>
      <c r="M257" s="18">
        <f t="shared" si="803"/>
        <v>15602.3</v>
      </c>
      <c r="N257" s="18">
        <f t="shared" si="803"/>
        <v>15602.3</v>
      </c>
      <c r="O257" s="18">
        <f t="shared" si="803"/>
        <v>11411.3</v>
      </c>
      <c r="P257" s="18">
        <f t="shared" si="803"/>
        <v>70932.932000000001</v>
      </c>
      <c r="Q257" s="18">
        <f t="shared" si="803"/>
        <v>0</v>
      </c>
      <c r="R257" s="18">
        <f t="shared" si="803"/>
        <v>0</v>
      </c>
      <c r="S257" s="18">
        <f t="shared" si="803"/>
        <v>5927.4</v>
      </c>
      <c r="T257" s="18">
        <f t="shared" si="800"/>
        <v>845097.53200000012</v>
      </c>
      <c r="U257" s="18">
        <f t="shared" si="710"/>
        <v>762614.60000000009</v>
      </c>
      <c r="V257" s="18">
        <f t="shared" si="711"/>
        <v>762614.60000000009</v>
      </c>
      <c r="W257" s="18">
        <f t="shared" ref="W257:AT257" si="804">W258+W262+W264+W260</f>
        <v>5927.4</v>
      </c>
      <c r="X257" s="18">
        <f t="shared" si="804"/>
        <v>0</v>
      </c>
      <c r="Y257" s="18">
        <f t="shared" si="804"/>
        <v>0</v>
      </c>
      <c r="Z257" s="18">
        <f t="shared" si="804"/>
        <v>0</v>
      </c>
      <c r="AA257" s="18">
        <f t="shared" si="804"/>
        <v>0</v>
      </c>
      <c r="AB257" s="18">
        <f t="shared" si="804"/>
        <v>0</v>
      </c>
      <c r="AC257" s="18">
        <f t="shared" si="804"/>
        <v>0</v>
      </c>
      <c r="AD257" s="18">
        <f t="shared" si="804"/>
        <v>0</v>
      </c>
      <c r="AE257" s="18">
        <f t="shared" si="804"/>
        <v>0</v>
      </c>
      <c r="AF257" s="41">
        <f t="shared" si="804"/>
        <v>845675.94180000003</v>
      </c>
      <c r="AG257" s="41">
        <f t="shared" si="804"/>
        <v>0</v>
      </c>
      <c r="AH257" s="41">
        <f t="shared" si="804"/>
        <v>0</v>
      </c>
      <c r="AI257" s="41">
        <f t="shared" si="804"/>
        <v>0</v>
      </c>
      <c r="AJ257" s="41">
        <f t="shared" si="804"/>
        <v>0</v>
      </c>
      <c r="AK257" s="41">
        <f t="shared" si="804"/>
        <v>0</v>
      </c>
      <c r="AL257" s="41">
        <f t="shared" si="804"/>
        <v>845675.94180000003</v>
      </c>
      <c r="AM257" s="41">
        <f t="shared" si="804"/>
        <v>0</v>
      </c>
      <c r="AN257" s="41">
        <f t="shared" si="804"/>
        <v>0</v>
      </c>
      <c r="AO257" s="42">
        <f t="shared" si="804"/>
        <v>609431.18547000003</v>
      </c>
      <c r="AP257" s="42">
        <f t="shared" si="804"/>
        <v>833686.23199999996</v>
      </c>
      <c r="AQ257" s="42">
        <f t="shared" si="804"/>
        <v>11411.3</v>
      </c>
      <c r="AR257" s="42">
        <f t="shared" si="804"/>
        <v>0</v>
      </c>
      <c r="AS257" s="42">
        <f t="shared" si="804"/>
        <v>0</v>
      </c>
      <c r="AT257" s="42">
        <f t="shared" si="804"/>
        <v>0</v>
      </c>
      <c r="AU257" s="42">
        <f t="shared" si="713"/>
        <v>845097.53200000001</v>
      </c>
      <c r="AV257" s="42">
        <f t="shared" si="714"/>
        <v>0</v>
      </c>
      <c r="AW257" s="42">
        <f t="shared" si="715"/>
        <v>851024.93200000015</v>
      </c>
      <c r="AX257" s="42">
        <f t="shared" si="716"/>
        <v>762614.60000000009</v>
      </c>
      <c r="AY257" s="42">
        <f t="shared" si="717"/>
        <v>762614.60000000009</v>
      </c>
      <c r="AZ257" s="42">
        <f>AZ258+AZ262+AZ264+AZ260</f>
        <v>0</v>
      </c>
      <c r="BA257" s="43">
        <f t="shared" si="718"/>
        <v>100</v>
      </c>
      <c r="BB257" s="20"/>
    </row>
    <row r="258" spans="2:54" ht="46.8" x14ac:dyDescent="0.3">
      <c r="B258" s="38" t="s">
        <v>239</v>
      </c>
      <c r="C258" s="38" t="s">
        <v>189</v>
      </c>
      <c r="D258" s="38" t="s">
        <v>94</v>
      </c>
      <c r="E258" s="39" t="str">
        <f t="shared" si="708"/>
        <v>0703</v>
      </c>
      <c r="F258" s="38" t="s">
        <v>251</v>
      </c>
      <c r="G258" s="38"/>
      <c r="H258" s="40" t="s">
        <v>71</v>
      </c>
      <c r="I258" s="18">
        <f t="shared" ref="I258:S258" si="805">I259</f>
        <v>710071.4</v>
      </c>
      <c r="J258" s="18">
        <f t="shared" si="805"/>
        <v>723261.8</v>
      </c>
      <c r="K258" s="18">
        <f t="shared" si="805"/>
        <v>723261.8</v>
      </c>
      <c r="L258" s="18">
        <f t="shared" si="805"/>
        <v>15218.3</v>
      </c>
      <c r="M258" s="18">
        <f t="shared" si="805"/>
        <v>15334.9</v>
      </c>
      <c r="N258" s="18">
        <f t="shared" si="805"/>
        <v>15334.9</v>
      </c>
      <c r="O258" s="18">
        <f t="shared" si="805"/>
        <v>0</v>
      </c>
      <c r="P258" s="18">
        <f t="shared" si="805"/>
        <v>68919.872000000003</v>
      </c>
      <c r="Q258" s="18">
        <f t="shared" si="805"/>
        <v>0</v>
      </c>
      <c r="R258" s="18">
        <f t="shared" si="805"/>
        <v>0</v>
      </c>
      <c r="S258" s="18">
        <f t="shared" si="805"/>
        <v>0</v>
      </c>
      <c r="T258" s="18">
        <f t="shared" si="800"/>
        <v>794209.57200000004</v>
      </c>
      <c r="U258" s="18">
        <f t="shared" si="710"/>
        <v>738596.70000000007</v>
      </c>
      <c r="V258" s="18">
        <f t="shared" si="711"/>
        <v>738596.70000000007</v>
      </c>
      <c r="W258" s="18">
        <f t="shared" ref="W258:AT258" si="806">W259</f>
        <v>0</v>
      </c>
      <c r="X258" s="18">
        <f t="shared" si="806"/>
        <v>0</v>
      </c>
      <c r="Y258" s="18">
        <f t="shared" si="806"/>
        <v>0</v>
      </c>
      <c r="Z258" s="18">
        <f t="shared" si="806"/>
        <v>0</v>
      </c>
      <c r="AA258" s="18">
        <f t="shared" si="806"/>
        <v>0</v>
      </c>
      <c r="AB258" s="18">
        <f t="shared" si="806"/>
        <v>0</v>
      </c>
      <c r="AC258" s="18">
        <f t="shared" si="806"/>
        <v>0</v>
      </c>
      <c r="AD258" s="18">
        <f t="shared" si="806"/>
        <v>0</v>
      </c>
      <c r="AE258" s="18">
        <f t="shared" si="806"/>
        <v>0</v>
      </c>
      <c r="AF258" s="41">
        <f t="shared" si="806"/>
        <v>794209.57200000004</v>
      </c>
      <c r="AG258" s="41">
        <f t="shared" si="806"/>
        <v>0</v>
      </c>
      <c r="AH258" s="41">
        <f t="shared" si="806"/>
        <v>0</v>
      </c>
      <c r="AI258" s="41">
        <f t="shared" si="806"/>
        <v>0</v>
      </c>
      <c r="AJ258" s="41">
        <f t="shared" si="806"/>
        <v>0</v>
      </c>
      <c r="AK258" s="41">
        <f t="shared" si="806"/>
        <v>0</v>
      </c>
      <c r="AL258" s="41">
        <f t="shared" si="806"/>
        <v>794209.57200000004</v>
      </c>
      <c r="AM258" s="41">
        <f t="shared" si="806"/>
        <v>0</v>
      </c>
      <c r="AN258" s="41">
        <f t="shared" si="806"/>
        <v>0</v>
      </c>
      <c r="AO258" s="14">
        <f t="shared" si="806"/>
        <v>581087.81082000001</v>
      </c>
      <c r="AP258" s="42">
        <f t="shared" si="806"/>
        <v>794209.57200000004</v>
      </c>
      <c r="AQ258" s="42">
        <f t="shared" si="806"/>
        <v>0</v>
      </c>
      <c r="AR258" s="42">
        <f t="shared" si="806"/>
        <v>0</v>
      </c>
      <c r="AS258" s="42">
        <f t="shared" si="806"/>
        <v>0</v>
      </c>
      <c r="AT258" s="42">
        <f t="shared" si="806"/>
        <v>0</v>
      </c>
      <c r="AU258" s="42">
        <f t="shared" si="713"/>
        <v>794209.57200000004</v>
      </c>
      <c r="AV258" s="42">
        <f t="shared" si="714"/>
        <v>0</v>
      </c>
      <c r="AW258" s="42">
        <f t="shared" si="715"/>
        <v>794209.57200000004</v>
      </c>
      <c r="AX258" s="42">
        <f t="shared" si="716"/>
        <v>738596.70000000007</v>
      </c>
      <c r="AY258" s="42">
        <f t="shared" si="717"/>
        <v>738596.70000000007</v>
      </c>
      <c r="AZ258" s="42">
        <f>AZ259</f>
        <v>0</v>
      </c>
      <c r="BA258" s="43">
        <f t="shared" si="718"/>
        <v>100</v>
      </c>
      <c r="BB258" s="20"/>
    </row>
    <row r="259" spans="2:54" ht="31.2" x14ac:dyDescent="0.3">
      <c r="B259" s="38" t="s">
        <v>239</v>
      </c>
      <c r="C259" s="38" t="s">
        <v>189</v>
      </c>
      <c r="D259" s="38" t="s">
        <v>94</v>
      </c>
      <c r="E259" s="39" t="str">
        <f t="shared" si="708"/>
        <v>0703</v>
      </c>
      <c r="F259" s="38" t="s">
        <v>251</v>
      </c>
      <c r="G259" s="38" t="s">
        <v>150</v>
      </c>
      <c r="H259" s="40" t="s">
        <v>151</v>
      </c>
      <c r="I259" s="18">
        <v>710071.4</v>
      </c>
      <c r="J259" s="18">
        <v>723261.8</v>
      </c>
      <c r="K259" s="18">
        <v>723261.8</v>
      </c>
      <c r="L259" s="18">
        <v>15218.3</v>
      </c>
      <c r="M259" s="18">
        <v>15334.9</v>
      </c>
      <c r="N259" s="18">
        <v>15334.9</v>
      </c>
      <c r="O259" s="18">
        <v>0</v>
      </c>
      <c r="P259" s="18">
        <f>59982.9+8936.972</f>
        <v>68919.872000000003</v>
      </c>
      <c r="Q259" s="18">
        <v>0</v>
      </c>
      <c r="R259" s="18">
        <v>0</v>
      </c>
      <c r="S259" s="18"/>
      <c r="T259" s="18">
        <f t="shared" si="800"/>
        <v>794209.57200000004</v>
      </c>
      <c r="U259" s="18">
        <f t="shared" si="710"/>
        <v>738596.70000000007</v>
      </c>
      <c r="V259" s="18">
        <f t="shared" si="711"/>
        <v>738596.70000000007</v>
      </c>
      <c r="W259" s="18"/>
      <c r="X259" s="18"/>
      <c r="Y259" s="18"/>
      <c r="Z259" s="18"/>
      <c r="AA259" s="18"/>
      <c r="AB259" s="18"/>
      <c r="AC259" s="18"/>
      <c r="AD259" s="18"/>
      <c r="AE259" s="18"/>
      <c r="AF259" s="41">
        <v>794209.57200000004</v>
      </c>
      <c r="AG259" s="41"/>
      <c r="AH259" s="41">
        <v>0</v>
      </c>
      <c r="AI259" s="41">
        <v>0</v>
      </c>
      <c r="AJ259" s="41">
        <v>0</v>
      </c>
      <c r="AK259" s="41">
        <v>0</v>
      </c>
      <c r="AL259" s="41">
        <v>794209.57200000004</v>
      </c>
      <c r="AM259" s="41">
        <v>0</v>
      </c>
      <c r="AN259" s="41">
        <v>0</v>
      </c>
      <c r="AO259" s="42">
        <v>581087.81082000001</v>
      </c>
      <c r="AP259" s="42">
        <v>794209.57200000004</v>
      </c>
      <c r="AQ259" s="42">
        <v>0</v>
      </c>
      <c r="AR259" s="42">
        <v>0</v>
      </c>
      <c r="AS259" s="42">
        <v>0</v>
      </c>
      <c r="AT259" s="42">
        <v>0</v>
      </c>
      <c r="AU259" s="42">
        <f t="shared" si="713"/>
        <v>794209.57200000004</v>
      </c>
      <c r="AV259" s="42">
        <f t="shared" si="714"/>
        <v>0</v>
      </c>
      <c r="AW259" s="42">
        <f t="shared" si="715"/>
        <v>794209.57200000004</v>
      </c>
      <c r="AX259" s="42">
        <f t="shared" si="716"/>
        <v>738596.70000000007</v>
      </c>
      <c r="AY259" s="42">
        <f t="shared" si="717"/>
        <v>738596.70000000007</v>
      </c>
      <c r="AZ259" s="42"/>
      <c r="BA259" s="43">
        <f t="shared" si="718"/>
        <v>100</v>
      </c>
      <c r="BB259" s="44"/>
    </row>
    <row r="260" spans="2:54" ht="31.2" x14ac:dyDescent="0.3">
      <c r="B260" s="38" t="s">
        <v>239</v>
      </c>
      <c r="C260" s="38" t="s">
        <v>189</v>
      </c>
      <c r="D260" s="38" t="s">
        <v>94</v>
      </c>
      <c r="E260" s="39" t="str">
        <f t="shared" si="708"/>
        <v>0703</v>
      </c>
      <c r="F260" s="38" t="s">
        <v>252</v>
      </c>
      <c r="G260" s="38"/>
      <c r="H260" s="40" t="s">
        <v>253</v>
      </c>
      <c r="I260" s="18">
        <f t="shared" ref="I260:S260" si="807">I261</f>
        <v>2560</v>
      </c>
      <c r="J260" s="18">
        <f t="shared" si="807"/>
        <v>2560</v>
      </c>
      <c r="K260" s="18">
        <f t="shared" si="807"/>
        <v>2560</v>
      </c>
      <c r="L260" s="18">
        <f t="shared" si="807"/>
        <v>0</v>
      </c>
      <c r="M260" s="18">
        <f t="shared" si="807"/>
        <v>0</v>
      </c>
      <c r="N260" s="18">
        <f t="shared" si="807"/>
        <v>0</v>
      </c>
      <c r="O260" s="18">
        <f t="shared" si="807"/>
        <v>0</v>
      </c>
      <c r="P260" s="18">
        <f t="shared" si="807"/>
        <v>0</v>
      </c>
      <c r="Q260" s="18">
        <f t="shared" si="807"/>
        <v>0</v>
      </c>
      <c r="R260" s="18">
        <f t="shared" si="807"/>
        <v>0</v>
      </c>
      <c r="S260" s="18">
        <f t="shared" si="807"/>
        <v>0</v>
      </c>
      <c r="T260" s="18">
        <f t="shared" si="800"/>
        <v>2560</v>
      </c>
      <c r="U260" s="18">
        <f t="shared" si="710"/>
        <v>2560</v>
      </c>
      <c r="V260" s="18">
        <f t="shared" si="711"/>
        <v>2560</v>
      </c>
      <c r="W260" s="18">
        <f t="shared" ref="W260:AT260" si="808">W261</f>
        <v>0</v>
      </c>
      <c r="X260" s="18">
        <f t="shared" si="808"/>
        <v>0</v>
      </c>
      <c r="Y260" s="18">
        <f t="shared" si="808"/>
        <v>0</v>
      </c>
      <c r="Z260" s="18">
        <f t="shared" si="808"/>
        <v>0</v>
      </c>
      <c r="AA260" s="18">
        <f t="shared" si="808"/>
        <v>0</v>
      </c>
      <c r="AB260" s="18">
        <f t="shared" si="808"/>
        <v>0</v>
      </c>
      <c r="AC260" s="18">
        <f t="shared" si="808"/>
        <v>0</v>
      </c>
      <c r="AD260" s="18">
        <f t="shared" si="808"/>
        <v>0</v>
      </c>
      <c r="AE260" s="18">
        <f t="shared" si="808"/>
        <v>0</v>
      </c>
      <c r="AF260" s="41">
        <f t="shared" si="808"/>
        <v>2560</v>
      </c>
      <c r="AG260" s="41">
        <f t="shared" si="808"/>
        <v>0</v>
      </c>
      <c r="AH260" s="41">
        <f t="shared" si="808"/>
        <v>0</v>
      </c>
      <c r="AI260" s="41">
        <f t="shared" si="808"/>
        <v>0</v>
      </c>
      <c r="AJ260" s="41">
        <f t="shared" si="808"/>
        <v>0</v>
      </c>
      <c r="AK260" s="41">
        <f t="shared" si="808"/>
        <v>0</v>
      </c>
      <c r="AL260" s="41">
        <f t="shared" si="808"/>
        <v>2560</v>
      </c>
      <c r="AM260" s="41">
        <f t="shared" si="808"/>
        <v>0</v>
      </c>
      <c r="AN260" s="41">
        <f t="shared" si="808"/>
        <v>0</v>
      </c>
      <c r="AO260" s="14">
        <f t="shared" si="808"/>
        <v>2560</v>
      </c>
      <c r="AP260" s="42">
        <f t="shared" si="808"/>
        <v>2560</v>
      </c>
      <c r="AQ260" s="42">
        <f t="shared" si="808"/>
        <v>0</v>
      </c>
      <c r="AR260" s="42">
        <f t="shared" si="808"/>
        <v>0</v>
      </c>
      <c r="AS260" s="42">
        <f t="shared" si="808"/>
        <v>0</v>
      </c>
      <c r="AT260" s="42">
        <f t="shared" si="808"/>
        <v>0</v>
      </c>
      <c r="AU260" s="42">
        <f t="shared" si="713"/>
        <v>2560</v>
      </c>
      <c r="AV260" s="42">
        <f t="shared" si="714"/>
        <v>0</v>
      </c>
      <c r="AW260" s="42">
        <f t="shared" si="715"/>
        <v>2560</v>
      </c>
      <c r="AX260" s="42">
        <f t="shared" si="716"/>
        <v>2560</v>
      </c>
      <c r="AY260" s="42">
        <f t="shared" si="717"/>
        <v>2560</v>
      </c>
      <c r="AZ260" s="42">
        <f>AZ261</f>
        <v>0</v>
      </c>
      <c r="BA260" s="43">
        <f t="shared" si="718"/>
        <v>100</v>
      </c>
      <c r="BB260" s="20"/>
    </row>
    <row r="261" spans="2:54" ht="31.2" x14ac:dyDescent="0.3">
      <c r="B261" s="38" t="s">
        <v>239</v>
      </c>
      <c r="C261" s="38" t="s">
        <v>189</v>
      </c>
      <c r="D261" s="38" t="s">
        <v>94</v>
      </c>
      <c r="E261" s="39" t="str">
        <f t="shared" si="708"/>
        <v>0703</v>
      </c>
      <c r="F261" s="38" t="s">
        <v>252</v>
      </c>
      <c r="G261" s="38" t="s">
        <v>150</v>
      </c>
      <c r="H261" s="40" t="s">
        <v>151</v>
      </c>
      <c r="I261" s="18">
        <v>2560</v>
      </c>
      <c r="J261" s="18">
        <v>2560</v>
      </c>
      <c r="K261" s="18">
        <v>2560</v>
      </c>
      <c r="L261" s="18"/>
      <c r="M261" s="18"/>
      <c r="N261" s="18"/>
      <c r="O261" s="18">
        <v>0</v>
      </c>
      <c r="P261" s="18">
        <v>0</v>
      </c>
      <c r="Q261" s="18">
        <v>0</v>
      </c>
      <c r="R261" s="18">
        <v>0</v>
      </c>
      <c r="S261" s="18"/>
      <c r="T261" s="18">
        <f t="shared" si="800"/>
        <v>2560</v>
      </c>
      <c r="U261" s="18">
        <f t="shared" si="710"/>
        <v>2560</v>
      </c>
      <c r="V261" s="18">
        <f t="shared" si="711"/>
        <v>2560</v>
      </c>
      <c r="W261" s="18"/>
      <c r="X261" s="18"/>
      <c r="Y261" s="18"/>
      <c r="Z261" s="18"/>
      <c r="AA261" s="18"/>
      <c r="AB261" s="18"/>
      <c r="AC261" s="18"/>
      <c r="AD261" s="18"/>
      <c r="AE261" s="18"/>
      <c r="AF261" s="41">
        <v>2560</v>
      </c>
      <c r="AG261" s="41"/>
      <c r="AH261" s="41">
        <v>0</v>
      </c>
      <c r="AI261" s="41">
        <v>0</v>
      </c>
      <c r="AJ261" s="41">
        <v>0</v>
      </c>
      <c r="AK261" s="41">
        <v>0</v>
      </c>
      <c r="AL261" s="41">
        <v>2560</v>
      </c>
      <c r="AM261" s="41">
        <v>0</v>
      </c>
      <c r="AN261" s="41">
        <v>0</v>
      </c>
      <c r="AO261" s="42">
        <v>2560</v>
      </c>
      <c r="AP261" s="42">
        <v>2560</v>
      </c>
      <c r="AQ261" s="42">
        <v>0</v>
      </c>
      <c r="AR261" s="42">
        <v>0</v>
      </c>
      <c r="AS261" s="42">
        <v>0</v>
      </c>
      <c r="AT261" s="42">
        <v>0</v>
      </c>
      <c r="AU261" s="42">
        <f t="shared" si="713"/>
        <v>2560</v>
      </c>
      <c r="AV261" s="42">
        <f t="shared" si="714"/>
        <v>0</v>
      </c>
      <c r="AW261" s="42">
        <f t="shared" si="715"/>
        <v>2560</v>
      </c>
      <c r="AX261" s="42">
        <f t="shared" si="716"/>
        <v>2560</v>
      </c>
      <c r="AY261" s="42">
        <f t="shared" si="717"/>
        <v>2560</v>
      </c>
      <c r="AZ261" s="42"/>
      <c r="BA261" s="43">
        <f t="shared" si="718"/>
        <v>100</v>
      </c>
      <c r="BB261" s="44"/>
    </row>
    <row r="262" spans="2:54" x14ac:dyDescent="0.3">
      <c r="B262" s="38" t="s">
        <v>239</v>
      </c>
      <c r="C262" s="38" t="s">
        <v>189</v>
      </c>
      <c r="D262" s="38" t="s">
        <v>94</v>
      </c>
      <c r="E262" s="39" t="str">
        <f t="shared" si="708"/>
        <v>0703</v>
      </c>
      <c r="F262" s="38" t="s">
        <v>254</v>
      </c>
      <c r="G262" s="38"/>
      <c r="H262" s="40" t="s">
        <v>255</v>
      </c>
      <c r="I262" s="18">
        <f t="shared" ref="I262:S262" si="809">I263</f>
        <v>7451.3</v>
      </c>
      <c r="J262" s="18">
        <f t="shared" si="809"/>
        <v>0</v>
      </c>
      <c r="K262" s="18">
        <f t="shared" si="809"/>
        <v>0</v>
      </c>
      <c r="L262" s="18">
        <f t="shared" si="809"/>
        <v>67</v>
      </c>
      <c r="M262" s="18">
        <f t="shared" si="809"/>
        <v>0</v>
      </c>
      <c r="N262" s="18">
        <f t="shared" si="809"/>
        <v>0</v>
      </c>
      <c r="O262" s="18">
        <f t="shared" si="809"/>
        <v>11411.3</v>
      </c>
      <c r="P262" s="18">
        <f t="shared" si="809"/>
        <v>451.65</v>
      </c>
      <c r="Q262" s="18">
        <f t="shared" si="809"/>
        <v>0</v>
      </c>
      <c r="R262" s="18">
        <f t="shared" si="809"/>
        <v>0</v>
      </c>
      <c r="S262" s="18">
        <f t="shared" si="809"/>
        <v>5050.5</v>
      </c>
      <c r="T262" s="18">
        <f t="shared" si="800"/>
        <v>24431.75</v>
      </c>
      <c r="U262" s="18">
        <f t="shared" si="710"/>
        <v>0</v>
      </c>
      <c r="V262" s="18">
        <f t="shared" si="711"/>
        <v>0</v>
      </c>
      <c r="W262" s="18">
        <f t="shared" ref="W262:AD262" si="810">W263</f>
        <v>5050.5</v>
      </c>
      <c r="X262" s="18">
        <f t="shared" si="810"/>
        <v>0</v>
      </c>
      <c r="Y262" s="18">
        <f t="shared" si="810"/>
        <v>0</v>
      </c>
      <c r="Z262" s="18">
        <f t="shared" si="810"/>
        <v>0</v>
      </c>
      <c r="AA262" s="18">
        <f t="shared" si="810"/>
        <v>0</v>
      </c>
      <c r="AB262" s="18">
        <f t="shared" si="810"/>
        <v>0</v>
      </c>
      <c r="AC262" s="18">
        <f t="shared" si="810"/>
        <v>0</v>
      </c>
      <c r="AD262" s="18">
        <f t="shared" si="810"/>
        <v>0</v>
      </c>
      <c r="AE262" s="18"/>
      <c r="AF262" s="41">
        <f t="shared" ref="AF262:AT262" si="811">AF263</f>
        <v>26260.159800000001</v>
      </c>
      <c r="AG262" s="41">
        <f t="shared" si="811"/>
        <v>0</v>
      </c>
      <c r="AH262" s="41">
        <f t="shared" si="811"/>
        <v>0</v>
      </c>
      <c r="AI262" s="41">
        <f t="shared" si="811"/>
        <v>0</v>
      </c>
      <c r="AJ262" s="41">
        <f t="shared" si="811"/>
        <v>0</v>
      </c>
      <c r="AK262" s="41">
        <f t="shared" si="811"/>
        <v>0</v>
      </c>
      <c r="AL262" s="41">
        <f t="shared" si="811"/>
        <v>26260.159800000001</v>
      </c>
      <c r="AM262" s="41">
        <f t="shared" si="811"/>
        <v>0</v>
      </c>
      <c r="AN262" s="41">
        <f t="shared" si="811"/>
        <v>0</v>
      </c>
      <c r="AO262" s="14">
        <f t="shared" si="811"/>
        <v>8559.0761399999992</v>
      </c>
      <c r="AP262" s="42">
        <f t="shared" si="811"/>
        <v>13020.45</v>
      </c>
      <c r="AQ262" s="42">
        <f t="shared" si="811"/>
        <v>11411.3</v>
      </c>
      <c r="AR262" s="42">
        <f t="shared" si="811"/>
        <v>0</v>
      </c>
      <c r="AS262" s="42">
        <f t="shared" si="811"/>
        <v>0</v>
      </c>
      <c r="AT262" s="42">
        <f t="shared" si="811"/>
        <v>0</v>
      </c>
      <c r="AU262" s="42">
        <f t="shared" si="713"/>
        <v>24431.75</v>
      </c>
      <c r="AV262" s="42">
        <f t="shared" si="714"/>
        <v>0</v>
      </c>
      <c r="AW262" s="42">
        <f t="shared" si="715"/>
        <v>29482.25</v>
      </c>
      <c r="AX262" s="42">
        <f t="shared" si="716"/>
        <v>0</v>
      </c>
      <c r="AY262" s="42">
        <f t="shared" si="717"/>
        <v>0</v>
      </c>
      <c r="AZ262" s="42">
        <f>AZ263</f>
        <v>0</v>
      </c>
      <c r="BA262" s="43">
        <f t="shared" si="718"/>
        <v>100</v>
      </c>
      <c r="BB262" s="20"/>
    </row>
    <row r="263" spans="2:54" ht="31.2" x14ac:dyDescent="0.3">
      <c r="B263" s="38" t="s">
        <v>239</v>
      </c>
      <c r="C263" s="38" t="s">
        <v>189</v>
      </c>
      <c r="D263" s="38" t="s">
        <v>94</v>
      </c>
      <c r="E263" s="39" t="str">
        <f t="shared" si="708"/>
        <v>0703</v>
      </c>
      <c r="F263" s="38" t="s">
        <v>254</v>
      </c>
      <c r="G263" s="38" t="s">
        <v>150</v>
      </c>
      <c r="H263" s="40" t="s">
        <v>151</v>
      </c>
      <c r="I263" s="18">
        <v>7451.3</v>
      </c>
      <c r="J263" s="18">
        <v>0</v>
      </c>
      <c r="K263" s="18">
        <v>0</v>
      </c>
      <c r="L263" s="18">
        <v>67</v>
      </c>
      <c r="M263" s="18"/>
      <c r="N263" s="18"/>
      <c r="O263" s="18">
        <v>11411.3</v>
      </c>
      <c r="P263" s="18">
        <v>451.65</v>
      </c>
      <c r="Q263" s="18">
        <v>0</v>
      </c>
      <c r="R263" s="18">
        <v>0</v>
      </c>
      <c r="S263" s="18">
        <v>5050.5</v>
      </c>
      <c r="T263" s="18">
        <f t="shared" si="800"/>
        <v>24431.75</v>
      </c>
      <c r="U263" s="18">
        <f t="shared" si="710"/>
        <v>0</v>
      </c>
      <c r="V263" s="18">
        <f t="shared" si="711"/>
        <v>0</v>
      </c>
      <c r="W263" s="18">
        <v>5050.5</v>
      </c>
      <c r="X263" s="18"/>
      <c r="Y263" s="18"/>
      <c r="Z263" s="18"/>
      <c r="AA263" s="18"/>
      <c r="AB263" s="18"/>
      <c r="AC263" s="18"/>
      <c r="AD263" s="18"/>
      <c r="AE263" s="18"/>
      <c r="AF263" s="41">
        <v>26260.159800000001</v>
      </c>
      <c r="AG263" s="41"/>
      <c r="AH263" s="41">
        <v>0</v>
      </c>
      <c r="AI263" s="41">
        <v>0</v>
      </c>
      <c r="AJ263" s="41">
        <v>0</v>
      </c>
      <c r="AK263" s="41">
        <v>0</v>
      </c>
      <c r="AL263" s="41">
        <v>26260.159800000001</v>
      </c>
      <c r="AM263" s="41">
        <v>0</v>
      </c>
      <c r="AN263" s="41">
        <v>0</v>
      </c>
      <c r="AO263" s="42">
        <v>8559.0761399999992</v>
      </c>
      <c r="AP263" s="42">
        <v>13020.45</v>
      </c>
      <c r="AQ263" s="42">
        <v>11411.3</v>
      </c>
      <c r="AR263" s="42">
        <v>0</v>
      </c>
      <c r="AS263" s="42">
        <v>0</v>
      </c>
      <c r="AT263" s="42">
        <v>0</v>
      </c>
      <c r="AU263" s="42">
        <f t="shared" si="713"/>
        <v>24431.75</v>
      </c>
      <c r="AV263" s="42">
        <f t="shared" si="714"/>
        <v>0</v>
      </c>
      <c r="AW263" s="42">
        <f t="shared" si="715"/>
        <v>29482.25</v>
      </c>
      <c r="AX263" s="42">
        <f t="shared" si="716"/>
        <v>0</v>
      </c>
      <c r="AY263" s="42">
        <f t="shared" si="717"/>
        <v>0</v>
      </c>
      <c r="AZ263" s="42"/>
      <c r="BA263" s="43">
        <f t="shared" si="718"/>
        <v>100</v>
      </c>
      <c r="BB263" s="44"/>
    </row>
    <row r="264" spans="2:54" ht="62.4" x14ac:dyDescent="0.3">
      <c r="B264" s="38" t="s">
        <v>239</v>
      </c>
      <c r="C264" s="38" t="s">
        <v>189</v>
      </c>
      <c r="D264" s="38" t="s">
        <v>94</v>
      </c>
      <c r="E264" s="39" t="str">
        <f t="shared" si="708"/>
        <v>0703</v>
      </c>
      <c r="F264" s="38" t="s">
        <v>256</v>
      </c>
      <c r="G264" s="38"/>
      <c r="H264" s="40" t="s">
        <v>257</v>
      </c>
      <c r="I264" s="18">
        <f t="shared" ref="I264:S264" si="812">I265</f>
        <v>21190.5</v>
      </c>
      <c r="J264" s="18">
        <f t="shared" si="812"/>
        <v>21190.5</v>
      </c>
      <c r="K264" s="18">
        <f t="shared" si="812"/>
        <v>21190.5</v>
      </c>
      <c r="L264" s="18">
        <f t="shared" si="812"/>
        <v>267.39999999999998</v>
      </c>
      <c r="M264" s="18">
        <f t="shared" si="812"/>
        <v>267.39999999999998</v>
      </c>
      <c r="N264" s="18">
        <f t="shared" si="812"/>
        <v>267.39999999999998</v>
      </c>
      <c r="O264" s="18">
        <f t="shared" si="812"/>
        <v>0</v>
      </c>
      <c r="P264" s="18">
        <f t="shared" si="812"/>
        <v>1561.41</v>
      </c>
      <c r="Q264" s="18">
        <f t="shared" si="812"/>
        <v>0</v>
      </c>
      <c r="R264" s="18">
        <f t="shared" si="812"/>
        <v>0</v>
      </c>
      <c r="S264" s="18">
        <f t="shared" si="812"/>
        <v>876.9</v>
      </c>
      <c r="T264" s="18">
        <f t="shared" si="800"/>
        <v>23896.210000000003</v>
      </c>
      <c r="U264" s="18">
        <f t="shared" si="710"/>
        <v>21457.9</v>
      </c>
      <c r="V264" s="18">
        <f t="shared" si="711"/>
        <v>21457.9</v>
      </c>
      <c r="W264" s="18">
        <f t="shared" ref="W264:AD264" si="813">W265</f>
        <v>876.9</v>
      </c>
      <c r="X264" s="18">
        <f t="shared" si="813"/>
        <v>0</v>
      </c>
      <c r="Y264" s="18">
        <f t="shared" si="813"/>
        <v>0</v>
      </c>
      <c r="Z264" s="18">
        <f t="shared" si="813"/>
        <v>0</v>
      </c>
      <c r="AA264" s="18">
        <f t="shared" si="813"/>
        <v>0</v>
      </c>
      <c r="AB264" s="18">
        <f t="shared" si="813"/>
        <v>0</v>
      </c>
      <c r="AC264" s="18">
        <f t="shared" si="813"/>
        <v>0</v>
      </c>
      <c r="AD264" s="18">
        <f t="shared" si="813"/>
        <v>0</v>
      </c>
      <c r="AE264" s="18"/>
      <c r="AF264" s="41">
        <f t="shared" ref="AF264:AT264" si="814">AF265</f>
        <v>22646.21</v>
      </c>
      <c r="AG264" s="41">
        <f t="shared" si="814"/>
        <v>0</v>
      </c>
      <c r="AH264" s="41">
        <f t="shared" si="814"/>
        <v>0</v>
      </c>
      <c r="AI264" s="41">
        <f t="shared" si="814"/>
        <v>0</v>
      </c>
      <c r="AJ264" s="41">
        <f t="shared" si="814"/>
        <v>0</v>
      </c>
      <c r="AK264" s="41">
        <f t="shared" si="814"/>
        <v>0</v>
      </c>
      <c r="AL264" s="41">
        <f t="shared" si="814"/>
        <v>22646.21</v>
      </c>
      <c r="AM264" s="41">
        <f t="shared" si="814"/>
        <v>0</v>
      </c>
      <c r="AN264" s="41">
        <f t="shared" si="814"/>
        <v>0</v>
      </c>
      <c r="AO264" s="14">
        <f t="shared" si="814"/>
        <v>17224.298510000001</v>
      </c>
      <c r="AP264" s="42">
        <f t="shared" si="814"/>
        <v>23896.21</v>
      </c>
      <c r="AQ264" s="42">
        <f t="shared" si="814"/>
        <v>0</v>
      </c>
      <c r="AR264" s="42">
        <f t="shared" si="814"/>
        <v>0</v>
      </c>
      <c r="AS264" s="42">
        <f t="shared" si="814"/>
        <v>0</v>
      </c>
      <c r="AT264" s="42">
        <f t="shared" si="814"/>
        <v>0</v>
      </c>
      <c r="AU264" s="42">
        <f t="shared" si="713"/>
        <v>23896.21</v>
      </c>
      <c r="AV264" s="42">
        <f t="shared" si="714"/>
        <v>0</v>
      </c>
      <c r="AW264" s="42">
        <f t="shared" si="715"/>
        <v>24773.110000000004</v>
      </c>
      <c r="AX264" s="42">
        <f t="shared" si="716"/>
        <v>21457.9</v>
      </c>
      <c r="AY264" s="42">
        <f t="shared" si="717"/>
        <v>21457.9</v>
      </c>
      <c r="AZ264" s="42">
        <f>AZ265</f>
        <v>0</v>
      </c>
      <c r="BA264" s="43">
        <f t="shared" si="718"/>
        <v>100</v>
      </c>
      <c r="BB264" s="20"/>
    </row>
    <row r="265" spans="2:54" ht="31.2" x14ac:dyDescent="0.3">
      <c r="B265" s="38" t="s">
        <v>239</v>
      </c>
      <c r="C265" s="38" t="s">
        <v>189</v>
      </c>
      <c r="D265" s="38" t="s">
        <v>94</v>
      </c>
      <c r="E265" s="39" t="str">
        <f t="shared" si="708"/>
        <v>0703</v>
      </c>
      <c r="F265" s="38" t="s">
        <v>256</v>
      </c>
      <c r="G265" s="38" t="s">
        <v>150</v>
      </c>
      <c r="H265" s="40" t="s">
        <v>151</v>
      </c>
      <c r="I265" s="18">
        <v>21190.5</v>
      </c>
      <c r="J265" s="18">
        <v>21190.5</v>
      </c>
      <c r="K265" s="18">
        <v>21190.5</v>
      </c>
      <c r="L265" s="18">
        <v>267.39999999999998</v>
      </c>
      <c r="M265" s="18">
        <v>267.39999999999998</v>
      </c>
      <c r="N265" s="18">
        <v>267.39999999999998</v>
      </c>
      <c r="O265" s="18">
        <v>0</v>
      </c>
      <c r="P265" s="18">
        <v>1561.41</v>
      </c>
      <c r="Q265" s="18">
        <v>0</v>
      </c>
      <c r="R265" s="18">
        <v>0</v>
      </c>
      <c r="S265" s="18">
        <v>876.9</v>
      </c>
      <c r="T265" s="18">
        <f t="shared" si="800"/>
        <v>23896.210000000003</v>
      </c>
      <c r="U265" s="18">
        <f t="shared" si="710"/>
        <v>21457.9</v>
      </c>
      <c r="V265" s="18">
        <f t="shared" si="711"/>
        <v>21457.9</v>
      </c>
      <c r="W265" s="18">
        <v>876.9</v>
      </c>
      <c r="X265" s="18"/>
      <c r="Y265" s="18"/>
      <c r="Z265" s="18"/>
      <c r="AA265" s="18"/>
      <c r="AB265" s="18"/>
      <c r="AC265" s="18"/>
      <c r="AD265" s="18"/>
      <c r="AE265" s="18"/>
      <c r="AF265" s="41">
        <v>22646.21</v>
      </c>
      <c r="AG265" s="41"/>
      <c r="AH265" s="41">
        <v>0</v>
      </c>
      <c r="AI265" s="41">
        <v>0</v>
      </c>
      <c r="AJ265" s="41">
        <v>0</v>
      </c>
      <c r="AK265" s="41">
        <v>0</v>
      </c>
      <c r="AL265" s="41">
        <v>22646.21</v>
      </c>
      <c r="AM265" s="41">
        <v>0</v>
      </c>
      <c r="AN265" s="41">
        <v>0</v>
      </c>
      <c r="AO265" s="42">
        <v>17224.298510000001</v>
      </c>
      <c r="AP265" s="42">
        <v>23896.21</v>
      </c>
      <c r="AQ265" s="42">
        <v>0</v>
      </c>
      <c r="AR265" s="42">
        <v>0</v>
      </c>
      <c r="AS265" s="42">
        <v>0</v>
      </c>
      <c r="AT265" s="42">
        <v>0</v>
      </c>
      <c r="AU265" s="42">
        <f t="shared" si="713"/>
        <v>23896.21</v>
      </c>
      <c r="AV265" s="42">
        <f t="shared" si="714"/>
        <v>0</v>
      </c>
      <c r="AW265" s="42">
        <f t="shared" si="715"/>
        <v>24773.110000000004</v>
      </c>
      <c r="AX265" s="42">
        <f t="shared" si="716"/>
        <v>21457.9</v>
      </c>
      <c r="AY265" s="42">
        <f t="shared" si="717"/>
        <v>21457.9</v>
      </c>
      <c r="AZ265" s="42"/>
      <c r="BA265" s="43">
        <f t="shared" si="718"/>
        <v>100</v>
      </c>
      <c r="BB265" s="44"/>
    </row>
    <row r="266" spans="2:54" ht="46.8" x14ac:dyDescent="0.3">
      <c r="B266" s="38" t="s">
        <v>239</v>
      </c>
      <c r="C266" s="38" t="s">
        <v>189</v>
      </c>
      <c r="D266" s="38" t="s">
        <v>94</v>
      </c>
      <c r="E266" s="39" t="str">
        <f t="shared" si="708"/>
        <v>0703</v>
      </c>
      <c r="F266" s="38" t="s">
        <v>258</v>
      </c>
      <c r="G266" s="38"/>
      <c r="H266" s="40" t="s">
        <v>259</v>
      </c>
      <c r="I266" s="18">
        <f t="shared" ref="I266:I269" si="815">I267</f>
        <v>3438.1</v>
      </c>
      <c r="J266" s="18">
        <f t="shared" ref="J266:J269" si="816">J267</f>
        <v>0</v>
      </c>
      <c r="K266" s="18">
        <f t="shared" ref="K266:K269" si="817">K267</f>
        <v>0</v>
      </c>
      <c r="L266" s="18">
        <f t="shared" ref="L266:L269" si="818">L267</f>
        <v>0</v>
      </c>
      <c r="M266" s="18">
        <f t="shared" ref="M266:M269" si="819">M267</f>
        <v>0</v>
      </c>
      <c r="N266" s="18">
        <f t="shared" ref="N266:N269" si="820">N267</f>
        <v>0</v>
      </c>
      <c r="O266" s="18">
        <f t="shared" ref="O266:O269" si="821">O267</f>
        <v>0</v>
      </c>
      <c r="P266" s="18">
        <f t="shared" ref="P266:P269" si="822">P267</f>
        <v>0</v>
      </c>
      <c r="Q266" s="18">
        <f t="shared" ref="Q266:Q269" si="823">Q267</f>
        <v>0</v>
      </c>
      <c r="R266" s="18">
        <f t="shared" ref="R266:R269" si="824">R267</f>
        <v>0</v>
      </c>
      <c r="S266" s="18">
        <f t="shared" ref="S266:S269" si="825">S267</f>
        <v>0</v>
      </c>
      <c r="T266" s="18">
        <f t="shared" si="800"/>
        <v>3438.1</v>
      </c>
      <c r="U266" s="18">
        <f t="shared" si="710"/>
        <v>0</v>
      </c>
      <c r="V266" s="18">
        <f t="shared" si="711"/>
        <v>0</v>
      </c>
      <c r="W266" s="18">
        <f t="shared" ref="W266:W269" si="826">W267</f>
        <v>0</v>
      </c>
      <c r="X266" s="18">
        <f t="shared" ref="X266:X269" si="827">X267</f>
        <v>0</v>
      </c>
      <c r="Y266" s="18">
        <f t="shared" ref="Y266:Y269" si="828">Y267</f>
        <v>0</v>
      </c>
      <c r="Z266" s="18">
        <f t="shared" ref="Z266:Z269" si="829">Z267</f>
        <v>0</v>
      </c>
      <c r="AA266" s="18">
        <f t="shared" ref="AA266:AA269" si="830">AA267</f>
        <v>0</v>
      </c>
      <c r="AB266" s="18">
        <f t="shared" ref="AB266:AB269" si="831">AB267</f>
        <v>0</v>
      </c>
      <c r="AC266" s="18">
        <f t="shared" ref="AC266:AC269" si="832">AC267</f>
        <v>0</v>
      </c>
      <c r="AD266" s="18">
        <f t="shared" ref="AD266:AD269" si="833">AD267</f>
        <v>0</v>
      </c>
      <c r="AE266" s="18">
        <f t="shared" ref="AE266:AE269" si="834">AE267</f>
        <v>0</v>
      </c>
      <c r="AF266" s="41">
        <f t="shared" ref="AF266:AF269" si="835">AF267</f>
        <v>3438.1</v>
      </c>
      <c r="AG266" s="41">
        <f t="shared" ref="AG266:AG269" si="836">AG267</f>
        <v>0</v>
      </c>
      <c r="AH266" s="41">
        <f t="shared" ref="AH266:AH269" si="837">AH267</f>
        <v>0</v>
      </c>
      <c r="AI266" s="41">
        <f t="shared" ref="AI266:AI269" si="838">AI267</f>
        <v>0</v>
      </c>
      <c r="AJ266" s="41">
        <f t="shared" ref="AJ266:AJ269" si="839">AJ267</f>
        <v>0</v>
      </c>
      <c r="AK266" s="41">
        <f t="shared" ref="AK266:AK269" si="840">AK267</f>
        <v>0</v>
      </c>
      <c r="AL266" s="41">
        <f t="shared" ref="AL266:AL269" si="841">AL267</f>
        <v>3438.09222</v>
      </c>
      <c r="AM266" s="41">
        <f t="shared" ref="AM266:AM269" si="842">AM267</f>
        <v>0</v>
      </c>
      <c r="AN266" s="41">
        <f t="shared" ref="AN266:AN269" si="843">AN267</f>
        <v>0</v>
      </c>
      <c r="AO266" s="14">
        <f t="shared" ref="AO266:AO269" si="844">AO267</f>
        <v>3438.09222</v>
      </c>
      <c r="AP266" s="42">
        <f t="shared" ref="AP266:AP269" si="845">AP267</f>
        <v>3438.1</v>
      </c>
      <c r="AQ266" s="42">
        <f t="shared" ref="AQ266:AQ269" si="846">AQ267</f>
        <v>0</v>
      </c>
      <c r="AR266" s="42">
        <f t="shared" ref="AR266:AR269" si="847">AR267</f>
        <v>0</v>
      </c>
      <c r="AS266" s="42">
        <f t="shared" ref="AS266:AS269" si="848">AS267</f>
        <v>0</v>
      </c>
      <c r="AT266" s="42">
        <f t="shared" ref="AT266:AT269" si="849">AT267</f>
        <v>0</v>
      </c>
      <c r="AU266" s="42">
        <f t="shared" si="713"/>
        <v>3438.1</v>
      </c>
      <c r="AV266" s="42">
        <f t="shared" si="714"/>
        <v>0</v>
      </c>
      <c r="AW266" s="42">
        <f t="shared" si="715"/>
        <v>3438.1</v>
      </c>
      <c r="AX266" s="42">
        <f t="shared" si="716"/>
        <v>0</v>
      </c>
      <c r="AY266" s="42">
        <f t="shared" si="717"/>
        <v>0</v>
      </c>
      <c r="AZ266" s="42">
        <f t="shared" ref="AZ266:AZ269" si="850">AZ267</f>
        <v>0</v>
      </c>
      <c r="BA266" s="43">
        <f t="shared" si="718"/>
        <v>99.99977371222478</v>
      </c>
      <c r="BB266" s="20"/>
    </row>
    <row r="267" spans="2:54" x14ac:dyDescent="0.3">
      <c r="B267" s="38" t="s">
        <v>239</v>
      </c>
      <c r="C267" s="38" t="s">
        <v>189</v>
      </c>
      <c r="D267" s="38" t="s">
        <v>94</v>
      </c>
      <c r="E267" s="39" t="str">
        <f t="shared" si="708"/>
        <v>0703</v>
      </c>
      <c r="F267" s="38" t="s">
        <v>260</v>
      </c>
      <c r="G267" s="38"/>
      <c r="H267" s="40" t="s">
        <v>49</v>
      </c>
      <c r="I267" s="18">
        <f t="shared" si="815"/>
        <v>3438.1</v>
      </c>
      <c r="J267" s="18">
        <f t="shared" si="816"/>
        <v>0</v>
      </c>
      <c r="K267" s="18">
        <f t="shared" si="817"/>
        <v>0</v>
      </c>
      <c r="L267" s="18">
        <f t="shared" si="818"/>
        <v>0</v>
      </c>
      <c r="M267" s="18">
        <f t="shared" si="819"/>
        <v>0</v>
      </c>
      <c r="N267" s="18">
        <f t="shared" si="820"/>
        <v>0</v>
      </c>
      <c r="O267" s="18">
        <f t="shared" si="821"/>
        <v>0</v>
      </c>
      <c r="P267" s="18">
        <f t="shared" si="822"/>
        <v>0</v>
      </c>
      <c r="Q267" s="18">
        <f t="shared" si="823"/>
        <v>0</v>
      </c>
      <c r="R267" s="18">
        <f t="shared" si="824"/>
        <v>0</v>
      </c>
      <c r="S267" s="18">
        <f t="shared" si="825"/>
        <v>0</v>
      </c>
      <c r="T267" s="18">
        <f t="shared" si="800"/>
        <v>3438.1</v>
      </c>
      <c r="U267" s="18">
        <f t="shared" si="710"/>
        <v>0</v>
      </c>
      <c r="V267" s="18">
        <f t="shared" si="711"/>
        <v>0</v>
      </c>
      <c r="W267" s="18">
        <f t="shared" si="826"/>
        <v>0</v>
      </c>
      <c r="X267" s="18">
        <f t="shared" si="827"/>
        <v>0</v>
      </c>
      <c r="Y267" s="18">
        <f t="shared" si="828"/>
        <v>0</v>
      </c>
      <c r="Z267" s="18">
        <f t="shared" si="829"/>
        <v>0</v>
      </c>
      <c r="AA267" s="18">
        <f t="shared" si="830"/>
        <v>0</v>
      </c>
      <c r="AB267" s="18">
        <f t="shared" si="831"/>
        <v>0</v>
      </c>
      <c r="AC267" s="18">
        <f t="shared" si="832"/>
        <v>0</v>
      </c>
      <c r="AD267" s="18">
        <f t="shared" si="833"/>
        <v>0</v>
      </c>
      <c r="AE267" s="18">
        <f t="shared" si="834"/>
        <v>0</v>
      </c>
      <c r="AF267" s="41">
        <f t="shared" si="835"/>
        <v>3438.1</v>
      </c>
      <c r="AG267" s="41">
        <f t="shared" si="836"/>
        <v>0</v>
      </c>
      <c r="AH267" s="41">
        <f t="shared" si="837"/>
        <v>0</v>
      </c>
      <c r="AI267" s="41">
        <f t="shared" si="838"/>
        <v>0</v>
      </c>
      <c r="AJ267" s="41">
        <f t="shared" si="839"/>
        <v>0</v>
      </c>
      <c r="AK267" s="41">
        <f t="shared" si="840"/>
        <v>0</v>
      </c>
      <c r="AL267" s="41">
        <f t="shared" si="841"/>
        <v>3438.09222</v>
      </c>
      <c r="AM267" s="41">
        <f t="shared" si="842"/>
        <v>0</v>
      </c>
      <c r="AN267" s="41">
        <f t="shared" si="843"/>
        <v>0</v>
      </c>
      <c r="AO267" s="42">
        <f t="shared" si="844"/>
        <v>3438.09222</v>
      </c>
      <c r="AP267" s="42">
        <f t="shared" si="845"/>
        <v>3438.1</v>
      </c>
      <c r="AQ267" s="42">
        <f t="shared" si="846"/>
        <v>0</v>
      </c>
      <c r="AR267" s="42">
        <f t="shared" si="847"/>
        <v>0</v>
      </c>
      <c r="AS267" s="42">
        <f t="shared" si="848"/>
        <v>0</v>
      </c>
      <c r="AT267" s="42">
        <f t="shared" si="849"/>
        <v>0</v>
      </c>
      <c r="AU267" s="42">
        <f t="shared" si="713"/>
        <v>3438.1</v>
      </c>
      <c r="AV267" s="42">
        <f t="shared" si="714"/>
        <v>0</v>
      </c>
      <c r="AW267" s="42">
        <f t="shared" si="715"/>
        <v>3438.1</v>
      </c>
      <c r="AX267" s="42">
        <f t="shared" si="716"/>
        <v>0</v>
      </c>
      <c r="AY267" s="42">
        <f t="shared" si="717"/>
        <v>0</v>
      </c>
      <c r="AZ267" s="42">
        <f t="shared" si="850"/>
        <v>0</v>
      </c>
      <c r="BA267" s="43">
        <f t="shared" si="718"/>
        <v>99.99977371222478</v>
      </c>
      <c r="BB267" s="20"/>
    </row>
    <row r="268" spans="2:54" ht="46.8" x14ac:dyDescent="0.3">
      <c r="B268" s="38" t="s">
        <v>239</v>
      </c>
      <c r="C268" s="38" t="s">
        <v>189</v>
      </c>
      <c r="D268" s="38" t="s">
        <v>94</v>
      </c>
      <c r="E268" s="39" t="str">
        <f t="shared" si="708"/>
        <v>0703</v>
      </c>
      <c r="F268" s="38" t="s">
        <v>261</v>
      </c>
      <c r="G268" s="38"/>
      <c r="H268" s="40" t="s">
        <v>262</v>
      </c>
      <c r="I268" s="18">
        <f t="shared" si="815"/>
        <v>3438.1</v>
      </c>
      <c r="J268" s="18">
        <f t="shared" si="816"/>
        <v>0</v>
      </c>
      <c r="K268" s="18">
        <f t="shared" si="817"/>
        <v>0</v>
      </c>
      <c r="L268" s="18">
        <f t="shared" si="818"/>
        <v>0</v>
      </c>
      <c r="M268" s="18">
        <f t="shared" si="819"/>
        <v>0</v>
      </c>
      <c r="N268" s="18">
        <f t="shared" si="820"/>
        <v>0</v>
      </c>
      <c r="O268" s="18">
        <f t="shared" si="821"/>
        <v>0</v>
      </c>
      <c r="P268" s="18">
        <f t="shared" si="822"/>
        <v>0</v>
      </c>
      <c r="Q268" s="18">
        <f t="shared" si="823"/>
        <v>0</v>
      </c>
      <c r="R268" s="18">
        <f t="shared" si="824"/>
        <v>0</v>
      </c>
      <c r="S268" s="18">
        <f t="shared" si="825"/>
        <v>0</v>
      </c>
      <c r="T268" s="18">
        <f t="shared" si="800"/>
        <v>3438.1</v>
      </c>
      <c r="U268" s="18">
        <f t="shared" si="710"/>
        <v>0</v>
      </c>
      <c r="V268" s="18">
        <f t="shared" si="711"/>
        <v>0</v>
      </c>
      <c r="W268" s="18">
        <f t="shared" si="826"/>
        <v>0</v>
      </c>
      <c r="X268" s="18">
        <f t="shared" si="827"/>
        <v>0</v>
      </c>
      <c r="Y268" s="18">
        <f t="shared" si="828"/>
        <v>0</v>
      </c>
      <c r="Z268" s="18">
        <f t="shared" si="829"/>
        <v>0</v>
      </c>
      <c r="AA268" s="18">
        <f t="shared" si="830"/>
        <v>0</v>
      </c>
      <c r="AB268" s="18">
        <f t="shared" si="831"/>
        <v>0</v>
      </c>
      <c r="AC268" s="18">
        <f t="shared" si="832"/>
        <v>0</v>
      </c>
      <c r="AD268" s="18">
        <f t="shared" si="833"/>
        <v>0</v>
      </c>
      <c r="AE268" s="18">
        <f t="shared" si="834"/>
        <v>0</v>
      </c>
      <c r="AF268" s="41">
        <f t="shared" si="835"/>
        <v>3438.1</v>
      </c>
      <c r="AG268" s="41">
        <f t="shared" si="836"/>
        <v>0</v>
      </c>
      <c r="AH268" s="41">
        <f t="shared" si="837"/>
        <v>0</v>
      </c>
      <c r="AI268" s="41">
        <f t="shared" si="838"/>
        <v>0</v>
      </c>
      <c r="AJ268" s="41">
        <f t="shared" si="839"/>
        <v>0</v>
      </c>
      <c r="AK268" s="41">
        <f t="shared" si="840"/>
        <v>0</v>
      </c>
      <c r="AL268" s="41">
        <f t="shared" si="841"/>
        <v>3438.09222</v>
      </c>
      <c r="AM268" s="41">
        <f t="shared" si="842"/>
        <v>0</v>
      </c>
      <c r="AN268" s="41">
        <f t="shared" si="843"/>
        <v>0</v>
      </c>
      <c r="AO268" s="14">
        <f t="shared" si="844"/>
        <v>3438.09222</v>
      </c>
      <c r="AP268" s="42">
        <f t="shared" si="845"/>
        <v>3438.1</v>
      </c>
      <c r="AQ268" s="42">
        <f t="shared" si="846"/>
        <v>0</v>
      </c>
      <c r="AR268" s="42">
        <f t="shared" si="847"/>
        <v>0</v>
      </c>
      <c r="AS268" s="42">
        <f t="shared" si="848"/>
        <v>0</v>
      </c>
      <c r="AT268" s="42">
        <f t="shared" si="849"/>
        <v>0</v>
      </c>
      <c r="AU268" s="42">
        <f t="shared" si="713"/>
        <v>3438.1</v>
      </c>
      <c r="AV268" s="42">
        <f t="shared" si="714"/>
        <v>0</v>
      </c>
      <c r="AW268" s="42">
        <f t="shared" si="715"/>
        <v>3438.1</v>
      </c>
      <c r="AX268" s="42">
        <f t="shared" si="716"/>
        <v>0</v>
      </c>
      <c r="AY268" s="42">
        <f t="shared" si="717"/>
        <v>0</v>
      </c>
      <c r="AZ268" s="42">
        <f t="shared" si="850"/>
        <v>0</v>
      </c>
      <c r="BA268" s="43">
        <f t="shared" si="718"/>
        <v>99.99977371222478</v>
      </c>
      <c r="BB268" s="20"/>
    </row>
    <row r="269" spans="2:54" ht="31.2" x14ac:dyDescent="0.3">
      <c r="B269" s="38" t="s">
        <v>239</v>
      </c>
      <c r="C269" s="38" t="s">
        <v>189</v>
      </c>
      <c r="D269" s="38" t="s">
        <v>94</v>
      </c>
      <c r="E269" s="39" t="str">
        <f t="shared" si="708"/>
        <v>0703</v>
      </c>
      <c r="F269" s="38" t="s">
        <v>263</v>
      </c>
      <c r="G269" s="38"/>
      <c r="H269" s="40" t="s">
        <v>264</v>
      </c>
      <c r="I269" s="18">
        <f t="shared" si="815"/>
        <v>3438.1</v>
      </c>
      <c r="J269" s="18">
        <f t="shared" si="816"/>
        <v>0</v>
      </c>
      <c r="K269" s="18">
        <f t="shared" si="817"/>
        <v>0</v>
      </c>
      <c r="L269" s="18">
        <f t="shared" si="818"/>
        <v>0</v>
      </c>
      <c r="M269" s="18">
        <f t="shared" si="819"/>
        <v>0</v>
      </c>
      <c r="N269" s="18">
        <f t="shared" si="820"/>
        <v>0</v>
      </c>
      <c r="O269" s="18">
        <f t="shared" si="821"/>
        <v>0</v>
      </c>
      <c r="P269" s="18">
        <f t="shared" si="822"/>
        <v>0</v>
      </c>
      <c r="Q269" s="18">
        <f t="shared" si="823"/>
        <v>0</v>
      </c>
      <c r="R269" s="18">
        <f t="shared" si="824"/>
        <v>0</v>
      </c>
      <c r="S269" s="18">
        <f t="shared" si="825"/>
        <v>0</v>
      </c>
      <c r="T269" s="18">
        <f t="shared" si="800"/>
        <v>3438.1</v>
      </c>
      <c r="U269" s="18">
        <f t="shared" si="710"/>
        <v>0</v>
      </c>
      <c r="V269" s="18">
        <f t="shared" si="711"/>
        <v>0</v>
      </c>
      <c r="W269" s="18">
        <f t="shared" si="826"/>
        <v>0</v>
      </c>
      <c r="X269" s="18">
        <f t="shared" si="827"/>
        <v>0</v>
      </c>
      <c r="Y269" s="18">
        <f t="shared" si="828"/>
        <v>0</v>
      </c>
      <c r="Z269" s="18">
        <f t="shared" si="829"/>
        <v>0</v>
      </c>
      <c r="AA269" s="18">
        <f t="shared" si="830"/>
        <v>0</v>
      </c>
      <c r="AB269" s="18">
        <f t="shared" si="831"/>
        <v>0</v>
      </c>
      <c r="AC269" s="18">
        <f t="shared" si="832"/>
        <v>0</v>
      </c>
      <c r="AD269" s="18">
        <f t="shared" si="833"/>
        <v>0</v>
      </c>
      <c r="AE269" s="18">
        <f t="shared" si="834"/>
        <v>0</v>
      </c>
      <c r="AF269" s="41">
        <f t="shared" si="835"/>
        <v>3438.1</v>
      </c>
      <c r="AG269" s="41">
        <f t="shared" si="836"/>
        <v>0</v>
      </c>
      <c r="AH269" s="41">
        <f t="shared" si="837"/>
        <v>0</v>
      </c>
      <c r="AI269" s="41">
        <f t="shared" si="838"/>
        <v>0</v>
      </c>
      <c r="AJ269" s="41">
        <f t="shared" si="839"/>
        <v>0</v>
      </c>
      <c r="AK269" s="41">
        <f t="shared" si="840"/>
        <v>0</v>
      </c>
      <c r="AL269" s="41">
        <f t="shared" si="841"/>
        <v>3438.09222</v>
      </c>
      <c r="AM269" s="41">
        <f t="shared" si="842"/>
        <v>0</v>
      </c>
      <c r="AN269" s="41">
        <f t="shared" si="843"/>
        <v>0</v>
      </c>
      <c r="AO269" s="42">
        <f t="shared" si="844"/>
        <v>3438.09222</v>
      </c>
      <c r="AP269" s="42">
        <f t="shared" si="845"/>
        <v>3438.1</v>
      </c>
      <c r="AQ269" s="42">
        <f t="shared" si="846"/>
        <v>0</v>
      </c>
      <c r="AR269" s="42">
        <f t="shared" si="847"/>
        <v>0</v>
      </c>
      <c r="AS269" s="42">
        <f t="shared" si="848"/>
        <v>0</v>
      </c>
      <c r="AT269" s="42">
        <f t="shared" si="849"/>
        <v>0</v>
      </c>
      <c r="AU269" s="42">
        <f t="shared" si="713"/>
        <v>3438.1</v>
      </c>
      <c r="AV269" s="42">
        <f t="shared" si="714"/>
        <v>0</v>
      </c>
      <c r="AW269" s="42">
        <f t="shared" si="715"/>
        <v>3438.1</v>
      </c>
      <c r="AX269" s="42">
        <f t="shared" si="716"/>
        <v>0</v>
      </c>
      <c r="AY269" s="42">
        <f t="shared" si="717"/>
        <v>0</v>
      </c>
      <c r="AZ269" s="42">
        <f t="shared" si="850"/>
        <v>0</v>
      </c>
      <c r="BA269" s="43">
        <f t="shared" si="718"/>
        <v>99.99977371222478</v>
      </c>
      <c r="BB269" s="20"/>
    </row>
    <row r="270" spans="2:54" ht="31.2" x14ac:dyDescent="0.3">
      <c r="B270" s="38" t="s">
        <v>239</v>
      </c>
      <c r="C270" s="38" t="s">
        <v>189</v>
      </c>
      <c r="D270" s="38" t="s">
        <v>94</v>
      </c>
      <c r="E270" s="39" t="str">
        <f t="shared" si="708"/>
        <v>0703</v>
      </c>
      <c r="F270" s="38" t="s">
        <v>263</v>
      </c>
      <c r="G270" s="38" t="s">
        <v>150</v>
      </c>
      <c r="H270" s="40" t="s">
        <v>151</v>
      </c>
      <c r="I270" s="18">
        <v>3438.1</v>
      </c>
      <c r="J270" s="18">
        <v>0</v>
      </c>
      <c r="K270" s="18">
        <v>0</v>
      </c>
      <c r="L270" s="18"/>
      <c r="M270" s="18"/>
      <c r="N270" s="18"/>
      <c r="O270" s="18">
        <v>0</v>
      </c>
      <c r="P270" s="18">
        <v>0</v>
      </c>
      <c r="Q270" s="18">
        <v>0</v>
      </c>
      <c r="R270" s="18">
        <v>0</v>
      </c>
      <c r="S270" s="18"/>
      <c r="T270" s="18">
        <f t="shared" si="800"/>
        <v>3438.1</v>
      </c>
      <c r="U270" s="18">
        <f t="shared" si="710"/>
        <v>0</v>
      </c>
      <c r="V270" s="18">
        <f t="shared" si="711"/>
        <v>0</v>
      </c>
      <c r="W270" s="18"/>
      <c r="X270" s="18"/>
      <c r="Y270" s="18"/>
      <c r="Z270" s="18"/>
      <c r="AA270" s="18"/>
      <c r="AB270" s="18"/>
      <c r="AC270" s="18"/>
      <c r="AD270" s="18"/>
      <c r="AE270" s="18"/>
      <c r="AF270" s="41">
        <v>3438.1</v>
      </c>
      <c r="AG270" s="41"/>
      <c r="AH270" s="41">
        <v>0</v>
      </c>
      <c r="AI270" s="41">
        <v>0</v>
      </c>
      <c r="AJ270" s="41">
        <v>0</v>
      </c>
      <c r="AK270" s="41">
        <v>0</v>
      </c>
      <c r="AL270" s="41">
        <v>3438.09222</v>
      </c>
      <c r="AM270" s="41">
        <v>0</v>
      </c>
      <c r="AN270" s="41">
        <v>0</v>
      </c>
      <c r="AO270" s="14">
        <v>3438.09222</v>
      </c>
      <c r="AP270" s="42">
        <v>3438.1</v>
      </c>
      <c r="AQ270" s="42">
        <v>0</v>
      </c>
      <c r="AR270" s="42">
        <v>0</v>
      </c>
      <c r="AS270" s="42">
        <v>0</v>
      </c>
      <c r="AT270" s="42">
        <v>0</v>
      </c>
      <c r="AU270" s="42">
        <f t="shared" si="713"/>
        <v>3438.1</v>
      </c>
      <c r="AV270" s="42">
        <f t="shared" si="714"/>
        <v>0</v>
      </c>
      <c r="AW270" s="42">
        <f t="shared" si="715"/>
        <v>3438.1</v>
      </c>
      <c r="AX270" s="42">
        <f t="shared" si="716"/>
        <v>0</v>
      </c>
      <c r="AY270" s="42">
        <f t="shared" si="717"/>
        <v>0</v>
      </c>
      <c r="AZ270" s="42"/>
      <c r="BA270" s="43">
        <f t="shared" si="718"/>
        <v>99.99977371222478</v>
      </c>
      <c r="BB270" s="44"/>
    </row>
    <row r="271" spans="2:54" s="30" customFormat="1" x14ac:dyDescent="0.3">
      <c r="B271" s="31" t="s">
        <v>239</v>
      </c>
      <c r="C271" s="31" t="s">
        <v>189</v>
      </c>
      <c r="D271" s="31" t="s">
        <v>189</v>
      </c>
      <c r="E271" s="29" t="str">
        <f t="shared" si="708"/>
        <v>0707</v>
      </c>
      <c r="F271" s="31"/>
      <c r="G271" s="31"/>
      <c r="H271" s="32" t="s">
        <v>265</v>
      </c>
      <c r="I271" s="33">
        <f t="shared" ref="I271:N271" si="851">I272+I284+I279+I299</f>
        <v>57002.7</v>
      </c>
      <c r="J271" s="33">
        <f t="shared" si="851"/>
        <v>57633.100000000006</v>
      </c>
      <c r="K271" s="33">
        <f t="shared" si="851"/>
        <v>57633.100000000006</v>
      </c>
      <c r="L271" s="33">
        <f t="shared" si="851"/>
        <v>0</v>
      </c>
      <c r="M271" s="33">
        <f t="shared" si="851"/>
        <v>0</v>
      </c>
      <c r="N271" s="33">
        <f t="shared" si="851"/>
        <v>0</v>
      </c>
      <c r="O271" s="33">
        <f>O272+O284+O279+O299+O304</f>
        <v>-300</v>
      </c>
      <c r="P271" s="33">
        <f>P272+P284+P279+P299+P304</f>
        <v>0</v>
      </c>
      <c r="Q271" s="33">
        <f>Q272+Q284+Q279+Q299+Q304</f>
        <v>0</v>
      </c>
      <c r="R271" s="33">
        <f>R272+R284+R279+R299+R304</f>
        <v>550</v>
      </c>
      <c r="S271" s="33">
        <f>S272+S284+S279+S299</f>
        <v>1671.5</v>
      </c>
      <c r="T271" s="33">
        <f t="shared" si="800"/>
        <v>58924.2</v>
      </c>
      <c r="U271" s="33">
        <f t="shared" si="710"/>
        <v>57633.100000000006</v>
      </c>
      <c r="V271" s="33">
        <f t="shared" si="711"/>
        <v>57633.100000000006</v>
      </c>
      <c r="W271" s="33">
        <f t="shared" ref="W271:AE271" si="852">W272+W284+W279+W299</f>
        <v>471.5</v>
      </c>
      <c r="X271" s="33">
        <f t="shared" si="852"/>
        <v>0</v>
      </c>
      <c r="Y271" s="33">
        <f t="shared" si="852"/>
        <v>0</v>
      </c>
      <c r="Z271" s="33">
        <f t="shared" si="852"/>
        <v>1200</v>
      </c>
      <c r="AA271" s="33">
        <f t="shared" si="852"/>
        <v>0</v>
      </c>
      <c r="AB271" s="33">
        <f t="shared" si="852"/>
        <v>0</v>
      </c>
      <c r="AC271" s="33">
        <f t="shared" si="852"/>
        <v>0</v>
      </c>
      <c r="AD271" s="33">
        <f t="shared" si="852"/>
        <v>0</v>
      </c>
      <c r="AE271" s="33">
        <f t="shared" si="852"/>
        <v>0</v>
      </c>
      <c r="AF271" s="34">
        <f t="shared" ref="AF271:AT271" si="853">AF272+AF284+AF279+AF299+AF304</f>
        <v>64984.650020000001</v>
      </c>
      <c r="AG271" s="34">
        <f t="shared" si="853"/>
        <v>0</v>
      </c>
      <c r="AH271" s="34">
        <f t="shared" si="853"/>
        <v>0</v>
      </c>
      <c r="AI271" s="34">
        <f t="shared" si="853"/>
        <v>0</v>
      </c>
      <c r="AJ271" s="34">
        <f t="shared" si="853"/>
        <v>0</v>
      </c>
      <c r="AK271" s="34">
        <f t="shared" si="853"/>
        <v>0</v>
      </c>
      <c r="AL271" s="34">
        <f t="shared" si="853"/>
        <v>64983.650020000001</v>
      </c>
      <c r="AM271" s="34">
        <f t="shared" si="853"/>
        <v>0</v>
      </c>
      <c r="AN271" s="34">
        <f t="shared" si="853"/>
        <v>0</v>
      </c>
      <c r="AO271" s="36">
        <f t="shared" si="853"/>
        <v>45951.585529999997</v>
      </c>
      <c r="AP271" s="36">
        <f t="shared" si="853"/>
        <v>65299.199999999997</v>
      </c>
      <c r="AQ271" s="36">
        <f t="shared" si="853"/>
        <v>-300</v>
      </c>
      <c r="AR271" s="36">
        <f t="shared" si="853"/>
        <v>0</v>
      </c>
      <c r="AS271" s="36">
        <f t="shared" si="853"/>
        <v>0</v>
      </c>
      <c r="AT271" s="36">
        <f t="shared" si="853"/>
        <v>0</v>
      </c>
      <c r="AU271" s="36">
        <f t="shared" si="713"/>
        <v>64999.199999999997</v>
      </c>
      <c r="AV271" s="36">
        <f t="shared" si="714"/>
        <v>-6075</v>
      </c>
      <c r="AW271" s="36">
        <f t="shared" si="715"/>
        <v>60595.7</v>
      </c>
      <c r="AX271" s="36">
        <f t="shared" si="716"/>
        <v>57633.100000000006</v>
      </c>
      <c r="AY271" s="36">
        <f t="shared" si="717"/>
        <v>57633.100000000006</v>
      </c>
      <c r="AZ271" s="36">
        <f>AZ272+AZ284+AZ279+AZ299</f>
        <v>0</v>
      </c>
      <c r="BA271" s="37">
        <f t="shared" si="718"/>
        <v>99.998461175062587</v>
      </c>
      <c r="BB271" s="20"/>
    </row>
    <row r="272" spans="2:54" x14ac:dyDescent="0.3">
      <c r="B272" s="38" t="s">
        <v>239</v>
      </c>
      <c r="C272" s="38" t="s">
        <v>189</v>
      </c>
      <c r="D272" s="38" t="s">
        <v>189</v>
      </c>
      <c r="E272" s="39" t="str">
        <f t="shared" si="708"/>
        <v>0707</v>
      </c>
      <c r="F272" s="38" t="s">
        <v>191</v>
      </c>
      <c r="G272" s="38"/>
      <c r="H272" s="40" t="s">
        <v>192</v>
      </c>
      <c r="I272" s="18">
        <f t="shared" ref="I272:I273" si="854">I273</f>
        <v>4360</v>
      </c>
      <c r="J272" s="18">
        <f t="shared" ref="J272:J273" si="855">J273</f>
        <v>4360</v>
      </c>
      <c r="K272" s="18">
        <f t="shared" ref="K272:K273" si="856">K273</f>
        <v>4360</v>
      </c>
      <c r="L272" s="18">
        <f t="shared" ref="L272:L273" si="857">L273</f>
        <v>0</v>
      </c>
      <c r="M272" s="18">
        <f t="shared" ref="M272:M273" si="858">M273</f>
        <v>0</v>
      </c>
      <c r="N272" s="18">
        <f t="shared" ref="N272:N273" si="859">N273</f>
        <v>0</v>
      </c>
      <c r="O272" s="18">
        <f t="shared" ref="O272:O273" si="860">O273</f>
        <v>-300</v>
      </c>
      <c r="P272" s="18">
        <f t="shared" ref="P272:P273" si="861">P273</f>
        <v>0</v>
      </c>
      <c r="Q272" s="18">
        <f t="shared" ref="Q272:Q273" si="862">Q273</f>
        <v>0</v>
      </c>
      <c r="R272" s="18">
        <f t="shared" ref="R272:R273" si="863">R273</f>
        <v>0</v>
      </c>
      <c r="S272" s="18">
        <f t="shared" ref="S272:S273" si="864">S273</f>
        <v>0</v>
      </c>
      <c r="T272" s="18">
        <f t="shared" si="800"/>
        <v>4060</v>
      </c>
      <c r="U272" s="18">
        <f t="shared" si="710"/>
        <v>4360</v>
      </c>
      <c r="V272" s="18">
        <f t="shared" si="711"/>
        <v>4360</v>
      </c>
      <c r="W272" s="18">
        <f t="shared" ref="W272:W273" si="865">W273</f>
        <v>0</v>
      </c>
      <c r="X272" s="18">
        <f t="shared" ref="X272:X273" si="866">X273</f>
        <v>0</v>
      </c>
      <c r="Y272" s="18">
        <f t="shared" ref="Y272:Y273" si="867">Y273</f>
        <v>0</v>
      </c>
      <c r="Z272" s="18">
        <f t="shared" ref="Z272:Z273" si="868">Z273</f>
        <v>0</v>
      </c>
      <c r="AA272" s="18">
        <f t="shared" ref="AA272:AA273" si="869">AA273</f>
        <v>0</v>
      </c>
      <c r="AB272" s="18">
        <f t="shared" ref="AB272:AB273" si="870">AB273</f>
        <v>0</v>
      </c>
      <c r="AC272" s="18">
        <f t="shared" ref="AC272:AC273" si="871">AC273</f>
        <v>0</v>
      </c>
      <c r="AD272" s="18">
        <f t="shared" ref="AD272:AD273" si="872">AD273</f>
        <v>0</v>
      </c>
      <c r="AE272" s="18">
        <f t="shared" ref="AE272:AE273" si="873">AE273</f>
        <v>0</v>
      </c>
      <c r="AF272" s="41">
        <f t="shared" ref="AF272:AF273" si="874">AF273</f>
        <v>9165</v>
      </c>
      <c r="AG272" s="41">
        <f t="shared" ref="AG272:AG273" si="875">AG273</f>
        <v>0</v>
      </c>
      <c r="AH272" s="41">
        <f t="shared" ref="AH272:AH273" si="876">AH273</f>
        <v>0</v>
      </c>
      <c r="AI272" s="41">
        <f t="shared" ref="AI272:AI273" si="877">AI273</f>
        <v>0</v>
      </c>
      <c r="AJ272" s="41">
        <f t="shared" ref="AJ272:AJ273" si="878">AJ273</f>
        <v>0</v>
      </c>
      <c r="AK272" s="41">
        <f t="shared" ref="AK272:AK273" si="879">AK273</f>
        <v>0</v>
      </c>
      <c r="AL272" s="41">
        <f t="shared" ref="AL272:AL273" si="880">AL273</f>
        <v>9165</v>
      </c>
      <c r="AM272" s="41">
        <f t="shared" ref="AM272:AM273" si="881">AM273</f>
        <v>0</v>
      </c>
      <c r="AN272" s="41">
        <f t="shared" ref="AN272:AN273" si="882">AN273</f>
        <v>0</v>
      </c>
      <c r="AO272" s="14">
        <f t="shared" ref="AO272:AO273" si="883">AO273</f>
        <v>8174</v>
      </c>
      <c r="AP272" s="42">
        <f t="shared" ref="AP272:AP273" si="884">AP273</f>
        <v>9465</v>
      </c>
      <c r="AQ272" s="42">
        <f t="shared" ref="AQ272:AQ273" si="885">AQ273</f>
        <v>-300</v>
      </c>
      <c r="AR272" s="42">
        <f t="shared" ref="AR272:AR273" si="886">AR273</f>
        <v>0</v>
      </c>
      <c r="AS272" s="42">
        <f t="shared" ref="AS272:AS273" si="887">AS273</f>
        <v>0</v>
      </c>
      <c r="AT272" s="42">
        <f t="shared" ref="AT272:AT273" si="888">AT273</f>
        <v>0</v>
      </c>
      <c r="AU272" s="42">
        <f t="shared" si="713"/>
        <v>9165</v>
      </c>
      <c r="AV272" s="42">
        <f t="shared" si="714"/>
        <v>-5105</v>
      </c>
      <c r="AW272" s="42">
        <f t="shared" si="715"/>
        <v>4060</v>
      </c>
      <c r="AX272" s="42">
        <f t="shared" si="716"/>
        <v>4360</v>
      </c>
      <c r="AY272" s="42">
        <f t="shared" si="717"/>
        <v>4360</v>
      </c>
      <c r="AZ272" s="42">
        <f t="shared" ref="AZ272:AZ273" si="889">AZ273</f>
        <v>0</v>
      </c>
      <c r="BA272" s="43">
        <f t="shared" si="718"/>
        <v>100</v>
      </c>
      <c r="BB272" s="20"/>
    </row>
    <row r="273" spans="2:54" x14ac:dyDescent="0.3">
      <c r="B273" s="38" t="s">
        <v>239</v>
      </c>
      <c r="C273" s="38" t="s">
        <v>189</v>
      </c>
      <c r="D273" s="38" t="s">
        <v>189</v>
      </c>
      <c r="E273" s="39" t="str">
        <f t="shared" si="708"/>
        <v>0707</v>
      </c>
      <c r="F273" s="38" t="s">
        <v>266</v>
      </c>
      <c r="G273" s="38"/>
      <c r="H273" s="40" t="s">
        <v>49</v>
      </c>
      <c r="I273" s="18">
        <f t="shared" si="854"/>
        <v>4360</v>
      </c>
      <c r="J273" s="18">
        <f t="shared" si="855"/>
        <v>4360</v>
      </c>
      <c r="K273" s="18">
        <f t="shared" si="856"/>
        <v>4360</v>
      </c>
      <c r="L273" s="18">
        <f t="shared" si="857"/>
        <v>0</v>
      </c>
      <c r="M273" s="18">
        <f t="shared" si="858"/>
        <v>0</v>
      </c>
      <c r="N273" s="18">
        <f t="shared" si="859"/>
        <v>0</v>
      </c>
      <c r="O273" s="18">
        <f t="shared" si="860"/>
        <v>-300</v>
      </c>
      <c r="P273" s="18">
        <f t="shared" si="861"/>
        <v>0</v>
      </c>
      <c r="Q273" s="18">
        <f t="shared" si="862"/>
        <v>0</v>
      </c>
      <c r="R273" s="18">
        <f t="shared" si="863"/>
        <v>0</v>
      </c>
      <c r="S273" s="18">
        <f t="shared" si="864"/>
        <v>0</v>
      </c>
      <c r="T273" s="18">
        <f t="shared" si="800"/>
        <v>4060</v>
      </c>
      <c r="U273" s="18">
        <f t="shared" si="710"/>
        <v>4360</v>
      </c>
      <c r="V273" s="18">
        <f t="shared" si="711"/>
        <v>4360</v>
      </c>
      <c r="W273" s="18">
        <f t="shared" si="865"/>
        <v>0</v>
      </c>
      <c r="X273" s="18">
        <f t="shared" si="866"/>
        <v>0</v>
      </c>
      <c r="Y273" s="18">
        <f t="shared" si="867"/>
        <v>0</v>
      </c>
      <c r="Z273" s="18">
        <f t="shared" si="868"/>
        <v>0</v>
      </c>
      <c r="AA273" s="18">
        <f t="shared" si="869"/>
        <v>0</v>
      </c>
      <c r="AB273" s="18">
        <f t="shared" si="870"/>
        <v>0</v>
      </c>
      <c r="AC273" s="18">
        <f t="shared" si="871"/>
        <v>0</v>
      </c>
      <c r="AD273" s="18">
        <f t="shared" si="872"/>
        <v>0</v>
      </c>
      <c r="AE273" s="18">
        <f t="shared" si="873"/>
        <v>0</v>
      </c>
      <c r="AF273" s="41">
        <f t="shared" si="874"/>
        <v>9165</v>
      </c>
      <c r="AG273" s="41">
        <f t="shared" si="875"/>
        <v>0</v>
      </c>
      <c r="AH273" s="41">
        <f t="shared" si="876"/>
        <v>0</v>
      </c>
      <c r="AI273" s="41">
        <f t="shared" si="877"/>
        <v>0</v>
      </c>
      <c r="AJ273" s="41">
        <f t="shared" si="878"/>
        <v>0</v>
      </c>
      <c r="AK273" s="41">
        <f t="shared" si="879"/>
        <v>0</v>
      </c>
      <c r="AL273" s="41">
        <f t="shared" si="880"/>
        <v>9165</v>
      </c>
      <c r="AM273" s="41">
        <f t="shared" si="881"/>
        <v>0</v>
      </c>
      <c r="AN273" s="41">
        <f t="shared" si="882"/>
        <v>0</v>
      </c>
      <c r="AO273" s="42">
        <f t="shared" si="883"/>
        <v>8174</v>
      </c>
      <c r="AP273" s="42">
        <f t="shared" si="884"/>
        <v>9465</v>
      </c>
      <c r="AQ273" s="42">
        <f t="shared" si="885"/>
        <v>-300</v>
      </c>
      <c r="AR273" s="42">
        <f t="shared" si="886"/>
        <v>0</v>
      </c>
      <c r="AS273" s="42">
        <f t="shared" si="887"/>
        <v>0</v>
      </c>
      <c r="AT273" s="42">
        <f t="shared" si="888"/>
        <v>0</v>
      </c>
      <c r="AU273" s="42">
        <f t="shared" si="713"/>
        <v>9165</v>
      </c>
      <c r="AV273" s="42">
        <f t="shared" si="714"/>
        <v>-5105</v>
      </c>
      <c r="AW273" s="42">
        <f t="shared" si="715"/>
        <v>4060</v>
      </c>
      <c r="AX273" s="42">
        <f t="shared" si="716"/>
        <v>4360</v>
      </c>
      <c r="AY273" s="42">
        <f t="shared" si="717"/>
        <v>4360</v>
      </c>
      <c r="AZ273" s="42">
        <f t="shared" si="889"/>
        <v>0</v>
      </c>
      <c r="BA273" s="43">
        <f t="shared" si="718"/>
        <v>100</v>
      </c>
      <c r="BB273" s="20"/>
    </row>
    <row r="274" spans="2:54" ht="46.8" x14ac:dyDescent="0.3">
      <c r="B274" s="38" t="s">
        <v>239</v>
      </c>
      <c r="C274" s="38" t="s">
        <v>189</v>
      </c>
      <c r="D274" s="38" t="s">
        <v>189</v>
      </c>
      <c r="E274" s="39" t="str">
        <f t="shared" si="708"/>
        <v>0707</v>
      </c>
      <c r="F274" s="38" t="s">
        <v>267</v>
      </c>
      <c r="G274" s="38"/>
      <c r="H274" s="40" t="s">
        <v>268</v>
      </c>
      <c r="I274" s="18">
        <f t="shared" ref="I274:S274" si="890">I277+I275</f>
        <v>4360</v>
      </c>
      <c r="J274" s="18">
        <f t="shared" si="890"/>
        <v>4360</v>
      </c>
      <c r="K274" s="18">
        <f t="shared" si="890"/>
        <v>4360</v>
      </c>
      <c r="L274" s="18">
        <f t="shared" si="890"/>
        <v>0</v>
      </c>
      <c r="M274" s="18">
        <f t="shared" si="890"/>
        <v>0</v>
      </c>
      <c r="N274" s="18">
        <f t="shared" si="890"/>
        <v>0</v>
      </c>
      <c r="O274" s="18">
        <f t="shared" si="890"/>
        <v>-300</v>
      </c>
      <c r="P274" s="18">
        <f t="shared" si="890"/>
        <v>0</v>
      </c>
      <c r="Q274" s="18">
        <f t="shared" si="890"/>
        <v>0</v>
      </c>
      <c r="R274" s="18">
        <f t="shared" si="890"/>
        <v>0</v>
      </c>
      <c r="S274" s="18">
        <f t="shared" si="890"/>
        <v>0</v>
      </c>
      <c r="T274" s="18">
        <f t="shared" si="800"/>
        <v>4060</v>
      </c>
      <c r="U274" s="18">
        <f t="shared" si="710"/>
        <v>4360</v>
      </c>
      <c r="V274" s="18">
        <f t="shared" si="711"/>
        <v>4360</v>
      </c>
      <c r="W274" s="18">
        <f t="shared" ref="W274:AT274" si="891">W277+W275</f>
        <v>0</v>
      </c>
      <c r="X274" s="18">
        <f t="shared" si="891"/>
        <v>0</v>
      </c>
      <c r="Y274" s="18">
        <f t="shared" si="891"/>
        <v>0</v>
      </c>
      <c r="Z274" s="18">
        <f t="shared" si="891"/>
        <v>0</v>
      </c>
      <c r="AA274" s="18">
        <f t="shared" si="891"/>
        <v>0</v>
      </c>
      <c r="AB274" s="18">
        <f t="shared" si="891"/>
        <v>0</v>
      </c>
      <c r="AC274" s="18">
        <f t="shared" si="891"/>
        <v>0</v>
      </c>
      <c r="AD274" s="18">
        <f t="shared" si="891"/>
        <v>0</v>
      </c>
      <c r="AE274" s="18">
        <f t="shared" si="891"/>
        <v>0</v>
      </c>
      <c r="AF274" s="41">
        <f t="shared" si="891"/>
        <v>9165</v>
      </c>
      <c r="AG274" s="41">
        <f t="shared" si="891"/>
        <v>0</v>
      </c>
      <c r="AH274" s="41">
        <f t="shared" si="891"/>
        <v>0</v>
      </c>
      <c r="AI274" s="41">
        <f t="shared" si="891"/>
        <v>0</v>
      </c>
      <c r="AJ274" s="41">
        <f t="shared" si="891"/>
        <v>0</v>
      </c>
      <c r="AK274" s="41">
        <f t="shared" si="891"/>
        <v>0</v>
      </c>
      <c r="AL274" s="41">
        <f t="shared" si="891"/>
        <v>9165</v>
      </c>
      <c r="AM274" s="41">
        <f t="shared" si="891"/>
        <v>0</v>
      </c>
      <c r="AN274" s="41">
        <f t="shared" si="891"/>
        <v>0</v>
      </c>
      <c r="AO274" s="14">
        <f t="shared" si="891"/>
        <v>8174</v>
      </c>
      <c r="AP274" s="42">
        <f t="shared" si="891"/>
        <v>9465</v>
      </c>
      <c r="AQ274" s="42">
        <f t="shared" si="891"/>
        <v>-300</v>
      </c>
      <c r="AR274" s="42">
        <f t="shared" si="891"/>
        <v>0</v>
      </c>
      <c r="AS274" s="42">
        <f t="shared" si="891"/>
        <v>0</v>
      </c>
      <c r="AT274" s="42">
        <f t="shared" si="891"/>
        <v>0</v>
      </c>
      <c r="AU274" s="42">
        <f t="shared" si="713"/>
        <v>9165</v>
      </c>
      <c r="AV274" s="42">
        <f t="shared" si="714"/>
        <v>-5105</v>
      </c>
      <c r="AW274" s="42">
        <f t="shared" si="715"/>
        <v>4060</v>
      </c>
      <c r="AX274" s="42">
        <f t="shared" si="716"/>
        <v>4360</v>
      </c>
      <c r="AY274" s="42">
        <f t="shared" si="717"/>
        <v>4360</v>
      </c>
      <c r="AZ274" s="42">
        <f>AZ277+AZ275</f>
        <v>0</v>
      </c>
      <c r="BA274" s="43">
        <f t="shared" si="718"/>
        <v>100</v>
      </c>
      <c r="BB274" s="20"/>
    </row>
    <row r="275" spans="2:54" ht="31.2" x14ac:dyDescent="0.3">
      <c r="B275" s="38" t="s">
        <v>239</v>
      </c>
      <c r="C275" s="38" t="s">
        <v>189</v>
      </c>
      <c r="D275" s="38" t="s">
        <v>189</v>
      </c>
      <c r="E275" s="39" t="str">
        <f t="shared" si="708"/>
        <v>0707</v>
      </c>
      <c r="F275" s="38" t="s">
        <v>269</v>
      </c>
      <c r="G275" s="38"/>
      <c r="H275" s="40" t="s">
        <v>270</v>
      </c>
      <c r="I275" s="18">
        <f t="shared" ref="I275:S275" si="892">I276</f>
        <v>3350</v>
      </c>
      <c r="J275" s="18">
        <f t="shared" si="892"/>
        <v>3350</v>
      </c>
      <c r="K275" s="18">
        <f t="shared" si="892"/>
        <v>3350</v>
      </c>
      <c r="L275" s="18">
        <f t="shared" si="892"/>
        <v>0</v>
      </c>
      <c r="M275" s="18">
        <f t="shared" si="892"/>
        <v>0</v>
      </c>
      <c r="N275" s="18">
        <f t="shared" si="892"/>
        <v>0</v>
      </c>
      <c r="O275" s="18">
        <f t="shared" si="892"/>
        <v>0</v>
      </c>
      <c r="P275" s="18">
        <f t="shared" si="892"/>
        <v>0</v>
      </c>
      <c r="Q275" s="18">
        <f t="shared" si="892"/>
        <v>0</v>
      </c>
      <c r="R275" s="18">
        <f t="shared" si="892"/>
        <v>0</v>
      </c>
      <c r="S275" s="18">
        <f t="shared" si="892"/>
        <v>0</v>
      </c>
      <c r="T275" s="18">
        <f t="shared" si="800"/>
        <v>3350</v>
      </c>
      <c r="U275" s="18">
        <f t="shared" si="710"/>
        <v>3350</v>
      </c>
      <c r="V275" s="18">
        <f t="shared" si="711"/>
        <v>3350</v>
      </c>
      <c r="W275" s="18">
        <f t="shared" ref="W275:AT275" si="893">W276</f>
        <v>0</v>
      </c>
      <c r="X275" s="18">
        <f t="shared" si="893"/>
        <v>0</v>
      </c>
      <c r="Y275" s="18">
        <f t="shared" si="893"/>
        <v>0</v>
      </c>
      <c r="Z275" s="18">
        <f t="shared" si="893"/>
        <v>0</v>
      </c>
      <c r="AA275" s="18">
        <f t="shared" si="893"/>
        <v>0</v>
      </c>
      <c r="AB275" s="18">
        <f t="shared" si="893"/>
        <v>0</v>
      </c>
      <c r="AC275" s="18">
        <f t="shared" si="893"/>
        <v>0</v>
      </c>
      <c r="AD275" s="18">
        <f t="shared" si="893"/>
        <v>0</v>
      </c>
      <c r="AE275" s="18">
        <f t="shared" si="893"/>
        <v>0</v>
      </c>
      <c r="AF275" s="41">
        <f t="shared" si="893"/>
        <v>1850</v>
      </c>
      <c r="AG275" s="41">
        <f t="shared" si="893"/>
        <v>0</v>
      </c>
      <c r="AH275" s="41">
        <f t="shared" si="893"/>
        <v>0</v>
      </c>
      <c r="AI275" s="41">
        <f t="shared" si="893"/>
        <v>0</v>
      </c>
      <c r="AJ275" s="41">
        <f t="shared" si="893"/>
        <v>0</v>
      </c>
      <c r="AK275" s="41">
        <f t="shared" si="893"/>
        <v>0</v>
      </c>
      <c r="AL275" s="41">
        <f t="shared" si="893"/>
        <v>1850</v>
      </c>
      <c r="AM275" s="41">
        <f t="shared" si="893"/>
        <v>0</v>
      </c>
      <c r="AN275" s="41">
        <f t="shared" si="893"/>
        <v>0</v>
      </c>
      <c r="AO275" s="42">
        <f t="shared" si="893"/>
        <v>859</v>
      </c>
      <c r="AP275" s="42">
        <f t="shared" si="893"/>
        <v>1850</v>
      </c>
      <c r="AQ275" s="42">
        <f t="shared" si="893"/>
        <v>0</v>
      </c>
      <c r="AR275" s="42">
        <f t="shared" si="893"/>
        <v>0</v>
      </c>
      <c r="AS275" s="42">
        <f t="shared" si="893"/>
        <v>0</v>
      </c>
      <c r="AT275" s="42">
        <f t="shared" si="893"/>
        <v>0</v>
      </c>
      <c r="AU275" s="42">
        <f t="shared" si="713"/>
        <v>1850</v>
      </c>
      <c r="AV275" s="42">
        <f t="shared" si="714"/>
        <v>1500</v>
      </c>
      <c r="AW275" s="42">
        <f t="shared" si="715"/>
        <v>3350</v>
      </c>
      <c r="AX275" s="42">
        <f t="shared" si="716"/>
        <v>3350</v>
      </c>
      <c r="AY275" s="42">
        <f t="shared" si="717"/>
        <v>3350</v>
      </c>
      <c r="AZ275" s="42">
        <f>AZ276</f>
        <v>0</v>
      </c>
      <c r="BA275" s="43">
        <f t="shared" si="718"/>
        <v>100</v>
      </c>
      <c r="BB275" s="20"/>
    </row>
    <row r="276" spans="2:54" ht="31.2" x14ac:dyDescent="0.3">
      <c r="B276" s="38" t="s">
        <v>239</v>
      </c>
      <c r="C276" s="38" t="s">
        <v>189</v>
      </c>
      <c r="D276" s="38" t="s">
        <v>189</v>
      </c>
      <c r="E276" s="39" t="str">
        <f t="shared" si="708"/>
        <v>0707</v>
      </c>
      <c r="F276" s="38" t="s">
        <v>269</v>
      </c>
      <c r="G276" s="38" t="s">
        <v>150</v>
      </c>
      <c r="H276" s="40" t="s">
        <v>151</v>
      </c>
      <c r="I276" s="18">
        <v>3350</v>
      </c>
      <c r="J276" s="18">
        <v>3350</v>
      </c>
      <c r="K276" s="18">
        <v>3350</v>
      </c>
      <c r="L276" s="18"/>
      <c r="M276" s="18"/>
      <c r="N276" s="18"/>
      <c r="O276" s="18">
        <v>0</v>
      </c>
      <c r="P276" s="18">
        <v>0</v>
      </c>
      <c r="Q276" s="18">
        <v>0</v>
      </c>
      <c r="R276" s="18">
        <v>0</v>
      </c>
      <c r="S276" s="18"/>
      <c r="T276" s="18">
        <f t="shared" si="800"/>
        <v>3350</v>
      </c>
      <c r="U276" s="18">
        <f t="shared" si="710"/>
        <v>3350</v>
      </c>
      <c r="V276" s="18">
        <f t="shared" si="711"/>
        <v>3350</v>
      </c>
      <c r="W276" s="18"/>
      <c r="X276" s="18"/>
      <c r="Y276" s="18"/>
      <c r="Z276" s="18"/>
      <c r="AA276" s="18"/>
      <c r="AB276" s="18"/>
      <c r="AC276" s="18"/>
      <c r="AD276" s="18"/>
      <c r="AE276" s="18"/>
      <c r="AF276" s="41">
        <v>1850</v>
      </c>
      <c r="AG276" s="41"/>
      <c r="AH276" s="41">
        <v>0</v>
      </c>
      <c r="AI276" s="41">
        <v>0</v>
      </c>
      <c r="AJ276" s="41">
        <v>0</v>
      </c>
      <c r="AK276" s="41">
        <v>0</v>
      </c>
      <c r="AL276" s="41">
        <v>1850</v>
      </c>
      <c r="AM276" s="41">
        <v>0</v>
      </c>
      <c r="AN276" s="41">
        <v>0</v>
      </c>
      <c r="AO276" s="14">
        <v>859</v>
      </c>
      <c r="AP276" s="42">
        <v>1850</v>
      </c>
      <c r="AQ276" s="42">
        <v>0</v>
      </c>
      <c r="AR276" s="42">
        <v>0</v>
      </c>
      <c r="AS276" s="42">
        <v>0</v>
      </c>
      <c r="AT276" s="42">
        <v>0</v>
      </c>
      <c r="AU276" s="42">
        <f t="shared" si="713"/>
        <v>1850</v>
      </c>
      <c r="AV276" s="42">
        <f t="shared" si="714"/>
        <v>1500</v>
      </c>
      <c r="AW276" s="42">
        <f t="shared" si="715"/>
        <v>3350</v>
      </c>
      <c r="AX276" s="42">
        <f t="shared" si="716"/>
        <v>3350</v>
      </c>
      <c r="AY276" s="42">
        <f t="shared" si="717"/>
        <v>3350</v>
      </c>
      <c r="AZ276" s="42"/>
      <c r="BA276" s="43">
        <f t="shared" si="718"/>
        <v>100</v>
      </c>
      <c r="BB276" s="44"/>
    </row>
    <row r="277" spans="2:54" ht="62.4" x14ac:dyDescent="0.3">
      <c r="B277" s="38" t="s">
        <v>239</v>
      </c>
      <c r="C277" s="38" t="s">
        <v>189</v>
      </c>
      <c r="D277" s="38" t="s">
        <v>189</v>
      </c>
      <c r="E277" s="39" t="str">
        <f t="shared" si="708"/>
        <v>0707</v>
      </c>
      <c r="F277" s="38" t="s">
        <v>271</v>
      </c>
      <c r="G277" s="38"/>
      <c r="H277" s="40" t="s">
        <v>272</v>
      </c>
      <c r="I277" s="18">
        <f t="shared" ref="I277:S277" si="894">I278</f>
        <v>1010</v>
      </c>
      <c r="J277" s="18">
        <f t="shared" si="894"/>
        <v>1010</v>
      </c>
      <c r="K277" s="18">
        <f t="shared" si="894"/>
        <v>1010</v>
      </c>
      <c r="L277" s="18">
        <f t="shared" si="894"/>
        <v>0</v>
      </c>
      <c r="M277" s="18">
        <f t="shared" si="894"/>
        <v>0</v>
      </c>
      <c r="N277" s="18">
        <f t="shared" si="894"/>
        <v>0</v>
      </c>
      <c r="O277" s="18">
        <f t="shared" si="894"/>
        <v>-300</v>
      </c>
      <c r="P277" s="18">
        <f t="shared" si="894"/>
        <v>0</v>
      </c>
      <c r="Q277" s="18">
        <f t="shared" si="894"/>
        <v>0</v>
      </c>
      <c r="R277" s="18">
        <f t="shared" si="894"/>
        <v>0</v>
      </c>
      <c r="S277" s="18">
        <f t="shared" si="894"/>
        <v>0</v>
      </c>
      <c r="T277" s="18">
        <f t="shared" si="800"/>
        <v>710</v>
      </c>
      <c r="U277" s="18">
        <f t="shared" si="710"/>
        <v>1010</v>
      </c>
      <c r="V277" s="18">
        <f t="shared" si="711"/>
        <v>1010</v>
      </c>
      <c r="W277" s="18">
        <f t="shared" ref="W277:AT277" si="895">W278</f>
        <v>0</v>
      </c>
      <c r="X277" s="18">
        <f t="shared" si="895"/>
        <v>0</v>
      </c>
      <c r="Y277" s="18">
        <f t="shared" si="895"/>
        <v>0</v>
      </c>
      <c r="Z277" s="18">
        <f t="shared" si="895"/>
        <v>0</v>
      </c>
      <c r="AA277" s="18">
        <f t="shared" si="895"/>
        <v>0</v>
      </c>
      <c r="AB277" s="18">
        <f t="shared" si="895"/>
        <v>0</v>
      </c>
      <c r="AC277" s="18">
        <f t="shared" si="895"/>
        <v>0</v>
      </c>
      <c r="AD277" s="18">
        <f t="shared" si="895"/>
        <v>0</v>
      </c>
      <c r="AE277" s="18">
        <f t="shared" si="895"/>
        <v>0</v>
      </c>
      <c r="AF277" s="41">
        <f t="shared" si="895"/>
        <v>7315</v>
      </c>
      <c r="AG277" s="41">
        <f t="shared" si="895"/>
        <v>0</v>
      </c>
      <c r="AH277" s="41">
        <f t="shared" si="895"/>
        <v>0</v>
      </c>
      <c r="AI277" s="41">
        <f t="shared" si="895"/>
        <v>0</v>
      </c>
      <c r="AJ277" s="41">
        <f t="shared" si="895"/>
        <v>0</v>
      </c>
      <c r="AK277" s="41">
        <f t="shared" si="895"/>
        <v>0</v>
      </c>
      <c r="AL277" s="41">
        <f t="shared" si="895"/>
        <v>7315</v>
      </c>
      <c r="AM277" s="41">
        <f t="shared" si="895"/>
        <v>0</v>
      </c>
      <c r="AN277" s="41">
        <f t="shared" si="895"/>
        <v>0</v>
      </c>
      <c r="AO277" s="42">
        <f t="shared" si="895"/>
        <v>7315</v>
      </c>
      <c r="AP277" s="42">
        <f t="shared" si="895"/>
        <v>7615</v>
      </c>
      <c r="AQ277" s="42">
        <f t="shared" si="895"/>
        <v>-300</v>
      </c>
      <c r="AR277" s="42">
        <f t="shared" si="895"/>
        <v>0</v>
      </c>
      <c r="AS277" s="42">
        <f t="shared" si="895"/>
        <v>0</v>
      </c>
      <c r="AT277" s="42">
        <f t="shared" si="895"/>
        <v>0</v>
      </c>
      <c r="AU277" s="42">
        <f t="shared" si="713"/>
        <v>7315</v>
      </c>
      <c r="AV277" s="42">
        <f t="shared" si="714"/>
        <v>-6605</v>
      </c>
      <c r="AW277" s="42">
        <f t="shared" si="715"/>
        <v>710</v>
      </c>
      <c r="AX277" s="42">
        <f t="shared" si="716"/>
        <v>1010</v>
      </c>
      <c r="AY277" s="42">
        <f t="shared" si="717"/>
        <v>1010</v>
      </c>
      <c r="AZ277" s="42">
        <f>AZ278</f>
        <v>0</v>
      </c>
      <c r="BA277" s="43">
        <f t="shared" si="718"/>
        <v>100</v>
      </c>
      <c r="BB277" s="20"/>
    </row>
    <row r="278" spans="2:54" ht="31.2" x14ac:dyDescent="0.3">
      <c r="B278" s="38" t="s">
        <v>239</v>
      </c>
      <c r="C278" s="38" t="s">
        <v>189</v>
      </c>
      <c r="D278" s="38" t="s">
        <v>189</v>
      </c>
      <c r="E278" s="39" t="str">
        <f t="shared" si="708"/>
        <v>0707</v>
      </c>
      <c r="F278" s="38" t="s">
        <v>271</v>
      </c>
      <c r="G278" s="38" t="s">
        <v>150</v>
      </c>
      <c r="H278" s="40" t="s">
        <v>151</v>
      </c>
      <c r="I278" s="18">
        <v>1010</v>
      </c>
      <c r="J278" s="18">
        <v>1010</v>
      </c>
      <c r="K278" s="18">
        <v>1010</v>
      </c>
      <c r="L278" s="18"/>
      <c r="M278" s="18"/>
      <c r="N278" s="18"/>
      <c r="O278" s="18">
        <v>-300</v>
      </c>
      <c r="P278" s="18">
        <v>0</v>
      </c>
      <c r="Q278" s="18">
        <v>0</v>
      </c>
      <c r="R278" s="18">
        <v>0</v>
      </c>
      <c r="S278" s="18"/>
      <c r="T278" s="18">
        <f t="shared" si="800"/>
        <v>710</v>
      </c>
      <c r="U278" s="18">
        <f t="shared" si="710"/>
        <v>1010</v>
      </c>
      <c r="V278" s="18">
        <f t="shared" si="711"/>
        <v>1010</v>
      </c>
      <c r="W278" s="18"/>
      <c r="X278" s="18"/>
      <c r="Y278" s="18"/>
      <c r="Z278" s="18"/>
      <c r="AA278" s="18"/>
      <c r="AB278" s="18"/>
      <c r="AC278" s="18"/>
      <c r="AD278" s="18"/>
      <c r="AE278" s="18"/>
      <c r="AF278" s="41">
        <v>7315</v>
      </c>
      <c r="AG278" s="41"/>
      <c r="AH278" s="41">
        <v>0</v>
      </c>
      <c r="AI278" s="41">
        <v>0</v>
      </c>
      <c r="AJ278" s="41">
        <v>0</v>
      </c>
      <c r="AK278" s="41">
        <v>0</v>
      </c>
      <c r="AL278" s="41">
        <v>7315</v>
      </c>
      <c r="AM278" s="41">
        <v>0</v>
      </c>
      <c r="AN278" s="41">
        <v>0</v>
      </c>
      <c r="AO278" s="14">
        <v>7315</v>
      </c>
      <c r="AP278" s="42">
        <v>7615</v>
      </c>
      <c r="AQ278" s="42">
        <v>-300</v>
      </c>
      <c r="AR278" s="42">
        <v>0</v>
      </c>
      <c r="AS278" s="42">
        <v>0</v>
      </c>
      <c r="AT278" s="42">
        <v>0</v>
      </c>
      <c r="AU278" s="42">
        <f t="shared" si="713"/>
        <v>7315</v>
      </c>
      <c r="AV278" s="42">
        <f t="shared" si="714"/>
        <v>-6605</v>
      </c>
      <c r="AW278" s="42">
        <f t="shared" si="715"/>
        <v>710</v>
      </c>
      <c r="AX278" s="42">
        <f t="shared" si="716"/>
        <v>1010</v>
      </c>
      <c r="AY278" s="42">
        <f t="shared" si="717"/>
        <v>1010</v>
      </c>
      <c r="AZ278" s="42"/>
      <c r="BA278" s="43">
        <f t="shared" si="718"/>
        <v>100</v>
      </c>
      <c r="BB278" s="44"/>
    </row>
    <row r="279" spans="2:54" x14ac:dyDescent="0.3">
      <c r="B279" s="38" t="s">
        <v>239</v>
      </c>
      <c r="C279" s="38" t="s">
        <v>189</v>
      </c>
      <c r="D279" s="38" t="s">
        <v>189</v>
      </c>
      <c r="E279" s="39" t="str">
        <f t="shared" si="708"/>
        <v>0707</v>
      </c>
      <c r="F279" s="38" t="s">
        <v>273</v>
      </c>
      <c r="G279" s="39"/>
      <c r="H279" s="40" t="s">
        <v>274</v>
      </c>
      <c r="I279" s="18">
        <f t="shared" ref="I279:I285" si="896">I280</f>
        <v>5434.3</v>
      </c>
      <c r="J279" s="18">
        <f t="shared" ref="J279:J285" si="897">J280</f>
        <v>5434.3</v>
      </c>
      <c r="K279" s="18">
        <f t="shared" ref="K279:K285" si="898">K280</f>
        <v>5434.3</v>
      </c>
      <c r="L279" s="18">
        <f t="shared" ref="L279:L285" si="899">L280</f>
        <v>0</v>
      </c>
      <c r="M279" s="18">
        <f t="shared" ref="M279:M285" si="900">M280</f>
        <v>0</v>
      </c>
      <c r="N279" s="18">
        <f t="shared" ref="N279:N285" si="901">N280</f>
        <v>0</v>
      </c>
      <c r="O279" s="18">
        <f t="shared" ref="O279:O285" si="902">O280</f>
        <v>0</v>
      </c>
      <c r="P279" s="18">
        <f t="shared" ref="P279:P285" si="903">P280</f>
        <v>0</v>
      </c>
      <c r="Q279" s="18">
        <f t="shared" ref="Q279:Q285" si="904">Q280</f>
        <v>0</v>
      </c>
      <c r="R279" s="18">
        <f t="shared" ref="R279:R285" si="905">R280</f>
        <v>0</v>
      </c>
      <c r="S279" s="18">
        <f t="shared" ref="S279:S285" si="906">S280</f>
        <v>0</v>
      </c>
      <c r="T279" s="18">
        <f t="shared" si="800"/>
        <v>5434.3</v>
      </c>
      <c r="U279" s="18">
        <f t="shared" si="710"/>
        <v>5434.3</v>
      </c>
      <c r="V279" s="18">
        <f t="shared" si="711"/>
        <v>5434.3</v>
      </c>
      <c r="W279" s="18">
        <f t="shared" ref="W279:W285" si="907">W280</f>
        <v>0</v>
      </c>
      <c r="X279" s="18">
        <f t="shared" ref="X279:X285" si="908">X280</f>
        <v>0</v>
      </c>
      <c r="Y279" s="18">
        <f t="shared" ref="Y279:Y285" si="909">Y280</f>
        <v>0</v>
      </c>
      <c r="Z279" s="18">
        <f t="shared" ref="Z279:Z285" si="910">Z280</f>
        <v>0</v>
      </c>
      <c r="AA279" s="18">
        <f t="shared" ref="AA279:AA285" si="911">AA280</f>
        <v>0</v>
      </c>
      <c r="AB279" s="18">
        <f t="shared" ref="AB279:AB285" si="912">AB280</f>
        <v>0</v>
      </c>
      <c r="AC279" s="18">
        <f t="shared" ref="AC279:AC285" si="913">AC280</f>
        <v>0</v>
      </c>
      <c r="AD279" s="18">
        <f t="shared" ref="AD279:AD285" si="914">AD280</f>
        <v>0</v>
      </c>
      <c r="AE279" s="18">
        <f t="shared" ref="AE279:AE285" si="915">AE280</f>
        <v>0</v>
      </c>
      <c r="AF279" s="41">
        <f t="shared" ref="AF279:AF285" si="916">AF280</f>
        <v>5434.3</v>
      </c>
      <c r="AG279" s="41">
        <f t="shared" ref="AG279:AG285" si="917">AG280</f>
        <v>0</v>
      </c>
      <c r="AH279" s="41">
        <f t="shared" ref="AH279:AH285" si="918">AH280</f>
        <v>0</v>
      </c>
      <c r="AI279" s="41">
        <f t="shared" ref="AI279:AI285" si="919">AI280</f>
        <v>0</v>
      </c>
      <c r="AJ279" s="41">
        <f t="shared" ref="AJ279:AJ285" si="920">AJ280</f>
        <v>0</v>
      </c>
      <c r="AK279" s="41">
        <f t="shared" ref="AK279:AK285" si="921">AK280</f>
        <v>0</v>
      </c>
      <c r="AL279" s="41">
        <f t="shared" ref="AL279:AL285" si="922">AL280</f>
        <v>5434.3</v>
      </c>
      <c r="AM279" s="41">
        <f t="shared" ref="AM279:AM285" si="923">AM280</f>
        <v>0</v>
      </c>
      <c r="AN279" s="41">
        <f t="shared" ref="AN279:AN285" si="924">AN280</f>
        <v>0</v>
      </c>
      <c r="AO279" s="42">
        <f t="shared" ref="AO279:AO285" si="925">AO280</f>
        <v>2404</v>
      </c>
      <c r="AP279" s="42">
        <f t="shared" ref="AP279:AP285" si="926">AP280</f>
        <v>5434.3</v>
      </c>
      <c r="AQ279" s="42">
        <f t="shared" ref="AQ279:AQ285" si="927">AQ280</f>
        <v>0</v>
      </c>
      <c r="AR279" s="42">
        <f t="shared" ref="AR279:AR285" si="928">AR280</f>
        <v>0</v>
      </c>
      <c r="AS279" s="42">
        <f t="shared" ref="AS279:AS285" si="929">AS280</f>
        <v>0</v>
      </c>
      <c r="AT279" s="42">
        <f t="shared" ref="AT279:AT285" si="930">AT280</f>
        <v>0</v>
      </c>
      <c r="AU279" s="42">
        <f t="shared" si="713"/>
        <v>5434.3</v>
      </c>
      <c r="AV279" s="42">
        <f t="shared" si="714"/>
        <v>0</v>
      </c>
      <c r="AW279" s="42">
        <f t="shared" si="715"/>
        <v>5434.3</v>
      </c>
      <c r="AX279" s="42">
        <f t="shared" si="716"/>
        <v>5434.3</v>
      </c>
      <c r="AY279" s="42">
        <f t="shared" si="717"/>
        <v>5434.3</v>
      </c>
      <c r="AZ279" s="42">
        <f t="shared" ref="AZ279:AZ285" si="931">AZ280</f>
        <v>0</v>
      </c>
      <c r="BA279" s="43">
        <f t="shared" si="718"/>
        <v>100</v>
      </c>
      <c r="BB279" s="20"/>
    </row>
    <row r="280" spans="2:54" x14ac:dyDescent="0.3">
      <c r="B280" s="38" t="s">
        <v>239</v>
      </c>
      <c r="C280" s="38" t="s">
        <v>189</v>
      </c>
      <c r="D280" s="38" t="s">
        <v>189</v>
      </c>
      <c r="E280" s="39" t="str">
        <f t="shared" si="708"/>
        <v>0707</v>
      </c>
      <c r="F280" s="38" t="s">
        <v>275</v>
      </c>
      <c r="G280" s="39"/>
      <c r="H280" s="40" t="s">
        <v>49</v>
      </c>
      <c r="I280" s="18">
        <f t="shared" si="896"/>
        <v>5434.3</v>
      </c>
      <c r="J280" s="18">
        <f t="shared" si="897"/>
        <v>5434.3</v>
      </c>
      <c r="K280" s="18">
        <f t="shared" si="898"/>
        <v>5434.3</v>
      </c>
      <c r="L280" s="18">
        <f t="shared" si="899"/>
        <v>0</v>
      </c>
      <c r="M280" s="18">
        <f t="shared" si="900"/>
        <v>0</v>
      </c>
      <c r="N280" s="18">
        <f t="shared" si="901"/>
        <v>0</v>
      </c>
      <c r="O280" s="18">
        <f t="shared" si="902"/>
        <v>0</v>
      </c>
      <c r="P280" s="18">
        <f t="shared" si="903"/>
        <v>0</v>
      </c>
      <c r="Q280" s="18">
        <f t="shared" si="904"/>
        <v>0</v>
      </c>
      <c r="R280" s="18">
        <f t="shared" si="905"/>
        <v>0</v>
      </c>
      <c r="S280" s="18">
        <f t="shared" si="906"/>
        <v>0</v>
      </c>
      <c r="T280" s="18">
        <f t="shared" si="800"/>
        <v>5434.3</v>
      </c>
      <c r="U280" s="18">
        <f t="shared" si="710"/>
        <v>5434.3</v>
      </c>
      <c r="V280" s="18">
        <f t="shared" si="711"/>
        <v>5434.3</v>
      </c>
      <c r="W280" s="18">
        <f t="shared" si="907"/>
        <v>0</v>
      </c>
      <c r="X280" s="18">
        <f t="shared" si="908"/>
        <v>0</v>
      </c>
      <c r="Y280" s="18">
        <f t="shared" si="909"/>
        <v>0</v>
      </c>
      <c r="Z280" s="18">
        <f t="shared" si="910"/>
        <v>0</v>
      </c>
      <c r="AA280" s="18">
        <f t="shared" si="911"/>
        <v>0</v>
      </c>
      <c r="AB280" s="18">
        <f t="shared" si="912"/>
        <v>0</v>
      </c>
      <c r="AC280" s="18">
        <f t="shared" si="913"/>
        <v>0</v>
      </c>
      <c r="AD280" s="18">
        <f t="shared" si="914"/>
        <v>0</v>
      </c>
      <c r="AE280" s="18">
        <f t="shared" si="915"/>
        <v>0</v>
      </c>
      <c r="AF280" s="41">
        <f t="shared" si="916"/>
        <v>5434.3</v>
      </c>
      <c r="AG280" s="41">
        <f t="shared" si="917"/>
        <v>0</v>
      </c>
      <c r="AH280" s="41">
        <f t="shared" si="918"/>
        <v>0</v>
      </c>
      <c r="AI280" s="41">
        <f t="shared" si="919"/>
        <v>0</v>
      </c>
      <c r="AJ280" s="41">
        <f t="shared" si="920"/>
        <v>0</v>
      </c>
      <c r="AK280" s="41">
        <f t="shared" si="921"/>
        <v>0</v>
      </c>
      <c r="AL280" s="41">
        <f t="shared" si="922"/>
        <v>5434.3</v>
      </c>
      <c r="AM280" s="41">
        <f t="shared" si="923"/>
        <v>0</v>
      </c>
      <c r="AN280" s="41">
        <f t="shared" si="924"/>
        <v>0</v>
      </c>
      <c r="AO280" s="14">
        <f t="shared" si="925"/>
        <v>2404</v>
      </c>
      <c r="AP280" s="42">
        <f t="shared" si="926"/>
        <v>5434.3</v>
      </c>
      <c r="AQ280" s="42">
        <f t="shared" si="927"/>
        <v>0</v>
      </c>
      <c r="AR280" s="42">
        <f t="shared" si="928"/>
        <v>0</v>
      </c>
      <c r="AS280" s="42">
        <f t="shared" si="929"/>
        <v>0</v>
      </c>
      <c r="AT280" s="42">
        <f t="shared" si="930"/>
        <v>0</v>
      </c>
      <c r="AU280" s="42">
        <f t="shared" si="713"/>
        <v>5434.3</v>
      </c>
      <c r="AV280" s="42">
        <f t="shared" si="714"/>
        <v>0</v>
      </c>
      <c r="AW280" s="42">
        <f t="shared" si="715"/>
        <v>5434.3</v>
      </c>
      <c r="AX280" s="42">
        <f t="shared" si="716"/>
        <v>5434.3</v>
      </c>
      <c r="AY280" s="42">
        <f t="shared" si="717"/>
        <v>5434.3</v>
      </c>
      <c r="AZ280" s="42">
        <f t="shared" si="931"/>
        <v>0</v>
      </c>
      <c r="BA280" s="43">
        <f t="shared" si="718"/>
        <v>100</v>
      </c>
      <c r="BB280" s="20"/>
    </row>
    <row r="281" spans="2:54" ht="46.8" x14ac:dyDescent="0.3">
      <c r="B281" s="38" t="s">
        <v>239</v>
      </c>
      <c r="C281" s="38" t="s">
        <v>189</v>
      </c>
      <c r="D281" s="38" t="s">
        <v>189</v>
      </c>
      <c r="E281" s="39" t="str">
        <f t="shared" si="708"/>
        <v>0707</v>
      </c>
      <c r="F281" s="38" t="s">
        <v>276</v>
      </c>
      <c r="G281" s="39"/>
      <c r="H281" s="40" t="s">
        <v>277</v>
      </c>
      <c r="I281" s="18">
        <f t="shared" si="896"/>
        <v>5434.3</v>
      </c>
      <c r="J281" s="18">
        <f t="shared" si="897"/>
        <v>5434.3</v>
      </c>
      <c r="K281" s="18">
        <f t="shared" si="898"/>
        <v>5434.3</v>
      </c>
      <c r="L281" s="18">
        <f t="shared" si="899"/>
        <v>0</v>
      </c>
      <c r="M281" s="18">
        <f t="shared" si="900"/>
        <v>0</v>
      </c>
      <c r="N281" s="18">
        <f t="shared" si="901"/>
        <v>0</v>
      </c>
      <c r="O281" s="18">
        <f t="shared" si="902"/>
        <v>0</v>
      </c>
      <c r="P281" s="18">
        <f t="shared" si="903"/>
        <v>0</v>
      </c>
      <c r="Q281" s="18">
        <f t="shared" si="904"/>
        <v>0</v>
      </c>
      <c r="R281" s="18">
        <f t="shared" si="905"/>
        <v>0</v>
      </c>
      <c r="S281" s="18">
        <f t="shared" si="906"/>
        <v>0</v>
      </c>
      <c r="T281" s="18">
        <f t="shared" si="800"/>
        <v>5434.3</v>
      </c>
      <c r="U281" s="18">
        <f t="shared" si="710"/>
        <v>5434.3</v>
      </c>
      <c r="V281" s="18">
        <f t="shared" si="711"/>
        <v>5434.3</v>
      </c>
      <c r="W281" s="18">
        <f t="shared" si="907"/>
        <v>0</v>
      </c>
      <c r="X281" s="18">
        <f t="shared" si="908"/>
        <v>0</v>
      </c>
      <c r="Y281" s="18">
        <f t="shared" si="909"/>
        <v>0</v>
      </c>
      <c r="Z281" s="18">
        <f t="shared" si="910"/>
        <v>0</v>
      </c>
      <c r="AA281" s="18">
        <f t="shared" si="911"/>
        <v>0</v>
      </c>
      <c r="AB281" s="18">
        <f t="shared" si="912"/>
        <v>0</v>
      </c>
      <c r="AC281" s="18">
        <f t="shared" si="913"/>
        <v>0</v>
      </c>
      <c r="AD281" s="18">
        <f t="shared" si="914"/>
        <v>0</v>
      </c>
      <c r="AE281" s="18">
        <f t="shared" si="915"/>
        <v>0</v>
      </c>
      <c r="AF281" s="41">
        <f t="shared" si="916"/>
        <v>5434.3</v>
      </c>
      <c r="AG281" s="41">
        <f t="shared" si="917"/>
        <v>0</v>
      </c>
      <c r="AH281" s="41">
        <f t="shared" si="918"/>
        <v>0</v>
      </c>
      <c r="AI281" s="41">
        <f t="shared" si="919"/>
        <v>0</v>
      </c>
      <c r="AJ281" s="41">
        <f t="shared" si="920"/>
        <v>0</v>
      </c>
      <c r="AK281" s="41">
        <f t="shared" si="921"/>
        <v>0</v>
      </c>
      <c r="AL281" s="41">
        <f t="shared" si="922"/>
        <v>5434.3</v>
      </c>
      <c r="AM281" s="41">
        <f t="shared" si="923"/>
        <v>0</v>
      </c>
      <c r="AN281" s="41">
        <f t="shared" si="924"/>
        <v>0</v>
      </c>
      <c r="AO281" s="42">
        <f t="shared" si="925"/>
        <v>2404</v>
      </c>
      <c r="AP281" s="42">
        <f t="shared" si="926"/>
        <v>5434.3</v>
      </c>
      <c r="AQ281" s="42">
        <f t="shared" si="927"/>
        <v>0</v>
      </c>
      <c r="AR281" s="42">
        <f t="shared" si="928"/>
        <v>0</v>
      </c>
      <c r="AS281" s="42">
        <f t="shared" si="929"/>
        <v>0</v>
      </c>
      <c r="AT281" s="42">
        <f t="shared" si="930"/>
        <v>0</v>
      </c>
      <c r="AU281" s="42">
        <f t="shared" si="713"/>
        <v>5434.3</v>
      </c>
      <c r="AV281" s="42">
        <f t="shared" si="714"/>
        <v>0</v>
      </c>
      <c r="AW281" s="42">
        <f t="shared" si="715"/>
        <v>5434.3</v>
      </c>
      <c r="AX281" s="42">
        <f t="shared" si="716"/>
        <v>5434.3</v>
      </c>
      <c r="AY281" s="42">
        <f t="shared" si="717"/>
        <v>5434.3</v>
      </c>
      <c r="AZ281" s="42">
        <f t="shared" si="931"/>
        <v>0</v>
      </c>
      <c r="BA281" s="43">
        <f t="shared" si="718"/>
        <v>100</v>
      </c>
      <c r="BB281" s="20"/>
    </row>
    <row r="282" spans="2:54" ht="31.2" x14ac:dyDescent="0.3">
      <c r="B282" s="38" t="s">
        <v>239</v>
      </c>
      <c r="C282" s="38" t="s">
        <v>189</v>
      </c>
      <c r="D282" s="38" t="s">
        <v>189</v>
      </c>
      <c r="E282" s="39" t="str">
        <f t="shared" si="708"/>
        <v>0707</v>
      </c>
      <c r="F282" s="38" t="s">
        <v>278</v>
      </c>
      <c r="G282" s="39"/>
      <c r="H282" s="40" t="s">
        <v>279</v>
      </c>
      <c r="I282" s="18">
        <f t="shared" si="896"/>
        <v>5434.3</v>
      </c>
      <c r="J282" s="18">
        <f t="shared" si="897"/>
        <v>5434.3</v>
      </c>
      <c r="K282" s="18">
        <f t="shared" si="898"/>
        <v>5434.3</v>
      </c>
      <c r="L282" s="18">
        <f t="shared" si="899"/>
        <v>0</v>
      </c>
      <c r="M282" s="18">
        <f t="shared" si="900"/>
        <v>0</v>
      </c>
      <c r="N282" s="18">
        <f t="shared" si="901"/>
        <v>0</v>
      </c>
      <c r="O282" s="18">
        <f t="shared" si="902"/>
        <v>0</v>
      </c>
      <c r="P282" s="18">
        <f t="shared" si="903"/>
        <v>0</v>
      </c>
      <c r="Q282" s="18">
        <f t="shared" si="904"/>
        <v>0</v>
      </c>
      <c r="R282" s="18">
        <f t="shared" si="905"/>
        <v>0</v>
      </c>
      <c r="S282" s="18">
        <f t="shared" si="906"/>
        <v>0</v>
      </c>
      <c r="T282" s="18">
        <f t="shared" si="800"/>
        <v>5434.3</v>
      </c>
      <c r="U282" s="18">
        <f t="shared" si="710"/>
        <v>5434.3</v>
      </c>
      <c r="V282" s="18">
        <f t="shared" si="711"/>
        <v>5434.3</v>
      </c>
      <c r="W282" s="18">
        <f t="shared" si="907"/>
        <v>0</v>
      </c>
      <c r="X282" s="18">
        <f t="shared" si="908"/>
        <v>0</v>
      </c>
      <c r="Y282" s="18">
        <f t="shared" si="909"/>
        <v>0</v>
      </c>
      <c r="Z282" s="18">
        <f t="shared" si="910"/>
        <v>0</v>
      </c>
      <c r="AA282" s="18">
        <f t="shared" si="911"/>
        <v>0</v>
      </c>
      <c r="AB282" s="18">
        <f t="shared" si="912"/>
        <v>0</v>
      </c>
      <c r="AC282" s="18">
        <f t="shared" si="913"/>
        <v>0</v>
      </c>
      <c r="AD282" s="18">
        <f t="shared" si="914"/>
        <v>0</v>
      </c>
      <c r="AE282" s="18">
        <f t="shared" si="915"/>
        <v>0</v>
      </c>
      <c r="AF282" s="41">
        <f t="shared" si="916"/>
        <v>5434.3</v>
      </c>
      <c r="AG282" s="41">
        <f t="shared" si="917"/>
        <v>0</v>
      </c>
      <c r="AH282" s="41">
        <f t="shared" si="918"/>
        <v>0</v>
      </c>
      <c r="AI282" s="41">
        <f t="shared" si="919"/>
        <v>0</v>
      </c>
      <c r="AJ282" s="41">
        <f t="shared" si="920"/>
        <v>0</v>
      </c>
      <c r="AK282" s="41">
        <f t="shared" si="921"/>
        <v>0</v>
      </c>
      <c r="AL282" s="41">
        <f t="shared" si="922"/>
        <v>5434.3</v>
      </c>
      <c r="AM282" s="41">
        <f t="shared" si="923"/>
        <v>0</v>
      </c>
      <c r="AN282" s="41">
        <f t="shared" si="924"/>
        <v>0</v>
      </c>
      <c r="AO282" s="14">
        <f t="shared" si="925"/>
        <v>2404</v>
      </c>
      <c r="AP282" s="42">
        <f t="shared" si="926"/>
        <v>5434.3</v>
      </c>
      <c r="AQ282" s="42">
        <f t="shared" si="927"/>
        <v>0</v>
      </c>
      <c r="AR282" s="42">
        <f t="shared" si="928"/>
        <v>0</v>
      </c>
      <c r="AS282" s="42">
        <f t="shared" si="929"/>
        <v>0</v>
      </c>
      <c r="AT282" s="42">
        <f t="shared" si="930"/>
        <v>0</v>
      </c>
      <c r="AU282" s="42">
        <f t="shared" si="713"/>
        <v>5434.3</v>
      </c>
      <c r="AV282" s="42">
        <f t="shared" si="714"/>
        <v>0</v>
      </c>
      <c r="AW282" s="42">
        <f t="shared" si="715"/>
        <v>5434.3</v>
      </c>
      <c r="AX282" s="42">
        <f t="shared" si="716"/>
        <v>5434.3</v>
      </c>
      <c r="AY282" s="42">
        <f t="shared" si="717"/>
        <v>5434.3</v>
      </c>
      <c r="AZ282" s="42">
        <f t="shared" si="931"/>
        <v>0</v>
      </c>
      <c r="BA282" s="43">
        <f t="shared" si="718"/>
        <v>100</v>
      </c>
      <c r="BB282" s="20"/>
    </row>
    <row r="283" spans="2:54" ht="31.2" x14ac:dyDescent="0.3">
      <c r="B283" s="38" t="s">
        <v>239</v>
      </c>
      <c r="C283" s="38" t="s">
        <v>189</v>
      </c>
      <c r="D283" s="38" t="s">
        <v>189</v>
      </c>
      <c r="E283" s="39" t="str">
        <f t="shared" si="708"/>
        <v>0707</v>
      </c>
      <c r="F283" s="38" t="s">
        <v>278</v>
      </c>
      <c r="G283" s="38" t="s">
        <v>150</v>
      </c>
      <c r="H283" s="40" t="s">
        <v>151</v>
      </c>
      <c r="I283" s="18">
        <v>5434.3</v>
      </c>
      <c r="J283" s="18">
        <v>5434.3</v>
      </c>
      <c r="K283" s="18">
        <v>5434.3</v>
      </c>
      <c r="L283" s="18"/>
      <c r="M283" s="18"/>
      <c r="N283" s="18"/>
      <c r="O283" s="18">
        <v>0</v>
      </c>
      <c r="P283" s="18">
        <v>0</v>
      </c>
      <c r="Q283" s="18">
        <v>0</v>
      </c>
      <c r="R283" s="18">
        <v>0</v>
      </c>
      <c r="S283" s="18"/>
      <c r="T283" s="18">
        <f t="shared" si="800"/>
        <v>5434.3</v>
      </c>
      <c r="U283" s="18">
        <f t="shared" si="710"/>
        <v>5434.3</v>
      </c>
      <c r="V283" s="18">
        <f t="shared" si="711"/>
        <v>5434.3</v>
      </c>
      <c r="W283" s="18"/>
      <c r="X283" s="18"/>
      <c r="Y283" s="18"/>
      <c r="Z283" s="18"/>
      <c r="AA283" s="18"/>
      <c r="AB283" s="18"/>
      <c r="AC283" s="18"/>
      <c r="AD283" s="18"/>
      <c r="AE283" s="18"/>
      <c r="AF283" s="41">
        <v>5434.3</v>
      </c>
      <c r="AG283" s="41"/>
      <c r="AH283" s="41">
        <v>0</v>
      </c>
      <c r="AI283" s="41">
        <v>0</v>
      </c>
      <c r="AJ283" s="41">
        <v>0</v>
      </c>
      <c r="AK283" s="41">
        <v>0</v>
      </c>
      <c r="AL283" s="41">
        <v>5434.3</v>
      </c>
      <c r="AM283" s="41">
        <v>0</v>
      </c>
      <c r="AN283" s="41">
        <v>0</v>
      </c>
      <c r="AO283" s="42">
        <v>2404</v>
      </c>
      <c r="AP283" s="42">
        <v>5434.3</v>
      </c>
      <c r="AQ283" s="42">
        <v>0</v>
      </c>
      <c r="AR283" s="42">
        <v>0</v>
      </c>
      <c r="AS283" s="42">
        <v>0</v>
      </c>
      <c r="AT283" s="42">
        <v>0</v>
      </c>
      <c r="AU283" s="42">
        <f t="shared" si="713"/>
        <v>5434.3</v>
      </c>
      <c r="AV283" s="42">
        <f t="shared" si="714"/>
        <v>0</v>
      </c>
      <c r="AW283" s="42">
        <f t="shared" si="715"/>
        <v>5434.3</v>
      </c>
      <c r="AX283" s="42">
        <f t="shared" si="716"/>
        <v>5434.3</v>
      </c>
      <c r="AY283" s="42">
        <f t="shared" si="717"/>
        <v>5434.3</v>
      </c>
      <c r="AZ283" s="42"/>
      <c r="BA283" s="43">
        <f t="shared" si="718"/>
        <v>100</v>
      </c>
      <c r="BB283" s="44"/>
    </row>
    <row r="284" spans="2:54" ht="31.2" x14ac:dyDescent="0.3">
      <c r="B284" s="38" t="s">
        <v>239</v>
      </c>
      <c r="C284" s="38" t="s">
        <v>189</v>
      </c>
      <c r="D284" s="38" t="s">
        <v>189</v>
      </c>
      <c r="E284" s="39" t="str">
        <f t="shared" si="708"/>
        <v>0707</v>
      </c>
      <c r="F284" s="38" t="s">
        <v>106</v>
      </c>
      <c r="G284" s="38"/>
      <c r="H284" s="40" t="s">
        <v>107</v>
      </c>
      <c r="I284" s="18">
        <f t="shared" si="896"/>
        <v>44708.399999999994</v>
      </c>
      <c r="J284" s="18">
        <f t="shared" si="897"/>
        <v>45338.8</v>
      </c>
      <c r="K284" s="18">
        <f t="shared" si="898"/>
        <v>45338.8</v>
      </c>
      <c r="L284" s="18">
        <f t="shared" si="899"/>
        <v>0</v>
      </c>
      <c r="M284" s="18">
        <f t="shared" si="900"/>
        <v>0</v>
      </c>
      <c r="N284" s="18">
        <f t="shared" si="901"/>
        <v>0</v>
      </c>
      <c r="O284" s="18">
        <f t="shared" si="902"/>
        <v>0</v>
      </c>
      <c r="P284" s="18">
        <f t="shared" si="903"/>
        <v>0</v>
      </c>
      <c r="Q284" s="18">
        <f t="shared" si="904"/>
        <v>0</v>
      </c>
      <c r="R284" s="18">
        <f t="shared" si="905"/>
        <v>550</v>
      </c>
      <c r="S284" s="18">
        <f t="shared" si="906"/>
        <v>1671.5</v>
      </c>
      <c r="T284" s="18">
        <f t="shared" si="800"/>
        <v>46929.899999999994</v>
      </c>
      <c r="U284" s="18">
        <f t="shared" si="710"/>
        <v>45338.8</v>
      </c>
      <c r="V284" s="18">
        <f t="shared" si="711"/>
        <v>45338.8</v>
      </c>
      <c r="W284" s="18">
        <f t="shared" si="907"/>
        <v>471.5</v>
      </c>
      <c r="X284" s="18">
        <f t="shared" si="908"/>
        <v>0</v>
      </c>
      <c r="Y284" s="18">
        <f t="shared" si="909"/>
        <v>0</v>
      </c>
      <c r="Z284" s="18">
        <f t="shared" si="910"/>
        <v>1200</v>
      </c>
      <c r="AA284" s="18">
        <f t="shared" si="911"/>
        <v>0</v>
      </c>
      <c r="AB284" s="18">
        <f t="shared" si="912"/>
        <v>0</v>
      </c>
      <c r="AC284" s="18">
        <f t="shared" si="913"/>
        <v>0</v>
      </c>
      <c r="AD284" s="18">
        <f t="shared" si="914"/>
        <v>0</v>
      </c>
      <c r="AE284" s="18">
        <f t="shared" si="915"/>
        <v>0</v>
      </c>
      <c r="AF284" s="41">
        <f t="shared" si="916"/>
        <v>46915.350019999998</v>
      </c>
      <c r="AG284" s="41">
        <f t="shared" si="917"/>
        <v>0</v>
      </c>
      <c r="AH284" s="41">
        <f t="shared" si="918"/>
        <v>0</v>
      </c>
      <c r="AI284" s="41">
        <f t="shared" si="919"/>
        <v>0</v>
      </c>
      <c r="AJ284" s="41">
        <f t="shared" si="920"/>
        <v>0</v>
      </c>
      <c r="AK284" s="41">
        <f t="shared" si="921"/>
        <v>0</v>
      </c>
      <c r="AL284" s="41">
        <f t="shared" si="922"/>
        <v>46915.350019999998</v>
      </c>
      <c r="AM284" s="41">
        <f t="shared" si="923"/>
        <v>0</v>
      </c>
      <c r="AN284" s="41">
        <f t="shared" si="924"/>
        <v>0</v>
      </c>
      <c r="AO284" s="14">
        <f t="shared" si="925"/>
        <v>32494.585529999997</v>
      </c>
      <c r="AP284" s="42">
        <f t="shared" si="926"/>
        <v>46929.899999999994</v>
      </c>
      <c r="AQ284" s="42">
        <f t="shared" si="927"/>
        <v>0</v>
      </c>
      <c r="AR284" s="42">
        <f t="shared" si="928"/>
        <v>0</v>
      </c>
      <c r="AS284" s="42">
        <f t="shared" si="929"/>
        <v>0</v>
      </c>
      <c r="AT284" s="42">
        <f t="shared" si="930"/>
        <v>0</v>
      </c>
      <c r="AU284" s="42">
        <f t="shared" si="713"/>
        <v>46929.899999999994</v>
      </c>
      <c r="AV284" s="42">
        <f t="shared" si="714"/>
        <v>0</v>
      </c>
      <c r="AW284" s="42">
        <f t="shared" si="715"/>
        <v>48601.399999999994</v>
      </c>
      <c r="AX284" s="42">
        <f t="shared" si="716"/>
        <v>45338.8</v>
      </c>
      <c r="AY284" s="42">
        <f t="shared" si="717"/>
        <v>45338.8</v>
      </c>
      <c r="AZ284" s="42">
        <f t="shared" si="931"/>
        <v>0</v>
      </c>
      <c r="BA284" s="43">
        <f t="shared" si="718"/>
        <v>100</v>
      </c>
      <c r="BB284" s="20"/>
    </row>
    <row r="285" spans="2:54" x14ac:dyDescent="0.3">
      <c r="B285" s="38" t="s">
        <v>239</v>
      </c>
      <c r="C285" s="38" t="s">
        <v>189</v>
      </c>
      <c r="D285" s="38" t="s">
        <v>189</v>
      </c>
      <c r="E285" s="39" t="str">
        <f t="shared" si="708"/>
        <v>0707</v>
      </c>
      <c r="F285" s="38" t="s">
        <v>164</v>
      </c>
      <c r="G285" s="38"/>
      <c r="H285" s="40" t="s">
        <v>49</v>
      </c>
      <c r="I285" s="18">
        <f t="shared" si="896"/>
        <v>44708.399999999994</v>
      </c>
      <c r="J285" s="18">
        <f t="shared" si="897"/>
        <v>45338.8</v>
      </c>
      <c r="K285" s="18">
        <f t="shared" si="898"/>
        <v>45338.8</v>
      </c>
      <c r="L285" s="18">
        <f t="shared" si="899"/>
        <v>0</v>
      </c>
      <c r="M285" s="18">
        <f t="shared" si="900"/>
        <v>0</v>
      </c>
      <c r="N285" s="18">
        <f t="shared" si="901"/>
        <v>0</v>
      </c>
      <c r="O285" s="18">
        <f t="shared" si="902"/>
        <v>0</v>
      </c>
      <c r="P285" s="18">
        <f t="shared" si="903"/>
        <v>0</v>
      </c>
      <c r="Q285" s="18">
        <f t="shared" si="904"/>
        <v>0</v>
      </c>
      <c r="R285" s="18">
        <f t="shared" si="905"/>
        <v>550</v>
      </c>
      <c r="S285" s="18">
        <f t="shared" si="906"/>
        <v>1671.5</v>
      </c>
      <c r="T285" s="18">
        <f t="shared" si="800"/>
        <v>46929.899999999994</v>
      </c>
      <c r="U285" s="18">
        <f t="shared" si="710"/>
        <v>45338.8</v>
      </c>
      <c r="V285" s="18">
        <f t="shared" si="711"/>
        <v>45338.8</v>
      </c>
      <c r="W285" s="18">
        <f t="shared" si="907"/>
        <v>471.5</v>
      </c>
      <c r="X285" s="18">
        <f t="shared" si="908"/>
        <v>0</v>
      </c>
      <c r="Y285" s="18">
        <f t="shared" si="909"/>
        <v>0</v>
      </c>
      <c r="Z285" s="18">
        <f t="shared" si="910"/>
        <v>1200</v>
      </c>
      <c r="AA285" s="18">
        <f t="shared" si="911"/>
        <v>0</v>
      </c>
      <c r="AB285" s="18">
        <f t="shared" si="912"/>
        <v>0</v>
      </c>
      <c r="AC285" s="18">
        <f t="shared" si="913"/>
        <v>0</v>
      </c>
      <c r="AD285" s="18">
        <f t="shared" si="914"/>
        <v>0</v>
      </c>
      <c r="AE285" s="18">
        <f t="shared" si="915"/>
        <v>0</v>
      </c>
      <c r="AF285" s="41">
        <f t="shared" si="916"/>
        <v>46915.350019999998</v>
      </c>
      <c r="AG285" s="41">
        <f t="shared" si="917"/>
        <v>0</v>
      </c>
      <c r="AH285" s="41">
        <f t="shared" si="918"/>
        <v>0</v>
      </c>
      <c r="AI285" s="41">
        <f t="shared" si="919"/>
        <v>0</v>
      </c>
      <c r="AJ285" s="41">
        <f t="shared" si="920"/>
        <v>0</v>
      </c>
      <c r="AK285" s="41">
        <f t="shared" si="921"/>
        <v>0</v>
      </c>
      <c r="AL285" s="41">
        <f t="shared" si="922"/>
        <v>46915.350019999998</v>
      </c>
      <c r="AM285" s="41">
        <f t="shared" si="923"/>
        <v>0</v>
      </c>
      <c r="AN285" s="41">
        <f t="shared" si="924"/>
        <v>0</v>
      </c>
      <c r="AO285" s="42">
        <f t="shared" si="925"/>
        <v>32494.585529999997</v>
      </c>
      <c r="AP285" s="42">
        <f t="shared" si="926"/>
        <v>46929.899999999994</v>
      </c>
      <c r="AQ285" s="42">
        <f t="shared" si="927"/>
        <v>0</v>
      </c>
      <c r="AR285" s="42">
        <f t="shared" si="928"/>
        <v>0</v>
      </c>
      <c r="AS285" s="42">
        <f t="shared" si="929"/>
        <v>0</v>
      </c>
      <c r="AT285" s="42">
        <f t="shared" si="930"/>
        <v>0</v>
      </c>
      <c r="AU285" s="42">
        <f t="shared" si="713"/>
        <v>46929.899999999994</v>
      </c>
      <c r="AV285" s="42">
        <f t="shared" si="714"/>
        <v>0</v>
      </c>
      <c r="AW285" s="42">
        <f t="shared" si="715"/>
        <v>48601.399999999994</v>
      </c>
      <c r="AX285" s="42">
        <f t="shared" si="716"/>
        <v>45338.8</v>
      </c>
      <c r="AY285" s="42">
        <f t="shared" si="717"/>
        <v>45338.8</v>
      </c>
      <c r="AZ285" s="42">
        <f t="shared" si="931"/>
        <v>0</v>
      </c>
      <c r="BA285" s="43">
        <f t="shared" si="718"/>
        <v>100</v>
      </c>
      <c r="BB285" s="20"/>
    </row>
    <row r="286" spans="2:54" ht="46.8" x14ac:dyDescent="0.3">
      <c r="B286" s="38" t="s">
        <v>239</v>
      </c>
      <c r="C286" s="38" t="s">
        <v>189</v>
      </c>
      <c r="D286" s="38" t="s">
        <v>189</v>
      </c>
      <c r="E286" s="39" t="str">
        <f t="shared" si="708"/>
        <v>0707</v>
      </c>
      <c r="F286" s="38" t="s">
        <v>280</v>
      </c>
      <c r="G286" s="38"/>
      <c r="H286" s="40" t="s">
        <v>281</v>
      </c>
      <c r="I286" s="18">
        <f t="shared" ref="I286:S286" si="932">I287+I289+I291+I293+I297</f>
        <v>44708.399999999994</v>
      </c>
      <c r="J286" s="18">
        <f t="shared" si="932"/>
        <v>45338.8</v>
      </c>
      <c r="K286" s="18">
        <f t="shared" si="932"/>
        <v>45338.8</v>
      </c>
      <c r="L286" s="18">
        <f t="shared" si="932"/>
        <v>0</v>
      </c>
      <c r="M286" s="18">
        <f t="shared" si="932"/>
        <v>0</v>
      </c>
      <c r="N286" s="18">
        <f t="shared" si="932"/>
        <v>0</v>
      </c>
      <c r="O286" s="18">
        <f t="shared" si="932"/>
        <v>0</v>
      </c>
      <c r="P286" s="18">
        <f t="shared" si="932"/>
        <v>0</v>
      </c>
      <c r="Q286" s="18">
        <f t="shared" si="932"/>
        <v>0</v>
      </c>
      <c r="R286" s="18">
        <f t="shared" si="932"/>
        <v>550</v>
      </c>
      <c r="S286" s="18">
        <f t="shared" si="932"/>
        <v>1671.5</v>
      </c>
      <c r="T286" s="18">
        <f t="shared" si="800"/>
        <v>46929.899999999994</v>
      </c>
      <c r="U286" s="18">
        <f t="shared" si="710"/>
        <v>45338.8</v>
      </c>
      <c r="V286" s="18">
        <f t="shared" si="711"/>
        <v>45338.8</v>
      </c>
      <c r="W286" s="18">
        <f t="shared" ref="W286:AT286" si="933">W287+W289+W291+W293+W297</f>
        <v>471.5</v>
      </c>
      <c r="X286" s="18">
        <f t="shared" si="933"/>
        <v>0</v>
      </c>
      <c r="Y286" s="18">
        <f t="shared" si="933"/>
        <v>0</v>
      </c>
      <c r="Z286" s="18">
        <f t="shared" si="933"/>
        <v>1200</v>
      </c>
      <c r="AA286" s="18">
        <f t="shared" si="933"/>
        <v>0</v>
      </c>
      <c r="AB286" s="18">
        <f t="shared" si="933"/>
        <v>0</v>
      </c>
      <c r="AC286" s="18">
        <f t="shared" si="933"/>
        <v>0</v>
      </c>
      <c r="AD286" s="18">
        <f t="shared" si="933"/>
        <v>0</v>
      </c>
      <c r="AE286" s="18">
        <f t="shared" si="933"/>
        <v>0</v>
      </c>
      <c r="AF286" s="41">
        <f t="shared" si="933"/>
        <v>46915.350019999998</v>
      </c>
      <c r="AG286" s="41">
        <f t="shared" si="933"/>
        <v>0</v>
      </c>
      <c r="AH286" s="41">
        <f t="shared" si="933"/>
        <v>0</v>
      </c>
      <c r="AI286" s="41">
        <f t="shared" si="933"/>
        <v>0</v>
      </c>
      <c r="AJ286" s="41">
        <f t="shared" si="933"/>
        <v>0</v>
      </c>
      <c r="AK286" s="41">
        <f t="shared" si="933"/>
        <v>0</v>
      </c>
      <c r="AL286" s="41">
        <f t="shared" si="933"/>
        <v>46915.350019999998</v>
      </c>
      <c r="AM286" s="41">
        <f t="shared" si="933"/>
        <v>0</v>
      </c>
      <c r="AN286" s="41">
        <f t="shared" si="933"/>
        <v>0</v>
      </c>
      <c r="AO286" s="14">
        <f t="shared" si="933"/>
        <v>32494.585529999997</v>
      </c>
      <c r="AP286" s="42">
        <f t="shared" si="933"/>
        <v>46929.899999999994</v>
      </c>
      <c r="AQ286" s="42">
        <f t="shared" si="933"/>
        <v>0</v>
      </c>
      <c r="AR286" s="42">
        <f t="shared" si="933"/>
        <v>0</v>
      </c>
      <c r="AS286" s="42">
        <f t="shared" si="933"/>
        <v>0</v>
      </c>
      <c r="AT286" s="42">
        <f t="shared" si="933"/>
        <v>0</v>
      </c>
      <c r="AU286" s="42">
        <f t="shared" si="713"/>
        <v>46929.899999999994</v>
      </c>
      <c r="AV286" s="42">
        <f t="shared" si="714"/>
        <v>0</v>
      </c>
      <c r="AW286" s="42">
        <f t="shared" si="715"/>
        <v>48601.399999999994</v>
      </c>
      <c r="AX286" s="42">
        <f t="shared" si="716"/>
        <v>45338.8</v>
      </c>
      <c r="AY286" s="42">
        <f t="shared" si="717"/>
        <v>45338.8</v>
      </c>
      <c r="AZ286" s="42">
        <f>AZ287+AZ289+AZ291+AZ293+AZ297</f>
        <v>0</v>
      </c>
      <c r="BA286" s="43">
        <f t="shared" si="718"/>
        <v>100</v>
      </c>
      <c r="BB286" s="20"/>
    </row>
    <row r="287" spans="2:54" ht="46.8" x14ac:dyDescent="0.3">
      <c r="B287" s="38" t="s">
        <v>239</v>
      </c>
      <c r="C287" s="38" t="s">
        <v>189</v>
      </c>
      <c r="D287" s="38" t="s">
        <v>189</v>
      </c>
      <c r="E287" s="39" t="str">
        <f t="shared" si="708"/>
        <v>0707</v>
      </c>
      <c r="F287" s="38" t="s">
        <v>282</v>
      </c>
      <c r="G287" s="38"/>
      <c r="H287" s="40" t="s">
        <v>71</v>
      </c>
      <c r="I287" s="18">
        <f t="shared" ref="I287:S287" si="934">I288</f>
        <v>32699.3</v>
      </c>
      <c r="J287" s="18">
        <f t="shared" si="934"/>
        <v>33956.5</v>
      </c>
      <c r="K287" s="18">
        <f t="shared" si="934"/>
        <v>33956.5</v>
      </c>
      <c r="L287" s="18">
        <f t="shared" si="934"/>
        <v>0</v>
      </c>
      <c r="M287" s="18">
        <f t="shared" si="934"/>
        <v>0</v>
      </c>
      <c r="N287" s="18">
        <f t="shared" si="934"/>
        <v>0</v>
      </c>
      <c r="O287" s="18">
        <f t="shared" si="934"/>
        <v>0</v>
      </c>
      <c r="P287" s="18">
        <f t="shared" si="934"/>
        <v>0</v>
      </c>
      <c r="Q287" s="18">
        <f t="shared" si="934"/>
        <v>0</v>
      </c>
      <c r="R287" s="18">
        <f t="shared" si="934"/>
        <v>0</v>
      </c>
      <c r="S287" s="18">
        <f t="shared" si="934"/>
        <v>0</v>
      </c>
      <c r="T287" s="18">
        <f t="shared" si="800"/>
        <v>32699.3</v>
      </c>
      <c r="U287" s="18">
        <f t="shared" si="710"/>
        <v>33956.5</v>
      </c>
      <c r="V287" s="18">
        <f t="shared" si="711"/>
        <v>33956.5</v>
      </c>
      <c r="W287" s="18">
        <f t="shared" ref="W287:AT287" si="935">W288</f>
        <v>0</v>
      </c>
      <c r="X287" s="18">
        <f t="shared" si="935"/>
        <v>0</v>
      </c>
      <c r="Y287" s="18">
        <f t="shared" si="935"/>
        <v>0</v>
      </c>
      <c r="Z287" s="18">
        <f t="shared" si="935"/>
        <v>0</v>
      </c>
      <c r="AA287" s="18">
        <f t="shared" si="935"/>
        <v>0</v>
      </c>
      <c r="AB287" s="18">
        <f t="shared" si="935"/>
        <v>0</v>
      </c>
      <c r="AC287" s="18">
        <f t="shared" si="935"/>
        <v>0</v>
      </c>
      <c r="AD287" s="18">
        <f t="shared" si="935"/>
        <v>0</v>
      </c>
      <c r="AE287" s="18">
        <f t="shared" si="935"/>
        <v>0</v>
      </c>
      <c r="AF287" s="41">
        <f t="shared" si="935"/>
        <v>32684.750019999999</v>
      </c>
      <c r="AG287" s="41">
        <f t="shared" si="935"/>
        <v>0</v>
      </c>
      <c r="AH287" s="41">
        <f t="shared" si="935"/>
        <v>0</v>
      </c>
      <c r="AI287" s="41">
        <f t="shared" si="935"/>
        <v>0</v>
      </c>
      <c r="AJ287" s="41">
        <f t="shared" si="935"/>
        <v>0</v>
      </c>
      <c r="AK287" s="41">
        <f t="shared" si="935"/>
        <v>0</v>
      </c>
      <c r="AL287" s="41">
        <f t="shared" si="935"/>
        <v>32684.750019999999</v>
      </c>
      <c r="AM287" s="41">
        <f t="shared" si="935"/>
        <v>0</v>
      </c>
      <c r="AN287" s="41">
        <f t="shared" si="935"/>
        <v>0</v>
      </c>
      <c r="AO287" s="42">
        <f t="shared" si="935"/>
        <v>21342.879799999999</v>
      </c>
      <c r="AP287" s="42">
        <f t="shared" si="935"/>
        <v>32699.3</v>
      </c>
      <c r="AQ287" s="42">
        <f t="shared" si="935"/>
        <v>0</v>
      </c>
      <c r="AR287" s="42">
        <f t="shared" si="935"/>
        <v>0</v>
      </c>
      <c r="AS287" s="42">
        <f t="shared" si="935"/>
        <v>0</v>
      </c>
      <c r="AT287" s="42">
        <f t="shared" si="935"/>
        <v>0</v>
      </c>
      <c r="AU287" s="42">
        <f t="shared" si="713"/>
        <v>32699.3</v>
      </c>
      <c r="AV287" s="42">
        <f t="shared" si="714"/>
        <v>0</v>
      </c>
      <c r="AW287" s="42">
        <f t="shared" si="715"/>
        <v>32699.3</v>
      </c>
      <c r="AX287" s="42">
        <f t="shared" si="716"/>
        <v>33956.5</v>
      </c>
      <c r="AY287" s="42">
        <f t="shared" si="717"/>
        <v>33956.5</v>
      </c>
      <c r="AZ287" s="42">
        <f>AZ288</f>
        <v>0</v>
      </c>
      <c r="BA287" s="43">
        <f t="shared" si="718"/>
        <v>100</v>
      </c>
      <c r="BB287" s="20"/>
    </row>
    <row r="288" spans="2:54" ht="31.2" x14ac:dyDescent="0.3">
      <c r="B288" s="38" t="s">
        <v>239</v>
      </c>
      <c r="C288" s="38" t="s">
        <v>189</v>
      </c>
      <c r="D288" s="38" t="s">
        <v>189</v>
      </c>
      <c r="E288" s="39" t="str">
        <f t="shared" si="708"/>
        <v>0707</v>
      </c>
      <c r="F288" s="38" t="s">
        <v>282</v>
      </c>
      <c r="G288" s="38" t="s">
        <v>150</v>
      </c>
      <c r="H288" s="40" t="s">
        <v>151</v>
      </c>
      <c r="I288" s="18">
        <v>32699.3</v>
      </c>
      <c r="J288" s="18">
        <v>33956.5</v>
      </c>
      <c r="K288" s="18">
        <v>33956.5</v>
      </c>
      <c r="L288" s="18"/>
      <c r="M288" s="18"/>
      <c r="N288" s="18"/>
      <c r="O288" s="18">
        <v>0</v>
      </c>
      <c r="P288" s="18">
        <v>0</v>
      </c>
      <c r="Q288" s="18">
        <v>0</v>
      </c>
      <c r="R288" s="18">
        <v>0</v>
      </c>
      <c r="S288" s="18"/>
      <c r="T288" s="18">
        <f t="shared" si="800"/>
        <v>32699.3</v>
      </c>
      <c r="U288" s="18">
        <f t="shared" si="710"/>
        <v>33956.5</v>
      </c>
      <c r="V288" s="18">
        <f t="shared" si="711"/>
        <v>33956.5</v>
      </c>
      <c r="W288" s="18"/>
      <c r="X288" s="18"/>
      <c r="Y288" s="18"/>
      <c r="Z288" s="18"/>
      <c r="AA288" s="18"/>
      <c r="AB288" s="18"/>
      <c r="AC288" s="18"/>
      <c r="AD288" s="18"/>
      <c r="AE288" s="18"/>
      <c r="AF288" s="41">
        <v>32684.750019999999</v>
      </c>
      <c r="AG288" s="41"/>
      <c r="AH288" s="41">
        <v>0</v>
      </c>
      <c r="AI288" s="41">
        <v>0</v>
      </c>
      <c r="AJ288" s="41">
        <v>0</v>
      </c>
      <c r="AK288" s="41">
        <v>0</v>
      </c>
      <c r="AL288" s="41">
        <v>32684.750019999999</v>
      </c>
      <c r="AM288" s="41">
        <v>0</v>
      </c>
      <c r="AN288" s="41">
        <v>0</v>
      </c>
      <c r="AO288" s="14">
        <v>21342.879799999999</v>
      </c>
      <c r="AP288" s="42">
        <v>32699.3</v>
      </c>
      <c r="AQ288" s="42">
        <v>0</v>
      </c>
      <c r="AR288" s="42">
        <v>0</v>
      </c>
      <c r="AS288" s="42">
        <v>0</v>
      </c>
      <c r="AT288" s="42">
        <v>0</v>
      </c>
      <c r="AU288" s="42">
        <f t="shared" si="713"/>
        <v>32699.3</v>
      </c>
      <c r="AV288" s="42">
        <f t="shared" si="714"/>
        <v>0</v>
      </c>
      <c r="AW288" s="42">
        <f t="shared" si="715"/>
        <v>32699.3</v>
      </c>
      <c r="AX288" s="42">
        <f t="shared" si="716"/>
        <v>33956.5</v>
      </c>
      <c r="AY288" s="42">
        <f t="shared" si="717"/>
        <v>33956.5</v>
      </c>
      <c r="AZ288" s="42"/>
      <c r="BA288" s="43">
        <f t="shared" si="718"/>
        <v>100</v>
      </c>
      <c r="BB288" s="44"/>
    </row>
    <row r="289" spans="2:54" x14ac:dyDescent="0.3">
      <c r="B289" s="38" t="s">
        <v>239</v>
      </c>
      <c r="C289" s="38" t="s">
        <v>189</v>
      </c>
      <c r="D289" s="38" t="s">
        <v>189</v>
      </c>
      <c r="E289" s="39" t="str">
        <f t="shared" si="708"/>
        <v>0707</v>
      </c>
      <c r="F289" s="38" t="s">
        <v>283</v>
      </c>
      <c r="G289" s="38"/>
      <c r="H289" s="40" t="s">
        <v>284</v>
      </c>
      <c r="I289" s="18">
        <f t="shared" ref="I289:S289" si="936">I290</f>
        <v>6705.9</v>
      </c>
      <c r="J289" s="18">
        <f t="shared" si="936"/>
        <v>6705.9</v>
      </c>
      <c r="K289" s="18">
        <f t="shared" si="936"/>
        <v>6705.9</v>
      </c>
      <c r="L289" s="18">
        <f t="shared" si="936"/>
        <v>0</v>
      </c>
      <c r="M289" s="18">
        <f t="shared" si="936"/>
        <v>0</v>
      </c>
      <c r="N289" s="18">
        <f t="shared" si="936"/>
        <v>0</v>
      </c>
      <c r="O289" s="18">
        <f t="shared" si="936"/>
        <v>0</v>
      </c>
      <c r="P289" s="18">
        <f t="shared" si="936"/>
        <v>0</v>
      </c>
      <c r="Q289" s="18">
        <f t="shared" si="936"/>
        <v>0</v>
      </c>
      <c r="R289" s="18">
        <f t="shared" si="936"/>
        <v>0</v>
      </c>
      <c r="S289" s="18">
        <f t="shared" si="936"/>
        <v>0</v>
      </c>
      <c r="T289" s="18">
        <f t="shared" si="800"/>
        <v>6705.9</v>
      </c>
      <c r="U289" s="18">
        <f t="shared" si="710"/>
        <v>6705.9</v>
      </c>
      <c r="V289" s="18">
        <f t="shared" si="711"/>
        <v>6705.9</v>
      </c>
      <c r="W289" s="18">
        <f t="shared" ref="W289:AT289" si="937">W290</f>
        <v>0</v>
      </c>
      <c r="X289" s="18">
        <f t="shared" si="937"/>
        <v>0</v>
      </c>
      <c r="Y289" s="18">
        <f t="shared" si="937"/>
        <v>0</v>
      </c>
      <c r="Z289" s="18">
        <f t="shared" si="937"/>
        <v>0</v>
      </c>
      <c r="AA289" s="18">
        <f t="shared" si="937"/>
        <v>0</v>
      </c>
      <c r="AB289" s="18">
        <f t="shared" si="937"/>
        <v>0</v>
      </c>
      <c r="AC289" s="18">
        <f t="shared" si="937"/>
        <v>0</v>
      </c>
      <c r="AD289" s="18">
        <f t="shared" si="937"/>
        <v>0</v>
      </c>
      <c r="AE289" s="18">
        <f t="shared" si="937"/>
        <v>0</v>
      </c>
      <c r="AF289" s="41">
        <f t="shared" si="937"/>
        <v>6705.9</v>
      </c>
      <c r="AG289" s="41">
        <f t="shared" si="937"/>
        <v>0</v>
      </c>
      <c r="AH289" s="41">
        <f t="shared" si="937"/>
        <v>0</v>
      </c>
      <c r="AI289" s="41">
        <f t="shared" si="937"/>
        <v>0</v>
      </c>
      <c r="AJ289" s="41">
        <f t="shared" si="937"/>
        <v>0</v>
      </c>
      <c r="AK289" s="41">
        <f t="shared" si="937"/>
        <v>0</v>
      </c>
      <c r="AL289" s="41">
        <f t="shared" si="937"/>
        <v>6705.9</v>
      </c>
      <c r="AM289" s="41">
        <f t="shared" si="937"/>
        <v>0</v>
      </c>
      <c r="AN289" s="41">
        <f t="shared" si="937"/>
        <v>0</v>
      </c>
      <c r="AO289" s="42">
        <f t="shared" si="937"/>
        <v>6705.9</v>
      </c>
      <c r="AP289" s="42">
        <f t="shared" si="937"/>
        <v>6705.9</v>
      </c>
      <c r="AQ289" s="42">
        <f t="shared" si="937"/>
        <v>0</v>
      </c>
      <c r="AR289" s="42">
        <f t="shared" si="937"/>
        <v>0</v>
      </c>
      <c r="AS289" s="42">
        <f t="shared" si="937"/>
        <v>0</v>
      </c>
      <c r="AT289" s="42">
        <f t="shared" si="937"/>
        <v>0</v>
      </c>
      <c r="AU289" s="42">
        <f t="shared" si="713"/>
        <v>6705.9</v>
      </c>
      <c r="AV289" s="42">
        <f t="shared" si="714"/>
        <v>0</v>
      </c>
      <c r="AW289" s="42">
        <f t="shared" si="715"/>
        <v>6705.9</v>
      </c>
      <c r="AX289" s="42">
        <f t="shared" si="716"/>
        <v>6705.9</v>
      </c>
      <c r="AY289" s="42">
        <f t="shared" si="717"/>
        <v>6705.9</v>
      </c>
      <c r="AZ289" s="42">
        <f>AZ290</f>
        <v>0</v>
      </c>
      <c r="BA289" s="43">
        <f t="shared" si="718"/>
        <v>100</v>
      </c>
      <c r="BB289" s="20"/>
    </row>
    <row r="290" spans="2:54" ht="31.2" x14ac:dyDescent="0.3">
      <c r="B290" s="38" t="s">
        <v>239</v>
      </c>
      <c r="C290" s="38" t="s">
        <v>189</v>
      </c>
      <c r="D290" s="38" t="s">
        <v>189</v>
      </c>
      <c r="E290" s="39" t="str">
        <f t="shared" si="708"/>
        <v>0707</v>
      </c>
      <c r="F290" s="38" t="s">
        <v>283</v>
      </c>
      <c r="G290" s="38" t="s">
        <v>150</v>
      </c>
      <c r="H290" s="40" t="s">
        <v>151</v>
      </c>
      <c r="I290" s="18">
        <v>6705.9</v>
      </c>
      <c r="J290" s="18">
        <v>6705.9</v>
      </c>
      <c r="K290" s="18">
        <v>6705.9</v>
      </c>
      <c r="L290" s="18"/>
      <c r="M290" s="18"/>
      <c r="N290" s="18"/>
      <c r="O290" s="18">
        <v>0</v>
      </c>
      <c r="P290" s="18">
        <v>0</v>
      </c>
      <c r="Q290" s="18">
        <v>0</v>
      </c>
      <c r="R290" s="18">
        <v>0</v>
      </c>
      <c r="S290" s="18"/>
      <c r="T290" s="18">
        <f t="shared" si="800"/>
        <v>6705.9</v>
      </c>
      <c r="U290" s="18">
        <f t="shared" si="710"/>
        <v>6705.9</v>
      </c>
      <c r="V290" s="18">
        <f t="shared" si="711"/>
        <v>6705.9</v>
      </c>
      <c r="W290" s="18"/>
      <c r="X290" s="18"/>
      <c r="Y290" s="18"/>
      <c r="Z290" s="18"/>
      <c r="AA290" s="18"/>
      <c r="AB290" s="18"/>
      <c r="AC290" s="18"/>
      <c r="AD290" s="18"/>
      <c r="AE290" s="18"/>
      <c r="AF290" s="41">
        <v>6705.9</v>
      </c>
      <c r="AG290" s="41"/>
      <c r="AH290" s="41">
        <v>0</v>
      </c>
      <c r="AI290" s="41">
        <v>0</v>
      </c>
      <c r="AJ290" s="41">
        <v>0</v>
      </c>
      <c r="AK290" s="41">
        <v>0</v>
      </c>
      <c r="AL290" s="41">
        <v>6705.9</v>
      </c>
      <c r="AM290" s="41">
        <v>0</v>
      </c>
      <c r="AN290" s="41">
        <v>0</v>
      </c>
      <c r="AO290" s="14">
        <v>6705.9</v>
      </c>
      <c r="AP290" s="42">
        <v>6705.9</v>
      </c>
      <c r="AQ290" s="42">
        <v>0</v>
      </c>
      <c r="AR290" s="42">
        <v>0</v>
      </c>
      <c r="AS290" s="42">
        <v>0</v>
      </c>
      <c r="AT290" s="42">
        <v>0</v>
      </c>
      <c r="AU290" s="42">
        <f t="shared" si="713"/>
        <v>6705.9</v>
      </c>
      <c r="AV290" s="42">
        <f t="shared" si="714"/>
        <v>0</v>
      </c>
      <c r="AW290" s="42">
        <f t="shared" si="715"/>
        <v>6705.9</v>
      </c>
      <c r="AX290" s="42">
        <f t="shared" si="716"/>
        <v>6705.9</v>
      </c>
      <c r="AY290" s="42">
        <f t="shared" si="717"/>
        <v>6705.9</v>
      </c>
      <c r="AZ290" s="42"/>
      <c r="BA290" s="43">
        <f t="shared" si="718"/>
        <v>100</v>
      </c>
      <c r="BB290" s="44"/>
    </row>
    <row r="291" spans="2:54" x14ac:dyDescent="0.3">
      <c r="B291" s="38" t="s">
        <v>239</v>
      </c>
      <c r="C291" s="38" t="s">
        <v>189</v>
      </c>
      <c r="D291" s="38" t="s">
        <v>189</v>
      </c>
      <c r="E291" s="39" t="str">
        <f t="shared" si="708"/>
        <v>0707</v>
      </c>
      <c r="F291" s="38" t="s">
        <v>285</v>
      </c>
      <c r="G291" s="38"/>
      <c r="H291" s="40" t="s">
        <v>255</v>
      </c>
      <c r="I291" s="18">
        <f t="shared" ref="I291:S291" si="938">I292</f>
        <v>720.5</v>
      </c>
      <c r="J291" s="18">
        <f t="shared" si="938"/>
        <v>0</v>
      </c>
      <c r="K291" s="18">
        <f t="shared" si="938"/>
        <v>0</v>
      </c>
      <c r="L291" s="18">
        <f t="shared" si="938"/>
        <v>0</v>
      </c>
      <c r="M291" s="18">
        <f t="shared" si="938"/>
        <v>0</v>
      </c>
      <c r="N291" s="18">
        <f t="shared" si="938"/>
        <v>0</v>
      </c>
      <c r="O291" s="18">
        <f t="shared" si="938"/>
        <v>0</v>
      </c>
      <c r="P291" s="18">
        <f t="shared" si="938"/>
        <v>0</v>
      </c>
      <c r="Q291" s="18">
        <f t="shared" si="938"/>
        <v>0</v>
      </c>
      <c r="R291" s="18">
        <f t="shared" si="938"/>
        <v>0</v>
      </c>
      <c r="S291" s="18">
        <f t="shared" si="938"/>
        <v>471.5</v>
      </c>
      <c r="T291" s="18">
        <f t="shared" si="800"/>
        <v>1192</v>
      </c>
      <c r="U291" s="18">
        <f t="shared" si="710"/>
        <v>0</v>
      </c>
      <c r="V291" s="18">
        <f t="shared" si="711"/>
        <v>0</v>
      </c>
      <c r="W291" s="18">
        <f t="shared" ref="W291:AD291" si="939">W292</f>
        <v>471.5</v>
      </c>
      <c r="X291" s="18">
        <f t="shared" si="939"/>
        <v>0</v>
      </c>
      <c r="Y291" s="18">
        <f t="shared" si="939"/>
        <v>0</v>
      </c>
      <c r="Z291" s="18">
        <f t="shared" si="939"/>
        <v>0</v>
      </c>
      <c r="AA291" s="18">
        <f t="shared" si="939"/>
        <v>0</v>
      </c>
      <c r="AB291" s="18">
        <f t="shared" si="939"/>
        <v>0</v>
      </c>
      <c r="AC291" s="18">
        <f t="shared" si="939"/>
        <v>0</v>
      </c>
      <c r="AD291" s="18">
        <f t="shared" si="939"/>
        <v>0</v>
      </c>
      <c r="AE291" s="18"/>
      <c r="AF291" s="41">
        <f t="shared" ref="AF291:AT291" si="940">AF292</f>
        <v>1192</v>
      </c>
      <c r="AG291" s="41">
        <f t="shared" si="940"/>
        <v>0</v>
      </c>
      <c r="AH291" s="41">
        <f t="shared" si="940"/>
        <v>0</v>
      </c>
      <c r="AI291" s="41">
        <f t="shared" si="940"/>
        <v>0</v>
      </c>
      <c r="AJ291" s="41">
        <f t="shared" si="940"/>
        <v>0</v>
      </c>
      <c r="AK291" s="41">
        <f t="shared" si="940"/>
        <v>0</v>
      </c>
      <c r="AL291" s="41">
        <f t="shared" si="940"/>
        <v>1192</v>
      </c>
      <c r="AM291" s="41">
        <f t="shared" si="940"/>
        <v>0</v>
      </c>
      <c r="AN291" s="41">
        <f t="shared" si="940"/>
        <v>0</v>
      </c>
      <c r="AO291" s="42">
        <f t="shared" si="940"/>
        <v>1192</v>
      </c>
      <c r="AP291" s="42">
        <f t="shared" si="940"/>
        <v>1192</v>
      </c>
      <c r="AQ291" s="42">
        <f t="shared" si="940"/>
        <v>0</v>
      </c>
      <c r="AR291" s="42">
        <f t="shared" si="940"/>
        <v>0</v>
      </c>
      <c r="AS291" s="42">
        <f t="shared" si="940"/>
        <v>0</v>
      </c>
      <c r="AT291" s="42">
        <f t="shared" si="940"/>
        <v>0</v>
      </c>
      <c r="AU291" s="42">
        <f t="shared" si="713"/>
        <v>1192</v>
      </c>
      <c r="AV291" s="42">
        <f t="shared" si="714"/>
        <v>0</v>
      </c>
      <c r="AW291" s="42">
        <f t="shared" si="715"/>
        <v>1663.5</v>
      </c>
      <c r="AX291" s="42">
        <f t="shared" si="716"/>
        <v>0</v>
      </c>
      <c r="AY291" s="42">
        <f t="shared" si="717"/>
        <v>0</v>
      </c>
      <c r="AZ291" s="42">
        <f>AZ292</f>
        <v>0</v>
      </c>
      <c r="BA291" s="43">
        <f t="shared" si="718"/>
        <v>100</v>
      </c>
      <c r="BB291" s="20"/>
    </row>
    <row r="292" spans="2:54" ht="31.2" x14ac:dyDescent="0.3">
      <c r="B292" s="38" t="s">
        <v>239</v>
      </c>
      <c r="C292" s="38" t="s">
        <v>189</v>
      </c>
      <c r="D292" s="38" t="s">
        <v>189</v>
      </c>
      <c r="E292" s="39" t="str">
        <f t="shared" si="708"/>
        <v>0707</v>
      </c>
      <c r="F292" s="38" t="s">
        <v>285</v>
      </c>
      <c r="G292" s="38" t="s">
        <v>150</v>
      </c>
      <c r="H292" s="40" t="s">
        <v>151</v>
      </c>
      <c r="I292" s="18">
        <v>720.5</v>
      </c>
      <c r="J292" s="18">
        <v>0</v>
      </c>
      <c r="K292" s="18">
        <v>0</v>
      </c>
      <c r="L292" s="18"/>
      <c r="M292" s="18"/>
      <c r="N292" s="18"/>
      <c r="O292" s="18">
        <v>0</v>
      </c>
      <c r="P292" s="18">
        <v>0</v>
      </c>
      <c r="Q292" s="18">
        <v>0</v>
      </c>
      <c r="R292" s="18">
        <v>0</v>
      </c>
      <c r="S292" s="18">
        <v>471.5</v>
      </c>
      <c r="T292" s="18">
        <f t="shared" si="800"/>
        <v>1192</v>
      </c>
      <c r="U292" s="18">
        <f t="shared" si="710"/>
        <v>0</v>
      </c>
      <c r="V292" s="18">
        <f t="shared" si="711"/>
        <v>0</v>
      </c>
      <c r="W292" s="18">
        <v>471.5</v>
      </c>
      <c r="X292" s="18"/>
      <c r="Y292" s="18"/>
      <c r="Z292" s="18"/>
      <c r="AA292" s="18"/>
      <c r="AB292" s="18"/>
      <c r="AC292" s="18"/>
      <c r="AD292" s="18"/>
      <c r="AE292" s="18"/>
      <c r="AF292" s="41">
        <v>1192</v>
      </c>
      <c r="AG292" s="41"/>
      <c r="AH292" s="41">
        <v>0</v>
      </c>
      <c r="AI292" s="41">
        <v>0</v>
      </c>
      <c r="AJ292" s="41">
        <v>0</v>
      </c>
      <c r="AK292" s="41">
        <v>0</v>
      </c>
      <c r="AL292" s="41">
        <v>1192</v>
      </c>
      <c r="AM292" s="41">
        <v>0</v>
      </c>
      <c r="AN292" s="41">
        <v>0</v>
      </c>
      <c r="AO292" s="14">
        <v>1192</v>
      </c>
      <c r="AP292" s="42">
        <v>1192</v>
      </c>
      <c r="AQ292" s="42">
        <v>0</v>
      </c>
      <c r="AR292" s="42">
        <v>0</v>
      </c>
      <c r="AS292" s="42">
        <v>0</v>
      </c>
      <c r="AT292" s="42">
        <v>0</v>
      </c>
      <c r="AU292" s="42">
        <f t="shared" si="713"/>
        <v>1192</v>
      </c>
      <c r="AV292" s="42">
        <f t="shared" si="714"/>
        <v>0</v>
      </c>
      <c r="AW292" s="42">
        <f t="shared" si="715"/>
        <v>1663.5</v>
      </c>
      <c r="AX292" s="42">
        <f t="shared" si="716"/>
        <v>0</v>
      </c>
      <c r="AY292" s="42">
        <f t="shared" si="717"/>
        <v>0</v>
      </c>
      <c r="AZ292" s="42"/>
      <c r="BA292" s="43">
        <f t="shared" si="718"/>
        <v>100</v>
      </c>
      <c r="BB292" s="44"/>
    </row>
    <row r="293" spans="2:54" x14ac:dyDescent="0.3">
      <c r="B293" s="38" t="s">
        <v>239</v>
      </c>
      <c r="C293" s="38" t="s">
        <v>189</v>
      </c>
      <c r="D293" s="38" t="s">
        <v>189</v>
      </c>
      <c r="E293" s="39" t="str">
        <f t="shared" si="708"/>
        <v>0707</v>
      </c>
      <c r="F293" s="38" t="s">
        <v>286</v>
      </c>
      <c r="G293" s="38"/>
      <c r="H293" s="40" t="s">
        <v>287</v>
      </c>
      <c r="I293" s="18">
        <f t="shared" ref="I293:S293" si="941">I296+I294+I295</f>
        <v>2249.6</v>
      </c>
      <c r="J293" s="18">
        <f t="shared" si="941"/>
        <v>2249.6</v>
      </c>
      <c r="K293" s="18">
        <f t="shared" si="941"/>
        <v>2249.6</v>
      </c>
      <c r="L293" s="18">
        <f t="shared" si="941"/>
        <v>0</v>
      </c>
      <c r="M293" s="18">
        <f t="shared" si="941"/>
        <v>0</v>
      </c>
      <c r="N293" s="18">
        <f t="shared" si="941"/>
        <v>0</v>
      </c>
      <c r="O293" s="18">
        <f t="shared" si="941"/>
        <v>0</v>
      </c>
      <c r="P293" s="18">
        <f t="shared" si="941"/>
        <v>0</v>
      </c>
      <c r="Q293" s="18">
        <f t="shared" si="941"/>
        <v>0</v>
      </c>
      <c r="R293" s="18">
        <f t="shared" si="941"/>
        <v>550</v>
      </c>
      <c r="S293" s="18">
        <f t="shared" si="941"/>
        <v>1200</v>
      </c>
      <c r="T293" s="18">
        <f t="shared" si="800"/>
        <v>3999.6</v>
      </c>
      <c r="U293" s="18">
        <f t="shared" si="710"/>
        <v>2249.6</v>
      </c>
      <c r="V293" s="18">
        <f t="shared" si="711"/>
        <v>2249.6</v>
      </c>
      <c r="W293" s="18">
        <f t="shared" ref="W293:AT293" si="942">W296+W294+W295</f>
        <v>0</v>
      </c>
      <c r="X293" s="18">
        <f t="shared" si="942"/>
        <v>0</v>
      </c>
      <c r="Y293" s="18">
        <f t="shared" si="942"/>
        <v>0</v>
      </c>
      <c r="Z293" s="18">
        <f t="shared" si="942"/>
        <v>1200</v>
      </c>
      <c r="AA293" s="18">
        <f t="shared" si="942"/>
        <v>0</v>
      </c>
      <c r="AB293" s="18">
        <f t="shared" si="942"/>
        <v>0</v>
      </c>
      <c r="AC293" s="18">
        <f t="shared" si="942"/>
        <v>0</v>
      </c>
      <c r="AD293" s="18">
        <f t="shared" si="942"/>
        <v>0</v>
      </c>
      <c r="AE293" s="18">
        <f t="shared" si="942"/>
        <v>0</v>
      </c>
      <c r="AF293" s="41">
        <f t="shared" si="942"/>
        <v>3999.6</v>
      </c>
      <c r="AG293" s="41">
        <f t="shared" si="942"/>
        <v>0</v>
      </c>
      <c r="AH293" s="41">
        <f t="shared" si="942"/>
        <v>0</v>
      </c>
      <c r="AI293" s="41">
        <f t="shared" si="942"/>
        <v>0</v>
      </c>
      <c r="AJ293" s="41">
        <f t="shared" si="942"/>
        <v>0</v>
      </c>
      <c r="AK293" s="41">
        <f t="shared" si="942"/>
        <v>0</v>
      </c>
      <c r="AL293" s="41">
        <f t="shared" si="942"/>
        <v>3999.6</v>
      </c>
      <c r="AM293" s="41">
        <f t="shared" si="942"/>
        <v>0</v>
      </c>
      <c r="AN293" s="41">
        <f t="shared" si="942"/>
        <v>0</v>
      </c>
      <c r="AO293" s="42">
        <f t="shared" si="942"/>
        <v>2253.9057299999999</v>
      </c>
      <c r="AP293" s="42">
        <f t="shared" si="942"/>
        <v>3999.6</v>
      </c>
      <c r="AQ293" s="42">
        <f t="shared" si="942"/>
        <v>0</v>
      </c>
      <c r="AR293" s="42">
        <f t="shared" si="942"/>
        <v>0</v>
      </c>
      <c r="AS293" s="42">
        <f t="shared" si="942"/>
        <v>0</v>
      </c>
      <c r="AT293" s="42">
        <f t="shared" si="942"/>
        <v>0</v>
      </c>
      <c r="AU293" s="42">
        <f t="shared" si="713"/>
        <v>3999.6</v>
      </c>
      <c r="AV293" s="42">
        <f t="shared" si="714"/>
        <v>0</v>
      </c>
      <c r="AW293" s="42">
        <f t="shared" si="715"/>
        <v>5199.6000000000004</v>
      </c>
      <c r="AX293" s="42">
        <f t="shared" si="716"/>
        <v>2249.6</v>
      </c>
      <c r="AY293" s="42">
        <f t="shared" si="717"/>
        <v>2249.6</v>
      </c>
      <c r="AZ293" s="42">
        <f>AZ296+AZ294+AZ295</f>
        <v>0</v>
      </c>
      <c r="BA293" s="43">
        <f t="shared" si="718"/>
        <v>100</v>
      </c>
      <c r="BB293" s="20"/>
    </row>
    <row r="294" spans="2:54" ht="31.2" x14ac:dyDescent="0.3">
      <c r="B294" s="38" t="s">
        <v>239</v>
      </c>
      <c r="C294" s="38" t="s">
        <v>189</v>
      </c>
      <c r="D294" s="38" t="s">
        <v>189</v>
      </c>
      <c r="E294" s="39" t="str">
        <f t="shared" ref="E294:E357" si="943">CONCATENATE(C294,D294)</f>
        <v>0707</v>
      </c>
      <c r="F294" s="38" t="s">
        <v>286</v>
      </c>
      <c r="G294" s="38" t="s">
        <v>54</v>
      </c>
      <c r="H294" s="40" t="s">
        <v>55</v>
      </c>
      <c r="I294" s="18">
        <v>767.6</v>
      </c>
      <c r="J294" s="18">
        <v>767.6</v>
      </c>
      <c r="K294" s="18">
        <v>767.6</v>
      </c>
      <c r="L294" s="18"/>
      <c r="M294" s="18"/>
      <c r="N294" s="18"/>
      <c r="O294" s="18">
        <v>0</v>
      </c>
      <c r="P294" s="18">
        <v>0</v>
      </c>
      <c r="Q294" s="18">
        <v>0</v>
      </c>
      <c r="R294" s="18">
        <v>0</v>
      </c>
      <c r="S294" s="18"/>
      <c r="T294" s="18">
        <f t="shared" si="800"/>
        <v>767.6</v>
      </c>
      <c r="U294" s="18">
        <f t="shared" ref="U294:U357" si="944">J294+M294</f>
        <v>767.6</v>
      </c>
      <c r="V294" s="18">
        <f t="shared" ref="V294:V357" si="945">K294+N294</f>
        <v>767.6</v>
      </c>
      <c r="W294" s="18"/>
      <c r="X294" s="18"/>
      <c r="Y294" s="18"/>
      <c r="Z294" s="18"/>
      <c r="AA294" s="18"/>
      <c r="AB294" s="18"/>
      <c r="AC294" s="18"/>
      <c r="AD294" s="18"/>
      <c r="AE294" s="18"/>
      <c r="AF294" s="41">
        <v>767.6</v>
      </c>
      <c r="AG294" s="41"/>
      <c r="AH294" s="41">
        <v>0</v>
      </c>
      <c r="AI294" s="41">
        <v>0</v>
      </c>
      <c r="AJ294" s="41">
        <v>0</v>
      </c>
      <c r="AK294" s="41">
        <v>0</v>
      </c>
      <c r="AL294" s="41">
        <v>767.6</v>
      </c>
      <c r="AM294" s="41">
        <v>0</v>
      </c>
      <c r="AN294" s="41">
        <v>0</v>
      </c>
      <c r="AO294" s="14">
        <v>295.93333000000001</v>
      </c>
      <c r="AP294" s="42">
        <v>767.6</v>
      </c>
      <c r="AQ294" s="42">
        <v>0</v>
      </c>
      <c r="AR294" s="42">
        <v>0</v>
      </c>
      <c r="AS294" s="42">
        <v>0</v>
      </c>
      <c r="AT294" s="42">
        <v>0</v>
      </c>
      <c r="AU294" s="42">
        <f t="shared" ref="AU294:AU357" si="946">AP294+AS294+AT294+AR294+AQ294</f>
        <v>767.6</v>
      </c>
      <c r="AV294" s="42">
        <f t="shared" ref="AV294:AV357" si="947">T294-AU294</f>
        <v>0</v>
      </c>
      <c r="AW294" s="42">
        <f t="shared" ref="AW294:AW357" si="948">T294+W294+X294+Y294+Z294</f>
        <v>767.6</v>
      </c>
      <c r="AX294" s="42">
        <f t="shared" ref="AX294:AX357" si="949">U294+AA294+AB294</f>
        <v>767.6</v>
      </c>
      <c r="AY294" s="42">
        <f t="shared" ref="AY294:AY357" si="950">V294+AC294+AE294+AD294</f>
        <v>767.6</v>
      </c>
      <c r="AZ294" s="42"/>
      <c r="BA294" s="43">
        <f t="shared" ref="BA294:BA357" si="951">AL294/AF294*100</f>
        <v>100</v>
      </c>
      <c r="BB294" s="44"/>
    </row>
    <row r="295" spans="2:54" x14ac:dyDescent="0.3">
      <c r="B295" s="38" t="s">
        <v>239</v>
      </c>
      <c r="C295" s="38" t="s">
        <v>189</v>
      </c>
      <c r="D295" s="38" t="s">
        <v>189</v>
      </c>
      <c r="E295" s="39" t="str">
        <f t="shared" si="943"/>
        <v>0707</v>
      </c>
      <c r="F295" s="38" t="s">
        <v>286</v>
      </c>
      <c r="G295" s="38" t="s">
        <v>68</v>
      </c>
      <c r="H295" s="40" t="s">
        <v>69</v>
      </c>
      <c r="I295" s="18">
        <v>400</v>
      </c>
      <c r="J295" s="18">
        <v>400</v>
      </c>
      <c r="K295" s="18">
        <v>400</v>
      </c>
      <c r="L295" s="18"/>
      <c r="M295" s="18"/>
      <c r="N295" s="18"/>
      <c r="O295" s="18">
        <v>0</v>
      </c>
      <c r="P295" s="18">
        <v>0</v>
      </c>
      <c r="Q295" s="18">
        <v>0</v>
      </c>
      <c r="R295" s="18">
        <v>0</v>
      </c>
      <c r="S295" s="18"/>
      <c r="T295" s="18">
        <f t="shared" si="800"/>
        <v>400</v>
      </c>
      <c r="U295" s="18">
        <f t="shared" si="944"/>
        <v>400</v>
      </c>
      <c r="V295" s="18">
        <f t="shared" si="945"/>
        <v>400</v>
      </c>
      <c r="W295" s="18"/>
      <c r="X295" s="18"/>
      <c r="Y295" s="18"/>
      <c r="Z295" s="18"/>
      <c r="AA295" s="18"/>
      <c r="AB295" s="18"/>
      <c r="AC295" s="18"/>
      <c r="AD295" s="18"/>
      <c r="AE295" s="18"/>
      <c r="AF295" s="41">
        <v>400</v>
      </c>
      <c r="AG295" s="41"/>
      <c r="AH295" s="41">
        <v>0</v>
      </c>
      <c r="AI295" s="41">
        <v>0</v>
      </c>
      <c r="AJ295" s="41">
        <v>0</v>
      </c>
      <c r="AK295" s="41">
        <v>0</v>
      </c>
      <c r="AL295" s="41">
        <v>400</v>
      </c>
      <c r="AM295" s="41">
        <v>0</v>
      </c>
      <c r="AN295" s="41">
        <v>0</v>
      </c>
      <c r="AO295" s="42">
        <v>0</v>
      </c>
      <c r="AP295" s="42">
        <v>400</v>
      </c>
      <c r="AQ295" s="42">
        <v>0</v>
      </c>
      <c r="AR295" s="42">
        <v>0</v>
      </c>
      <c r="AS295" s="42">
        <v>0</v>
      </c>
      <c r="AT295" s="42">
        <v>0</v>
      </c>
      <c r="AU295" s="42">
        <f t="shared" si="946"/>
        <v>400</v>
      </c>
      <c r="AV295" s="42">
        <f t="shared" si="947"/>
        <v>0</v>
      </c>
      <c r="AW295" s="42">
        <f t="shared" si="948"/>
        <v>400</v>
      </c>
      <c r="AX295" s="42">
        <f t="shared" si="949"/>
        <v>400</v>
      </c>
      <c r="AY295" s="42">
        <f t="shared" si="950"/>
        <v>400</v>
      </c>
      <c r="AZ295" s="42"/>
      <c r="BA295" s="43">
        <f t="shared" si="951"/>
        <v>100</v>
      </c>
      <c r="BB295" s="44"/>
    </row>
    <row r="296" spans="2:54" ht="31.2" x14ac:dyDescent="0.3">
      <c r="B296" s="38" t="s">
        <v>239</v>
      </c>
      <c r="C296" s="38" t="s">
        <v>189</v>
      </c>
      <c r="D296" s="38" t="s">
        <v>189</v>
      </c>
      <c r="E296" s="39" t="str">
        <f t="shared" si="943"/>
        <v>0707</v>
      </c>
      <c r="F296" s="38" t="s">
        <v>286</v>
      </c>
      <c r="G296" s="38" t="s">
        <v>150</v>
      </c>
      <c r="H296" s="40" t="s">
        <v>151</v>
      </c>
      <c r="I296" s="18">
        <v>1082</v>
      </c>
      <c r="J296" s="18">
        <v>1082</v>
      </c>
      <c r="K296" s="18">
        <v>1082</v>
      </c>
      <c r="L296" s="18"/>
      <c r="M296" s="18"/>
      <c r="N296" s="18"/>
      <c r="O296" s="18">
        <v>0</v>
      </c>
      <c r="P296" s="18">
        <v>0</v>
      </c>
      <c r="Q296" s="18">
        <v>0</v>
      </c>
      <c r="R296" s="18">
        <v>550</v>
      </c>
      <c r="S296" s="18">
        <v>1200</v>
      </c>
      <c r="T296" s="18">
        <f t="shared" si="800"/>
        <v>2832</v>
      </c>
      <c r="U296" s="18">
        <f t="shared" si="944"/>
        <v>1082</v>
      </c>
      <c r="V296" s="18">
        <f t="shared" si="945"/>
        <v>1082</v>
      </c>
      <c r="W296" s="18"/>
      <c r="X296" s="18"/>
      <c r="Y296" s="18"/>
      <c r="Z296" s="18">
        <v>1200</v>
      </c>
      <c r="AA296" s="18"/>
      <c r="AB296" s="18"/>
      <c r="AC296" s="18"/>
      <c r="AD296" s="18"/>
      <c r="AE296" s="18"/>
      <c r="AF296" s="41">
        <v>2832</v>
      </c>
      <c r="AG296" s="41"/>
      <c r="AH296" s="41">
        <v>0</v>
      </c>
      <c r="AI296" s="41">
        <v>0</v>
      </c>
      <c r="AJ296" s="41">
        <v>0</v>
      </c>
      <c r="AK296" s="41">
        <v>0</v>
      </c>
      <c r="AL296" s="41">
        <v>2832</v>
      </c>
      <c r="AM296" s="41">
        <v>0</v>
      </c>
      <c r="AN296" s="41">
        <v>0</v>
      </c>
      <c r="AO296" s="14">
        <v>1957.9724000000001</v>
      </c>
      <c r="AP296" s="42">
        <v>2832</v>
      </c>
      <c r="AQ296" s="42">
        <v>0</v>
      </c>
      <c r="AR296" s="42">
        <v>0</v>
      </c>
      <c r="AS296" s="42">
        <v>0</v>
      </c>
      <c r="AT296" s="42">
        <v>0</v>
      </c>
      <c r="AU296" s="42">
        <f t="shared" si="946"/>
        <v>2832</v>
      </c>
      <c r="AV296" s="42">
        <f t="shared" si="947"/>
        <v>0</v>
      </c>
      <c r="AW296" s="42">
        <f t="shared" si="948"/>
        <v>4032</v>
      </c>
      <c r="AX296" s="42">
        <f t="shared" si="949"/>
        <v>1082</v>
      </c>
      <c r="AY296" s="42">
        <f t="shared" si="950"/>
        <v>1082</v>
      </c>
      <c r="AZ296" s="42"/>
      <c r="BA296" s="43">
        <f t="shared" si="951"/>
        <v>100</v>
      </c>
      <c r="BB296" s="44"/>
    </row>
    <row r="297" spans="2:54" ht="62.4" x14ac:dyDescent="0.3">
      <c r="B297" s="38" t="s">
        <v>239</v>
      </c>
      <c r="C297" s="38" t="s">
        <v>189</v>
      </c>
      <c r="D297" s="38" t="s">
        <v>189</v>
      </c>
      <c r="E297" s="39" t="str">
        <f t="shared" si="943"/>
        <v>0707</v>
      </c>
      <c r="F297" s="38" t="s">
        <v>288</v>
      </c>
      <c r="G297" s="38"/>
      <c r="H297" s="40" t="s">
        <v>289</v>
      </c>
      <c r="I297" s="18">
        <f t="shared" ref="I297:S297" si="952">I298</f>
        <v>2333.1</v>
      </c>
      <c r="J297" s="18">
        <f t="shared" si="952"/>
        <v>2426.8000000000002</v>
      </c>
      <c r="K297" s="18">
        <f t="shared" si="952"/>
        <v>2426.8000000000002</v>
      </c>
      <c r="L297" s="18">
        <f t="shared" si="952"/>
        <v>0</v>
      </c>
      <c r="M297" s="18">
        <f t="shared" si="952"/>
        <v>0</v>
      </c>
      <c r="N297" s="18">
        <f t="shared" si="952"/>
        <v>0</v>
      </c>
      <c r="O297" s="18">
        <f t="shared" si="952"/>
        <v>0</v>
      </c>
      <c r="P297" s="18">
        <f t="shared" si="952"/>
        <v>0</v>
      </c>
      <c r="Q297" s="18">
        <f t="shared" si="952"/>
        <v>0</v>
      </c>
      <c r="R297" s="18">
        <f t="shared" si="952"/>
        <v>0</v>
      </c>
      <c r="S297" s="18">
        <f t="shared" si="952"/>
        <v>0</v>
      </c>
      <c r="T297" s="18">
        <f t="shared" si="800"/>
        <v>2333.1</v>
      </c>
      <c r="U297" s="18">
        <f t="shared" si="944"/>
        <v>2426.8000000000002</v>
      </c>
      <c r="V297" s="18">
        <f t="shared" si="945"/>
        <v>2426.8000000000002</v>
      </c>
      <c r="W297" s="18">
        <f t="shared" ref="W297:AT297" si="953">W298</f>
        <v>0</v>
      </c>
      <c r="X297" s="18">
        <f t="shared" si="953"/>
        <v>0</v>
      </c>
      <c r="Y297" s="18">
        <f t="shared" si="953"/>
        <v>0</v>
      </c>
      <c r="Z297" s="18">
        <f t="shared" si="953"/>
        <v>0</v>
      </c>
      <c r="AA297" s="18">
        <f t="shared" si="953"/>
        <v>0</v>
      </c>
      <c r="AB297" s="18">
        <f t="shared" si="953"/>
        <v>0</v>
      </c>
      <c r="AC297" s="18">
        <f t="shared" si="953"/>
        <v>0</v>
      </c>
      <c r="AD297" s="18">
        <f t="shared" si="953"/>
        <v>0</v>
      </c>
      <c r="AE297" s="18">
        <f t="shared" si="953"/>
        <v>0</v>
      </c>
      <c r="AF297" s="41">
        <f t="shared" si="953"/>
        <v>2333.1</v>
      </c>
      <c r="AG297" s="41">
        <f t="shared" si="953"/>
        <v>0</v>
      </c>
      <c r="AH297" s="41">
        <f t="shared" si="953"/>
        <v>0</v>
      </c>
      <c r="AI297" s="41">
        <f t="shared" si="953"/>
        <v>0</v>
      </c>
      <c r="AJ297" s="41">
        <f t="shared" si="953"/>
        <v>0</v>
      </c>
      <c r="AK297" s="41">
        <f t="shared" si="953"/>
        <v>0</v>
      </c>
      <c r="AL297" s="41">
        <f t="shared" si="953"/>
        <v>2333.1</v>
      </c>
      <c r="AM297" s="41">
        <f t="shared" si="953"/>
        <v>0</v>
      </c>
      <c r="AN297" s="41">
        <f t="shared" si="953"/>
        <v>0</v>
      </c>
      <c r="AO297" s="42">
        <f t="shared" si="953"/>
        <v>999.9</v>
      </c>
      <c r="AP297" s="42">
        <f t="shared" si="953"/>
        <v>2333.1</v>
      </c>
      <c r="AQ297" s="42">
        <f t="shared" si="953"/>
        <v>0</v>
      </c>
      <c r="AR297" s="42">
        <f t="shared" si="953"/>
        <v>0</v>
      </c>
      <c r="AS297" s="42">
        <f t="shared" si="953"/>
        <v>0</v>
      </c>
      <c r="AT297" s="42">
        <f t="shared" si="953"/>
        <v>0</v>
      </c>
      <c r="AU297" s="42">
        <f t="shared" si="946"/>
        <v>2333.1</v>
      </c>
      <c r="AV297" s="42">
        <f t="shared" si="947"/>
        <v>0</v>
      </c>
      <c r="AW297" s="42">
        <f t="shared" si="948"/>
        <v>2333.1</v>
      </c>
      <c r="AX297" s="42">
        <f t="shared" si="949"/>
        <v>2426.8000000000002</v>
      </c>
      <c r="AY297" s="42">
        <f t="shared" si="950"/>
        <v>2426.8000000000002</v>
      </c>
      <c r="AZ297" s="42">
        <f>AZ298</f>
        <v>0</v>
      </c>
      <c r="BA297" s="43">
        <f t="shared" si="951"/>
        <v>100</v>
      </c>
      <c r="BB297" s="20"/>
    </row>
    <row r="298" spans="2:54" ht="31.2" x14ac:dyDescent="0.3">
      <c r="B298" s="38" t="s">
        <v>239</v>
      </c>
      <c r="C298" s="38" t="s">
        <v>189</v>
      </c>
      <c r="D298" s="38" t="s">
        <v>189</v>
      </c>
      <c r="E298" s="39" t="str">
        <f t="shared" si="943"/>
        <v>0707</v>
      </c>
      <c r="F298" s="38" t="s">
        <v>288</v>
      </c>
      <c r="G298" s="38" t="s">
        <v>150</v>
      </c>
      <c r="H298" s="40" t="s">
        <v>151</v>
      </c>
      <c r="I298" s="18">
        <v>2333.1</v>
      </c>
      <c r="J298" s="18">
        <v>2426.8000000000002</v>
      </c>
      <c r="K298" s="18">
        <v>2426.8000000000002</v>
      </c>
      <c r="L298" s="18"/>
      <c r="M298" s="18"/>
      <c r="N298" s="18"/>
      <c r="O298" s="18">
        <v>0</v>
      </c>
      <c r="P298" s="18">
        <v>0</v>
      </c>
      <c r="Q298" s="18">
        <v>0</v>
      </c>
      <c r="R298" s="18">
        <v>0</v>
      </c>
      <c r="S298" s="18"/>
      <c r="T298" s="18">
        <f t="shared" si="800"/>
        <v>2333.1</v>
      </c>
      <c r="U298" s="18">
        <f t="shared" si="944"/>
        <v>2426.8000000000002</v>
      </c>
      <c r="V298" s="18">
        <f t="shared" si="945"/>
        <v>2426.8000000000002</v>
      </c>
      <c r="W298" s="18"/>
      <c r="X298" s="18"/>
      <c r="Y298" s="18"/>
      <c r="Z298" s="18"/>
      <c r="AA298" s="18"/>
      <c r="AB298" s="18"/>
      <c r="AC298" s="18"/>
      <c r="AD298" s="18"/>
      <c r="AE298" s="18"/>
      <c r="AF298" s="41">
        <v>2333.1</v>
      </c>
      <c r="AG298" s="41"/>
      <c r="AH298" s="41">
        <v>0</v>
      </c>
      <c r="AI298" s="41">
        <v>0</v>
      </c>
      <c r="AJ298" s="41">
        <v>0</v>
      </c>
      <c r="AK298" s="41">
        <v>0</v>
      </c>
      <c r="AL298" s="41">
        <v>2333.1</v>
      </c>
      <c r="AM298" s="41">
        <v>0</v>
      </c>
      <c r="AN298" s="41">
        <v>0</v>
      </c>
      <c r="AO298" s="14">
        <v>999.9</v>
      </c>
      <c r="AP298" s="42">
        <v>2333.1</v>
      </c>
      <c r="AQ298" s="42">
        <v>0</v>
      </c>
      <c r="AR298" s="42">
        <v>0</v>
      </c>
      <c r="AS298" s="42">
        <v>0</v>
      </c>
      <c r="AT298" s="42">
        <v>0</v>
      </c>
      <c r="AU298" s="42">
        <f t="shared" si="946"/>
        <v>2333.1</v>
      </c>
      <c r="AV298" s="42">
        <f t="shared" si="947"/>
        <v>0</v>
      </c>
      <c r="AW298" s="42">
        <f t="shared" si="948"/>
        <v>2333.1</v>
      </c>
      <c r="AX298" s="42">
        <f t="shared" si="949"/>
        <v>2426.8000000000002</v>
      </c>
      <c r="AY298" s="42">
        <f t="shared" si="950"/>
        <v>2426.8000000000002</v>
      </c>
      <c r="AZ298" s="42"/>
      <c r="BA298" s="43">
        <f t="shared" si="951"/>
        <v>100</v>
      </c>
      <c r="BB298" s="44"/>
    </row>
    <row r="299" spans="2:54" ht="46.8" x14ac:dyDescent="0.3">
      <c r="B299" s="38" t="s">
        <v>239</v>
      </c>
      <c r="C299" s="38" t="s">
        <v>189</v>
      </c>
      <c r="D299" s="38" t="s">
        <v>189</v>
      </c>
      <c r="E299" s="39" t="str">
        <f t="shared" si="943"/>
        <v>0707</v>
      </c>
      <c r="F299" s="38" t="s">
        <v>258</v>
      </c>
      <c r="G299" s="38"/>
      <c r="H299" s="40" t="s">
        <v>259</v>
      </c>
      <c r="I299" s="18">
        <f t="shared" ref="I299:I302" si="954">I300</f>
        <v>2500</v>
      </c>
      <c r="J299" s="18">
        <f t="shared" ref="J299:J302" si="955">J300</f>
        <v>2500</v>
      </c>
      <c r="K299" s="18">
        <f t="shared" ref="K299:K302" si="956">K300</f>
        <v>2500</v>
      </c>
      <c r="L299" s="18">
        <f t="shared" ref="L299:L302" si="957">L300</f>
        <v>0</v>
      </c>
      <c r="M299" s="18">
        <f t="shared" ref="M299:M302" si="958">M300</f>
        <v>0</v>
      </c>
      <c r="N299" s="18">
        <f t="shared" ref="N299:N302" si="959">N300</f>
        <v>0</v>
      </c>
      <c r="O299" s="18">
        <f t="shared" ref="O299:O304" si="960">O300</f>
        <v>0</v>
      </c>
      <c r="P299" s="18">
        <f t="shared" ref="P299:P304" si="961">P300</f>
        <v>0</v>
      </c>
      <c r="Q299" s="18">
        <f t="shared" ref="Q299:Q304" si="962">Q300</f>
        <v>0</v>
      </c>
      <c r="R299" s="18">
        <f t="shared" ref="R299:R304" si="963">R300</f>
        <v>0</v>
      </c>
      <c r="S299" s="18">
        <f t="shared" ref="S299:S302" si="964">S300</f>
        <v>0</v>
      </c>
      <c r="T299" s="18">
        <f t="shared" si="800"/>
        <v>2500</v>
      </c>
      <c r="U299" s="18">
        <f t="shared" si="944"/>
        <v>2500</v>
      </c>
      <c r="V299" s="18">
        <f t="shared" si="945"/>
        <v>2500</v>
      </c>
      <c r="W299" s="18">
        <f t="shared" ref="W299:W302" si="965">W300</f>
        <v>0</v>
      </c>
      <c r="X299" s="18">
        <f t="shared" ref="X299:X302" si="966">X300</f>
        <v>0</v>
      </c>
      <c r="Y299" s="18">
        <f t="shared" ref="Y299:Y302" si="967">Y300</f>
        <v>0</v>
      </c>
      <c r="Z299" s="18">
        <f t="shared" ref="Z299:Z302" si="968">Z300</f>
        <v>0</v>
      </c>
      <c r="AA299" s="18">
        <f t="shared" ref="AA299:AA302" si="969">AA300</f>
        <v>0</v>
      </c>
      <c r="AB299" s="18">
        <f t="shared" ref="AB299:AB302" si="970">AB300</f>
        <v>0</v>
      </c>
      <c r="AC299" s="18">
        <f t="shared" ref="AC299:AC302" si="971">AC300</f>
        <v>0</v>
      </c>
      <c r="AD299" s="18">
        <f t="shared" ref="AD299:AD302" si="972">AD300</f>
        <v>0</v>
      </c>
      <c r="AE299" s="18">
        <f t="shared" ref="AE299:AE302" si="973">AE300</f>
        <v>0</v>
      </c>
      <c r="AF299" s="41">
        <f t="shared" ref="AF299:AF304" si="974">AF300</f>
        <v>2500</v>
      </c>
      <c r="AG299" s="41">
        <f t="shared" ref="AG299:AG304" si="975">AG300</f>
        <v>0</v>
      </c>
      <c r="AH299" s="41">
        <f t="shared" ref="AH299:AH304" si="976">AH300</f>
        <v>0</v>
      </c>
      <c r="AI299" s="41">
        <f t="shared" ref="AI299:AI304" si="977">AI300</f>
        <v>0</v>
      </c>
      <c r="AJ299" s="41">
        <f t="shared" ref="AJ299:AJ304" si="978">AJ300</f>
        <v>0</v>
      </c>
      <c r="AK299" s="41">
        <f t="shared" ref="AK299:AK304" si="979">AK300</f>
        <v>0</v>
      </c>
      <c r="AL299" s="41">
        <f t="shared" ref="AL299:AL304" si="980">AL300</f>
        <v>2499</v>
      </c>
      <c r="AM299" s="41">
        <f t="shared" ref="AM299:AM304" si="981">AM300</f>
        <v>0</v>
      </c>
      <c r="AN299" s="41">
        <f t="shared" ref="AN299:AN304" si="982">AN300</f>
        <v>0</v>
      </c>
      <c r="AO299" s="42">
        <f t="shared" ref="AO299:AO304" si="983">AO300</f>
        <v>2499</v>
      </c>
      <c r="AP299" s="42">
        <f t="shared" ref="AP299:AP304" si="984">AP300</f>
        <v>2500</v>
      </c>
      <c r="AQ299" s="42">
        <f t="shared" ref="AQ299:AQ304" si="985">AQ300</f>
        <v>0</v>
      </c>
      <c r="AR299" s="42">
        <f t="shared" ref="AR299:AR304" si="986">AR300</f>
        <v>0</v>
      </c>
      <c r="AS299" s="42">
        <f t="shared" ref="AS299:AS304" si="987">AS300</f>
        <v>0</v>
      </c>
      <c r="AT299" s="42">
        <f t="shared" ref="AT299:AT304" si="988">AT300</f>
        <v>0</v>
      </c>
      <c r="AU299" s="42">
        <f t="shared" si="946"/>
        <v>2500</v>
      </c>
      <c r="AV299" s="42">
        <f t="shared" si="947"/>
        <v>0</v>
      </c>
      <c r="AW299" s="42">
        <f t="shared" si="948"/>
        <v>2500</v>
      </c>
      <c r="AX299" s="42">
        <f t="shared" si="949"/>
        <v>2500</v>
      </c>
      <c r="AY299" s="42">
        <f t="shared" si="950"/>
        <v>2500</v>
      </c>
      <c r="AZ299" s="42">
        <f t="shared" ref="AZ299:AZ302" si="989">AZ300</f>
        <v>0</v>
      </c>
      <c r="BA299" s="43">
        <f t="shared" si="951"/>
        <v>99.960000000000008</v>
      </c>
      <c r="BB299" s="20"/>
    </row>
    <row r="300" spans="2:54" x14ac:dyDescent="0.3">
      <c r="B300" s="38" t="s">
        <v>239</v>
      </c>
      <c r="C300" s="38" t="s">
        <v>189</v>
      </c>
      <c r="D300" s="38" t="s">
        <v>189</v>
      </c>
      <c r="E300" s="39" t="str">
        <f t="shared" si="943"/>
        <v>0707</v>
      </c>
      <c r="F300" s="38" t="s">
        <v>260</v>
      </c>
      <c r="G300" s="38"/>
      <c r="H300" s="40" t="s">
        <v>49</v>
      </c>
      <c r="I300" s="18">
        <f t="shared" si="954"/>
        <v>2500</v>
      </c>
      <c r="J300" s="18">
        <f t="shared" si="955"/>
        <v>2500</v>
      </c>
      <c r="K300" s="18">
        <f t="shared" si="956"/>
        <v>2500</v>
      </c>
      <c r="L300" s="18">
        <f t="shared" si="957"/>
        <v>0</v>
      </c>
      <c r="M300" s="18">
        <f t="shared" si="958"/>
        <v>0</v>
      </c>
      <c r="N300" s="18">
        <f t="shared" si="959"/>
        <v>0</v>
      </c>
      <c r="O300" s="18">
        <f t="shared" si="960"/>
        <v>0</v>
      </c>
      <c r="P300" s="18">
        <f t="shared" si="961"/>
        <v>0</v>
      </c>
      <c r="Q300" s="18">
        <f t="shared" si="962"/>
        <v>0</v>
      </c>
      <c r="R300" s="18">
        <f t="shared" si="963"/>
        <v>0</v>
      </c>
      <c r="S300" s="18">
        <f t="shared" si="964"/>
        <v>0</v>
      </c>
      <c r="T300" s="18">
        <f t="shared" si="800"/>
        <v>2500</v>
      </c>
      <c r="U300" s="18">
        <f t="shared" si="944"/>
        <v>2500</v>
      </c>
      <c r="V300" s="18">
        <f t="shared" si="945"/>
        <v>2500</v>
      </c>
      <c r="W300" s="18">
        <f t="shared" si="965"/>
        <v>0</v>
      </c>
      <c r="X300" s="18">
        <f t="shared" si="966"/>
        <v>0</v>
      </c>
      <c r="Y300" s="18">
        <f t="shared" si="967"/>
        <v>0</v>
      </c>
      <c r="Z300" s="18">
        <f t="shared" si="968"/>
        <v>0</v>
      </c>
      <c r="AA300" s="18">
        <f t="shared" si="969"/>
        <v>0</v>
      </c>
      <c r="AB300" s="18">
        <f t="shared" si="970"/>
        <v>0</v>
      </c>
      <c r="AC300" s="18">
        <f t="shared" si="971"/>
        <v>0</v>
      </c>
      <c r="AD300" s="18">
        <f t="shared" si="972"/>
        <v>0</v>
      </c>
      <c r="AE300" s="18">
        <f t="shared" si="973"/>
        <v>0</v>
      </c>
      <c r="AF300" s="41">
        <f t="shared" si="974"/>
        <v>2500</v>
      </c>
      <c r="AG300" s="41">
        <f t="shared" si="975"/>
        <v>0</v>
      </c>
      <c r="AH300" s="41">
        <f t="shared" si="976"/>
        <v>0</v>
      </c>
      <c r="AI300" s="41">
        <f t="shared" si="977"/>
        <v>0</v>
      </c>
      <c r="AJ300" s="41">
        <f t="shared" si="978"/>
        <v>0</v>
      </c>
      <c r="AK300" s="41">
        <f t="shared" si="979"/>
        <v>0</v>
      </c>
      <c r="AL300" s="41">
        <f t="shared" si="980"/>
        <v>2499</v>
      </c>
      <c r="AM300" s="41">
        <f t="shared" si="981"/>
        <v>0</v>
      </c>
      <c r="AN300" s="41">
        <f t="shared" si="982"/>
        <v>0</v>
      </c>
      <c r="AO300" s="14">
        <f t="shared" si="983"/>
        <v>2499</v>
      </c>
      <c r="AP300" s="42">
        <f t="shared" si="984"/>
        <v>2500</v>
      </c>
      <c r="AQ300" s="42">
        <f t="shared" si="985"/>
        <v>0</v>
      </c>
      <c r="AR300" s="42">
        <f t="shared" si="986"/>
        <v>0</v>
      </c>
      <c r="AS300" s="42">
        <f t="shared" si="987"/>
        <v>0</v>
      </c>
      <c r="AT300" s="42">
        <f t="shared" si="988"/>
        <v>0</v>
      </c>
      <c r="AU300" s="42">
        <f t="shared" si="946"/>
        <v>2500</v>
      </c>
      <c r="AV300" s="42">
        <f t="shared" si="947"/>
        <v>0</v>
      </c>
      <c r="AW300" s="42">
        <f t="shared" si="948"/>
        <v>2500</v>
      </c>
      <c r="AX300" s="42">
        <f t="shared" si="949"/>
        <v>2500</v>
      </c>
      <c r="AY300" s="42">
        <f t="shared" si="950"/>
        <v>2500</v>
      </c>
      <c r="AZ300" s="42">
        <f t="shared" si="989"/>
        <v>0</v>
      </c>
      <c r="BA300" s="43">
        <f t="shared" si="951"/>
        <v>99.960000000000008</v>
      </c>
      <c r="BB300" s="20"/>
    </row>
    <row r="301" spans="2:54" ht="46.8" x14ac:dyDescent="0.3">
      <c r="B301" s="38" t="s">
        <v>239</v>
      </c>
      <c r="C301" s="38" t="s">
        <v>189</v>
      </c>
      <c r="D301" s="38" t="s">
        <v>189</v>
      </c>
      <c r="E301" s="39" t="str">
        <f t="shared" si="943"/>
        <v>0707</v>
      </c>
      <c r="F301" s="38" t="s">
        <v>261</v>
      </c>
      <c r="G301" s="38"/>
      <c r="H301" s="40" t="s">
        <v>262</v>
      </c>
      <c r="I301" s="18">
        <f t="shared" si="954"/>
        <v>2500</v>
      </c>
      <c r="J301" s="18">
        <f t="shared" si="955"/>
        <v>2500</v>
      </c>
      <c r="K301" s="18">
        <f t="shared" si="956"/>
        <v>2500</v>
      </c>
      <c r="L301" s="18">
        <f t="shared" si="957"/>
        <v>0</v>
      </c>
      <c r="M301" s="18">
        <f t="shared" si="958"/>
        <v>0</v>
      </c>
      <c r="N301" s="18">
        <f t="shared" si="959"/>
        <v>0</v>
      </c>
      <c r="O301" s="18">
        <f t="shared" si="960"/>
        <v>0</v>
      </c>
      <c r="P301" s="18">
        <f t="shared" si="961"/>
        <v>0</v>
      </c>
      <c r="Q301" s="18">
        <f t="shared" si="962"/>
        <v>0</v>
      </c>
      <c r="R301" s="18">
        <f t="shared" si="963"/>
        <v>0</v>
      </c>
      <c r="S301" s="18">
        <f t="shared" si="964"/>
        <v>0</v>
      </c>
      <c r="T301" s="18">
        <f t="shared" si="800"/>
        <v>2500</v>
      </c>
      <c r="U301" s="18">
        <f t="shared" si="944"/>
        <v>2500</v>
      </c>
      <c r="V301" s="18">
        <f t="shared" si="945"/>
        <v>2500</v>
      </c>
      <c r="W301" s="18">
        <f t="shared" si="965"/>
        <v>0</v>
      </c>
      <c r="X301" s="18">
        <f t="shared" si="966"/>
        <v>0</v>
      </c>
      <c r="Y301" s="18">
        <f t="shared" si="967"/>
        <v>0</v>
      </c>
      <c r="Z301" s="18">
        <f t="shared" si="968"/>
        <v>0</v>
      </c>
      <c r="AA301" s="18">
        <f t="shared" si="969"/>
        <v>0</v>
      </c>
      <c r="AB301" s="18">
        <f t="shared" si="970"/>
        <v>0</v>
      </c>
      <c r="AC301" s="18">
        <f t="shared" si="971"/>
        <v>0</v>
      </c>
      <c r="AD301" s="18">
        <f t="shared" si="972"/>
        <v>0</v>
      </c>
      <c r="AE301" s="18">
        <f t="shared" si="973"/>
        <v>0</v>
      </c>
      <c r="AF301" s="41">
        <f t="shared" si="974"/>
        <v>2500</v>
      </c>
      <c r="AG301" s="41">
        <f t="shared" si="975"/>
        <v>0</v>
      </c>
      <c r="AH301" s="41">
        <f t="shared" si="976"/>
        <v>0</v>
      </c>
      <c r="AI301" s="41">
        <f t="shared" si="977"/>
        <v>0</v>
      </c>
      <c r="AJ301" s="41">
        <f t="shared" si="978"/>
        <v>0</v>
      </c>
      <c r="AK301" s="41">
        <f t="shared" si="979"/>
        <v>0</v>
      </c>
      <c r="AL301" s="41">
        <f t="shared" si="980"/>
        <v>2499</v>
      </c>
      <c r="AM301" s="41">
        <f t="shared" si="981"/>
        <v>0</v>
      </c>
      <c r="AN301" s="41">
        <f t="shared" si="982"/>
        <v>0</v>
      </c>
      <c r="AO301" s="42">
        <f t="shared" si="983"/>
        <v>2499</v>
      </c>
      <c r="AP301" s="42">
        <f t="shared" si="984"/>
        <v>2500</v>
      </c>
      <c r="AQ301" s="42">
        <f t="shared" si="985"/>
        <v>0</v>
      </c>
      <c r="AR301" s="42">
        <f t="shared" si="986"/>
        <v>0</v>
      </c>
      <c r="AS301" s="42">
        <f t="shared" si="987"/>
        <v>0</v>
      </c>
      <c r="AT301" s="42">
        <f t="shared" si="988"/>
        <v>0</v>
      </c>
      <c r="AU301" s="42">
        <f t="shared" si="946"/>
        <v>2500</v>
      </c>
      <c r="AV301" s="42">
        <f t="shared" si="947"/>
        <v>0</v>
      </c>
      <c r="AW301" s="42">
        <f t="shared" si="948"/>
        <v>2500</v>
      </c>
      <c r="AX301" s="42">
        <f t="shared" si="949"/>
        <v>2500</v>
      </c>
      <c r="AY301" s="42">
        <f t="shared" si="950"/>
        <v>2500</v>
      </c>
      <c r="AZ301" s="42">
        <f t="shared" si="989"/>
        <v>0</v>
      </c>
      <c r="BA301" s="43">
        <f t="shared" si="951"/>
        <v>99.960000000000008</v>
      </c>
      <c r="BB301" s="20"/>
    </row>
    <row r="302" spans="2:54" ht="31.2" x14ac:dyDescent="0.3">
      <c r="B302" s="38" t="s">
        <v>239</v>
      </c>
      <c r="C302" s="38" t="s">
        <v>189</v>
      </c>
      <c r="D302" s="38" t="s">
        <v>189</v>
      </c>
      <c r="E302" s="39" t="str">
        <f t="shared" si="943"/>
        <v>0707</v>
      </c>
      <c r="F302" s="38" t="s">
        <v>290</v>
      </c>
      <c r="G302" s="38"/>
      <c r="H302" s="40" t="s">
        <v>291</v>
      </c>
      <c r="I302" s="18">
        <f t="shared" si="954"/>
        <v>2500</v>
      </c>
      <c r="J302" s="18">
        <f t="shared" si="955"/>
        <v>2500</v>
      </c>
      <c r="K302" s="18">
        <f t="shared" si="956"/>
        <v>2500</v>
      </c>
      <c r="L302" s="18">
        <f t="shared" si="957"/>
        <v>0</v>
      </c>
      <c r="M302" s="18">
        <f t="shared" si="958"/>
        <v>0</v>
      </c>
      <c r="N302" s="18">
        <f t="shared" si="959"/>
        <v>0</v>
      </c>
      <c r="O302" s="18">
        <f t="shared" si="960"/>
        <v>0</v>
      </c>
      <c r="P302" s="18">
        <f t="shared" si="961"/>
        <v>0</v>
      </c>
      <c r="Q302" s="18">
        <f t="shared" si="962"/>
        <v>0</v>
      </c>
      <c r="R302" s="18">
        <f t="shared" si="963"/>
        <v>0</v>
      </c>
      <c r="S302" s="18">
        <f t="shared" si="964"/>
        <v>0</v>
      </c>
      <c r="T302" s="18">
        <f t="shared" si="800"/>
        <v>2500</v>
      </c>
      <c r="U302" s="18">
        <f t="shared" si="944"/>
        <v>2500</v>
      </c>
      <c r="V302" s="18">
        <f t="shared" si="945"/>
        <v>2500</v>
      </c>
      <c r="W302" s="18">
        <f t="shared" si="965"/>
        <v>0</v>
      </c>
      <c r="X302" s="18">
        <f t="shared" si="966"/>
        <v>0</v>
      </c>
      <c r="Y302" s="18">
        <f t="shared" si="967"/>
        <v>0</v>
      </c>
      <c r="Z302" s="18">
        <f t="shared" si="968"/>
        <v>0</v>
      </c>
      <c r="AA302" s="18">
        <f t="shared" si="969"/>
        <v>0</v>
      </c>
      <c r="AB302" s="18">
        <f t="shared" si="970"/>
        <v>0</v>
      </c>
      <c r="AC302" s="18">
        <f t="shared" si="971"/>
        <v>0</v>
      </c>
      <c r="AD302" s="18">
        <f t="shared" si="972"/>
        <v>0</v>
      </c>
      <c r="AE302" s="18">
        <f t="shared" si="973"/>
        <v>0</v>
      </c>
      <c r="AF302" s="41">
        <f t="shared" si="974"/>
        <v>2500</v>
      </c>
      <c r="AG302" s="41">
        <f t="shared" si="975"/>
        <v>0</v>
      </c>
      <c r="AH302" s="41">
        <f t="shared" si="976"/>
        <v>0</v>
      </c>
      <c r="AI302" s="41">
        <f t="shared" si="977"/>
        <v>0</v>
      </c>
      <c r="AJ302" s="41">
        <f t="shared" si="978"/>
        <v>0</v>
      </c>
      <c r="AK302" s="41">
        <f t="shared" si="979"/>
        <v>0</v>
      </c>
      <c r="AL302" s="41">
        <f t="shared" si="980"/>
        <v>2499</v>
      </c>
      <c r="AM302" s="41">
        <f t="shared" si="981"/>
        <v>0</v>
      </c>
      <c r="AN302" s="41">
        <f t="shared" si="982"/>
        <v>0</v>
      </c>
      <c r="AO302" s="14">
        <f t="shared" si="983"/>
        <v>2499</v>
      </c>
      <c r="AP302" s="42">
        <f t="shared" si="984"/>
        <v>2500</v>
      </c>
      <c r="AQ302" s="42">
        <f t="shared" si="985"/>
        <v>0</v>
      </c>
      <c r="AR302" s="42">
        <f t="shared" si="986"/>
        <v>0</v>
      </c>
      <c r="AS302" s="42">
        <f t="shared" si="987"/>
        <v>0</v>
      </c>
      <c r="AT302" s="42">
        <f t="shared" si="988"/>
        <v>0</v>
      </c>
      <c r="AU302" s="42">
        <f t="shared" si="946"/>
        <v>2500</v>
      </c>
      <c r="AV302" s="42">
        <f t="shared" si="947"/>
        <v>0</v>
      </c>
      <c r="AW302" s="42">
        <f t="shared" si="948"/>
        <v>2500</v>
      </c>
      <c r="AX302" s="42">
        <f t="shared" si="949"/>
        <v>2500</v>
      </c>
      <c r="AY302" s="42">
        <f t="shared" si="950"/>
        <v>2500</v>
      </c>
      <c r="AZ302" s="42">
        <f t="shared" si="989"/>
        <v>0</v>
      </c>
      <c r="BA302" s="43">
        <f t="shared" si="951"/>
        <v>99.960000000000008</v>
      </c>
      <c r="BB302" s="20"/>
    </row>
    <row r="303" spans="2:54" ht="31.2" x14ac:dyDescent="0.3">
      <c r="B303" s="38" t="s">
        <v>239</v>
      </c>
      <c r="C303" s="38" t="s">
        <v>189</v>
      </c>
      <c r="D303" s="38" t="s">
        <v>189</v>
      </c>
      <c r="E303" s="39" t="str">
        <f t="shared" si="943"/>
        <v>0707</v>
      </c>
      <c r="F303" s="38" t="s">
        <v>290</v>
      </c>
      <c r="G303" s="38" t="s">
        <v>150</v>
      </c>
      <c r="H303" s="40" t="s">
        <v>151</v>
      </c>
      <c r="I303" s="18">
        <v>2500</v>
      </c>
      <c r="J303" s="18">
        <v>2500</v>
      </c>
      <c r="K303" s="18">
        <v>2500</v>
      </c>
      <c r="L303" s="18"/>
      <c r="M303" s="18"/>
      <c r="N303" s="18"/>
      <c r="O303" s="18">
        <v>0</v>
      </c>
      <c r="P303" s="18">
        <v>0</v>
      </c>
      <c r="Q303" s="18">
        <v>0</v>
      </c>
      <c r="R303" s="18">
        <v>0</v>
      </c>
      <c r="S303" s="18"/>
      <c r="T303" s="18">
        <f t="shared" si="800"/>
        <v>2500</v>
      </c>
      <c r="U303" s="18">
        <f t="shared" si="944"/>
        <v>2500</v>
      </c>
      <c r="V303" s="18">
        <f t="shared" si="945"/>
        <v>2500</v>
      </c>
      <c r="W303" s="18"/>
      <c r="X303" s="18"/>
      <c r="Y303" s="18"/>
      <c r="Z303" s="18"/>
      <c r="AA303" s="18"/>
      <c r="AB303" s="18"/>
      <c r="AC303" s="18"/>
      <c r="AD303" s="18"/>
      <c r="AE303" s="18"/>
      <c r="AF303" s="41">
        <v>2500</v>
      </c>
      <c r="AG303" s="41"/>
      <c r="AH303" s="41">
        <v>0</v>
      </c>
      <c r="AI303" s="41">
        <v>0</v>
      </c>
      <c r="AJ303" s="41">
        <v>0</v>
      </c>
      <c r="AK303" s="41">
        <v>0</v>
      </c>
      <c r="AL303" s="41">
        <v>2499</v>
      </c>
      <c r="AM303" s="41">
        <v>0</v>
      </c>
      <c r="AN303" s="41">
        <v>0</v>
      </c>
      <c r="AO303" s="42">
        <v>2499</v>
      </c>
      <c r="AP303" s="42">
        <v>2500</v>
      </c>
      <c r="AQ303" s="42">
        <v>0</v>
      </c>
      <c r="AR303" s="42">
        <v>0</v>
      </c>
      <c r="AS303" s="42">
        <v>0</v>
      </c>
      <c r="AT303" s="42">
        <v>0</v>
      </c>
      <c r="AU303" s="42">
        <f t="shared" si="946"/>
        <v>2500</v>
      </c>
      <c r="AV303" s="42">
        <f t="shared" si="947"/>
        <v>0</v>
      </c>
      <c r="AW303" s="42">
        <f t="shared" si="948"/>
        <v>2500</v>
      </c>
      <c r="AX303" s="42">
        <f t="shared" si="949"/>
        <v>2500</v>
      </c>
      <c r="AY303" s="42">
        <f t="shared" si="950"/>
        <v>2500</v>
      </c>
      <c r="AZ303" s="42"/>
      <c r="BA303" s="43">
        <f t="shared" si="951"/>
        <v>99.960000000000008</v>
      </c>
      <c r="BB303" s="44"/>
    </row>
    <row r="304" spans="2:54" ht="31.2" x14ac:dyDescent="0.3">
      <c r="B304" s="38" t="s">
        <v>239</v>
      </c>
      <c r="C304" s="38" t="s">
        <v>189</v>
      </c>
      <c r="D304" s="38" t="s">
        <v>189</v>
      </c>
      <c r="E304" s="39" t="str">
        <f t="shared" si="943"/>
        <v>0707</v>
      </c>
      <c r="F304" s="38" t="s">
        <v>72</v>
      </c>
      <c r="G304" s="39"/>
      <c r="H304" s="40" t="s">
        <v>73</v>
      </c>
      <c r="I304" s="18"/>
      <c r="J304" s="18"/>
      <c r="K304" s="18"/>
      <c r="L304" s="18"/>
      <c r="M304" s="18"/>
      <c r="N304" s="18"/>
      <c r="O304" s="18">
        <f t="shared" si="960"/>
        <v>0</v>
      </c>
      <c r="P304" s="18">
        <f t="shared" si="961"/>
        <v>0</v>
      </c>
      <c r="Q304" s="18">
        <f t="shared" si="962"/>
        <v>0</v>
      </c>
      <c r="R304" s="18">
        <f t="shared" si="963"/>
        <v>0</v>
      </c>
      <c r="S304" s="18"/>
      <c r="T304" s="18">
        <f t="shared" si="800"/>
        <v>0</v>
      </c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41">
        <f t="shared" si="974"/>
        <v>970</v>
      </c>
      <c r="AG304" s="41">
        <f t="shared" si="975"/>
        <v>0</v>
      </c>
      <c r="AH304" s="41">
        <f t="shared" si="976"/>
        <v>0</v>
      </c>
      <c r="AI304" s="41">
        <f t="shared" si="977"/>
        <v>0</v>
      </c>
      <c r="AJ304" s="41">
        <f t="shared" si="978"/>
        <v>0</v>
      </c>
      <c r="AK304" s="41">
        <f t="shared" si="979"/>
        <v>0</v>
      </c>
      <c r="AL304" s="41">
        <f t="shared" si="980"/>
        <v>970</v>
      </c>
      <c r="AM304" s="41">
        <f t="shared" si="981"/>
        <v>0</v>
      </c>
      <c r="AN304" s="41">
        <f t="shared" si="982"/>
        <v>0</v>
      </c>
      <c r="AO304" s="14">
        <f t="shared" si="983"/>
        <v>380</v>
      </c>
      <c r="AP304" s="42">
        <f t="shared" si="984"/>
        <v>970</v>
      </c>
      <c r="AQ304" s="42">
        <f t="shared" si="985"/>
        <v>0</v>
      </c>
      <c r="AR304" s="42">
        <f t="shared" si="986"/>
        <v>0</v>
      </c>
      <c r="AS304" s="42">
        <f t="shared" si="987"/>
        <v>0</v>
      </c>
      <c r="AT304" s="42">
        <f t="shared" si="988"/>
        <v>0</v>
      </c>
      <c r="AU304" s="42">
        <f t="shared" si="946"/>
        <v>970</v>
      </c>
      <c r="AV304" s="42">
        <f t="shared" si="947"/>
        <v>-970</v>
      </c>
      <c r="AW304" s="42"/>
      <c r="AX304" s="42"/>
      <c r="AY304" s="42"/>
      <c r="AZ304" s="42"/>
      <c r="BA304" s="43">
        <f t="shared" si="951"/>
        <v>100</v>
      </c>
      <c r="BB304" s="44"/>
    </row>
    <row r="305" spans="2:54" ht="46.8" x14ac:dyDescent="0.3">
      <c r="B305" s="38" t="s">
        <v>239</v>
      </c>
      <c r="C305" s="38" t="s">
        <v>189</v>
      </c>
      <c r="D305" s="38" t="s">
        <v>189</v>
      </c>
      <c r="E305" s="39" t="str">
        <f t="shared" si="943"/>
        <v>0707</v>
      </c>
      <c r="F305" s="38" t="s">
        <v>292</v>
      </c>
      <c r="G305" s="39"/>
      <c r="H305" s="40" t="s">
        <v>293</v>
      </c>
      <c r="I305" s="18"/>
      <c r="J305" s="18"/>
      <c r="K305" s="18"/>
      <c r="L305" s="18"/>
      <c r="M305" s="18"/>
      <c r="N305" s="18"/>
      <c r="O305" s="18">
        <f>O307</f>
        <v>0</v>
      </c>
      <c r="P305" s="18">
        <f>P307</f>
        <v>0</v>
      </c>
      <c r="Q305" s="18">
        <f>Q307</f>
        <v>0</v>
      </c>
      <c r="R305" s="18">
        <f>R307</f>
        <v>0</v>
      </c>
      <c r="S305" s="18"/>
      <c r="T305" s="18">
        <f t="shared" si="800"/>
        <v>0</v>
      </c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41">
        <f t="shared" ref="AF305:AT305" si="990">AF307</f>
        <v>970</v>
      </c>
      <c r="AG305" s="41">
        <f t="shared" si="990"/>
        <v>0</v>
      </c>
      <c r="AH305" s="41">
        <f t="shared" si="990"/>
        <v>0</v>
      </c>
      <c r="AI305" s="41">
        <f t="shared" si="990"/>
        <v>0</v>
      </c>
      <c r="AJ305" s="41">
        <f t="shared" si="990"/>
        <v>0</v>
      </c>
      <c r="AK305" s="41">
        <f t="shared" si="990"/>
        <v>0</v>
      </c>
      <c r="AL305" s="41">
        <f t="shared" si="990"/>
        <v>970</v>
      </c>
      <c r="AM305" s="41">
        <f t="shared" si="990"/>
        <v>0</v>
      </c>
      <c r="AN305" s="41">
        <f t="shared" si="990"/>
        <v>0</v>
      </c>
      <c r="AO305" s="42">
        <f t="shared" si="990"/>
        <v>380</v>
      </c>
      <c r="AP305" s="42">
        <f t="shared" si="990"/>
        <v>970</v>
      </c>
      <c r="AQ305" s="42">
        <f t="shared" si="990"/>
        <v>0</v>
      </c>
      <c r="AR305" s="42">
        <f t="shared" si="990"/>
        <v>0</v>
      </c>
      <c r="AS305" s="42">
        <f t="shared" si="990"/>
        <v>0</v>
      </c>
      <c r="AT305" s="42">
        <f t="shared" si="990"/>
        <v>0</v>
      </c>
      <c r="AU305" s="42">
        <f t="shared" si="946"/>
        <v>970</v>
      </c>
      <c r="AV305" s="42">
        <f t="shared" si="947"/>
        <v>-970</v>
      </c>
      <c r="AW305" s="42"/>
      <c r="AX305" s="42"/>
      <c r="AY305" s="42"/>
      <c r="AZ305" s="42"/>
      <c r="BA305" s="43">
        <f t="shared" si="951"/>
        <v>100</v>
      </c>
      <c r="BB305" s="44"/>
    </row>
    <row r="306" spans="2:54" ht="31.2" x14ac:dyDescent="0.3">
      <c r="B306" s="38" t="s">
        <v>239</v>
      </c>
      <c r="C306" s="38" t="s">
        <v>189</v>
      </c>
      <c r="D306" s="38" t="s">
        <v>189</v>
      </c>
      <c r="E306" s="39" t="str">
        <f t="shared" si="943"/>
        <v>0707</v>
      </c>
      <c r="F306" s="38" t="s">
        <v>292</v>
      </c>
      <c r="G306" s="38" t="s">
        <v>150</v>
      </c>
      <c r="H306" s="40" t="s">
        <v>151</v>
      </c>
      <c r="I306" s="18"/>
      <c r="J306" s="18"/>
      <c r="K306" s="18"/>
      <c r="L306" s="18"/>
      <c r="M306" s="18"/>
      <c r="N306" s="18"/>
      <c r="O306" s="18">
        <v>0</v>
      </c>
      <c r="P306" s="18">
        <v>0</v>
      </c>
      <c r="Q306" s="18">
        <v>0</v>
      </c>
      <c r="R306" s="18">
        <v>0</v>
      </c>
      <c r="S306" s="18"/>
      <c r="T306" s="18">
        <f t="shared" si="800"/>
        <v>0</v>
      </c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41">
        <v>0</v>
      </c>
      <c r="AG306" s="41"/>
      <c r="AH306" s="41">
        <v>0</v>
      </c>
      <c r="AI306" s="41">
        <v>0</v>
      </c>
      <c r="AJ306" s="41">
        <v>0</v>
      </c>
      <c r="AK306" s="41">
        <v>0</v>
      </c>
      <c r="AL306" s="41">
        <v>0</v>
      </c>
      <c r="AM306" s="41">
        <v>0</v>
      </c>
      <c r="AN306" s="41">
        <v>0</v>
      </c>
      <c r="AO306" s="14">
        <v>0</v>
      </c>
      <c r="AP306" s="42">
        <v>0</v>
      </c>
      <c r="AQ306" s="42">
        <v>0</v>
      </c>
      <c r="AR306" s="42">
        <v>0</v>
      </c>
      <c r="AS306" s="42">
        <v>0</v>
      </c>
      <c r="AT306" s="42">
        <v>0</v>
      </c>
      <c r="AU306" s="42">
        <f t="shared" si="946"/>
        <v>0</v>
      </c>
      <c r="AV306" s="42">
        <f t="shared" si="947"/>
        <v>0</v>
      </c>
      <c r="AW306" s="42"/>
      <c r="AX306" s="42"/>
      <c r="AY306" s="42"/>
      <c r="AZ306" s="42"/>
      <c r="BA306" s="43"/>
      <c r="BB306" s="20">
        <v>0</v>
      </c>
    </row>
    <row r="307" spans="2:54" ht="46.8" x14ac:dyDescent="0.3">
      <c r="B307" s="38" t="s">
        <v>239</v>
      </c>
      <c r="C307" s="38" t="s">
        <v>189</v>
      </c>
      <c r="D307" s="38" t="s">
        <v>189</v>
      </c>
      <c r="E307" s="39" t="str">
        <f t="shared" si="943"/>
        <v>0707</v>
      </c>
      <c r="F307" s="38" t="s">
        <v>294</v>
      </c>
      <c r="G307" s="38"/>
      <c r="H307" s="55" t="s">
        <v>295</v>
      </c>
      <c r="I307" s="18"/>
      <c r="J307" s="18"/>
      <c r="K307" s="18"/>
      <c r="L307" s="18"/>
      <c r="M307" s="18"/>
      <c r="N307" s="18"/>
      <c r="O307" s="18">
        <f>O308</f>
        <v>0</v>
      </c>
      <c r="P307" s="18">
        <f>P308</f>
        <v>0</v>
      </c>
      <c r="Q307" s="18">
        <f>Q308</f>
        <v>0</v>
      </c>
      <c r="R307" s="18">
        <f>R308</f>
        <v>0</v>
      </c>
      <c r="S307" s="18"/>
      <c r="T307" s="18">
        <f t="shared" si="800"/>
        <v>0</v>
      </c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41">
        <f t="shared" ref="AF307:AT307" si="991">AF308</f>
        <v>970</v>
      </c>
      <c r="AG307" s="41">
        <f t="shared" si="991"/>
        <v>0</v>
      </c>
      <c r="AH307" s="41">
        <f t="shared" si="991"/>
        <v>0</v>
      </c>
      <c r="AI307" s="41">
        <f t="shared" si="991"/>
        <v>0</v>
      </c>
      <c r="AJ307" s="41">
        <f t="shared" si="991"/>
        <v>0</v>
      </c>
      <c r="AK307" s="41">
        <f t="shared" si="991"/>
        <v>0</v>
      </c>
      <c r="AL307" s="41">
        <f t="shared" si="991"/>
        <v>970</v>
      </c>
      <c r="AM307" s="41">
        <f t="shared" si="991"/>
        <v>0</v>
      </c>
      <c r="AN307" s="41">
        <f t="shared" si="991"/>
        <v>0</v>
      </c>
      <c r="AO307" s="42">
        <f t="shared" si="991"/>
        <v>380</v>
      </c>
      <c r="AP307" s="42">
        <f t="shared" si="991"/>
        <v>970</v>
      </c>
      <c r="AQ307" s="42">
        <f t="shared" si="991"/>
        <v>0</v>
      </c>
      <c r="AR307" s="42">
        <f t="shared" si="991"/>
        <v>0</v>
      </c>
      <c r="AS307" s="42">
        <f t="shared" si="991"/>
        <v>0</v>
      </c>
      <c r="AT307" s="42">
        <f t="shared" si="991"/>
        <v>0</v>
      </c>
      <c r="AU307" s="42">
        <f t="shared" si="946"/>
        <v>970</v>
      </c>
      <c r="AV307" s="42">
        <f t="shared" si="947"/>
        <v>-970</v>
      </c>
      <c r="AW307" s="42"/>
      <c r="AX307" s="42"/>
      <c r="AY307" s="42"/>
      <c r="AZ307" s="42"/>
      <c r="BA307" s="43">
        <f t="shared" si="951"/>
        <v>100</v>
      </c>
      <c r="BB307" s="44"/>
    </row>
    <row r="308" spans="2:54" ht="31.2" x14ac:dyDescent="0.3">
      <c r="B308" s="38" t="s">
        <v>239</v>
      </c>
      <c r="C308" s="38" t="s">
        <v>189</v>
      </c>
      <c r="D308" s="38" t="s">
        <v>189</v>
      </c>
      <c r="E308" s="39" t="str">
        <f t="shared" si="943"/>
        <v>0707</v>
      </c>
      <c r="F308" s="38" t="s">
        <v>294</v>
      </c>
      <c r="G308" s="38" t="s">
        <v>150</v>
      </c>
      <c r="H308" s="40" t="s">
        <v>151</v>
      </c>
      <c r="I308" s="18"/>
      <c r="J308" s="18"/>
      <c r="K308" s="18"/>
      <c r="L308" s="18"/>
      <c r="M308" s="18"/>
      <c r="N308" s="18"/>
      <c r="O308" s="18">
        <v>0</v>
      </c>
      <c r="P308" s="18">
        <v>0</v>
      </c>
      <c r="Q308" s="18">
        <v>0</v>
      </c>
      <c r="R308" s="18">
        <v>0</v>
      </c>
      <c r="S308" s="18"/>
      <c r="T308" s="18">
        <f t="shared" si="800"/>
        <v>0</v>
      </c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41">
        <v>970</v>
      </c>
      <c r="AG308" s="41"/>
      <c r="AH308" s="41">
        <v>0</v>
      </c>
      <c r="AI308" s="41">
        <v>0</v>
      </c>
      <c r="AJ308" s="41">
        <v>0</v>
      </c>
      <c r="AK308" s="41">
        <v>0</v>
      </c>
      <c r="AL308" s="41">
        <v>970</v>
      </c>
      <c r="AM308" s="41">
        <v>0</v>
      </c>
      <c r="AN308" s="41">
        <v>0</v>
      </c>
      <c r="AO308" s="14">
        <v>380</v>
      </c>
      <c r="AP308" s="42">
        <v>970</v>
      </c>
      <c r="AQ308" s="42">
        <v>0</v>
      </c>
      <c r="AR308" s="42">
        <v>0</v>
      </c>
      <c r="AS308" s="42">
        <v>0</v>
      </c>
      <c r="AT308" s="42">
        <v>0</v>
      </c>
      <c r="AU308" s="42">
        <f t="shared" si="946"/>
        <v>970</v>
      </c>
      <c r="AV308" s="42">
        <f t="shared" si="947"/>
        <v>-970</v>
      </c>
      <c r="AW308" s="42"/>
      <c r="AX308" s="42"/>
      <c r="AY308" s="42"/>
      <c r="AZ308" s="42"/>
      <c r="BA308" s="43">
        <f t="shared" si="951"/>
        <v>100</v>
      </c>
      <c r="BB308" s="44"/>
    </row>
    <row r="309" spans="2:54" s="30" customFormat="1" x14ac:dyDescent="0.3">
      <c r="B309" s="31" t="s">
        <v>239</v>
      </c>
      <c r="C309" s="31" t="s">
        <v>189</v>
      </c>
      <c r="D309" s="31" t="s">
        <v>86</v>
      </c>
      <c r="E309" s="29" t="str">
        <f t="shared" si="943"/>
        <v>0709</v>
      </c>
      <c r="F309" s="31"/>
      <c r="G309" s="31"/>
      <c r="H309" s="32" t="s">
        <v>296</v>
      </c>
      <c r="I309" s="33">
        <f t="shared" ref="I309:N309" si="992">I310+I319</f>
        <v>4209.6000000000004</v>
      </c>
      <c r="J309" s="33">
        <f t="shared" si="992"/>
        <v>4225.6000000000004</v>
      </c>
      <c r="K309" s="33">
        <f t="shared" si="992"/>
        <v>4225.6000000000004</v>
      </c>
      <c r="L309" s="33">
        <f t="shared" si="992"/>
        <v>0</v>
      </c>
      <c r="M309" s="33">
        <f t="shared" si="992"/>
        <v>0</v>
      </c>
      <c r="N309" s="33">
        <f t="shared" si="992"/>
        <v>0</v>
      </c>
      <c r="O309" s="33">
        <f>O310+O319+O328</f>
        <v>335</v>
      </c>
      <c r="P309" s="33">
        <f>P310+P319+P328</f>
        <v>-28.5</v>
      </c>
      <c r="Q309" s="33">
        <f>Q310+Q319+Q328</f>
        <v>0</v>
      </c>
      <c r="R309" s="33">
        <f>R310+R319+R328</f>
        <v>0</v>
      </c>
      <c r="S309" s="33">
        <f>S310+S319</f>
        <v>21.9</v>
      </c>
      <c r="T309" s="33">
        <f t="shared" si="800"/>
        <v>4538</v>
      </c>
      <c r="U309" s="33">
        <f t="shared" si="944"/>
        <v>4225.6000000000004</v>
      </c>
      <c r="V309" s="33">
        <f t="shared" si="945"/>
        <v>4225.6000000000004</v>
      </c>
      <c r="W309" s="33">
        <f t="shared" ref="W309:AE309" si="993">W310+W319</f>
        <v>21.9</v>
      </c>
      <c r="X309" s="33">
        <f t="shared" si="993"/>
        <v>0</v>
      </c>
      <c r="Y309" s="33">
        <f t="shared" si="993"/>
        <v>0</v>
      </c>
      <c r="Z309" s="33">
        <f t="shared" si="993"/>
        <v>0</v>
      </c>
      <c r="AA309" s="33">
        <f t="shared" si="993"/>
        <v>0</v>
      </c>
      <c r="AB309" s="33">
        <f t="shared" si="993"/>
        <v>0</v>
      </c>
      <c r="AC309" s="33">
        <f t="shared" si="993"/>
        <v>0</v>
      </c>
      <c r="AD309" s="33">
        <f t="shared" si="993"/>
        <v>0</v>
      </c>
      <c r="AE309" s="33">
        <f t="shared" si="993"/>
        <v>0</v>
      </c>
      <c r="AF309" s="34">
        <f t="shared" ref="AF309:AT309" si="994">AF310+AF319+AF328</f>
        <v>6118.7440000000006</v>
      </c>
      <c r="AG309" s="34">
        <f t="shared" si="994"/>
        <v>0</v>
      </c>
      <c r="AH309" s="34">
        <f t="shared" si="994"/>
        <v>773.84400000000005</v>
      </c>
      <c r="AI309" s="34">
        <f t="shared" si="994"/>
        <v>0</v>
      </c>
      <c r="AJ309" s="34">
        <f t="shared" si="994"/>
        <v>0</v>
      </c>
      <c r="AK309" s="34">
        <f t="shared" si="994"/>
        <v>0</v>
      </c>
      <c r="AL309" s="34">
        <f t="shared" si="994"/>
        <v>6118.5259999999998</v>
      </c>
      <c r="AM309" s="34">
        <f t="shared" si="994"/>
        <v>773.84400000000005</v>
      </c>
      <c r="AN309" s="34">
        <f t="shared" si="994"/>
        <v>0</v>
      </c>
      <c r="AO309" s="36">
        <f t="shared" si="994"/>
        <v>4439.6970000000001</v>
      </c>
      <c r="AP309" s="36">
        <f t="shared" si="994"/>
        <v>5783.7440000000006</v>
      </c>
      <c r="AQ309" s="36">
        <f t="shared" si="994"/>
        <v>335</v>
      </c>
      <c r="AR309" s="36">
        <f t="shared" si="994"/>
        <v>0</v>
      </c>
      <c r="AS309" s="36">
        <f t="shared" si="994"/>
        <v>0</v>
      </c>
      <c r="AT309" s="36">
        <f t="shared" si="994"/>
        <v>0</v>
      </c>
      <c r="AU309" s="36">
        <f t="shared" si="946"/>
        <v>6118.7440000000006</v>
      </c>
      <c r="AV309" s="36">
        <f t="shared" si="947"/>
        <v>-1580.7440000000006</v>
      </c>
      <c r="AW309" s="36">
        <f t="shared" si="948"/>
        <v>4559.8999999999996</v>
      </c>
      <c r="AX309" s="36">
        <f t="shared" si="949"/>
        <v>4225.6000000000004</v>
      </c>
      <c r="AY309" s="36">
        <f t="shared" si="950"/>
        <v>4225.6000000000004</v>
      </c>
      <c r="AZ309" s="36">
        <f>AZ310+AZ319</f>
        <v>0</v>
      </c>
      <c r="BA309" s="37">
        <f t="shared" si="951"/>
        <v>99.996437177303051</v>
      </c>
      <c r="BB309" s="20"/>
    </row>
    <row r="310" spans="2:54" ht="31.2" x14ac:dyDescent="0.3">
      <c r="B310" s="38" t="s">
        <v>239</v>
      </c>
      <c r="C310" s="38" t="s">
        <v>189</v>
      </c>
      <c r="D310" s="38" t="s">
        <v>86</v>
      </c>
      <c r="E310" s="39" t="str">
        <f t="shared" si="943"/>
        <v>0709</v>
      </c>
      <c r="F310" s="38" t="s">
        <v>106</v>
      </c>
      <c r="G310" s="38"/>
      <c r="H310" s="40" t="s">
        <v>107</v>
      </c>
      <c r="I310" s="18">
        <f t="shared" ref="I310:I311" si="995">I311</f>
        <v>2905</v>
      </c>
      <c r="J310" s="18">
        <f t="shared" ref="J310:J311" si="996">J311</f>
        <v>2905</v>
      </c>
      <c r="K310" s="18">
        <f t="shared" ref="K310:K311" si="997">K311</f>
        <v>2905</v>
      </c>
      <c r="L310" s="18">
        <f t="shared" ref="L310:L311" si="998">L311</f>
        <v>0</v>
      </c>
      <c r="M310" s="18">
        <f t="shared" ref="M310:M311" si="999">M311</f>
        <v>0</v>
      </c>
      <c r="N310" s="18">
        <f t="shared" ref="N310:N311" si="1000">N311</f>
        <v>0</v>
      </c>
      <c r="O310" s="18">
        <f t="shared" ref="O310:O311" si="1001">O311</f>
        <v>0</v>
      </c>
      <c r="P310" s="18">
        <f t="shared" ref="P310:P311" si="1002">P311</f>
        <v>0</v>
      </c>
      <c r="Q310" s="18">
        <f t="shared" ref="Q310:Q311" si="1003">Q311</f>
        <v>0</v>
      </c>
      <c r="R310" s="18">
        <f t="shared" ref="R310:R311" si="1004">R311</f>
        <v>0</v>
      </c>
      <c r="S310" s="18">
        <f t="shared" ref="S310:S311" si="1005">S311</f>
        <v>0</v>
      </c>
      <c r="T310" s="18">
        <f t="shared" si="800"/>
        <v>2905</v>
      </c>
      <c r="U310" s="18">
        <f t="shared" si="944"/>
        <v>2905</v>
      </c>
      <c r="V310" s="18">
        <f t="shared" si="945"/>
        <v>2905</v>
      </c>
      <c r="W310" s="18">
        <f t="shared" ref="W310:W311" si="1006">W311</f>
        <v>0</v>
      </c>
      <c r="X310" s="18">
        <f t="shared" ref="X310:X311" si="1007">X311</f>
        <v>0</v>
      </c>
      <c r="Y310" s="18">
        <f t="shared" ref="Y310:Y311" si="1008">Y311</f>
        <v>0</v>
      </c>
      <c r="Z310" s="18">
        <f t="shared" ref="Z310:Z311" si="1009">Z311</f>
        <v>0</v>
      </c>
      <c r="AA310" s="18">
        <f t="shared" ref="AA310:AA311" si="1010">AA311</f>
        <v>0</v>
      </c>
      <c r="AB310" s="18">
        <f t="shared" ref="AB310:AB311" si="1011">AB311</f>
        <v>0</v>
      </c>
      <c r="AC310" s="18">
        <f t="shared" ref="AC310:AC311" si="1012">AC311</f>
        <v>0</v>
      </c>
      <c r="AD310" s="18">
        <f t="shared" ref="AD310:AD311" si="1013">AD311</f>
        <v>0</v>
      </c>
      <c r="AE310" s="18">
        <f t="shared" ref="AE310:AE311" si="1014">AE311</f>
        <v>0</v>
      </c>
      <c r="AF310" s="41">
        <f t="shared" ref="AF310:AF311" si="1015">AF311</f>
        <v>2905</v>
      </c>
      <c r="AG310" s="41">
        <f t="shared" ref="AG310:AG311" si="1016">AG311</f>
        <v>0</v>
      </c>
      <c r="AH310" s="41">
        <f t="shared" ref="AH310:AH311" si="1017">AH311</f>
        <v>0</v>
      </c>
      <c r="AI310" s="41">
        <f t="shared" ref="AI310:AI311" si="1018">AI311</f>
        <v>0</v>
      </c>
      <c r="AJ310" s="41">
        <f t="shared" ref="AJ310:AJ311" si="1019">AJ311</f>
        <v>0</v>
      </c>
      <c r="AK310" s="41">
        <f t="shared" ref="AK310:AK311" si="1020">AK311</f>
        <v>0</v>
      </c>
      <c r="AL310" s="41">
        <f t="shared" ref="AL310:AL311" si="1021">AL311</f>
        <v>2905</v>
      </c>
      <c r="AM310" s="41">
        <f t="shared" ref="AM310:AM311" si="1022">AM311</f>
        <v>0</v>
      </c>
      <c r="AN310" s="41">
        <f t="shared" ref="AN310:AN311" si="1023">AN311</f>
        <v>0</v>
      </c>
      <c r="AO310" s="14">
        <f t="shared" ref="AO310:AO311" si="1024">AO311</f>
        <v>1661.191</v>
      </c>
      <c r="AP310" s="42">
        <f t="shared" ref="AP310:AP311" si="1025">AP311</f>
        <v>2905</v>
      </c>
      <c r="AQ310" s="42">
        <f t="shared" ref="AQ310:AQ311" si="1026">AQ311</f>
        <v>0</v>
      </c>
      <c r="AR310" s="42">
        <f t="shared" ref="AR310:AR311" si="1027">AR311</f>
        <v>0</v>
      </c>
      <c r="AS310" s="42">
        <f t="shared" ref="AS310:AS311" si="1028">AS311</f>
        <v>0</v>
      </c>
      <c r="AT310" s="42">
        <f t="shared" ref="AT310:AT311" si="1029">AT311</f>
        <v>0</v>
      </c>
      <c r="AU310" s="42">
        <f t="shared" si="946"/>
        <v>2905</v>
      </c>
      <c r="AV310" s="42">
        <f t="shared" si="947"/>
        <v>0</v>
      </c>
      <c r="AW310" s="42">
        <f t="shared" si="948"/>
        <v>2905</v>
      </c>
      <c r="AX310" s="42">
        <f t="shared" si="949"/>
        <v>2905</v>
      </c>
      <c r="AY310" s="42">
        <f t="shared" si="950"/>
        <v>2905</v>
      </c>
      <c r="AZ310" s="42">
        <f t="shared" ref="AZ310:AZ311" si="1030">AZ311</f>
        <v>0</v>
      </c>
      <c r="BA310" s="43">
        <f t="shared" si="951"/>
        <v>100</v>
      </c>
      <c r="BB310" s="20"/>
    </row>
    <row r="311" spans="2:54" x14ac:dyDescent="0.3">
      <c r="B311" s="38" t="s">
        <v>239</v>
      </c>
      <c r="C311" s="38" t="s">
        <v>189</v>
      </c>
      <c r="D311" s="38" t="s">
        <v>86</v>
      </c>
      <c r="E311" s="39" t="str">
        <f t="shared" si="943"/>
        <v>0709</v>
      </c>
      <c r="F311" s="38" t="s">
        <v>164</v>
      </c>
      <c r="G311" s="38"/>
      <c r="H311" s="40" t="s">
        <v>49</v>
      </c>
      <c r="I311" s="18">
        <f t="shared" si="995"/>
        <v>2905</v>
      </c>
      <c r="J311" s="18">
        <f t="shared" si="996"/>
        <v>2905</v>
      </c>
      <c r="K311" s="18">
        <f t="shared" si="997"/>
        <v>2905</v>
      </c>
      <c r="L311" s="18">
        <f t="shared" si="998"/>
        <v>0</v>
      </c>
      <c r="M311" s="18">
        <f t="shared" si="999"/>
        <v>0</v>
      </c>
      <c r="N311" s="18">
        <f t="shared" si="1000"/>
        <v>0</v>
      </c>
      <c r="O311" s="18">
        <f t="shared" si="1001"/>
        <v>0</v>
      </c>
      <c r="P311" s="18">
        <f t="shared" si="1002"/>
        <v>0</v>
      </c>
      <c r="Q311" s="18">
        <f t="shared" si="1003"/>
        <v>0</v>
      </c>
      <c r="R311" s="18">
        <f t="shared" si="1004"/>
        <v>0</v>
      </c>
      <c r="S311" s="18">
        <f t="shared" si="1005"/>
        <v>0</v>
      </c>
      <c r="T311" s="18">
        <f t="shared" si="800"/>
        <v>2905</v>
      </c>
      <c r="U311" s="18">
        <f t="shared" si="944"/>
        <v>2905</v>
      </c>
      <c r="V311" s="18">
        <f t="shared" si="945"/>
        <v>2905</v>
      </c>
      <c r="W311" s="18">
        <f t="shared" si="1006"/>
        <v>0</v>
      </c>
      <c r="X311" s="18">
        <f t="shared" si="1007"/>
        <v>0</v>
      </c>
      <c r="Y311" s="18">
        <f t="shared" si="1008"/>
        <v>0</v>
      </c>
      <c r="Z311" s="18">
        <f t="shared" si="1009"/>
        <v>0</v>
      </c>
      <c r="AA311" s="18">
        <f t="shared" si="1010"/>
        <v>0</v>
      </c>
      <c r="AB311" s="18">
        <f t="shared" si="1011"/>
        <v>0</v>
      </c>
      <c r="AC311" s="18">
        <f t="shared" si="1012"/>
        <v>0</v>
      </c>
      <c r="AD311" s="18">
        <f t="shared" si="1013"/>
        <v>0</v>
      </c>
      <c r="AE311" s="18">
        <f t="shared" si="1014"/>
        <v>0</v>
      </c>
      <c r="AF311" s="41">
        <f t="shared" si="1015"/>
        <v>2905</v>
      </c>
      <c r="AG311" s="41">
        <f t="shared" si="1016"/>
        <v>0</v>
      </c>
      <c r="AH311" s="41">
        <f t="shared" si="1017"/>
        <v>0</v>
      </c>
      <c r="AI311" s="41">
        <f t="shared" si="1018"/>
        <v>0</v>
      </c>
      <c r="AJ311" s="41">
        <f t="shared" si="1019"/>
        <v>0</v>
      </c>
      <c r="AK311" s="41">
        <f t="shared" si="1020"/>
        <v>0</v>
      </c>
      <c r="AL311" s="41">
        <f t="shared" si="1021"/>
        <v>2905</v>
      </c>
      <c r="AM311" s="41">
        <f t="shared" si="1022"/>
        <v>0</v>
      </c>
      <c r="AN311" s="41">
        <f t="shared" si="1023"/>
        <v>0</v>
      </c>
      <c r="AO311" s="42">
        <f t="shared" si="1024"/>
        <v>1661.191</v>
      </c>
      <c r="AP311" s="42">
        <f t="shared" si="1025"/>
        <v>2905</v>
      </c>
      <c r="AQ311" s="42">
        <f t="shared" si="1026"/>
        <v>0</v>
      </c>
      <c r="AR311" s="42">
        <f t="shared" si="1027"/>
        <v>0</v>
      </c>
      <c r="AS311" s="42">
        <f t="shared" si="1028"/>
        <v>0</v>
      </c>
      <c r="AT311" s="42">
        <f t="shared" si="1029"/>
        <v>0</v>
      </c>
      <c r="AU311" s="42">
        <f t="shared" si="946"/>
        <v>2905</v>
      </c>
      <c r="AV311" s="42">
        <f t="shared" si="947"/>
        <v>0</v>
      </c>
      <c r="AW311" s="42">
        <f t="shared" si="948"/>
        <v>2905</v>
      </c>
      <c r="AX311" s="42">
        <f t="shared" si="949"/>
        <v>2905</v>
      </c>
      <c r="AY311" s="42">
        <f t="shared" si="950"/>
        <v>2905</v>
      </c>
      <c r="AZ311" s="42">
        <f t="shared" si="1030"/>
        <v>0</v>
      </c>
      <c r="BA311" s="43">
        <f t="shared" si="951"/>
        <v>100</v>
      </c>
      <c r="BB311" s="20"/>
    </row>
    <row r="312" spans="2:54" ht="31.2" x14ac:dyDescent="0.3">
      <c r="B312" s="38" t="s">
        <v>239</v>
      </c>
      <c r="C312" s="38" t="s">
        <v>189</v>
      </c>
      <c r="D312" s="38" t="s">
        <v>86</v>
      </c>
      <c r="E312" s="39" t="str">
        <f t="shared" si="943"/>
        <v>0709</v>
      </c>
      <c r="F312" s="38" t="s">
        <v>249</v>
      </c>
      <c r="G312" s="38"/>
      <c r="H312" s="40" t="s">
        <v>250</v>
      </c>
      <c r="I312" s="18">
        <f t="shared" ref="I312:S312" si="1031">I313+I317</f>
        <v>2905</v>
      </c>
      <c r="J312" s="18">
        <f t="shared" si="1031"/>
        <v>2905</v>
      </c>
      <c r="K312" s="18">
        <f t="shared" si="1031"/>
        <v>2905</v>
      </c>
      <c r="L312" s="18">
        <f t="shared" si="1031"/>
        <v>0</v>
      </c>
      <c r="M312" s="18">
        <f t="shared" si="1031"/>
        <v>0</v>
      </c>
      <c r="N312" s="18">
        <f t="shared" si="1031"/>
        <v>0</v>
      </c>
      <c r="O312" s="18">
        <f t="shared" si="1031"/>
        <v>0</v>
      </c>
      <c r="P312" s="18">
        <f t="shared" si="1031"/>
        <v>0</v>
      </c>
      <c r="Q312" s="18">
        <f t="shared" si="1031"/>
        <v>0</v>
      </c>
      <c r="R312" s="18">
        <f t="shared" si="1031"/>
        <v>0</v>
      </c>
      <c r="S312" s="18">
        <f t="shared" si="1031"/>
        <v>0</v>
      </c>
      <c r="T312" s="18">
        <f t="shared" si="800"/>
        <v>2905</v>
      </c>
      <c r="U312" s="18">
        <f t="shared" si="944"/>
        <v>2905</v>
      </c>
      <c r="V312" s="18">
        <f t="shared" si="945"/>
        <v>2905</v>
      </c>
      <c r="W312" s="18">
        <f t="shared" ref="W312:AT312" si="1032">W313+W317</f>
        <v>0</v>
      </c>
      <c r="X312" s="18">
        <f t="shared" si="1032"/>
        <v>0</v>
      </c>
      <c r="Y312" s="18">
        <f t="shared" si="1032"/>
        <v>0</v>
      </c>
      <c r="Z312" s="18">
        <f t="shared" si="1032"/>
        <v>0</v>
      </c>
      <c r="AA312" s="18">
        <f t="shared" si="1032"/>
        <v>0</v>
      </c>
      <c r="AB312" s="18">
        <f t="shared" si="1032"/>
        <v>0</v>
      </c>
      <c r="AC312" s="18">
        <f t="shared" si="1032"/>
        <v>0</v>
      </c>
      <c r="AD312" s="18">
        <f t="shared" si="1032"/>
        <v>0</v>
      </c>
      <c r="AE312" s="18">
        <f t="shared" si="1032"/>
        <v>0</v>
      </c>
      <c r="AF312" s="41">
        <f t="shared" si="1032"/>
        <v>2905</v>
      </c>
      <c r="AG312" s="41">
        <f t="shared" si="1032"/>
        <v>0</v>
      </c>
      <c r="AH312" s="41">
        <f t="shared" si="1032"/>
        <v>0</v>
      </c>
      <c r="AI312" s="41">
        <f t="shared" si="1032"/>
        <v>0</v>
      </c>
      <c r="AJ312" s="41">
        <f t="shared" si="1032"/>
        <v>0</v>
      </c>
      <c r="AK312" s="41">
        <f t="shared" si="1032"/>
        <v>0</v>
      </c>
      <c r="AL312" s="41">
        <f t="shared" si="1032"/>
        <v>2905</v>
      </c>
      <c r="AM312" s="41">
        <f t="shared" si="1032"/>
        <v>0</v>
      </c>
      <c r="AN312" s="41">
        <f t="shared" si="1032"/>
        <v>0</v>
      </c>
      <c r="AO312" s="14">
        <f t="shared" si="1032"/>
        <v>1661.191</v>
      </c>
      <c r="AP312" s="42">
        <f t="shared" si="1032"/>
        <v>2905</v>
      </c>
      <c r="AQ312" s="42">
        <f t="shared" si="1032"/>
        <v>0</v>
      </c>
      <c r="AR312" s="42">
        <f t="shared" si="1032"/>
        <v>0</v>
      </c>
      <c r="AS312" s="42">
        <f t="shared" si="1032"/>
        <v>0</v>
      </c>
      <c r="AT312" s="42">
        <f t="shared" si="1032"/>
        <v>0</v>
      </c>
      <c r="AU312" s="42">
        <f t="shared" si="946"/>
        <v>2905</v>
      </c>
      <c r="AV312" s="42">
        <f t="shared" si="947"/>
        <v>0</v>
      </c>
      <c r="AW312" s="42">
        <f t="shared" si="948"/>
        <v>2905</v>
      </c>
      <c r="AX312" s="42">
        <f t="shared" si="949"/>
        <v>2905</v>
      </c>
      <c r="AY312" s="42">
        <f t="shared" si="950"/>
        <v>2905</v>
      </c>
      <c r="AZ312" s="42">
        <f>AZ313+AZ317</f>
        <v>0</v>
      </c>
      <c r="BA312" s="43">
        <f t="shared" si="951"/>
        <v>100</v>
      </c>
      <c r="BB312" s="20"/>
    </row>
    <row r="313" spans="2:54" ht="31.2" x14ac:dyDescent="0.3">
      <c r="B313" s="38" t="s">
        <v>239</v>
      </c>
      <c r="C313" s="38" t="s">
        <v>189</v>
      </c>
      <c r="D313" s="38" t="s">
        <v>86</v>
      </c>
      <c r="E313" s="39" t="str">
        <f t="shared" si="943"/>
        <v>0709</v>
      </c>
      <c r="F313" s="38" t="s">
        <v>252</v>
      </c>
      <c r="G313" s="38"/>
      <c r="H313" s="40" t="s">
        <v>253</v>
      </c>
      <c r="I313" s="18">
        <f t="shared" ref="I313:S313" si="1033">I314+I315+I316</f>
        <v>2425</v>
      </c>
      <c r="J313" s="18">
        <f t="shared" si="1033"/>
        <v>2425</v>
      </c>
      <c r="K313" s="18">
        <f t="shared" si="1033"/>
        <v>2425</v>
      </c>
      <c r="L313" s="18">
        <f t="shared" si="1033"/>
        <v>0</v>
      </c>
      <c r="M313" s="18">
        <f t="shared" si="1033"/>
        <v>0</v>
      </c>
      <c r="N313" s="18">
        <f t="shared" si="1033"/>
        <v>0</v>
      </c>
      <c r="O313" s="18">
        <f t="shared" si="1033"/>
        <v>0</v>
      </c>
      <c r="P313" s="18">
        <f t="shared" si="1033"/>
        <v>0</v>
      </c>
      <c r="Q313" s="18">
        <f t="shared" si="1033"/>
        <v>0</v>
      </c>
      <c r="R313" s="18">
        <f t="shared" si="1033"/>
        <v>0</v>
      </c>
      <c r="S313" s="18">
        <f t="shared" si="1033"/>
        <v>0</v>
      </c>
      <c r="T313" s="18">
        <f t="shared" si="800"/>
        <v>2425</v>
      </c>
      <c r="U313" s="18">
        <f t="shared" si="944"/>
        <v>2425</v>
      </c>
      <c r="V313" s="18">
        <f t="shared" si="945"/>
        <v>2425</v>
      </c>
      <c r="W313" s="18">
        <f t="shared" ref="W313:AT313" si="1034">W314+W315+W316</f>
        <v>0</v>
      </c>
      <c r="X313" s="18">
        <f t="shared" si="1034"/>
        <v>0</v>
      </c>
      <c r="Y313" s="18">
        <f t="shared" si="1034"/>
        <v>0</v>
      </c>
      <c r="Z313" s="18">
        <f t="shared" si="1034"/>
        <v>0</v>
      </c>
      <c r="AA313" s="18">
        <f t="shared" si="1034"/>
        <v>0</v>
      </c>
      <c r="AB313" s="18">
        <f t="shared" si="1034"/>
        <v>0</v>
      </c>
      <c r="AC313" s="18">
        <f t="shared" si="1034"/>
        <v>0</v>
      </c>
      <c r="AD313" s="18">
        <f t="shared" si="1034"/>
        <v>0</v>
      </c>
      <c r="AE313" s="18">
        <f t="shared" si="1034"/>
        <v>0</v>
      </c>
      <c r="AF313" s="41">
        <f t="shared" si="1034"/>
        <v>2425</v>
      </c>
      <c r="AG313" s="41">
        <f t="shared" si="1034"/>
        <v>0</v>
      </c>
      <c r="AH313" s="41">
        <f t="shared" si="1034"/>
        <v>0</v>
      </c>
      <c r="AI313" s="41">
        <f t="shared" si="1034"/>
        <v>0</v>
      </c>
      <c r="AJ313" s="41">
        <f t="shared" si="1034"/>
        <v>0</v>
      </c>
      <c r="AK313" s="41">
        <f t="shared" si="1034"/>
        <v>0</v>
      </c>
      <c r="AL313" s="41">
        <f t="shared" si="1034"/>
        <v>2425</v>
      </c>
      <c r="AM313" s="41">
        <f t="shared" si="1034"/>
        <v>0</v>
      </c>
      <c r="AN313" s="41">
        <f t="shared" si="1034"/>
        <v>0</v>
      </c>
      <c r="AO313" s="42">
        <f t="shared" si="1034"/>
        <v>1301.191</v>
      </c>
      <c r="AP313" s="42">
        <f t="shared" si="1034"/>
        <v>2425</v>
      </c>
      <c r="AQ313" s="42">
        <f t="shared" si="1034"/>
        <v>0</v>
      </c>
      <c r="AR313" s="42">
        <f t="shared" si="1034"/>
        <v>0</v>
      </c>
      <c r="AS313" s="42">
        <f t="shared" si="1034"/>
        <v>0</v>
      </c>
      <c r="AT313" s="42">
        <f t="shared" si="1034"/>
        <v>0</v>
      </c>
      <c r="AU313" s="42">
        <f t="shared" si="946"/>
        <v>2425</v>
      </c>
      <c r="AV313" s="42">
        <f t="shared" si="947"/>
        <v>0</v>
      </c>
      <c r="AW313" s="42">
        <f t="shared" si="948"/>
        <v>2425</v>
      </c>
      <c r="AX313" s="42">
        <f t="shared" si="949"/>
        <v>2425</v>
      </c>
      <c r="AY313" s="42">
        <f t="shared" si="950"/>
        <v>2425</v>
      </c>
      <c r="AZ313" s="42">
        <f>AZ314+AZ315+AZ316</f>
        <v>0</v>
      </c>
      <c r="BA313" s="43">
        <f t="shared" si="951"/>
        <v>100</v>
      </c>
      <c r="BB313" s="20"/>
    </row>
    <row r="314" spans="2:54" ht="31.2" x14ac:dyDescent="0.3">
      <c r="B314" s="38" t="s">
        <v>239</v>
      </c>
      <c r="C314" s="38" t="s">
        <v>189</v>
      </c>
      <c r="D314" s="38" t="s">
        <v>86</v>
      </c>
      <c r="E314" s="39" t="str">
        <f t="shared" si="943"/>
        <v>0709</v>
      </c>
      <c r="F314" s="38" t="s">
        <v>252</v>
      </c>
      <c r="G314" s="38" t="s">
        <v>54</v>
      </c>
      <c r="H314" s="40" t="s">
        <v>55</v>
      </c>
      <c r="I314" s="18">
        <v>5.3</v>
      </c>
      <c r="J314" s="18">
        <v>5.3</v>
      </c>
      <c r="K314" s="18">
        <v>5.3</v>
      </c>
      <c r="L314" s="18"/>
      <c r="M314" s="18"/>
      <c r="N314" s="18"/>
      <c r="O314" s="18">
        <v>0</v>
      </c>
      <c r="P314" s="18">
        <v>0</v>
      </c>
      <c r="Q314" s="18">
        <v>0</v>
      </c>
      <c r="R314" s="18">
        <v>0</v>
      </c>
      <c r="S314" s="18"/>
      <c r="T314" s="18">
        <f t="shared" si="800"/>
        <v>5.3</v>
      </c>
      <c r="U314" s="18">
        <f t="shared" si="944"/>
        <v>5.3</v>
      </c>
      <c r="V314" s="18">
        <f t="shared" si="945"/>
        <v>5.3</v>
      </c>
      <c r="W314" s="18"/>
      <c r="X314" s="18"/>
      <c r="Y314" s="18"/>
      <c r="Z314" s="18"/>
      <c r="AA314" s="18"/>
      <c r="AB314" s="18"/>
      <c r="AC314" s="18"/>
      <c r="AD314" s="18"/>
      <c r="AE314" s="18"/>
      <c r="AF314" s="41">
        <v>5.3</v>
      </c>
      <c r="AG314" s="41"/>
      <c r="AH314" s="41">
        <v>0</v>
      </c>
      <c r="AI314" s="41">
        <v>0</v>
      </c>
      <c r="AJ314" s="41">
        <v>0</v>
      </c>
      <c r="AK314" s="41">
        <v>0</v>
      </c>
      <c r="AL314" s="41">
        <v>5.3</v>
      </c>
      <c r="AM314" s="41">
        <v>0</v>
      </c>
      <c r="AN314" s="41">
        <v>0</v>
      </c>
      <c r="AO314" s="14">
        <v>0.86099999999999999</v>
      </c>
      <c r="AP314" s="42">
        <v>5.3</v>
      </c>
      <c r="AQ314" s="42">
        <v>0</v>
      </c>
      <c r="AR314" s="42">
        <v>0</v>
      </c>
      <c r="AS314" s="42">
        <v>0</v>
      </c>
      <c r="AT314" s="42">
        <v>0</v>
      </c>
      <c r="AU314" s="42">
        <f t="shared" si="946"/>
        <v>5.3</v>
      </c>
      <c r="AV314" s="42">
        <f t="shared" si="947"/>
        <v>0</v>
      </c>
      <c r="AW314" s="42">
        <f t="shared" si="948"/>
        <v>5.3</v>
      </c>
      <c r="AX314" s="42">
        <f t="shared" si="949"/>
        <v>5.3</v>
      </c>
      <c r="AY314" s="42">
        <f t="shared" si="950"/>
        <v>5.3</v>
      </c>
      <c r="AZ314" s="42"/>
      <c r="BA314" s="43">
        <f t="shared" si="951"/>
        <v>100</v>
      </c>
      <c r="BB314" s="44"/>
    </row>
    <row r="315" spans="2:54" x14ac:dyDescent="0.3">
      <c r="B315" s="38" t="s">
        <v>239</v>
      </c>
      <c r="C315" s="38" t="s">
        <v>189</v>
      </c>
      <c r="D315" s="38" t="s">
        <v>86</v>
      </c>
      <c r="E315" s="39" t="str">
        <f t="shared" si="943"/>
        <v>0709</v>
      </c>
      <c r="F315" s="38" t="s">
        <v>252</v>
      </c>
      <c r="G315" s="38" t="s">
        <v>68</v>
      </c>
      <c r="H315" s="40" t="s">
        <v>69</v>
      </c>
      <c r="I315" s="18">
        <v>220</v>
      </c>
      <c r="J315" s="18">
        <v>220</v>
      </c>
      <c r="K315" s="18">
        <v>220</v>
      </c>
      <c r="L315" s="18"/>
      <c r="M315" s="18"/>
      <c r="N315" s="18"/>
      <c r="O315" s="18">
        <v>0</v>
      </c>
      <c r="P315" s="18">
        <v>0</v>
      </c>
      <c r="Q315" s="18">
        <v>0</v>
      </c>
      <c r="R315" s="18">
        <v>0</v>
      </c>
      <c r="S315" s="18"/>
      <c r="T315" s="18">
        <f t="shared" si="800"/>
        <v>220</v>
      </c>
      <c r="U315" s="18">
        <f t="shared" si="944"/>
        <v>220</v>
      </c>
      <c r="V315" s="18">
        <f t="shared" si="945"/>
        <v>220</v>
      </c>
      <c r="W315" s="18"/>
      <c r="X315" s="18"/>
      <c r="Y315" s="18"/>
      <c r="Z315" s="18"/>
      <c r="AA315" s="18"/>
      <c r="AB315" s="18"/>
      <c r="AC315" s="18"/>
      <c r="AD315" s="18"/>
      <c r="AE315" s="18"/>
      <c r="AF315" s="41">
        <v>220</v>
      </c>
      <c r="AG315" s="41"/>
      <c r="AH315" s="41">
        <v>0</v>
      </c>
      <c r="AI315" s="41">
        <v>0</v>
      </c>
      <c r="AJ315" s="41">
        <v>0</v>
      </c>
      <c r="AK315" s="41">
        <v>0</v>
      </c>
      <c r="AL315" s="41">
        <v>220</v>
      </c>
      <c r="AM315" s="41">
        <v>0</v>
      </c>
      <c r="AN315" s="41">
        <v>0</v>
      </c>
      <c r="AO315" s="42">
        <v>0</v>
      </c>
      <c r="AP315" s="42">
        <v>220</v>
      </c>
      <c r="AQ315" s="42">
        <v>0</v>
      </c>
      <c r="AR315" s="42">
        <v>0</v>
      </c>
      <c r="AS315" s="42">
        <v>0</v>
      </c>
      <c r="AT315" s="42">
        <v>0</v>
      </c>
      <c r="AU315" s="42">
        <f t="shared" si="946"/>
        <v>220</v>
      </c>
      <c r="AV315" s="42">
        <f t="shared" si="947"/>
        <v>0</v>
      </c>
      <c r="AW315" s="42">
        <f t="shared" si="948"/>
        <v>220</v>
      </c>
      <c r="AX315" s="42">
        <f t="shared" si="949"/>
        <v>220</v>
      </c>
      <c r="AY315" s="42">
        <f t="shared" si="950"/>
        <v>220</v>
      </c>
      <c r="AZ315" s="42"/>
      <c r="BA315" s="43">
        <f t="shared" si="951"/>
        <v>100</v>
      </c>
      <c r="BB315" s="44"/>
    </row>
    <row r="316" spans="2:54" ht="31.2" x14ac:dyDescent="0.3">
      <c r="B316" s="38" t="s">
        <v>239</v>
      </c>
      <c r="C316" s="38" t="s">
        <v>189</v>
      </c>
      <c r="D316" s="38" t="s">
        <v>86</v>
      </c>
      <c r="E316" s="39" t="str">
        <f t="shared" si="943"/>
        <v>0709</v>
      </c>
      <c r="F316" s="38" t="s">
        <v>252</v>
      </c>
      <c r="G316" s="38" t="s">
        <v>150</v>
      </c>
      <c r="H316" s="40" t="s">
        <v>151</v>
      </c>
      <c r="I316" s="18">
        <v>2199.6999999999998</v>
      </c>
      <c r="J316" s="18">
        <v>2199.6999999999998</v>
      </c>
      <c r="K316" s="18">
        <v>2199.6999999999998</v>
      </c>
      <c r="L316" s="18"/>
      <c r="M316" s="18"/>
      <c r="N316" s="18"/>
      <c r="O316" s="18">
        <v>0</v>
      </c>
      <c r="P316" s="18">
        <v>0</v>
      </c>
      <c r="Q316" s="18">
        <v>0</v>
      </c>
      <c r="R316" s="18">
        <v>0</v>
      </c>
      <c r="S316" s="18"/>
      <c r="T316" s="18">
        <f t="shared" si="800"/>
        <v>2199.6999999999998</v>
      </c>
      <c r="U316" s="18">
        <f t="shared" si="944"/>
        <v>2199.6999999999998</v>
      </c>
      <c r="V316" s="18">
        <f t="shared" si="945"/>
        <v>2199.6999999999998</v>
      </c>
      <c r="W316" s="18"/>
      <c r="X316" s="18"/>
      <c r="Y316" s="18"/>
      <c r="Z316" s="18"/>
      <c r="AA316" s="18"/>
      <c r="AB316" s="18"/>
      <c r="AC316" s="18"/>
      <c r="AD316" s="18"/>
      <c r="AE316" s="18"/>
      <c r="AF316" s="41">
        <v>2199.6999999999998</v>
      </c>
      <c r="AG316" s="41"/>
      <c r="AH316" s="41">
        <v>0</v>
      </c>
      <c r="AI316" s="41">
        <v>0</v>
      </c>
      <c r="AJ316" s="41">
        <v>0</v>
      </c>
      <c r="AK316" s="41">
        <v>0</v>
      </c>
      <c r="AL316" s="41">
        <v>2199.6999999999998</v>
      </c>
      <c r="AM316" s="41">
        <v>0</v>
      </c>
      <c r="AN316" s="41">
        <v>0</v>
      </c>
      <c r="AO316" s="14">
        <v>1300.33</v>
      </c>
      <c r="AP316" s="42">
        <v>2199.6999999999998</v>
      </c>
      <c r="AQ316" s="42">
        <v>0</v>
      </c>
      <c r="AR316" s="42">
        <v>0</v>
      </c>
      <c r="AS316" s="42">
        <v>0</v>
      </c>
      <c r="AT316" s="42">
        <v>0</v>
      </c>
      <c r="AU316" s="42">
        <f t="shared" si="946"/>
        <v>2199.6999999999998</v>
      </c>
      <c r="AV316" s="42">
        <f t="shared" si="947"/>
        <v>0</v>
      </c>
      <c r="AW316" s="42">
        <f t="shared" si="948"/>
        <v>2199.6999999999998</v>
      </c>
      <c r="AX316" s="42">
        <f t="shared" si="949"/>
        <v>2199.6999999999998</v>
      </c>
      <c r="AY316" s="42">
        <f t="shared" si="950"/>
        <v>2199.6999999999998</v>
      </c>
      <c r="AZ316" s="42"/>
      <c r="BA316" s="43">
        <f t="shared" si="951"/>
        <v>100</v>
      </c>
      <c r="BB316" s="44"/>
    </row>
    <row r="317" spans="2:54" ht="46.8" x14ac:dyDescent="0.3">
      <c r="B317" s="38" t="s">
        <v>239</v>
      </c>
      <c r="C317" s="38" t="s">
        <v>189</v>
      </c>
      <c r="D317" s="38" t="s">
        <v>86</v>
      </c>
      <c r="E317" s="39" t="str">
        <f t="shared" si="943"/>
        <v>0709</v>
      </c>
      <c r="F317" s="38" t="s">
        <v>297</v>
      </c>
      <c r="G317" s="38"/>
      <c r="H317" s="40" t="s">
        <v>298</v>
      </c>
      <c r="I317" s="18">
        <f t="shared" ref="I317:S317" si="1035">I318</f>
        <v>480</v>
      </c>
      <c r="J317" s="18">
        <f t="shared" si="1035"/>
        <v>480</v>
      </c>
      <c r="K317" s="18">
        <f t="shared" si="1035"/>
        <v>480</v>
      </c>
      <c r="L317" s="18">
        <f t="shared" si="1035"/>
        <v>0</v>
      </c>
      <c r="M317" s="18">
        <f t="shared" si="1035"/>
        <v>0</v>
      </c>
      <c r="N317" s="18">
        <f t="shared" si="1035"/>
        <v>0</v>
      </c>
      <c r="O317" s="18">
        <f t="shared" si="1035"/>
        <v>0</v>
      </c>
      <c r="P317" s="18">
        <f t="shared" si="1035"/>
        <v>0</v>
      </c>
      <c r="Q317" s="18">
        <f t="shared" si="1035"/>
        <v>0</v>
      </c>
      <c r="R317" s="18">
        <f t="shared" si="1035"/>
        <v>0</v>
      </c>
      <c r="S317" s="18">
        <f t="shared" si="1035"/>
        <v>0</v>
      </c>
      <c r="T317" s="18">
        <f t="shared" si="800"/>
        <v>480</v>
      </c>
      <c r="U317" s="18">
        <f t="shared" si="944"/>
        <v>480</v>
      </c>
      <c r="V317" s="18">
        <f t="shared" si="945"/>
        <v>480</v>
      </c>
      <c r="W317" s="18">
        <f t="shared" ref="W317:AT317" si="1036">W318</f>
        <v>0</v>
      </c>
      <c r="X317" s="18">
        <f t="shared" si="1036"/>
        <v>0</v>
      </c>
      <c r="Y317" s="18">
        <f t="shared" si="1036"/>
        <v>0</v>
      </c>
      <c r="Z317" s="18">
        <f t="shared" si="1036"/>
        <v>0</v>
      </c>
      <c r="AA317" s="18">
        <f t="shared" si="1036"/>
        <v>0</v>
      </c>
      <c r="AB317" s="18">
        <f t="shared" si="1036"/>
        <v>0</v>
      </c>
      <c r="AC317" s="18">
        <f t="shared" si="1036"/>
        <v>0</v>
      </c>
      <c r="AD317" s="18">
        <f t="shared" si="1036"/>
        <v>0</v>
      </c>
      <c r="AE317" s="18">
        <f t="shared" si="1036"/>
        <v>0</v>
      </c>
      <c r="AF317" s="41">
        <f t="shared" si="1036"/>
        <v>480</v>
      </c>
      <c r="AG317" s="41">
        <f t="shared" si="1036"/>
        <v>0</v>
      </c>
      <c r="AH317" s="41">
        <f t="shared" si="1036"/>
        <v>0</v>
      </c>
      <c r="AI317" s="41">
        <f t="shared" si="1036"/>
        <v>0</v>
      </c>
      <c r="AJ317" s="41">
        <f t="shared" si="1036"/>
        <v>0</v>
      </c>
      <c r="AK317" s="41">
        <f t="shared" si="1036"/>
        <v>0</v>
      </c>
      <c r="AL317" s="41">
        <f t="shared" si="1036"/>
        <v>480</v>
      </c>
      <c r="AM317" s="41">
        <f t="shared" si="1036"/>
        <v>0</v>
      </c>
      <c r="AN317" s="41">
        <f t="shared" si="1036"/>
        <v>0</v>
      </c>
      <c r="AO317" s="42">
        <f t="shared" si="1036"/>
        <v>360</v>
      </c>
      <c r="AP317" s="42">
        <f t="shared" si="1036"/>
        <v>480</v>
      </c>
      <c r="AQ317" s="42">
        <f t="shared" si="1036"/>
        <v>0</v>
      </c>
      <c r="AR317" s="42">
        <f t="shared" si="1036"/>
        <v>0</v>
      </c>
      <c r="AS317" s="42">
        <f t="shared" si="1036"/>
        <v>0</v>
      </c>
      <c r="AT317" s="42">
        <f t="shared" si="1036"/>
        <v>0</v>
      </c>
      <c r="AU317" s="42">
        <f t="shared" si="946"/>
        <v>480</v>
      </c>
      <c r="AV317" s="42">
        <f t="shared" si="947"/>
        <v>0</v>
      </c>
      <c r="AW317" s="42">
        <f t="shared" si="948"/>
        <v>480</v>
      </c>
      <c r="AX317" s="42">
        <f t="shared" si="949"/>
        <v>480</v>
      </c>
      <c r="AY317" s="42">
        <f t="shared" si="950"/>
        <v>480</v>
      </c>
      <c r="AZ317" s="42">
        <f>AZ318</f>
        <v>0</v>
      </c>
      <c r="BA317" s="43">
        <f t="shared" si="951"/>
        <v>100</v>
      </c>
      <c r="BB317" s="20"/>
    </row>
    <row r="318" spans="2:54" x14ac:dyDescent="0.3">
      <c r="B318" s="38" t="s">
        <v>239</v>
      </c>
      <c r="C318" s="38" t="s">
        <v>189</v>
      </c>
      <c r="D318" s="38" t="s">
        <v>86</v>
      </c>
      <c r="E318" s="39" t="str">
        <f t="shared" si="943"/>
        <v>0709</v>
      </c>
      <c r="F318" s="38" t="s">
        <v>297</v>
      </c>
      <c r="G318" s="38" t="s">
        <v>68</v>
      </c>
      <c r="H318" s="40" t="s">
        <v>69</v>
      </c>
      <c r="I318" s="18">
        <v>480</v>
      </c>
      <c r="J318" s="18">
        <v>480</v>
      </c>
      <c r="K318" s="18">
        <v>480</v>
      </c>
      <c r="L318" s="18"/>
      <c r="M318" s="18"/>
      <c r="N318" s="18"/>
      <c r="O318" s="18">
        <v>0</v>
      </c>
      <c r="P318" s="18">
        <v>0</v>
      </c>
      <c r="Q318" s="18">
        <v>0</v>
      </c>
      <c r="R318" s="18">
        <v>0</v>
      </c>
      <c r="S318" s="18"/>
      <c r="T318" s="18">
        <f t="shared" si="800"/>
        <v>480</v>
      </c>
      <c r="U318" s="18">
        <f t="shared" si="944"/>
        <v>480</v>
      </c>
      <c r="V318" s="18">
        <f t="shared" si="945"/>
        <v>480</v>
      </c>
      <c r="W318" s="18"/>
      <c r="X318" s="18"/>
      <c r="Y318" s="18"/>
      <c r="Z318" s="18"/>
      <c r="AA318" s="18"/>
      <c r="AB318" s="18"/>
      <c r="AC318" s="18"/>
      <c r="AD318" s="18"/>
      <c r="AE318" s="18"/>
      <c r="AF318" s="41">
        <v>480</v>
      </c>
      <c r="AG318" s="41"/>
      <c r="AH318" s="41">
        <v>0</v>
      </c>
      <c r="AI318" s="41">
        <v>0</v>
      </c>
      <c r="AJ318" s="41">
        <v>0</v>
      </c>
      <c r="AK318" s="41">
        <v>0</v>
      </c>
      <c r="AL318" s="41">
        <v>480</v>
      </c>
      <c r="AM318" s="41">
        <v>0</v>
      </c>
      <c r="AN318" s="41">
        <v>0</v>
      </c>
      <c r="AO318" s="14">
        <v>360</v>
      </c>
      <c r="AP318" s="42">
        <v>480</v>
      </c>
      <c r="AQ318" s="42">
        <v>0</v>
      </c>
      <c r="AR318" s="42">
        <v>0</v>
      </c>
      <c r="AS318" s="42">
        <v>0</v>
      </c>
      <c r="AT318" s="42">
        <v>0</v>
      </c>
      <c r="AU318" s="42">
        <f t="shared" si="946"/>
        <v>480</v>
      </c>
      <c r="AV318" s="42">
        <f t="shared" si="947"/>
        <v>0</v>
      </c>
      <c r="AW318" s="42">
        <f t="shared" si="948"/>
        <v>480</v>
      </c>
      <c r="AX318" s="42">
        <f t="shared" si="949"/>
        <v>480</v>
      </c>
      <c r="AY318" s="42">
        <f t="shared" si="950"/>
        <v>480</v>
      </c>
      <c r="AZ318" s="42"/>
      <c r="BA318" s="43">
        <f t="shared" si="951"/>
        <v>100</v>
      </c>
      <c r="BB318" s="44"/>
    </row>
    <row r="319" spans="2:54" ht="46.8" x14ac:dyDescent="0.3">
      <c r="B319" s="38" t="s">
        <v>239</v>
      </c>
      <c r="C319" s="38" t="s">
        <v>189</v>
      </c>
      <c r="D319" s="38" t="s">
        <v>86</v>
      </c>
      <c r="E319" s="39" t="str">
        <f t="shared" si="943"/>
        <v>0709</v>
      </c>
      <c r="F319" s="38" t="s">
        <v>258</v>
      </c>
      <c r="G319" s="38"/>
      <c r="H319" s="40" t="s">
        <v>259</v>
      </c>
      <c r="I319" s="18">
        <f t="shared" ref="I319:I320" si="1037">I320</f>
        <v>1304.5999999999999</v>
      </c>
      <c r="J319" s="18">
        <f t="shared" ref="J319:J320" si="1038">J320</f>
        <v>1320.6</v>
      </c>
      <c r="K319" s="18">
        <f t="shared" ref="K319:K320" si="1039">K320</f>
        <v>1320.6</v>
      </c>
      <c r="L319" s="18">
        <f t="shared" ref="L319:L320" si="1040">L320</f>
        <v>0</v>
      </c>
      <c r="M319" s="18">
        <f t="shared" ref="M319:M320" si="1041">M320</f>
        <v>0</v>
      </c>
      <c r="N319" s="18">
        <f t="shared" ref="N319:N320" si="1042">N320</f>
        <v>0</v>
      </c>
      <c r="O319" s="18">
        <f t="shared" ref="O319:O320" si="1043">O320</f>
        <v>335</v>
      </c>
      <c r="P319" s="18">
        <f t="shared" ref="P319:P320" si="1044">P320</f>
        <v>-28.5</v>
      </c>
      <c r="Q319" s="18">
        <f t="shared" ref="Q319:Q320" si="1045">Q320</f>
        <v>0</v>
      </c>
      <c r="R319" s="18">
        <f t="shared" ref="R319:R320" si="1046">R320</f>
        <v>0</v>
      </c>
      <c r="S319" s="18">
        <f t="shared" ref="S319:S320" si="1047">S320</f>
        <v>21.9</v>
      </c>
      <c r="T319" s="18">
        <f t="shared" ref="T319:T382" si="1048">I319+L319+S319+R319+Q319+P319+O319</f>
        <v>1633</v>
      </c>
      <c r="U319" s="18">
        <f t="shared" si="944"/>
        <v>1320.6</v>
      </c>
      <c r="V319" s="18">
        <f t="shared" si="945"/>
        <v>1320.6</v>
      </c>
      <c r="W319" s="18">
        <f t="shared" ref="W319:W320" si="1049">W320</f>
        <v>21.9</v>
      </c>
      <c r="X319" s="18">
        <f t="shared" ref="X319:X320" si="1050">X320</f>
        <v>0</v>
      </c>
      <c r="Y319" s="18">
        <f t="shared" ref="Y319:Y320" si="1051">Y320</f>
        <v>0</v>
      </c>
      <c r="Z319" s="18">
        <f t="shared" ref="Z319:Z320" si="1052">Z320</f>
        <v>0</v>
      </c>
      <c r="AA319" s="18">
        <f t="shared" ref="AA319:AA320" si="1053">AA320</f>
        <v>0</v>
      </c>
      <c r="AB319" s="18">
        <f t="shared" ref="AB319:AB320" si="1054">AB320</f>
        <v>0</v>
      </c>
      <c r="AC319" s="18">
        <f t="shared" ref="AC319:AC320" si="1055">AC320</f>
        <v>0</v>
      </c>
      <c r="AD319" s="18">
        <f t="shared" ref="AD319:AD320" si="1056">AD320</f>
        <v>0</v>
      </c>
      <c r="AE319" s="18">
        <f t="shared" ref="AE319:AE320" si="1057">AE320</f>
        <v>0</v>
      </c>
      <c r="AF319" s="41">
        <f t="shared" ref="AF319:AF320" si="1058">AF320</f>
        <v>2473.7440000000001</v>
      </c>
      <c r="AG319" s="41">
        <f t="shared" ref="AG319:AG320" si="1059">AG320</f>
        <v>0</v>
      </c>
      <c r="AH319" s="41">
        <f t="shared" ref="AH319:AH320" si="1060">AH320</f>
        <v>773.84400000000005</v>
      </c>
      <c r="AI319" s="41">
        <f t="shared" ref="AI319:AI320" si="1061">AI320</f>
        <v>0</v>
      </c>
      <c r="AJ319" s="41">
        <f t="shared" ref="AJ319:AJ320" si="1062">AJ320</f>
        <v>0</v>
      </c>
      <c r="AK319" s="41">
        <f t="shared" ref="AK319:AK320" si="1063">AK320</f>
        <v>0</v>
      </c>
      <c r="AL319" s="41">
        <f t="shared" ref="AL319:AL320" si="1064">AL320</f>
        <v>2473.5259999999998</v>
      </c>
      <c r="AM319" s="41">
        <f t="shared" ref="AM319:AM320" si="1065">AM320</f>
        <v>773.84400000000005</v>
      </c>
      <c r="AN319" s="41">
        <f t="shared" ref="AN319:AN320" si="1066">AN320</f>
        <v>0</v>
      </c>
      <c r="AO319" s="42">
        <f t="shared" ref="AO319:AO320" si="1067">AO320</f>
        <v>2138.5060000000003</v>
      </c>
      <c r="AP319" s="42">
        <f t="shared" ref="AP319:AP320" si="1068">AP320</f>
        <v>2138.7440000000001</v>
      </c>
      <c r="AQ319" s="42">
        <f t="shared" ref="AQ319:AQ320" si="1069">AQ320</f>
        <v>335</v>
      </c>
      <c r="AR319" s="42">
        <f t="shared" ref="AR319:AR320" si="1070">AR320</f>
        <v>0</v>
      </c>
      <c r="AS319" s="42">
        <f t="shared" ref="AS319:AS320" si="1071">AS320</f>
        <v>0</v>
      </c>
      <c r="AT319" s="42">
        <f t="shared" ref="AT319:AT320" si="1072">AT320</f>
        <v>0</v>
      </c>
      <c r="AU319" s="42">
        <f t="shared" si="946"/>
        <v>2473.7440000000001</v>
      </c>
      <c r="AV319" s="42">
        <f t="shared" si="947"/>
        <v>-840.74400000000014</v>
      </c>
      <c r="AW319" s="42">
        <f t="shared" si="948"/>
        <v>1654.9</v>
      </c>
      <c r="AX319" s="42">
        <f t="shared" si="949"/>
        <v>1320.6</v>
      </c>
      <c r="AY319" s="42">
        <f t="shared" si="950"/>
        <v>1320.6</v>
      </c>
      <c r="AZ319" s="42">
        <f t="shared" ref="AZ319:AZ320" si="1073">AZ320</f>
        <v>0</v>
      </c>
      <c r="BA319" s="43">
        <f t="shared" si="951"/>
        <v>99.991187447043814</v>
      </c>
      <c r="BB319" s="20"/>
    </row>
    <row r="320" spans="2:54" x14ac:dyDescent="0.3">
      <c r="B320" s="38" t="s">
        <v>239</v>
      </c>
      <c r="C320" s="38" t="s">
        <v>189</v>
      </c>
      <c r="D320" s="38" t="s">
        <v>86</v>
      </c>
      <c r="E320" s="39" t="str">
        <f t="shared" si="943"/>
        <v>0709</v>
      </c>
      <c r="F320" s="38" t="s">
        <v>260</v>
      </c>
      <c r="G320" s="38"/>
      <c r="H320" s="40" t="s">
        <v>49</v>
      </c>
      <c r="I320" s="18">
        <f t="shared" si="1037"/>
        <v>1304.5999999999999</v>
      </c>
      <c r="J320" s="18">
        <f t="shared" si="1038"/>
        <v>1320.6</v>
      </c>
      <c r="K320" s="18">
        <f t="shared" si="1039"/>
        <v>1320.6</v>
      </c>
      <c r="L320" s="18">
        <f t="shared" si="1040"/>
        <v>0</v>
      </c>
      <c r="M320" s="18">
        <f t="shared" si="1041"/>
        <v>0</v>
      </c>
      <c r="N320" s="18">
        <f t="shared" si="1042"/>
        <v>0</v>
      </c>
      <c r="O320" s="18">
        <f t="shared" si="1043"/>
        <v>335</v>
      </c>
      <c r="P320" s="18">
        <f t="shared" si="1044"/>
        <v>-28.5</v>
      </c>
      <c r="Q320" s="18">
        <f t="shared" si="1045"/>
        <v>0</v>
      </c>
      <c r="R320" s="18">
        <f t="shared" si="1046"/>
        <v>0</v>
      </c>
      <c r="S320" s="18">
        <f t="shared" si="1047"/>
        <v>21.9</v>
      </c>
      <c r="T320" s="18">
        <f t="shared" si="1048"/>
        <v>1633</v>
      </c>
      <c r="U320" s="18">
        <f t="shared" si="944"/>
        <v>1320.6</v>
      </c>
      <c r="V320" s="18">
        <f t="shared" si="945"/>
        <v>1320.6</v>
      </c>
      <c r="W320" s="18">
        <f t="shared" si="1049"/>
        <v>21.9</v>
      </c>
      <c r="X320" s="18">
        <f t="shared" si="1050"/>
        <v>0</v>
      </c>
      <c r="Y320" s="18">
        <f t="shared" si="1051"/>
        <v>0</v>
      </c>
      <c r="Z320" s="18">
        <f t="shared" si="1052"/>
        <v>0</v>
      </c>
      <c r="AA320" s="18">
        <f t="shared" si="1053"/>
        <v>0</v>
      </c>
      <c r="AB320" s="18">
        <f t="shared" si="1054"/>
        <v>0</v>
      </c>
      <c r="AC320" s="18">
        <f t="shared" si="1055"/>
        <v>0</v>
      </c>
      <c r="AD320" s="18">
        <f t="shared" si="1056"/>
        <v>0</v>
      </c>
      <c r="AE320" s="18">
        <f t="shared" si="1057"/>
        <v>0</v>
      </c>
      <c r="AF320" s="41">
        <f t="shared" si="1058"/>
        <v>2473.7440000000001</v>
      </c>
      <c r="AG320" s="41">
        <f t="shared" si="1059"/>
        <v>0</v>
      </c>
      <c r="AH320" s="41">
        <f t="shared" si="1060"/>
        <v>773.84400000000005</v>
      </c>
      <c r="AI320" s="41">
        <f t="shared" si="1061"/>
        <v>0</v>
      </c>
      <c r="AJ320" s="41">
        <f t="shared" si="1062"/>
        <v>0</v>
      </c>
      <c r="AK320" s="41">
        <f t="shared" si="1063"/>
        <v>0</v>
      </c>
      <c r="AL320" s="41">
        <f t="shared" si="1064"/>
        <v>2473.5259999999998</v>
      </c>
      <c r="AM320" s="41">
        <f t="shared" si="1065"/>
        <v>773.84400000000005</v>
      </c>
      <c r="AN320" s="41">
        <f t="shared" si="1066"/>
        <v>0</v>
      </c>
      <c r="AO320" s="14">
        <f t="shared" si="1067"/>
        <v>2138.5060000000003</v>
      </c>
      <c r="AP320" s="42">
        <f t="shared" si="1068"/>
        <v>2138.7440000000001</v>
      </c>
      <c r="AQ320" s="42">
        <f t="shared" si="1069"/>
        <v>335</v>
      </c>
      <c r="AR320" s="42">
        <f t="shared" si="1070"/>
        <v>0</v>
      </c>
      <c r="AS320" s="42">
        <f t="shared" si="1071"/>
        <v>0</v>
      </c>
      <c r="AT320" s="42">
        <f t="shared" si="1072"/>
        <v>0</v>
      </c>
      <c r="AU320" s="42">
        <f t="shared" si="946"/>
        <v>2473.7440000000001</v>
      </c>
      <c r="AV320" s="42">
        <f t="shared" si="947"/>
        <v>-840.74400000000014</v>
      </c>
      <c r="AW320" s="42">
        <f t="shared" si="948"/>
        <v>1654.9</v>
      </c>
      <c r="AX320" s="42">
        <f t="shared" si="949"/>
        <v>1320.6</v>
      </c>
      <c r="AY320" s="42">
        <f t="shared" si="950"/>
        <v>1320.6</v>
      </c>
      <c r="AZ320" s="42">
        <f t="shared" si="1073"/>
        <v>0</v>
      </c>
      <c r="BA320" s="43">
        <f t="shared" si="951"/>
        <v>99.991187447043814</v>
      </c>
      <c r="BB320" s="20"/>
    </row>
    <row r="321" spans="2:54" ht="31.2" x14ac:dyDescent="0.3">
      <c r="B321" s="38" t="s">
        <v>239</v>
      </c>
      <c r="C321" s="38" t="s">
        <v>189</v>
      </c>
      <c r="D321" s="38" t="s">
        <v>86</v>
      </c>
      <c r="E321" s="39" t="str">
        <f t="shared" si="943"/>
        <v>0709</v>
      </c>
      <c r="F321" s="38" t="s">
        <v>299</v>
      </c>
      <c r="G321" s="38"/>
      <c r="H321" s="40" t="s">
        <v>300</v>
      </c>
      <c r="I321" s="18">
        <f t="shared" ref="I321:N321" si="1074">I322+I324</f>
        <v>1304.5999999999999</v>
      </c>
      <c r="J321" s="18">
        <f t="shared" si="1074"/>
        <v>1320.6</v>
      </c>
      <c r="K321" s="18">
        <f t="shared" si="1074"/>
        <v>1320.6</v>
      </c>
      <c r="L321" s="18">
        <f t="shared" si="1074"/>
        <v>0</v>
      </c>
      <c r="M321" s="18">
        <f t="shared" si="1074"/>
        <v>0</v>
      </c>
      <c r="N321" s="18">
        <f t="shared" si="1074"/>
        <v>0</v>
      </c>
      <c r="O321" s="18">
        <f>O322+O324+O326</f>
        <v>335</v>
      </c>
      <c r="P321" s="18">
        <f>P322+P324+P326</f>
        <v>-28.5</v>
      </c>
      <c r="Q321" s="18">
        <f>Q322+Q324</f>
        <v>0</v>
      </c>
      <c r="R321" s="18">
        <f>R322+R324</f>
        <v>0</v>
      </c>
      <c r="S321" s="18">
        <f>S322+S324</f>
        <v>21.9</v>
      </c>
      <c r="T321" s="18">
        <f t="shared" si="1048"/>
        <v>1633</v>
      </c>
      <c r="U321" s="18">
        <f t="shared" si="944"/>
        <v>1320.6</v>
      </c>
      <c r="V321" s="18">
        <f t="shared" si="945"/>
        <v>1320.6</v>
      </c>
      <c r="W321" s="18">
        <f t="shared" ref="W321:AE321" si="1075">W322+W324</f>
        <v>21.9</v>
      </c>
      <c r="X321" s="18">
        <f t="shared" si="1075"/>
        <v>0</v>
      </c>
      <c r="Y321" s="18">
        <f t="shared" si="1075"/>
        <v>0</v>
      </c>
      <c r="Z321" s="18">
        <f t="shared" si="1075"/>
        <v>0</v>
      </c>
      <c r="AA321" s="18">
        <f t="shared" si="1075"/>
        <v>0</v>
      </c>
      <c r="AB321" s="18">
        <f t="shared" si="1075"/>
        <v>0</v>
      </c>
      <c r="AC321" s="18">
        <f t="shared" si="1075"/>
        <v>0</v>
      </c>
      <c r="AD321" s="18">
        <f t="shared" si="1075"/>
        <v>0</v>
      </c>
      <c r="AE321" s="18">
        <f t="shared" si="1075"/>
        <v>0</v>
      </c>
      <c r="AF321" s="41">
        <f t="shared" ref="AF321:AT321" si="1076">AF322+AF324+AF326</f>
        <v>2473.7440000000001</v>
      </c>
      <c r="AG321" s="41">
        <f t="shared" si="1076"/>
        <v>0</v>
      </c>
      <c r="AH321" s="41">
        <f t="shared" si="1076"/>
        <v>773.84400000000005</v>
      </c>
      <c r="AI321" s="41">
        <f t="shared" si="1076"/>
        <v>0</v>
      </c>
      <c r="AJ321" s="41">
        <f t="shared" si="1076"/>
        <v>0</v>
      </c>
      <c r="AK321" s="41">
        <f t="shared" si="1076"/>
        <v>0</v>
      </c>
      <c r="AL321" s="41">
        <f t="shared" si="1076"/>
        <v>2473.5259999999998</v>
      </c>
      <c r="AM321" s="41">
        <f t="shared" si="1076"/>
        <v>773.84400000000005</v>
      </c>
      <c r="AN321" s="41">
        <f t="shared" si="1076"/>
        <v>0</v>
      </c>
      <c r="AO321" s="42">
        <f t="shared" si="1076"/>
        <v>2138.5060000000003</v>
      </c>
      <c r="AP321" s="42">
        <f t="shared" si="1076"/>
        <v>2138.7440000000001</v>
      </c>
      <c r="AQ321" s="42">
        <f t="shared" si="1076"/>
        <v>335</v>
      </c>
      <c r="AR321" s="42">
        <f t="shared" si="1076"/>
        <v>0</v>
      </c>
      <c r="AS321" s="42">
        <f t="shared" si="1076"/>
        <v>0</v>
      </c>
      <c r="AT321" s="42">
        <f t="shared" si="1076"/>
        <v>0</v>
      </c>
      <c r="AU321" s="42">
        <f t="shared" si="946"/>
        <v>2473.7440000000001</v>
      </c>
      <c r="AV321" s="42">
        <f t="shared" si="947"/>
        <v>-840.74400000000014</v>
      </c>
      <c r="AW321" s="42">
        <f t="shared" si="948"/>
        <v>1654.9</v>
      </c>
      <c r="AX321" s="42">
        <f t="shared" si="949"/>
        <v>1320.6</v>
      </c>
      <c r="AY321" s="42">
        <f t="shared" si="950"/>
        <v>1320.6</v>
      </c>
      <c r="AZ321" s="42">
        <f>AZ322+AZ324</f>
        <v>0</v>
      </c>
      <c r="BA321" s="43">
        <f t="shared" si="951"/>
        <v>99.991187447043814</v>
      </c>
      <c r="BB321" s="20"/>
    </row>
    <row r="322" spans="2:54" ht="46.8" x14ac:dyDescent="0.3">
      <c r="B322" s="38" t="s">
        <v>239</v>
      </c>
      <c r="C322" s="38" t="s">
        <v>189</v>
      </c>
      <c r="D322" s="38" t="s">
        <v>86</v>
      </c>
      <c r="E322" s="39" t="str">
        <f t="shared" si="943"/>
        <v>0709</v>
      </c>
      <c r="F322" s="38" t="s">
        <v>301</v>
      </c>
      <c r="G322" s="38"/>
      <c r="H322" s="40" t="s">
        <v>71</v>
      </c>
      <c r="I322" s="18">
        <f t="shared" ref="I322:S322" si="1077">I323</f>
        <v>1298</v>
      </c>
      <c r="J322" s="18">
        <f t="shared" si="1077"/>
        <v>1320.6</v>
      </c>
      <c r="K322" s="18">
        <f t="shared" si="1077"/>
        <v>1320.6</v>
      </c>
      <c r="L322" s="18">
        <f t="shared" si="1077"/>
        <v>0</v>
      </c>
      <c r="M322" s="18">
        <f t="shared" si="1077"/>
        <v>0</v>
      </c>
      <c r="N322" s="18">
        <f t="shared" si="1077"/>
        <v>0</v>
      </c>
      <c r="O322" s="18">
        <f t="shared" si="1077"/>
        <v>335</v>
      </c>
      <c r="P322" s="18">
        <f t="shared" si="1077"/>
        <v>0</v>
      </c>
      <c r="Q322" s="18">
        <f t="shared" si="1077"/>
        <v>0</v>
      </c>
      <c r="R322" s="18">
        <f t="shared" si="1077"/>
        <v>0</v>
      </c>
      <c r="S322" s="18">
        <f t="shared" si="1077"/>
        <v>0</v>
      </c>
      <c r="T322" s="18">
        <f t="shared" si="1048"/>
        <v>1633</v>
      </c>
      <c r="U322" s="18">
        <f t="shared" si="944"/>
        <v>1320.6</v>
      </c>
      <c r="V322" s="18">
        <f t="shared" si="945"/>
        <v>1320.6</v>
      </c>
      <c r="W322" s="18">
        <f t="shared" ref="W322:AT322" si="1078">W323</f>
        <v>0</v>
      </c>
      <c r="X322" s="18">
        <f t="shared" si="1078"/>
        <v>0</v>
      </c>
      <c r="Y322" s="18">
        <f t="shared" si="1078"/>
        <v>0</v>
      </c>
      <c r="Z322" s="18">
        <f t="shared" si="1078"/>
        <v>0</v>
      </c>
      <c r="AA322" s="18">
        <f t="shared" si="1078"/>
        <v>0</v>
      </c>
      <c r="AB322" s="18">
        <f t="shared" si="1078"/>
        <v>0</v>
      </c>
      <c r="AC322" s="18">
        <f t="shared" si="1078"/>
        <v>0</v>
      </c>
      <c r="AD322" s="18">
        <f t="shared" si="1078"/>
        <v>0</v>
      </c>
      <c r="AE322" s="18">
        <f t="shared" si="1078"/>
        <v>0</v>
      </c>
      <c r="AF322" s="41">
        <f t="shared" si="1078"/>
        <v>1699.9</v>
      </c>
      <c r="AG322" s="41">
        <f t="shared" si="1078"/>
        <v>0</v>
      </c>
      <c r="AH322" s="41">
        <f t="shared" si="1078"/>
        <v>0</v>
      </c>
      <c r="AI322" s="41">
        <f t="shared" si="1078"/>
        <v>0</v>
      </c>
      <c r="AJ322" s="41">
        <f t="shared" si="1078"/>
        <v>0</v>
      </c>
      <c r="AK322" s="41">
        <f t="shared" si="1078"/>
        <v>0</v>
      </c>
      <c r="AL322" s="41">
        <f t="shared" si="1078"/>
        <v>1699.682</v>
      </c>
      <c r="AM322" s="41">
        <f t="shared" si="1078"/>
        <v>0</v>
      </c>
      <c r="AN322" s="41">
        <f t="shared" si="1078"/>
        <v>0</v>
      </c>
      <c r="AO322" s="14">
        <f t="shared" si="1078"/>
        <v>1364.662</v>
      </c>
      <c r="AP322" s="42">
        <f t="shared" si="1078"/>
        <v>1364.9</v>
      </c>
      <c r="AQ322" s="42">
        <f t="shared" si="1078"/>
        <v>335</v>
      </c>
      <c r="AR322" s="42">
        <f t="shared" si="1078"/>
        <v>0</v>
      </c>
      <c r="AS322" s="42">
        <f t="shared" si="1078"/>
        <v>0</v>
      </c>
      <c r="AT322" s="42">
        <f t="shared" si="1078"/>
        <v>0</v>
      </c>
      <c r="AU322" s="42">
        <f t="shared" si="946"/>
        <v>1699.9</v>
      </c>
      <c r="AV322" s="42">
        <f t="shared" si="947"/>
        <v>-66.900000000000091</v>
      </c>
      <c r="AW322" s="42">
        <f t="shared" si="948"/>
        <v>1633</v>
      </c>
      <c r="AX322" s="42">
        <f t="shared" si="949"/>
        <v>1320.6</v>
      </c>
      <c r="AY322" s="42">
        <f t="shared" si="950"/>
        <v>1320.6</v>
      </c>
      <c r="AZ322" s="42">
        <f>AZ323</f>
        <v>0</v>
      </c>
      <c r="BA322" s="43">
        <f t="shared" si="951"/>
        <v>99.987175716218601</v>
      </c>
      <c r="BB322" s="20"/>
    </row>
    <row r="323" spans="2:54" ht="31.2" x14ac:dyDescent="0.3">
      <c r="B323" s="38" t="s">
        <v>239</v>
      </c>
      <c r="C323" s="38" t="s">
        <v>189</v>
      </c>
      <c r="D323" s="38" t="s">
        <v>86</v>
      </c>
      <c r="E323" s="39" t="str">
        <f t="shared" si="943"/>
        <v>0709</v>
      </c>
      <c r="F323" s="38" t="s">
        <v>301</v>
      </c>
      <c r="G323" s="38" t="s">
        <v>150</v>
      </c>
      <c r="H323" s="40" t="s">
        <v>151</v>
      </c>
      <c r="I323" s="18">
        <v>1298</v>
      </c>
      <c r="J323" s="18">
        <v>1320.6</v>
      </c>
      <c r="K323" s="18">
        <v>1320.6</v>
      </c>
      <c r="L323" s="18"/>
      <c r="M323" s="18"/>
      <c r="N323" s="18"/>
      <c r="O323" s="18">
        <v>335</v>
      </c>
      <c r="P323" s="18">
        <v>0</v>
      </c>
      <c r="Q323" s="18">
        <v>0</v>
      </c>
      <c r="R323" s="18">
        <v>0</v>
      </c>
      <c r="S323" s="18"/>
      <c r="T323" s="18">
        <f t="shared" si="1048"/>
        <v>1633</v>
      </c>
      <c r="U323" s="18">
        <f t="shared" si="944"/>
        <v>1320.6</v>
      </c>
      <c r="V323" s="18">
        <f t="shared" si="945"/>
        <v>1320.6</v>
      </c>
      <c r="W323" s="18"/>
      <c r="X323" s="18"/>
      <c r="Y323" s="18"/>
      <c r="Z323" s="18"/>
      <c r="AA323" s="18"/>
      <c r="AB323" s="18"/>
      <c r="AC323" s="18"/>
      <c r="AD323" s="18"/>
      <c r="AE323" s="18"/>
      <c r="AF323" s="41">
        <v>1699.9</v>
      </c>
      <c r="AG323" s="41"/>
      <c r="AH323" s="41">
        <v>0</v>
      </c>
      <c r="AI323" s="41">
        <v>0</v>
      </c>
      <c r="AJ323" s="41">
        <v>0</v>
      </c>
      <c r="AK323" s="41">
        <v>0</v>
      </c>
      <c r="AL323" s="41">
        <v>1699.682</v>
      </c>
      <c r="AM323" s="41">
        <v>0</v>
      </c>
      <c r="AN323" s="41">
        <v>0</v>
      </c>
      <c r="AO323" s="42">
        <v>1364.662</v>
      </c>
      <c r="AP323" s="42">
        <v>1364.9</v>
      </c>
      <c r="AQ323" s="42">
        <v>335</v>
      </c>
      <c r="AR323" s="42">
        <v>0</v>
      </c>
      <c r="AS323" s="42">
        <v>0</v>
      </c>
      <c r="AT323" s="42">
        <v>0</v>
      </c>
      <c r="AU323" s="42">
        <f t="shared" si="946"/>
        <v>1699.9</v>
      </c>
      <c r="AV323" s="42">
        <f t="shared" si="947"/>
        <v>-66.900000000000091</v>
      </c>
      <c r="AW323" s="42">
        <f t="shared" si="948"/>
        <v>1633</v>
      </c>
      <c r="AX323" s="42">
        <f t="shared" si="949"/>
        <v>1320.6</v>
      </c>
      <c r="AY323" s="42">
        <f t="shared" si="950"/>
        <v>1320.6</v>
      </c>
      <c r="AZ323" s="42"/>
      <c r="BA323" s="43">
        <f t="shared" si="951"/>
        <v>99.987175716218601</v>
      </c>
      <c r="BB323" s="44"/>
    </row>
    <row r="324" spans="2:54" x14ac:dyDescent="0.3">
      <c r="B324" s="38" t="s">
        <v>239</v>
      </c>
      <c r="C324" s="38" t="s">
        <v>189</v>
      </c>
      <c r="D324" s="38" t="s">
        <v>86</v>
      </c>
      <c r="E324" s="39" t="str">
        <f t="shared" si="943"/>
        <v>0709</v>
      </c>
      <c r="F324" s="38" t="s">
        <v>302</v>
      </c>
      <c r="G324" s="38"/>
      <c r="H324" s="40" t="s">
        <v>255</v>
      </c>
      <c r="I324" s="18">
        <f t="shared" ref="I324:S324" si="1079">I325</f>
        <v>6.6</v>
      </c>
      <c r="J324" s="18">
        <f t="shared" si="1079"/>
        <v>0</v>
      </c>
      <c r="K324" s="18">
        <f t="shared" si="1079"/>
        <v>0</v>
      </c>
      <c r="L324" s="18">
        <f t="shared" si="1079"/>
        <v>0</v>
      </c>
      <c r="M324" s="18">
        <f t="shared" si="1079"/>
        <v>0</v>
      </c>
      <c r="N324" s="18">
        <f t="shared" si="1079"/>
        <v>0</v>
      </c>
      <c r="O324" s="18">
        <f t="shared" si="1079"/>
        <v>0</v>
      </c>
      <c r="P324" s="18">
        <f t="shared" si="1079"/>
        <v>-28.5</v>
      </c>
      <c r="Q324" s="18">
        <f t="shared" si="1079"/>
        <v>0</v>
      </c>
      <c r="R324" s="18">
        <f t="shared" si="1079"/>
        <v>0</v>
      </c>
      <c r="S324" s="18">
        <f t="shared" si="1079"/>
        <v>21.9</v>
      </c>
      <c r="T324" s="18">
        <f t="shared" si="1048"/>
        <v>0</v>
      </c>
      <c r="U324" s="18">
        <f t="shared" si="944"/>
        <v>0</v>
      </c>
      <c r="V324" s="18">
        <f t="shared" si="945"/>
        <v>0</v>
      </c>
      <c r="W324" s="18">
        <f t="shared" ref="W324:AD324" si="1080">W325</f>
        <v>21.9</v>
      </c>
      <c r="X324" s="18">
        <f t="shared" si="1080"/>
        <v>0</v>
      </c>
      <c r="Y324" s="18">
        <f t="shared" si="1080"/>
        <v>0</v>
      </c>
      <c r="Z324" s="18">
        <f t="shared" si="1080"/>
        <v>0</v>
      </c>
      <c r="AA324" s="18">
        <f t="shared" si="1080"/>
        <v>0</v>
      </c>
      <c r="AB324" s="18">
        <f t="shared" si="1080"/>
        <v>0</v>
      </c>
      <c r="AC324" s="18">
        <f t="shared" si="1080"/>
        <v>0</v>
      </c>
      <c r="AD324" s="18">
        <f t="shared" si="1080"/>
        <v>0</v>
      </c>
      <c r="AE324" s="18"/>
      <c r="AF324" s="41">
        <f t="shared" ref="AF324:AT324" si="1081">AF325</f>
        <v>0</v>
      </c>
      <c r="AG324" s="41">
        <f t="shared" si="1081"/>
        <v>0</v>
      </c>
      <c r="AH324" s="41">
        <f t="shared" si="1081"/>
        <v>0</v>
      </c>
      <c r="AI324" s="41">
        <f t="shared" si="1081"/>
        <v>0</v>
      </c>
      <c r="AJ324" s="41">
        <f t="shared" si="1081"/>
        <v>0</v>
      </c>
      <c r="AK324" s="41">
        <f t="shared" si="1081"/>
        <v>0</v>
      </c>
      <c r="AL324" s="41">
        <f t="shared" si="1081"/>
        <v>0</v>
      </c>
      <c r="AM324" s="41">
        <f t="shared" si="1081"/>
        <v>0</v>
      </c>
      <c r="AN324" s="41">
        <f t="shared" si="1081"/>
        <v>0</v>
      </c>
      <c r="AO324" s="14">
        <f t="shared" si="1081"/>
        <v>0</v>
      </c>
      <c r="AP324" s="42">
        <f t="shared" si="1081"/>
        <v>0</v>
      </c>
      <c r="AQ324" s="42">
        <f t="shared" si="1081"/>
        <v>0</v>
      </c>
      <c r="AR324" s="42">
        <f t="shared" si="1081"/>
        <v>0</v>
      </c>
      <c r="AS324" s="42">
        <f t="shared" si="1081"/>
        <v>0</v>
      </c>
      <c r="AT324" s="42">
        <f t="shared" si="1081"/>
        <v>0</v>
      </c>
      <c r="AU324" s="42">
        <f t="shared" si="946"/>
        <v>0</v>
      </c>
      <c r="AV324" s="42">
        <f t="shared" si="947"/>
        <v>0</v>
      </c>
      <c r="AW324" s="42">
        <f t="shared" si="948"/>
        <v>21.9</v>
      </c>
      <c r="AX324" s="42">
        <f t="shared" si="949"/>
        <v>0</v>
      </c>
      <c r="AY324" s="42">
        <f t="shared" si="950"/>
        <v>0</v>
      </c>
      <c r="AZ324" s="42">
        <f>AZ325</f>
        <v>0</v>
      </c>
      <c r="BA324" s="43"/>
      <c r="BB324" s="20">
        <v>0</v>
      </c>
    </row>
    <row r="325" spans="2:54" ht="31.2" x14ac:dyDescent="0.3">
      <c r="B325" s="38" t="s">
        <v>239</v>
      </c>
      <c r="C325" s="38" t="s">
        <v>189</v>
      </c>
      <c r="D325" s="38" t="s">
        <v>86</v>
      </c>
      <c r="E325" s="39" t="str">
        <f t="shared" si="943"/>
        <v>0709</v>
      </c>
      <c r="F325" s="38" t="s">
        <v>302</v>
      </c>
      <c r="G325" s="38" t="s">
        <v>150</v>
      </c>
      <c r="H325" s="40" t="s">
        <v>151</v>
      </c>
      <c r="I325" s="18">
        <v>6.6</v>
      </c>
      <c r="J325" s="18">
        <v>0</v>
      </c>
      <c r="K325" s="18">
        <v>0</v>
      </c>
      <c r="L325" s="18"/>
      <c r="M325" s="18"/>
      <c r="N325" s="18"/>
      <c r="O325" s="18">
        <v>0</v>
      </c>
      <c r="P325" s="18">
        <v>-28.5</v>
      </c>
      <c r="Q325" s="18">
        <v>0</v>
      </c>
      <c r="R325" s="18">
        <v>0</v>
      </c>
      <c r="S325" s="18">
        <v>21.9</v>
      </c>
      <c r="T325" s="18">
        <f t="shared" si="1048"/>
        <v>0</v>
      </c>
      <c r="U325" s="18">
        <f t="shared" si="944"/>
        <v>0</v>
      </c>
      <c r="V325" s="18">
        <f t="shared" si="945"/>
        <v>0</v>
      </c>
      <c r="W325" s="18">
        <v>21.9</v>
      </c>
      <c r="X325" s="18"/>
      <c r="Y325" s="18"/>
      <c r="Z325" s="18"/>
      <c r="AA325" s="18"/>
      <c r="AB325" s="18"/>
      <c r="AC325" s="18"/>
      <c r="AD325" s="18"/>
      <c r="AE325" s="18"/>
      <c r="AF325" s="41">
        <v>0</v>
      </c>
      <c r="AG325" s="41"/>
      <c r="AH325" s="41">
        <v>0</v>
      </c>
      <c r="AI325" s="41">
        <v>0</v>
      </c>
      <c r="AJ325" s="41">
        <v>0</v>
      </c>
      <c r="AK325" s="41">
        <v>0</v>
      </c>
      <c r="AL325" s="41">
        <v>0</v>
      </c>
      <c r="AM325" s="41">
        <v>0</v>
      </c>
      <c r="AN325" s="41">
        <v>0</v>
      </c>
      <c r="AO325" s="42">
        <v>0</v>
      </c>
      <c r="AP325" s="42">
        <v>0</v>
      </c>
      <c r="AQ325" s="42">
        <v>0</v>
      </c>
      <c r="AR325" s="42">
        <v>0</v>
      </c>
      <c r="AS325" s="42">
        <v>0</v>
      </c>
      <c r="AT325" s="42">
        <v>0</v>
      </c>
      <c r="AU325" s="42">
        <f t="shared" si="946"/>
        <v>0</v>
      </c>
      <c r="AV325" s="42">
        <f t="shared" si="947"/>
        <v>0</v>
      </c>
      <c r="AW325" s="42">
        <f t="shared" si="948"/>
        <v>21.9</v>
      </c>
      <c r="AX325" s="42">
        <f t="shared" si="949"/>
        <v>0</v>
      </c>
      <c r="AY325" s="42">
        <f t="shared" si="950"/>
        <v>0</v>
      </c>
      <c r="AZ325" s="42"/>
      <c r="BA325" s="43"/>
      <c r="BB325" s="44">
        <v>0</v>
      </c>
    </row>
    <row r="326" spans="2:54" x14ac:dyDescent="0.3">
      <c r="B326" s="38" t="s">
        <v>239</v>
      </c>
      <c r="C326" s="38" t="s">
        <v>189</v>
      </c>
      <c r="D326" s="38" t="s">
        <v>86</v>
      </c>
      <c r="E326" s="39" t="str">
        <f t="shared" si="943"/>
        <v>0709</v>
      </c>
      <c r="F326" s="16" t="s">
        <v>303</v>
      </c>
      <c r="G326" s="38"/>
      <c r="H326" s="48" t="s">
        <v>304</v>
      </c>
      <c r="I326" s="18"/>
      <c r="J326" s="18"/>
      <c r="K326" s="18"/>
      <c r="L326" s="18"/>
      <c r="M326" s="18"/>
      <c r="N326" s="18"/>
      <c r="O326" s="18">
        <f>O327</f>
        <v>0</v>
      </c>
      <c r="P326" s="18">
        <f>P327</f>
        <v>0</v>
      </c>
      <c r="Q326" s="18"/>
      <c r="R326" s="18"/>
      <c r="S326" s="18"/>
      <c r="T326" s="18">
        <f t="shared" si="1048"/>
        <v>0</v>
      </c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41">
        <f t="shared" ref="AF326:AT326" si="1082">AF327</f>
        <v>773.84400000000005</v>
      </c>
      <c r="AG326" s="41">
        <f t="shared" si="1082"/>
        <v>0</v>
      </c>
      <c r="AH326" s="41">
        <f t="shared" si="1082"/>
        <v>773.84400000000005</v>
      </c>
      <c r="AI326" s="41">
        <f t="shared" si="1082"/>
        <v>0</v>
      </c>
      <c r="AJ326" s="41">
        <f t="shared" si="1082"/>
        <v>0</v>
      </c>
      <c r="AK326" s="41">
        <f t="shared" si="1082"/>
        <v>0</v>
      </c>
      <c r="AL326" s="41">
        <f t="shared" si="1082"/>
        <v>773.84400000000005</v>
      </c>
      <c r="AM326" s="41">
        <f t="shared" si="1082"/>
        <v>773.84400000000005</v>
      </c>
      <c r="AN326" s="41">
        <f t="shared" si="1082"/>
        <v>0</v>
      </c>
      <c r="AO326" s="14">
        <f t="shared" si="1082"/>
        <v>773.84400000000005</v>
      </c>
      <c r="AP326" s="42">
        <f t="shared" si="1082"/>
        <v>773.84400000000005</v>
      </c>
      <c r="AQ326" s="42">
        <f t="shared" si="1082"/>
        <v>0</v>
      </c>
      <c r="AR326" s="42">
        <f t="shared" si="1082"/>
        <v>0</v>
      </c>
      <c r="AS326" s="42">
        <f t="shared" si="1082"/>
        <v>0</v>
      </c>
      <c r="AT326" s="42">
        <f t="shared" si="1082"/>
        <v>0</v>
      </c>
      <c r="AU326" s="42">
        <f t="shared" si="946"/>
        <v>773.84400000000005</v>
      </c>
      <c r="AV326" s="42">
        <f t="shared" si="947"/>
        <v>-773.84400000000005</v>
      </c>
      <c r="AW326" s="42"/>
      <c r="AX326" s="42"/>
      <c r="AY326" s="42"/>
      <c r="AZ326" s="42"/>
      <c r="BA326" s="43">
        <f t="shared" si="951"/>
        <v>100</v>
      </c>
      <c r="BB326" s="44"/>
    </row>
    <row r="327" spans="2:54" ht="31.2" x14ac:dyDescent="0.3">
      <c r="B327" s="38" t="s">
        <v>239</v>
      </c>
      <c r="C327" s="38" t="s">
        <v>189</v>
      </c>
      <c r="D327" s="38" t="s">
        <v>86</v>
      </c>
      <c r="E327" s="39" t="str">
        <f t="shared" si="943"/>
        <v>0709</v>
      </c>
      <c r="F327" s="16" t="s">
        <v>303</v>
      </c>
      <c r="G327" s="38" t="s">
        <v>150</v>
      </c>
      <c r="H327" s="40" t="s">
        <v>151</v>
      </c>
      <c r="I327" s="18"/>
      <c r="J327" s="18"/>
      <c r="K327" s="18"/>
      <c r="L327" s="18"/>
      <c r="M327" s="18"/>
      <c r="N327" s="18"/>
      <c r="O327" s="18">
        <v>0</v>
      </c>
      <c r="P327" s="18">
        <v>0</v>
      </c>
      <c r="Q327" s="18"/>
      <c r="R327" s="18"/>
      <c r="S327" s="18"/>
      <c r="T327" s="18">
        <f t="shared" si="1048"/>
        <v>0</v>
      </c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41">
        <v>773.84400000000005</v>
      </c>
      <c r="AG327" s="41"/>
      <c r="AH327" s="41">
        <f>AF327</f>
        <v>773.84400000000005</v>
      </c>
      <c r="AI327" s="41">
        <f>AG327</f>
        <v>0</v>
      </c>
      <c r="AJ327" s="41">
        <v>0</v>
      </c>
      <c r="AK327" s="41">
        <v>0</v>
      </c>
      <c r="AL327" s="41">
        <v>773.84400000000005</v>
      </c>
      <c r="AM327" s="41">
        <f>AL327</f>
        <v>773.84400000000005</v>
      </c>
      <c r="AN327" s="41">
        <v>0</v>
      </c>
      <c r="AO327" s="42">
        <v>773.84400000000005</v>
      </c>
      <c r="AP327" s="42">
        <v>773.84400000000005</v>
      </c>
      <c r="AQ327" s="42">
        <v>0</v>
      </c>
      <c r="AR327" s="42">
        <v>0</v>
      </c>
      <c r="AS327" s="42">
        <v>0</v>
      </c>
      <c r="AT327" s="42">
        <v>0</v>
      </c>
      <c r="AU327" s="42">
        <f t="shared" si="946"/>
        <v>773.84400000000005</v>
      </c>
      <c r="AV327" s="42">
        <f t="shared" si="947"/>
        <v>-773.84400000000005</v>
      </c>
      <c r="AW327" s="42"/>
      <c r="AX327" s="42"/>
      <c r="AY327" s="42"/>
      <c r="AZ327" s="42"/>
      <c r="BA327" s="43">
        <f t="shared" si="951"/>
        <v>100</v>
      </c>
      <c r="BB327" s="44"/>
    </row>
    <row r="328" spans="2:54" ht="31.2" x14ac:dyDescent="0.3">
      <c r="B328" s="38" t="s">
        <v>239</v>
      </c>
      <c r="C328" s="38" t="s">
        <v>189</v>
      </c>
      <c r="D328" s="38" t="s">
        <v>86</v>
      </c>
      <c r="E328" s="39" t="str">
        <f t="shared" si="943"/>
        <v>0709</v>
      </c>
      <c r="F328" s="38" t="s">
        <v>72</v>
      </c>
      <c r="G328" s="39"/>
      <c r="H328" s="40" t="s">
        <v>73</v>
      </c>
      <c r="I328" s="18"/>
      <c r="J328" s="18"/>
      <c r="K328" s="18"/>
      <c r="L328" s="18"/>
      <c r="M328" s="18"/>
      <c r="N328" s="18"/>
      <c r="O328" s="18">
        <f>O329</f>
        <v>0</v>
      </c>
      <c r="P328" s="18">
        <f>P329</f>
        <v>0</v>
      </c>
      <c r="Q328" s="18">
        <f>Q329</f>
        <v>0</v>
      </c>
      <c r="R328" s="18">
        <f>R329</f>
        <v>0</v>
      </c>
      <c r="S328" s="18"/>
      <c r="T328" s="18">
        <f t="shared" si="1048"/>
        <v>0</v>
      </c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41">
        <f t="shared" ref="AF328:AT328" si="1083">AF329</f>
        <v>740</v>
      </c>
      <c r="AG328" s="41">
        <f t="shared" si="1083"/>
        <v>0</v>
      </c>
      <c r="AH328" s="41">
        <f t="shared" si="1083"/>
        <v>0</v>
      </c>
      <c r="AI328" s="41">
        <f t="shared" si="1083"/>
        <v>0</v>
      </c>
      <c r="AJ328" s="41">
        <f t="shared" si="1083"/>
        <v>0</v>
      </c>
      <c r="AK328" s="41">
        <f t="shared" si="1083"/>
        <v>0</v>
      </c>
      <c r="AL328" s="41">
        <f t="shared" si="1083"/>
        <v>740</v>
      </c>
      <c r="AM328" s="41">
        <f t="shared" si="1083"/>
        <v>0</v>
      </c>
      <c r="AN328" s="41">
        <f t="shared" si="1083"/>
        <v>0</v>
      </c>
      <c r="AO328" s="14">
        <f t="shared" si="1083"/>
        <v>640</v>
      </c>
      <c r="AP328" s="42">
        <f t="shared" si="1083"/>
        <v>740</v>
      </c>
      <c r="AQ328" s="42">
        <f t="shared" si="1083"/>
        <v>0</v>
      </c>
      <c r="AR328" s="42">
        <f t="shared" si="1083"/>
        <v>0</v>
      </c>
      <c r="AS328" s="42">
        <f t="shared" si="1083"/>
        <v>0</v>
      </c>
      <c r="AT328" s="42">
        <f t="shared" si="1083"/>
        <v>0</v>
      </c>
      <c r="AU328" s="42">
        <f t="shared" si="946"/>
        <v>740</v>
      </c>
      <c r="AV328" s="42">
        <f t="shared" si="947"/>
        <v>-740</v>
      </c>
      <c r="AW328" s="42"/>
      <c r="AX328" s="42"/>
      <c r="AY328" s="42"/>
      <c r="AZ328" s="42"/>
      <c r="BA328" s="43">
        <f t="shared" si="951"/>
        <v>100</v>
      </c>
      <c r="BB328" s="44"/>
    </row>
    <row r="329" spans="2:54" ht="46.8" x14ac:dyDescent="0.3">
      <c r="B329" s="38" t="s">
        <v>239</v>
      </c>
      <c r="C329" s="38" t="s">
        <v>189</v>
      </c>
      <c r="D329" s="38" t="s">
        <v>86</v>
      </c>
      <c r="E329" s="39" t="str">
        <f t="shared" si="943"/>
        <v>0709</v>
      </c>
      <c r="F329" s="38" t="s">
        <v>292</v>
      </c>
      <c r="G329" s="39"/>
      <c r="H329" s="40" t="s">
        <v>293</v>
      </c>
      <c r="I329" s="18"/>
      <c r="J329" s="18"/>
      <c r="K329" s="18"/>
      <c r="L329" s="18"/>
      <c r="M329" s="18"/>
      <c r="N329" s="18"/>
      <c r="O329" s="18">
        <f>O330+O331</f>
        <v>0</v>
      </c>
      <c r="P329" s="18">
        <f>P330+P331</f>
        <v>0</v>
      </c>
      <c r="Q329" s="18">
        <f>Q330+Q331</f>
        <v>0</v>
      </c>
      <c r="R329" s="18">
        <f>R330+R331</f>
        <v>0</v>
      </c>
      <c r="S329" s="18"/>
      <c r="T329" s="18">
        <f t="shared" si="1048"/>
        <v>0</v>
      </c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41">
        <f t="shared" ref="AF329:AT329" si="1084">AF330+AF331</f>
        <v>740</v>
      </c>
      <c r="AG329" s="41">
        <f t="shared" si="1084"/>
        <v>0</v>
      </c>
      <c r="AH329" s="41">
        <f t="shared" si="1084"/>
        <v>0</v>
      </c>
      <c r="AI329" s="41">
        <f t="shared" si="1084"/>
        <v>0</v>
      </c>
      <c r="AJ329" s="41">
        <f t="shared" si="1084"/>
        <v>0</v>
      </c>
      <c r="AK329" s="41">
        <f t="shared" si="1084"/>
        <v>0</v>
      </c>
      <c r="AL329" s="41">
        <f t="shared" si="1084"/>
        <v>740</v>
      </c>
      <c r="AM329" s="41">
        <f t="shared" si="1084"/>
        <v>0</v>
      </c>
      <c r="AN329" s="41">
        <f t="shared" si="1084"/>
        <v>0</v>
      </c>
      <c r="AO329" s="42">
        <f t="shared" si="1084"/>
        <v>640</v>
      </c>
      <c r="AP329" s="42">
        <f t="shared" si="1084"/>
        <v>740</v>
      </c>
      <c r="AQ329" s="42">
        <f t="shared" si="1084"/>
        <v>0</v>
      </c>
      <c r="AR329" s="42">
        <f t="shared" si="1084"/>
        <v>0</v>
      </c>
      <c r="AS329" s="42">
        <f t="shared" si="1084"/>
        <v>0</v>
      </c>
      <c r="AT329" s="42">
        <f t="shared" si="1084"/>
        <v>0</v>
      </c>
      <c r="AU329" s="42">
        <f t="shared" si="946"/>
        <v>740</v>
      </c>
      <c r="AV329" s="42">
        <f t="shared" si="947"/>
        <v>-740</v>
      </c>
      <c r="AW329" s="42"/>
      <c r="AX329" s="42"/>
      <c r="AY329" s="42"/>
      <c r="AZ329" s="42"/>
      <c r="BA329" s="43">
        <f t="shared" si="951"/>
        <v>100</v>
      </c>
      <c r="BB329" s="44"/>
    </row>
    <row r="330" spans="2:54" ht="31.2" x14ac:dyDescent="0.3">
      <c r="B330" s="38" t="s">
        <v>239</v>
      </c>
      <c r="C330" s="38" t="s">
        <v>189</v>
      </c>
      <c r="D330" s="38" t="s">
        <v>86</v>
      </c>
      <c r="E330" s="39" t="str">
        <f t="shared" si="943"/>
        <v>0709</v>
      </c>
      <c r="F330" s="38" t="s">
        <v>292</v>
      </c>
      <c r="G330" s="38" t="s">
        <v>150</v>
      </c>
      <c r="H330" s="40" t="s">
        <v>151</v>
      </c>
      <c r="I330" s="18"/>
      <c r="J330" s="18"/>
      <c r="K330" s="18"/>
      <c r="L330" s="18"/>
      <c r="M330" s="18"/>
      <c r="N330" s="18"/>
      <c r="O330" s="18">
        <v>0</v>
      </c>
      <c r="P330" s="18">
        <v>0</v>
      </c>
      <c r="Q330" s="18">
        <v>0</v>
      </c>
      <c r="R330" s="18">
        <v>0</v>
      </c>
      <c r="S330" s="18"/>
      <c r="T330" s="18">
        <f t="shared" si="1048"/>
        <v>0</v>
      </c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41">
        <v>0</v>
      </c>
      <c r="AG330" s="41"/>
      <c r="AH330" s="41">
        <v>0</v>
      </c>
      <c r="AI330" s="41">
        <v>0</v>
      </c>
      <c r="AJ330" s="41">
        <v>0</v>
      </c>
      <c r="AK330" s="41">
        <v>0</v>
      </c>
      <c r="AL330" s="41">
        <v>0</v>
      </c>
      <c r="AM330" s="41">
        <v>0</v>
      </c>
      <c r="AN330" s="41">
        <v>0</v>
      </c>
      <c r="AO330" s="14">
        <v>0</v>
      </c>
      <c r="AP330" s="42">
        <v>0</v>
      </c>
      <c r="AQ330" s="42">
        <v>0</v>
      </c>
      <c r="AR330" s="42">
        <v>0</v>
      </c>
      <c r="AS330" s="42">
        <v>0</v>
      </c>
      <c r="AT330" s="42">
        <v>0</v>
      </c>
      <c r="AU330" s="42">
        <f t="shared" si="946"/>
        <v>0</v>
      </c>
      <c r="AV330" s="42">
        <f t="shared" si="947"/>
        <v>0</v>
      </c>
      <c r="AW330" s="42"/>
      <c r="AX330" s="42"/>
      <c r="AY330" s="42"/>
      <c r="AZ330" s="42"/>
      <c r="BA330" s="43"/>
      <c r="BB330" s="20">
        <v>0</v>
      </c>
    </row>
    <row r="331" spans="2:54" ht="46.8" x14ac:dyDescent="0.3">
      <c r="B331" s="38" t="s">
        <v>239</v>
      </c>
      <c r="C331" s="38" t="s">
        <v>189</v>
      </c>
      <c r="D331" s="38" t="s">
        <v>86</v>
      </c>
      <c r="E331" s="39" t="str">
        <f t="shared" si="943"/>
        <v>0709</v>
      </c>
      <c r="F331" s="38" t="s">
        <v>294</v>
      </c>
      <c r="G331" s="38"/>
      <c r="H331" s="55" t="s">
        <v>295</v>
      </c>
      <c r="I331" s="18"/>
      <c r="J331" s="18"/>
      <c r="K331" s="18"/>
      <c r="L331" s="18"/>
      <c r="M331" s="18"/>
      <c r="N331" s="18"/>
      <c r="O331" s="18">
        <f>O332</f>
        <v>0</v>
      </c>
      <c r="P331" s="18">
        <f>P332</f>
        <v>0</v>
      </c>
      <c r="Q331" s="18">
        <f>Q332</f>
        <v>0</v>
      </c>
      <c r="R331" s="18">
        <f>R332</f>
        <v>0</v>
      </c>
      <c r="S331" s="18"/>
      <c r="T331" s="18">
        <f t="shared" si="1048"/>
        <v>0</v>
      </c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41">
        <f t="shared" ref="AF331:AT331" si="1085">AF332</f>
        <v>740</v>
      </c>
      <c r="AG331" s="41">
        <f t="shared" si="1085"/>
        <v>0</v>
      </c>
      <c r="AH331" s="41">
        <f t="shared" si="1085"/>
        <v>0</v>
      </c>
      <c r="AI331" s="41">
        <f t="shared" si="1085"/>
        <v>0</v>
      </c>
      <c r="AJ331" s="41">
        <f t="shared" si="1085"/>
        <v>0</v>
      </c>
      <c r="AK331" s="41">
        <f t="shared" si="1085"/>
        <v>0</v>
      </c>
      <c r="AL331" s="41">
        <f t="shared" si="1085"/>
        <v>740</v>
      </c>
      <c r="AM331" s="41">
        <f t="shared" si="1085"/>
        <v>0</v>
      </c>
      <c r="AN331" s="41">
        <f t="shared" si="1085"/>
        <v>0</v>
      </c>
      <c r="AO331" s="42">
        <f t="shared" si="1085"/>
        <v>640</v>
      </c>
      <c r="AP331" s="42">
        <f t="shared" si="1085"/>
        <v>740</v>
      </c>
      <c r="AQ331" s="42">
        <f t="shared" si="1085"/>
        <v>0</v>
      </c>
      <c r="AR331" s="42">
        <f t="shared" si="1085"/>
        <v>0</v>
      </c>
      <c r="AS331" s="42">
        <f t="shared" si="1085"/>
        <v>0</v>
      </c>
      <c r="AT331" s="42">
        <f t="shared" si="1085"/>
        <v>0</v>
      </c>
      <c r="AU331" s="42">
        <f t="shared" si="946"/>
        <v>740</v>
      </c>
      <c r="AV331" s="42">
        <f t="shared" si="947"/>
        <v>-740</v>
      </c>
      <c r="AW331" s="42"/>
      <c r="AX331" s="42"/>
      <c r="AY331" s="42"/>
      <c r="AZ331" s="42"/>
      <c r="BA331" s="43">
        <f t="shared" si="951"/>
        <v>100</v>
      </c>
      <c r="BB331" s="44"/>
    </row>
    <row r="332" spans="2:54" ht="31.2" x14ac:dyDescent="0.3">
      <c r="B332" s="38" t="s">
        <v>239</v>
      </c>
      <c r="C332" s="38" t="s">
        <v>189</v>
      </c>
      <c r="D332" s="38" t="s">
        <v>86</v>
      </c>
      <c r="E332" s="39" t="str">
        <f t="shared" si="943"/>
        <v>0709</v>
      </c>
      <c r="F332" s="38" t="s">
        <v>294</v>
      </c>
      <c r="G332" s="38" t="s">
        <v>150</v>
      </c>
      <c r="H332" s="40" t="s">
        <v>151</v>
      </c>
      <c r="I332" s="18"/>
      <c r="J332" s="18"/>
      <c r="K332" s="18"/>
      <c r="L332" s="18"/>
      <c r="M332" s="18"/>
      <c r="N332" s="18"/>
      <c r="O332" s="18">
        <v>0</v>
      </c>
      <c r="P332" s="18">
        <v>0</v>
      </c>
      <c r="Q332" s="18">
        <v>0</v>
      </c>
      <c r="R332" s="18">
        <v>0</v>
      </c>
      <c r="S332" s="18"/>
      <c r="T332" s="18">
        <f t="shared" si="1048"/>
        <v>0</v>
      </c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41">
        <v>740</v>
      </c>
      <c r="AG332" s="41"/>
      <c r="AH332" s="41">
        <v>0</v>
      </c>
      <c r="AI332" s="41">
        <v>0</v>
      </c>
      <c r="AJ332" s="41">
        <v>0</v>
      </c>
      <c r="AK332" s="41">
        <v>0</v>
      </c>
      <c r="AL332" s="41">
        <v>740</v>
      </c>
      <c r="AM332" s="41">
        <v>0</v>
      </c>
      <c r="AN332" s="41">
        <v>0</v>
      </c>
      <c r="AO332" s="14">
        <v>640</v>
      </c>
      <c r="AP332" s="42">
        <v>740</v>
      </c>
      <c r="AQ332" s="42">
        <v>0</v>
      </c>
      <c r="AR332" s="42">
        <v>0</v>
      </c>
      <c r="AS332" s="42">
        <v>0</v>
      </c>
      <c r="AT332" s="42">
        <v>0</v>
      </c>
      <c r="AU332" s="42">
        <f t="shared" si="946"/>
        <v>740</v>
      </c>
      <c r="AV332" s="42">
        <f t="shared" si="947"/>
        <v>-740</v>
      </c>
      <c r="AW332" s="42"/>
      <c r="AX332" s="42"/>
      <c r="AY332" s="42"/>
      <c r="AZ332" s="42"/>
      <c r="BA332" s="43">
        <f t="shared" si="951"/>
        <v>100</v>
      </c>
      <c r="BB332" s="44"/>
    </row>
    <row r="333" spans="2:54" s="21" customFormat="1" x14ac:dyDescent="0.3">
      <c r="B333" s="22" t="s">
        <v>239</v>
      </c>
      <c r="C333" s="22" t="s">
        <v>103</v>
      </c>
      <c r="D333" s="22"/>
      <c r="E333" s="23" t="str">
        <f t="shared" si="943"/>
        <v>08</v>
      </c>
      <c r="F333" s="22"/>
      <c r="G333" s="22"/>
      <c r="H333" s="24" t="s">
        <v>104</v>
      </c>
      <c r="I333" s="25">
        <f t="shared" ref="I333:S333" si="1086">I334+I401</f>
        <v>1663476.4999999995</v>
      </c>
      <c r="J333" s="25">
        <f t="shared" si="1086"/>
        <v>1748775.6999999997</v>
      </c>
      <c r="K333" s="25">
        <f t="shared" si="1086"/>
        <v>1869678.5999999999</v>
      </c>
      <c r="L333" s="25">
        <f t="shared" si="1086"/>
        <v>8537.6</v>
      </c>
      <c r="M333" s="25">
        <f t="shared" si="1086"/>
        <v>-8537.6</v>
      </c>
      <c r="N333" s="25">
        <f t="shared" si="1086"/>
        <v>0</v>
      </c>
      <c r="O333" s="25">
        <f t="shared" si="1086"/>
        <v>83339.593999999997</v>
      </c>
      <c r="P333" s="25">
        <f t="shared" si="1086"/>
        <v>43446.22</v>
      </c>
      <c r="Q333" s="25">
        <f t="shared" si="1086"/>
        <v>13938.81</v>
      </c>
      <c r="R333" s="25">
        <f t="shared" si="1086"/>
        <v>57223.838000000003</v>
      </c>
      <c r="S333" s="25">
        <f t="shared" si="1086"/>
        <v>117794.84299999999</v>
      </c>
      <c r="T333" s="25">
        <f t="shared" si="1048"/>
        <v>1987757.4049999996</v>
      </c>
      <c r="U333" s="25">
        <f t="shared" si="944"/>
        <v>1740238.0999999996</v>
      </c>
      <c r="V333" s="25">
        <f t="shared" si="945"/>
        <v>1869678.5999999999</v>
      </c>
      <c r="W333" s="25">
        <f t="shared" ref="W333:AT333" si="1087">W334+W401</f>
        <v>18647.900000000001</v>
      </c>
      <c r="X333" s="25">
        <f t="shared" si="1087"/>
        <v>0</v>
      </c>
      <c r="Y333" s="25">
        <f t="shared" si="1087"/>
        <v>0</v>
      </c>
      <c r="Z333" s="25">
        <f t="shared" si="1087"/>
        <v>96146.942999999999</v>
      </c>
      <c r="AA333" s="25">
        <f t="shared" si="1087"/>
        <v>27562.9</v>
      </c>
      <c r="AB333" s="25">
        <f t="shared" si="1087"/>
        <v>0</v>
      </c>
      <c r="AC333" s="25">
        <f t="shared" si="1087"/>
        <v>27562.9</v>
      </c>
      <c r="AD333" s="25">
        <f t="shared" si="1087"/>
        <v>0</v>
      </c>
      <c r="AE333" s="25">
        <f t="shared" si="1087"/>
        <v>0</v>
      </c>
      <c r="AF333" s="26">
        <f t="shared" si="1087"/>
        <v>2037599.2827399999</v>
      </c>
      <c r="AG333" s="26">
        <f t="shared" si="1087"/>
        <v>0</v>
      </c>
      <c r="AH333" s="26">
        <f t="shared" si="1087"/>
        <v>60344.956469999997</v>
      </c>
      <c r="AI333" s="26">
        <f t="shared" si="1087"/>
        <v>0</v>
      </c>
      <c r="AJ333" s="26">
        <f t="shared" si="1087"/>
        <v>0</v>
      </c>
      <c r="AK333" s="26">
        <f t="shared" si="1087"/>
        <v>0</v>
      </c>
      <c r="AL333" s="26">
        <f t="shared" si="1087"/>
        <v>1945375.33017</v>
      </c>
      <c r="AM333" s="26">
        <f t="shared" si="1087"/>
        <v>60344.956469999997</v>
      </c>
      <c r="AN333" s="26">
        <f t="shared" si="1087"/>
        <v>0</v>
      </c>
      <c r="AO333" s="27">
        <f t="shared" si="1087"/>
        <v>1302689.5504400001</v>
      </c>
      <c r="AP333" s="27">
        <f t="shared" si="1087"/>
        <v>1954799.54739</v>
      </c>
      <c r="AQ333" s="27">
        <f t="shared" si="1087"/>
        <v>83339.593999999997</v>
      </c>
      <c r="AR333" s="27">
        <f t="shared" si="1087"/>
        <v>0</v>
      </c>
      <c r="AS333" s="27">
        <f t="shared" si="1087"/>
        <v>0</v>
      </c>
      <c r="AT333" s="27">
        <f t="shared" si="1087"/>
        <v>0</v>
      </c>
      <c r="AU333" s="27">
        <f t="shared" si="946"/>
        <v>2038139.14139</v>
      </c>
      <c r="AV333" s="27">
        <f t="shared" si="947"/>
        <v>-50381.736390000442</v>
      </c>
      <c r="AW333" s="27">
        <f t="shared" si="948"/>
        <v>2102552.2479999997</v>
      </c>
      <c r="AX333" s="27">
        <f t="shared" si="949"/>
        <v>1767800.9999999995</v>
      </c>
      <c r="AY333" s="27">
        <f t="shared" si="950"/>
        <v>1897241.4999999998</v>
      </c>
      <c r="AZ333" s="27">
        <f>AZ334+AZ401</f>
        <v>0</v>
      </c>
      <c r="BA333" s="28">
        <f t="shared" si="951"/>
        <v>95.473891586475986</v>
      </c>
      <c r="BB333" s="20"/>
    </row>
    <row r="334" spans="2:54" s="30" customFormat="1" x14ac:dyDescent="0.3">
      <c r="B334" s="31" t="s">
        <v>239</v>
      </c>
      <c r="C334" s="31" t="s">
        <v>103</v>
      </c>
      <c r="D334" s="31" t="s">
        <v>42</v>
      </c>
      <c r="E334" s="29" t="str">
        <f t="shared" si="943"/>
        <v>0801</v>
      </c>
      <c r="F334" s="31"/>
      <c r="G334" s="31"/>
      <c r="H334" s="32" t="s">
        <v>105</v>
      </c>
      <c r="I334" s="33">
        <f t="shared" ref="I334:N334" si="1088">I335+I347+I384+I391</f>
        <v>1514970.0999999996</v>
      </c>
      <c r="J334" s="33">
        <f t="shared" si="1088"/>
        <v>1596160.4999999998</v>
      </c>
      <c r="K334" s="33">
        <f t="shared" si="1088"/>
        <v>1717063.4</v>
      </c>
      <c r="L334" s="33">
        <f t="shared" si="1088"/>
        <v>8537.6</v>
      </c>
      <c r="M334" s="33">
        <f t="shared" si="1088"/>
        <v>-8537.6</v>
      </c>
      <c r="N334" s="33">
        <f t="shared" si="1088"/>
        <v>0</v>
      </c>
      <c r="O334" s="33">
        <f>O335+O347+O384+O391+O396</f>
        <v>83339.593999999997</v>
      </c>
      <c r="P334" s="33">
        <f>P335+P347+P384+P391+P396</f>
        <v>43446.22</v>
      </c>
      <c r="Q334" s="33">
        <f>Q335+Q347+Q384+Q391+Q396</f>
        <v>13938.81</v>
      </c>
      <c r="R334" s="33">
        <f>R335+R347+R384+R391+R396</f>
        <v>57223.838000000003</v>
      </c>
      <c r="S334" s="33">
        <f>S335+S347+S384+S391</f>
        <v>99146.942999999999</v>
      </c>
      <c r="T334" s="33">
        <f t="shared" si="1048"/>
        <v>1820603.1049999997</v>
      </c>
      <c r="U334" s="33">
        <f t="shared" si="944"/>
        <v>1587622.8999999997</v>
      </c>
      <c r="V334" s="33">
        <f t="shared" si="945"/>
        <v>1717063.4</v>
      </c>
      <c r="W334" s="33">
        <f t="shared" ref="W334:AE334" si="1089">W335+W347+W384+W391</f>
        <v>0</v>
      </c>
      <c r="X334" s="33">
        <f t="shared" si="1089"/>
        <v>0</v>
      </c>
      <c r="Y334" s="33">
        <f t="shared" si="1089"/>
        <v>0</v>
      </c>
      <c r="Z334" s="33">
        <f t="shared" si="1089"/>
        <v>96146.942999999999</v>
      </c>
      <c r="AA334" s="33">
        <f t="shared" si="1089"/>
        <v>4972.5</v>
      </c>
      <c r="AB334" s="33">
        <f t="shared" si="1089"/>
        <v>0</v>
      </c>
      <c r="AC334" s="33">
        <f t="shared" si="1089"/>
        <v>4972.5</v>
      </c>
      <c r="AD334" s="33">
        <f t="shared" si="1089"/>
        <v>0</v>
      </c>
      <c r="AE334" s="33">
        <f t="shared" si="1089"/>
        <v>0</v>
      </c>
      <c r="AF334" s="34">
        <f t="shared" ref="AF334:AT334" si="1090">AF335+AF347+AF384+AF391+AF396</f>
        <v>1870778.9641799999</v>
      </c>
      <c r="AG334" s="34">
        <f t="shared" si="1090"/>
        <v>0</v>
      </c>
      <c r="AH334" s="34">
        <f t="shared" si="1090"/>
        <v>60344.956469999997</v>
      </c>
      <c r="AI334" s="34">
        <f t="shared" si="1090"/>
        <v>0</v>
      </c>
      <c r="AJ334" s="34">
        <f t="shared" si="1090"/>
        <v>0</v>
      </c>
      <c r="AK334" s="34">
        <f t="shared" si="1090"/>
        <v>0</v>
      </c>
      <c r="AL334" s="34">
        <f t="shared" si="1090"/>
        <v>1784660.5072599999</v>
      </c>
      <c r="AM334" s="34">
        <f t="shared" si="1090"/>
        <v>60344.956469999997</v>
      </c>
      <c r="AN334" s="34">
        <f t="shared" si="1090"/>
        <v>0</v>
      </c>
      <c r="AO334" s="35">
        <f t="shared" si="1090"/>
        <v>1197126.7486700001</v>
      </c>
      <c r="AP334" s="36">
        <f t="shared" si="1090"/>
        <v>1787691.84739</v>
      </c>
      <c r="AQ334" s="36">
        <f t="shared" si="1090"/>
        <v>83339.593999999997</v>
      </c>
      <c r="AR334" s="36">
        <f t="shared" si="1090"/>
        <v>0</v>
      </c>
      <c r="AS334" s="36">
        <f t="shared" si="1090"/>
        <v>0</v>
      </c>
      <c r="AT334" s="36">
        <f t="shared" si="1090"/>
        <v>0</v>
      </c>
      <c r="AU334" s="36">
        <f t="shared" si="946"/>
        <v>1871031.4413900001</v>
      </c>
      <c r="AV334" s="36">
        <f t="shared" si="947"/>
        <v>-50428.336390000302</v>
      </c>
      <c r="AW334" s="36">
        <f t="shared" si="948"/>
        <v>1916750.0479999997</v>
      </c>
      <c r="AX334" s="36">
        <f t="shared" si="949"/>
        <v>1592595.3999999997</v>
      </c>
      <c r="AY334" s="36">
        <f t="shared" si="950"/>
        <v>1722035.9</v>
      </c>
      <c r="AZ334" s="36">
        <f>AZ335+AZ347+AZ384+AZ391</f>
        <v>0</v>
      </c>
      <c r="BA334" s="37">
        <f t="shared" si="951"/>
        <v>95.396652487069872</v>
      </c>
      <c r="BB334" s="20"/>
    </row>
    <row r="335" spans="2:54" x14ac:dyDescent="0.3">
      <c r="B335" s="38" t="s">
        <v>239</v>
      </c>
      <c r="C335" s="38" t="s">
        <v>103</v>
      </c>
      <c r="D335" s="38" t="s">
        <v>42</v>
      </c>
      <c r="E335" s="39" t="str">
        <f t="shared" si="943"/>
        <v>0801</v>
      </c>
      <c r="F335" s="38" t="s">
        <v>191</v>
      </c>
      <c r="G335" s="38"/>
      <c r="H335" s="40" t="s">
        <v>192</v>
      </c>
      <c r="I335" s="18">
        <f t="shared" ref="I335:N335" si="1091">I340</f>
        <v>2693</v>
      </c>
      <c r="J335" s="18">
        <f t="shared" si="1091"/>
        <v>2693</v>
      </c>
      <c r="K335" s="18">
        <f t="shared" si="1091"/>
        <v>2693</v>
      </c>
      <c r="L335" s="18">
        <f t="shared" si="1091"/>
        <v>0</v>
      </c>
      <c r="M335" s="18">
        <f t="shared" si="1091"/>
        <v>0</v>
      </c>
      <c r="N335" s="18">
        <f t="shared" si="1091"/>
        <v>0</v>
      </c>
      <c r="O335" s="18">
        <f>O340+O336</f>
        <v>0</v>
      </c>
      <c r="P335" s="18">
        <f>P340+P336</f>
        <v>0</v>
      </c>
      <c r="Q335" s="18">
        <f>Q340+Q336</f>
        <v>0</v>
      </c>
      <c r="R335" s="18">
        <f>R340+R336</f>
        <v>0</v>
      </c>
      <c r="S335" s="18">
        <f>S340</f>
        <v>190</v>
      </c>
      <c r="T335" s="18">
        <f t="shared" si="1048"/>
        <v>2883</v>
      </c>
      <c r="U335" s="18">
        <f t="shared" si="944"/>
        <v>2693</v>
      </c>
      <c r="V335" s="18">
        <f t="shared" si="945"/>
        <v>2693</v>
      </c>
      <c r="W335" s="18">
        <f t="shared" ref="W335:AE335" si="1092">W340</f>
        <v>0</v>
      </c>
      <c r="X335" s="18">
        <f t="shared" si="1092"/>
        <v>0</v>
      </c>
      <c r="Y335" s="18">
        <f t="shared" si="1092"/>
        <v>0</v>
      </c>
      <c r="Z335" s="18">
        <f t="shared" si="1092"/>
        <v>190</v>
      </c>
      <c r="AA335" s="18">
        <f t="shared" si="1092"/>
        <v>190</v>
      </c>
      <c r="AB335" s="18">
        <f t="shared" si="1092"/>
        <v>0</v>
      </c>
      <c r="AC335" s="18">
        <f t="shared" si="1092"/>
        <v>190</v>
      </c>
      <c r="AD335" s="18">
        <f t="shared" si="1092"/>
        <v>0</v>
      </c>
      <c r="AE335" s="18">
        <f t="shared" si="1092"/>
        <v>0</v>
      </c>
      <c r="AF335" s="41">
        <f t="shared" ref="AF335:AT335" si="1093">AF340+AF336</f>
        <v>7794.92047</v>
      </c>
      <c r="AG335" s="41">
        <f t="shared" si="1093"/>
        <v>0</v>
      </c>
      <c r="AH335" s="41">
        <f t="shared" si="1093"/>
        <v>1199.67047</v>
      </c>
      <c r="AI335" s="41">
        <f t="shared" si="1093"/>
        <v>0</v>
      </c>
      <c r="AJ335" s="41">
        <f t="shared" si="1093"/>
        <v>0</v>
      </c>
      <c r="AK335" s="41">
        <f t="shared" si="1093"/>
        <v>0</v>
      </c>
      <c r="AL335" s="41">
        <f t="shared" si="1093"/>
        <v>7794.92047</v>
      </c>
      <c r="AM335" s="41">
        <f t="shared" si="1093"/>
        <v>1199.67047</v>
      </c>
      <c r="AN335" s="41">
        <f t="shared" si="1093"/>
        <v>0</v>
      </c>
      <c r="AO335" s="42">
        <f t="shared" si="1093"/>
        <v>5861.92047</v>
      </c>
      <c r="AP335" s="42">
        <f t="shared" si="1093"/>
        <v>7798</v>
      </c>
      <c r="AQ335" s="42">
        <f t="shared" si="1093"/>
        <v>0</v>
      </c>
      <c r="AR335" s="42">
        <f t="shared" si="1093"/>
        <v>0</v>
      </c>
      <c r="AS335" s="42">
        <f t="shared" si="1093"/>
        <v>0</v>
      </c>
      <c r="AT335" s="42">
        <f t="shared" si="1093"/>
        <v>0</v>
      </c>
      <c r="AU335" s="42">
        <f t="shared" si="946"/>
        <v>7798</v>
      </c>
      <c r="AV335" s="42">
        <f t="shared" si="947"/>
        <v>-4915</v>
      </c>
      <c r="AW335" s="42">
        <f t="shared" si="948"/>
        <v>3073</v>
      </c>
      <c r="AX335" s="42">
        <f t="shared" si="949"/>
        <v>2883</v>
      </c>
      <c r="AY335" s="42">
        <f t="shared" si="950"/>
        <v>2883</v>
      </c>
      <c r="AZ335" s="42">
        <f>AZ340</f>
        <v>0</v>
      </c>
      <c r="BA335" s="43">
        <f t="shared" si="951"/>
        <v>100</v>
      </c>
      <c r="BB335" s="20"/>
    </row>
    <row r="336" spans="2:54" x14ac:dyDescent="0.3">
      <c r="B336" s="38" t="s">
        <v>239</v>
      </c>
      <c r="C336" s="38" t="s">
        <v>103</v>
      </c>
      <c r="D336" s="38" t="s">
        <v>42</v>
      </c>
      <c r="E336" s="39" t="str">
        <f t="shared" si="943"/>
        <v>0801</v>
      </c>
      <c r="F336" s="38" t="s">
        <v>193</v>
      </c>
      <c r="G336" s="39"/>
      <c r="H336" s="40" t="s">
        <v>109</v>
      </c>
      <c r="I336" s="18"/>
      <c r="J336" s="18"/>
      <c r="K336" s="18"/>
      <c r="L336" s="18"/>
      <c r="M336" s="18"/>
      <c r="N336" s="18"/>
      <c r="O336" s="18">
        <f t="shared" ref="O336:O340" si="1094">O337</f>
        <v>0</v>
      </c>
      <c r="P336" s="18">
        <f t="shared" ref="P336:P340" si="1095">P337</f>
        <v>0</v>
      </c>
      <c r="Q336" s="18">
        <f t="shared" ref="Q336:Q340" si="1096">Q337</f>
        <v>0</v>
      </c>
      <c r="R336" s="18">
        <f t="shared" ref="R336:R340" si="1097">R337</f>
        <v>0</v>
      </c>
      <c r="S336" s="18"/>
      <c r="T336" s="18">
        <f t="shared" si="1048"/>
        <v>0</v>
      </c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41">
        <f t="shared" ref="AF336:AF340" si="1098">AF337</f>
        <v>1411.92047</v>
      </c>
      <c r="AG336" s="41">
        <f t="shared" ref="AG336:AG340" si="1099">AG337</f>
        <v>0</v>
      </c>
      <c r="AH336" s="41">
        <f t="shared" ref="AH336:AH340" si="1100">AH337</f>
        <v>1199.67047</v>
      </c>
      <c r="AI336" s="41">
        <f t="shared" ref="AI336:AI340" si="1101">AI337</f>
        <v>0</v>
      </c>
      <c r="AJ336" s="41">
        <f t="shared" ref="AJ336:AJ340" si="1102">AJ337</f>
        <v>0</v>
      </c>
      <c r="AK336" s="41">
        <f t="shared" ref="AK336:AK340" si="1103">AK337</f>
        <v>0</v>
      </c>
      <c r="AL336" s="41">
        <f t="shared" ref="AL336:AL340" si="1104">AL337</f>
        <v>1411.92047</v>
      </c>
      <c r="AM336" s="41">
        <f t="shared" ref="AM336:AM340" si="1105">AM337</f>
        <v>1199.67047</v>
      </c>
      <c r="AN336" s="41">
        <f t="shared" ref="AN336:AN340" si="1106">AN337</f>
        <v>0</v>
      </c>
      <c r="AO336" s="14">
        <f t="shared" ref="AO336:AO340" si="1107">AO337</f>
        <v>1411.92047</v>
      </c>
      <c r="AP336" s="42">
        <f t="shared" ref="AP336:AP340" si="1108">AP337</f>
        <v>1415</v>
      </c>
      <c r="AQ336" s="42">
        <f t="shared" ref="AQ336:AQ340" si="1109">AQ337</f>
        <v>0</v>
      </c>
      <c r="AR336" s="42">
        <f t="shared" ref="AR336:AR340" si="1110">AR337</f>
        <v>0</v>
      </c>
      <c r="AS336" s="42">
        <f t="shared" ref="AS336:AS340" si="1111">AS337</f>
        <v>0</v>
      </c>
      <c r="AT336" s="42">
        <f t="shared" ref="AT336:AT340" si="1112">AT337</f>
        <v>0</v>
      </c>
      <c r="AU336" s="42">
        <f t="shared" si="946"/>
        <v>1415</v>
      </c>
      <c r="AV336" s="42">
        <f t="shared" si="947"/>
        <v>-1415</v>
      </c>
      <c r="AW336" s="42"/>
      <c r="AX336" s="42"/>
      <c r="AY336" s="42"/>
      <c r="AZ336" s="42"/>
      <c r="BA336" s="43">
        <f t="shared" si="951"/>
        <v>100</v>
      </c>
      <c r="BB336" s="20"/>
    </row>
    <row r="337" spans="2:54" ht="46.8" x14ac:dyDescent="0.3">
      <c r="B337" s="38" t="s">
        <v>239</v>
      </c>
      <c r="C337" s="38" t="s">
        <v>103</v>
      </c>
      <c r="D337" s="38" t="s">
        <v>42</v>
      </c>
      <c r="E337" s="39" t="str">
        <f t="shared" si="943"/>
        <v>0801</v>
      </c>
      <c r="F337" s="38" t="s">
        <v>194</v>
      </c>
      <c r="G337" s="39"/>
      <c r="H337" s="40" t="s">
        <v>195</v>
      </c>
      <c r="I337" s="18"/>
      <c r="J337" s="18"/>
      <c r="K337" s="18"/>
      <c r="L337" s="18"/>
      <c r="M337" s="18"/>
      <c r="N337" s="18"/>
      <c r="O337" s="18">
        <f t="shared" si="1094"/>
        <v>0</v>
      </c>
      <c r="P337" s="18">
        <f t="shared" si="1095"/>
        <v>0</v>
      </c>
      <c r="Q337" s="18">
        <f t="shared" si="1096"/>
        <v>0</v>
      </c>
      <c r="R337" s="18">
        <f t="shared" si="1097"/>
        <v>0</v>
      </c>
      <c r="S337" s="18"/>
      <c r="T337" s="18">
        <f t="shared" si="1048"/>
        <v>0</v>
      </c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41">
        <f t="shared" si="1098"/>
        <v>1411.92047</v>
      </c>
      <c r="AG337" s="41">
        <f t="shared" si="1099"/>
        <v>0</v>
      </c>
      <c r="AH337" s="41">
        <f t="shared" si="1100"/>
        <v>1199.67047</v>
      </c>
      <c r="AI337" s="41">
        <f t="shared" si="1101"/>
        <v>0</v>
      </c>
      <c r="AJ337" s="41">
        <f t="shared" si="1102"/>
        <v>0</v>
      </c>
      <c r="AK337" s="41">
        <f t="shared" si="1103"/>
        <v>0</v>
      </c>
      <c r="AL337" s="41">
        <f t="shared" si="1104"/>
        <v>1411.92047</v>
      </c>
      <c r="AM337" s="41">
        <f t="shared" si="1105"/>
        <v>1199.67047</v>
      </c>
      <c r="AN337" s="41">
        <f t="shared" si="1106"/>
        <v>0</v>
      </c>
      <c r="AO337" s="42">
        <f t="shared" si="1107"/>
        <v>1411.92047</v>
      </c>
      <c r="AP337" s="42">
        <f t="shared" si="1108"/>
        <v>1415</v>
      </c>
      <c r="AQ337" s="42">
        <f t="shared" si="1109"/>
        <v>0</v>
      </c>
      <c r="AR337" s="42">
        <f t="shared" si="1110"/>
        <v>0</v>
      </c>
      <c r="AS337" s="42">
        <f t="shared" si="1111"/>
        <v>0</v>
      </c>
      <c r="AT337" s="42">
        <f t="shared" si="1112"/>
        <v>0</v>
      </c>
      <c r="AU337" s="42">
        <f t="shared" si="946"/>
        <v>1415</v>
      </c>
      <c r="AV337" s="42">
        <f t="shared" si="947"/>
        <v>-1415</v>
      </c>
      <c r="AW337" s="42"/>
      <c r="AX337" s="42"/>
      <c r="AY337" s="42"/>
      <c r="AZ337" s="42"/>
      <c r="BA337" s="43">
        <f t="shared" si="951"/>
        <v>100</v>
      </c>
      <c r="BB337" s="20"/>
    </row>
    <row r="338" spans="2:54" ht="31.2" x14ac:dyDescent="0.3">
      <c r="B338" s="38" t="s">
        <v>239</v>
      </c>
      <c r="C338" s="38" t="s">
        <v>103</v>
      </c>
      <c r="D338" s="38" t="s">
        <v>42</v>
      </c>
      <c r="E338" s="39" t="str">
        <f t="shared" si="943"/>
        <v>0801</v>
      </c>
      <c r="F338" s="16" t="s">
        <v>305</v>
      </c>
      <c r="G338" s="38"/>
      <c r="H338" s="48" t="s">
        <v>306</v>
      </c>
      <c r="I338" s="18"/>
      <c r="J338" s="18"/>
      <c r="K338" s="18"/>
      <c r="L338" s="18"/>
      <c r="M338" s="18"/>
      <c r="N338" s="18"/>
      <c r="O338" s="18">
        <f t="shared" si="1094"/>
        <v>0</v>
      </c>
      <c r="P338" s="18">
        <f t="shared" si="1095"/>
        <v>0</v>
      </c>
      <c r="Q338" s="18">
        <f t="shared" si="1096"/>
        <v>0</v>
      </c>
      <c r="R338" s="18">
        <f t="shared" si="1097"/>
        <v>0</v>
      </c>
      <c r="S338" s="18"/>
      <c r="T338" s="18">
        <f t="shared" si="1048"/>
        <v>0</v>
      </c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41">
        <f t="shared" si="1098"/>
        <v>1411.92047</v>
      </c>
      <c r="AG338" s="41">
        <f t="shared" si="1099"/>
        <v>0</v>
      </c>
      <c r="AH338" s="41">
        <f t="shared" si="1100"/>
        <v>1199.67047</v>
      </c>
      <c r="AI338" s="41">
        <f t="shared" si="1101"/>
        <v>0</v>
      </c>
      <c r="AJ338" s="41">
        <f t="shared" si="1102"/>
        <v>0</v>
      </c>
      <c r="AK338" s="41">
        <f t="shared" si="1103"/>
        <v>0</v>
      </c>
      <c r="AL338" s="41">
        <f t="shared" si="1104"/>
        <v>1411.92047</v>
      </c>
      <c r="AM338" s="41">
        <f t="shared" si="1105"/>
        <v>1199.67047</v>
      </c>
      <c r="AN338" s="41">
        <f t="shared" si="1106"/>
        <v>0</v>
      </c>
      <c r="AO338" s="14">
        <f t="shared" si="1107"/>
        <v>1411.92047</v>
      </c>
      <c r="AP338" s="42">
        <f t="shared" si="1108"/>
        <v>1415</v>
      </c>
      <c r="AQ338" s="42">
        <f t="shared" si="1109"/>
        <v>0</v>
      </c>
      <c r="AR338" s="42">
        <f t="shared" si="1110"/>
        <v>0</v>
      </c>
      <c r="AS338" s="42">
        <f t="shared" si="1111"/>
        <v>0</v>
      </c>
      <c r="AT338" s="42">
        <f t="shared" si="1112"/>
        <v>0</v>
      </c>
      <c r="AU338" s="42">
        <f t="shared" si="946"/>
        <v>1415</v>
      </c>
      <c r="AV338" s="42">
        <f t="shared" si="947"/>
        <v>-1415</v>
      </c>
      <c r="AW338" s="42"/>
      <c r="AX338" s="42"/>
      <c r="AY338" s="42"/>
      <c r="AZ338" s="42"/>
      <c r="BA338" s="43">
        <f t="shared" si="951"/>
        <v>100</v>
      </c>
      <c r="BB338" s="20"/>
    </row>
    <row r="339" spans="2:54" ht="31.2" x14ac:dyDescent="0.3">
      <c r="B339" s="38" t="s">
        <v>239</v>
      </c>
      <c r="C339" s="38" t="s">
        <v>103</v>
      </c>
      <c r="D339" s="38" t="s">
        <v>42</v>
      </c>
      <c r="E339" s="39" t="str">
        <f t="shared" si="943"/>
        <v>0801</v>
      </c>
      <c r="F339" s="16" t="s">
        <v>305</v>
      </c>
      <c r="G339" s="38" t="s">
        <v>150</v>
      </c>
      <c r="H339" s="40" t="s">
        <v>151</v>
      </c>
      <c r="I339" s="18"/>
      <c r="J339" s="18"/>
      <c r="K339" s="18"/>
      <c r="L339" s="18"/>
      <c r="M339" s="18"/>
      <c r="N339" s="18"/>
      <c r="O339" s="18">
        <v>0</v>
      </c>
      <c r="P339" s="18">
        <v>0</v>
      </c>
      <c r="Q339" s="18">
        <v>0</v>
      </c>
      <c r="R339" s="18">
        <v>0</v>
      </c>
      <c r="S339" s="18"/>
      <c r="T339" s="18">
        <f t="shared" si="1048"/>
        <v>0</v>
      </c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41">
        <v>1411.92047</v>
      </c>
      <c r="AG339" s="56"/>
      <c r="AH339" s="41">
        <v>1199.67047</v>
      </c>
      <c r="AI339" s="41"/>
      <c r="AJ339" s="41">
        <v>0</v>
      </c>
      <c r="AK339" s="41">
        <v>0</v>
      </c>
      <c r="AL339" s="41">
        <v>1411.92047</v>
      </c>
      <c r="AM339" s="41">
        <v>1199.67047</v>
      </c>
      <c r="AN339" s="41">
        <v>0</v>
      </c>
      <c r="AO339" s="42">
        <v>1411.92047</v>
      </c>
      <c r="AP339" s="42">
        <v>1415</v>
      </c>
      <c r="AQ339" s="42">
        <v>0</v>
      </c>
      <c r="AR339" s="42">
        <v>0</v>
      </c>
      <c r="AS339" s="42">
        <v>0</v>
      </c>
      <c r="AT339" s="42">
        <v>0</v>
      </c>
      <c r="AU339" s="42">
        <f t="shared" si="946"/>
        <v>1415</v>
      </c>
      <c r="AV339" s="42">
        <f t="shared" si="947"/>
        <v>-1415</v>
      </c>
      <c r="AW339" s="42"/>
      <c r="AX339" s="42"/>
      <c r="AY339" s="42"/>
      <c r="AZ339" s="42"/>
      <c r="BA339" s="43">
        <f t="shared" si="951"/>
        <v>100</v>
      </c>
      <c r="BB339" s="20"/>
    </row>
    <row r="340" spans="2:54" x14ac:dyDescent="0.3">
      <c r="B340" s="38" t="s">
        <v>239</v>
      </c>
      <c r="C340" s="38" t="s">
        <v>103</v>
      </c>
      <c r="D340" s="38" t="s">
        <v>42</v>
      </c>
      <c r="E340" s="39" t="str">
        <f t="shared" si="943"/>
        <v>0801</v>
      </c>
      <c r="F340" s="38" t="s">
        <v>266</v>
      </c>
      <c r="G340" s="38"/>
      <c r="H340" s="40" t="s">
        <v>49</v>
      </c>
      <c r="I340" s="18">
        <f t="shared" ref="I340:N340" si="1113">I341</f>
        <v>2693</v>
      </c>
      <c r="J340" s="18">
        <f t="shared" si="1113"/>
        <v>2693</v>
      </c>
      <c r="K340" s="18">
        <f t="shared" si="1113"/>
        <v>2693</v>
      </c>
      <c r="L340" s="18">
        <f t="shared" si="1113"/>
        <v>0</v>
      </c>
      <c r="M340" s="18">
        <f t="shared" si="1113"/>
        <v>0</v>
      </c>
      <c r="N340" s="18">
        <f t="shared" si="1113"/>
        <v>0</v>
      </c>
      <c r="O340" s="18">
        <f t="shared" si="1094"/>
        <v>0</v>
      </c>
      <c r="P340" s="18">
        <f t="shared" si="1095"/>
        <v>0</v>
      </c>
      <c r="Q340" s="18">
        <f t="shared" si="1096"/>
        <v>0</v>
      </c>
      <c r="R340" s="18">
        <f t="shared" si="1097"/>
        <v>0</v>
      </c>
      <c r="S340" s="18">
        <f>S341</f>
        <v>190</v>
      </c>
      <c r="T340" s="18">
        <f t="shared" si="1048"/>
        <v>2883</v>
      </c>
      <c r="U340" s="18">
        <f t="shared" si="944"/>
        <v>2693</v>
      </c>
      <c r="V340" s="18">
        <f t="shared" si="945"/>
        <v>2693</v>
      </c>
      <c r="W340" s="18">
        <f t="shared" ref="W340:AE340" si="1114">W341</f>
        <v>0</v>
      </c>
      <c r="X340" s="18">
        <f t="shared" si="1114"/>
        <v>0</v>
      </c>
      <c r="Y340" s="18">
        <f t="shared" si="1114"/>
        <v>0</v>
      </c>
      <c r="Z340" s="18">
        <f t="shared" si="1114"/>
        <v>190</v>
      </c>
      <c r="AA340" s="18">
        <f t="shared" si="1114"/>
        <v>190</v>
      </c>
      <c r="AB340" s="18">
        <f t="shared" si="1114"/>
        <v>0</v>
      </c>
      <c r="AC340" s="18">
        <f t="shared" si="1114"/>
        <v>190</v>
      </c>
      <c r="AD340" s="18">
        <f t="shared" si="1114"/>
        <v>0</v>
      </c>
      <c r="AE340" s="18">
        <f t="shared" si="1114"/>
        <v>0</v>
      </c>
      <c r="AF340" s="41">
        <f t="shared" si="1098"/>
        <v>6383</v>
      </c>
      <c r="AG340" s="41">
        <f t="shared" si="1099"/>
        <v>0</v>
      </c>
      <c r="AH340" s="41">
        <f t="shared" si="1100"/>
        <v>0</v>
      </c>
      <c r="AI340" s="41">
        <f t="shared" si="1101"/>
        <v>0</v>
      </c>
      <c r="AJ340" s="41">
        <f t="shared" si="1102"/>
        <v>0</v>
      </c>
      <c r="AK340" s="41">
        <f t="shared" si="1103"/>
        <v>0</v>
      </c>
      <c r="AL340" s="41">
        <f t="shared" si="1104"/>
        <v>6383</v>
      </c>
      <c r="AM340" s="41">
        <f t="shared" si="1105"/>
        <v>0</v>
      </c>
      <c r="AN340" s="41">
        <f t="shared" si="1106"/>
        <v>0</v>
      </c>
      <c r="AO340" s="14">
        <f t="shared" si="1107"/>
        <v>4450</v>
      </c>
      <c r="AP340" s="42">
        <f t="shared" si="1108"/>
        <v>6383</v>
      </c>
      <c r="AQ340" s="42">
        <f t="shared" si="1109"/>
        <v>0</v>
      </c>
      <c r="AR340" s="42">
        <f t="shared" si="1110"/>
        <v>0</v>
      </c>
      <c r="AS340" s="42">
        <f t="shared" si="1111"/>
        <v>0</v>
      </c>
      <c r="AT340" s="42">
        <f t="shared" si="1112"/>
        <v>0</v>
      </c>
      <c r="AU340" s="42">
        <f t="shared" si="946"/>
        <v>6383</v>
      </c>
      <c r="AV340" s="42">
        <f t="shared" si="947"/>
        <v>-3500</v>
      </c>
      <c r="AW340" s="42">
        <f t="shared" si="948"/>
        <v>3073</v>
      </c>
      <c r="AX340" s="42">
        <f t="shared" si="949"/>
        <v>2883</v>
      </c>
      <c r="AY340" s="42">
        <f t="shared" si="950"/>
        <v>2883</v>
      </c>
      <c r="AZ340" s="42">
        <f>AZ341</f>
        <v>0</v>
      </c>
      <c r="BA340" s="43">
        <f t="shared" si="951"/>
        <v>100</v>
      </c>
      <c r="BB340" s="20"/>
    </row>
    <row r="341" spans="2:54" ht="46.8" x14ac:dyDescent="0.3">
      <c r="B341" s="38" t="s">
        <v>239</v>
      </c>
      <c r="C341" s="38" t="s">
        <v>103</v>
      </c>
      <c r="D341" s="38" t="s">
        <v>42</v>
      </c>
      <c r="E341" s="39" t="str">
        <f t="shared" si="943"/>
        <v>0801</v>
      </c>
      <c r="F341" s="38" t="s">
        <v>267</v>
      </c>
      <c r="G341" s="38"/>
      <c r="H341" s="40" t="s">
        <v>268</v>
      </c>
      <c r="I341" s="18">
        <f t="shared" ref="I341:S341" si="1115">I342+I345</f>
        <v>2693</v>
      </c>
      <c r="J341" s="18">
        <f t="shared" si="1115"/>
        <v>2693</v>
      </c>
      <c r="K341" s="18">
        <f t="shared" si="1115"/>
        <v>2693</v>
      </c>
      <c r="L341" s="18">
        <f t="shared" si="1115"/>
        <v>0</v>
      </c>
      <c r="M341" s="18">
        <f t="shared" si="1115"/>
        <v>0</v>
      </c>
      <c r="N341" s="18">
        <f t="shared" si="1115"/>
        <v>0</v>
      </c>
      <c r="O341" s="18">
        <f t="shared" si="1115"/>
        <v>0</v>
      </c>
      <c r="P341" s="18">
        <f t="shared" si="1115"/>
        <v>0</v>
      </c>
      <c r="Q341" s="18">
        <f t="shared" si="1115"/>
        <v>0</v>
      </c>
      <c r="R341" s="18">
        <f t="shared" si="1115"/>
        <v>0</v>
      </c>
      <c r="S341" s="18">
        <f t="shared" si="1115"/>
        <v>190</v>
      </c>
      <c r="T341" s="18">
        <f t="shared" si="1048"/>
        <v>2883</v>
      </c>
      <c r="U341" s="18">
        <f t="shared" si="944"/>
        <v>2693</v>
      </c>
      <c r="V341" s="18">
        <f t="shared" si="945"/>
        <v>2693</v>
      </c>
      <c r="W341" s="18">
        <f t="shared" ref="W341:AT341" si="1116">W342+W345</f>
        <v>0</v>
      </c>
      <c r="X341" s="18">
        <f t="shared" si="1116"/>
        <v>0</v>
      </c>
      <c r="Y341" s="18">
        <f t="shared" si="1116"/>
        <v>0</v>
      </c>
      <c r="Z341" s="18">
        <f t="shared" si="1116"/>
        <v>190</v>
      </c>
      <c r="AA341" s="18">
        <f t="shared" si="1116"/>
        <v>190</v>
      </c>
      <c r="AB341" s="18">
        <f t="shared" si="1116"/>
        <v>0</v>
      </c>
      <c r="AC341" s="18">
        <f t="shared" si="1116"/>
        <v>190</v>
      </c>
      <c r="AD341" s="18">
        <f t="shared" si="1116"/>
        <v>0</v>
      </c>
      <c r="AE341" s="18">
        <f t="shared" si="1116"/>
        <v>0</v>
      </c>
      <c r="AF341" s="41">
        <f t="shared" si="1116"/>
        <v>6383</v>
      </c>
      <c r="AG341" s="41">
        <f t="shared" si="1116"/>
        <v>0</v>
      </c>
      <c r="AH341" s="41">
        <f t="shared" si="1116"/>
        <v>0</v>
      </c>
      <c r="AI341" s="41">
        <f t="shared" si="1116"/>
        <v>0</v>
      </c>
      <c r="AJ341" s="41">
        <f t="shared" si="1116"/>
        <v>0</v>
      </c>
      <c r="AK341" s="41">
        <f t="shared" si="1116"/>
        <v>0</v>
      </c>
      <c r="AL341" s="41">
        <f t="shared" si="1116"/>
        <v>6383</v>
      </c>
      <c r="AM341" s="41">
        <f t="shared" si="1116"/>
        <v>0</v>
      </c>
      <c r="AN341" s="41">
        <f t="shared" si="1116"/>
        <v>0</v>
      </c>
      <c r="AO341" s="42">
        <f t="shared" si="1116"/>
        <v>4450</v>
      </c>
      <c r="AP341" s="42">
        <f t="shared" si="1116"/>
        <v>6383</v>
      </c>
      <c r="AQ341" s="42">
        <f t="shared" si="1116"/>
        <v>0</v>
      </c>
      <c r="AR341" s="42">
        <f t="shared" si="1116"/>
        <v>0</v>
      </c>
      <c r="AS341" s="42">
        <f t="shared" si="1116"/>
        <v>0</v>
      </c>
      <c r="AT341" s="42">
        <f t="shared" si="1116"/>
        <v>0</v>
      </c>
      <c r="AU341" s="42">
        <f t="shared" si="946"/>
        <v>6383</v>
      </c>
      <c r="AV341" s="42">
        <f t="shared" si="947"/>
        <v>-3500</v>
      </c>
      <c r="AW341" s="42">
        <f t="shared" si="948"/>
        <v>3073</v>
      </c>
      <c r="AX341" s="42">
        <f t="shared" si="949"/>
        <v>2883</v>
      </c>
      <c r="AY341" s="42">
        <f t="shared" si="950"/>
        <v>2883</v>
      </c>
      <c r="AZ341" s="42">
        <f>AZ342+AZ345</f>
        <v>0</v>
      </c>
      <c r="BA341" s="43">
        <f t="shared" si="951"/>
        <v>100</v>
      </c>
      <c r="BB341" s="20"/>
    </row>
    <row r="342" spans="2:54" ht="31.2" x14ac:dyDescent="0.3">
      <c r="B342" s="38" t="s">
        <v>239</v>
      </c>
      <c r="C342" s="38" t="s">
        <v>103</v>
      </c>
      <c r="D342" s="38" t="s">
        <v>42</v>
      </c>
      <c r="E342" s="39" t="str">
        <f t="shared" si="943"/>
        <v>0801</v>
      </c>
      <c r="F342" s="38" t="s">
        <v>269</v>
      </c>
      <c r="G342" s="38"/>
      <c r="H342" s="40" t="s">
        <v>270</v>
      </c>
      <c r="I342" s="18">
        <f t="shared" ref="I342:S342" si="1117">I343+I344</f>
        <v>2133</v>
      </c>
      <c r="J342" s="18">
        <f t="shared" si="1117"/>
        <v>2133</v>
      </c>
      <c r="K342" s="18">
        <f t="shared" si="1117"/>
        <v>2133</v>
      </c>
      <c r="L342" s="18">
        <f t="shared" si="1117"/>
        <v>0</v>
      </c>
      <c r="M342" s="18">
        <f t="shared" si="1117"/>
        <v>0</v>
      </c>
      <c r="N342" s="18">
        <f t="shared" si="1117"/>
        <v>0</v>
      </c>
      <c r="O342" s="18">
        <f t="shared" si="1117"/>
        <v>0</v>
      </c>
      <c r="P342" s="18">
        <f t="shared" si="1117"/>
        <v>0</v>
      </c>
      <c r="Q342" s="18">
        <f t="shared" si="1117"/>
        <v>0</v>
      </c>
      <c r="R342" s="18">
        <f t="shared" si="1117"/>
        <v>0</v>
      </c>
      <c r="S342" s="18">
        <f t="shared" si="1117"/>
        <v>0</v>
      </c>
      <c r="T342" s="18">
        <f t="shared" si="1048"/>
        <v>2133</v>
      </c>
      <c r="U342" s="18">
        <f t="shared" si="944"/>
        <v>2133</v>
      </c>
      <c r="V342" s="18">
        <f t="shared" si="945"/>
        <v>2133</v>
      </c>
      <c r="W342" s="18">
        <f t="shared" ref="W342:AT342" si="1118">W343+W344</f>
        <v>0</v>
      </c>
      <c r="X342" s="18">
        <f t="shared" si="1118"/>
        <v>0</v>
      </c>
      <c r="Y342" s="18">
        <f t="shared" si="1118"/>
        <v>0</v>
      </c>
      <c r="Z342" s="18">
        <f t="shared" si="1118"/>
        <v>0</v>
      </c>
      <c r="AA342" s="18">
        <f t="shared" si="1118"/>
        <v>0</v>
      </c>
      <c r="AB342" s="18">
        <f t="shared" si="1118"/>
        <v>0</v>
      </c>
      <c r="AC342" s="18">
        <f t="shared" si="1118"/>
        <v>0</v>
      </c>
      <c r="AD342" s="18">
        <f t="shared" si="1118"/>
        <v>0</v>
      </c>
      <c r="AE342" s="18">
        <f t="shared" si="1118"/>
        <v>0</v>
      </c>
      <c r="AF342" s="41">
        <f t="shared" si="1118"/>
        <v>5633</v>
      </c>
      <c r="AG342" s="41">
        <f t="shared" si="1118"/>
        <v>0</v>
      </c>
      <c r="AH342" s="41">
        <f t="shared" si="1118"/>
        <v>0</v>
      </c>
      <c r="AI342" s="41">
        <f t="shared" si="1118"/>
        <v>0</v>
      </c>
      <c r="AJ342" s="41">
        <f t="shared" si="1118"/>
        <v>0</v>
      </c>
      <c r="AK342" s="41">
        <f t="shared" si="1118"/>
        <v>0</v>
      </c>
      <c r="AL342" s="41">
        <f t="shared" si="1118"/>
        <v>5633</v>
      </c>
      <c r="AM342" s="41">
        <f t="shared" si="1118"/>
        <v>0</v>
      </c>
      <c r="AN342" s="41">
        <f t="shared" si="1118"/>
        <v>0</v>
      </c>
      <c r="AO342" s="14">
        <f t="shared" si="1118"/>
        <v>4450</v>
      </c>
      <c r="AP342" s="42">
        <f t="shared" si="1118"/>
        <v>5633</v>
      </c>
      <c r="AQ342" s="42">
        <f t="shared" si="1118"/>
        <v>0</v>
      </c>
      <c r="AR342" s="42">
        <f t="shared" si="1118"/>
        <v>0</v>
      </c>
      <c r="AS342" s="42">
        <f t="shared" si="1118"/>
        <v>0</v>
      </c>
      <c r="AT342" s="42">
        <f t="shared" si="1118"/>
        <v>0</v>
      </c>
      <c r="AU342" s="42">
        <f t="shared" si="946"/>
        <v>5633</v>
      </c>
      <c r="AV342" s="42">
        <f t="shared" si="947"/>
        <v>-3500</v>
      </c>
      <c r="AW342" s="42">
        <f t="shared" si="948"/>
        <v>2133</v>
      </c>
      <c r="AX342" s="42">
        <f t="shared" si="949"/>
        <v>2133</v>
      </c>
      <c r="AY342" s="42">
        <f t="shared" si="950"/>
        <v>2133</v>
      </c>
      <c r="AZ342" s="42">
        <f>AZ343+AZ344</f>
        <v>0</v>
      </c>
      <c r="BA342" s="43">
        <f t="shared" si="951"/>
        <v>100</v>
      </c>
      <c r="BB342" s="20"/>
    </row>
    <row r="343" spans="2:54" ht="31.2" x14ac:dyDescent="0.3">
      <c r="B343" s="38" t="s">
        <v>239</v>
      </c>
      <c r="C343" s="38" t="s">
        <v>103</v>
      </c>
      <c r="D343" s="38" t="s">
        <v>42</v>
      </c>
      <c r="E343" s="39" t="str">
        <f t="shared" si="943"/>
        <v>0801</v>
      </c>
      <c r="F343" s="38" t="s">
        <v>269</v>
      </c>
      <c r="G343" s="38" t="s">
        <v>54</v>
      </c>
      <c r="H343" s="40" t="s">
        <v>55</v>
      </c>
      <c r="I343" s="18">
        <v>250</v>
      </c>
      <c r="J343" s="18">
        <v>250</v>
      </c>
      <c r="K343" s="18">
        <v>250</v>
      </c>
      <c r="L343" s="18"/>
      <c r="M343" s="18"/>
      <c r="N343" s="18"/>
      <c r="O343" s="18">
        <v>0</v>
      </c>
      <c r="P343" s="18">
        <v>0</v>
      </c>
      <c r="Q343" s="18">
        <v>0</v>
      </c>
      <c r="R343" s="18">
        <v>0</v>
      </c>
      <c r="S343" s="18"/>
      <c r="T343" s="18">
        <f t="shared" si="1048"/>
        <v>250</v>
      </c>
      <c r="U343" s="18">
        <f t="shared" si="944"/>
        <v>250</v>
      </c>
      <c r="V343" s="18">
        <f t="shared" si="945"/>
        <v>250</v>
      </c>
      <c r="W343" s="18"/>
      <c r="X343" s="18"/>
      <c r="Y343" s="18"/>
      <c r="Z343" s="18"/>
      <c r="AA343" s="18"/>
      <c r="AB343" s="18"/>
      <c r="AC343" s="18"/>
      <c r="AD343" s="18"/>
      <c r="AE343" s="18"/>
      <c r="AF343" s="41">
        <v>250</v>
      </c>
      <c r="AG343" s="41"/>
      <c r="AH343" s="41">
        <v>0</v>
      </c>
      <c r="AI343" s="41">
        <v>0</v>
      </c>
      <c r="AJ343" s="41">
        <v>0</v>
      </c>
      <c r="AK343" s="41">
        <v>0</v>
      </c>
      <c r="AL343" s="41">
        <v>250</v>
      </c>
      <c r="AM343" s="41">
        <v>0</v>
      </c>
      <c r="AN343" s="41">
        <v>0</v>
      </c>
      <c r="AO343" s="42">
        <v>250</v>
      </c>
      <c r="AP343" s="42">
        <v>250</v>
      </c>
      <c r="AQ343" s="42">
        <v>0</v>
      </c>
      <c r="AR343" s="42">
        <v>0</v>
      </c>
      <c r="AS343" s="42">
        <v>0</v>
      </c>
      <c r="AT343" s="42">
        <v>0</v>
      </c>
      <c r="AU343" s="42">
        <f t="shared" si="946"/>
        <v>250</v>
      </c>
      <c r="AV343" s="42">
        <f t="shared" si="947"/>
        <v>0</v>
      </c>
      <c r="AW343" s="42">
        <f t="shared" si="948"/>
        <v>250</v>
      </c>
      <c r="AX343" s="42">
        <f t="shared" si="949"/>
        <v>250</v>
      </c>
      <c r="AY343" s="42">
        <f t="shared" si="950"/>
        <v>250</v>
      </c>
      <c r="AZ343" s="42"/>
      <c r="BA343" s="43">
        <f t="shared" si="951"/>
        <v>100</v>
      </c>
      <c r="BB343" s="44"/>
    </row>
    <row r="344" spans="2:54" ht="31.2" x14ac:dyDescent="0.3">
      <c r="B344" s="38" t="s">
        <v>239</v>
      </c>
      <c r="C344" s="38" t="s">
        <v>103</v>
      </c>
      <c r="D344" s="38" t="s">
        <v>42</v>
      </c>
      <c r="E344" s="39" t="str">
        <f t="shared" si="943"/>
        <v>0801</v>
      </c>
      <c r="F344" s="38" t="s">
        <v>269</v>
      </c>
      <c r="G344" s="38" t="s">
        <v>150</v>
      </c>
      <c r="H344" s="40" t="s">
        <v>151</v>
      </c>
      <c r="I344" s="18">
        <v>1883</v>
      </c>
      <c r="J344" s="18">
        <v>1883</v>
      </c>
      <c r="K344" s="18">
        <v>1883</v>
      </c>
      <c r="L344" s="18"/>
      <c r="M344" s="18"/>
      <c r="N344" s="18"/>
      <c r="O344" s="18">
        <v>0</v>
      </c>
      <c r="P344" s="18">
        <v>0</v>
      </c>
      <c r="Q344" s="18">
        <v>0</v>
      </c>
      <c r="R344" s="18">
        <v>0</v>
      </c>
      <c r="S344" s="18"/>
      <c r="T344" s="18">
        <f t="shared" si="1048"/>
        <v>1883</v>
      </c>
      <c r="U344" s="18">
        <f t="shared" si="944"/>
        <v>1883</v>
      </c>
      <c r="V344" s="18">
        <f t="shared" si="945"/>
        <v>1883</v>
      </c>
      <c r="W344" s="18"/>
      <c r="X344" s="18"/>
      <c r="Y344" s="18"/>
      <c r="Z344" s="18"/>
      <c r="AA344" s="18"/>
      <c r="AB344" s="18"/>
      <c r="AC344" s="18"/>
      <c r="AD344" s="18"/>
      <c r="AE344" s="18"/>
      <c r="AF344" s="41">
        <v>5383</v>
      </c>
      <c r="AG344" s="41"/>
      <c r="AH344" s="41">
        <v>0</v>
      </c>
      <c r="AI344" s="41">
        <v>0</v>
      </c>
      <c r="AJ344" s="41">
        <v>0</v>
      </c>
      <c r="AK344" s="41">
        <v>0</v>
      </c>
      <c r="AL344" s="41">
        <v>5383</v>
      </c>
      <c r="AM344" s="41">
        <v>0</v>
      </c>
      <c r="AN344" s="41">
        <v>0</v>
      </c>
      <c r="AO344" s="14">
        <v>4200</v>
      </c>
      <c r="AP344" s="42">
        <v>5383</v>
      </c>
      <c r="AQ344" s="42">
        <v>0</v>
      </c>
      <c r="AR344" s="42">
        <v>0</v>
      </c>
      <c r="AS344" s="42">
        <v>0</v>
      </c>
      <c r="AT344" s="42">
        <v>0</v>
      </c>
      <c r="AU344" s="42">
        <f t="shared" si="946"/>
        <v>5383</v>
      </c>
      <c r="AV344" s="42">
        <f t="shared" si="947"/>
        <v>-3500</v>
      </c>
      <c r="AW344" s="42">
        <f t="shared" si="948"/>
        <v>1883</v>
      </c>
      <c r="AX344" s="42">
        <f t="shared" si="949"/>
        <v>1883</v>
      </c>
      <c r="AY344" s="42">
        <f t="shared" si="950"/>
        <v>1883</v>
      </c>
      <c r="AZ344" s="42"/>
      <c r="BA344" s="43">
        <f t="shared" si="951"/>
        <v>100</v>
      </c>
      <c r="BB344" s="44"/>
    </row>
    <row r="345" spans="2:54" ht="62.4" x14ac:dyDescent="0.3">
      <c r="B345" s="38" t="s">
        <v>239</v>
      </c>
      <c r="C345" s="38" t="s">
        <v>103</v>
      </c>
      <c r="D345" s="38" t="s">
        <v>42</v>
      </c>
      <c r="E345" s="39" t="str">
        <f t="shared" si="943"/>
        <v>0801</v>
      </c>
      <c r="F345" s="38" t="s">
        <v>271</v>
      </c>
      <c r="G345" s="38"/>
      <c r="H345" s="40" t="s">
        <v>272</v>
      </c>
      <c r="I345" s="18">
        <f t="shared" ref="I345:S345" si="1119">I346</f>
        <v>560</v>
      </c>
      <c r="J345" s="18">
        <f t="shared" si="1119"/>
        <v>560</v>
      </c>
      <c r="K345" s="18">
        <f t="shared" si="1119"/>
        <v>560</v>
      </c>
      <c r="L345" s="18">
        <f t="shared" si="1119"/>
        <v>0</v>
      </c>
      <c r="M345" s="18">
        <f t="shared" si="1119"/>
        <v>0</v>
      </c>
      <c r="N345" s="18">
        <f t="shared" si="1119"/>
        <v>0</v>
      </c>
      <c r="O345" s="18">
        <f t="shared" si="1119"/>
        <v>0</v>
      </c>
      <c r="P345" s="18">
        <f t="shared" si="1119"/>
        <v>0</v>
      </c>
      <c r="Q345" s="18">
        <f t="shared" si="1119"/>
        <v>0</v>
      </c>
      <c r="R345" s="18">
        <f t="shared" si="1119"/>
        <v>0</v>
      </c>
      <c r="S345" s="18">
        <f t="shared" si="1119"/>
        <v>190</v>
      </c>
      <c r="T345" s="18">
        <f t="shared" si="1048"/>
        <v>750</v>
      </c>
      <c r="U345" s="18">
        <f t="shared" si="944"/>
        <v>560</v>
      </c>
      <c r="V345" s="18">
        <f t="shared" si="945"/>
        <v>560</v>
      </c>
      <c r="W345" s="18">
        <f t="shared" ref="W345:AD345" si="1120">W346</f>
        <v>0</v>
      </c>
      <c r="X345" s="18">
        <f t="shared" si="1120"/>
        <v>0</v>
      </c>
      <c r="Y345" s="18">
        <f t="shared" si="1120"/>
        <v>0</v>
      </c>
      <c r="Z345" s="18">
        <f t="shared" si="1120"/>
        <v>190</v>
      </c>
      <c r="AA345" s="18">
        <f t="shared" si="1120"/>
        <v>190</v>
      </c>
      <c r="AB345" s="18">
        <f t="shared" si="1120"/>
        <v>0</v>
      </c>
      <c r="AC345" s="18">
        <f t="shared" si="1120"/>
        <v>190</v>
      </c>
      <c r="AD345" s="18">
        <f t="shared" si="1120"/>
        <v>0</v>
      </c>
      <c r="AE345" s="18"/>
      <c r="AF345" s="41">
        <f t="shared" ref="AF345:AT345" si="1121">AF346</f>
        <v>750</v>
      </c>
      <c r="AG345" s="41">
        <f t="shared" si="1121"/>
        <v>0</v>
      </c>
      <c r="AH345" s="41">
        <f t="shared" si="1121"/>
        <v>0</v>
      </c>
      <c r="AI345" s="41">
        <f t="shared" si="1121"/>
        <v>0</v>
      </c>
      <c r="AJ345" s="41">
        <f t="shared" si="1121"/>
        <v>0</v>
      </c>
      <c r="AK345" s="41">
        <f t="shared" si="1121"/>
        <v>0</v>
      </c>
      <c r="AL345" s="41">
        <f t="shared" si="1121"/>
        <v>750</v>
      </c>
      <c r="AM345" s="41">
        <f t="shared" si="1121"/>
        <v>0</v>
      </c>
      <c r="AN345" s="41">
        <f t="shared" si="1121"/>
        <v>0</v>
      </c>
      <c r="AO345" s="42">
        <f t="shared" si="1121"/>
        <v>0</v>
      </c>
      <c r="AP345" s="42">
        <f t="shared" si="1121"/>
        <v>750</v>
      </c>
      <c r="AQ345" s="42">
        <f t="shared" si="1121"/>
        <v>0</v>
      </c>
      <c r="AR345" s="42">
        <f t="shared" si="1121"/>
        <v>0</v>
      </c>
      <c r="AS345" s="42">
        <f t="shared" si="1121"/>
        <v>0</v>
      </c>
      <c r="AT345" s="42">
        <f t="shared" si="1121"/>
        <v>0</v>
      </c>
      <c r="AU345" s="42">
        <f t="shared" si="946"/>
        <v>750</v>
      </c>
      <c r="AV345" s="42">
        <f t="shared" si="947"/>
        <v>0</v>
      </c>
      <c r="AW345" s="42">
        <f t="shared" si="948"/>
        <v>940</v>
      </c>
      <c r="AX345" s="42">
        <f t="shared" si="949"/>
        <v>750</v>
      </c>
      <c r="AY345" s="42">
        <f t="shared" si="950"/>
        <v>750</v>
      </c>
      <c r="AZ345" s="42">
        <f>AZ346</f>
        <v>0</v>
      </c>
      <c r="BA345" s="43">
        <f t="shared" si="951"/>
        <v>100</v>
      </c>
      <c r="BB345" s="20"/>
    </row>
    <row r="346" spans="2:54" ht="31.2" x14ac:dyDescent="0.3">
      <c r="B346" s="38" t="s">
        <v>239</v>
      </c>
      <c r="C346" s="38" t="s">
        <v>103</v>
      </c>
      <c r="D346" s="38" t="s">
        <v>42</v>
      </c>
      <c r="E346" s="39" t="str">
        <f t="shared" si="943"/>
        <v>0801</v>
      </c>
      <c r="F346" s="38" t="s">
        <v>271</v>
      </c>
      <c r="G346" s="38" t="s">
        <v>150</v>
      </c>
      <c r="H346" s="40" t="s">
        <v>151</v>
      </c>
      <c r="I346" s="18">
        <v>560</v>
      </c>
      <c r="J346" s="18">
        <v>560</v>
      </c>
      <c r="K346" s="18">
        <v>560</v>
      </c>
      <c r="L346" s="18"/>
      <c r="M346" s="18"/>
      <c r="N346" s="18"/>
      <c r="O346" s="18">
        <v>0</v>
      </c>
      <c r="P346" s="18">
        <v>0</v>
      </c>
      <c r="Q346" s="18">
        <v>0</v>
      </c>
      <c r="R346" s="18">
        <v>0</v>
      </c>
      <c r="S346" s="18">
        <v>190</v>
      </c>
      <c r="T346" s="18">
        <f t="shared" si="1048"/>
        <v>750</v>
      </c>
      <c r="U346" s="18">
        <f t="shared" si="944"/>
        <v>560</v>
      </c>
      <c r="V346" s="18">
        <f t="shared" si="945"/>
        <v>560</v>
      </c>
      <c r="W346" s="18"/>
      <c r="X346" s="18"/>
      <c r="Y346" s="18"/>
      <c r="Z346" s="18">
        <v>190</v>
      </c>
      <c r="AA346" s="18">
        <v>190</v>
      </c>
      <c r="AB346" s="18"/>
      <c r="AC346" s="18">
        <v>190</v>
      </c>
      <c r="AD346" s="18"/>
      <c r="AE346" s="18"/>
      <c r="AF346" s="41">
        <v>750</v>
      </c>
      <c r="AG346" s="41"/>
      <c r="AH346" s="41">
        <v>0</v>
      </c>
      <c r="AI346" s="41">
        <v>0</v>
      </c>
      <c r="AJ346" s="41">
        <v>0</v>
      </c>
      <c r="AK346" s="41">
        <v>0</v>
      </c>
      <c r="AL346" s="41">
        <v>750</v>
      </c>
      <c r="AM346" s="41">
        <v>0</v>
      </c>
      <c r="AN346" s="41">
        <v>0</v>
      </c>
      <c r="AO346" s="14">
        <v>0</v>
      </c>
      <c r="AP346" s="42">
        <v>750</v>
      </c>
      <c r="AQ346" s="42">
        <v>0</v>
      </c>
      <c r="AR346" s="42">
        <v>0</v>
      </c>
      <c r="AS346" s="42">
        <v>0</v>
      </c>
      <c r="AT346" s="42">
        <v>0</v>
      </c>
      <c r="AU346" s="42">
        <f t="shared" si="946"/>
        <v>750</v>
      </c>
      <c r="AV346" s="42">
        <f t="shared" si="947"/>
        <v>0</v>
      </c>
      <c r="AW346" s="42">
        <f t="shared" si="948"/>
        <v>940</v>
      </c>
      <c r="AX346" s="42">
        <f t="shared" si="949"/>
        <v>750</v>
      </c>
      <c r="AY346" s="42">
        <f t="shared" si="950"/>
        <v>750</v>
      </c>
      <c r="AZ346" s="42"/>
      <c r="BA346" s="43">
        <f t="shared" si="951"/>
        <v>100</v>
      </c>
      <c r="BB346" s="44"/>
    </row>
    <row r="347" spans="2:54" ht="31.2" x14ac:dyDescent="0.3">
      <c r="B347" s="38" t="s">
        <v>239</v>
      </c>
      <c r="C347" s="38" t="s">
        <v>103</v>
      </c>
      <c r="D347" s="38" t="s">
        <v>42</v>
      </c>
      <c r="E347" s="39" t="str">
        <f t="shared" si="943"/>
        <v>0801</v>
      </c>
      <c r="F347" s="38" t="s">
        <v>106</v>
      </c>
      <c r="G347" s="38"/>
      <c r="H347" s="40" t="s">
        <v>107</v>
      </c>
      <c r="I347" s="18">
        <f t="shared" ref="I347:N347" si="1122">I352</f>
        <v>1505030.5999999996</v>
      </c>
      <c r="J347" s="18">
        <f t="shared" si="1122"/>
        <v>1587997.2999999998</v>
      </c>
      <c r="K347" s="18">
        <f t="shared" si="1122"/>
        <v>1707879.7</v>
      </c>
      <c r="L347" s="18">
        <f t="shared" si="1122"/>
        <v>8537.6</v>
      </c>
      <c r="M347" s="18">
        <f t="shared" si="1122"/>
        <v>-8537.6</v>
      </c>
      <c r="N347" s="18">
        <f t="shared" si="1122"/>
        <v>0</v>
      </c>
      <c r="O347" s="18">
        <f>O352+O348</f>
        <v>82989.593999999997</v>
      </c>
      <c r="P347" s="18">
        <f>P352+P348</f>
        <v>43446.22</v>
      </c>
      <c r="Q347" s="18">
        <f>Q352+Q348</f>
        <v>13938.81</v>
      </c>
      <c r="R347" s="18">
        <f>R352+R348</f>
        <v>55405.838000000003</v>
      </c>
      <c r="S347" s="18">
        <f>S352</f>
        <v>98956.942999999999</v>
      </c>
      <c r="T347" s="18">
        <f t="shared" si="1048"/>
        <v>1808305.6049999997</v>
      </c>
      <c r="U347" s="18">
        <f t="shared" si="944"/>
        <v>1579459.6999999997</v>
      </c>
      <c r="V347" s="18">
        <f t="shared" si="945"/>
        <v>1707879.7</v>
      </c>
      <c r="W347" s="18">
        <f t="shared" ref="W347:AE347" si="1123">W352</f>
        <v>0</v>
      </c>
      <c r="X347" s="18">
        <f t="shared" si="1123"/>
        <v>0</v>
      </c>
      <c r="Y347" s="18">
        <f t="shared" si="1123"/>
        <v>0</v>
      </c>
      <c r="Z347" s="18">
        <f t="shared" si="1123"/>
        <v>95956.942999999999</v>
      </c>
      <c r="AA347" s="18">
        <f t="shared" si="1123"/>
        <v>4782.5</v>
      </c>
      <c r="AB347" s="18">
        <f t="shared" si="1123"/>
        <v>0</v>
      </c>
      <c r="AC347" s="18">
        <f t="shared" si="1123"/>
        <v>4782.5</v>
      </c>
      <c r="AD347" s="18">
        <f t="shared" si="1123"/>
        <v>0</v>
      </c>
      <c r="AE347" s="18">
        <f t="shared" si="1123"/>
        <v>0</v>
      </c>
      <c r="AF347" s="41">
        <f t="shared" ref="AF347:AT347" si="1124">AF352+AF348</f>
        <v>1838097.2463199999</v>
      </c>
      <c r="AG347" s="41">
        <f t="shared" si="1124"/>
        <v>0</v>
      </c>
      <c r="AH347" s="41">
        <f t="shared" si="1124"/>
        <v>59145.286</v>
      </c>
      <c r="AI347" s="41">
        <f t="shared" si="1124"/>
        <v>0</v>
      </c>
      <c r="AJ347" s="41">
        <f t="shared" si="1124"/>
        <v>0</v>
      </c>
      <c r="AK347" s="41">
        <f t="shared" si="1124"/>
        <v>0</v>
      </c>
      <c r="AL347" s="41">
        <f t="shared" si="1124"/>
        <v>1751978.7893999999</v>
      </c>
      <c r="AM347" s="41">
        <f t="shared" si="1124"/>
        <v>59145.286</v>
      </c>
      <c r="AN347" s="41">
        <f t="shared" si="1124"/>
        <v>0</v>
      </c>
      <c r="AO347" s="42">
        <f t="shared" si="1124"/>
        <v>1176060.2382</v>
      </c>
      <c r="AP347" s="42">
        <f t="shared" si="1124"/>
        <v>1756372.05</v>
      </c>
      <c r="AQ347" s="42">
        <f t="shared" si="1124"/>
        <v>82989.593999999997</v>
      </c>
      <c r="AR347" s="42">
        <f t="shared" si="1124"/>
        <v>0</v>
      </c>
      <c r="AS347" s="42">
        <f t="shared" si="1124"/>
        <v>0</v>
      </c>
      <c r="AT347" s="42">
        <f t="shared" si="1124"/>
        <v>0</v>
      </c>
      <c r="AU347" s="42">
        <f t="shared" si="946"/>
        <v>1839361.6440000001</v>
      </c>
      <c r="AV347" s="42">
        <f t="shared" si="947"/>
        <v>-31056.039000000339</v>
      </c>
      <c r="AW347" s="42">
        <f t="shared" si="948"/>
        <v>1904262.5479999997</v>
      </c>
      <c r="AX347" s="42">
        <f t="shared" si="949"/>
        <v>1584242.1999999997</v>
      </c>
      <c r="AY347" s="42">
        <f t="shared" si="950"/>
        <v>1712662.2</v>
      </c>
      <c r="AZ347" s="42">
        <f>AZ352</f>
        <v>0</v>
      </c>
      <c r="BA347" s="43">
        <f t="shared" si="951"/>
        <v>95.314804094700918</v>
      </c>
      <c r="BB347" s="20"/>
    </row>
    <row r="348" spans="2:54" x14ac:dyDescent="0.3">
      <c r="B348" s="38" t="s">
        <v>239</v>
      </c>
      <c r="C348" s="38" t="s">
        <v>103</v>
      </c>
      <c r="D348" s="38" t="s">
        <v>42</v>
      </c>
      <c r="E348" s="39" t="str">
        <f t="shared" si="943"/>
        <v>0801</v>
      </c>
      <c r="F348" s="38" t="s">
        <v>307</v>
      </c>
      <c r="G348" s="38"/>
      <c r="H348" s="57" t="s">
        <v>308</v>
      </c>
      <c r="I348" s="18"/>
      <c r="J348" s="18"/>
      <c r="K348" s="18"/>
      <c r="L348" s="18"/>
      <c r="M348" s="18"/>
      <c r="N348" s="18"/>
      <c r="O348" s="18">
        <f t="shared" ref="O348:O350" si="1125">O349</f>
        <v>0</v>
      </c>
      <c r="P348" s="18">
        <f t="shared" ref="P348:P350" si="1126">P349</f>
        <v>0</v>
      </c>
      <c r="Q348" s="18">
        <f t="shared" ref="Q348:Q350" si="1127">Q349</f>
        <v>0</v>
      </c>
      <c r="R348" s="18">
        <f t="shared" ref="R348:R350" si="1128">R349</f>
        <v>0</v>
      </c>
      <c r="S348" s="18"/>
      <c r="T348" s="18">
        <f t="shared" si="1048"/>
        <v>0</v>
      </c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41">
        <f t="shared" ref="AF348:AF350" si="1129">AF349</f>
        <v>16016.016</v>
      </c>
      <c r="AG348" s="41">
        <f t="shared" ref="AG348:AG350" si="1130">AG349</f>
        <v>0</v>
      </c>
      <c r="AH348" s="41">
        <f t="shared" ref="AH348:AH350" si="1131">AH349</f>
        <v>16000</v>
      </c>
      <c r="AI348" s="41">
        <f t="shared" ref="AI348:AI350" si="1132">AI349</f>
        <v>0</v>
      </c>
      <c r="AJ348" s="41">
        <f t="shared" ref="AJ348:AJ350" si="1133">AJ349</f>
        <v>0</v>
      </c>
      <c r="AK348" s="41">
        <f t="shared" ref="AK348:AK350" si="1134">AK349</f>
        <v>0</v>
      </c>
      <c r="AL348" s="41">
        <f t="shared" ref="AL348:AL350" si="1135">AL349</f>
        <v>16016.016</v>
      </c>
      <c r="AM348" s="41">
        <f t="shared" ref="AM348:AM350" si="1136">AM349</f>
        <v>16000</v>
      </c>
      <c r="AN348" s="41">
        <f t="shared" ref="AN348:AN350" si="1137">AN349</f>
        <v>0</v>
      </c>
      <c r="AO348" s="14">
        <f t="shared" ref="AO348:AO350" si="1138">AO349</f>
        <v>16016.016</v>
      </c>
      <c r="AP348" s="42">
        <f t="shared" ref="AP348:AP350" si="1139">AP349</f>
        <v>16016.016</v>
      </c>
      <c r="AQ348" s="42">
        <f t="shared" ref="AQ348:AQ350" si="1140">AQ349</f>
        <v>0</v>
      </c>
      <c r="AR348" s="42">
        <f t="shared" ref="AR348:AR350" si="1141">AR349</f>
        <v>0</v>
      </c>
      <c r="AS348" s="42">
        <f t="shared" ref="AS348:AS350" si="1142">AS349</f>
        <v>0</v>
      </c>
      <c r="AT348" s="42">
        <f t="shared" ref="AT348:AT350" si="1143">AT349</f>
        <v>0</v>
      </c>
      <c r="AU348" s="42">
        <f t="shared" si="946"/>
        <v>16016.016</v>
      </c>
      <c r="AV348" s="42">
        <f t="shared" si="947"/>
        <v>-16016.016</v>
      </c>
      <c r="AW348" s="42"/>
      <c r="AX348" s="42"/>
      <c r="AY348" s="42"/>
      <c r="AZ348" s="42"/>
      <c r="BA348" s="43">
        <f t="shared" si="951"/>
        <v>100</v>
      </c>
      <c r="BB348" s="20"/>
    </row>
    <row r="349" spans="2:54" ht="27.6" x14ac:dyDescent="0.3">
      <c r="B349" s="38" t="s">
        <v>239</v>
      </c>
      <c r="C349" s="38" t="s">
        <v>103</v>
      </c>
      <c r="D349" s="38" t="s">
        <v>42</v>
      </c>
      <c r="E349" s="39" t="str">
        <f t="shared" si="943"/>
        <v>0801</v>
      </c>
      <c r="F349" s="38" t="s">
        <v>309</v>
      </c>
      <c r="G349" s="38"/>
      <c r="H349" s="57" t="s">
        <v>310</v>
      </c>
      <c r="I349" s="18"/>
      <c r="J349" s="18"/>
      <c r="K349" s="18"/>
      <c r="L349" s="18"/>
      <c r="M349" s="18"/>
      <c r="N349" s="18"/>
      <c r="O349" s="18">
        <f t="shared" si="1125"/>
        <v>0</v>
      </c>
      <c r="P349" s="18">
        <f t="shared" si="1126"/>
        <v>0</v>
      </c>
      <c r="Q349" s="18">
        <f t="shared" si="1127"/>
        <v>0</v>
      </c>
      <c r="R349" s="18">
        <f t="shared" si="1128"/>
        <v>0</v>
      </c>
      <c r="S349" s="18"/>
      <c r="T349" s="18">
        <f t="shared" si="1048"/>
        <v>0</v>
      </c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41">
        <f t="shared" si="1129"/>
        <v>16016.016</v>
      </c>
      <c r="AG349" s="41">
        <f t="shared" si="1130"/>
        <v>0</v>
      </c>
      <c r="AH349" s="41">
        <f t="shared" si="1131"/>
        <v>16000</v>
      </c>
      <c r="AI349" s="41">
        <f t="shared" si="1132"/>
        <v>0</v>
      </c>
      <c r="AJ349" s="41">
        <f t="shared" si="1133"/>
        <v>0</v>
      </c>
      <c r="AK349" s="41">
        <f t="shared" si="1134"/>
        <v>0</v>
      </c>
      <c r="AL349" s="41">
        <f t="shared" si="1135"/>
        <v>16016.016</v>
      </c>
      <c r="AM349" s="41">
        <f t="shared" si="1136"/>
        <v>16000</v>
      </c>
      <c r="AN349" s="41">
        <f t="shared" si="1137"/>
        <v>0</v>
      </c>
      <c r="AO349" s="42">
        <f t="shared" si="1138"/>
        <v>16016.016</v>
      </c>
      <c r="AP349" s="42">
        <f t="shared" si="1139"/>
        <v>16016.016</v>
      </c>
      <c r="AQ349" s="42">
        <f t="shared" si="1140"/>
        <v>0</v>
      </c>
      <c r="AR349" s="42">
        <f t="shared" si="1141"/>
        <v>0</v>
      </c>
      <c r="AS349" s="42">
        <f t="shared" si="1142"/>
        <v>0</v>
      </c>
      <c r="AT349" s="42">
        <f t="shared" si="1143"/>
        <v>0</v>
      </c>
      <c r="AU349" s="42">
        <f t="shared" si="946"/>
        <v>16016.016</v>
      </c>
      <c r="AV349" s="42">
        <f t="shared" si="947"/>
        <v>-16016.016</v>
      </c>
      <c r="AW349" s="42"/>
      <c r="AX349" s="42"/>
      <c r="AY349" s="42"/>
      <c r="AZ349" s="42"/>
      <c r="BA349" s="43">
        <f t="shared" si="951"/>
        <v>100</v>
      </c>
      <c r="BB349" s="20"/>
    </row>
    <row r="350" spans="2:54" x14ac:dyDescent="0.3">
      <c r="B350" s="38" t="s">
        <v>239</v>
      </c>
      <c r="C350" s="38" t="s">
        <v>103</v>
      </c>
      <c r="D350" s="38" t="s">
        <v>42</v>
      </c>
      <c r="E350" s="39" t="str">
        <f t="shared" si="943"/>
        <v>0801</v>
      </c>
      <c r="F350" s="16" t="s">
        <v>311</v>
      </c>
      <c r="G350" s="38"/>
      <c r="H350" s="48" t="s">
        <v>312</v>
      </c>
      <c r="I350" s="18"/>
      <c r="J350" s="18"/>
      <c r="K350" s="18"/>
      <c r="L350" s="18"/>
      <c r="M350" s="18"/>
      <c r="N350" s="18"/>
      <c r="O350" s="18">
        <f t="shared" si="1125"/>
        <v>0</v>
      </c>
      <c r="P350" s="18">
        <f t="shared" si="1126"/>
        <v>0</v>
      </c>
      <c r="Q350" s="18">
        <f t="shared" si="1127"/>
        <v>0</v>
      </c>
      <c r="R350" s="18">
        <f t="shared" si="1128"/>
        <v>0</v>
      </c>
      <c r="S350" s="18"/>
      <c r="T350" s="18">
        <f t="shared" si="1048"/>
        <v>0</v>
      </c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41">
        <f t="shared" si="1129"/>
        <v>16016.016</v>
      </c>
      <c r="AG350" s="41">
        <f t="shared" si="1130"/>
        <v>0</v>
      </c>
      <c r="AH350" s="41">
        <f t="shared" si="1131"/>
        <v>16000</v>
      </c>
      <c r="AI350" s="41">
        <f t="shared" si="1132"/>
        <v>0</v>
      </c>
      <c r="AJ350" s="41">
        <f t="shared" si="1133"/>
        <v>0</v>
      </c>
      <c r="AK350" s="41">
        <f t="shared" si="1134"/>
        <v>0</v>
      </c>
      <c r="AL350" s="41">
        <f t="shared" si="1135"/>
        <v>16016.016</v>
      </c>
      <c r="AM350" s="41">
        <f t="shared" si="1136"/>
        <v>16000</v>
      </c>
      <c r="AN350" s="41">
        <f t="shared" si="1137"/>
        <v>0</v>
      </c>
      <c r="AO350" s="14">
        <f t="shared" si="1138"/>
        <v>16016.016</v>
      </c>
      <c r="AP350" s="42">
        <f t="shared" si="1139"/>
        <v>16016.016</v>
      </c>
      <c r="AQ350" s="42">
        <f t="shared" si="1140"/>
        <v>0</v>
      </c>
      <c r="AR350" s="42">
        <f t="shared" si="1141"/>
        <v>0</v>
      </c>
      <c r="AS350" s="42">
        <f t="shared" si="1142"/>
        <v>0</v>
      </c>
      <c r="AT350" s="42">
        <f t="shared" si="1143"/>
        <v>0</v>
      </c>
      <c r="AU350" s="42">
        <f t="shared" si="946"/>
        <v>16016.016</v>
      </c>
      <c r="AV350" s="42">
        <f t="shared" si="947"/>
        <v>-16016.016</v>
      </c>
      <c r="AW350" s="42"/>
      <c r="AX350" s="42"/>
      <c r="AY350" s="42"/>
      <c r="AZ350" s="42"/>
      <c r="BA350" s="43">
        <f t="shared" si="951"/>
        <v>100</v>
      </c>
      <c r="BB350" s="20"/>
    </row>
    <row r="351" spans="2:54" ht="31.2" x14ac:dyDescent="0.3">
      <c r="B351" s="38" t="s">
        <v>239</v>
      </c>
      <c r="C351" s="38" t="s">
        <v>103</v>
      </c>
      <c r="D351" s="38" t="s">
        <v>42</v>
      </c>
      <c r="E351" s="39" t="str">
        <f t="shared" si="943"/>
        <v>0801</v>
      </c>
      <c r="F351" s="16" t="s">
        <v>311</v>
      </c>
      <c r="G351" s="38" t="s">
        <v>150</v>
      </c>
      <c r="H351" s="40" t="s">
        <v>151</v>
      </c>
      <c r="I351" s="18"/>
      <c r="J351" s="18"/>
      <c r="K351" s="18"/>
      <c r="L351" s="18"/>
      <c r="M351" s="18"/>
      <c r="N351" s="18"/>
      <c r="O351" s="18">
        <v>0</v>
      </c>
      <c r="P351" s="18">
        <v>0</v>
      </c>
      <c r="Q351" s="18">
        <v>0</v>
      </c>
      <c r="R351" s="18">
        <v>0</v>
      </c>
      <c r="S351" s="18"/>
      <c r="T351" s="18">
        <f t="shared" si="1048"/>
        <v>0</v>
      </c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41">
        <v>16016.016</v>
      </c>
      <c r="AG351" s="41"/>
      <c r="AH351" s="41">
        <v>16000</v>
      </c>
      <c r="AI351" s="41"/>
      <c r="AJ351" s="41">
        <v>0</v>
      </c>
      <c r="AK351" s="41">
        <v>0</v>
      </c>
      <c r="AL351" s="41">
        <v>16016.016</v>
      </c>
      <c r="AM351" s="41">
        <v>16000</v>
      </c>
      <c r="AN351" s="41">
        <v>0</v>
      </c>
      <c r="AO351" s="42">
        <v>16016.016</v>
      </c>
      <c r="AP351" s="42">
        <v>16016.016</v>
      </c>
      <c r="AQ351" s="42">
        <v>0</v>
      </c>
      <c r="AR351" s="42">
        <v>0</v>
      </c>
      <c r="AS351" s="42">
        <v>0</v>
      </c>
      <c r="AT351" s="42">
        <v>0</v>
      </c>
      <c r="AU351" s="42">
        <f t="shared" si="946"/>
        <v>16016.016</v>
      </c>
      <c r="AV351" s="42">
        <f t="shared" si="947"/>
        <v>-16016.016</v>
      </c>
      <c r="AW351" s="42"/>
      <c r="AX351" s="42"/>
      <c r="AY351" s="42"/>
      <c r="AZ351" s="42"/>
      <c r="BA351" s="43">
        <f t="shared" si="951"/>
        <v>100</v>
      </c>
      <c r="BB351" s="20"/>
    </row>
    <row r="352" spans="2:54" x14ac:dyDescent="0.3">
      <c r="B352" s="38" t="s">
        <v>239</v>
      </c>
      <c r="C352" s="38" t="s">
        <v>103</v>
      </c>
      <c r="D352" s="38" t="s">
        <v>42</v>
      </c>
      <c r="E352" s="39" t="str">
        <f t="shared" si="943"/>
        <v>0801</v>
      </c>
      <c r="F352" s="38" t="s">
        <v>164</v>
      </c>
      <c r="G352" s="38"/>
      <c r="H352" s="40" t="s">
        <v>49</v>
      </c>
      <c r="I352" s="18">
        <f t="shared" ref="I352:S352" si="1144">I353+I362+I375</f>
        <v>1505030.5999999996</v>
      </c>
      <c r="J352" s="18">
        <f t="shared" si="1144"/>
        <v>1587997.2999999998</v>
      </c>
      <c r="K352" s="18">
        <f t="shared" si="1144"/>
        <v>1707879.7</v>
      </c>
      <c r="L352" s="18">
        <f t="shared" si="1144"/>
        <v>8537.6</v>
      </c>
      <c r="M352" s="18">
        <f t="shared" si="1144"/>
        <v>-8537.6</v>
      </c>
      <c r="N352" s="18">
        <f t="shared" si="1144"/>
        <v>0</v>
      </c>
      <c r="O352" s="18">
        <f t="shared" si="1144"/>
        <v>82989.593999999997</v>
      </c>
      <c r="P352" s="18">
        <f t="shared" si="1144"/>
        <v>43446.22</v>
      </c>
      <c r="Q352" s="18">
        <f t="shared" si="1144"/>
        <v>13938.81</v>
      </c>
      <c r="R352" s="18">
        <f t="shared" si="1144"/>
        <v>55405.838000000003</v>
      </c>
      <c r="S352" s="18">
        <f t="shared" si="1144"/>
        <v>98956.942999999999</v>
      </c>
      <c r="T352" s="18">
        <f t="shared" si="1048"/>
        <v>1808305.6049999997</v>
      </c>
      <c r="U352" s="18">
        <f t="shared" si="944"/>
        <v>1579459.6999999997</v>
      </c>
      <c r="V352" s="18">
        <f t="shared" si="945"/>
        <v>1707879.7</v>
      </c>
      <c r="W352" s="18">
        <f t="shared" ref="W352:AT352" si="1145">W353+W362+W375</f>
        <v>0</v>
      </c>
      <c r="X352" s="18">
        <f t="shared" si="1145"/>
        <v>0</v>
      </c>
      <c r="Y352" s="18">
        <f t="shared" si="1145"/>
        <v>0</v>
      </c>
      <c r="Z352" s="18">
        <f t="shared" si="1145"/>
        <v>95956.942999999999</v>
      </c>
      <c r="AA352" s="18">
        <f t="shared" si="1145"/>
        <v>4782.5</v>
      </c>
      <c r="AB352" s="18">
        <f t="shared" si="1145"/>
        <v>0</v>
      </c>
      <c r="AC352" s="18">
        <f t="shared" si="1145"/>
        <v>4782.5</v>
      </c>
      <c r="AD352" s="18">
        <f t="shared" si="1145"/>
        <v>0</v>
      </c>
      <c r="AE352" s="18">
        <f t="shared" si="1145"/>
        <v>0</v>
      </c>
      <c r="AF352" s="41">
        <f t="shared" si="1145"/>
        <v>1822081.2303199999</v>
      </c>
      <c r="AG352" s="41">
        <f t="shared" si="1145"/>
        <v>0</v>
      </c>
      <c r="AH352" s="41">
        <f t="shared" si="1145"/>
        <v>43145.286</v>
      </c>
      <c r="AI352" s="41">
        <f t="shared" si="1145"/>
        <v>0</v>
      </c>
      <c r="AJ352" s="41">
        <f t="shared" si="1145"/>
        <v>0</v>
      </c>
      <c r="AK352" s="41">
        <f t="shared" si="1145"/>
        <v>0</v>
      </c>
      <c r="AL352" s="41">
        <f t="shared" si="1145"/>
        <v>1735962.7733999998</v>
      </c>
      <c r="AM352" s="41">
        <f t="shared" si="1145"/>
        <v>43145.286</v>
      </c>
      <c r="AN352" s="41">
        <f t="shared" si="1145"/>
        <v>0</v>
      </c>
      <c r="AO352" s="14">
        <f t="shared" si="1145"/>
        <v>1160044.2222</v>
      </c>
      <c r="AP352" s="42">
        <f t="shared" si="1145"/>
        <v>1740356.034</v>
      </c>
      <c r="AQ352" s="42">
        <f t="shared" si="1145"/>
        <v>82989.593999999997</v>
      </c>
      <c r="AR352" s="42">
        <f t="shared" si="1145"/>
        <v>0</v>
      </c>
      <c r="AS352" s="42">
        <f t="shared" si="1145"/>
        <v>0</v>
      </c>
      <c r="AT352" s="42">
        <f t="shared" si="1145"/>
        <v>0</v>
      </c>
      <c r="AU352" s="42">
        <f t="shared" si="946"/>
        <v>1823345.628</v>
      </c>
      <c r="AV352" s="42">
        <f t="shared" si="947"/>
        <v>-15040.023000000278</v>
      </c>
      <c r="AW352" s="42">
        <f t="shared" si="948"/>
        <v>1904262.5479999997</v>
      </c>
      <c r="AX352" s="42">
        <f t="shared" si="949"/>
        <v>1584242.1999999997</v>
      </c>
      <c r="AY352" s="42">
        <f t="shared" si="950"/>
        <v>1712662.2</v>
      </c>
      <c r="AZ352" s="42">
        <f>AZ353+AZ362+AZ375</f>
        <v>0</v>
      </c>
      <c r="BA352" s="43">
        <f t="shared" si="951"/>
        <v>95.27362142329541</v>
      </c>
      <c r="BB352" s="20"/>
    </row>
    <row r="353" spans="2:54" ht="31.2" x14ac:dyDescent="0.3">
      <c r="B353" s="38" t="s">
        <v>239</v>
      </c>
      <c r="C353" s="38" t="s">
        <v>103</v>
      </c>
      <c r="D353" s="38" t="s">
        <v>42</v>
      </c>
      <c r="E353" s="39" t="str">
        <f t="shared" si="943"/>
        <v>0801</v>
      </c>
      <c r="F353" s="38" t="s">
        <v>165</v>
      </c>
      <c r="G353" s="38"/>
      <c r="H353" s="40" t="s">
        <v>166</v>
      </c>
      <c r="I353" s="18">
        <f t="shared" ref="I353:S353" si="1146">I354+I356+I360</f>
        <v>377781.9</v>
      </c>
      <c r="J353" s="18">
        <f t="shared" si="1146"/>
        <v>304342.3</v>
      </c>
      <c r="K353" s="18">
        <f t="shared" si="1146"/>
        <v>332903.90000000002</v>
      </c>
      <c r="L353" s="18">
        <f t="shared" si="1146"/>
        <v>0</v>
      </c>
      <c r="M353" s="18">
        <f t="shared" si="1146"/>
        <v>0</v>
      </c>
      <c r="N353" s="18">
        <f t="shared" si="1146"/>
        <v>0</v>
      </c>
      <c r="O353" s="18">
        <f t="shared" si="1146"/>
        <v>37934.493999999999</v>
      </c>
      <c r="P353" s="18">
        <f t="shared" si="1146"/>
        <v>36911.85</v>
      </c>
      <c r="Q353" s="18">
        <f t="shared" si="1146"/>
        <v>5546.5569999999998</v>
      </c>
      <c r="R353" s="18">
        <f t="shared" si="1146"/>
        <v>10327.108</v>
      </c>
      <c r="S353" s="18">
        <f t="shared" si="1146"/>
        <v>13896</v>
      </c>
      <c r="T353" s="18">
        <f t="shared" si="1048"/>
        <v>482397.90899999999</v>
      </c>
      <c r="U353" s="18">
        <f t="shared" si="944"/>
        <v>304342.3</v>
      </c>
      <c r="V353" s="18">
        <f t="shared" si="945"/>
        <v>332903.90000000002</v>
      </c>
      <c r="W353" s="18">
        <f t="shared" ref="W353:AT353" si="1147">W354+W356+W360</f>
        <v>0</v>
      </c>
      <c r="X353" s="18">
        <f t="shared" si="1147"/>
        <v>0</v>
      </c>
      <c r="Y353" s="18">
        <f t="shared" si="1147"/>
        <v>0</v>
      </c>
      <c r="Z353" s="18">
        <f t="shared" si="1147"/>
        <v>10896</v>
      </c>
      <c r="AA353" s="18">
        <f t="shared" si="1147"/>
        <v>4396</v>
      </c>
      <c r="AB353" s="18">
        <f t="shared" si="1147"/>
        <v>0</v>
      </c>
      <c r="AC353" s="18">
        <f t="shared" si="1147"/>
        <v>4396</v>
      </c>
      <c r="AD353" s="18">
        <f t="shared" si="1147"/>
        <v>0</v>
      </c>
      <c r="AE353" s="18">
        <f t="shared" si="1147"/>
        <v>0</v>
      </c>
      <c r="AF353" s="41">
        <f t="shared" si="1147"/>
        <v>482397.90899999999</v>
      </c>
      <c r="AG353" s="41">
        <f t="shared" si="1147"/>
        <v>0</v>
      </c>
      <c r="AH353" s="41">
        <f t="shared" si="1147"/>
        <v>16657.2</v>
      </c>
      <c r="AI353" s="41">
        <f t="shared" si="1147"/>
        <v>0</v>
      </c>
      <c r="AJ353" s="41">
        <f t="shared" si="1147"/>
        <v>0</v>
      </c>
      <c r="AK353" s="41">
        <f t="shared" si="1147"/>
        <v>0</v>
      </c>
      <c r="AL353" s="41">
        <f t="shared" si="1147"/>
        <v>432931.04210999998</v>
      </c>
      <c r="AM353" s="41">
        <f t="shared" si="1147"/>
        <v>16657.2</v>
      </c>
      <c r="AN353" s="41">
        <f t="shared" si="1147"/>
        <v>0</v>
      </c>
      <c r="AO353" s="42">
        <f t="shared" si="1147"/>
        <v>284924.18997999997</v>
      </c>
      <c r="AP353" s="42">
        <f t="shared" si="1147"/>
        <v>444463.41499999998</v>
      </c>
      <c r="AQ353" s="42">
        <f t="shared" si="1147"/>
        <v>37934.493999999999</v>
      </c>
      <c r="AR353" s="42">
        <f t="shared" si="1147"/>
        <v>0</v>
      </c>
      <c r="AS353" s="42">
        <f t="shared" si="1147"/>
        <v>0</v>
      </c>
      <c r="AT353" s="42">
        <f t="shared" si="1147"/>
        <v>0</v>
      </c>
      <c r="AU353" s="42">
        <f t="shared" si="946"/>
        <v>482397.90899999999</v>
      </c>
      <c r="AV353" s="42">
        <f t="shared" si="947"/>
        <v>0</v>
      </c>
      <c r="AW353" s="42">
        <f t="shared" si="948"/>
        <v>493293.90899999999</v>
      </c>
      <c r="AX353" s="42">
        <f t="shared" si="949"/>
        <v>308738.3</v>
      </c>
      <c r="AY353" s="42">
        <f t="shared" si="950"/>
        <v>337299.9</v>
      </c>
      <c r="AZ353" s="42">
        <f>AZ354+AZ356+AZ360</f>
        <v>0</v>
      </c>
      <c r="BA353" s="43">
        <f t="shared" si="951"/>
        <v>89.745629911094824</v>
      </c>
      <c r="BB353" s="20"/>
    </row>
    <row r="354" spans="2:54" ht="46.8" x14ac:dyDescent="0.3">
      <c r="B354" s="38" t="s">
        <v>239</v>
      </c>
      <c r="C354" s="38" t="s">
        <v>103</v>
      </c>
      <c r="D354" s="38" t="s">
        <v>42</v>
      </c>
      <c r="E354" s="39" t="str">
        <f t="shared" si="943"/>
        <v>0801</v>
      </c>
      <c r="F354" s="38" t="s">
        <v>313</v>
      </c>
      <c r="G354" s="38"/>
      <c r="H354" s="40" t="s">
        <v>71</v>
      </c>
      <c r="I354" s="18">
        <f t="shared" ref="I354:S354" si="1148">I355</f>
        <v>126440</v>
      </c>
      <c r="J354" s="18">
        <f t="shared" si="1148"/>
        <v>126440</v>
      </c>
      <c r="K354" s="18">
        <f t="shared" si="1148"/>
        <v>126440</v>
      </c>
      <c r="L354" s="18">
        <f t="shared" si="1148"/>
        <v>0</v>
      </c>
      <c r="M354" s="18">
        <f t="shared" si="1148"/>
        <v>0</v>
      </c>
      <c r="N354" s="18">
        <f t="shared" si="1148"/>
        <v>0</v>
      </c>
      <c r="O354" s="18">
        <f t="shared" si="1148"/>
        <v>0</v>
      </c>
      <c r="P354" s="18">
        <f t="shared" si="1148"/>
        <v>0</v>
      </c>
      <c r="Q354" s="18">
        <f t="shared" si="1148"/>
        <v>0</v>
      </c>
      <c r="R354" s="18">
        <f t="shared" si="1148"/>
        <v>0</v>
      </c>
      <c r="S354" s="18">
        <f t="shared" si="1148"/>
        <v>0</v>
      </c>
      <c r="T354" s="18">
        <f t="shared" si="1048"/>
        <v>126440</v>
      </c>
      <c r="U354" s="18">
        <f t="shared" si="944"/>
        <v>126440</v>
      </c>
      <c r="V354" s="18">
        <f t="shared" si="945"/>
        <v>126440</v>
      </c>
      <c r="W354" s="18">
        <f t="shared" ref="W354:AT354" si="1149">W355</f>
        <v>0</v>
      </c>
      <c r="X354" s="18">
        <f t="shared" si="1149"/>
        <v>0</v>
      </c>
      <c r="Y354" s="18">
        <f t="shared" si="1149"/>
        <v>0</v>
      </c>
      <c r="Z354" s="18">
        <f t="shared" si="1149"/>
        <v>0</v>
      </c>
      <c r="AA354" s="18">
        <f t="shared" si="1149"/>
        <v>0</v>
      </c>
      <c r="AB354" s="18">
        <f t="shared" si="1149"/>
        <v>0</v>
      </c>
      <c r="AC354" s="18">
        <f t="shared" si="1149"/>
        <v>0</v>
      </c>
      <c r="AD354" s="18">
        <f t="shared" si="1149"/>
        <v>0</v>
      </c>
      <c r="AE354" s="18">
        <f t="shared" si="1149"/>
        <v>0</v>
      </c>
      <c r="AF354" s="41">
        <f t="shared" si="1149"/>
        <v>126440</v>
      </c>
      <c r="AG354" s="41">
        <f t="shared" si="1149"/>
        <v>0</v>
      </c>
      <c r="AH354" s="41">
        <f t="shared" si="1149"/>
        <v>0</v>
      </c>
      <c r="AI354" s="41">
        <f t="shared" si="1149"/>
        <v>0</v>
      </c>
      <c r="AJ354" s="41">
        <f t="shared" si="1149"/>
        <v>0</v>
      </c>
      <c r="AK354" s="41">
        <f t="shared" si="1149"/>
        <v>0</v>
      </c>
      <c r="AL354" s="41">
        <f t="shared" si="1149"/>
        <v>126440</v>
      </c>
      <c r="AM354" s="41">
        <f t="shared" si="1149"/>
        <v>0</v>
      </c>
      <c r="AN354" s="41">
        <f t="shared" si="1149"/>
        <v>0</v>
      </c>
      <c r="AO354" s="14">
        <f t="shared" si="1149"/>
        <v>112199.16452999999</v>
      </c>
      <c r="AP354" s="42">
        <f t="shared" si="1149"/>
        <v>126440</v>
      </c>
      <c r="AQ354" s="42">
        <f t="shared" si="1149"/>
        <v>0</v>
      </c>
      <c r="AR354" s="42">
        <f t="shared" si="1149"/>
        <v>0</v>
      </c>
      <c r="AS354" s="42">
        <f t="shared" si="1149"/>
        <v>0</v>
      </c>
      <c r="AT354" s="42">
        <f t="shared" si="1149"/>
        <v>0</v>
      </c>
      <c r="AU354" s="42">
        <f t="shared" si="946"/>
        <v>126440</v>
      </c>
      <c r="AV354" s="42">
        <f t="shared" si="947"/>
        <v>0</v>
      </c>
      <c r="AW354" s="42">
        <f t="shared" si="948"/>
        <v>126440</v>
      </c>
      <c r="AX354" s="42">
        <f t="shared" si="949"/>
        <v>126440</v>
      </c>
      <c r="AY354" s="42">
        <f t="shared" si="950"/>
        <v>126440</v>
      </c>
      <c r="AZ354" s="42">
        <f>AZ355</f>
        <v>0</v>
      </c>
      <c r="BA354" s="43">
        <f t="shared" si="951"/>
        <v>100</v>
      </c>
      <c r="BB354" s="20"/>
    </row>
    <row r="355" spans="2:54" ht="31.2" x14ac:dyDescent="0.3">
      <c r="B355" s="38" t="s">
        <v>239</v>
      </c>
      <c r="C355" s="38" t="s">
        <v>103</v>
      </c>
      <c r="D355" s="38" t="s">
        <v>42</v>
      </c>
      <c r="E355" s="39" t="str">
        <f t="shared" si="943"/>
        <v>0801</v>
      </c>
      <c r="F355" s="38" t="s">
        <v>313</v>
      </c>
      <c r="G355" s="38" t="s">
        <v>150</v>
      </c>
      <c r="H355" s="40" t="s">
        <v>151</v>
      </c>
      <c r="I355" s="18">
        <v>126440</v>
      </c>
      <c r="J355" s="18">
        <v>126440</v>
      </c>
      <c r="K355" s="18">
        <v>126440</v>
      </c>
      <c r="L355" s="18"/>
      <c r="M355" s="18"/>
      <c r="N355" s="18"/>
      <c r="O355" s="18">
        <v>0</v>
      </c>
      <c r="P355" s="18">
        <v>0</v>
      </c>
      <c r="Q355" s="18">
        <v>0</v>
      </c>
      <c r="R355" s="18">
        <v>0</v>
      </c>
      <c r="S355" s="18"/>
      <c r="T355" s="18">
        <f t="shared" si="1048"/>
        <v>126440</v>
      </c>
      <c r="U355" s="18">
        <f t="shared" si="944"/>
        <v>126440</v>
      </c>
      <c r="V355" s="18">
        <f t="shared" si="945"/>
        <v>126440</v>
      </c>
      <c r="W355" s="18"/>
      <c r="X355" s="18"/>
      <c r="Y355" s="18"/>
      <c r="Z355" s="18"/>
      <c r="AA355" s="18"/>
      <c r="AB355" s="18"/>
      <c r="AC355" s="18"/>
      <c r="AD355" s="18"/>
      <c r="AE355" s="18"/>
      <c r="AF355" s="41">
        <v>126440</v>
      </c>
      <c r="AG355" s="41"/>
      <c r="AH355" s="41">
        <v>0</v>
      </c>
      <c r="AI355" s="41">
        <v>0</v>
      </c>
      <c r="AJ355" s="41">
        <v>0</v>
      </c>
      <c r="AK355" s="41">
        <v>0</v>
      </c>
      <c r="AL355" s="41">
        <v>126440</v>
      </c>
      <c r="AM355" s="41">
        <v>0</v>
      </c>
      <c r="AN355" s="41">
        <v>0</v>
      </c>
      <c r="AO355" s="42">
        <v>112199.16452999999</v>
      </c>
      <c r="AP355" s="42">
        <v>126440</v>
      </c>
      <c r="AQ355" s="42">
        <v>0</v>
      </c>
      <c r="AR355" s="42">
        <v>0</v>
      </c>
      <c r="AS355" s="42">
        <v>0</v>
      </c>
      <c r="AT355" s="42">
        <v>0</v>
      </c>
      <c r="AU355" s="42">
        <f t="shared" si="946"/>
        <v>126440</v>
      </c>
      <c r="AV355" s="42">
        <f t="shared" si="947"/>
        <v>0</v>
      </c>
      <c r="AW355" s="42">
        <f t="shared" si="948"/>
        <v>126440</v>
      </c>
      <c r="AX355" s="42">
        <f t="shared" si="949"/>
        <v>126440</v>
      </c>
      <c r="AY355" s="42">
        <f t="shared" si="950"/>
        <v>126440</v>
      </c>
      <c r="AZ355" s="42"/>
      <c r="BA355" s="43">
        <f t="shared" si="951"/>
        <v>100</v>
      </c>
      <c r="BB355" s="44"/>
    </row>
    <row r="356" spans="2:54" ht="31.2" x14ac:dyDescent="0.3">
      <c r="B356" s="38" t="s">
        <v>239</v>
      </c>
      <c r="C356" s="38" t="s">
        <v>103</v>
      </c>
      <c r="D356" s="38" t="s">
        <v>42</v>
      </c>
      <c r="E356" s="39" t="str">
        <f t="shared" si="943"/>
        <v>0801</v>
      </c>
      <c r="F356" s="38" t="s">
        <v>167</v>
      </c>
      <c r="G356" s="38"/>
      <c r="H356" s="40" t="s">
        <v>168</v>
      </c>
      <c r="I356" s="18">
        <f t="shared" ref="I356:S356" si="1150">I357+I358+I359</f>
        <v>234684.7</v>
      </c>
      <c r="J356" s="18">
        <f t="shared" si="1150"/>
        <v>154738.6</v>
      </c>
      <c r="K356" s="18">
        <f t="shared" si="1150"/>
        <v>189806.7</v>
      </c>
      <c r="L356" s="18">
        <f t="shared" si="1150"/>
        <v>0</v>
      </c>
      <c r="M356" s="18">
        <f t="shared" si="1150"/>
        <v>0</v>
      </c>
      <c r="N356" s="18">
        <f t="shared" si="1150"/>
        <v>0</v>
      </c>
      <c r="O356" s="18">
        <f t="shared" si="1150"/>
        <v>37934.493999999999</v>
      </c>
      <c r="P356" s="18">
        <f t="shared" si="1150"/>
        <v>36911.85</v>
      </c>
      <c r="Q356" s="18">
        <f t="shared" si="1150"/>
        <v>5546.5569999999998</v>
      </c>
      <c r="R356" s="18">
        <f t="shared" si="1150"/>
        <v>10327.108</v>
      </c>
      <c r="S356" s="18">
        <f t="shared" si="1150"/>
        <v>13896</v>
      </c>
      <c r="T356" s="18">
        <f t="shared" si="1048"/>
        <v>339300.70899999997</v>
      </c>
      <c r="U356" s="18">
        <f t="shared" si="944"/>
        <v>154738.6</v>
      </c>
      <c r="V356" s="18">
        <f t="shared" si="945"/>
        <v>189806.7</v>
      </c>
      <c r="W356" s="18">
        <f t="shared" ref="W356:AT356" si="1151">W357+W358+W359</f>
        <v>0</v>
      </c>
      <c r="X356" s="18">
        <f t="shared" si="1151"/>
        <v>0</v>
      </c>
      <c r="Y356" s="18">
        <f t="shared" si="1151"/>
        <v>0</v>
      </c>
      <c r="Z356" s="18">
        <f t="shared" si="1151"/>
        <v>10896</v>
      </c>
      <c r="AA356" s="18">
        <f t="shared" si="1151"/>
        <v>4396</v>
      </c>
      <c r="AB356" s="18">
        <f t="shared" si="1151"/>
        <v>0</v>
      </c>
      <c r="AC356" s="18">
        <f t="shared" si="1151"/>
        <v>4396</v>
      </c>
      <c r="AD356" s="18">
        <f t="shared" si="1151"/>
        <v>0</v>
      </c>
      <c r="AE356" s="18">
        <f t="shared" si="1151"/>
        <v>0</v>
      </c>
      <c r="AF356" s="41">
        <f t="shared" si="1151"/>
        <v>339300.70899999997</v>
      </c>
      <c r="AG356" s="41">
        <f t="shared" si="1151"/>
        <v>0</v>
      </c>
      <c r="AH356" s="41">
        <f t="shared" si="1151"/>
        <v>0</v>
      </c>
      <c r="AI356" s="41">
        <f t="shared" si="1151"/>
        <v>0</v>
      </c>
      <c r="AJ356" s="41">
        <f t="shared" si="1151"/>
        <v>0</v>
      </c>
      <c r="AK356" s="41">
        <f t="shared" si="1151"/>
        <v>0</v>
      </c>
      <c r="AL356" s="41">
        <f t="shared" si="1151"/>
        <v>289833.84210999997</v>
      </c>
      <c r="AM356" s="41">
        <f t="shared" si="1151"/>
        <v>0</v>
      </c>
      <c r="AN356" s="41">
        <f t="shared" si="1151"/>
        <v>0</v>
      </c>
      <c r="AO356" s="14">
        <f t="shared" si="1151"/>
        <v>172725.02544999999</v>
      </c>
      <c r="AP356" s="42">
        <f t="shared" si="1151"/>
        <v>301366.21499999997</v>
      </c>
      <c r="AQ356" s="42">
        <f t="shared" si="1151"/>
        <v>37934.493999999999</v>
      </c>
      <c r="AR356" s="42">
        <f t="shared" si="1151"/>
        <v>0</v>
      </c>
      <c r="AS356" s="42">
        <f t="shared" si="1151"/>
        <v>0</v>
      </c>
      <c r="AT356" s="42">
        <f t="shared" si="1151"/>
        <v>0</v>
      </c>
      <c r="AU356" s="42">
        <f t="shared" si="946"/>
        <v>339300.70899999997</v>
      </c>
      <c r="AV356" s="42">
        <f t="shared" si="947"/>
        <v>0</v>
      </c>
      <c r="AW356" s="42">
        <f t="shared" si="948"/>
        <v>350196.70899999997</v>
      </c>
      <c r="AX356" s="42">
        <f t="shared" si="949"/>
        <v>159134.6</v>
      </c>
      <c r="AY356" s="42">
        <f t="shared" si="950"/>
        <v>194202.7</v>
      </c>
      <c r="AZ356" s="42">
        <f>AZ357+AZ358+AZ359</f>
        <v>0</v>
      </c>
      <c r="BA356" s="43">
        <f t="shared" si="951"/>
        <v>85.420936184957981</v>
      </c>
      <c r="BB356" s="20"/>
    </row>
    <row r="357" spans="2:54" ht="31.2" x14ac:dyDescent="0.3">
      <c r="B357" s="38" t="s">
        <v>239</v>
      </c>
      <c r="C357" s="38" t="s">
        <v>103</v>
      </c>
      <c r="D357" s="38" t="s">
        <v>42</v>
      </c>
      <c r="E357" s="39" t="str">
        <f t="shared" si="943"/>
        <v>0801</v>
      </c>
      <c r="F357" s="38" t="s">
        <v>167</v>
      </c>
      <c r="G357" s="38" t="s">
        <v>54</v>
      </c>
      <c r="H357" s="40" t="s">
        <v>55</v>
      </c>
      <c r="I357" s="18">
        <v>861</v>
      </c>
      <c r="J357" s="18">
        <v>914.9</v>
      </c>
      <c r="K357" s="18">
        <v>983</v>
      </c>
      <c r="L357" s="18"/>
      <c r="M357" s="18"/>
      <c r="N357" s="18"/>
      <c r="O357" s="18">
        <v>0</v>
      </c>
      <c r="P357" s="18">
        <v>0</v>
      </c>
      <c r="Q357" s="18">
        <v>0</v>
      </c>
      <c r="R357" s="18">
        <v>0</v>
      </c>
      <c r="S357" s="18"/>
      <c r="T357" s="18">
        <f t="shared" si="1048"/>
        <v>861</v>
      </c>
      <c r="U357" s="18">
        <f t="shared" si="944"/>
        <v>914.9</v>
      </c>
      <c r="V357" s="18">
        <f t="shared" si="945"/>
        <v>983</v>
      </c>
      <c r="W357" s="18"/>
      <c r="X357" s="18"/>
      <c r="Y357" s="18"/>
      <c r="Z357" s="18"/>
      <c r="AA357" s="18"/>
      <c r="AB357" s="18"/>
      <c r="AC357" s="18"/>
      <c r="AD357" s="18"/>
      <c r="AE357" s="18"/>
      <c r="AF357" s="41">
        <v>861</v>
      </c>
      <c r="AG357" s="41"/>
      <c r="AH357" s="41">
        <v>0</v>
      </c>
      <c r="AI357" s="41">
        <v>0</v>
      </c>
      <c r="AJ357" s="41">
        <v>0</v>
      </c>
      <c r="AK357" s="41">
        <v>0</v>
      </c>
      <c r="AL357" s="41">
        <v>861</v>
      </c>
      <c r="AM357" s="41">
        <v>0</v>
      </c>
      <c r="AN357" s="41">
        <v>0</v>
      </c>
      <c r="AO357" s="42">
        <v>424.38999000000001</v>
      </c>
      <c r="AP357" s="42">
        <v>861</v>
      </c>
      <c r="AQ357" s="42">
        <v>0</v>
      </c>
      <c r="AR357" s="42">
        <v>0</v>
      </c>
      <c r="AS357" s="42">
        <v>0</v>
      </c>
      <c r="AT357" s="42">
        <v>0</v>
      </c>
      <c r="AU357" s="42">
        <f t="shared" si="946"/>
        <v>861</v>
      </c>
      <c r="AV357" s="42">
        <f t="shared" si="947"/>
        <v>0</v>
      </c>
      <c r="AW357" s="42">
        <f t="shared" si="948"/>
        <v>861</v>
      </c>
      <c r="AX357" s="42">
        <f t="shared" si="949"/>
        <v>914.9</v>
      </c>
      <c r="AY357" s="42">
        <f t="shared" si="950"/>
        <v>983</v>
      </c>
      <c r="AZ357" s="42"/>
      <c r="BA357" s="43">
        <f t="shared" si="951"/>
        <v>100</v>
      </c>
      <c r="BB357" s="44"/>
    </row>
    <row r="358" spans="2:54" x14ac:dyDescent="0.3">
      <c r="B358" s="38" t="s">
        <v>239</v>
      </c>
      <c r="C358" s="38" t="s">
        <v>103</v>
      </c>
      <c r="D358" s="38" t="s">
        <v>42</v>
      </c>
      <c r="E358" s="39" t="str">
        <f t="shared" ref="E358:E421" si="1152">CONCATENATE(C358,D358)</f>
        <v>0801</v>
      </c>
      <c r="F358" s="38" t="s">
        <v>167</v>
      </c>
      <c r="G358" s="38" t="s">
        <v>68</v>
      </c>
      <c r="H358" s="40" t="s">
        <v>69</v>
      </c>
      <c r="I358" s="18">
        <v>1034.5</v>
      </c>
      <c r="J358" s="18">
        <v>1034.5</v>
      </c>
      <c r="K358" s="18">
        <v>1034.5</v>
      </c>
      <c r="L358" s="18"/>
      <c r="M358" s="18"/>
      <c r="N358" s="18"/>
      <c r="O358" s="18">
        <v>0</v>
      </c>
      <c r="P358" s="18">
        <v>0</v>
      </c>
      <c r="Q358" s="18">
        <v>0</v>
      </c>
      <c r="R358" s="18">
        <v>0</v>
      </c>
      <c r="S358" s="18"/>
      <c r="T358" s="18">
        <f t="shared" si="1048"/>
        <v>1034.5</v>
      </c>
      <c r="U358" s="18">
        <f t="shared" ref="U358:U421" si="1153">J358+M358</f>
        <v>1034.5</v>
      </c>
      <c r="V358" s="18">
        <f t="shared" ref="V358:V421" si="1154">K358+N358</f>
        <v>1034.5</v>
      </c>
      <c r="W358" s="18"/>
      <c r="X358" s="18"/>
      <c r="Y358" s="18"/>
      <c r="Z358" s="18"/>
      <c r="AA358" s="18"/>
      <c r="AB358" s="18"/>
      <c r="AC358" s="18"/>
      <c r="AD358" s="18"/>
      <c r="AE358" s="18"/>
      <c r="AF358" s="41">
        <v>919.55499999999995</v>
      </c>
      <c r="AG358" s="41"/>
      <c r="AH358" s="41">
        <v>0</v>
      </c>
      <c r="AI358" s="41">
        <v>0</v>
      </c>
      <c r="AJ358" s="41">
        <v>0</v>
      </c>
      <c r="AK358" s="41">
        <v>0</v>
      </c>
      <c r="AL358" s="41">
        <v>919.54399999999998</v>
      </c>
      <c r="AM358" s="41">
        <v>0</v>
      </c>
      <c r="AN358" s="41">
        <v>0</v>
      </c>
      <c r="AO358" s="14">
        <v>919.54399999999998</v>
      </c>
      <c r="AP358" s="42">
        <v>919.55499999999995</v>
      </c>
      <c r="AQ358" s="42">
        <v>0</v>
      </c>
      <c r="AR358" s="42">
        <v>0</v>
      </c>
      <c r="AS358" s="42">
        <v>0</v>
      </c>
      <c r="AT358" s="42">
        <v>0</v>
      </c>
      <c r="AU358" s="42">
        <f t="shared" ref="AU358:AU421" si="1155">AP358+AS358+AT358+AR358+AQ358</f>
        <v>919.55499999999995</v>
      </c>
      <c r="AV358" s="42">
        <f t="shared" ref="AV358:AV421" si="1156">T358-AU358</f>
        <v>114.94500000000005</v>
      </c>
      <c r="AW358" s="42">
        <f t="shared" ref="AW358:AW421" si="1157">T358+W358+X358+Y358+Z358</f>
        <v>1034.5</v>
      </c>
      <c r="AX358" s="42">
        <f t="shared" ref="AX358:AX421" si="1158">U358+AA358+AB358</f>
        <v>1034.5</v>
      </c>
      <c r="AY358" s="42">
        <f t="shared" ref="AY358:AY421" si="1159">V358+AC358+AE358+AD358</f>
        <v>1034.5</v>
      </c>
      <c r="AZ358" s="42"/>
      <c r="BA358" s="43">
        <f t="shared" ref="BA358:BA421" si="1160">AL358/AF358*100</f>
        <v>99.998803769214462</v>
      </c>
      <c r="BB358" s="44"/>
    </row>
    <row r="359" spans="2:54" ht="31.2" x14ac:dyDescent="0.3">
      <c r="B359" s="38" t="s">
        <v>239</v>
      </c>
      <c r="C359" s="38" t="s">
        <v>103</v>
      </c>
      <c r="D359" s="38" t="s">
        <v>42</v>
      </c>
      <c r="E359" s="39" t="str">
        <f t="shared" si="1152"/>
        <v>0801</v>
      </c>
      <c r="F359" s="38" t="s">
        <v>167</v>
      </c>
      <c r="G359" s="38" t="s">
        <v>150</v>
      </c>
      <c r="H359" s="40" t="s">
        <v>151</v>
      </c>
      <c r="I359" s="18">
        <v>232789.2</v>
      </c>
      <c r="J359" s="18">
        <v>152789.20000000001</v>
      </c>
      <c r="K359" s="18">
        <v>187789.2</v>
      </c>
      <c r="L359" s="18"/>
      <c r="M359" s="18"/>
      <c r="N359" s="18"/>
      <c r="O359" s="18">
        <v>37934.493999999999</v>
      </c>
      <c r="P359" s="18">
        <f>-588.15+37500</f>
        <v>36911.85</v>
      </c>
      <c r="Q359" s="18">
        <v>5546.5569999999998</v>
      </c>
      <c r="R359" s="18">
        <v>10327.108</v>
      </c>
      <c r="S359" s="18">
        <f>10896+3000</f>
        <v>13896</v>
      </c>
      <c r="T359" s="18">
        <f t="shared" si="1048"/>
        <v>337405.20899999997</v>
      </c>
      <c r="U359" s="18">
        <f t="shared" si="1153"/>
        <v>152789.20000000001</v>
      </c>
      <c r="V359" s="18">
        <f t="shared" si="1154"/>
        <v>187789.2</v>
      </c>
      <c r="W359" s="18"/>
      <c r="X359" s="18"/>
      <c r="Y359" s="18"/>
      <c r="Z359" s="18">
        <v>10896</v>
      </c>
      <c r="AA359" s="18">
        <v>4396</v>
      </c>
      <c r="AB359" s="18"/>
      <c r="AC359" s="18">
        <v>4396</v>
      </c>
      <c r="AD359" s="18"/>
      <c r="AE359" s="18"/>
      <c r="AF359" s="41">
        <v>337520.15399999998</v>
      </c>
      <c r="AG359" s="41"/>
      <c r="AH359" s="41">
        <v>0</v>
      </c>
      <c r="AI359" s="41">
        <v>0</v>
      </c>
      <c r="AJ359" s="41">
        <v>0</v>
      </c>
      <c r="AK359" s="41">
        <v>0</v>
      </c>
      <c r="AL359" s="41">
        <v>288053.29810999997</v>
      </c>
      <c r="AM359" s="41">
        <v>0</v>
      </c>
      <c r="AN359" s="41">
        <v>0</v>
      </c>
      <c r="AO359" s="42">
        <v>171381.09146</v>
      </c>
      <c r="AP359" s="42">
        <v>299585.65999999997</v>
      </c>
      <c r="AQ359" s="42">
        <v>37934.493999999999</v>
      </c>
      <c r="AR359" s="42">
        <v>0</v>
      </c>
      <c r="AS359" s="42">
        <v>0</v>
      </c>
      <c r="AT359" s="42">
        <v>0</v>
      </c>
      <c r="AU359" s="42">
        <f t="shared" si="1155"/>
        <v>337520.15399999998</v>
      </c>
      <c r="AV359" s="42">
        <f t="shared" si="1156"/>
        <v>-114.94500000000698</v>
      </c>
      <c r="AW359" s="42">
        <f t="shared" si="1157"/>
        <v>348301.20899999997</v>
      </c>
      <c r="AX359" s="42">
        <f t="shared" si="1158"/>
        <v>157185.20000000001</v>
      </c>
      <c r="AY359" s="42">
        <f t="shared" si="1159"/>
        <v>192185.2</v>
      </c>
      <c r="AZ359" s="42"/>
      <c r="BA359" s="43">
        <f t="shared" si="1160"/>
        <v>85.34402899982085</v>
      </c>
      <c r="BB359" s="44"/>
    </row>
    <row r="360" spans="2:54" ht="31.2" x14ac:dyDescent="0.3">
      <c r="B360" s="38" t="s">
        <v>239</v>
      </c>
      <c r="C360" s="38" t="s">
        <v>103</v>
      </c>
      <c r="D360" s="38" t="s">
        <v>42</v>
      </c>
      <c r="E360" s="39" t="str">
        <f t="shared" si="1152"/>
        <v>0801</v>
      </c>
      <c r="F360" s="38" t="s">
        <v>314</v>
      </c>
      <c r="G360" s="38"/>
      <c r="H360" s="40" t="s">
        <v>315</v>
      </c>
      <c r="I360" s="18">
        <f t="shared" ref="I360:S360" si="1161">I361</f>
        <v>16657.2</v>
      </c>
      <c r="J360" s="18">
        <f t="shared" si="1161"/>
        <v>23163.7</v>
      </c>
      <c r="K360" s="18">
        <f t="shared" si="1161"/>
        <v>16657.2</v>
      </c>
      <c r="L360" s="18">
        <f t="shared" si="1161"/>
        <v>0</v>
      </c>
      <c r="M360" s="18">
        <f t="shared" si="1161"/>
        <v>0</v>
      </c>
      <c r="N360" s="18">
        <f t="shared" si="1161"/>
        <v>0</v>
      </c>
      <c r="O360" s="18">
        <f t="shared" si="1161"/>
        <v>0</v>
      </c>
      <c r="P360" s="18">
        <f t="shared" si="1161"/>
        <v>0</v>
      </c>
      <c r="Q360" s="18">
        <f t="shared" si="1161"/>
        <v>0</v>
      </c>
      <c r="R360" s="18">
        <f t="shared" si="1161"/>
        <v>0</v>
      </c>
      <c r="S360" s="18">
        <f t="shared" si="1161"/>
        <v>0</v>
      </c>
      <c r="T360" s="18">
        <f t="shared" si="1048"/>
        <v>16657.2</v>
      </c>
      <c r="U360" s="18">
        <f t="shared" si="1153"/>
        <v>23163.7</v>
      </c>
      <c r="V360" s="18">
        <f t="shared" si="1154"/>
        <v>16657.2</v>
      </c>
      <c r="W360" s="18">
        <f t="shared" ref="W360:AT360" si="1162">W361</f>
        <v>0</v>
      </c>
      <c r="X360" s="18">
        <f t="shared" si="1162"/>
        <v>0</v>
      </c>
      <c r="Y360" s="18">
        <f t="shared" si="1162"/>
        <v>0</v>
      </c>
      <c r="Z360" s="18">
        <f t="shared" si="1162"/>
        <v>0</v>
      </c>
      <c r="AA360" s="18">
        <f t="shared" si="1162"/>
        <v>0</v>
      </c>
      <c r="AB360" s="18">
        <f t="shared" si="1162"/>
        <v>0</v>
      </c>
      <c r="AC360" s="18">
        <f t="shared" si="1162"/>
        <v>0</v>
      </c>
      <c r="AD360" s="18">
        <f t="shared" si="1162"/>
        <v>0</v>
      </c>
      <c r="AE360" s="18">
        <f t="shared" si="1162"/>
        <v>0</v>
      </c>
      <c r="AF360" s="41">
        <f t="shared" si="1162"/>
        <v>16657.2</v>
      </c>
      <c r="AG360" s="41">
        <f t="shared" si="1162"/>
        <v>0</v>
      </c>
      <c r="AH360" s="41">
        <f t="shared" si="1162"/>
        <v>16657.2</v>
      </c>
      <c r="AI360" s="41">
        <f t="shared" si="1162"/>
        <v>0</v>
      </c>
      <c r="AJ360" s="41">
        <f t="shared" si="1162"/>
        <v>0</v>
      </c>
      <c r="AK360" s="41">
        <f t="shared" si="1162"/>
        <v>0</v>
      </c>
      <c r="AL360" s="41">
        <f t="shared" si="1162"/>
        <v>16657.2</v>
      </c>
      <c r="AM360" s="41">
        <f t="shared" si="1162"/>
        <v>16657.2</v>
      </c>
      <c r="AN360" s="41">
        <f t="shared" si="1162"/>
        <v>0</v>
      </c>
      <c r="AO360" s="14">
        <f t="shared" si="1162"/>
        <v>0</v>
      </c>
      <c r="AP360" s="42">
        <f t="shared" si="1162"/>
        <v>16657.2</v>
      </c>
      <c r="AQ360" s="42">
        <f t="shared" si="1162"/>
        <v>0</v>
      </c>
      <c r="AR360" s="42">
        <f t="shared" si="1162"/>
        <v>0</v>
      </c>
      <c r="AS360" s="42">
        <f t="shared" si="1162"/>
        <v>0</v>
      </c>
      <c r="AT360" s="42">
        <f t="shared" si="1162"/>
        <v>0</v>
      </c>
      <c r="AU360" s="42">
        <f t="shared" si="1155"/>
        <v>16657.2</v>
      </c>
      <c r="AV360" s="42">
        <f t="shared" si="1156"/>
        <v>0</v>
      </c>
      <c r="AW360" s="42">
        <f t="shared" si="1157"/>
        <v>16657.2</v>
      </c>
      <c r="AX360" s="42">
        <f t="shared" si="1158"/>
        <v>23163.7</v>
      </c>
      <c r="AY360" s="42">
        <f t="shared" si="1159"/>
        <v>16657.2</v>
      </c>
      <c r="AZ360" s="42">
        <f>AZ361</f>
        <v>0</v>
      </c>
      <c r="BA360" s="43">
        <f t="shared" si="1160"/>
        <v>100</v>
      </c>
      <c r="BB360" s="20"/>
    </row>
    <row r="361" spans="2:54" ht="31.2" x14ac:dyDescent="0.3">
      <c r="B361" s="38" t="s">
        <v>239</v>
      </c>
      <c r="C361" s="38" t="s">
        <v>103</v>
      </c>
      <c r="D361" s="38" t="s">
        <v>42</v>
      </c>
      <c r="E361" s="39" t="str">
        <f t="shared" si="1152"/>
        <v>0801</v>
      </c>
      <c r="F361" s="38" t="s">
        <v>314</v>
      </c>
      <c r="G361" s="38" t="s">
        <v>150</v>
      </c>
      <c r="H361" s="40" t="s">
        <v>151</v>
      </c>
      <c r="I361" s="18">
        <v>16657.2</v>
      </c>
      <c r="J361" s="18">
        <v>23163.7</v>
      </c>
      <c r="K361" s="18">
        <v>16657.2</v>
      </c>
      <c r="L361" s="18"/>
      <c r="M361" s="18"/>
      <c r="N361" s="18"/>
      <c r="O361" s="18">
        <v>0</v>
      </c>
      <c r="P361" s="18">
        <v>0</v>
      </c>
      <c r="Q361" s="18">
        <v>0</v>
      </c>
      <c r="R361" s="18">
        <v>0</v>
      </c>
      <c r="S361" s="18"/>
      <c r="T361" s="18">
        <f t="shared" si="1048"/>
        <v>16657.2</v>
      </c>
      <c r="U361" s="18">
        <f t="shared" si="1153"/>
        <v>23163.7</v>
      </c>
      <c r="V361" s="18">
        <f t="shared" si="1154"/>
        <v>16657.2</v>
      </c>
      <c r="W361" s="18"/>
      <c r="X361" s="18"/>
      <c r="Y361" s="18"/>
      <c r="Z361" s="18"/>
      <c r="AA361" s="18"/>
      <c r="AB361" s="18"/>
      <c r="AC361" s="18"/>
      <c r="AD361" s="18"/>
      <c r="AE361" s="18"/>
      <c r="AF361" s="41">
        <v>16657.2</v>
      </c>
      <c r="AG361" s="41"/>
      <c r="AH361" s="41">
        <f>AF361</f>
        <v>16657.2</v>
      </c>
      <c r="AI361" s="41">
        <v>0</v>
      </c>
      <c r="AJ361" s="41">
        <v>0</v>
      </c>
      <c r="AK361" s="41">
        <v>0</v>
      </c>
      <c r="AL361" s="41">
        <v>16657.2</v>
      </c>
      <c r="AM361" s="41">
        <f>AL361</f>
        <v>16657.2</v>
      </c>
      <c r="AN361" s="41">
        <v>0</v>
      </c>
      <c r="AO361" s="42">
        <v>0</v>
      </c>
      <c r="AP361" s="42">
        <v>16657.2</v>
      </c>
      <c r="AQ361" s="42">
        <v>0</v>
      </c>
      <c r="AR361" s="42">
        <v>0</v>
      </c>
      <c r="AS361" s="42">
        <v>0</v>
      </c>
      <c r="AT361" s="42">
        <v>0</v>
      </c>
      <c r="AU361" s="42">
        <f t="shared" si="1155"/>
        <v>16657.2</v>
      </c>
      <c r="AV361" s="42">
        <f t="shared" si="1156"/>
        <v>0</v>
      </c>
      <c r="AW361" s="42">
        <f t="shared" si="1157"/>
        <v>16657.2</v>
      </c>
      <c r="AX361" s="42">
        <f t="shared" si="1158"/>
        <v>23163.7</v>
      </c>
      <c r="AY361" s="42">
        <f t="shared" si="1159"/>
        <v>16657.2</v>
      </c>
      <c r="AZ361" s="42"/>
      <c r="BA361" s="43">
        <f t="shared" si="1160"/>
        <v>100</v>
      </c>
      <c r="BB361" s="44"/>
    </row>
    <row r="362" spans="2:54" ht="31.2" x14ac:dyDescent="0.3">
      <c r="B362" s="38" t="s">
        <v>239</v>
      </c>
      <c r="C362" s="38" t="s">
        <v>103</v>
      </c>
      <c r="D362" s="38" t="s">
        <v>42</v>
      </c>
      <c r="E362" s="39" t="str">
        <f t="shared" si="1152"/>
        <v>0801</v>
      </c>
      <c r="F362" s="38" t="s">
        <v>316</v>
      </c>
      <c r="G362" s="38"/>
      <c r="H362" s="40" t="s">
        <v>317</v>
      </c>
      <c r="I362" s="18">
        <f t="shared" ref="I362:N362" si="1163">I363+I365+I369+I371</f>
        <v>1017117.7999999998</v>
      </c>
      <c r="J362" s="18">
        <f t="shared" si="1163"/>
        <v>1017111.2999999998</v>
      </c>
      <c r="K362" s="18">
        <f t="shared" si="1163"/>
        <v>1027153.5</v>
      </c>
      <c r="L362" s="18">
        <f t="shared" si="1163"/>
        <v>0</v>
      </c>
      <c r="M362" s="18">
        <f t="shared" si="1163"/>
        <v>0</v>
      </c>
      <c r="N362" s="18">
        <f t="shared" si="1163"/>
        <v>0</v>
      </c>
      <c r="O362" s="18">
        <f>O363+O365+O369+O371+O367+O373</f>
        <v>45055.1</v>
      </c>
      <c r="P362" s="18">
        <f>P363+P365+P369+P371+P367+P373</f>
        <v>6534.37</v>
      </c>
      <c r="Q362" s="18">
        <f>Q363+Q365+Q369+Q371+Q367+Q373</f>
        <v>7874.7529999999997</v>
      </c>
      <c r="R362" s="18">
        <f>R363+R365+R369+R371+R367+R373</f>
        <v>0</v>
      </c>
      <c r="S362" s="18">
        <f>S363+S365+S369+S371+S367</f>
        <v>17400.5</v>
      </c>
      <c r="T362" s="18">
        <f t="shared" si="1048"/>
        <v>1093982.523</v>
      </c>
      <c r="U362" s="18">
        <f t="shared" si="1153"/>
        <v>1017111.2999999998</v>
      </c>
      <c r="V362" s="18">
        <f t="shared" si="1154"/>
        <v>1027153.5</v>
      </c>
      <c r="W362" s="18">
        <f t="shared" ref="W362:AE362" si="1164">W363+W365+W369+W371+W367</f>
        <v>0</v>
      </c>
      <c r="X362" s="18">
        <f t="shared" si="1164"/>
        <v>0</v>
      </c>
      <c r="Y362" s="18">
        <f t="shared" si="1164"/>
        <v>0</v>
      </c>
      <c r="Z362" s="18">
        <f t="shared" si="1164"/>
        <v>17400.5</v>
      </c>
      <c r="AA362" s="18">
        <f t="shared" si="1164"/>
        <v>0</v>
      </c>
      <c r="AB362" s="18">
        <f t="shared" si="1164"/>
        <v>0</v>
      </c>
      <c r="AC362" s="18">
        <f t="shared" si="1164"/>
        <v>0</v>
      </c>
      <c r="AD362" s="18">
        <f t="shared" si="1164"/>
        <v>0</v>
      </c>
      <c r="AE362" s="18">
        <f t="shared" si="1164"/>
        <v>0</v>
      </c>
      <c r="AF362" s="41">
        <f t="shared" ref="AF362:AT362" si="1165">AF363+AF365+AF369+AF371+AF367+AF373</f>
        <v>1099207.3607099999</v>
      </c>
      <c r="AG362" s="41">
        <f t="shared" si="1165"/>
        <v>0</v>
      </c>
      <c r="AH362" s="41">
        <f t="shared" si="1165"/>
        <v>6488.0860000000002</v>
      </c>
      <c r="AI362" s="41">
        <f t="shared" si="1165"/>
        <v>0</v>
      </c>
      <c r="AJ362" s="41">
        <f t="shared" si="1165"/>
        <v>0</v>
      </c>
      <c r="AK362" s="41">
        <f t="shared" si="1165"/>
        <v>0</v>
      </c>
      <c r="AL362" s="41">
        <f t="shared" si="1165"/>
        <v>1099207.3607099999</v>
      </c>
      <c r="AM362" s="41">
        <f t="shared" si="1165"/>
        <v>6488.0860000000002</v>
      </c>
      <c r="AN362" s="41">
        <f t="shared" si="1165"/>
        <v>0</v>
      </c>
      <c r="AO362" s="14">
        <f t="shared" si="1165"/>
        <v>756259.43114</v>
      </c>
      <c r="AP362" s="42">
        <f t="shared" si="1165"/>
        <v>1055415.5090000001</v>
      </c>
      <c r="AQ362" s="42">
        <f t="shared" si="1165"/>
        <v>45055.1</v>
      </c>
      <c r="AR362" s="42">
        <f t="shared" si="1165"/>
        <v>0</v>
      </c>
      <c r="AS362" s="42">
        <f t="shared" si="1165"/>
        <v>0</v>
      </c>
      <c r="AT362" s="42">
        <f t="shared" si="1165"/>
        <v>0</v>
      </c>
      <c r="AU362" s="42">
        <f t="shared" si="1155"/>
        <v>1100470.6090000002</v>
      </c>
      <c r="AV362" s="42">
        <f t="shared" si="1156"/>
        <v>-6488.0860000001267</v>
      </c>
      <c r="AW362" s="42">
        <f t="shared" si="1157"/>
        <v>1111383.023</v>
      </c>
      <c r="AX362" s="42">
        <f t="shared" si="1158"/>
        <v>1017111.2999999998</v>
      </c>
      <c r="AY362" s="42">
        <f t="shared" si="1159"/>
        <v>1027153.5</v>
      </c>
      <c r="AZ362" s="42">
        <f>AZ363+AZ365+AZ369+AZ371+AZ367</f>
        <v>0</v>
      </c>
      <c r="BA362" s="43">
        <f t="shared" si="1160"/>
        <v>100</v>
      </c>
      <c r="BB362" s="20"/>
    </row>
    <row r="363" spans="2:54" ht="46.8" x14ac:dyDescent="0.3">
      <c r="B363" s="38" t="s">
        <v>239</v>
      </c>
      <c r="C363" s="38" t="s">
        <v>103</v>
      </c>
      <c r="D363" s="38" t="s">
        <v>42</v>
      </c>
      <c r="E363" s="39" t="str">
        <f t="shared" si="1152"/>
        <v>0801</v>
      </c>
      <c r="F363" s="38" t="s">
        <v>318</v>
      </c>
      <c r="G363" s="38"/>
      <c r="H363" s="40" t="s">
        <v>71</v>
      </c>
      <c r="I363" s="18">
        <f t="shared" ref="I363:S363" si="1166">I364</f>
        <v>690001.39999999991</v>
      </c>
      <c r="J363" s="18">
        <f t="shared" si="1166"/>
        <v>690001.39999999991</v>
      </c>
      <c r="K363" s="18">
        <f t="shared" si="1166"/>
        <v>699944.5</v>
      </c>
      <c r="L363" s="18">
        <f t="shared" si="1166"/>
        <v>0</v>
      </c>
      <c r="M363" s="18">
        <f t="shared" si="1166"/>
        <v>0</v>
      </c>
      <c r="N363" s="18">
        <f t="shared" si="1166"/>
        <v>0</v>
      </c>
      <c r="O363" s="18">
        <f t="shared" si="1166"/>
        <v>0</v>
      </c>
      <c r="P363" s="18">
        <f t="shared" si="1166"/>
        <v>0</v>
      </c>
      <c r="Q363" s="18">
        <f t="shared" si="1166"/>
        <v>7874.7529999999997</v>
      </c>
      <c r="R363" s="18">
        <f t="shared" si="1166"/>
        <v>0</v>
      </c>
      <c r="S363" s="18">
        <f t="shared" si="1166"/>
        <v>0</v>
      </c>
      <c r="T363" s="18">
        <f t="shared" si="1048"/>
        <v>697876.15299999993</v>
      </c>
      <c r="U363" s="18">
        <f t="shared" si="1153"/>
        <v>690001.39999999991</v>
      </c>
      <c r="V363" s="18">
        <f t="shared" si="1154"/>
        <v>699944.5</v>
      </c>
      <c r="W363" s="18">
        <f t="shared" ref="W363:AT363" si="1167">W364</f>
        <v>0</v>
      </c>
      <c r="X363" s="18">
        <f t="shared" si="1167"/>
        <v>0</v>
      </c>
      <c r="Y363" s="18">
        <f t="shared" si="1167"/>
        <v>0</v>
      </c>
      <c r="Z363" s="18">
        <f t="shared" si="1167"/>
        <v>0</v>
      </c>
      <c r="AA363" s="18">
        <f t="shared" si="1167"/>
        <v>0</v>
      </c>
      <c r="AB363" s="18">
        <f t="shared" si="1167"/>
        <v>0</v>
      </c>
      <c r="AC363" s="18">
        <f t="shared" si="1167"/>
        <v>0</v>
      </c>
      <c r="AD363" s="18">
        <f t="shared" si="1167"/>
        <v>0</v>
      </c>
      <c r="AE363" s="18">
        <f t="shared" si="1167"/>
        <v>0</v>
      </c>
      <c r="AF363" s="41">
        <f t="shared" si="1167"/>
        <v>697854.30471000005</v>
      </c>
      <c r="AG363" s="41">
        <f t="shared" si="1167"/>
        <v>0</v>
      </c>
      <c r="AH363" s="41">
        <f t="shared" si="1167"/>
        <v>0</v>
      </c>
      <c r="AI363" s="41">
        <f t="shared" si="1167"/>
        <v>0</v>
      </c>
      <c r="AJ363" s="41">
        <f t="shared" si="1167"/>
        <v>0</v>
      </c>
      <c r="AK363" s="41">
        <f t="shared" si="1167"/>
        <v>0</v>
      </c>
      <c r="AL363" s="41">
        <f t="shared" si="1167"/>
        <v>697854.30471000005</v>
      </c>
      <c r="AM363" s="41">
        <f t="shared" si="1167"/>
        <v>0</v>
      </c>
      <c r="AN363" s="41">
        <f t="shared" si="1167"/>
        <v>0</v>
      </c>
      <c r="AO363" s="42">
        <f t="shared" si="1167"/>
        <v>507154.14383000002</v>
      </c>
      <c r="AP363" s="42">
        <f t="shared" si="1167"/>
        <v>697876.15300000005</v>
      </c>
      <c r="AQ363" s="42">
        <f t="shared" si="1167"/>
        <v>0</v>
      </c>
      <c r="AR363" s="42">
        <f t="shared" si="1167"/>
        <v>0</v>
      </c>
      <c r="AS363" s="42">
        <f t="shared" si="1167"/>
        <v>0</v>
      </c>
      <c r="AT363" s="42">
        <f t="shared" si="1167"/>
        <v>0</v>
      </c>
      <c r="AU363" s="42">
        <f t="shared" si="1155"/>
        <v>697876.15300000005</v>
      </c>
      <c r="AV363" s="42">
        <f t="shared" si="1156"/>
        <v>0</v>
      </c>
      <c r="AW363" s="42">
        <f t="shared" si="1157"/>
        <v>697876.15299999993</v>
      </c>
      <c r="AX363" s="42">
        <f t="shared" si="1158"/>
        <v>690001.39999999991</v>
      </c>
      <c r="AY363" s="42">
        <f t="shared" si="1159"/>
        <v>699944.5</v>
      </c>
      <c r="AZ363" s="42">
        <f>AZ364</f>
        <v>0</v>
      </c>
      <c r="BA363" s="43">
        <f t="shared" si="1160"/>
        <v>100</v>
      </c>
      <c r="BB363" s="20"/>
    </row>
    <row r="364" spans="2:54" ht="31.2" x14ac:dyDescent="0.3">
      <c r="B364" s="38" t="s">
        <v>239</v>
      </c>
      <c r="C364" s="38" t="s">
        <v>103</v>
      </c>
      <c r="D364" s="38" t="s">
        <v>42</v>
      </c>
      <c r="E364" s="39" t="str">
        <f t="shared" si="1152"/>
        <v>0801</v>
      </c>
      <c r="F364" s="38" t="s">
        <v>318</v>
      </c>
      <c r="G364" s="38" t="s">
        <v>150</v>
      </c>
      <c r="H364" s="40" t="s">
        <v>151</v>
      </c>
      <c r="I364" s="18">
        <v>690001.39999999991</v>
      </c>
      <c r="J364" s="18">
        <v>690001.39999999991</v>
      </c>
      <c r="K364" s="18">
        <v>699944.5</v>
      </c>
      <c r="L364" s="18"/>
      <c r="M364" s="18"/>
      <c r="N364" s="18"/>
      <c r="O364" s="18">
        <v>0</v>
      </c>
      <c r="P364" s="18">
        <v>0</v>
      </c>
      <c r="Q364" s="18">
        <v>7874.7529999999997</v>
      </c>
      <c r="R364" s="18">
        <v>0</v>
      </c>
      <c r="S364" s="18"/>
      <c r="T364" s="18">
        <f t="shared" si="1048"/>
        <v>697876.15299999993</v>
      </c>
      <c r="U364" s="18">
        <f t="shared" si="1153"/>
        <v>690001.39999999991</v>
      </c>
      <c r="V364" s="18">
        <f t="shared" si="1154"/>
        <v>699944.5</v>
      </c>
      <c r="W364" s="18"/>
      <c r="X364" s="18"/>
      <c r="Y364" s="18"/>
      <c r="Z364" s="18"/>
      <c r="AA364" s="18"/>
      <c r="AB364" s="18"/>
      <c r="AC364" s="18"/>
      <c r="AD364" s="18"/>
      <c r="AE364" s="18"/>
      <c r="AF364" s="41">
        <v>697854.30471000005</v>
      </c>
      <c r="AG364" s="41"/>
      <c r="AH364" s="41">
        <v>0</v>
      </c>
      <c r="AI364" s="41">
        <v>0</v>
      </c>
      <c r="AJ364" s="41">
        <v>0</v>
      </c>
      <c r="AK364" s="41">
        <v>0</v>
      </c>
      <c r="AL364" s="41">
        <v>697854.30471000005</v>
      </c>
      <c r="AM364" s="41">
        <v>0</v>
      </c>
      <c r="AN364" s="41">
        <v>0</v>
      </c>
      <c r="AO364" s="14">
        <v>507154.14383000002</v>
      </c>
      <c r="AP364" s="42">
        <v>697876.15300000005</v>
      </c>
      <c r="AQ364" s="42">
        <v>0</v>
      </c>
      <c r="AR364" s="42">
        <v>0</v>
      </c>
      <c r="AS364" s="42">
        <v>0</v>
      </c>
      <c r="AT364" s="42">
        <v>0</v>
      </c>
      <c r="AU364" s="42">
        <f t="shared" si="1155"/>
        <v>697876.15300000005</v>
      </c>
      <c r="AV364" s="42">
        <f t="shared" si="1156"/>
        <v>0</v>
      </c>
      <c r="AW364" s="42">
        <f t="shared" si="1157"/>
        <v>697876.15299999993</v>
      </c>
      <c r="AX364" s="42">
        <f t="shared" si="1158"/>
        <v>690001.39999999991</v>
      </c>
      <c r="AY364" s="42">
        <f t="shared" si="1159"/>
        <v>699944.5</v>
      </c>
      <c r="AZ364" s="42"/>
      <c r="BA364" s="43">
        <f t="shared" si="1160"/>
        <v>100</v>
      </c>
      <c r="BB364" s="44"/>
    </row>
    <row r="365" spans="2:54" ht="46.8" x14ac:dyDescent="0.3">
      <c r="B365" s="38" t="s">
        <v>239</v>
      </c>
      <c r="C365" s="38" t="s">
        <v>103</v>
      </c>
      <c r="D365" s="38" t="s">
        <v>42</v>
      </c>
      <c r="E365" s="39" t="str">
        <f t="shared" si="1152"/>
        <v>0801</v>
      </c>
      <c r="F365" s="38" t="s">
        <v>319</v>
      </c>
      <c r="G365" s="38"/>
      <c r="H365" s="40" t="s">
        <v>320</v>
      </c>
      <c r="I365" s="18">
        <f t="shared" ref="I365:S365" si="1168">I366</f>
        <v>16003</v>
      </c>
      <c r="J365" s="18">
        <f t="shared" si="1168"/>
        <v>15996.5</v>
      </c>
      <c r="K365" s="18">
        <f t="shared" si="1168"/>
        <v>16095.599999999999</v>
      </c>
      <c r="L365" s="18">
        <f t="shared" si="1168"/>
        <v>0</v>
      </c>
      <c r="M365" s="18">
        <f t="shared" si="1168"/>
        <v>0</v>
      </c>
      <c r="N365" s="18">
        <f t="shared" si="1168"/>
        <v>0</v>
      </c>
      <c r="O365" s="18">
        <f t="shared" si="1168"/>
        <v>0</v>
      </c>
      <c r="P365" s="18">
        <f t="shared" si="1168"/>
        <v>6534.37</v>
      </c>
      <c r="Q365" s="18">
        <f t="shared" si="1168"/>
        <v>0</v>
      </c>
      <c r="R365" s="18">
        <f t="shared" si="1168"/>
        <v>0</v>
      </c>
      <c r="S365" s="18">
        <f t="shared" si="1168"/>
        <v>0</v>
      </c>
      <c r="T365" s="18">
        <f t="shared" si="1048"/>
        <v>22537.37</v>
      </c>
      <c r="U365" s="18">
        <f t="shared" si="1153"/>
        <v>15996.5</v>
      </c>
      <c r="V365" s="18">
        <f t="shared" si="1154"/>
        <v>16095.599999999999</v>
      </c>
      <c r="W365" s="18">
        <f t="shared" ref="W365:AT365" si="1169">W366</f>
        <v>0</v>
      </c>
      <c r="X365" s="18">
        <f t="shared" si="1169"/>
        <v>0</v>
      </c>
      <c r="Y365" s="18">
        <f t="shared" si="1169"/>
        <v>0</v>
      </c>
      <c r="Z365" s="18">
        <f t="shared" si="1169"/>
        <v>0</v>
      </c>
      <c r="AA365" s="18">
        <f t="shared" si="1169"/>
        <v>0</v>
      </c>
      <c r="AB365" s="18">
        <f t="shared" si="1169"/>
        <v>0</v>
      </c>
      <c r="AC365" s="18">
        <f t="shared" si="1169"/>
        <v>0</v>
      </c>
      <c r="AD365" s="18">
        <f t="shared" si="1169"/>
        <v>0</v>
      </c>
      <c r="AE365" s="18">
        <f t="shared" si="1169"/>
        <v>0</v>
      </c>
      <c r="AF365" s="41">
        <f t="shared" si="1169"/>
        <v>22471.833780000001</v>
      </c>
      <c r="AG365" s="41">
        <f t="shared" si="1169"/>
        <v>0</v>
      </c>
      <c r="AH365" s="41">
        <f t="shared" si="1169"/>
        <v>0</v>
      </c>
      <c r="AI365" s="41">
        <f t="shared" si="1169"/>
        <v>0</v>
      </c>
      <c r="AJ365" s="41">
        <f t="shared" si="1169"/>
        <v>0</v>
      </c>
      <c r="AK365" s="41">
        <f t="shared" si="1169"/>
        <v>0</v>
      </c>
      <c r="AL365" s="41">
        <f t="shared" si="1169"/>
        <v>22471.833780000001</v>
      </c>
      <c r="AM365" s="41">
        <f t="shared" si="1169"/>
        <v>0</v>
      </c>
      <c r="AN365" s="41">
        <f t="shared" si="1169"/>
        <v>0</v>
      </c>
      <c r="AO365" s="42">
        <f t="shared" si="1169"/>
        <v>13254.595160000001</v>
      </c>
      <c r="AP365" s="42">
        <f t="shared" si="1169"/>
        <v>22471.833780000001</v>
      </c>
      <c r="AQ365" s="42">
        <f t="shared" si="1169"/>
        <v>0</v>
      </c>
      <c r="AR365" s="42">
        <f t="shared" si="1169"/>
        <v>0</v>
      </c>
      <c r="AS365" s="42">
        <f t="shared" si="1169"/>
        <v>0</v>
      </c>
      <c r="AT365" s="42">
        <f t="shared" si="1169"/>
        <v>0</v>
      </c>
      <c r="AU365" s="42">
        <f t="shared" si="1155"/>
        <v>22471.833780000001</v>
      </c>
      <c r="AV365" s="42">
        <f t="shared" si="1156"/>
        <v>65.536219999998139</v>
      </c>
      <c r="AW365" s="42">
        <f t="shared" si="1157"/>
        <v>22537.37</v>
      </c>
      <c r="AX365" s="42">
        <f t="shared" si="1158"/>
        <v>15996.5</v>
      </c>
      <c r="AY365" s="42">
        <f t="shared" si="1159"/>
        <v>16095.599999999999</v>
      </c>
      <c r="AZ365" s="42">
        <f>AZ366</f>
        <v>0</v>
      </c>
      <c r="BA365" s="43">
        <f t="shared" si="1160"/>
        <v>100</v>
      </c>
      <c r="BB365" s="20"/>
    </row>
    <row r="366" spans="2:54" ht="31.2" x14ac:dyDescent="0.3">
      <c r="B366" s="38" t="s">
        <v>239</v>
      </c>
      <c r="C366" s="38" t="s">
        <v>103</v>
      </c>
      <c r="D366" s="38" t="s">
        <v>42</v>
      </c>
      <c r="E366" s="39" t="str">
        <f t="shared" si="1152"/>
        <v>0801</v>
      </c>
      <c r="F366" s="38" t="s">
        <v>319</v>
      </c>
      <c r="G366" s="38" t="s">
        <v>150</v>
      </c>
      <c r="H366" s="40" t="s">
        <v>151</v>
      </c>
      <c r="I366" s="18">
        <v>16003</v>
      </c>
      <c r="J366" s="18">
        <v>15996.5</v>
      </c>
      <c r="K366" s="18">
        <v>16095.599999999999</v>
      </c>
      <c r="L366" s="18"/>
      <c r="M366" s="18"/>
      <c r="N366" s="18"/>
      <c r="O366" s="18">
        <v>0</v>
      </c>
      <c r="P366" s="18">
        <f>588.15+5946.22</f>
        <v>6534.37</v>
      </c>
      <c r="Q366" s="18">
        <v>0</v>
      </c>
      <c r="R366" s="18">
        <v>0</v>
      </c>
      <c r="S366" s="18"/>
      <c r="T366" s="18">
        <f t="shared" si="1048"/>
        <v>22537.37</v>
      </c>
      <c r="U366" s="18">
        <f t="shared" si="1153"/>
        <v>15996.5</v>
      </c>
      <c r="V366" s="18">
        <f t="shared" si="1154"/>
        <v>16095.599999999999</v>
      </c>
      <c r="W366" s="18"/>
      <c r="X366" s="18"/>
      <c r="Y366" s="18"/>
      <c r="Z366" s="18"/>
      <c r="AA366" s="18"/>
      <c r="AB366" s="18"/>
      <c r="AC366" s="18"/>
      <c r="AD366" s="18"/>
      <c r="AE366" s="18"/>
      <c r="AF366" s="41">
        <v>22471.833780000001</v>
      </c>
      <c r="AG366" s="41"/>
      <c r="AH366" s="41">
        <v>0</v>
      </c>
      <c r="AI366" s="41">
        <v>0</v>
      </c>
      <c r="AJ366" s="41">
        <v>0</v>
      </c>
      <c r="AK366" s="41">
        <v>0</v>
      </c>
      <c r="AL366" s="41">
        <v>22471.833780000001</v>
      </c>
      <c r="AM366" s="41">
        <v>0</v>
      </c>
      <c r="AN366" s="41">
        <v>0</v>
      </c>
      <c r="AO366" s="14">
        <v>13254.595160000001</v>
      </c>
      <c r="AP366" s="42">
        <v>22471.833780000001</v>
      </c>
      <c r="AQ366" s="42">
        <v>0</v>
      </c>
      <c r="AR366" s="42">
        <v>0</v>
      </c>
      <c r="AS366" s="42">
        <v>0</v>
      </c>
      <c r="AT366" s="42">
        <v>0</v>
      </c>
      <c r="AU366" s="42">
        <f t="shared" si="1155"/>
        <v>22471.833780000001</v>
      </c>
      <c r="AV366" s="42">
        <f t="shared" si="1156"/>
        <v>65.536219999998139</v>
      </c>
      <c r="AW366" s="42">
        <f t="shared" si="1157"/>
        <v>22537.37</v>
      </c>
      <c r="AX366" s="42">
        <f t="shared" si="1158"/>
        <v>15996.5</v>
      </c>
      <c r="AY366" s="42">
        <f t="shared" si="1159"/>
        <v>16095.599999999999</v>
      </c>
      <c r="AZ366" s="42"/>
      <c r="BA366" s="43">
        <f t="shared" si="1160"/>
        <v>100</v>
      </c>
      <c r="BB366" s="44"/>
    </row>
    <row r="367" spans="2:54" x14ac:dyDescent="0.3">
      <c r="B367" s="38" t="s">
        <v>239</v>
      </c>
      <c r="C367" s="38" t="s">
        <v>103</v>
      </c>
      <c r="D367" s="38" t="s">
        <v>42</v>
      </c>
      <c r="E367" s="39" t="str">
        <f t="shared" si="1152"/>
        <v>0801</v>
      </c>
      <c r="F367" s="38" t="s">
        <v>321</v>
      </c>
      <c r="G367" s="38"/>
      <c r="H367" s="40" t="s">
        <v>255</v>
      </c>
      <c r="I367" s="18"/>
      <c r="J367" s="18"/>
      <c r="K367" s="18"/>
      <c r="L367" s="18"/>
      <c r="M367" s="18"/>
      <c r="N367" s="18"/>
      <c r="O367" s="18">
        <f>O368</f>
        <v>45055.1</v>
      </c>
      <c r="P367" s="18">
        <f>P368</f>
        <v>0</v>
      </c>
      <c r="Q367" s="18">
        <f>Q368</f>
        <v>0</v>
      </c>
      <c r="R367" s="18">
        <f>R368</f>
        <v>0</v>
      </c>
      <c r="S367" s="18">
        <f>S368</f>
        <v>17400.5</v>
      </c>
      <c r="T367" s="18">
        <f t="shared" si="1048"/>
        <v>62455.6</v>
      </c>
      <c r="U367" s="18"/>
      <c r="V367" s="18"/>
      <c r="W367" s="18">
        <f t="shared" ref="W367:AD367" si="1170">W368</f>
        <v>0</v>
      </c>
      <c r="X367" s="18">
        <f t="shared" si="1170"/>
        <v>0</v>
      </c>
      <c r="Y367" s="18">
        <f t="shared" si="1170"/>
        <v>0</v>
      </c>
      <c r="Z367" s="18">
        <f t="shared" si="1170"/>
        <v>17400.5</v>
      </c>
      <c r="AA367" s="18">
        <f t="shared" si="1170"/>
        <v>0</v>
      </c>
      <c r="AB367" s="18">
        <f t="shared" si="1170"/>
        <v>0</v>
      </c>
      <c r="AC367" s="18">
        <f t="shared" si="1170"/>
        <v>0</v>
      </c>
      <c r="AD367" s="18">
        <f t="shared" si="1170"/>
        <v>0</v>
      </c>
      <c r="AE367" s="18"/>
      <c r="AF367" s="41">
        <f t="shared" ref="AF367:AT367" si="1171">AF368</f>
        <v>61214.2</v>
      </c>
      <c r="AG367" s="41">
        <f t="shared" si="1171"/>
        <v>0</v>
      </c>
      <c r="AH367" s="41">
        <f t="shared" si="1171"/>
        <v>0</v>
      </c>
      <c r="AI367" s="41">
        <f t="shared" si="1171"/>
        <v>0</v>
      </c>
      <c r="AJ367" s="41">
        <f t="shared" si="1171"/>
        <v>0</v>
      </c>
      <c r="AK367" s="41">
        <f t="shared" si="1171"/>
        <v>0</v>
      </c>
      <c r="AL367" s="41">
        <f t="shared" si="1171"/>
        <v>61214.2</v>
      </c>
      <c r="AM367" s="41">
        <f t="shared" si="1171"/>
        <v>0</v>
      </c>
      <c r="AN367" s="41">
        <f t="shared" si="1171"/>
        <v>0</v>
      </c>
      <c r="AO367" s="42">
        <f t="shared" si="1171"/>
        <v>11347.78</v>
      </c>
      <c r="AP367" s="42">
        <f t="shared" si="1171"/>
        <v>17400.5</v>
      </c>
      <c r="AQ367" s="42">
        <f t="shared" si="1171"/>
        <v>45055.1</v>
      </c>
      <c r="AR367" s="42">
        <f t="shared" si="1171"/>
        <v>0</v>
      </c>
      <c r="AS367" s="42">
        <f t="shared" si="1171"/>
        <v>0</v>
      </c>
      <c r="AT367" s="42">
        <f t="shared" si="1171"/>
        <v>0</v>
      </c>
      <c r="AU367" s="42">
        <f t="shared" si="1155"/>
        <v>62455.6</v>
      </c>
      <c r="AV367" s="42">
        <f t="shared" si="1156"/>
        <v>0</v>
      </c>
      <c r="AW367" s="42">
        <f t="shared" si="1157"/>
        <v>79856.100000000006</v>
      </c>
      <c r="AX367" s="42">
        <f t="shared" si="1158"/>
        <v>0</v>
      </c>
      <c r="AY367" s="42">
        <f t="shared" si="1159"/>
        <v>0</v>
      </c>
      <c r="AZ367" s="42">
        <f>AZ368</f>
        <v>0</v>
      </c>
      <c r="BA367" s="43">
        <f t="shared" si="1160"/>
        <v>100</v>
      </c>
      <c r="BB367" s="20"/>
    </row>
    <row r="368" spans="2:54" ht="31.2" x14ac:dyDescent="0.3">
      <c r="B368" s="38" t="s">
        <v>239</v>
      </c>
      <c r="C368" s="38" t="s">
        <v>103</v>
      </c>
      <c r="D368" s="38" t="s">
        <v>42</v>
      </c>
      <c r="E368" s="39" t="str">
        <f t="shared" si="1152"/>
        <v>0801</v>
      </c>
      <c r="F368" s="38" t="s">
        <v>321</v>
      </c>
      <c r="G368" s="38" t="s">
        <v>150</v>
      </c>
      <c r="H368" s="40" t="s">
        <v>151</v>
      </c>
      <c r="I368" s="18"/>
      <c r="J368" s="18"/>
      <c r="K368" s="18"/>
      <c r="L368" s="18"/>
      <c r="M368" s="18"/>
      <c r="N368" s="18"/>
      <c r="O368" s="18">
        <v>45055.1</v>
      </c>
      <c r="P368" s="18">
        <v>0</v>
      </c>
      <c r="Q368" s="18">
        <v>0</v>
      </c>
      <c r="R368" s="18">
        <v>0</v>
      </c>
      <c r="S368" s="18">
        <v>17400.5</v>
      </c>
      <c r="T368" s="18">
        <f t="shared" si="1048"/>
        <v>62455.6</v>
      </c>
      <c r="U368" s="18"/>
      <c r="V368" s="18"/>
      <c r="W368" s="18"/>
      <c r="X368" s="18"/>
      <c r="Y368" s="18"/>
      <c r="Z368" s="18">
        <v>17400.5</v>
      </c>
      <c r="AA368" s="18"/>
      <c r="AB368" s="18"/>
      <c r="AC368" s="18"/>
      <c r="AD368" s="18"/>
      <c r="AE368" s="18"/>
      <c r="AF368" s="41">
        <v>61214.2</v>
      </c>
      <c r="AG368" s="41"/>
      <c r="AH368" s="41">
        <v>0</v>
      </c>
      <c r="AI368" s="41">
        <v>0</v>
      </c>
      <c r="AJ368" s="41">
        <v>0</v>
      </c>
      <c r="AK368" s="41">
        <v>0</v>
      </c>
      <c r="AL368" s="41">
        <v>61214.2</v>
      </c>
      <c r="AM368" s="41">
        <v>0</v>
      </c>
      <c r="AN368" s="41">
        <v>0</v>
      </c>
      <c r="AO368" s="14">
        <v>11347.78</v>
      </c>
      <c r="AP368" s="42">
        <v>17400.5</v>
      </c>
      <c r="AQ368" s="42">
        <v>45055.1</v>
      </c>
      <c r="AR368" s="42">
        <v>0</v>
      </c>
      <c r="AS368" s="42">
        <v>0</v>
      </c>
      <c r="AT368" s="42">
        <v>0</v>
      </c>
      <c r="AU368" s="42">
        <f t="shared" si="1155"/>
        <v>62455.6</v>
      </c>
      <c r="AV368" s="42">
        <f t="shared" si="1156"/>
        <v>0</v>
      </c>
      <c r="AW368" s="42">
        <f t="shared" si="1157"/>
        <v>79856.100000000006</v>
      </c>
      <c r="AX368" s="42">
        <f t="shared" si="1158"/>
        <v>0</v>
      </c>
      <c r="AY368" s="42">
        <f t="shared" si="1159"/>
        <v>0</v>
      </c>
      <c r="AZ368" s="42"/>
      <c r="BA368" s="43">
        <f t="shared" si="1160"/>
        <v>100</v>
      </c>
      <c r="BB368" s="44"/>
    </row>
    <row r="369" spans="2:54" x14ac:dyDescent="0.3">
      <c r="B369" s="38" t="s">
        <v>239</v>
      </c>
      <c r="C369" s="38" t="s">
        <v>103</v>
      </c>
      <c r="D369" s="38" t="s">
        <v>42</v>
      </c>
      <c r="E369" s="39" t="str">
        <f t="shared" si="1152"/>
        <v>0801</v>
      </c>
      <c r="F369" s="38" t="s">
        <v>322</v>
      </c>
      <c r="G369" s="38"/>
      <c r="H369" s="40" t="s">
        <v>323</v>
      </c>
      <c r="I369" s="18">
        <f t="shared" ref="I369:S369" si="1172">I370</f>
        <v>294521.7</v>
      </c>
      <c r="J369" s="18">
        <f t="shared" si="1172"/>
        <v>294521.7</v>
      </c>
      <c r="K369" s="18">
        <f t="shared" si="1172"/>
        <v>294521.7</v>
      </c>
      <c r="L369" s="18">
        <f t="shared" si="1172"/>
        <v>0</v>
      </c>
      <c r="M369" s="18">
        <f t="shared" si="1172"/>
        <v>0</v>
      </c>
      <c r="N369" s="18">
        <f t="shared" si="1172"/>
        <v>0</v>
      </c>
      <c r="O369" s="18">
        <f t="shared" si="1172"/>
        <v>0</v>
      </c>
      <c r="P369" s="18">
        <f t="shared" si="1172"/>
        <v>0</v>
      </c>
      <c r="Q369" s="18">
        <f t="shared" si="1172"/>
        <v>0</v>
      </c>
      <c r="R369" s="18">
        <f t="shared" si="1172"/>
        <v>0</v>
      </c>
      <c r="S369" s="18">
        <f t="shared" si="1172"/>
        <v>0</v>
      </c>
      <c r="T369" s="18">
        <f t="shared" si="1048"/>
        <v>294521.7</v>
      </c>
      <c r="U369" s="18">
        <f t="shared" si="1153"/>
        <v>294521.7</v>
      </c>
      <c r="V369" s="18">
        <f t="shared" si="1154"/>
        <v>294521.7</v>
      </c>
      <c r="W369" s="18">
        <f t="shared" ref="W369:AT369" si="1173">W370</f>
        <v>0</v>
      </c>
      <c r="X369" s="18">
        <f t="shared" si="1173"/>
        <v>0</v>
      </c>
      <c r="Y369" s="18">
        <f t="shared" si="1173"/>
        <v>0</v>
      </c>
      <c r="Z369" s="18">
        <f t="shared" si="1173"/>
        <v>0</v>
      </c>
      <c r="AA369" s="18">
        <f t="shared" si="1173"/>
        <v>0</v>
      </c>
      <c r="AB369" s="18">
        <f t="shared" si="1173"/>
        <v>0</v>
      </c>
      <c r="AC369" s="18">
        <f t="shared" si="1173"/>
        <v>0</v>
      </c>
      <c r="AD369" s="18">
        <f t="shared" si="1173"/>
        <v>0</v>
      </c>
      <c r="AE369" s="18">
        <f t="shared" si="1173"/>
        <v>0</v>
      </c>
      <c r="AF369" s="41">
        <f t="shared" si="1173"/>
        <v>294521.7</v>
      </c>
      <c r="AG369" s="41">
        <f t="shared" si="1173"/>
        <v>0</v>
      </c>
      <c r="AH369" s="41">
        <f t="shared" si="1173"/>
        <v>0</v>
      </c>
      <c r="AI369" s="41">
        <f t="shared" si="1173"/>
        <v>0</v>
      </c>
      <c r="AJ369" s="41">
        <f t="shared" si="1173"/>
        <v>0</v>
      </c>
      <c r="AK369" s="41">
        <f t="shared" si="1173"/>
        <v>0</v>
      </c>
      <c r="AL369" s="41">
        <f t="shared" si="1173"/>
        <v>294521.7</v>
      </c>
      <c r="AM369" s="41">
        <f t="shared" si="1173"/>
        <v>0</v>
      </c>
      <c r="AN369" s="41">
        <f t="shared" si="1173"/>
        <v>0</v>
      </c>
      <c r="AO369" s="42">
        <f t="shared" si="1173"/>
        <v>207624.12239999999</v>
      </c>
      <c r="AP369" s="42">
        <f t="shared" si="1173"/>
        <v>294521.7</v>
      </c>
      <c r="AQ369" s="42">
        <f t="shared" si="1173"/>
        <v>0</v>
      </c>
      <c r="AR369" s="42">
        <f t="shared" si="1173"/>
        <v>0</v>
      </c>
      <c r="AS369" s="42">
        <f t="shared" si="1173"/>
        <v>0</v>
      </c>
      <c r="AT369" s="42">
        <f t="shared" si="1173"/>
        <v>0</v>
      </c>
      <c r="AU369" s="42">
        <f t="shared" si="1155"/>
        <v>294521.7</v>
      </c>
      <c r="AV369" s="42">
        <f t="shared" si="1156"/>
        <v>0</v>
      </c>
      <c r="AW369" s="42">
        <f t="shared" si="1157"/>
        <v>294521.7</v>
      </c>
      <c r="AX369" s="42">
        <f t="shared" si="1158"/>
        <v>294521.7</v>
      </c>
      <c r="AY369" s="42">
        <f t="shared" si="1159"/>
        <v>294521.7</v>
      </c>
      <c r="AZ369" s="42">
        <f>AZ370</f>
        <v>0</v>
      </c>
      <c r="BA369" s="43">
        <f t="shared" si="1160"/>
        <v>100</v>
      </c>
      <c r="BB369" s="20"/>
    </row>
    <row r="370" spans="2:54" ht="31.2" x14ac:dyDescent="0.3">
      <c r="B370" s="38" t="s">
        <v>239</v>
      </c>
      <c r="C370" s="38" t="s">
        <v>103</v>
      </c>
      <c r="D370" s="38" t="s">
        <v>42</v>
      </c>
      <c r="E370" s="39" t="str">
        <f t="shared" si="1152"/>
        <v>0801</v>
      </c>
      <c r="F370" s="38" t="s">
        <v>322</v>
      </c>
      <c r="G370" s="38" t="s">
        <v>150</v>
      </c>
      <c r="H370" s="40" t="s">
        <v>151</v>
      </c>
      <c r="I370" s="18">
        <v>294521.7</v>
      </c>
      <c r="J370" s="18">
        <v>294521.7</v>
      </c>
      <c r="K370" s="18">
        <v>294521.7</v>
      </c>
      <c r="L370" s="18"/>
      <c r="M370" s="18"/>
      <c r="N370" s="18"/>
      <c r="O370" s="18">
        <v>0</v>
      </c>
      <c r="P370" s="18">
        <v>0</v>
      </c>
      <c r="Q370" s="18">
        <v>0</v>
      </c>
      <c r="R370" s="18">
        <v>0</v>
      </c>
      <c r="S370" s="18"/>
      <c r="T370" s="18">
        <f t="shared" si="1048"/>
        <v>294521.7</v>
      </c>
      <c r="U370" s="18">
        <f t="shared" si="1153"/>
        <v>294521.7</v>
      </c>
      <c r="V370" s="18">
        <f t="shared" si="1154"/>
        <v>294521.7</v>
      </c>
      <c r="W370" s="18"/>
      <c r="X370" s="18"/>
      <c r="Y370" s="18"/>
      <c r="Z370" s="18"/>
      <c r="AA370" s="18"/>
      <c r="AB370" s="18"/>
      <c r="AC370" s="18"/>
      <c r="AD370" s="18"/>
      <c r="AE370" s="18"/>
      <c r="AF370" s="41">
        <v>294521.7</v>
      </c>
      <c r="AG370" s="41"/>
      <c r="AH370" s="41">
        <v>0</v>
      </c>
      <c r="AI370" s="41">
        <v>0</v>
      </c>
      <c r="AJ370" s="41">
        <v>0</v>
      </c>
      <c r="AK370" s="41">
        <v>0</v>
      </c>
      <c r="AL370" s="41">
        <v>294521.7</v>
      </c>
      <c r="AM370" s="41">
        <v>0</v>
      </c>
      <c r="AN370" s="41">
        <v>0</v>
      </c>
      <c r="AO370" s="14">
        <v>207624.12239999999</v>
      </c>
      <c r="AP370" s="42">
        <v>294521.7</v>
      </c>
      <c r="AQ370" s="42">
        <v>0</v>
      </c>
      <c r="AR370" s="42">
        <v>0</v>
      </c>
      <c r="AS370" s="42">
        <v>0</v>
      </c>
      <c r="AT370" s="42">
        <v>0</v>
      </c>
      <c r="AU370" s="42">
        <f t="shared" si="1155"/>
        <v>294521.7</v>
      </c>
      <c r="AV370" s="42">
        <f t="shared" si="1156"/>
        <v>0</v>
      </c>
      <c r="AW370" s="42">
        <f t="shared" si="1157"/>
        <v>294521.7</v>
      </c>
      <c r="AX370" s="42">
        <f t="shared" si="1158"/>
        <v>294521.7</v>
      </c>
      <c r="AY370" s="42">
        <f t="shared" si="1159"/>
        <v>294521.7</v>
      </c>
      <c r="AZ370" s="42"/>
      <c r="BA370" s="43">
        <f t="shared" si="1160"/>
        <v>100</v>
      </c>
      <c r="BB370" s="44"/>
    </row>
    <row r="371" spans="2:54" ht="46.8" x14ac:dyDescent="0.3">
      <c r="B371" s="38" t="s">
        <v>239</v>
      </c>
      <c r="C371" s="38" t="s">
        <v>103</v>
      </c>
      <c r="D371" s="38" t="s">
        <v>42</v>
      </c>
      <c r="E371" s="39" t="str">
        <f t="shared" si="1152"/>
        <v>0801</v>
      </c>
      <c r="F371" s="38" t="s">
        <v>324</v>
      </c>
      <c r="G371" s="38"/>
      <c r="H371" s="40" t="s">
        <v>325</v>
      </c>
      <c r="I371" s="18">
        <f t="shared" ref="I371:S371" si="1174">I372</f>
        <v>16591.7</v>
      </c>
      <c r="J371" s="18">
        <f t="shared" si="1174"/>
        <v>16591.7</v>
      </c>
      <c r="K371" s="18">
        <f t="shared" si="1174"/>
        <v>16591.7</v>
      </c>
      <c r="L371" s="18">
        <f t="shared" si="1174"/>
        <v>0</v>
      </c>
      <c r="M371" s="18">
        <f t="shared" si="1174"/>
        <v>0</v>
      </c>
      <c r="N371" s="18">
        <f t="shared" si="1174"/>
        <v>0</v>
      </c>
      <c r="O371" s="18">
        <f t="shared" si="1174"/>
        <v>0</v>
      </c>
      <c r="P371" s="18">
        <f t="shared" si="1174"/>
        <v>0</v>
      </c>
      <c r="Q371" s="18">
        <f t="shared" si="1174"/>
        <v>0</v>
      </c>
      <c r="R371" s="18">
        <f t="shared" si="1174"/>
        <v>0</v>
      </c>
      <c r="S371" s="18">
        <f t="shared" si="1174"/>
        <v>0</v>
      </c>
      <c r="T371" s="18">
        <f t="shared" si="1048"/>
        <v>16591.7</v>
      </c>
      <c r="U371" s="18">
        <f t="shared" si="1153"/>
        <v>16591.7</v>
      </c>
      <c r="V371" s="18">
        <f t="shared" si="1154"/>
        <v>16591.7</v>
      </c>
      <c r="W371" s="18">
        <f t="shared" ref="W371:AT371" si="1175">W372</f>
        <v>0</v>
      </c>
      <c r="X371" s="18">
        <f t="shared" si="1175"/>
        <v>0</v>
      </c>
      <c r="Y371" s="18">
        <f t="shared" si="1175"/>
        <v>0</v>
      </c>
      <c r="Z371" s="18">
        <f t="shared" si="1175"/>
        <v>0</v>
      </c>
      <c r="AA371" s="18">
        <f t="shared" si="1175"/>
        <v>0</v>
      </c>
      <c r="AB371" s="18">
        <f t="shared" si="1175"/>
        <v>0</v>
      </c>
      <c r="AC371" s="18">
        <f t="shared" si="1175"/>
        <v>0</v>
      </c>
      <c r="AD371" s="18">
        <f t="shared" si="1175"/>
        <v>0</v>
      </c>
      <c r="AE371" s="18">
        <f t="shared" si="1175"/>
        <v>0</v>
      </c>
      <c r="AF371" s="41">
        <f t="shared" si="1175"/>
        <v>16591.7</v>
      </c>
      <c r="AG371" s="41">
        <f t="shared" si="1175"/>
        <v>0</v>
      </c>
      <c r="AH371" s="41">
        <f t="shared" si="1175"/>
        <v>0</v>
      </c>
      <c r="AI371" s="41">
        <f t="shared" si="1175"/>
        <v>0</v>
      </c>
      <c r="AJ371" s="41">
        <f t="shared" si="1175"/>
        <v>0</v>
      </c>
      <c r="AK371" s="41">
        <f t="shared" si="1175"/>
        <v>0</v>
      </c>
      <c r="AL371" s="41">
        <f t="shared" si="1175"/>
        <v>16591.7</v>
      </c>
      <c r="AM371" s="41">
        <f t="shared" si="1175"/>
        <v>0</v>
      </c>
      <c r="AN371" s="41">
        <f t="shared" si="1175"/>
        <v>0</v>
      </c>
      <c r="AO371" s="42">
        <f t="shared" si="1175"/>
        <v>12177.077020000001</v>
      </c>
      <c r="AP371" s="42">
        <f t="shared" si="1175"/>
        <v>16591.7</v>
      </c>
      <c r="AQ371" s="42">
        <f t="shared" si="1175"/>
        <v>0</v>
      </c>
      <c r="AR371" s="42">
        <f t="shared" si="1175"/>
        <v>0</v>
      </c>
      <c r="AS371" s="42">
        <f t="shared" si="1175"/>
        <v>0</v>
      </c>
      <c r="AT371" s="42">
        <f t="shared" si="1175"/>
        <v>0</v>
      </c>
      <c r="AU371" s="42">
        <f t="shared" si="1155"/>
        <v>16591.7</v>
      </c>
      <c r="AV371" s="42">
        <f t="shared" si="1156"/>
        <v>0</v>
      </c>
      <c r="AW371" s="42">
        <f t="shared" si="1157"/>
        <v>16591.7</v>
      </c>
      <c r="AX371" s="42">
        <f t="shared" si="1158"/>
        <v>16591.7</v>
      </c>
      <c r="AY371" s="42">
        <f t="shared" si="1159"/>
        <v>16591.7</v>
      </c>
      <c r="AZ371" s="42">
        <f>AZ372</f>
        <v>0</v>
      </c>
      <c r="BA371" s="43">
        <f t="shared" si="1160"/>
        <v>100</v>
      </c>
      <c r="BB371" s="20"/>
    </row>
    <row r="372" spans="2:54" ht="31.2" x14ac:dyDescent="0.3">
      <c r="B372" s="38" t="s">
        <v>239</v>
      </c>
      <c r="C372" s="38" t="s">
        <v>103</v>
      </c>
      <c r="D372" s="38" t="s">
        <v>42</v>
      </c>
      <c r="E372" s="39" t="str">
        <f t="shared" si="1152"/>
        <v>0801</v>
      </c>
      <c r="F372" s="38" t="s">
        <v>324</v>
      </c>
      <c r="G372" s="38" t="s">
        <v>150</v>
      </c>
      <c r="H372" s="40" t="s">
        <v>151</v>
      </c>
      <c r="I372" s="18">
        <v>16591.7</v>
      </c>
      <c r="J372" s="18">
        <v>16591.7</v>
      </c>
      <c r="K372" s="18">
        <v>16591.7</v>
      </c>
      <c r="L372" s="18"/>
      <c r="M372" s="18"/>
      <c r="N372" s="18"/>
      <c r="O372" s="18">
        <v>0</v>
      </c>
      <c r="P372" s="18">
        <v>0</v>
      </c>
      <c r="Q372" s="18">
        <v>0</v>
      </c>
      <c r="R372" s="18">
        <v>0</v>
      </c>
      <c r="S372" s="18"/>
      <c r="T372" s="18">
        <f t="shared" si="1048"/>
        <v>16591.7</v>
      </c>
      <c r="U372" s="18">
        <f t="shared" si="1153"/>
        <v>16591.7</v>
      </c>
      <c r="V372" s="18">
        <f t="shared" si="1154"/>
        <v>16591.7</v>
      </c>
      <c r="W372" s="18"/>
      <c r="X372" s="18"/>
      <c r="Y372" s="18"/>
      <c r="Z372" s="18"/>
      <c r="AA372" s="18"/>
      <c r="AB372" s="18"/>
      <c r="AC372" s="18"/>
      <c r="AD372" s="18"/>
      <c r="AE372" s="18"/>
      <c r="AF372" s="41">
        <v>16591.7</v>
      </c>
      <c r="AG372" s="41"/>
      <c r="AH372" s="41">
        <v>0</v>
      </c>
      <c r="AI372" s="41">
        <v>0</v>
      </c>
      <c r="AJ372" s="41">
        <v>0</v>
      </c>
      <c r="AK372" s="41">
        <v>0</v>
      </c>
      <c r="AL372" s="41">
        <v>16591.7</v>
      </c>
      <c r="AM372" s="41">
        <v>0</v>
      </c>
      <c r="AN372" s="41">
        <v>0</v>
      </c>
      <c r="AO372" s="14">
        <v>12177.077020000001</v>
      </c>
      <c r="AP372" s="42">
        <v>16591.7</v>
      </c>
      <c r="AQ372" s="42">
        <v>0</v>
      </c>
      <c r="AR372" s="42">
        <v>0</v>
      </c>
      <c r="AS372" s="42">
        <v>0</v>
      </c>
      <c r="AT372" s="42">
        <v>0</v>
      </c>
      <c r="AU372" s="42">
        <f t="shared" si="1155"/>
        <v>16591.7</v>
      </c>
      <c r="AV372" s="42">
        <f t="shared" si="1156"/>
        <v>0</v>
      </c>
      <c r="AW372" s="42">
        <f t="shared" si="1157"/>
        <v>16591.7</v>
      </c>
      <c r="AX372" s="42">
        <f t="shared" si="1158"/>
        <v>16591.7</v>
      </c>
      <c r="AY372" s="42">
        <f t="shared" si="1159"/>
        <v>16591.7</v>
      </c>
      <c r="AZ372" s="42"/>
      <c r="BA372" s="43">
        <f t="shared" si="1160"/>
        <v>100</v>
      </c>
      <c r="BB372" s="44"/>
    </row>
    <row r="373" spans="2:54" ht="31.2" x14ac:dyDescent="0.3">
      <c r="B373" s="38" t="s">
        <v>239</v>
      </c>
      <c r="C373" s="38" t="s">
        <v>103</v>
      </c>
      <c r="D373" s="38" t="s">
        <v>42</v>
      </c>
      <c r="E373" s="39" t="str">
        <f t="shared" si="1152"/>
        <v>0801</v>
      </c>
      <c r="F373" s="16" t="s">
        <v>326</v>
      </c>
      <c r="G373" s="38"/>
      <c r="H373" s="55" t="s">
        <v>327</v>
      </c>
      <c r="I373" s="18"/>
      <c r="J373" s="18"/>
      <c r="K373" s="18"/>
      <c r="L373" s="18"/>
      <c r="M373" s="18"/>
      <c r="N373" s="18"/>
      <c r="O373" s="18">
        <f>O374</f>
        <v>0</v>
      </c>
      <c r="P373" s="18">
        <f>P374</f>
        <v>0</v>
      </c>
      <c r="Q373" s="18">
        <f>Q374</f>
        <v>0</v>
      </c>
      <c r="R373" s="18">
        <f>R374</f>
        <v>0</v>
      </c>
      <c r="S373" s="18"/>
      <c r="T373" s="18">
        <f t="shared" si="1048"/>
        <v>0</v>
      </c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41">
        <f t="shared" ref="AF373:AT373" si="1176">AF374</f>
        <v>6553.6222200000002</v>
      </c>
      <c r="AG373" s="41">
        <f t="shared" si="1176"/>
        <v>0</v>
      </c>
      <c r="AH373" s="41">
        <f t="shared" si="1176"/>
        <v>6488.0860000000002</v>
      </c>
      <c r="AI373" s="41">
        <f t="shared" si="1176"/>
        <v>0</v>
      </c>
      <c r="AJ373" s="41">
        <f t="shared" si="1176"/>
        <v>0</v>
      </c>
      <c r="AK373" s="41">
        <f t="shared" si="1176"/>
        <v>0</v>
      </c>
      <c r="AL373" s="41">
        <f t="shared" si="1176"/>
        <v>6553.6222200000002</v>
      </c>
      <c r="AM373" s="41">
        <f t="shared" si="1176"/>
        <v>6488.0860000000002</v>
      </c>
      <c r="AN373" s="41">
        <f t="shared" si="1176"/>
        <v>0</v>
      </c>
      <c r="AO373" s="42">
        <f t="shared" si="1176"/>
        <v>4701.7127300000002</v>
      </c>
      <c r="AP373" s="42">
        <f t="shared" si="1176"/>
        <v>6553.6222200000002</v>
      </c>
      <c r="AQ373" s="42">
        <f t="shared" si="1176"/>
        <v>0</v>
      </c>
      <c r="AR373" s="42">
        <f t="shared" si="1176"/>
        <v>0</v>
      </c>
      <c r="AS373" s="42">
        <f t="shared" si="1176"/>
        <v>0</v>
      </c>
      <c r="AT373" s="42">
        <f t="shared" si="1176"/>
        <v>0</v>
      </c>
      <c r="AU373" s="42">
        <f t="shared" si="1155"/>
        <v>6553.6222200000002</v>
      </c>
      <c r="AV373" s="42">
        <f t="shared" si="1156"/>
        <v>-6553.6222200000002</v>
      </c>
      <c r="AW373" s="42"/>
      <c r="AX373" s="42"/>
      <c r="AY373" s="42"/>
      <c r="AZ373" s="42"/>
      <c r="BA373" s="43">
        <f t="shared" si="1160"/>
        <v>100</v>
      </c>
      <c r="BB373" s="44"/>
    </row>
    <row r="374" spans="2:54" ht="31.2" x14ac:dyDescent="0.3">
      <c r="B374" s="38" t="s">
        <v>239</v>
      </c>
      <c r="C374" s="38" t="s">
        <v>103</v>
      </c>
      <c r="D374" s="38" t="s">
        <v>42</v>
      </c>
      <c r="E374" s="39" t="str">
        <f t="shared" si="1152"/>
        <v>0801</v>
      </c>
      <c r="F374" s="16" t="s">
        <v>326</v>
      </c>
      <c r="G374" s="38" t="s">
        <v>150</v>
      </c>
      <c r="H374" s="40" t="s">
        <v>151</v>
      </c>
      <c r="I374" s="18"/>
      <c r="J374" s="18"/>
      <c r="K374" s="18"/>
      <c r="L374" s="18"/>
      <c r="M374" s="18"/>
      <c r="N374" s="18"/>
      <c r="O374" s="18">
        <v>0</v>
      </c>
      <c r="P374" s="18">
        <v>0</v>
      </c>
      <c r="Q374" s="18">
        <v>0</v>
      </c>
      <c r="R374" s="18">
        <v>0</v>
      </c>
      <c r="S374" s="18"/>
      <c r="T374" s="18">
        <f t="shared" si="1048"/>
        <v>0</v>
      </c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41">
        <v>6553.6222200000002</v>
      </c>
      <c r="AG374" s="41"/>
      <c r="AH374" s="41">
        <v>6488.0860000000002</v>
      </c>
      <c r="AI374" s="41"/>
      <c r="AJ374" s="41">
        <v>0</v>
      </c>
      <c r="AK374" s="41">
        <v>0</v>
      </c>
      <c r="AL374" s="41">
        <v>6553.6222200000002</v>
      </c>
      <c r="AM374" s="41">
        <v>6488.0860000000002</v>
      </c>
      <c r="AN374" s="41">
        <v>0</v>
      </c>
      <c r="AO374" s="14">
        <v>4701.7127300000002</v>
      </c>
      <c r="AP374" s="42">
        <v>6553.6222200000002</v>
      </c>
      <c r="AQ374" s="42">
        <v>0</v>
      </c>
      <c r="AR374" s="42">
        <v>0</v>
      </c>
      <c r="AS374" s="42">
        <v>0</v>
      </c>
      <c r="AT374" s="42">
        <v>0</v>
      </c>
      <c r="AU374" s="42">
        <f t="shared" si="1155"/>
        <v>6553.6222200000002</v>
      </c>
      <c r="AV374" s="42">
        <f t="shared" si="1156"/>
        <v>-6553.6222200000002</v>
      </c>
      <c r="AW374" s="42"/>
      <c r="AX374" s="42"/>
      <c r="AY374" s="42"/>
      <c r="AZ374" s="42"/>
      <c r="BA374" s="43">
        <f t="shared" si="1160"/>
        <v>100</v>
      </c>
      <c r="BB374" s="44"/>
    </row>
    <row r="375" spans="2:54" ht="31.2" x14ac:dyDescent="0.3">
      <c r="B375" s="38" t="s">
        <v>239</v>
      </c>
      <c r="C375" s="38" t="s">
        <v>103</v>
      </c>
      <c r="D375" s="38" t="s">
        <v>42</v>
      </c>
      <c r="E375" s="39" t="str">
        <f t="shared" si="1152"/>
        <v>0801</v>
      </c>
      <c r="F375" s="38" t="s">
        <v>243</v>
      </c>
      <c r="G375" s="38"/>
      <c r="H375" s="40" t="s">
        <v>244</v>
      </c>
      <c r="I375" s="18">
        <f t="shared" ref="I375:N375" si="1177">I376+I378+I380</f>
        <v>110130.9</v>
      </c>
      <c r="J375" s="18">
        <f t="shared" si="1177"/>
        <v>266543.7</v>
      </c>
      <c r="K375" s="18">
        <f t="shared" si="1177"/>
        <v>347822.3</v>
      </c>
      <c r="L375" s="18">
        <f t="shared" si="1177"/>
        <v>8537.6</v>
      </c>
      <c r="M375" s="18">
        <f t="shared" si="1177"/>
        <v>-8537.6</v>
      </c>
      <c r="N375" s="18">
        <f t="shared" si="1177"/>
        <v>0</v>
      </c>
      <c r="O375" s="18">
        <f>O376+O378+O380+O382</f>
        <v>0</v>
      </c>
      <c r="P375" s="18">
        <f>P376+P378+P380+P382</f>
        <v>0</v>
      </c>
      <c r="Q375" s="18">
        <f>Q376+Q378+Q380</f>
        <v>517.5</v>
      </c>
      <c r="R375" s="18">
        <f>R376+R378+R380</f>
        <v>45078.73</v>
      </c>
      <c r="S375" s="18">
        <f>S376+S378+S380</f>
        <v>67660.442999999999</v>
      </c>
      <c r="T375" s="18">
        <f t="shared" si="1048"/>
        <v>231925.17300000001</v>
      </c>
      <c r="U375" s="18">
        <f t="shared" si="1153"/>
        <v>258006.1</v>
      </c>
      <c r="V375" s="18">
        <f t="shared" si="1154"/>
        <v>347822.3</v>
      </c>
      <c r="W375" s="18">
        <f t="shared" ref="W375:AE375" si="1178">W376+W378+W380</f>
        <v>0</v>
      </c>
      <c r="X375" s="18">
        <f t="shared" si="1178"/>
        <v>0</v>
      </c>
      <c r="Y375" s="18">
        <f t="shared" si="1178"/>
        <v>0</v>
      </c>
      <c r="Z375" s="18">
        <f t="shared" si="1178"/>
        <v>67660.442999999999</v>
      </c>
      <c r="AA375" s="18">
        <f t="shared" si="1178"/>
        <v>386.5</v>
      </c>
      <c r="AB375" s="18">
        <f t="shared" si="1178"/>
        <v>0</v>
      </c>
      <c r="AC375" s="18">
        <f t="shared" si="1178"/>
        <v>386.5</v>
      </c>
      <c r="AD375" s="18">
        <f t="shared" si="1178"/>
        <v>0</v>
      </c>
      <c r="AE375" s="18">
        <f t="shared" si="1178"/>
        <v>0</v>
      </c>
      <c r="AF375" s="41">
        <f t="shared" ref="AF375:AT375" si="1179">AF376+AF378+AF380+AF382</f>
        <v>240475.96061000001</v>
      </c>
      <c r="AG375" s="41">
        <f t="shared" si="1179"/>
        <v>0</v>
      </c>
      <c r="AH375" s="41">
        <f t="shared" si="1179"/>
        <v>20000</v>
      </c>
      <c r="AI375" s="41">
        <f t="shared" si="1179"/>
        <v>0</v>
      </c>
      <c r="AJ375" s="41">
        <f t="shared" si="1179"/>
        <v>0</v>
      </c>
      <c r="AK375" s="41">
        <f t="shared" si="1179"/>
        <v>0</v>
      </c>
      <c r="AL375" s="41">
        <f t="shared" si="1179"/>
        <v>203824.37057999999</v>
      </c>
      <c r="AM375" s="41">
        <f t="shared" si="1179"/>
        <v>20000</v>
      </c>
      <c r="AN375" s="41">
        <f t="shared" si="1179"/>
        <v>0</v>
      </c>
      <c r="AO375" s="42">
        <f t="shared" si="1179"/>
        <v>118860.60107999999</v>
      </c>
      <c r="AP375" s="42">
        <f t="shared" si="1179"/>
        <v>240477.11</v>
      </c>
      <c r="AQ375" s="42">
        <f t="shared" si="1179"/>
        <v>0</v>
      </c>
      <c r="AR375" s="42">
        <f t="shared" si="1179"/>
        <v>0</v>
      </c>
      <c r="AS375" s="42">
        <f t="shared" si="1179"/>
        <v>0</v>
      </c>
      <c r="AT375" s="42">
        <f t="shared" si="1179"/>
        <v>0</v>
      </c>
      <c r="AU375" s="42">
        <f t="shared" si="1155"/>
        <v>240477.11</v>
      </c>
      <c r="AV375" s="42">
        <f t="shared" si="1156"/>
        <v>-8551.9369999999763</v>
      </c>
      <c r="AW375" s="42">
        <f t="shared" si="1157"/>
        <v>299585.61600000004</v>
      </c>
      <c r="AX375" s="42">
        <f t="shared" si="1158"/>
        <v>258392.6</v>
      </c>
      <c r="AY375" s="42">
        <f t="shared" si="1159"/>
        <v>348208.8</v>
      </c>
      <c r="AZ375" s="42">
        <f>AZ376+AZ378+AZ380</f>
        <v>0</v>
      </c>
      <c r="BA375" s="43">
        <f t="shared" si="1160"/>
        <v>84.758730171187054</v>
      </c>
      <c r="BB375" s="20"/>
    </row>
    <row r="376" spans="2:54" x14ac:dyDescent="0.3">
      <c r="B376" s="38" t="s">
        <v>239</v>
      </c>
      <c r="C376" s="38" t="s">
        <v>103</v>
      </c>
      <c r="D376" s="38" t="s">
        <v>42</v>
      </c>
      <c r="E376" s="39" t="str">
        <f t="shared" si="1152"/>
        <v>0801</v>
      </c>
      <c r="F376" s="38" t="s">
        <v>328</v>
      </c>
      <c r="G376" s="38"/>
      <c r="H376" s="40" t="s">
        <v>329</v>
      </c>
      <c r="I376" s="18">
        <f t="shared" ref="I376:S376" si="1180">I377</f>
        <v>23378.799999999999</v>
      </c>
      <c r="J376" s="18">
        <f t="shared" si="1180"/>
        <v>2317</v>
      </c>
      <c r="K376" s="18">
        <f t="shared" si="1180"/>
        <v>2317</v>
      </c>
      <c r="L376" s="18">
        <f t="shared" si="1180"/>
        <v>0</v>
      </c>
      <c r="M376" s="18">
        <f t="shared" si="1180"/>
        <v>0</v>
      </c>
      <c r="N376" s="18">
        <f t="shared" si="1180"/>
        <v>0</v>
      </c>
      <c r="O376" s="18">
        <f t="shared" si="1180"/>
        <v>0</v>
      </c>
      <c r="P376" s="18">
        <f t="shared" si="1180"/>
        <v>0</v>
      </c>
      <c r="Q376" s="18">
        <f t="shared" si="1180"/>
        <v>517.5</v>
      </c>
      <c r="R376" s="18">
        <f t="shared" si="1180"/>
        <v>45078.73</v>
      </c>
      <c r="S376" s="18">
        <f t="shared" si="1180"/>
        <v>7980.1360000000004</v>
      </c>
      <c r="T376" s="18">
        <f t="shared" si="1048"/>
        <v>76955.165999999997</v>
      </c>
      <c r="U376" s="18">
        <f t="shared" si="1153"/>
        <v>2317</v>
      </c>
      <c r="V376" s="18">
        <f t="shared" si="1154"/>
        <v>2317</v>
      </c>
      <c r="W376" s="18">
        <f t="shared" ref="W376:AD376" si="1181">W377</f>
        <v>0</v>
      </c>
      <c r="X376" s="18">
        <f t="shared" si="1181"/>
        <v>0</v>
      </c>
      <c r="Y376" s="18">
        <f t="shared" si="1181"/>
        <v>0</v>
      </c>
      <c r="Z376" s="18">
        <f t="shared" si="1181"/>
        <v>7980.1360000000004</v>
      </c>
      <c r="AA376" s="18">
        <f t="shared" si="1181"/>
        <v>0</v>
      </c>
      <c r="AB376" s="18">
        <f t="shared" si="1181"/>
        <v>0</v>
      </c>
      <c r="AC376" s="18">
        <f t="shared" si="1181"/>
        <v>0</v>
      </c>
      <c r="AD376" s="18">
        <f t="shared" si="1181"/>
        <v>0</v>
      </c>
      <c r="AE376" s="18"/>
      <c r="AF376" s="41">
        <f t="shared" ref="AF376:AT376" si="1182">AF377</f>
        <v>76955.165999999997</v>
      </c>
      <c r="AG376" s="41">
        <f t="shared" si="1182"/>
        <v>0</v>
      </c>
      <c r="AH376" s="41">
        <f t="shared" si="1182"/>
        <v>0</v>
      </c>
      <c r="AI376" s="41">
        <f t="shared" si="1182"/>
        <v>0</v>
      </c>
      <c r="AJ376" s="41">
        <f t="shared" si="1182"/>
        <v>0</v>
      </c>
      <c r="AK376" s="41">
        <f t="shared" si="1182"/>
        <v>0</v>
      </c>
      <c r="AL376" s="41">
        <f t="shared" si="1182"/>
        <v>42374.744639999997</v>
      </c>
      <c r="AM376" s="41">
        <f t="shared" si="1182"/>
        <v>0</v>
      </c>
      <c r="AN376" s="41">
        <f t="shared" si="1182"/>
        <v>0</v>
      </c>
      <c r="AO376" s="14">
        <f t="shared" si="1182"/>
        <v>32076.018339999999</v>
      </c>
      <c r="AP376" s="42">
        <f t="shared" si="1182"/>
        <v>76955.165999999997</v>
      </c>
      <c r="AQ376" s="42">
        <f t="shared" si="1182"/>
        <v>0</v>
      </c>
      <c r="AR376" s="42">
        <f t="shared" si="1182"/>
        <v>0</v>
      </c>
      <c r="AS376" s="42">
        <f t="shared" si="1182"/>
        <v>0</v>
      </c>
      <c r="AT376" s="42">
        <f t="shared" si="1182"/>
        <v>0</v>
      </c>
      <c r="AU376" s="42">
        <f t="shared" si="1155"/>
        <v>76955.165999999997</v>
      </c>
      <c r="AV376" s="42">
        <f t="shared" si="1156"/>
        <v>0</v>
      </c>
      <c r="AW376" s="42">
        <f t="shared" si="1157"/>
        <v>84935.301999999996</v>
      </c>
      <c r="AX376" s="42">
        <f t="shared" si="1158"/>
        <v>2317</v>
      </c>
      <c r="AY376" s="42">
        <f t="shared" si="1159"/>
        <v>2317</v>
      </c>
      <c r="AZ376" s="42">
        <f>AZ377</f>
        <v>0</v>
      </c>
      <c r="BA376" s="43">
        <f t="shared" si="1160"/>
        <v>55.064197561473648</v>
      </c>
      <c r="BB376" s="20"/>
    </row>
    <row r="377" spans="2:54" ht="31.2" x14ac:dyDescent="0.3">
      <c r="B377" s="38" t="s">
        <v>239</v>
      </c>
      <c r="C377" s="38" t="s">
        <v>103</v>
      </c>
      <c r="D377" s="38" t="s">
        <v>42</v>
      </c>
      <c r="E377" s="39" t="str">
        <f t="shared" si="1152"/>
        <v>0801</v>
      </c>
      <c r="F377" s="38" t="s">
        <v>328</v>
      </c>
      <c r="G377" s="38" t="s">
        <v>150</v>
      </c>
      <c r="H377" s="40" t="s">
        <v>151</v>
      </c>
      <c r="I377" s="18">
        <v>23378.799999999999</v>
      </c>
      <c r="J377" s="18">
        <v>2317</v>
      </c>
      <c r="K377" s="18">
        <v>2317</v>
      </c>
      <c r="L377" s="18"/>
      <c r="M377" s="18"/>
      <c r="N377" s="18"/>
      <c r="O377" s="18">
        <v>0</v>
      </c>
      <c r="P377" s="18">
        <v>0</v>
      </c>
      <c r="Q377" s="18">
        <v>517.5</v>
      </c>
      <c r="R377" s="18">
        <v>45078.73</v>
      </c>
      <c r="S377" s="18">
        <v>7980.1360000000004</v>
      </c>
      <c r="T377" s="18">
        <f t="shared" si="1048"/>
        <v>76955.165999999997</v>
      </c>
      <c r="U377" s="18">
        <f t="shared" si="1153"/>
        <v>2317</v>
      </c>
      <c r="V377" s="18">
        <f t="shared" si="1154"/>
        <v>2317</v>
      </c>
      <c r="W377" s="18"/>
      <c r="X377" s="18"/>
      <c r="Y377" s="18"/>
      <c r="Z377" s="18">
        <v>7980.1360000000004</v>
      </c>
      <c r="AA377" s="18"/>
      <c r="AB377" s="18"/>
      <c r="AC377" s="18"/>
      <c r="AD377" s="18"/>
      <c r="AE377" s="18"/>
      <c r="AF377" s="41">
        <v>76955.165999999997</v>
      </c>
      <c r="AG377" s="41"/>
      <c r="AH377" s="41">
        <v>0</v>
      </c>
      <c r="AI377" s="41">
        <v>0</v>
      </c>
      <c r="AJ377" s="41">
        <v>0</v>
      </c>
      <c r="AK377" s="41">
        <v>0</v>
      </c>
      <c r="AL377" s="41">
        <v>42374.744639999997</v>
      </c>
      <c r="AM377" s="41">
        <v>0</v>
      </c>
      <c r="AN377" s="41">
        <v>0</v>
      </c>
      <c r="AO377" s="42">
        <v>32076.018339999999</v>
      </c>
      <c r="AP377" s="42">
        <v>76955.165999999997</v>
      </c>
      <c r="AQ377" s="42">
        <v>0</v>
      </c>
      <c r="AR377" s="42">
        <v>0</v>
      </c>
      <c r="AS377" s="42">
        <v>0</v>
      </c>
      <c r="AT377" s="42">
        <v>0</v>
      </c>
      <c r="AU377" s="42">
        <f t="shared" si="1155"/>
        <v>76955.165999999997</v>
      </c>
      <c r="AV377" s="42">
        <f t="shared" si="1156"/>
        <v>0</v>
      </c>
      <c r="AW377" s="42">
        <f t="shared" si="1157"/>
        <v>84935.301999999996</v>
      </c>
      <c r="AX377" s="42">
        <f t="shared" si="1158"/>
        <v>2317</v>
      </c>
      <c r="AY377" s="42">
        <f t="shared" si="1159"/>
        <v>2317</v>
      </c>
      <c r="AZ377" s="42"/>
      <c r="BA377" s="43">
        <f t="shared" si="1160"/>
        <v>55.064197561473648</v>
      </c>
      <c r="BB377" s="44"/>
    </row>
    <row r="378" spans="2:54" ht="31.2" x14ac:dyDescent="0.3">
      <c r="B378" s="38" t="s">
        <v>239</v>
      </c>
      <c r="C378" s="38" t="s">
        <v>103</v>
      </c>
      <c r="D378" s="38" t="s">
        <v>42</v>
      </c>
      <c r="E378" s="39" t="str">
        <f t="shared" si="1152"/>
        <v>0801</v>
      </c>
      <c r="F378" s="38" t="s">
        <v>245</v>
      </c>
      <c r="G378" s="38"/>
      <c r="H378" s="40" t="s">
        <v>246</v>
      </c>
      <c r="I378" s="18">
        <f t="shared" ref="I378:S378" si="1183">I379</f>
        <v>1304.8</v>
      </c>
      <c r="J378" s="18">
        <f t="shared" si="1183"/>
        <v>1304.8</v>
      </c>
      <c r="K378" s="18">
        <f t="shared" si="1183"/>
        <v>1304.8</v>
      </c>
      <c r="L378" s="18">
        <f t="shared" si="1183"/>
        <v>0</v>
      </c>
      <c r="M378" s="18">
        <f t="shared" si="1183"/>
        <v>0</v>
      </c>
      <c r="N378" s="18">
        <f t="shared" si="1183"/>
        <v>0</v>
      </c>
      <c r="O378" s="18">
        <f t="shared" si="1183"/>
        <v>0</v>
      </c>
      <c r="P378" s="18">
        <f t="shared" si="1183"/>
        <v>0</v>
      </c>
      <c r="Q378" s="18">
        <f t="shared" si="1183"/>
        <v>0</v>
      </c>
      <c r="R378" s="18">
        <f t="shared" si="1183"/>
        <v>0</v>
      </c>
      <c r="S378" s="18">
        <f t="shared" si="1183"/>
        <v>386.5</v>
      </c>
      <c r="T378" s="18">
        <f t="shared" si="1048"/>
        <v>1691.3</v>
      </c>
      <c r="U378" s="18">
        <f t="shared" si="1153"/>
        <v>1304.8</v>
      </c>
      <c r="V378" s="18">
        <f t="shared" si="1154"/>
        <v>1304.8</v>
      </c>
      <c r="W378" s="18">
        <f t="shared" ref="W378:AD378" si="1184">W379</f>
        <v>0</v>
      </c>
      <c r="X378" s="18">
        <f t="shared" si="1184"/>
        <v>0</v>
      </c>
      <c r="Y378" s="18">
        <f t="shared" si="1184"/>
        <v>0</v>
      </c>
      <c r="Z378" s="18">
        <f t="shared" si="1184"/>
        <v>386.5</v>
      </c>
      <c r="AA378" s="18">
        <f t="shared" si="1184"/>
        <v>386.5</v>
      </c>
      <c r="AB378" s="18">
        <f t="shared" si="1184"/>
        <v>0</v>
      </c>
      <c r="AC378" s="18">
        <f t="shared" si="1184"/>
        <v>386.5</v>
      </c>
      <c r="AD378" s="18">
        <f t="shared" si="1184"/>
        <v>0</v>
      </c>
      <c r="AE378" s="18"/>
      <c r="AF378" s="41">
        <f t="shared" ref="AF378:AT378" si="1185">AF379</f>
        <v>1690.1506099999999</v>
      </c>
      <c r="AG378" s="41">
        <f t="shared" si="1185"/>
        <v>0</v>
      </c>
      <c r="AH378" s="41">
        <f t="shared" si="1185"/>
        <v>0</v>
      </c>
      <c r="AI378" s="41">
        <f t="shared" si="1185"/>
        <v>0</v>
      </c>
      <c r="AJ378" s="41">
        <f t="shared" si="1185"/>
        <v>0</v>
      </c>
      <c r="AK378" s="41">
        <f t="shared" si="1185"/>
        <v>0</v>
      </c>
      <c r="AL378" s="41">
        <f t="shared" si="1185"/>
        <v>1690.1067700000001</v>
      </c>
      <c r="AM378" s="41">
        <f t="shared" si="1185"/>
        <v>0</v>
      </c>
      <c r="AN378" s="41">
        <f t="shared" si="1185"/>
        <v>0</v>
      </c>
      <c r="AO378" s="14">
        <f t="shared" si="1185"/>
        <v>1122.07611</v>
      </c>
      <c r="AP378" s="42">
        <f t="shared" si="1185"/>
        <v>1691.3</v>
      </c>
      <c r="AQ378" s="42">
        <f t="shared" si="1185"/>
        <v>0</v>
      </c>
      <c r="AR378" s="42">
        <f t="shared" si="1185"/>
        <v>0</v>
      </c>
      <c r="AS378" s="42">
        <f t="shared" si="1185"/>
        <v>0</v>
      </c>
      <c r="AT378" s="42">
        <f t="shared" si="1185"/>
        <v>0</v>
      </c>
      <c r="AU378" s="42">
        <f t="shared" si="1155"/>
        <v>1691.3</v>
      </c>
      <c r="AV378" s="42">
        <f t="shared" si="1156"/>
        <v>0</v>
      </c>
      <c r="AW378" s="42">
        <f t="shared" si="1157"/>
        <v>2077.8000000000002</v>
      </c>
      <c r="AX378" s="42">
        <f t="shared" si="1158"/>
        <v>1691.3</v>
      </c>
      <c r="AY378" s="42">
        <f t="shared" si="1159"/>
        <v>1691.3</v>
      </c>
      <c r="AZ378" s="42">
        <f>AZ379</f>
        <v>0</v>
      </c>
      <c r="BA378" s="43">
        <f t="shared" si="1160"/>
        <v>99.997406148319527</v>
      </c>
      <c r="BB378" s="20"/>
    </row>
    <row r="379" spans="2:54" ht="31.2" x14ac:dyDescent="0.3">
      <c r="B379" s="38" t="s">
        <v>239</v>
      </c>
      <c r="C379" s="38" t="s">
        <v>103</v>
      </c>
      <c r="D379" s="38" t="s">
        <v>42</v>
      </c>
      <c r="E379" s="39" t="str">
        <f t="shared" si="1152"/>
        <v>0801</v>
      </c>
      <c r="F379" s="38" t="s">
        <v>245</v>
      </c>
      <c r="G379" s="38" t="s">
        <v>150</v>
      </c>
      <c r="H379" s="40" t="s">
        <v>151</v>
      </c>
      <c r="I379" s="18">
        <v>1304.8</v>
      </c>
      <c r="J379" s="18">
        <v>1304.8</v>
      </c>
      <c r="K379" s="18">
        <v>1304.8</v>
      </c>
      <c r="L379" s="18"/>
      <c r="M379" s="18"/>
      <c r="N379" s="18"/>
      <c r="O379" s="18">
        <v>0</v>
      </c>
      <c r="P379" s="18">
        <v>0</v>
      </c>
      <c r="Q379" s="18">
        <v>0</v>
      </c>
      <c r="R379" s="18">
        <v>0</v>
      </c>
      <c r="S379" s="18">
        <v>386.5</v>
      </c>
      <c r="T379" s="18">
        <f t="shared" si="1048"/>
        <v>1691.3</v>
      </c>
      <c r="U379" s="18">
        <f t="shared" si="1153"/>
        <v>1304.8</v>
      </c>
      <c r="V379" s="18">
        <f t="shared" si="1154"/>
        <v>1304.8</v>
      </c>
      <c r="W379" s="18"/>
      <c r="X379" s="18"/>
      <c r="Y379" s="18"/>
      <c r="Z379" s="18">
        <v>386.5</v>
      </c>
      <c r="AA379" s="18">
        <v>386.5</v>
      </c>
      <c r="AB379" s="18"/>
      <c r="AC379" s="18">
        <v>386.5</v>
      </c>
      <c r="AD379" s="18"/>
      <c r="AE379" s="18"/>
      <c r="AF379" s="41">
        <v>1690.1506099999999</v>
      </c>
      <c r="AG379" s="41"/>
      <c r="AH379" s="41">
        <v>0</v>
      </c>
      <c r="AI379" s="41">
        <v>0</v>
      </c>
      <c r="AJ379" s="41">
        <v>0</v>
      </c>
      <c r="AK379" s="41">
        <v>0</v>
      </c>
      <c r="AL379" s="41">
        <v>1690.1067700000001</v>
      </c>
      <c r="AM379" s="41">
        <v>0</v>
      </c>
      <c r="AN379" s="41">
        <v>0</v>
      </c>
      <c r="AO379" s="42">
        <v>1122.07611</v>
      </c>
      <c r="AP379" s="42">
        <v>1691.3</v>
      </c>
      <c r="AQ379" s="42">
        <v>0</v>
      </c>
      <c r="AR379" s="42">
        <v>0</v>
      </c>
      <c r="AS379" s="42">
        <v>0</v>
      </c>
      <c r="AT379" s="42">
        <v>0</v>
      </c>
      <c r="AU379" s="42">
        <f t="shared" si="1155"/>
        <v>1691.3</v>
      </c>
      <c r="AV379" s="42">
        <f t="shared" si="1156"/>
        <v>0</v>
      </c>
      <c r="AW379" s="42">
        <f t="shared" si="1157"/>
        <v>2077.8000000000002</v>
      </c>
      <c r="AX379" s="42">
        <f t="shared" si="1158"/>
        <v>1691.3</v>
      </c>
      <c r="AY379" s="42">
        <f t="shared" si="1159"/>
        <v>1691.3</v>
      </c>
      <c r="AZ379" s="42"/>
      <c r="BA379" s="43">
        <f t="shared" si="1160"/>
        <v>99.997406148319527</v>
      </c>
      <c r="BB379" s="44"/>
    </row>
    <row r="380" spans="2:54" ht="46.8" x14ac:dyDescent="0.3">
      <c r="B380" s="38" t="s">
        <v>239</v>
      </c>
      <c r="C380" s="38" t="s">
        <v>103</v>
      </c>
      <c r="D380" s="38" t="s">
        <v>42</v>
      </c>
      <c r="E380" s="39" t="str">
        <f t="shared" si="1152"/>
        <v>0801</v>
      </c>
      <c r="F380" s="38" t="s">
        <v>247</v>
      </c>
      <c r="G380" s="38"/>
      <c r="H380" s="40" t="s">
        <v>248</v>
      </c>
      <c r="I380" s="18">
        <f t="shared" ref="I380:S380" si="1186">I381</f>
        <v>85447.3</v>
      </c>
      <c r="J380" s="18">
        <f t="shared" si="1186"/>
        <v>262921.90000000002</v>
      </c>
      <c r="K380" s="18">
        <f t="shared" si="1186"/>
        <v>344200.5</v>
      </c>
      <c r="L380" s="18">
        <f t="shared" si="1186"/>
        <v>8537.6</v>
      </c>
      <c r="M380" s="18">
        <f t="shared" si="1186"/>
        <v>-8537.6</v>
      </c>
      <c r="N380" s="18">
        <f t="shared" si="1186"/>
        <v>0</v>
      </c>
      <c r="O380" s="18">
        <f t="shared" si="1186"/>
        <v>0</v>
      </c>
      <c r="P380" s="18">
        <f t="shared" si="1186"/>
        <v>0</v>
      </c>
      <c r="Q380" s="18">
        <f t="shared" si="1186"/>
        <v>0</v>
      </c>
      <c r="R380" s="18">
        <f t="shared" si="1186"/>
        <v>0</v>
      </c>
      <c r="S380" s="18">
        <f t="shared" si="1186"/>
        <v>59293.807000000001</v>
      </c>
      <c r="T380" s="18">
        <f t="shared" si="1048"/>
        <v>153278.70699999999</v>
      </c>
      <c r="U380" s="18">
        <f t="shared" si="1153"/>
        <v>254384.30000000002</v>
      </c>
      <c r="V380" s="18">
        <f t="shared" si="1154"/>
        <v>344200.5</v>
      </c>
      <c r="W380" s="18">
        <f t="shared" ref="W380:AD380" si="1187">W381</f>
        <v>0</v>
      </c>
      <c r="X380" s="18">
        <f t="shared" si="1187"/>
        <v>0</v>
      </c>
      <c r="Y380" s="18">
        <f t="shared" si="1187"/>
        <v>0</v>
      </c>
      <c r="Z380" s="18">
        <f t="shared" si="1187"/>
        <v>59293.807000000001</v>
      </c>
      <c r="AA380" s="18">
        <f t="shared" si="1187"/>
        <v>0</v>
      </c>
      <c r="AB380" s="18">
        <f t="shared" si="1187"/>
        <v>0</v>
      </c>
      <c r="AC380" s="18">
        <f t="shared" si="1187"/>
        <v>0</v>
      </c>
      <c r="AD380" s="18">
        <f t="shared" si="1187"/>
        <v>0</v>
      </c>
      <c r="AE380" s="18"/>
      <c r="AF380" s="41">
        <f t="shared" ref="AF380:AT380" si="1188">AF381</f>
        <v>121830.644</v>
      </c>
      <c r="AG380" s="41">
        <f t="shared" si="1188"/>
        <v>0</v>
      </c>
      <c r="AH380" s="41">
        <f t="shared" si="1188"/>
        <v>0</v>
      </c>
      <c r="AI380" s="41">
        <f t="shared" si="1188"/>
        <v>0</v>
      </c>
      <c r="AJ380" s="41">
        <f t="shared" si="1188"/>
        <v>0</v>
      </c>
      <c r="AK380" s="41">
        <f t="shared" si="1188"/>
        <v>0</v>
      </c>
      <c r="AL380" s="41">
        <f t="shared" si="1188"/>
        <v>119759.51917</v>
      </c>
      <c r="AM380" s="41">
        <f t="shared" si="1188"/>
        <v>0</v>
      </c>
      <c r="AN380" s="41">
        <f t="shared" si="1188"/>
        <v>0</v>
      </c>
      <c r="AO380" s="14">
        <f t="shared" si="1188"/>
        <v>45662.506630000003</v>
      </c>
      <c r="AP380" s="42">
        <f t="shared" si="1188"/>
        <v>121830.644</v>
      </c>
      <c r="AQ380" s="42">
        <f t="shared" si="1188"/>
        <v>0</v>
      </c>
      <c r="AR380" s="42">
        <f t="shared" si="1188"/>
        <v>0</v>
      </c>
      <c r="AS380" s="42">
        <f t="shared" si="1188"/>
        <v>0</v>
      </c>
      <c r="AT380" s="42">
        <f t="shared" si="1188"/>
        <v>0</v>
      </c>
      <c r="AU380" s="42">
        <f t="shared" si="1155"/>
        <v>121830.644</v>
      </c>
      <c r="AV380" s="42">
        <f t="shared" si="1156"/>
        <v>31448.062999999995</v>
      </c>
      <c r="AW380" s="42">
        <f t="shared" si="1157"/>
        <v>212572.514</v>
      </c>
      <c r="AX380" s="42">
        <f t="shared" si="1158"/>
        <v>254384.30000000002</v>
      </c>
      <c r="AY380" s="42">
        <f t="shared" si="1159"/>
        <v>344200.5</v>
      </c>
      <c r="AZ380" s="42">
        <f>AZ381</f>
        <v>0</v>
      </c>
      <c r="BA380" s="43">
        <f t="shared" si="1160"/>
        <v>98.299996813609553</v>
      </c>
      <c r="BB380" s="20"/>
    </row>
    <row r="381" spans="2:54" ht="31.2" x14ac:dyDescent="0.3">
      <c r="B381" s="38" t="s">
        <v>239</v>
      </c>
      <c r="C381" s="38" t="s">
        <v>103</v>
      </c>
      <c r="D381" s="38" t="s">
        <v>42</v>
      </c>
      <c r="E381" s="39" t="str">
        <f t="shared" si="1152"/>
        <v>0801</v>
      </c>
      <c r="F381" s="38" t="s">
        <v>247</v>
      </c>
      <c r="G381" s="38" t="s">
        <v>150</v>
      </c>
      <c r="H381" s="40" t="s">
        <v>151</v>
      </c>
      <c r="I381" s="18">
        <v>85447.3</v>
      </c>
      <c r="J381" s="18">
        <v>262921.90000000002</v>
      </c>
      <c r="K381" s="18">
        <v>344200.5</v>
      </c>
      <c r="L381" s="18">
        <v>8537.6</v>
      </c>
      <c r="M381" s="18">
        <v>-8537.6</v>
      </c>
      <c r="N381" s="18"/>
      <c r="O381" s="18">
        <v>0</v>
      </c>
      <c r="P381" s="18">
        <v>0</v>
      </c>
      <c r="Q381" s="18">
        <v>0</v>
      </c>
      <c r="R381" s="18">
        <v>0</v>
      </c>
      <c r="S381" s="18">
        <v>59293.807000000001</v>
      </c>
      <c r="T381" s="18">
        <f t="shared" si="1048"/>
        <v>153278.70699999999</v>
      </c>
      <c r="U381" s="18">
        <f t="shared" si="1153"/>
        <v>254384.30000000002</v>
      </c>
      <c r="V381" s="18">
        <f t="shared" si="1154"/>
        <v>344200.5</v>
      </c>
      <c r="W381" s="18"/>
      <c r="X381" s="18"/>
      <c r="Y381" s="18"/>
      <c r="Z381" s="18">
        <v>59293.807000000001</v>
      </c>
      <c r="AA381" s="18"/>
      <c r="AB381" s="18"/>
      <c r="AC381" s="18"/>
      <c r="AD381" s="18"/>
      <c r="AE381" s="18"/>
      <c r="AF381" s="41">
        <v>121830.644</v>
      </c>
      <c r="AG381" s="41"/>
      <c r="AH381" s="41">
        <v>0</v>
      </c>
      <c r="AI381" s="41">
        <v>0</v>
      </c>
      <c r="AJ381" s="41">
        <v>0</v>
      </c>
      <c r="AK381" s="41">
        <v>0</v>
      </c>
      <c r="AL381" s="41">
        <v>119759.51917</v>
      </c>
      <c r="AM381" s="41">
        <v>0</v>
      </c>
      <c r="AN381" s="41">
        <v>0</v>
      </c>
      <c r="AO381" s="42">
        <v>45662.506630000003</v>
      </c>
      <c r="AP381" s="42">
        <v>121830.644</v>
      </c>
      <c r="AQ381" s="42">
        <v>0</v>
      </c>
      <c r="AR381" s="42">
        <v>0</v>
      </c>
      <c r="AS381" s="42">
        <v>0</v>
      </c>
      <c r="AT381" s="42">
        <v>0</v>
      </c>
      <c r="AU381" s="42">
        <f t="shared" si="1155"/>
        <v>121830.644</v>
      </c>
      <c r="AV381" s="42">
        <f t="shared" si="1156"/>
        <v>31448.062999999995</v>
      </c>
      <c r="AW381" s="42">
        <f t="shared" si="1157"/>
        <v>212572.514</v>
      </c>
      <c r="AX381" s="42">
        <f t="shared" si="1158"/>
        <v>254384.30000000002</v>
      </c>
      <c r="AY381" s="42">
        <f t="shared" si="1159"/>
        <v>344200.5</v>
      </c>
      <c r="AZ381" s="42"/>
      <c r="BA381" s="43">
        <f t="shared" si="1160"/>
        <v>98.299996813609553</v>
      </c>
      <c r="BB381" s="44"/>
    </row>
    <row r="382" spans="2:54" ht="31.2" x14ac:dyDescent="0.3">
      <c r="B382" s="38" t="s">
        <v>239</v>
      </c>
      <c r="C382" s="38" t="s">
        <v>103</v>
      </c>
      <c r="D382" s="38" t="s">
        <v>42</v>
      </c>
      <c r="E382" s="39" t="str">
        <f t="shared" si="1152"/>
        <v>0801</v>
      </c>
      <c r="F382" s="16" t="s">
        <v>330</v>
      </c>
      <c r="G382" s="38"/>
      <c r="H382" s="55" t="s">
        <v>331</v>
      </c>
      <c r="I382" s="18"/>
      <c r="J382" s="18"/>
      <c r="K382" s="18"/>
      <c r="L382" s="18"/>
      <c r="M382" s="18"/>
      <c r="N382" s="18"/>
      <c r="O382" s="18">
        <f>O383</f>
        <v>0</v>
      </c>
      <c r="P382" s="18">
        <f>P383</f>
        <v>0</v>
      </c>
      <c r="Q382" s="18"/>
      <c r="R382" s="18"/>
      <c r="S382" s="18"/>
      <c r="T382" s="18">
        <f t="shared" si="1048"/>
        <v>0</v>
      </c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41">
        <f t="shared" ref="AF382:AT382" si="1189">AF383</f>
        <v>40000</v>
      </c>
      <c r="AG382" s="41">
        <f t="shared" si="1189"/>
        <v>0</v>
      </c>
      <c r="AH382" s="41">
        <f t="shared" si="1189"/>
        <v>20000</v>
      </c>
      <c r="AI382" s="41">
        <f t="shared" si="1189"/>
        <v>0</v>
      </c>
      <c r="AJ382" s="41">
        <f t="shared" si="1189"/>
        <v>0</v>
      </c>
      <c r="AK382" s="41">
        <f t="shared" si="1189"/>
        <v>0</v>
      </c>
      <c r="AL382" s="41">
        <f t="shared" si="1189"/>
        <v>40000</v>
      </c>
      <c r="AM382" s="41">
        <f t="shared" si="1189"/>
        <v>20000</v>
      </c>
      <c r="AN382" s="41">
        <f t="shared" si="1189"/>
        <v>0</v>
      </c>
      <c r="AO382" s="14">
        <f t="shared" si="1189"/>
        <v>40000</v>
      </c>
      <c r="AP382" s="42">
        <f t="shared" si="1189"/>
        <v>40000</v>
      </c>
      <c r="AQ382" s="42">
        <f t="shared" si="1189"/>
        <v>0</v>
      </c>
      <c r="AR382" s="42">
        <f t="shared" si="1189"/>
        <v>0</v>
      </c>
      <c r="AS382" s="42">
        <f t="shared" si="1189"/>
        <v>0</v>
      </c>
      <c r="AT382" s="42">
        <f t="shared" si="1189"/>
        <v>0</v>
      </c>
      <c r="AU382" s="42">
        <f t="shared" si="1155"/>
        <v>40000</v>
      </c>
      <c r="AV382" s="42">
        <f t="shared" si="1156"/>
        <v>-40000</v>
      </c>
      <c r="AW382" s="42"/>
      <c r="AX382" s="42"/>
      <c r="AY382" s="42"/>
      <c r="AZ382" s="42"/>
      <c r="BA382" s="43">
        <f t="shared" si="1160"/>
        <v>100</v>
      </c>
      <c r="BB382" s="44"/>
    </row>
    <row r="383" spans="2:54" ht="31.2" x14ac:dyDescent="0.3">
      <c r="B383" s="38" t="s">
        <v>239</v>
      </c>
      <c r="C383" s="38" t="s">
        <v>103</v>
      </c>
      <c r="D383" s="38" t="s">
        <v>42</v>
      </c>
      <c r="E383" s="39" t="str">
        <f t="shared" si="1152"/>
        <v>0801</v>
      </c>
      <c r="F383" s="16" t="s">
        <v>330</v>
      </c>
      <c r="G383" s="38" t="s">
        <v>150</v>
      </c>
      <c r="H383" s="40" t="s">
        <v>151</v>
      </c>
      <c r="I383" s="18"/>
      <c r="J383" s="18"/>
      <c r="K383" s="18"/>
      <c r="L383" s="18"/>
      <c r="M383" s="18"/>
      <c r="N383" s="18"/>
      <c r="O383" s="18">
        <v>0</v>
      </c>
      <c r="P383" s="18">
        <v>0</v>
      </c>
      <c r="Q383" s="18"/>
      <c r="R383" s="18"/>
      <c r="S383" s="18"/>
      <c r="T383" s="18">
        <f t="shared" ref="T383:T446" si="1190">I383+L383+S383+R383+Q383+P383+O383</f>
        <v>0</v>
      </c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41">
        <v>40000</v>
      </c>
      <c r="AG383" s="41"/>
      <c r="AH383" s="41">
        <v>20000</v>
      </c>
      <c r="AI383" s="41"/>
      <c r="AJ383" s="41">
        <v>0</v>
      </c>
      <c r="AK383" s="41">
        <v>0</v>
      </c>
      <c r="AL383" s="41">
        <v>40000</v>
      </c>
      <c r="AM383" s="41">
        <v>20000</v>
      </c>
      <c r="AN383" s="41">
        <v>0</v>
      </c>
      <c r="AO383" s="42">
        <v>40000</v>
      </c>
      <c r="AP383" s="42">
        <v>40000</v>
      </c>
      <c r="AQ383" s="42">
        <v>0</v>
      </c>
      <c r="AR383" s="42">
        <v>0</v>
      </c>
      <c r="AS383" s="42">
        <v>0</v>
      </c>
      <c r="AT383" s="42">
        <v>0</v>
      </c>
      <c r="AU383" s="42">
        <f t="shared" si="1155"/>
        <v>40000</v>
      </c>
      <c r="AV383" s="42">
        <f t="shared" si="1156"/>
        <v>-40000</v>
      </c>
      <c r="AW383" s="42"/>
      <c r="AX383" s="42"/>
      <c r="AY383" s="42"/>
      <c r="AZ383" s="42"/>
      <c r="BA383" s="43">
        <f t="shared" si="1160"/>
        <v>100</v>
      </c>
      <c r="BB383" s="44"/>
    </row>
    <row r="384" spans="2:54" ht="46.8" x14ac:dyDescent="0.3">
      <c r="B384" s="38" t="s">
        <v>239</v>
      </c>
      <c r="C384" s="38" t="s">
        <v>103</v>
      </c>
      <c r="D384" s="38" t="s">
        <v>42</v>
      </c>
      <c r="E384" s="39" t="str">
        <f t="shared" si="1152"/>
        <v>0801</v>
      </c>
      <c r="F384" s="38" t="s">
        <v>258</v>
      </c>
      <c r="G384" s="38"/>
      <c r="H384" s="40" t="s">
        <v>259</v>
      </c>
      <c r="I384" s="18">
        <f t="shared" ref="I384:I385" si="1191">I385</f>
        <v>3564.5</v>
      </c>
      <c r="J384" s="18">
        <f t="shared" ref="J384:J385" si="1192">J385</f>
        <v>1788.2</v>
      </c>
      <c r="K384" s="18">
        <f t="shared" ref="K384:K385" si="1193">K385</f>
        <v>2808.7</v>
      </c>
      <c r="L384" s="18">
        <f t="shared" ref="L384:L385" si="1194">L385</f>
        <v>0</v>
      </c>
      <c r="M384" s="18">
        <f t="shared" ref="M384:M385" si="1195">M385</f>
        <v>0</v>
      </c>
      <c r="N384" s="18">
        <f t="shared" ref="N384:N385" si="1196">N385</f>
        <v>0</v>
      </c>
      <c r="O384" s="18">
        <f t="shared" ref="O384:O385" si="1197">O385</f>
        <v>350</v>
      </c>
      <c r="P384" s="18">
        <f t="shared" ref="P384:P385" si="1198">P385</f>
        <v>0</v>
      </c>
      <c r="Q384" s="18">
        <f t="shared" ref="Q384:Q385" si="1199">Q385</f>
        <v>0</v>
      </c>
      <c r="R384" s="18">
        <f t="shared" ref="R384:R385" si="1200">R385</f>
        <v>0</v>
      </c>
      <c r="S384" s="18">
        <f t="shared" ref="S384:S385" si="1201">S385</f>
        <v>0</v>
      </c>
      <c r="T384" s="18">
        <f t="shared" si="1190"/>
        <v>3914.5</v>
      </c>
      <c r="U384" s="18">
        <f t="shared" si="1153"/>
        <v>1788.2</v>
      </c>
      <c r="V384" s="18">
        <f t="shared" si="1154"/>
        <v>2808.7</v>
      </c>
      <c r="W384" s="18">
        <f t="shared" ref="W384:W385" si="1202">W385</f>
        <v>0</v>
      </c>
      <c r="X384" s="18">
        <f t="shared" ref="X384:X385" si="1203">X385</f>
        <v>0</v>
      </c>
      <c r="Y384" s="18">
        <f t="shared" ref="Y384:Y385" si="1204">Y385</f>
        <v>0</v>
      </c>
      <c r="Z384" s="18">
        <f t="shared" ref="Z384:Z385" si="1205">Z385</f>
        <v>0</v>
      </c>
      <c r="AA384" s="18">
        <f t="shared" ref="AA384:AA385" si="1206">AA385</f>
        <v>0</v>
      </c>
      <c r="AB384" s="18">
        <f t="shared" ref="AB384:AB385" si="1207">AB385</f>
        <v>0</v>
      </c>
      <c r="AC384" s="18">
        <f t="shared" ref="AC384:AC385" si="1208">AC385</f>
        <v>0</v>
      </c>
      <c r="AD384" s="18">
        <f t="shared" ref="AD384:AD385" si="1209">AD385</f>
        <v>0</v>
      </c>
      <c r="AE384" s="18">
        <f t="shared" ref="AE384:AE385" si="1210">AE385</f>
        <v>0</v>
      </c>
      <c r="AF384" s="41">
        <f t="shared" ref="AF384:AF385" si="1211">AF385</f>
        <v>4028.3</v>
      </c>
      <c r="AG384" s="41">
        <f t="shared" ref="AG384:AG385" si="1212">AG385</f>
        <v>0</v>
      </c>
      <c r="AH384" s="41">
        <f t="shared" ref="AH384:AH385" si="1213">AH385</f>
        <v>0</v>
      </c>
      <c r="AI384" s="41">
        <f t="shared" ref="AI384:AI385" si="1214">AI385</f>
        <v>0</v>
      </c>
      <c r="AJ384" s="41">
        <f t="shared" ref="AJ384:AJ385" si="1215">AJ385</f>
        <v>0</v>
      </c>
      <c r="AK384" s="41">
        <f t="shared" ref="AK384:AK385" si="1216">AK385</f>
        <v>0</v>
      </c>
      <c r="AL384" s="41">
        <f t="shared" ref="AL384:AL385" si="1217">AL385</f>
        <v>4028.3</v>
      </c>
      <c r="AM384" s="41">
        <f t="shared" ref="AM384:AM385" si="1218">AM385</f>
        <v>0</v>
      </c>
      <c r="AN384" s="41">
        <f t="shared" ref="AN384:AN385" si="1219">AN385</f>
        <v>0</v>
      </c>
      <c r="AO384" s="14">
        <f t="shared" ref="AO384:AO385" si="1220">AO385</f>
        <v>2304</v>
      </c>
      <c r="AP384" s="42">
        <f t="shared" ref="AP384:AP385" si="1221">AP385</f>
        <v>3678.3</v>
      </c>
      <c r="AQ384" s="42">
        <f t="shared" ref="AQ384:AQ385" si="1222">AQ385</f>
        <v>350</v>
      </c>
      <c r="AR384" s="42">
        <f t="shared" ref="AR384:AR385" si="1223">AR385</f>
        <v>0</v>
      </c>
      <c r="AS384" s="42">
        <f t="shared" ref="AS384:AS385" si="1224">AS385</f>
        <v>0</v>
      </c>
      <c r="AT384" s="42">
        <f t="shared" ref="AT384:AT385" si="1225">AT385</f>
        <v>0</v>
      </c>
      <c r="AU384" s="42">
        <f t="shared" si="1155"/>
        <v>4028.3</v>
      </c>
      <c r="AV384" s="42">
        <f t="shared" si="1156"/>
        <v>-113.80000000000018</v>
      </c>
      <c r="AW384" s="42">
        <f t="shared" si="1157"/>
        <v>3914.5</v>
      </c>
      <c r="AX384" s="42">
        <f t="shared" si="1158"/>
        <v>1788.2</v>
      </c>
      <c r="AY384" s="42">
        <f t="shared" si="1159"/>
        <v>2808.7</v>
      </c>
      <c r="AZ384" s="42">
        <f t="shared" ref="AZ384:AZ385" si="1226">AZ385</f>
        <v>0</v>
      </c>
      <c r="BA384" s="43">
        <f t="shared" si="1160"/>
        <v>100</v>
      </c>
      <c r="BB384" s="20"/>
    </row>
    <row r="385" spans="2:54" x14ac:dyDescent="0.3">
      <c r="B385" s="38" t="s">
        <v>239</v>
      </c>
      <c r="C385" s="38" t="s">
        <v>103</v>
      </c>
      <c r="D385" s="38" t="s">
        <v>42</v>
      </c>
      <c r="E385" s="39" t="str">
        <f t="shared" si="1152"/>
        <v>0801</v>
      </c>
      <c r="F385" s="38" t="s">
        <v>260</v>
      </c>
      <c r="G385" s="38"/>
      <c r="H385" s="40" t="s">
        <v>49</v>
      </c>
      <c r="I385" s="18">
        <f t="shared" si="1191"/>
        <v>3564.5</v>
      </c>
      <c r="J385" s="18">
        <f t="shared" si="1192"/>
        <v>1788.2</v>
      </c>
      <c r="K385" s="18">
        <f t="shared" si="1193"/>
        <v>2808.7</v>
      </c>
      <c r="L385" s="18">
        <f t="shared" si="1194"/>
        <v>0</v>
      </c>
      <c r="M385" s="18">
        <f t="shared" si="1195"/>
        <v>0</v>
      </c>
      <c r="N385" s="18">
        <f t="shared" si="1196"/>
        <v>0</v>
      </c>
      <c r="O385" s="18">
        <f t="shared" si="1197"/>
        <v>350</v>
      </c>
      <c r="P385" s="18">
        <f t="shared" si="1198"/>
        <v>0</v>
      </c>
      <c r="Q385" s="18">
        <f t="shared" si="1199"/>
        <v>0</v>
      </c>
      <c r="R385" s="18">
        <f t="shared" si="1200"/>
        <v>0</v>
      </c>
      <c r="S385" s="18">
        <f t="shared" si="1201"/>
        <v>0</v>
      </c>
      <c r="T385" s="18">
        <f t="shared" si="1190"/>
        <v>3914.5</v>
      </c>
      <c r="U385" s="18">
        <f t="shared" si="1153"/>
        <v>1788.2</v>
      </c>
      <c r="V385" s="18">
        <f t="shared" si="1154"/>
        <v>2808.7</v>
      </c>
      <c r="W385" s="18">
        <f t="shared" si="1202"/>
        <v>0</v>
      </c>
      <c r="X385" s="18">
        <f t="shared" si="1203"/>
        <v>0</v>
      </c>
      <c r="Y385" s="18">
        <f t="shared" si="1204"/>
        <v>0</v>
      </c>
      <c r="Z385" s="18">
        <f t="shared" si="1205"/>
        <v>0</v>
      </c>
      <c r="AA385" s="18">
        <f t="shared" si="1206"/>
        <v>0</v>
      </c>
      <c r="AB385" s="18">
        <f t="shared" si="1207"/>
        <v>0</v>
      </c>
      <c r="AC385" s="18">
        <f t="shared" si="1208"/>
        <v>0</v>
      </c>
      <c r="AD385" s="18">
        <f t="shared" si="1209"/>
        <v>0</v>
      </c>
      <c r="AE385" s="18">
        <f t="shared" si="1210"/>
        <v>0</v>
      </c>
      <c r="AF385" s="41">
        <f t="shared" si="1211"/>
        <v>4028.3</v>
      </c>
      <c r="AG385" s="41">
        <f t="shared" si="1212"/>
        <v>0</v>
      </c>
      <c r="AH385" s="41">
        <f t="shared" si="1213"/>
        <v>0</v>
      </c>
      <c r="AI385" s="41">
        <f t="shared" si="1214"/>
        <v>0</v>
      </c>
      <c r="AJ385" s="41">
        <f t="shared" si="1215"/>
        <v>0</v>
      </c>
      <c r="AK385" s="41">
        <f t="shared" si="1216"/>
        <v>0</v>
      </c>
      <c r="AL385" s="41">
        <f t="shared" si="1217"/>
        <v>4028.3</v>
      </c>
      <c r="AM385" s="41">
        <f t="shared" si="1218"/>
        <v>0</v>
      </c>
      <c r="AN385" s="41">
        <f t="shared" si="1219"/>
        <v>0</v>
      </c>
      <c r="AO385" s="42">
        <f t="shared" si="1220"/>
        <v>2304</v>
      </c>
      <c r="AP385" s="42">
        <f t="shared" si="1221"/>
        <v>3678.3</v>
      </c>
      <c r="AQ385" s="42">
        <f t="shared" si="1222"/>
        <v>350</v>
      </c>
      <c r="AR385" s="42">
        <f t="shared" si="1223"/>
        <v>0</v>
      </c>
      <c r="AS385" s="42">
        <f t="shared" si="1224"/>
        <v>0</v>
      </c>
      <c r="AT385" s="42">
        <f t="shared" si="1225"/>
        <v>0</v>
      </c>
      <c r="AU385" s="42">
        <f t="shared" si="1155"/>
        <v>4028.3</v>
      </c>
      <c r="AV385" s="42">
        <f t="shared" si="1156"/>
        <v>-113.80000000000018</v>
      </c>
      <c r="AW385" s="42">
        <f t="shared" si="1157"/>
        <v>3914.5</v>
      </c>
      <c r="AX385" s="42">
        <f t="shared" si="1158"/>
        <v>1788.2</v>
      </c>
      <c r="AY385" s="42">
        <f t="shared" si="1159"/>
        <v>2808.7</v>
      </c>
      <c r="AZ385" s="42">
        <f t="shared" si="1226"/>
        <v>0</v>
      </c>
      <c r="BA385" s="43">
        <f t="shared" si="1160"/>
        <v>100</v>
      </c>
      <c r="BB385" s="20"/>
    </row>
    <row r="386" spans="2:54" ht="46.8" x14ac:dyDescent="0.3">
      <c r="B386" s="38" t="s">
        <v>239</v>
      </c>
      <c r="C386" s="38" t="s">
        <v>103</v>
      </c>
      <c r="D386" s="38" t="s">
        <v>42</v>
      </c>
      <c r="E386" s="39" t="str">
        <f t="shared" si="1152"/>
        <v>0801</v>
      </c>
      <c r="F386" s="38" t="s">
        <v>261</v>
      </c>
      <c r="G386" s="38"/>
      <c r="H386" s="40" t="s">
        <v>262</v>
      </c>
      <c r="I386" s="18">
        <f t="shared" ref="I386:S386" si="1227">I387+I389</f>
        <v>3564.5</v>
      </c>
      <c r="J386" s="18">
        <f t="shared" si="1227"/>
        <v>1788.2</v>
      </c>
      <c r="K386" s="18">
        <f t="shared" si="1227"/>
        <v>2808.7</v>
      </c>
      <c r="L386" s="18">
        <f t="shared" si="1227"/>
        <v>0</v>
      </c>
      <c r="M386" s="18">
        <f t="shared" si="1227"/>
        <v>0</v>
      </c>
      <c r="N386" s="18">
        <f t="shared" si="1227"/>
        <v>0</v>
      </c>
      <c r="O386" s="18">
        <f t="shared" si="1227"/>
        <v>350</v>
      </c>
      <c r="P386" s="18">
        <f t="shared" si="1227"/>
        <v>0</v>
      </c>
      <c r="Q386" s="18">
        <f t="shared" si="1227"/>
        <v>0</v>
      </c>
      <c r="R386" s="18">
        <f t="shared" si="1227"/>
        <v>0</v>
      </c>
      <c r="S386" s="18">
        <f t="shared" si="1227"/>
        <v>0</v>
      </c>
      <c r="T386" s="18">
        <f t="shared" si="1190"/>
        <v>3914.5</v>
      </c>
      <c r="U386" s="18">
        <f t="shared" si="1153"/>
        <v>1788.2</v>
      </c>
      <c r="V386" s="18">
        <f t="shared" si="1154"/>
        <v>2808.7</v>
      </c>
      <c r="W386" s="18">
        <f t="shared" ref="W386:AT386" si="1228">W387+W389</f>
        <v>0</v>
      </c>
      <c r="X386" s="18">
        <f t="shared" si="1228"/>
        <v>0</v>
      </c>
      <c r="Y386" s="18">
        <f t="shared" si="1228"/>
        <v>0</v>
      </c>
      <c r="Z386" s="18">
        <f t="shared" si="1228"/>
        <v>0</v>
      </c>
      <c r="AA386" s="18">
        <f t="shared" si="1228"/>
        <v>0</v>
      </c>
      <c r="AB386" s="18">
        <f t="shared" si="1228"/>
        <v>0</v>
      </c>
      <c r="AC386" s="18">
        <f t="shared" si="1228"/>
        <v>0</v>
      </c>
      <c r="AD386" s="18">
        <f t="shared" si="1228"/>
        <v>0</v>
      </c>
      <c r="AE386" s="18">
        <f t="shared" si="1228"/>
        <v>0</v>
      </c>
      <c r="AF386" s="41">
        <f t="shared" si="1228"/>
        <v>4028.3</v>
      </c>
      <c r="AG386" s="41">
        <f t="shared" si="1228"/>
        <v>0</v>
      </c>
      <c r="AH386" s="41">
        <f t="shared" si="1228"/>
        <v>0</v>
      </c>
      <c r="AI386" s="41">
        <f t="shared" si="1228"/>
        <v>0</v>
      </c>
      <c r="AJ386" s="41">
        <f t="shared" si="1228"/>
        <v>0</v>
      </c>
      <c r="AK386" s="41">
        <f t="shared" si="1228"/>
        <v>0</v>
      </c>
      <c r="AL386" s="41">
        <f t="shared" si="1228"/>
        <v>4028.3</v>
      </c>
      <c r="AM386" s="41">
        <f t="shared" si="1228"/>
        <v>0</v>
      </c>
      <c r="AN386" s="41">
        <f t="shared" si="1228"/>
        <v>0</v>
      </c>
      <c r="AO386" s="14">
        <f t="shared" si="1228"/>
        <v>2304</v>
      </c>
      <c r="AP386" s="42">
        <f t="shared" si="1228"/>
        <v>3678.3</v>
      </c>
      <c r="AQ386" s="42">
        <f t="shared" si="1228"/>
        <v>350</v>
      </c>
      <c r="AR386" s="42">
        <f t="shared" si="1228"/>
        <v>0</v>
      </c>
      <c r="AS386" s="42">
        <f t="shared" si="1228"/>
        <v>0</v>
      </c>
      <c r="AT386" s="42">
        <f t="shared" si="1228"/>
        <v>0</v>
      </c>
      <c r="AU386" s="42">
        <f t="shared" si="1155"/>
        <v>4028.3</v>
      </c>
      <c r="AV386" s="42">
        <f t="shared" si="1156"/>
        <v>-113.80000000000018</v>
      </c>
      <c r="AW386" s="42">
        <f t="shared" si="1157"/>
        <v>3914.5</v>
      </c>
      <c r="AX386" s="42">
        <f t="shared" si="1158"/>
        <v>1788.2</v>
      </c>
      <c r="AY386" s="42">
        <f t="shared" si="1159"/>
        <v>2808.7</v>
      </c>
      <c r="AZ386" s="42">
        <f>AZ387+AZ389</f>
        <v>0</v>
      </c>
      <c r="BA386" s="43">
        <f t="shared" si="1160"/>
        <v>100</v>
      </c>
      <c r="BB386" s="20"/>
    </row>
    <row r="387" spans="2:54" x14ac:dyDescent="0.3">
      <c r="B387" s="38" t="s">
        <v>239</v>
      </c>
      <c r="C387" s="38" t="s">
        <v>103</v>
      </c>
      <c r="D387" s="38" t="s">
        <v>42</v>
      </c>
      <c r="E387" s="39" t="str">
        <f t="shared" si="1152"/>
        <v>0801</v>
      </c>
      <c r="F387" s="38" t="s">
        <v>332</v>
      </c>
      <c r="G387" s="38"/>
      <c r="H387" s="40" t="s">
        <v>333</v>
      </c>
      <c r="I387" s="18">
        <f t="shared" ref="I387:S387" si="1229">I388</f>
        <v>1260.5</v>
      </c>
      <c r="J387" s="18">
        <f t="shared" si="1229"/>
        <v>1260.5</v>
      </c>
      <c r="K387" s="18">
        <f t="shared" si="1229"/>
        <v>1260.5</v>
      </c>
      <c r="L387" s="18">
        <f t="shared" si="1229"/>
        <v>0</v>
      </c>
      <c r="M387" s="18">
        <f t="shared" si="1229"/>
        <v>0</v>
      </c>
      <c r="N387" s="18">
        <f t="shared" si="1229"/>
        <v>0</v>
      </c>
      <c r="O387" s="18">
        <f t="shared" si="1229"/>
        <v>350</v>
      </c>
      <c r="P387" s="18">
        <f t="shared" si="1229"/>
        <v>0</v>
      </c>
      <c r="Q387" s="18">
        <f t="shared" si="1229"/>
        <v>0</v>
      </c>
      <c r="R387" s="18">
        <f t="shared" si="1229"/>
        <v>0</v>
      </c>
      <c r="S387" s="18">
        <f t="shared" si="1229"/>
        <v>0</v>
      </c>
      <c r="T387" s="18">
        <f t="shared" si="1190"/>
        <v>1610.5</v>
      </c>
      <c r="U387" s="18">
        <f t="shared" si="1153"/>
        <v>1260.5</v>
      </c>
      <c r="V387" s="18">
        <f t="shared" si="1154"/>
        <v>1260.5</v>
      </c>
      <c r="W387" s="18">
        <f t="shared" ref="W387:AT387" si="1230">W388</f>
        <v>0</v>
      </c>
      <c r="X387" s="18">
        <f t="shared" si="1230"/>
        <v>0</v>
      </c>
      <c r="Y387" s="18">
        <f t="shared" si="1230"/>
        <v>0</v>
      </c>
      <c r="Z387" s="18">
        <f t="shared" si="1230"/>
        <v>0</v>
      </c>
      <c r="AA387" s="18">
        <f t="shared" si="1230"/>
        <v>0</v>
      </c>
      <c r="AB387" s="18">
        <f t="shared" si="1230"/>
        <v>0</v>
      </c>
      <c r="AC387" s="18">
        <f t="shared" si="1230"/>
        <v>0</v>
      </c>
      <c r="AD387" s="18">
        <f t="shared" si="1230"/>
        <v>0</v>
      </c>
      <c r="AE387" s="18">
        <f t="shared" si="1230"/>
        <v>0</v>
      </c>
      <c r="AF387" s="41">
        <f t="shared" si="1230"/>
        <v>1724.3</v>
      </c>
      <c r="AG387" s="41">
        <f t="shared" si="1230"/>
        <v>0</v>
      </c>
      <c r="AH387" s="41">
        <f t="shared" si="1230"/>
        <v>0</v>
      </c>
      <c r="AI387" s="41">
        <f t="shared" si="1230"/>
        <v>0</v>
      </c>
      <c r="AJ387" s="41">
        <f t="shared" si="1230"/>
        <v>0</v>
      </c>
      <c r="AK387" s="41">
        <f t="shared" si="1230"/>
        <v>0</v>
      </c>
      <c r="AL387" s="41">
        <f t="shared" si="1230"/>
        <v>1724.3</v>
      </c>
      <c r="AM387" s="41">
        <f t="shared" si="1230"/>
        <v>0</v>
      </c>
      <c r="AN387" s="41">
        <f t="shared" si="1230"/>
        <v>0</v>
      </c>
      <c r="AO387" s="42">
        <f t="shared" si="1230"/>
        <v>0</v>
      </c>
      <c r="AP387" s="42">
        <f t="shared" si="1230"/>
        <v>1374.3</v>
      </c>
      <c r="AQ387" s="42">
        <f t="shared" si="1230"/>
        <v>350</v>
      </c>
      <c r="AR387" s="42">
        <f t="shared" si="1230"/>
        <v>0</v>
      </c>
      <c r="AS387" s="42">
        <f t="shared" si="1230"/>
        <v>0</v>
      </c>
      <c r="AT387" s="42">
        <f t="shared" si="1230"/>
        <v>0</v>
      </c>
      <c r="AU387" s="42">
        <f t="shared" si="1155"/>
        <v>1724.3</v>
      </c>
      <c r="AV387" s="42">
        <f t="shared" si="1156"/>
        <v>-113.79999999999995</v>
      </c>
      <c r="AW387" s="42">
        <f t="shared" si="1157"/>
        <v>1610.5</v>
      </c>
      <c r="AX387" s="42">
        <f t="shared" si="1158"/>
        <v>1260.5</v>
      </c>
      <c r="AY387" s="42">
        <f t="shared" si="1159"/>
        <v>1260.5</v>
      </c>
      <c r="AZ387" s="42">
        <f>AZ388</f>
        <v>0</v>
      </c>
      <c r="BA387" s="43">
        <f t="shared" si="1160"/>
        <v>100</v>
      </c>
      <c r="BB387" s="20"/>
    </row>
    <row r="388" spans="2:54" ht="31.2" x14ac:dyDescent="0.3">
      <c r="B388" s="38" t="s">
        <v>239</v>
      </c>
      <c r="C388" s="38" t="s">
        <v>103</v>
      </c>
      <c r="D388" s="38" t="s">
        <v>42</v>
      </c>
      <c r="E388" s="39" t="str">
        <f t="shared" si="1152"/>
        <v>0801</v>
      </c>
      <c r="F388" s="38" t="s">
        <v>332</v>
      </c>
      <c r="G388" s="38" t="s">
        <v>150</v>
      </c>
      <c r="H388" s="40" t="s">
        <v>151</v>
      </c>
      <c r="I388" s="18">
        <v>1260.5</v>
      </c>
      <c r="J388" s="18">
        <v>1260.5</v>
      </c>
      <c r="K388" s="18">
        <v>1260.5</v>
      </c>
      <c r="L388" s="18"/>
      <c r="M388" s="18"/>
      <c r="N388" s="18"/>
      <c r="O388" s="18">
        <v>350</v>
      </c>
      <c r="P388" s="18">
        <v>0</v>
      </c>
      <c r="Q388" s="18">
        <v>0</v>
      </c>
      <c r="R388" s="18">
        <v>0</v>
      </c>
      <c r="S388" s="18"/>
      <c r="T388" s="18">
        <f t="shared" si="1190"/>
        <v>1610.5</v>
      </c>
      <c r="U388" s="18">
        <f t="shared" si="1153"/>
        <v>1260.5</v>
      </c>
      <c r="V388" s="18">
        <f t="shared" si="1154"/>
        <v>1260.5</v>
      </c>
      <c r="W388" s="18"/>
      <c r="X388" s="18"/>
      <c r="Y388" s="18"/>
      <c r="Z388" s="18"/>
      <c r="AA388" s="18"/>
      <c r="AB388" s="18"/>
      <c r="AC388" s="18"/>
      <c r="AD388" s="18"/>
      <c r="AE388" s="18"/>
      <c r="AF388" s="41">
        <v>1724.3</v>
      </c>
      <c r="AG388" s="41"/>
      <c r="AH388" s="41">
        <v>0</v>
      </c>
      <c r="AI388" s="41">
        <v>0</v>
      </c>
      <c r="AJ388" s="41">
        <v>0</v>
      </c>
      <c r="AK388" s="41">
        <v>0</v>
      </c>
      <c r="AL388" s="41">
        <v>1724.3</v>
      </c>
      <c r="AM388" s="41">
        <v>0</v>
      </c>
      <c r="AN388" s="41">
        <v>0</v>
      </c>
      <c r="AO388" s="14">
        <v>0</v>
      </c>
      <c r="AP388" s="42">
        <v>1374.3</v>
      </c>
      <c r="AQ388" s="42">
        <v>350</v>
      </c>
      <c r="AR388" s="42">
        <v>0</v>
      </c>
      <c r="AS388" s="42">
        <v>0</v>
      </c>
      <c r="AT388" s="42">
        <v>0</v>
      </c>
      <c r="AU388" s="42">
        <f t="shared" si="1155"/>
        <v>1724.3</v>
      </c>
      <c r="AV388" s="42">
        <f t="shared" si="1156"/>
        <v>-113.79999999999995</v>
      </c>
      <c r="AW388" s="42">
        <f t="shared" si="1157"/>
        <v>1610.5</v>
      </c>
      <c r="AX388" s="42">
        <f t="shared" si="1158"/>
        <v>1260.5</v>
      </c>
      <c r="AY388" s="42">
        <f t="shared" si="1159"/>
        <v>1260.5</v>
      </c>
      <c r="AZ388" s="42"/>
      <c r="BA388" s="43">
        <f t="shared" si="1160"/>
        <v>100</v>
      </c>
      <c r="BB388" s="44"/>
    </row>
    <row r="389" spans="2:54" ht="31.2" x14ac:dyDescent="0.3">
      <c r="B389" s="38" t="s">
        <v>239</v>
      </c>
      <c r="C389" s="38" t="s">
        <v>103</v>
      </c>
      <c r="D389" s="38" t="s">
        <v>42</v>
      </c>
      <c r="E389" s="39" t="str">
        <f t="shared" si="1152"/>
        <v>0801</v>
      </c>
      <c r="F389" s="38" t="s">
        <v>263</v>
      </c>
      <c r="G389" s="38"/>
      <c r="H389" s="40" t="s">
        <v>264</v>
      </c>
      <c r="I389" s="18">
        <f t="shared" ref="I389:S389" si="1231">I390</f>
        <v>2304</v>
      </c>
      <c r="J389" s="18">
        <f t="shared" si="1231"/>
        <v>527.70000000000005</v>
      </c>
      <c r="K389" s="18">
        <f t="shared" si="1231"/>
        <v>1548.2</v>
      </c>
      <c r="L389" s="18">
        <f t="shared" si="1231"/>
        <v>0</v>
      </c>
      <c r="M389" s="18">
        <f t="shared" si="1231"/>
        <v>0</v>
      </c>
      <c r="N389" s="18">
        <f t="shared" si="1231"/>
        <v>0</v>
      </c>
      <c r="O389" s="18">
        <f t="shared" si="1231"/>
        <v>0</v>
      </c>
      <c r="P389" s="18">
        <f t="shared" si="1231"/>
        <v>0</v>
      </c>
      <c r="Q389" s="18">
        <f t="shared" si="1231"/>
        <v>0</v>
      </c>
      <c r="R389" s="18">
        <f t="shared" si="1231"/>
        <v>0</v>
      </c>
      <c r="S389" s="18">
        <f t="shared" si="1231"/>
        <v>0</v>
      </c>
      <c r="T389" s="18">
        <f t="shared" si="1190"/>
        <v>2304</v>
      </c>
      <c r="U389" s="18">
        <f t="shared" si="1153"/>
        <v>527.70000000000005</v>
      </c>
      <c r="V389" s="18">
        <f t="shared" si="1154"/>
        <v>1548.2</v>
      </c>
      <c r="W389" s="18">
        <f t="shared" ref="W389:AT389" si="1232">W390</f>
        <v>0</v>
      </c>
      <c r="X389" s="18">
        <f t="shared" si="1232"/>
        <v>0</v>
      </c>
      <c r="Y389" s="18">
        <f t="shared" si="1232"/>
        <v>0</v>
      </c>
      <c r="Z389" s="18">
        <f t="shared" si="1232"/>
        <v>0</v>
      </c>
      <c r="AA389" s="18">
        <f t="shared" si="1232"/>
        <v>0</v>
      </c>
      <c r="AB389" s="18">
        <f t="shared" si="1232"/>
        <v>0</v>
      </c>
      <c r="AC389" s="18">
        <f t="shared" si="1232"/>
        <v>0</v>
      </c>
      <c r="AD389" s="18">
        <f t="shared" si="1232"/>
        <v>0</v>
      </c>
      <c r="AE389" s="18">
        <f t="shared" si="1232"/>
        <v>0</v>
      </c>
      <c r="AF389" s="41">
        <f t="shared" si="1232"/>
        <v>2304</v>
      </c>
      <c r="AG389" s="41">
        <f t="shared" si="1232"/>
        <v>0</v>
      </c>
      <c r="AH389" s="41">
        <f t="shared" si="1232"/>
        <v>0</v>
      </c>
      <c r="AI389" s="41">
        <f t="shared" si="1232"/>
        <v>0</v>
      </c>
      <c r="AJ389" s="41">
        <f t="shared" si="1232"/>
        <v>0</v>
      </c>
      <c r="AK389" s="41">
        <f t="shared" si="1232"/>
        <v>0</v>
      </c>
      <c r="AL389" s="41">
        <f t="shared" si="1232"/>
        <v>2304</v>
      </c>
      <c r="AM389" s="41">
        <f t="shared" si="1232"/>
        <v>0</v>
      </c>
      <c r="AN389" s="41">
        <f t="shared" si="1232"/>
        <v>0</v>
      </c>
      <c r="AO389" s="42">
        <f t="shared" si="1232"/>
        <v>2304</v>
      </c>
      <c r="AP389" s="42">
        <f t="shared" si="1232"/>
        <v>2304</v>
      </c>
      <c r="AQ389" s="42">
        <f t="shared" si="1232"/>
        <v>0</v>
      </c>
      <c r="AR389" s="42">
        <f t="shared" si="1232"/>
        <v>0</v>
      </c>
      <c r="AS389" s="42">
        <f t="shared" si="1232"/>
        <v>0</v>
      </c>
      <c r="AT389" s="42">
        <f t="shared" si="1232"/>
        <v>0</v>
      </c>
      <c r="AU389" s="42">
        <f t="shared" si="1155"/>
        <v>2304</v>
      </c>
      <c r="AV389" s="42">
        <f t="shared" si="1156"/>
        <v>0</v>
      </c>
      <c r="AW389" s="42">
        <f t="shared" si="1157"/>
        <v>2304</v>
      </c>
      <c r="AX389" s="42">
        <f t="shared" si="1158"/>
        <v>527.70000000000005</v>
      </c>
      <c r="AY389" s="42">
        <f t="shared" si="1159"/>
        <v>1548.2</v>
      </c>
      <c r="AZ389" s="42">
        <f>AZ390</f>
        <v>0</v>
      </c>
      <c r="BA389" s="43">
        <f t="shared" si="1160"/>
        <v>100</v>
      </c>
      <c r="BB389" s="20"/>
    </row>
    <row r="390" spans="2:54" ht="31.2" x14ac:dyDescent="0.3">
      <c r="B390" s="38" t="s">
        <v>239</v>
      </c>
      <c r="C390" s="38" t="s">
        <v>103</v>
      </c>
      <c r="D390" s="38" t="s">
        <v>42</v>
      </c>
      <c r="E390" s="39" t="str">
        <f t="shared" si="1152"/>
        <v>0801</v>
      </c>
      <c r="F390" s="38" t="s">
        <v>263</v>
      </c>
      <c r="G390" s="38" t="s">
        <v>150</v>
      </c>
      <c r="H390" s="40" t="s">
        <v>151</v>
      </c>
      <c r="I390" s="18">
        <v>2304</v>
      </c>
      <c r="J390" s="18">
        <v>527.70000000000005</v>
      </c>
      <c r="K390" s="18">
        <v>1548.2</v>
      </c>
      <c r="L390" s="18"/>
      <c r="M390" s="18"/>
      <c r="N390" s="18"/>
      <c r="O390" s="18">
        <v>0</v>
      </c>
      <c r="P390" s="18">
        <v>0</v>
      </c>
      <c r="Q390" s="18">
        <v>0</v>
      </c>
      <c r="R390" s="18">
        <v>0</v>
      </c>
      <c r="S390" s="18"/>
      <c r="T390" s="18">
        <f t="shared" si="1190"/>
        <v>2304</v>
      </c>
      <c r="U390" s="18">
        <f t="shared" si="1153"/>
        <v>527.70000000000005</v>
      </c>
      <c r="V390" s="18">
        <f t="shared" si="1154"/>
        <v>1548.2</v>
      </c>
      <c r="W390" s="18"/>
      <c r="X390" s="18"/>
      <c r="Y390" s="18"/>
      <c r="Z390" s="18"/>
      <c r="AA390" s="18"/>
      <c r="AB390" s="18"/>
      <c r="AC390" s="18"/>
      <c r="AD390" s="18"/>
      <c r="AE390" s="18"/>
      <c r="AF390" s="41">
        <v>2304</v>
      </c>
      <c r="AG390" s="41"/>
      <c r="AH390" s="41">
        <v>0</v>
      </c>
      <c r="AI390" s="41">
        <v>0</v>
      </c>
      <c r="AJ390" s="41">
        <v>0</v>
      </c>
      <c r="AK390" s="41">
        <v>0</v>
      </c>
      <c r="AL390" s="41">
        <v>2304</v>
      </c>
      <c r="AM390" s="41">
        <v>0</v>
      </c>
      <c r="AN390" s="41">
        <v>0</v>
      </c>
      <c r="AO390" s="14">
        <v>2304</v>
      </c>
      <c r="AP390" s="42">
        <v>2304</v>
      </c>
      <c r="AQ390" s="42">
        <v>0</v>
      </c>
      <c r="AR390" s="42">
        <v>0</v>
      </c>
      <c r="AS390" s="42">
        <v>0</v>
      </c>
      <c r="AT390" s="42">
        <v>0</v>
      </c>
      <c r="AU390" s="42">
        <f t="shared" si="1155"/>
        <v>2304</v>
      </c>
      <c r="AV390" s="42">
        <f t="shared" si="1156"/>
        <v>0</v>
      </c>
      <c r="AW390" s="42">
        <f t="shared" si="1157"/>
        <v>2304</v>
      </c>
      <c r="AX390" s="42">
        <f t="shared" si="1158"/>
        <v>527.70000000000005</v>
      </c>
      <c r="AY390" s="42">
        <f t="shared" si="1159"/>
        <v>1548.2</v>
      </c>
      <c r="AZ390" s="42"/>
      <c r="BA390" s="43">
        <f t="shared" si="1160"/>
        <v>100</v>
      </c>
      <c r="BB390" s="44"/>
    </row>
    <row r="391" spans="2:54" ht="31.2" x14ac:dyDescent="0.3">
      <c r="B391" s="38" t="s">
        <v>239</v>
      </c>
      <c r="C391" s="38" t="s">
        <v>103</v>
      </c>
      <c r="D391" s="38" t="s">
        <v>42</v>
      </c>
      <c r="E391" s="39" t="str">
        <f t="shared" si="1152"/>
        <v>0801</v>
      </c>
      <c r="F391" s="38" t="s">
        <v>177</v>
      </c>
      <c r="G391" s="38"/>
      <c r="H391" s="40" t="s">
        <v>178</v>
      </c>
      <c r="I391" s="18">
        <f t="shared" ref="I391:I403" si="1233">I392</f>
        <v>3682</v>
      </c>
      <c r="J391" s="18">
        <f t="shared" ref="J391:J403" si="1234">J392</f>
        <v>3682</v>
      </c>
      <c r="K391" s="18">
        <f t="shared" ref="K391:K403" si="1235">K392</f>
        <v>3682</v>
      </c>
      <c r="L391" s="18">
        <f t="shared" ref="L391:L403" si="1236">L392</f>
        <v>0</v>
      </c>
      <c r="M391" s="18">
        <f t="shared" ref="M391:M403" si="1237">M392</f>
        <v>0</v>
      </c>
      <c r="N391" s="18">
        <f t="shared" ref="N391:N403" si="1238">N392</f>
        <v>0</v>
      </c>
      <c r="O391" s="18">
        <f t="shared" ref="O391:O396" si="1239">O392</f>
        <v>0</v>
      </c>
      <c r="P391" s="18">
        <f t="shared" ref="P391:P396" si="1240">P392</f>
        <v>0</v>
      </c>
      <c r="Q391" s="18">
        <f t="shared" ref="Q391:Q396" si="1241">Q392</f>
        <v>0</v>
      </c>
      <c r="R391" s="18">
        <f t="shared" ref="R391:R396" si="1242">R392</f>
        <v>1818</v>
      </c>
      <c r="S391" s="18">
        <f t="shared" ref="S391:S403" si="1243">S392</f>
        <v>0</v>
      </c>
      <c r="T391" s="18">
        <f t="shared" si="1190"/>
        <v>5500</v>
      </c>
      <c r="U391" s="18">
        <f t="shared" si="1153"/>
        <v>3682</v>
      </c>
      <c r="V391" s="18">
        <f t="shared" si="1154"/>
        <v>3682</v>
      </c>
      <c r="W391" s="18">
        <f t="shared" ref="W391:W403" si="1244">W392</f>
        <v>0</v>
      </c>
      <c r="X391" s="18">
        <f t="shared" ref="X391:X403" si="1245">X392</f>
        <v>0</v>
      </c>
      <c r="Y391" s="18">
        <f t="shared" ref="Y391:Y403" si="1246">Y392</f>
        <v>0</v>
      </c>
      <c r="Z391" s="18">
        <f t="shared" ref="Z391:Z403" si="1247">Z392</f>
        <v>0</v>
      </c>
      <c r="AA391" s="18">
        <f t="shared" ref="AA391:AA403" si="1248">AA392</f>
        <v>0</v>
      </c>
      <c r="AB391" s="18">
        <f t="shared" ref="AB391:AB403" si="1249">AB392</f>
        <v>0</v>
      </c>
      <c r="AC391" s="18">
        <f t="shared" ref="AC391:AC403" si="1250">AC392</f>
        <v>0</v>
      </c>
      <c r="AD391" s="18">
        <f t="shared" ref="AD391:AD403" si="1251">AD392</f>
        <v>0</v>
      </c>
      <c r="AE391" s="18">
        <f t="shared" ref="AE391:AE403" si="1252">AE392</f>
        <v>0</v>
      </c>
      <c r="AF391" s="41">
        <f t="shared" ref="AF391:AF396" si="1253">AF392</f>
        <v>5500</v>
      </c>
      <c r="AG391" s="41">
        <f t="shared" ref="AG391:AG396" si="1254">AG392</f>
        <v>0</v>
      </c>
      <c r="AH391" s="41">
        <f t="shared" ref="AH391:AH396" si="1255">AH392</f>
        <v>0</v>
      </c>
      <c r="AI391" s="41">
        <f t="shared" ref="AI391:AI396" si="1256">AI392</f>
        <v>0</v>
      </c>
      <c r="AJ391" s="41">
        <f t="shared" ref="AJ391:AJ396" si="1257">AJ392</f>
        <v>0</v>
      </c>
      <c r="AK391" s="41">
        <f t="shared" ref="AK391:AK396" si="1258">AK392</f>
        <v>0</v>
      </c>
      <c r="AL391" s="41">
        <f t="shared" ref="AL391:AL396" si="1259">AL392</f>
        <v>5500</v>
      </c>
      <c r="AM391" s="41">
        <f t="shared" ref="AM391:AM396" si="1260">AM392</f>
        <v>0</v>
      </c>
      <c r="AN391" s="41">
        <f t="shared" ref="AN391:AN396" si="1261">AN392</f>
        <v>0</v>
      </c>
      <c r="AO391" s="42">
        <f t="shared" ref="AO391:AO396" si="1262">AO392</f>
        <v>5500</v>
      </c>
      <c r="AP391" s="42">
        <f t="shared" ref="AP391:AP396" si="1263">AP392</f>
        <v>5500</v>
      </c>
      <c r="AQ391" s="42">
        <f t="shared" ref="AQ391:AQ396" si="1264">AQ392</f>
        <v>0</v>
      </c>
      <c r="AR391" s="42">
        <f t="shared" ref="AR391:AR396" si="1265">AR392</f>
        <v>0</v>
      </c>
      <c r="AS391" s="42">
        <f t="shared" ref="AS391:AS396" si="1266">AS392</f>
        <v>0</v>
      </c>
      <c r="AT391" s="42">
        <f t="shared" ref="AT391:AT396" si="1267">AT392</f>
        <v>0</v>
      </c>
      <c r="AU391" s="42">
        <f t="shared" si="1155"/>
        <v>5500</v>
      </c>
      <c r="AV391" s="42">
        <f t="shared" si="1156"/>
        <v>0</v>
      </c>
      <c r="AW391" s="42">
        <f t="shared" si="1157"/>
        <v>5500</v>
      </c>
      <c r="AX391" s="42">
        <f t="shared" si="1158"/>
        <v>3682</v>
      </c>
      <c r="AY391" s="42">
        <f t="shared" si="1159"/>
        <v>3682</v>
      </c>
      <c r="AZ391" s="42">
        <f t="shared" ref="AZ391:AZ403" si="1268">AZ392</f>
        <v>0</v>
      </c>
      <c r="BA391" s="43">
        <f t="shared" si="1160"/>
        <v>100</v>
      </c>
      <c r="BB391" s="20"/>
    </row>
    <row r="392" spans="2:54" x14ac:dyDescent="0.3">
      <c r="B392" s="38" t="s">
        <v>239</v>
      </c>
      <c r="C392" s="38" t="s">
        <v>103</v>
      </c>
      <c r="D392" s="38" t="s">
        <v>42</v>
      </c>
      <c r="E392" s="39" t="str">
        <f t="shared" si="1152"/>
        <v>0801</v>
      </c>
      <c r="F392" s="38" t="s">
        <v>179</v>
      </c>
      <c r="G392" s="38"/>
      <c r="H392" s="40" t="s">
        <v>49</v>
      </c>
      <c r="I392" s="18">
        <f t="shared" si="1233"/>
        <v>3682</v>
      </c>
      <c r="J392" s="18">
        <f t="shared" si="1234"/>
        <v>3682</v>
      </c>
      <c r="K392" s="18">
        <f t="shared" si="1235"/>
        <v>3682</v>
      </c>
      <c r="L392" s="18">
        <f t="shared" si="1236"/>
        <v>0</v>
      </c>
      <c r="M392" s="18">
        <f t="shared" si="1237"/>
        <v>0</v>
      </c>
      <c r="N392" s="18">
        <f t="shared" si="1238"/>
        <v>0</v>
      </c>
      <c r="O392" s="18">
        <f t="shared" si="1239"/>
        <v>0</v>
      </c>
      <c r="P392" s="18">
        <f t="shared" si="1240"/>
        <v>0</v>
      </c>
      <c r="Q392" s="18">
        <f t="shared" si="1241"/>
        <v>0</v>
      </c>
      <c r="R392" s="18">
        <f t="shared" si="1242"/>
        <v>1818</v>
      </c>
      <c r="S392" s="18">
        <f t="shared" si="1243"/>
        <v>0</v>
      </c>
      <c r="T392" s="18">
        <f t="shared" si="1190"/>
        <v>5500</v>
      </c>
      <c r="U392" s="18">
        <f t="shared" si="1153"/>
        <v>3682</v>
      </c>
      <c r="V392" s="18">
        <f t="shared" si="1154"/>
        <v>3682</v>
      </c>
      <c r="W392" s="18">
        <f t="shared" si="1244"/>
        <v>0</v>
      </c>
      <c r="X392" s="18">
        <f t="shared" si="1245"/>
        <v>0</v>
      </c>
      <c r="Y392" s="18">
        <f t="shared" si="1246"/>
        <v>0</v>
      </c>
      <c r="Z392" s="18">
        <f t="shared" si="1247"/>
        <v>0</v>
      </c>
      <c r="AA392" s="18">
        <f t="shared" si="1248"/>
        <v>0</v>
      </c>
      <c r="AB392" s="18">
        <f t="shared" si="1249"/>
        <v>0</v>
      </c>
      <c r="AC392" s="18">
        <f t="shared" si="1250"/>
        <v>0</v>
      </c>
      <c r="AD392" s="18">
        <f t="shared" si="1251"/>
        <v>0</v>
      </c>
      <c r="AE392" s="18">
        <f t="shared" si="1252"/>
        <v>0</v>
      </c>
      <c r="AF392" s="41">
        <f t="shared" si="1253"/>
        <v>5500</v>
      </c>
      <c r="AG392" s="41">
        <f t="shared" si="1254"/>
        <v>0</v>
      </c>
      <c r="AH392" s="41">
        <f t="shared" si="1255"/>
        <v>0</v>
      </c>
      <c r="AI392" s="41">
        <f t="shared" si="1256"/>
        <v>0</v>
      </c>
      <c r="AJ392" s="41">
        <f t="shared" si="1257"/>
        <v>0</v>
      </c>
      <c r="AK392" s="41">
        <f t="shared" si="1258"/>
        <v>0</v>
      </c>
      <c r="AL392" s="41">
        <f t="shared" si="1259"/>
        <v>5500</v>
      </c>
      <c r="AM392" s="41">
        <f t="shared" si="1260"/>
        <v>0</v>
      </c>
      <c r="AN392" s="41">
        <f t="shared" si="1261"/>
        <v>0</v>
      </c>
      <c r="AO392" s="14">
        <f t="shared" si="1262"/>
        <v>5500</v>
      </c>
      <c r="AP392" s="42">
        <f t="shared" si="1263"/>
        <v>5500</v>
      </c>
      <c r="AQ392" s="42">
        <f t="shared" si="1264"/>
        <v>0</v>
      </c>
      <c r="AR392" s="42">
        <f t="shared" si="1265"/>
        <v>0</v>
      </c>
      <c r="AS392" s="42">
        <f t="shared" si="1266"/>
        <v>0</v>
      </c>
      <c r="AT392" s="42">
        <f t="shared" si="1267"/>
        <v>0</v>
      </c>
      <c r="AU392" s="42">
        <f t="shared" si="1155"/>
        <v>5500</v>
      </c>
      <c r="AV392" s="42">
        <f t="shared" si="1156"/>
        <v>0</v>
      </c>
      <c r="AW392" s="42">
        <f t="shared" si="1157"/>
        <v>5500</v>
      </c>
      <c r="AX392" s="42">
        <f t="shared" si="1158"/>
        <v>3682</v>
      </c>
      <c r="AY392" s="42">
        <f t="shared" si="1159"/>
        <v>3682</v>
      </c>
      <c r="AZ392" s="42">
        <f t="shared" si="1268"/>
        <v>0</v>
      </c>
      <c r="BA392" s="43">
        <f t="shared" si="1160"/>
        <v>100</v>
      </c>
      <c r="BB392" s="20"/>
    </row>
    <row r="393" spans="2:54" ht="46.8" x14ac:dyDescent="0.3">
      <c r="B393" s="38" t="s">
        <v>239</v>
      </c>
      <c r="C393" s="38" t="s">
        <v>103</v>
      </c>
      <c r="D393" s="38" t="s">
        <v>42</v>
      </c>
      <c r="E393" s="39" t="str">
        <f t="shared" si="1152"/>
        <v>0801</v>
      </c>
      <c r="F393" s="38" t="s">
        <v>215</v>
      </c>
      <c r="G393" s="38"/>
      <c r="H393" s="40" t="s">
        <v>216</v>
      </c>
      <c r="I393" s="18">
        <f t="shared" si="1233"/>
        <v>3682</v>
      </c>
      <c r="J393" s="18">
        <f t="shared" si="1234"/>
        <v>3682</v>
      </c>
      <c r="K393" s="18">
        <f t="shared" si="1235"/>
        <v>3682</v>
      </c>
      <c r="L393" s="18">
        <f t="shared" si="1236"/>
        <v>0</v>
      </c>
      <c r="M393" s="18">
        <f t="shared" si="1237"/>
        <v>0</v>
      </c>
      <c r="N393" s="18">
        <f t="shared" si="1238"/>
        <v>0</v>
      </c>
      <c r="O393" s="18">
        <f t="shared" si="1239"/>
        <v>0</v>
      </c>
      <c r="P393" s="18">
        <f t="shared" si="1240"/>
        <v>0</v>
      </c>
      <c r="Q393" s="18">
        <f t="shared" si="1241"/>
        <v>0</v>
      </c>
      <c r="R393" s="18">
        <f t="shared" si="1242"/>
        <v>1818</v>
      </c>
      <c r="S393" s="18">
        <f t="shared" si="1243"/>
        <v>0</v>
      </c>
      <c r="T393" s="18">
        <f t="shared" si="1190"/>
        <v>5500</v>
      </c>
      <c r="U393" s="18">
        <f t="shared" si="1153"/>
        <v>3682</v>
      </c>
      <c r="V393" s="18">
        <f t="shared" si="1154"/>
        <v>3682</v>
      </c>
      <c r="W393" s="18">
        <f t="shared" si="1244"/>
        <v>0</v>
      </c>
      <c r="X393" s="18">
        <f t="shared" si="1245"/>
        <v>0</v>
      </c>
      <c r="Y393" s="18">
        <f t="shared" si="1246"/>
        <v>0</v>
      </c>
      <c r="Z393" s="18">
        <f t="shared" si="1247"/>
        <v>0</v>
      </c>
      <c r="AA393" s="18">
        <f t="shared" si="1248"/>
        <v>0</v>
      </c>
      <c r="AB393" s="18">
        <f t="shared" si="1249"/>
        <v>0</v>
      </c>
      <c r="AC393" s="18">
        <f t="shared" si="1250"/>
        <v>0</v>
      </c>
      <c r="AD393" s="18">
        <f t="shared" si="1251"/>
        <v>0</v>
      </c>
      <c r="AE393" s="18">
        <f t="shared" si="1252"/>
        <v>0</v>
      </c>
      <c r="AF393" s="41">
        <f t="shared" si="1253"/>
        <v>5500</v>
      </c>
      <c r="AG393" s="41">
        <f t="shared" si="1254"/>
        <v>0</v>
      </c>
      <c r="AH393" s="41">
        <f t="shared" si="1255"/>
        <v>0</v>
      </c>
      <c r="AI393" s="41">
        <f t="shared" si="1256"/>
        <v>0</v>
      </c>
      <c r="AJ393" s="41">
        <f t="shared" si="1257"/>
        <v>0</v>
      </c>
      <c r="AK393" s="41">
        <f t="shared" si="1258"/>
        <v>0</v>
      </c>
      <c r="AL393" s="41">
        <f t="shared" si="1259"/>
        <v>5500</v>
      </c>
      <c r="AM393" s="41">
        <f t="shared" si="1260"/>
        <v>0</v>
      </c>
      <c r="AN393" s="41">
        <f t="shared" si="1261"/>
        <v>0</v>
      </c>
      <c r="AO393" s="42">
        <f t="shared" si="1262"/>
        <v>5500</v>
      </c>
      <c r="AP393" s="42">
        <f t="shared" si="1263"/>
        <v>5500</v>
      </c>
      <c r="AQ393" s="42">
        <f t="shared" si="1264"/>
        <v>0</v>
      </c>
      <c r="AR393" s="42">
        <f t="shared" si="1265"/>
        <v>0</v>
      </c>
      <c r="AS393" s="42">
        <f t="shared" si="1266"/>
        <v>0</v>
      </c>
      <c r="AT393" s="42">
        <f t="shared" si="1267"/>
        <v>0</v>
      </c>
      <c r="AU393" s="42">
        <f t="shared" si="1155"/>
        <v>5500</v>
      </c>
      <c r="AV393" s="42">
        <f t="shared" si="1156"/>
        <v>0</v>
      </c>
      <c r="AW393" s="42">
        <f t="shared" si="1157"/>
        <v>5500</v>
      </c>
      <c r="AX393" s="42">
        <f t="shared" si="1158"/>
        <v>3682</v>
      </c>
      <c r="AY393" s="42">
        <f t="shared" si="1159"/>
        <v>3682</v>
      </c>
      <c r="AZ393" s="42">
        <f t="shared" si="1268"/>
        <v>0</v>
      </c>
      <c r="BA393" s="43">
        <f t="shared" si="1160"/>
        <v>100</v>
      </c>
      <c r="BB393" s="20"/>
    </row>
    <row r="394" spans="2:54" x14ac:dyDescent="0.3">
      <c r="B394" s="38" t="s">
        <v>239</v>
      </c>
      <c r="C394" s="38" t="s">
        <v>103</v>
      </c>
      <c r="D394" s="38" t="s">
        <v>42</v>
      </c>
      <c r="E394" s="39" t="str">
        <f t="shared" si="1152"/>
        <v>0801</v>
      </c>
      <c r="F394" s="38" t="s">
        <v>231</v>
      </c>
      <c r="G394" s="38"/>
      <c r="H394" s="40" t="s">
        <v>232</v>
      </c>
      <c r="I394" s="18">
        <f t="shared" si="1233"/>
        <v>3682</v>
      </c>
      <c r="J394" s="18">
        <f t="shared" si="1234"/>
        <v>3682</v>
      </c>
      <c r="K394" s="18">
        <f t="shared" si="1235"/>
        <v>3682</v>
      </c>
      <c r="L394" s="18">
        <f t="shared" si="1236"/>
        <v>0</v>
      </c>
      <c r="M394" s="18">
        <f t="shared" si="1237"/>
        <v>0</v>
      </c>
      <c r="N394" s="18">
        <f t="shared" si="1238"/>
        <v>0</v>
      </c>
      <c r="O394" s="18">
        <f t="shared" si="1239"/>
        <v>0</v>
      </c>
      <c r="P394" s="18">
        <f t="shared" si="1240"/>
        <v>0</v>
      </c>
      <c r="Q394" s="18">
        <f t="shared" si="1241"/>
        <v>0</v>
      </c>
      <c r="R394" s="18">
        <f t="shared" si="1242"/>
        <v>1818</v>
      </c>
      <c r="S394" s="18">
        <f t="shared" si="1243"/>
        <v>0</v>
      </c>
      <c r="T394" s="18">
        <f t="shared" si="1190"/>
        <v>5500</v>
      </c>
      <c r="U394" s="18">
        <f t="shared" si="1153"/>
        <v>3682</v>
      </c>
      <c r="V394" s="18">
        <f t="shared" si="1154"/>
        <v>3682</v>
      </c>
      <c r="W394" s="18">
        <f t="shared" si="1244"/>
        <v>0</v>
      </c>
      <c r="X394" s="18">
        <f t="shared" si="1245"/>
        <v>0</v>
      </c>
      <c r="Y394" s="18">
        <f t="shared" si="1246"/>
        <v>0</v>
      </c>
      <c r="Z394" s="18">
        <f t="shared" si="1247"/>
        <v>0</v>
      </c>
      <c r="AA394" s="18">
        <f t="shared" si="1248"/>
        <v>0</v>
      </c>
      <c r="AB394" s="18">
        <f t="shared" si="1249"/>
        <v>0</v>
      </c>
      <c r="AC394" s="18">
        <f t="shared" si="1250"/>
        <v>0</v>
      </c>
      <c r="AD394" s="18">
        <f t="shared" si="1251"/>
        <v>0</v>
      </c>
      <c r="AE394" s="18">
        <f t="shared" si="1252"/>
        <v>0</v>
      </c>
      <c r="AF394" s="41">
        <f t="shared" si="1253"/>
        <v>5500</v>
      </c>
      <c r="AG394" s="41">
        <f t="shared" si="1254"/>
        <v>0</v>
      </c>
      <c r="AH394" s="41">
        <f t="shared" si="1255"/>
        <v>0</v>
      </c>
      <c r="AI394" s="41">
        <f t="shared" si="1256"/>
        <v>0</v>
      </c>
      <c r="AJ394" s="41">
        <f t="shared" si="1257"/>
        <v>0</v>
      </c>
      <c r="AK394" s="41">
        <f t="shared" si="1258"/>
        <v>0</v>
      </c>
      <c r="AL394" s="41">
        <f t="shared" si="1259"/>
        <v>5500</v>
      </c>
      <c r="AM394" s="41">
        <f t="shared" si="1260"/>
        <v>0</v>
      </c>
      <c r="AN394" s="41">
        <f t="shared" si="1261"/>
        <v>0</v>
      </c>
      <c r="AO394" s="14">
        <f t="shared" si="1262"/>
        <v>5500</v>
      </c>
      <c r="AP394" s="42">
        <f t="shared" si="1263"/>
        <v>5500</v>
      </c>
      <c r="AQ394" s="42">
        <f t="shared" si="1264"/>
        <v>0</v>
      </c>
      <c r="AR394" s="42">
        <f t="shared" si="1265"/>
        <v>0</v>
      </c>
      <c r="AS394" s="42">
        <f t="shared" si="1266"/>
        <v>0</v>
      </c>
      <c r="AT394" s="42">
        <f t="shared" si="1267"/>
        <v>0</v>
      </c>
      <c r="AU394" s="42">
        <f t="shared" si="1155"/>
        <v>5500</v>
      </c>
      <c r="AV394" s="42">
        <f t="shared" si="1156"/>
        <v>0</v>
      </c>
      <c r="AW394" s="42">
        <f t="shared" si="1157"/>
        <v>5500</v>
      </c>
      <c r="AX394" s="42">
        <f t="shared" si="1158"/>
        <v>3682</v>
      </c>
      <c r="AY394" s="42">
        <f t="shared" si="1159"/>
        <v>3682</v>
      </c>
      <c r="AZ394" s="42">
        <f t="shared" si="1268"/>
        <v>0</v>
      </c>
      <c r="BA394" s="43">
        <f t="shared" si="1160"/>
        <v>100</v>
      </c>
      <c r="BB394" s="20"/>
    </row>
    <row r="395" spans="2:54" ht="31.2" x14ac:dyDescent="0.3">
      <c r="B395" s="38" t="s">
        <v>239</v>
      </c>
      <c r="C395" s="38" t="s">
        <v>103</v>
      </c>
      <c r="D395" s="38" t="s">
        <v>42</v>
      </c>
      <c r="E395" s="39" t="str">
        <f t="shared" si="1152"/>
        <v>0801</v>
      </c>
      <c r="F395" s="38" t="s">
        <v>231</v>
      </c>
      <c r="G395" s="38" t="s">
        <v>150</v>
      </c>
      <c r="H395" s="40" t="s">
        <v>151</v>
      </c>
      <c r="I395" s="18">
        <v>3682</v>
      </c>
      <c r="J395" s="18">
        <v>3682</v>
      </c>
      <c r="K395" s="18">
        <v>3682</v>
      </c>
      <c r="L395" s="18"/>
      <c r="M395" s="18"/>
      <c r="N395" s="18"/>
      <c r="O395" s="18">
        <v>0</v>
      </c>
      <c r="P395" s="18">
        <v>0</v>
      </c>
      <c r="Q395" s="18">
        <v>0</v>
      </c>
      <c r="R395" s="18">
        <v>1818</v>
      </c>
      <c r="S395" s="18"/>
      <c r="T395" s="18">
        <f t="shared" si="1190"/>
        <v>5500</v>
      </c>
      <c r="U395" s="18">
        <f t="shared" si="1153"/>
        <v>3682</v>
      </c>
      <c r="V395" s="18">
        <f t="shared" si="1154"/>
        <v>3682</v>
      </c>
      <c r="W395" s="18"/>
      <c r="X395" s="18"/>
      <c r="Y395" s="18"/>
      <c r="Z395" s="18"/>
      <c r="AA395" s="18"/>
      <c r="AB395" s="18"/>
      <c r="AC395" s="18"/>
      <c r="AD395" s="18"/>
      <c r="AE395" s="18"/>
      <c r="AF395" s="41">
        <v>5500</v>
      </c>
      <c r="AG395" s="41"/>
      <c r="AH395" s="41">
        <v>0</v>
      </c>
      <c r="AI395" s="41">
        <v>0</v>
      </c>
      <c r="AJ395" s="41">
        <v>0</v>
      </c>
      <c r="AK395" s="41">
        <v>0</v>
      </c>
      <c r="AL395" s="41">
        <v>5500</v>
      </c>
      <c r="AM395" s="41">
        <v>0</v>
      </c>
      <c r="AN395" s="41">
        <v>0</v>
      </c>
      <c r="AO395" s="42">
        <v>5500</v>
      </c>
      <c r="AP395" s="42">
        <v>5500</v>
      </c>
      <c r="AQ395" s="42">
        <v>0</v>
      </c>
      <c r="AR395" s="42">
        <v>0</v>
      </c>
      <c r="AS395" s="42">
        <v>0</v>
      </c>
      <c r="AT395" s="42">
        <v>0</v>
      </c>
      <c r="AU395" s="42">
        <f t="shared" si="1155"/>
        <v>5500</v>
      </c>
      <c r="AV395" s="42">
        <f t="shared" si="1156"/>
        <v>0</v>
      </c>
      <c r="AW395" s="42">
        <f t="shared" si="1157"/>
        <v>5500</v>
      </c>
      <c r="AX395" s="42">
        <f t="shared" si="1158"/>
        <v>3682</v>
      </c>
      <c r="AY395" s="42">
        <f t="shared" si="1159"/>
        <v>3682</v>
      </c>
      <c r="AZ395" s="42"/>
      <c r="BA395" s="43">
        <f t="shared" si="1160"/>
        <v>100</v>
      </c>
      <c r="BB395" s="44"/>
    </row>
    <row r="396" spans="2:54" ht="31.2" x14ac:dyDescent="0.3">
      <c r="B396" s="38" t="s">
        <v>239</v>
      </c>
      <c r="C396" s="38" t="s">
        <v>103</v>
      </c>
      <c r="D396" s="38" t="s">
        <v>42</v>
      </c>
      <c r="E396" s="39" t="str">
        <f t="shared" si="1152"/>
        <v>0801</v>
      </c>
      <c r="F396" s="38" t="s">
        <v>72</v>
      </c>
      <c r="G396" s="39"/>
      <c r="H396" s="40" t="s">
        <v>73</v>
      </c>
      <c r="I396" s="18"/>
      <c r="J396" s="18"/>
      <c r="K396" s="18"/>
      <c r="L396" s="18"/>
      <c r="M396" s="18"/>
      <c r="N396" s="18"/>
      <c r="O396" s="18">
        <f t="shared" si="1239"/>
        <v>0</v>
      </c>
      <c r="P396" s="18">
        <f t="shared" si="1240"/>
        <v>0</v>
      </c>
      <c r="Q396" s="18">
        <f t="shared" si="1241"/>
        <v>0</v>
      </c>
      <c r="R396" s="18">
        <f t="shared" si="1242"/>
        <v>0</v>
      </c>
      <c r="S396" s="18"/>
      <c r="T396" s="18">
        <f t="shared" si="1190"/>
        <v>0</v>
      </c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41">
        <f t="shared" si="1253"/>
        <v>15358.49739</v>
      </c>
      <c r="AG396" s="41">
        <f t="shared" si="1254"/>
        <v>0</v>
      </c>
      <c r="AH396" s="41">
        <f t="shared" si="1255"/>
        <v>0</v>
      </c>
      <c r="AI396" s="41">
        <f t="shared" si="1256"/>
        <v>0</v>
      </c>
      <c r="AJ396" s="41">
        <f t="shared" si="1257"/>
        <v>0</v>
      </c>
      <c r="AK396" s="41">
        <f t="shared" si="1258"/>
        <v>0</v>
      </c>
      <c r="AL396" s="41">
        <f t="shared" si="1259"/>
        <v>15358.49739</v>
      </c>
      <c r="AM396" s="41">
        <f t="shared" si="1260"/>
        <v>0</v>
      </c>
      <c r="AN396" s="41">
        <f t="shared" si="1261"/>
        <v>0</v>
      </c>
      <c r="AO396" s="14">
        <f t="shared" si="1262"/>
        <v>7400.59</v>
      </c>
      <c r="AP396" s="42">
        <f t="shared" si="1263"/>
        <v>14343.49739</v>
      </c>
      <c r="AQ396" s="42">
        <f t="shared" si="1264"/>
        <v>0</v>
      </c>
      <c r="AR396" s="42">
        <f t="shared" si="1265"/>
        <v>0</v>
      </c>
      <c r="AS396" s="42">
        <f t="shared" si="1266"/>
        <v>0</v>
      </c>
      <c r="AT396" s="42">
        <f t="shared" si="1267"/>
        <v>0</v>
      </c>
      <c r="AU396" s="42">
        <f t="shared" si="1155"/>
        <v>14343.49739</v>
      </c>
      <c r="AV396" s="42">
        <f t="shared" si="1156"/>
        <v>-14343.49739</v>
      </c>
      <c r="AW396" s="42"/>
      <c r="AX396" s="42"/>
      <c r="AY396" s="42"/>
      <c r="AZ396" s="42"/>
      <c r="BA396" s="43">
        <f t="shared" si="1160"/>
        <v>100</v>
      </c>
      <c r="BB396" s="44"/>
    </row>
    <row r="397" spans="2:54" ht="46.8" x14ac:dyDescent="0.3">
      <c r="B397" s="38" t="s">
        <v>239</v>
      </c>
      <c r="C397" s="38" t="s">
        <v>103</v>
      </c>
      <c r="D397" s="38" t="s">
        <v>42</v>
      </c>
      <c r="E397" s="39" t="str">
        <f t="shared" si="1152"/>
        <v>0801</v>
      </c>
      <c r="F397" s="38" t="s">
        <v>292</v>
      </c>
      <c r="G397" s="39"/>
      <c r="H397" s="40" t="s">
        <v>293</v>
      </c>
      <c r="I397" s="18"/>
      <c r="J397" s="18"/>
      <c r="K397" s="18"/>
      <c r="L397" s="18"/>
      <c r="M397" s="18"/>
      <c r="N397" s="18"/>
      <c r="O397" s="18">
        <f>O398+O399</f>
        <v>0</v>
      </c>
      <c r="P397" s="18">
        <f>P398+P399</f>
        <v>0</v>
      </c>
      <c r="Q397" s="18">
        <f>Q398+Q399</f>
        <v>0</v>
      </c>
      <c r="R397" s="18">
        <f>R398+R399</f>
        <v>0</v>
      </c>
      <c r="S397" s="18"/>
      <c r="T397" s="18">
        <f t="shared" si="1190"/>
        <v>0</v>
      </c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41">
        <f t="shared" ref="AF397:AT397" si="1269">AF398+AF399</f>
        <v>15358.49739</v>
      </c>
      <c r="AG397" s="41">
        <f t="shared" si="1269"/>
        <v>0</v>
      </c>
      <c r="AH397" s="41">
        <f t="shared" si="1269"/>
        <v>0</v>
      </c>
      <c r="AI397" s="41">
        <f t="shared" si="1269"/>
        <v>0</v>
      </c>
      <c r="AJ397" s="41">
        <f t="shared" si="1269"/>
        <v>0</v>
      </c>
      <c r="AK397" s="41">
        <f t="shared" si="1269"/>
        <v>0</v>
      </c>
      <c r="AL397" s="41">
        <f t="shared" si="1269"/>
        <v>15358.49739</v>
      </c>
      <c r="AM397" s="41">
        <f t="shared" si="1269"/>
        <v>0</v>
      </c>
      <c r="AN397" s="41">
        <f t="shared" si="1269"/>
        <v>0</v>
      </c>
      <c r="AO397" s="42">
        <f t="shared" si="1269"/>
        <v>7400.59</v>
      </c>
      <c r="AP397" s="42">
        <f t="shared" si="1269"/>
        <v>14343.49739</v>
      </c>
      <c r="AQ397" s="42">
        <f t="shared" si="1269"/>
        <v>0</v>
      </c>
      <c r="AR397" s="42">
        <f t="shared" si="1269"/>
        <v>0</v>
      </c>
      <c r="AS397" s="42">
        <f t="shared" si="1269"/>
        <v>0</v>
      </c>
      <c r="AT397" s="42">
        <f t="shared" si="1269"/>
        <v>0</v>
      </c>
      <c r="AU397" s="42">
        <f t="shared" si="1155"/>
        <v>14343.49739</v>
      </c>
      <c r="AV397" s="42">
        <f t="shared" si="1156"/>
        <v>-14343.49739</v>
      </c>
      <c r="AW397" s="42"/>
      <c r="AX397" s="42"/>
      <c r="AY397" s="42"/>
      <c r="AZ397" s="42"/>
      <c r="BA397" s="43">
        <f t="shared" si="1160"/>
        <v>100</v>
      </c>
      <c r="BB397" s="44"/>
    </row>
    <row r="398" spans="2:54" ht="31.2" x14ac:dyDescent="0.3">
      <c r="B398" s="38" t="s">
        <v>239</v>
      </c>
      <c r="C398" s="38" t="s">
        <v>103</v>
      </c>
      <c r="D398" s="38" t="s">
        <v>42</v>
      </c>
      <c r="E398" s="39" t="str">
        <f t="shared" si="1152"/>
        <v>0801</v>
      </c>
      <c r="F398" s="38" t="s">
        <v>292</v>
      </c>
      <c r="G398" s="38" t="s">
        <v>150</v>
      </c>
      <c r="H398" s="40" t="s">
        <v>151</v>
      </c>
      <c r="I398" s="18"/>
      <c r="J398" s="18"/>
      <c r="K398" s="18"/>
      <c r="L398" s="18"/>
      <c r="M398" s="18"/>
      <c r="N398" s="18"/>
      <c r="O398" s="18">
        <v>0</v>
      </c>
      <c r="P398" s="18">
        <v>0</v>
      </c>
      <c r="Q398" s="18">
        <v>0</v>
      </c>
      <c r="R398" s="18">
        <v>0</v>
      </c>
      <c r="S398" s="18"/>
      <c r="T398" s="18">
        <f t="shared" si="1190"/>
        <v>0</v>
      </c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41">
        <v>0</v>
      </c>
      <c r="AG398" s="41"/>
      <c r="AH398" s="41">
        <v>0</v>
      </c>
      <c r="AI398" s="41">
        <v>0</v>
      </c>
      <c r="AJ398" s="41">
        <v>0</v>
      </c>
      <c r="AK398" s="41">
        <v>0</v>
      </c>
      <c r="AL398" s="41">
        <v>0</v>
      </c>
      <c r="AM398" s="41">
        <v>0</v>
      </c>
      <c r="AN398" s="41">
        <v>0</v>
      </c>
      <c r="AO398" s="14">
        <v>0</v>
      </c>
      <c r="AP398" s="42">
        <v>0</v>
      </c>
      <c r="AQ398" s="42">
        <v>0</v>
      </c>
      <c r="AR398" s="42">
        <v>0</v>
      </c>
      <c r="AS398" s="42">
        <v>0</v>
      </c>
      <c r="AT398" s="42">
        <v>0</v>
      </c>
      <c r="AU398" s="42">
        <f t="shared" si="1155"/>
        <v>0</v>
      </c>
      <c r="AV398" s="42">
        <f t="shared" si="1156"/>
        <v>0</v>
      </c>
      <c r="AW398" s="42"/>
      <c r="AX398" s="42"/>
      <c r="AY398" s="42"/>
      <c r="AZ398" s="42"/>
      <c r="BA398" s="43"/>
      <c r="BB398" s="20">
        <v>0</v>
      </c>
    </row>
    <row r="399" spans="2:54" ht="46.8" x14ac:dyDescent="0.3">
      <c r="B399" s="38" t="s">
        <v>239</v>
      </c>
      <c r="C399" s="38" t="s">
        <v>103</v>
      </c>
      <c r="D399" s="38" t="s">
        <v>42</v>
      </c>
      <c r="E399" s="39" t="str">
        <f t="shared" si="1152"/>
        <v>0801</v>
      </c>
      <c r="F399" s="38" t="s">
        <v>294</v>
      </c>
      <c r="G399" s="38"/>
      <c r="H399" s="55" t="s">
        <v>295</v>
      </c>
      <c r="I399" s="18"/>
      <c r="J399" s="18"/>
      <c r="K399" s="18"/>
      <c r="L399" s="18"/>
      <c r="M399" s="18"/>
      <c r="N399" s="18"/>
      <c r="O399" s="18">
        <f>O400</f>
        <v>0</v>
      </c>
      <c r="P399" s="18">
        <f>P400</f>
        <v>0</v>
      </c>
      <c r="Q399" s="18">
        <f>Q400</f>
        <v>0</v>
      </c>
      <c r="R399" s="18">
        <f>R400</f>
        <v>0</v>
      </c>
      <c r="S399" s="18"/>
      <c r="T399" s="18">
        <f t="shared" si="1190"/>
        <v>0</v>
      </c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41">
        <f t="shared" ref="AF399:AT399" si="1270">AF400</f>
        <v>15358.49739</v>
      </c>
      <c r="AG399" s="41">
        <f t="shared" si="1270"/>
        <v>0</v>
      </c>
      <c r="AH399" s="41">
        <f t="shared" si="1270"/>
        <v>0</v>
      </c>
      <c r="AI399" s="41">
        <f t="shared" si="1270"/>
        <v>0</v>
      </c>
      <c r="AJ399" s="41">
        <f t="shared" si="1270"/>
        <v>0</v>
      </c>
      <c r="AK399" s="41">
        <f t="shared" si="1270"/>
        <v>0</v>
      </c>
      <c r="AL399" s="41">
        <f t="shared" si="1270"/>
        <v>15358.49739</v>
      </c>
      <c r="AM399" s="41">
        <f t="shared" si="1270"/>
        <v>0</v>
      </c>
      <c r="AN399" s="41">
        <f t="shared" si="1270"/>
        <v>0</v>
      </c>
      <c r="AO399" s="42">
        <f t="shared" si="1270"/>
        <v>7400.59</v>
      </c>
      <c r="AP399" s="42">
        <f t="shared" si="1270"/>
        <v>14343.49739</v>
      </c>
      <c r="AQ399" s="42">
        <f t="shared" si="1270"/>
        <v>0</v>
      </c>
      <c r="AR399" s="42">
        <f t="shared" si="1270"/>
        <v>0</v>
      </c>
      <c r="AS399" s="42">
        <f t="shared" si="1270"/>
        <v>0</v>
      </c>
      <c r="AT399" s="42">
        <f t="shared" si="1270"/>
        <v>0</v>
      </c>
      <c r="AU399" s="42">
        <f t="shared" si="1155"/>
        <v>14343.49739</v>
      </c>
      <c r="AV399" s="42">
        <f t="shared" si="1156"/>
        <v>-14343.49739</v>
      </c>
      <c r="AW399" s="42"/>
      <c r="AX399" s="42"/>
      <c r="AY399" s="42"/>
      <c r="AZ399" s="42"/>
      <c r="BA399" s="43">
        <f t="shared" si="1160"/>
        <v>100</v>
      </c>
      <c r="BB399" s="44"/>
    </row>
    <row r="400" spans="2:54" ht="31.2" x14ac:dyDescent="0.3">
      <c r="B400" s="38" t="s">
        <v>239</v>
      </c>
      <c r="C400" s="38" t="s">
        <v>103</v>
      </c>
      <c r="D400" s="38" t="s">
        <v>42</v>
      </c>
      <c r="E400" s="39" t="str">
        <f t="shared" si="1152"/>
        <v>0801</v>
      </c>
      <c r="F400" s="38" t="s">
        <v>294</v>
      </c>
      <c r="G400" s="38" t="s">
        <v>150</v>
      </c>
      <c r="H400" s="40" t="s">
        <v>151</v>
      </c>
      <c r="I400" s="18"/>
      <c r="J400" s="18"/>
      <c r="K400" s="18"/>
      <c r="L400" s="18"/>
      <c r="M400" s="18"/>
      <c r="N400" s="18"/>
      <c r="O400" s="18">
        <v>0</v>
      </c>
      <c r="P400" s="18">
        <v>0</v>
      </c>
      <c r="Q400" s="18">
        <v>0</v>
      </c>
      <c r="R400" s="18">
        <v>0</v>
      </c>
      <c r="S400" s="18"/>
      <c r="T400" s="18">
        <f t="shared" si="1190"/>
        <v>0</v>
      </c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41">
        <v>15358.49739</v>
      </c>
      <c r="AG400" s="41"/>
      <c r="AH400" s="41">
        <v>0</v>
      </c>
      <c r="AI400" s="41">
        <v>0</v>
      </c>
      <c r="AJ400" s="41">
        <v>0</v>
      </c>
      <c r="AK400" s="41">
        <v>0</v>
      </c>
      <c r="AL400" s="41">
        <v>15358.49739</v>
      </c>
      <c r="AM400" s="41">
        <v>0</v>
      </c>
      <c r="AN400" s="41">
        <v>0</v>
      </c>
      <c r="AO400" s="14">
        <v>7400.59</v>
      </c>
      <c r="AP400" s="42">
        <v>14343.49739</v>
      </c>
      <c r="AQ400" s="42">
        <v>0</v>
      </c>
      <c r="AR400" s="42">
        <v>0</v>
      </c>
      <c r="AS400" s="42">
        <v>0</v>
      </c>
      <c r="AT400" s="42">
        <v>0</v>
      </c>
      <c r="AU400" s="42">
        <f t="shared" si="1155"/>
        <v>14343.49739</v>
      </c>
      <c r="AV400" s="42">
        <f t="shared" si="1156"/>
        <v>-14343.49739</v>
      </c>
      <c r="AW400" s="42"/>
      <c r="AX400" s="42"/>
      <c r="AY400" s="42"/>
      <c r="AZ400" s="42"/>
      <c r="BA400" s="43">
        <f t="shared" si="1160"/>
        <v>100</v>
      </c>
      <c r="BB400" s="44"/>
    </row>
    <row r="401" spans="2:54" s="30" customFormat="1" x14ac:dyDescent="0.3">
      <c r="B401" s="31" t="s">
        <v>239</v>
      </c>
      <c r="C401" s="31" t="s">
        <v>103</v>
      </c>
      <c r="D401" s="31" t="s">
        <v>84</v>
      </c>
      <c r="E401" s="29" t="str">
        <f t="shared" si="1152"/>
        <v>0804</v>
      </c>
      <c r="F401" s="31"/>
      <c r="G401" s="31"/>
      <c r="H401" s="32" t="s">
        <v>334</v>
      </c>
      <c r="I401" s="33">
        <f t="shared" si="1233"/>
        <v>148506.40000000002</v>
      </c>
      <c r="J401" s="33">
        <f t="shared" si="1234"/>
        <v>152615.20000000001</v>
      </c>
      <c r="K401" s="33">
        <f t="shared" si="1235"/>
        <v>152615.20000000001</v>
      </c>
      <c r="L401" s="33">
        <f t="shared" si="1236"/>
        <v>0</v>
      </c>
      <c r="M401" s="33">
        <f t="shared" si="1237"/>
        <v>0</v>
      </c>
      <c r="N401" s="33">
        <f t="shared" si="1238"/>
        <v>0</v>
      </c>
      <c r="O401" s="33">
        <f t="shared" ref="O401:O403" si="1271">O402</f>
        <v>0</v>
      </c>
      <c r="P401" s="33">
        <f t="shared" ref="P401:P403" si="1272">P402</f>
        <v>0</v>
      </c>
      <c r="Q401" s="33">
        <f t="shared" ref="Q401:Q403" si="1273">Q402</f>
        <v>0</v>
      </c>
      <c r="R401" s="33">
        <f t="shared" ref="R401:R403" si="1274">R402</f>
        <v>0</v>
      </c>
      <c r="S401" s="33">
        <f t="shared" si="1243"/>
        <v>18647.900000000001</v>
      </c>
      <c r="T401" s="33">
        <f t="shared" si="1190"/>
        <v>167154.30000000002</v>
      </c>
      <c r="U401" s="33">
        <f t="shared" si="1153"/>
        <v>152615.20000000001</v>
      </c>
      <c r="V401" s="33">
        <f t="shared" si="1154"/>
        <v>152615.20000000001</v>
      </c>
      <c r="W401" s="33">
        <f t="shared" si="1244"/>
        <v>18647.900000000001</v>
      </c>
      <c r="X401" s="33">
        <f t="shared" si="1245"/>
        <v>0</v>
      </c>
      <c r="Y401" s="33">
        <f t="shared" si="1246"/>
        <v>0</v>
      </c>
      <c r="Z401" s="33">
        <f t="shared" si="1247"/>
        <v>0</v>
      </c>
      <c r="AA401" s="33">
        <f t="shared" si="1248"/>
        <v>22590.400000000001</v>
      </c>
      <c r="AB401" s="33">
        <f t="shared" si="1249"/>
        <v>0</v>
      </c>
      <c r="AC401" s="33">
        <f t="shared" si="1250"/>
        <v>22590.400000000001</v>
      </c>
      <c r="AD401" s="33">
        <f t="shared" si="1251"/>
        <v>0</v>
      </c>
      <c r="AE401" s="33">
        <f t="shared" si="1252"/>
        <v>0</v>
      </c>
      <c r="AF401" s="34">
        <f t="shared" ref="AF401:AF403" si="1275">AF402</f>
        <v>166820.31855999999</v>
      </c>
      <c r="AG401" s="34">
        <f t="shared" ref="AG401:AG403" si="1276">AG402</f>
        <v>0</v>
      </c>
      <c r="AH401" s="34">
        <f t="shared" ref="AH401:AH403" si="1277">AH402</f>
        <v>0</v>
      </c>
      <c r="AI401" s="34">
        <f t="shared" ref="AI401:AI403" si="1278">AI402</f>
        <v>0</v>
      </c>
      <c r="AJ401" s="34">
        <f t="shared" ref="AJ401:AJ403" si="1279">AJ402</f>
        <v>0</v>
      </c>
      <c r="AK401" s="34">
        <f t="shared" ref="AK401:AK403" si="1280">AK402</f>
        <v>0</v>
      </c>
      <c r="AL401" s="34">
        <f t="shared" ref="AL401:AL403" si="1281">AL402</f>
        <v>160714.82290999999</v>
      </c>
      <c r="AM401" s="34">
        <f t="shared" ref="AM401:AM403" si="1282">AM402</f>
        <v>0</v>
      </c>
      <c r="AN401" s="34">
        <f t="shared" ref="AN401:AN403" si="1283">AN402</f>
        <v>0</v>
      </c>
      <c r="AO401" s="36">
        <f t="shared" ref="AO401:AO403" si="1284">AO402</f>
        <v>105562.80176999999</v>
      </c>
      <c r="AP401" s="36">
        <f t="shared" ref="AP401:AP403" si="1285">AP402</f>
        <v>167107.70000000001</v>
      </c>
      <c r="AQ401" s="36">
        <f t="shared" ref="AQ401:AQ403" si="1286">AQ402</f>
        <v>0</v>
      </c>
      <c r="AR401" s="36">
        <f t="shared" ref="AR401:AR403" si="1287">AR402</f>
        <v>0</v>
      </c>
      <c r="AS401" s="36">
        <f t="shared" ref="AS401:AS403" si="1288">AS402</f>
        <v>0</v>
      </c>
      <c r="AT401" s="36">
        <f t="shared" ref="AT401:AT403" si="1289">AT402</f>
        <v>0</v>
      </c>
      <c r="AU401" s="36">
        <f t="shared" si="1155"/>
        <v>167107.70000000001</v>
      </c>
      <c r="AV401" s="36">
        <f t="shared" si="1156"/>
        <v>46.600000000005821</v>
      </c>
      <c r="AW401" s="36">
        <f t="shared" si="1157"/>
        <v>185802.2</v>
      </c>
      <c r="AX401" s="36">
        <f t="shared" si="1158"/>
        <v>175205.6</v>
      </c>
      <c r="AY401" s="36">
        <f t="shared" si="1159"/>
        <v>175205.6</v>
      </c>
      <c r="AZ401" s="36">
        <f t="shared" si="1268"/>
        <v>0</v>
      </c>
      <c r="BA401" s="37">
        <f t="shared" si="1160"/>
        <v>96.340076734834895</v>
      </c>
      <c r="BB401" s="20"/>
    </row>
    <row r="402" spans="2:54" ht="31.2" x14ac:dyDescent="0.3">
      <c r="B402" s="38" t="s">
        <v>239</v>
      </c>
      <c r="C402" s="38" t="s">
        <v>103</v>
      </c>
      <c r="D402" s="38" t="s">
        <v>84</v>
      </c>
      <c r="E402" s="39" t="str">
        <f t="shared" si="1152"/>
        <v>0804</v>
      </c>
      <c r="F402" s="38" t="s">
        <v>106</v>
      </c>
      <c r="G402" s="38"/>
      <c r="H402" s="40" t="s">
        <v>107</v>
      </c>
      <c r="I402" s="18">
        <f t="shared" si="1233"/>
        <v>148506.40000000002</v>
      </c>
      <c r="J402" s="18">
        <f t="shared" si="1234"/>
        <v>152615.20000000001</v>
      </c>
      <c r="K402" s="18">
        <f t="shared" si="1235"/>
        <v>152615.20000000001</v>
      </c>
      <c r="L402" s="18">
        <f t="shared" si="1236"/>
        <v>0</v>
      </c>
      <c r="M402" s="18">
        <f t="shared" si="1237"/>
        <v>0</v>
      </c>
      <c r="N402" s="18">
        <f t="shared" si="1238"/>
        <v>0</v>
      </c>
      <c r="O402" s="18">
        <f t="shared" si="1271"/>
        <v>0</v>
      </c>
      <c r="P402" s="18">
        <f t="shared" si="1272"/>
        <v>0</v>
      </c>
      <c r="Q402" s="18">
        <f t="shared" si="1273"/>
        <v>0</v>
      </c>
      <c r="R402" s="18">
        <f t="shared" si="1274"/>
        <v>0</v>
      </c>
      <c r="S402" s="18">
        <f t="shared" si="1243"/>
        <v>18647.900000000001</v>
      </c>
      <c r="T402" s="18">
        <f t="shared" si="1190"/>
        <v>167154.30000000002</v>
      </c>
      <c r="U402" s="18">
        <f t="shared" si="1153"/>
        <v>152615.20000000001</v>
      </c>
      <c r="V402" s="18">
        <f t="shared" si="1154"/>
        <v>152615.20000000001</v>
      </c>
      <c r="W402" s="18">
        <f t="shared" si="1244"/>
        <v>18647.900000000001</v>
      </c>
      <c r="X402" s="18">
        <f t="shared" si="1245"/>
        <v>0</v>
      </c>
      <c r="Y402" s="18">
        <f t="shared" si="1246"/>
        <v>0</v>
      </c>
      <c r="Z402" s="18">
        <f t="shared" si="1247"/>
        <v>0</v>
      </c>
      <c r="AA402" s="18">
        <f t="shared" si="1248"/>
        <v>22590.400000000001</v>
      </c>
      <c r="AB402" s="18">
        <f t="shared" si="1249"/>
        <v>0</v>
      </c>
      <c r="AC402" s="18">
        <f t="shared" si="1250"/>
        <v>22590.400000000001</v>
      </c>
      <c r="AD402" s="18">
        <f t="shared" si="1251"/>
        <v>0</v>
      </c>
      <c r="AE402" s="18">
        <f t="shared" si="1252"/>
        <v>0</v>
      </c>
      <c r="AF402" s="41">
        <f t="shared" si="1275"/>
        <v>166820.31855999999</v>
      </c>
      <c r="AG402" s="41">
        <f t="shared" si="1276"/>
        <v>0</v>
      </c>
      <c r="AH402" s="41">
        <f t="shared" si="1277"/>
        <v>0</v>
      </c>
      <c r="AI402" s="41">
        <f t="shared" si="1278"/>
        <v>0</v>
      </c>
      <c r="AJ402" s="41">
        <f t="shared" si="1279"/>
        <v>0</v>
      </c>
      <c r="AK402" s="41">
        <f t="shared" si="1280"/>
        <v>0</v>
      </c>
      <c r="AL402" s="41">
        <f t="shared" si="1281"/>
        <v>160714.82290999999</v>
      </c>
      <c r="AM402" s="41">
        <f t="shared" si="1282"/>
        <v>0</v>
      </c>
      <c r="AN402" s="41">
        <f t="shared" si="1283"/>
        <v>0</v>
      </c>
      <c r="AO402" s="14">
        <f t="shared" si="1284"/>
        <v>105562.80176999999</v>
      </c>
      <c r="AP402" s="42">
        <f t="shared" si="1285"/>
        <v>167107.70000000001</v>
      </c>
      <c r="AQ402" s="42">
        <f t="shared" si="1286"/>
        <v>0</v>
      </c>
      <c r="AR402" s="42">
        <f t="shared" si="1287"/>
        <v>0</v>
      </c>
      <c r="AS402" s="42">
        <f t="shared" si="1288"/>
        <v>0</v>
      </c>
      <c r="AT402" s="42">
        <f t="shared" si="1289"/>
        <v>0</v>
      </c>
      <c r="AU402" s="42">
        <f t="shared" si="1155"/>
        <v>167107.70000000001</v>
      </c>
      <c r="AV402" s="42">
        <f t="shared" si="1156"/>
        <v>46.600000000005821</v>
      </c>
      <c r="AW402" s="42">
        <f t="shared" si="1157"/>
        <v>185802.2</v>
      </c>
      <c r="AX402" s="42">
        <f t="shared" si="1158"/>
        <v>175205.6</v>
      </c>
      <c r="AY402" s="42">
        <f t="shared" si="1159"/>
        <v>175205.6</v>
      </c>
      <c r="AZ402" s="42">
        <f t="shared" si="1268"/>
        <v>0</v>
      </c>
      <c r="BA402" s="43">
        <f t="shared" si="1160"/>
        <v>96.340076734834895</v>
      </c>
      <c r="BB402" s="20"/>
    </row>
    <row r="403" spans="2:54" x14ac:dyDescent="0.3">
      <c r="B403" s="38" t="s">
        <v>239</v>
      </c>
      <c r="C403" s="38" t="s">
        <v>103</v>
      </c>
      <c r="D403" s="38" t="s">
        <v>84</v>
      </c>
      <c r="E403" s="39" t="str">
        <f t="shared" si="1152"/>
        <v>0804</v>
      </c>
      <c r="F403" s="38" t="s">
        <v>164</v>
      </c>
      <c r="G403" s="38"/>
      <c r="H403" s="40" t="s">
        <v>49</v>
      </c>
      <c r="I403" s="18">
        <f t="shared" si="1233"/>
        <v>148506.40000000002</v>
      </c>
      <c r="J403" s="18">
        <f t="shared" si="1234"/>
        <v>152615.20000000001</v>
      </c>
      <c r="K403" s="18">
        <f t="shared" si="1235"/>
        <v>152615.20000000001</v>
      </c>
      <c r="L403" s="18">
        <f t="shared" si="1236"/>
        <v>0</v>
      </c>
      <c r="M403" s="18">
        <f t="shared" si="1237"/>
        <v>0</v>
      </c>
      <c r="N403" s="18">
        <f t="shared" si="1238"/>
        <v>0</v>
      </c>
      <c r="O403" s="18">
        <f t="shared" si="1271"/>
        <v>0</v>
      </c>
      <c r="P403" s="18">
        <f t="shared" si="1272"/>
        <v>0</v>
      </c>
      <c r="Q403" s="18">
        <f t="shared" si="1273"/>
        <v>0</v>
      </c>
      <c r="R403" s="18">
        <f t="shared" si="1274"/>
        <v>0</v>
      </c>
      <c r="S403" s="18">
        <f t="shared" si="1243"/>
        <v>18647.900000000001</v>
      </c>
      <c r="T403" s="18">
        <f t="shared" si="1190"/>
        <v>167154.30000000002</v>
      </c>
      <c r="U403" s="18">
        <f t="shared" si="1153"/>
        <v>152615.20000000001</v>
      </c>
      <c r="V403" s="18">
        <f t="shared" si="1154"/>
        <v>152615.20000000001</v>
      </c>
      <c r="W403" s="18">
        <f t="shared" si="1244"/>
        <v>18647.900000000001</v>
      </c>
      <c r="X403" s="18">
        <f t="shared" si="1245"/>
        <v>0</v>
      </c>
      <c r="Y403" s="18">
        <f t="shared" si="1246"/>
        <v>0</v>
      </c>
      <c r="Z403" s="18">
        <f t="shared" si="1247"/>
        <v>0</v>
      </c>
      <c r="AA403" s="18">
        <f t="shared" si="1248"/>
        <v>22590.400000000001</v>
      </c>
      <c r="AB403" s="18">
        <f t="shared" si="1249"/>
        <v>0</v>
      </c>
      <c r="AC403" s="18">
        <f t="shared" si="1250"/>
        <v>22590.400000000001</v>
      </c>
      <c r="AD403" s="18">
        <f t="shared" si="1251"/>
        <v>0</v>
      </c>
      <c r="AE403" s="18">
        <f t="shared" si="1252"/>
        <v>0</v>
      </c>
      <c r="AF403" s="41">
        <f t="shared" si="1275"/>
        <v>166820.31855999999</v>
      </c>
      <c r="AG403" s="41">
        <f t="shared" si="1276"/>
        <v>0</v>
      </c>
      <c r="AH403" s="41">
        <f t="shared" si="1277"/>
        <v>0</v>
      </c>
      <c r="AI403" s="41">
        <f t="shared" si="1278"/>
        <v>0</v>
      </c>
      <c r="AJ403" s="41">
        <f t="shared" si="1279"/>
        <v>0</v>
      </c>
      <c r="AK403" s="41">
        <f t="shared" si="1280"/>
        <v>0</v>
      </c>
      <c r="AL403" s="41">
        <f t="shared" si="1281"/>
        <v>160714.82290999999</v>
      </c>
      <c r="AM403" s="41">
        <f t="shared" si="1282"/>
        <v>0</v>
      </c>
      <c r="AN403" s="41">
        <f t="shared" si="1283"/>
        <v>0</v>
      </c>
      <c r="AO403" s="42">
        <f t="shared" si="1284"/>
        <v>105562.80176999999</v>
      </c>
      <c r="AP403" s="42">
        <f t="shared" si="1285"/>
        <v>167107.70000000001</v>
      </c>
      <c r="AQ403" s="42">
        <f t="shared" si="1286"/>
        <v>0</v>
      </c>
      <c r="AR403" s="42">
        <f t="shared" si="1287"/>
        <v>0</v>
      </c>
      <c r="AS403" s="42">
        <f t="shared" si="1288"/>
        <v>0</v>
      </c>
      <c r="AT403" s="42">
        <f t="shared" si="1289"/>
        <v>0</v>
      </c>
      <c r="AU403" s="42">
        <f t="shared" si="1155"/>
        <v>167107.70000000001</v>
      </c>
      <c r="AV403" s="42">
        <f t="shared" si="1156"/>
        <v>46.600000000005821</v>
      </c>
      <c r="AW403" s="42">
        <f t="shared" si="1157"/>
        <v>185802.2</v>
      </c>
      <c r="AX403" s="42">
        <f t="shared" si="1158"/>
        <v>175205.6</v>
      </c>
      <c r="AY403" s="42">
        <f t="shared" si="1159"/>
        <v>175205.6</v>
      </c>
      <c r="AZ403" s="42">
        <f t="shared" si="1268"/>
        <v>0</v>
      </c>
      <c r="BA403" s="43">
        <f t="shared" si="1160"/>
        <v>96.340076734834895</v>
      </c>
      <c r="BB403" s="20"/>
    </row>
    <row r="404" spans="2:54" ht="46.8" x14ac:dyDescent="0.3">
      <c r="B404" s="38" t="s">
        <v>239</v>
      </c>
      <c r="C404" s="38" t="s">
        <v>103</v>
      </c>
      <c r="D404" s="38" t="s">
        <v>84</v>
      </c>
      <c r="E404" s="39" t="str">
        <f t="shared" si="1152"/>
        <v>0804</v>
      </c>
      <c r="F404" s="38" t="s">
        <v>335</v>
      </c>
      <c r="G404" s="38"/>
      <c r="H404" s="40" t="s">
        <v>336</v>
      </c>
      <c r="I404" s="18">
        <f t="shared" ref="I404:S404" si="1290">I408+I405</f>
        <v>148506.40000000002</v>
      </c>
      <c r="J404" s="18">
        <f t="shared" si="1290"/>
        <v>152615.20000000001</v>
      </c>
      <c r="K404" s="18">
        <f t="shared" si="1290"/>
        <v>152615.20000000001</v>
      </c>
      <c r="L404" s="18">
        <f t="shared" si="1290"/>
        <v>0</v>
      </c>
      <c r="M404" s="18">
        <f t="shared" si="1290"/>
        <v>0</v>
      </c>
      <c r="N404" s="18">
        <f t="shared" si="1290"/>
        <v>0</v>
      </c>
      <c r="O404" s="18">
        <f t="shared" si="1290"/>
        <v>0</v>
      </c>
      <c r="P404" s="18">
        <f t="shared" si="1290"/>
        <v>0</v>
      </c>
      <c r="Q404" s="18">
        <f t="shared" si="1290"/>
        <v>0</v>
      </c>
      <c r="R404" s="18">
        <f t="shared" si="1290"/>
        <v>0</v>
      </c>
      <c r="S404" s="18">
        <f t="shared" si="1290"/>
        <v>18647.900000000001</v>
      </c>
      <c r="T404" s="18">
        <f t="shared" si="1190"/>
        <v>167154.30000000002</v>
      </c>
      <c r="U404" s="18">
        <f t="shared" si="1153"/>
        <v>152615.20000000001</v>
      </c>
      <c r="V404" s="18">
        <f t="shared" si="1154"/>
        <v>152615.20000000001</v>
      </c>
      <c r="W404" s="18">
        <f t="shared" ref="W404:AT404" si="1291">W408+W405</f>
        <v>18647.900000000001</v>
      </c>
      <c r="X404" s="18">
        <f t="shared" si="1291"/>
        <v>0</v>
      </c>
      <c r="Y404" s="18">
        <f t="shared" si="1291"/>
        <v>0</v>
      </c>
      <c r="Z404" s="18">
        <f t="shared" si="1291"/>
        <v>0</v>
      </c>
      <c r="AA404" s="18">
        <f t="shared" si="1291"/>
        <v>22590.400000000001</v>
      </c>
      <c r="AB404" s="18">
        <f t="shared" si="1291"/>
        <v>0</v>
      </c>
      <c r="AC404" s="18">
        <f t="shared" si="1291"/>
        <v>22590.400000000001</v>
      </c>
      <c r="AD404" s="18">
        <f t="shared" si="1291"/>
        <v>0</v>
      </c>
      <c r="AE404" s="18">
        <f t="shared" si="1291"/>
        <v>0</v>
      </c>
      <c r="AF404" s="41">
        <f t="shared" si="1291"/>
        <v>166820.31855999999</v>
      </c>
      <c r="AG404" s="41">
        <f t="shared" si="1291"/>
        <v>0</v>
      </c>
      <c r="AH404" s="41">
        <f t="shared" si="1291"/>
        <v>0</v>
      </c>
      <c r="AI404" s="41">
        <f t="shared" si="1291"/>
        <v>0</v>
      </c>
      <c r="AJ404" s="41">
        <f t="shared" si="1291"/>
        <v>0</v>
      </c>
      <c r="AK404" s="41">
        <f t="shared" si="1291"/>
        <v>0</v>
      </c>
      <c r="AL404" s="41">
        <f t="shared" si="1291"/>
        <v>160714.82290999999</v>
      </c>
      <c r="AM404" s="41">
        <f t="shared" si="1291"/>
        <v>0</v>
      </c>
      <c r="AN404" s="41">
        <f t="shared" si="1291"/>
        <v>0</v>
      </c>
      <c r="AO404" s="14">
        <f t="shared" si="1291"/>
        <v>105562.80176999999</v>
      </c>
      <c r="AP404" s="42">
        <f t="shared" si="1291"/>
        <v>167107.70000000001</v>
      </c>
      <c r="AQ404" s="42">
        <f t="shared" si="1291"/>
        <v>0</v>
      </c>
      <c r="AR404" s="42">
        <f t="shared" si="1291"/>
        <v>0</v>
      </c>
      <c r="AS404" s="42">
        <f t="shared" si="1291"/>
        <v>0</v>
      </c>
      <c r="AT404" s="42">
        <f t="shared" si="1291"/>
        <v>0</v>
      </c>
      <c r="AU404" s="42">
        <f t="shared" si="1155"/>
        <v>167107.70000000001</v>
      </c>
      <c r="AV404" s="42">
        <f t="shared" si="1156"/>
        <v>46.600000000005821</v>
      </c>
      <c r="AW404" s="42">
        <f t="shared" si="1157"/>
        <v>185802.2</v>
      </c>
      <c r="AX404" s="42">
        <f t="shared" si="1158"/>
        <v>175205.6</v>
      </c>
      <c r="AY404" s="42">
        <f t="shared" si="1159"/>
        <v>175205.6</v>
      </c>
      <c r="AZ404" s="42">
        <f>AZ408+AZ405</f>
        <v>0</v>
      </c>
      <c r="BA404" s="43">
        <f t="shared" si="1160"/>
        <v>96.340076734834895</v>
      </c>
      <c r="BB404" s="20"/>
    </row>
    <row r="405" spans="2:54" ht="21.75" customHeight="1" x14ac:dyDescent="0.3">
      <c r="B405" s="38" t="s">
        <v>239</v>
      </c>
      <c r="C405" s="38" t="s">
        <v>103</v>
      </c>
      <c r="D405" s="38" t="s">
        <v>84</v>
      </c>
      <c r="E405" s="39" t="str">
        <f t="shared" si="1152"/>
        <v>0804</v>
      </c>
      <c r="F405" s="38" t="s">
        <v>337</v>
      </c>
      <c r="G405" s="38"/>
      <c r="H405" s="40" t="s">
        <v>65</v>
      </c>
      <c r="I405" s="18">
        <f t="shared" ref="I405:S405" si="1292">I406+I407</f>
        <v>35257.5</v>
      </c>
      <c r="J405" s="18">
        <f t="shared" si="1292"/>
        <v>36274.300000000003</v>
      </c>
      <c r="K405" s="18">
        <f t="shared" si="1292"/>
        <v>36274.300000000003</v>
      </c>
      <c r="L405" s="18">
        <f t="shared" si="1292"/>
        <v>0</v>
      </c>
      <c r="M405" s="18">
        <f t="shared" si="1292"/>
        <v>0</v>
      </c>
      <c r="N405" s="18">
        <f t="shared" si="1292"/>
        <v>0</v>
      </c>
      <c r="O405" s="18">
        <f t="shared" si="1292"/>
        <v>0</v>
      </c>
      <c r="P405" s="18">
        <f t="shared" si="1292"/>
        <v>0</v>
      </c>
      <c r="Q405" s="18">
        <f t="shared" si="1292"/>
        <v>0</v>
      </c>
      <c r="R405" s="18">
        <f t="shared" si="1292"/>
        <v>0</v>
      </c>
      <c r="S405" s="18">
        <f t="shared" si="1292"/>
        <v>5182</v>
      </c>
      <c r="T405" s="18">
        <f t="shared" si="1190"/>
        <v>40439.5</v>
      </c>
      <c r="U405" s="18">
        <f t="shared" si="1153"/>
        <v>36274.300000000003</v>
      </c>
      <c r="V405" s="18">
        <f t="shared" si="1154"/>
        <v>36274.300000000003</v>
      </c>
      <c r="W405" s="18">
        <f t="shared" ref="W405:AT405" si="1293">W406+W407</f>
        <v>5182</v>
      </c>
      <c r="X405" s="18">
        <f t="shared" si="1293"/>
        <v>0</v>
      </c>
      <c r="Y405" s="18">
        <f t="shared" si="1293"/>
        <v>0</v>
      </c>
      <c r="Z405" s="18">
        <f t="shared" si="1293"/>
        <v>0</v>
      </c>
      <c r="AA405" s="18">
        <f t="shared" si="1293"/>
        <v>6347.7</v>
      </c>
      <c r="AB405" s="18">
        <f t="shared" si="1293"/>
        <v>0</v>
      </c>
      <c r="AC405" s="18">
        <f t="shared" si="1293"/>
        <v>6347.7</v>
      </c>
      <c r="AD405" s="18">
        <f t="shared" si="1293"/>
        <v>0</v>
      </c>
      <c r="AE405" s="18">
        <f t="shared" si="1293"/>
        <v>0</v>
      </c>
      <c r="AF405" s="41">
        <f t="shared" si="1293"/>
        <v>40392.9</v>
      </c>
      <c r="AG405" s="41">
        <f t="shared" si="1293"/>
        <v>0</v>
      </c>
      <c r="AH405" s="41">
        <f t="shared" si="1293"/>
        <v>0</v>
      </c>
      <c r="AI405" s="41">
        <f t="shared" si="1293"/>
        <v>0</v>
      </c>
      <c r="AJ405" s="41">
        <f t="shared" si="1293"/>
        <v>0</v>
      </c>
      <c r="AK405" s="41">
        <f t="shared" si="1293"/>
        <v>0</v>
      </c>
      <c r="AL405" s="41">
        <f t="shared" si="1293"/>
        <v>38806.378949999998</v>
      </c>
      <c r="AM405" s="41">
        <f t="shared" si="1293"/>
        <v>0</v>
      </c>
      <c r="AN405" s="41">
        <f t="shared" si="1293"/>
        <v>0</v>
      </c>
      <c r="AO405" s="42">
        <f t="shared" si="1293"/>
        <v>24699.855439999999</v>
      </c>
      <c r="AP405" s="42">
        <f t="shared" si="1293"/>
        <v>40392.9</v>
      </c>
      <c r="AQ405" s="42">
        <f t="shared" si="1293"/>
        <v>0</v>
      </c>
      <c r="AR405" s="42">
        <f t="shared" si="1293"/>
        <v>0</v>
      </c>
      <c r="AS405" s="42">
        <f t="shared" si="1293"/>
        <v>0</v>
      </c>
      <c r="AT405" s="42">
        <f t="shared" si="1293"/>
        <v>0</v>
      </c>
      <c r="AU405" s="42">
        <f t="shared" si="1155"/>
        <v>40392.9</v>
      </c>
      <c r="AV405" s="42">
        <f t="shared" si="1156"/>
        <v>46.599999999998545</v>
      </c>
      <c r="AW405" s="42">
        <f t="shared" si="1157"/>
        <v>45621.5</v>
      </c>
      <c r="AX405" s="42">
        <f t="shared" si="1158"/>
        <v>42622</v>
      </c>
      <c r="AY405" s="42">
        <f t="shared" si="1159"/>
        <v>42622</v>
      </c>
      <c r="AZ405" s="42">
        <f>AZ406+AZ407</f>
        <v>0</v>
      </c>
      <c r="BA405" s="43">
        <f t="shared" si="1160"/>
        <v>96.072277429944364</v>
      </c>
      <c r="BB405" s="20"/>
    </row>
    <row r="406" spans="2:54" ht="78" x14ac:dyDescent="0.3">
      <c r="B406" s="38" t="s">
        <v>239</v>
      </c>
      <c r="C406" s="38" t="s">
        <v>103</v>
      </c>
      <c r="D406" s="38" t="s">
        <v>84</v>
      </c>
      <c r="E406" s="39" t="str">
        <f t="shared" si="1152"/>
        <v>0804</v>
      </c>
      <c r="F406" s="38" t="s">
        <v>337</v>
      </c>
      <c r="G406" s="38" t="s">
        <v>66</v>
      </c>
      <c r="H406" s="40" t="s">
        <v>67</v>
      </c>
      <c r="I406" s="18">
        <v>33348.5</v>
      </c>
      <c r="J406" s="18">
        <v>34365.300000000003</v>
      </c>
      <c r="K406" s="18">
        <v>34365.300000000003</v>
      </c>
      <c r="L406" s="18"/>
      <c r="M406" s="18"/>
      <c r="N406" s="18"/>
      <c r="O406" s="18">
        <v>0</v>
      </c>
      <c r="P406" s="18">
        <v>0</v>
      </c>
      <c r="Q406" s="18">
        <v>0</v>
      </c>
      <c r="R406" s="18">
        <v>0</v>
      </c>
      <c r="S406" s="18">
        <v>5182</v>
      </c>
      <c r="T406" s="18">
        <f t="shared" si="1190"/>
        <v>38530.5</v>
      </c>
      <c r="U406" s="18">
        <f t="shared" si="1153"/>
        <v>34365.300000000003</v>
      </c>
      <c r="V406" s="18">
        <f t="shared" si="1154"/>
        <v>34365.300000000003</v>
      </c>
      <c r="W406" s="18">
        <v>5182</v>
      </c>
      <c r="X406" s="18"/>
      <c r="Y406" s="18"/>
      <c r="Z406" s="18"/>
      <c r="AA406" s="18">
        <v>6347.7</v>
      </c>
      <c r="AB406" s="18"/>
      <c r="AC406" s="18">
        <v>6347.7</v>
      </c>
      <c r="AD406" s="18"/>
      <c r="AE406" s="18"/>
      <c r="AF406" s="41">
        <v>39070.196530000001</v>
      </c>
      <c r="AG406" s="41"/>
      <c r="AH406" s="41">
        <v>0</v>
      </c>
      <c r="AI406" s="41">
        <v>0</v>
      </c>
      <c r="AJ406" s="41">
        <v>0</v>
      </c>
      <c r="AK406" s="41">
        <v>0</v>
      </c>
      <c r="AL406" s="41">
        <v>37483.91848</v>
      </c>
      <c r="AM406" s="41">
        <v>0</v>
      </c>
      <c r="AN406" s="41">
        <v>0</v>
      </c>
      <c r="AO406" s="14">
        <v>23752.104019999999</v>
      </c>
      <c r="AP406" s="42">
        <v>38483.9</v>
      </c>
      <c r="AQ406" s="42">
        <v>0</v>
      </c>
      <c r="AR406" s="42">
        <v>0</v>
      </c>
      <c r="AS406" s="42">
        <v>0</v>
      </c>
      <c r="AT406" s="42">
        <v>0</v>
      </c>
      <c r="AU406" s="42">
        <f t="shared" si="1155"/>
        <v>38483.9</v>
      </c>
      <c r="AV406" s="42">
        <f t="shared" si="1156"/>
        <v>46.599999999998545</v>
      </c>
      <c r="AW406" s="42">
        <f t="shared" si="1157"/>
        <v>43712.5</v>
      </c>
      <c r="AX406" s="42">
        <f t="shared" si="1158"/>
        <v>40713</v>
      </c>
      <c r="AY406" s="42">
        <f t="shared" si="1159"/>
        <v>40713</v>
      </c>
      <c r="AZ406" s="42"/>
      <c r="BA406" s="43">
        <f t="shared" si="1160"/>
        <v>95.939928152698243</v>
      </c>
      <c r="BB406" s="44"/>
    </row>
    <row r="407" spans="2:54" ht="31.2" x14ac:dyDescent="0.3">
      <c r="B407" s="38" t="s">
        <v>239</v>
      </c>
      <c r="C407" s="38" t="s">
        <v>103</v>
      </c>
      <c r="D407" s="38" t="s">
        <v>84</v>
      </c>
      <c r="E407" s="39" t="str">
        <f t="shared" si="1152"/>
        <v>0804</v>
      </c>
      <c r="F407" s="38" t="s">
        <v>337</v>
      </c>
      <c r="G407" s="38" t="s">
        <v>54</v>
      </c>
      <c r="H407" s="40" t="s">
        <v>55</v>
      </c>
      <c r="I407" s="18">
        <v>1909</v>
      </c>
      <c r="J407" s="18">
        <v>1909</v>
      </c>
      <c r="K407" s="18">
        <v>1909</v>
      </c>
      <c r="L407" s="18"/>
      <c r="M407" s="18"/>
      <c r="N407" s="18"/>
      <c r="O407" s="18">
        <v>0</v>
      </c>
      <c r="P407" s="18">
        <v>0</v>
      </c>
      <c r="Q407" s="18">
        <v>0</v>
      </c>
      <c r="R407" s="18">
        <v>0</v>
      </c>
      <c r="S407" s="18"/>
      <c r="T407" s="18">
        <f t="shared" si="1190"/>
        <v>1909</v>
      </c>
      <c r="U407" s="18">
        <f t="shared" si="1153"/>
        <v>1909</v>
      </c>
      <c r="V407" s="18">
        <f t="shared" si="1154"/>
        <v>1909</v>
      </c>
      <c r="W407" s="18"/>
      <c r="X407" s="18"/>
      <c r="Y407" s="18"/>
      <c r="Z407" s="18"/>
      <c r="AA407" s="18"/>
      <c r="AB407" s="18"/>
      <c r="AC407" s="18"/>
      <c r="AD407" s="18"/>
      <c r="AE407" s="18"/>
      <c r="AF407" s="41">
        <v>1322.7034699999999</v>
      </c>
      <c r="AG407" s="41"/>
      <c r="AH407" s="41">
        <v>0</v>
      </c>
      <c r="AI407" s="41">
        <v>0</v>
      </c>
      <c r="AJ407" s="41">
        <v>0</v>
      </c>
      <c r="AK407" s="41">
        <v>0</v>
      </c>
      <c r="AL407" s="41">
        <v>1322.46047</v>
      </c>
      <c r="AM407" s="41">
        <v>0</v>
      </c>
      <c r="AN407" s="41">
        <v>0</v>
      </c>
      <c r="AO407" s="42">
        <v>947.75142000000005</v>
      </c>
      <c r="AP407" s="42">
        <v>1909</v>
      </c>
      <c r="AQ407" s="42">
        <v>0</v>
      </c>
      <c r="AR407" s="42">
        <v>0</v>
      </c>
      <c r="AS407" s="42">
        <v>0</v>
      </c>
      <c r="AT407" s="42">
        <v>0</v>
      </c>
      <c r="AU407" s="42">
        <f t="shared" si="1155"/>
        <v>1909</v>
      </c>
      <c r="AV407" s="42">
        <f t="shared" si="1156"/>
        <v>0</v>
      </c>
      <c r="AW407" s="42">
        <f t="shared" si="1157"/>
        <v>1909</v>
      </c>
      <c r="AX407" s="42">
        <f t="shared" si="1158"/>
        <v>1909</v>
      </c>
      <c r="AY407" s="42">
        <f t="shared" si="1159"/>
        <v>1909</v>
      </c>
      <c r="AZ407" s="42"/>
      <c r="BA407" s="43">
        <f t="shared" si="1160"/>
        <v>99.981628535381404</v>
      </c>
      <c r="BB407" s="44"/>
    </row>
    <row r="408" spans="2:54" ht="46.8" x14ac:dyDescent="0.3">
      <c r="B408" s="38" t="s">
        <v>239</v>
      </c>
      <c r="C408" s="38" t="s">
        <v>103</v>
      </c>
      <c r="D408" s="38" t="s">
        <v>84</v>
      </c>
      <c r="E408" s="39" t="str">
        <f t="shared" si="1152"/>
        <v>0804</v>
      </c>
      <c r="F408" s="38" t="s">
        <v>338</v>
      </c>
      <c r="G408" s="38"/>
      <c r="H408" s="40" t="s">
        <v>71</v>
      </c>
      <c r="I408" s="18">
        <f t="shared" ref="I408:S408" si="1294">I409+I410</f>
        <v>113248.90000000001</v>
      </c>
      <c r="J408" s="18">
        <f t="shared" si="1294"/>
        <v>116340.90000000001</v>
      </c>
      <c r="K408" s="18">
        <f t="shared" si="1294"/>
        <v>116340.90000000001</v>
      </c>
      <c r="L408" s="18">
        <f t="shared" si="1294"/>
        <v>0</v>
      </c>
      <c r="M408" s="18">
        <f t="shared" si="1294"/>
        <v>0</v>
      </c>
      <c r="N408" s="18">
        <f t="shared" si="1294"/>
        <v>0</v>
      </c>
      <c r="O408" s="18">
        <f t="shared" si="1294"/>
        <v>0</v>
      </c>
      <c r="P408" s="18">
        <f t="shared" si="1294"/>
        <v>0</v>
      </c>
      <c r="Q408" s="18">
        <f t="shared" si="1294"/>
        <v>0</v>
      </c>
      <c r="R408" s="18">
        <f t="shared" si="1294"/>
        <v>0</v>
      </c>
      <c r="S408" s="18">
        <f t="shared" si="1294"/>
        <v>13465.9</v>
      </c>
      <c r="T408" s="18">
        <f t="shared" si="1190"/>
        <v>126714.8</v>
      </c>
      <c r="U408" s="18">
        <f t="shared" si="1153"/>
        <v>116340.90000000001</v>
      </c>
      <c r="V408" s="18">
        <f t="shared" si="1154"/>
        <v>116340.90000000001</v>
      </c>
      <c r="W408" s="18">
        <f t="shared" ref="W408:AE408" si="1295">W409+W410</f>
        <v>13465.9</v>
      </c>
      <c r="X408" s="18">
        <f t="shared" si="1295"/>
        <v>0</v>
      </c>
      <c r="Y408" s="18">
        <f t="shared" si="1295"/>
        <v>0</v>
      </c>
      <c r="Z408" s="18">
        <f t="shared" si="1295"/>
        <v>0</v>
      </c>
      <c r="AA408" s="18">
        <f t="shared" si="1295"/>
        <v>16242.7</v>
      </c>
      <c r="AB408" s="18">
        <f t="shared" si="1295"/>
        <v>0</v>
      </c>
      <c r="AC408" s="18">
        <f t="shared" si="1295"/>
        <v>16242.7</v>
      </c>
      <c r="AD408" s="18">
        <f t="shared" si="1295"/>
        <v>0</v>
      </c>
      <c r="AE408" s="18">
        <f t="shared" si="1295"/>
        <v>0</v>
      </c>
      <c r="AF408" s="41">
        <f t="shared" ref="AF408:AN408" si="1296">AF409+AF410+AF411</f>
        <v>126427.41855999999</v>
      </c>
      <c r="AG408" s="41">
        <f t="shared" si="1296"/>
        <v>0</v>
      </c>
      <c r="AH408" s="41">
        <f t="shared" si="1296"/>
        <v>0</v>
      </c>
      <c r="AI408" s="41">
        <f t="shared" si="1296"/>
        <v>0</v>
      </c>
      <c r="AJ408" s="41">
        <f t="shared" si="1296"/>
        <v>0</v>
      </c>
      <c r="AK408" s="41">
        <f t="shared" si="1296"/>
        <v>0</v>
      </c>
      <c r="AL408" s="41">
        <f t="shared" si="1296"/>
        <v>121908.44395999999</v>
      </c>
      <c r="AM408" s="41">
        <f t="shared" si="1296"/>
        <v>0</v>
      </c>
      <c r="AN408" s="41">
        <f t="shared" si="1296"/>
        <v>0</v>
      </c>
      <c r="AO408" s="14">
        <f t="shared" ref="AO408:AT408" si="1297">AO409+AO410</f>
        <v>80862.946329999992</v>
      </c>
      <c r="AP408" s="42">
        <f t="shared" si="1297"/>
        <v>126714.8</v>
      </c>
      <c r="AQ408" s="42">
        <f t="shared" si="1297"/>
        <v>0</v>
      </c>
      <c r="AR408" s="42">
        <f t="shared" si="1297"/>
        <v>0</v>
      </c>
      <c r="AS408" s="42">
        <f t="shared" si="1297"/>
        <v>0</v>
      </c>
      <c r="AT408" s="42">
        <f t="shared" si="1297"/>
        <v>0</v>
      </c>
      <c r="AU408" s="42">
        <f t="shared" si="1155"/>
        <v>126714.8</v>
      </c>
      <c r="AV408" s="42">
        <f t="shared" si="1156"/>
        <v>0</v>
      </c>
      <c r="AW408" s="42">
        <f t="shared" si="1157"/>
        <v>140180.70000000001</v>
      </c>
      <c r="AX408" s="42">
        <f t="shared" si="1158"/>
        <v>132583.6</v>
      </c>
      <c r="AY408" s="42">
        <f t="shared" si="1159"/>
        <v>132583.6</v>
      </c>
      <c r="AZ408" s="42">
        <f>AZ409+AZ410</f>
        <v>0</v>
      </c>
      <c r="BA408" s="43">
        <f t="shared" si="1160"/>
        <v>96.425637214244489</v>
      </c>
      <c r="BB408" s="20"/>
    </row>
    <row r="409" spans="2:54" ht="78" x14ac:dyDescent="0.3">
      <c r="B409" s="38" t="s">
        <v>239</v>
      </c>
      <c r="C409" s="38" t="s">
        <v>103</v>
      </c>
      <c r="D409" s="38" t="s">
        <v>84</v>
      </c>
      <c r="E409" s="39" t="str">
        <f t="shared" si="1152"/>
        <v>0804</v>
      </c>
      <c r="F409" s="38" t="s">
        <v>338</v>
      </c>
      <c r="G409" s="38" t="s">
        <v>66</v>
      </c>
      <c r="H409" s="40" t="s">
        <v>67</v>
      </c>
      <c r="I409" s="18">
        <v>100552.8</v>
      </c>
      <c r="J409" s="18">
        <v>103644.8</v>
      </c>
      <c r="K409" s="18">
        <v>103644.8</v>
      </c>
      <c r="L409" s="18"/>
      <c r="M409" s="18"/>
      <c r="N409" s="18"/>
      <c r="O409" s="18">
        <v>0</v>
      </c>
      <c r="P409" s="18">
        <v>0</v>
      </c>
      <c r="Q409" s="18">
        <v>0</v>
      </c>
      <c r="R409" s="18">
        <v>0</v>
      </c>
      <c r="S409" s="18">
        <v>13465.9</v>
      </c>
      <c r="T409" s="18">
        <f t="shared" si="1190"/>
        <v>114018.7</v>
      </c>
      <c r="U409" s="18">
        <f t="shared" si="1153"/>
        <v>103644.8</v>
      </c>
      <c r="V409" s="18">
        <f t="shared" si="1154"/>
        <v>103644.8</v>
      </c>
      <c r="W409" s="18">
        <v>13465.9</v>
      </c>
      <c r="X409" s="18"/>
      <c r="Y409" s="18"/>
      <c r="Z409" s="18"/>
      <c r="AA409" s="18">
        <v>16242.7</v>
      </c>
      <c r="AB409" s="18"/>
      <c r="AC409" s="18">
        <v>16242.7</v>
      </c>
      <c r="AD409" s="18"/>
      <c r="AE409" s="18"/>
      <c r="AF409" s="41">
        <v>114194.87228</v>
      </c>
      <c r="AG409" s="41"/>
      <c r="AH409" s="41">
        <v>0</v>
      </c>
      <c r="AI409" s="41">
        <v>0</v>
      </c>
      <c r="AJ409" s="41">
        <v>0</v>
      </c>
      <c r="AK409" s="41">
        <v>0</v>
      </c>
      <c r="AL409" s="41">
        <v>109798.45795</v>
      </c>
      <c r="AM409" s="41">
        <v>0</v>
      </c>
      <c r="AN409" s="41">
        <v>0</v>
      </c>
      <c r="AO409" s="42">
        <v>72251.091759999996</v>
      </c>
      <c r="AP409" s="42">
        <v>114043.5</v>
      </c>
      <c r="AQ409" s="42">
        <v>0</v>
      </c>
      <c r="AR409" s="42">
        <v>0</v>
      </c>
      <c r="AS409" s="42">
        <v>0</v>
      </c>
      <c r="AT409" s="42">
        <v>0</v>
      </c>
      <c r="AU409" s="42">
        <f t="shared" si="1155"/>
        <v>114043.5</v>
      </c>
      <c r="AV409" s="42">
        <f t="shared" si="1156"/>
        <v>-24.80000000000291</v>
      </c>
      <c r="AW409" s="42">
        <f t="shared" si="1157"/>
        <v>127484.59999999999</v>
      </c>
      <c r="AX409" s="42">
        <f t="shared" si="1158"/>
        <v>119887.5</v>
      </c>
      <c r="AY409" s="42">
        <f t="shared" si="1159"/>
        <v>119887.5</v>
      </c>
      <c r="AZ409" s="42"/>
      <c r="BA409" s="43">
        <f t="shared" si="1160"/>
        <v>96.150077282611946</v>
      </c>
      <c r="BB409" s="44"/>
    </row>
    <row r="410" spans="2:54" ht="31.2" x14ac:dyDescent="0.3">
      <c r="B410" s="38" t="s">
        <v>239</v>
      </c>
      <c r="C410" s="38" t="s">
        <v>103</v>
      </c>
      <c r="D410" s="38" t="s">
        <v>84</v>
      </c>
      <c r="E410" s="39" t="str">
        <f t="shared" si="1152"/>
        <v>0804</v>
      </c>
      <c r="F410" s="38" t="s">
        <v>338</v>
      </c>
      <c r="G410" s="38" t="s">
        <v>54</v>
      </c>
      <c r="H410" s="40" t="s">
        <v>55</v>
      </c>
      <c r="I410" s="18">
        <v>12696.1</v>
      </c>
      <c r="J410" s="18">
        <v>12696.1</v>
      </c>
      <c r="K410" s="18">
        <v>12696.1</v>
      </c>
      <c r="L410" s="18"/>
      <c r="M410" s="18"/>
      <c r="N410" s="18"/>
      <c r="O410" s="18">
        <v>0</v>
      </c>
      <c r="P410" s="18">
        <v>0</v>
      </c>
      <c r="Q410" s="18">
        <v>0</v>
      </c>
      <c r="R410" s="18">
        <v>0</v>
      </c>
      <c r="S410" s="18"/>
      <c r="T410" s="18">
        <f t="shared" si="1190"/>
        <v>12696.1</v>
      </c>
      <c r="U410" s="18">
        <f t="shared" si="1153"/>
        <v>12696.1</v>
      </c>
      <c r="V410" s="18">
        <f t="shared" si="1154"/>
        <v>12696.1</v>
      </c>
      <c r="W410" s="18"/>
      <c r="X410" s="18"/>
      <c r="Y410" s="18"/>
      <c r="Z410" s="18"/>
      <c r="AA410" s="18"/>
      <c r="AB410" s="18"/>
      <c r="AC410" s="18"/>
      <c r="AD410" s="18"/>
      <c r="AE410" s="18"/>
      <c r="AF410" s="41">
        <v>12223.55708</v>
      </c>
      <c r="AG410" s="41"/>
      <c r="AH410" s="41">
        <v>0</v>
      </c>
      <c r="AI410" s="41">
        <v>0</v>
      </c>
      <c r="AJ410" s="41">
        <v>0</v>
      </c>
      <c r="AK410" s="41">
        <v>0</v>
      </c>
      <c r="AL410" s="41">
        <v>12100.996810000001</v>
      </c>
      <c r="AM410" s="41">
        <v>0</v>
      </c>
      <c r="AN410" s="41">
        <v>0</v>
      </c>
      <c r="AO410" s="14">
        <v>8611.8545699999995</v>
      </c>
      <c r="AP410" s="42">
        <v>12671.3</v>
      </c>
      <c r="AQ410" s="42">
        <v>0</v>
      </c>
      <c r="AR410" s="42">
        <v>0</v>
      </c>
      <c r="AS410" s="42">
        <v>0</v>
      </c>
      <c r="AT410" s="42">
        <v>0</v>
      </c>
      <c r="AU410" s="42">
        <f t="shared" si="1155"/>
        <v>12671.3</v>
      </c>
      <c r="AV410" s="42">
        <f t="shared" si="1156"/>
        <v>24.800000000001091</v>
      </c>
      <c r="AW410" s="42">
        <f t="shared" si="1157"/>
        <v>12696.1</v>
      </c>
      <c r="AX410" s="42">
        <f t="shared" si="1158"/>
        <v>12696.1</v>
      </c>
      <c r="AY410" s="42">
        <f t="shared" si="1159"/>
        <v>12696.1</v>
      </c>
      <c r="AZ410" s="42"/>
      <c r="BA410" s="43">
        <f t="shared" si="1160"/>
        <v>98.997343660295641</v>
      </c>
      <c r="BB410" s="44"/>
    </row>
    <row r="411" spans="2:54" x14ac:dyDescent="0.3">
      <c r="B411" s="38" t="s">
        <v>239</v>
      </c>
      <c r="C411" s="38" t="s">
        <v>103</v>
      </c>
      <c r="D411" s="38" t="s">
        <v>84</v>
      </c>
      <c r="E411" s="39" t="str">
        <f t="shared" si="1152"/>
        <v>0804</v>
      </c>
      <c r="F411" s="38" t="s">
        <v>338</v>
      </c>
      <c r="G411" s="38" t="s">
        <v>68</v>
      </c>
      <c r="H411" s="40" t="s">
        <v>69</v>
      </c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42">
        <v>8.9892000000000003</v>
      </c>
      <c r="AG411" s="42"/>
      <c r="AH411" s="42">
        <v>0</v>
      </c>
      <c r="AI411" s="42">
        <v>0</v>
      </c>
      <c r="AJ411" s="42">
        <v>0</v>
      </c>
      <c r="AK411" s="42">
        <v>0</v>
      </c>
      <c r="AL411" s="42">
        <v>8.9892000000000003</v>
      </c>
      <c r="AM411" s="42">
        <v>0</v>
      </c>
      <c r="AN411" s="42">
        <v>0</v>
      </c>
      <c r="AO411" s="14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9">
        <f t="shared" si="1160"/>
        <v>100</v>
      </c>
      <c r="BB411" s="44"/>
    </row>
    <row r="412" spans="2:54" s="21" customFormat="1" x14ac:dyDescent="0.3">
      <c r="B412" s="22" t="s">
        <v>239</v>
      </c>
      <c r="C412" s="22" t="s">
        <v>339</v>
      </c>
      <c r="D412" s="22"/>
      <c r="E412" s="23" t="str">
        <f t="shared" si="1152"/>
        <v>10</v>
      </c>
      <c r="F412" s="22"/>
      <c r="G412" s="22"/>
      <c r="H412" s="24" t="s">
        <v>340</v>
      </c>
      <c r="I412" s="25">
        <f t="shared" ref="I412:I417" si="1298">I413</f>
        <v>200</v>
      </c>
      <c r="J412" s="25">
        <f t="shared" ref="J412:J417" si="1299">J413</f>
        <v>200</v>
      </c>
      <c r="K412" s="25">
        <f t="shared" ref="K412:K417" si="1300">K413</f>
        <v>200</v>
      </c>
      <c r="L412" s="25">
        <f t="shared" ref="L412:L417" si="1301">L413</f>
        <v>100</v>
      </c>
      <c r="M412" s="25">
        <f t="shared" ref="M412:M417" si="1302">M413</f>
        <v>100</v>
      </c>
      <c r="N412" s="25">
        <f t="shared" ref="N412:N417" si="1303">N413</f>
        <v>100</v>
      </c>
      <c r="O412" s="25">
        <f t="shared" ref="O412:O417" si="1304">O413</f>
        <v>0</v>
      </c>
      <c r="P412" s="25">
        <f t="shared" ref="P412:P417" si="1305">P413</f>
        <v>0</v>
      </c>
      <c r="Q412" s="25">
        <f t="shared" ref="Q412:Q417" si="1306">Q413</f>
        <v>0</v>
      </c>
      <c r="R412" s="25">
        <f t="shared" ref="R412:R417" si="1307">R413</f>
        <v>0</v>
      </c>
      <c r="S412" s="25">
        <f t="shared" ref="S412:S417" si="1308">S413</f>
        <v>0</v>
      </c>
      <c r="T412" s="25">
        <f t="shared" si="1190"/>
        <v>300</v>
      </c>
      <c r="U412" s="25">
        <f t="shared" si="1153"/>
        <v>300</v>
      </c>
      <c r="V412" s="25">
        <f t="shared" si="1154"/>
        <v>300</v>
      </c>
      <c r="W412" s="25">
        <f t="shared" ref="W412:W417" si="1309">W413</f>
        <v>0</v>
      </c>
      <c r="X412" s="25">
        <f t="shared" ref="X412:X417" si="1310">X413</f>
        <v>0</v>
      </c>
      <c r="Y412" s="25">
        <f t="shared" ref="Y412:Y417" si="1311">Y413</f>
        <v>0</v>
      </c>
      <c r="Z412" s="25">
        <f t="shared" ref="Z412:Z417" si="1312">Z413</f>
        <v>0</v>
      </c>
      <c r="AA412" s="25">
        <f t="shared" ref="AA412:AA417" si="1313">AA413</f>
        <v>0</v>
      </c>
      <c r="AB412" s="25">
        <f t="shared" ref="AB412:AB417" si="1314">AB413</f>
        <v>0</v>
      </c>
      <c r="AC412" s="25">
        <f t="shared" ref="AC412:AC417" si="1315">AC413</f>
        <v>0</v>
      </c>
      <c r="AD412" s="25">
        <f t="shared" ref="AD412:AD417" si="1316">AD413</f>
        <v>0</v>
      </c>
      <c r="AE412" s="25">
        <f t="shared" ref="AE412:AE417" si="1317">AE413</f>
        <v>0</v>
      </c>
      <c r="AF412" s="26">
        <f t="shared" ref="AF412:AF417" si="1318">AF413</f>
        <v>1550</v>
      </c>
      <c r="AG412" s="26">
        <f t="shared" ref="AG412:AG417" si="1319">AG413</f>
        <v>0</v>
      </c>
      <c r="AH412" s="26">
        <f t="shared" ref="AH412:AH417" si="1320">AH413</f>
        <v>0</v>
      </c>
      <c r="AI412" s="26">
        <f t="shared" ref="AI412:AI417" si="1321">AI413</f>
        <v>0</v>
      </c>
      <c r="AJ412" s="26">
        <f t="shared" ref="AJ412:AJ417" si="1322">AJ413</f>
        <v>0</v>
      </c>
      <c r="AK412" s="26">
        <f t="shared" ref="AK412:AK417" si="1323">AK413</f>
        <v>0</v>
      </c>
      <c r="AL412" s="26">
        <f t="shared" ref="AL412:AL417" si="1324">AL413</f>
        <v>1550</v>
      </c>
      <c r="AM412" s="26">
        <f t="shared" ref="AM412:AM417" si="1325">AM413</f>
        <v>0</v>
      </c>
      <c r="AN412" s="26">
        <f t="shared" ref="AN412:AN417" si="1326">AN413</f>
        <v>0</v>
      </c>
      <c r="AO412" s="27">
        <f t="shared" ref="AO412:AO417" si="1327">AO413</f>
        <v>0</v>
      </c>
      <c r="AP412" s="27">
        <f t="shared" ref="AP412:AP417" si="1328">AP413</f>
        <v>300</v>
      </c>
      <c r="AQ412" s="27">
        <f t="shared" ref="AQ412:AQ417" si="1329">AQ413</f>
        <v>0</v>
      </c>
      <c r="AR412" s="27">
        <f t="shared" ref="AR412:AR417" si="1330">AR413</f>
        <v>0</v>
      </c>
      <c r="AS412" s="27">
        <f t="shared" ref="AS412:AS417" si="1331">AS413</f>
        <v>0</v>
      </c>
      <c r="AT412" s="27">
        <f t="shared" ref="AT412:AT417" si="1332">AT413</f>
        <v>0</v>
      </c>
      <c r="AU412" s="27">
        <f t="shared" si="1155"/>
        <v>300</v>
      </c>
      <c r="AV412" s="27">
        <f t="shared" si="1156"/>
        <v>0</v>
      </c>
      <c r="AW412" s="27">
        <f t="shared" si="1157"/>
        <v>300</v>
      </c>
      <c r="AX412" s="27">
        <f t="shared" si="1158"/>
        <v>300</v>
      </c>
      <c r="AY412" s="27">
        <f t="shared" si="1159"/>
        <v>300</v>
      </c>
      <c r="AZ412" s="27">
        <f t="shared" ref="AZ412:AZ417" si="1333">AZ413</f>
        <v>0</v>
      </c>
      <c r="BA412" s="28">
        <f t="shared" si="1160"/>
        <v>100</v>
      </c>
      <c r="BB412" s="20"/>
    </row>
    <row r="413" spans="2:54" s="30" customFormat="1" x14ac:dyDescent="0.3">
      <c r="B413" s="31" t="s">
        <v>239</v>
      </c>
      <c r="C413" s="31" t="s">
        <v>339</v>
      </c>
      <c r="D413" s="31" t="s">
        <v>94</v>
      </c>
      <c r="E413" s="29" t="str">
        <f t="shared" si="1152"/>
        <v>1003</v>
      </c>
      <c r="F413" s="31"/>
      <c r="G413" s="31"/>
      <c r="H413" s="32" t="s">
        <v>341</v>
      </c>
      <c r="I413" s="33">
        <f t="shared" si="1298"/>
        <v>200</v>
      </c>
      <c r="J413" s="33">
        <f t="shared" si="1299"/>
        <v>200</v>
      </c>
      <c r="K413" s="33">
        <f t="shared" si="1300"/>
        <v>200</v>
      </c>
      <c r="L413" s="33">
        <f t="shared" si="1301"/>
        <v>100</v>
      </c>
      <c r="M413" s="33">
        <f t="shared" si="1302"/>
        <v>100</v>
      </c>
      <c r="N413" s="33">
        <f t="shared" si="1303"/>
        <v>100</v>
      </c>
      <c r="O413" s="33">
        <f t="shared" si="1304"/>
        <v>0</v>
      </c>
      <c r="P413" s="33">
        <f t="shared" si="1305"/>
        <v>0</v>
      </c>
      <c r="Q413" s="33">
        <f t="shared" si="1306"/>
        <v>0</v>
      </c>
      <c r="R413" s="33">
        <f t="shared" si="1307"/>
        <v>0</v>
      </c>
      <c r="S413" s="33">
        <f t="shared" si="1308"/>
        <v>0</v>
      </c>
      <c r="T413" s="33">
        <f t="shared" si="1190"/>
        <v>300</v>
      </c>
      <c r="U413" s="33">
        <f t="shared" si="1153"/>
        <v>300</v>
      </c>
      <c r="V413" s="33">
        <f t="shared" si="1154"/>
        <v>300</v>
      </c>
      <c r="W413" s="33">
        <f t="shared" si="1309"/>
        <v>0</v>
      </c>
      <c r="X413" s="33">
        <f t="shared" si="1310"/>
        <v>0</v>
      </c>
      <c r="Y413" s="33">
        <f t="shared" si="1311"/>
        <v>0</v>
      </c>
      <c r="Z413" s="33">
        <f t="shared" si="1312"/>
        <v>0</v>
      </c>
      <c r="AA413" s="33">
        <f t="shared" si="1313"/>
        <v>0</v>
      </c>
      <c r="AB413" s="33">
        <f t="shared" si="1314"/>
        <v>0</v>
      </c>
      <c r="AC413" s="33">
        <f t="shared" si="1315"/>
        <v>0</v>
      </c>
      <c r="AD413" s="33">
        <f t="shared" si="1316"/>
        <v>0</v>
      </c>
      <c r="AE413" s="33">
        <f t="shared" si="1317"/>
        <v>0</v>
      </c>
      <c r="AF413" s="34">
        <f t="shared" si="1318"/>
        <v>1550</v>
      </c>
      <c r="AG413" s="34">
        <f t="shared" si="1319"/>
        <v>0</v>
      </c>
      <c r="AH413" s="34">
        <f t="shared" si="1320"/>
        <v>0</v>
      </c>
      <c r="AI413" s="34">
        <f t="shared" si="1321"/>
        <v>0</v>
      </c>
      <c r="AJ413" s="34">
        <f t="shared" si="1322"/>
        <v>0</v>
      </c>
      <c r="AK413" s="34">
        <f t="shared" si="1323"/>
        <v>0</v>
      </c>
      <c r="AL413" s="34">
        <f t="shared" si="1324"/>
        <v>1550</v>
      </c>
      <c r="AM413" s="34">
        <f t="shared" si="1325"/>
        <v>0</v>
      </c>
      <c r="AN413" s="34">
        <f t="shared" si="1326"/>
        <v>0</v>
      </c>
      <c r="AO413" s="35">
        <f t="shared" si="1327"/>
        <v>0</v>
      </c>
      <c r="AP413" s="36">
        <f t="shared" si="1328"/>
        <v>300</v>
      </c>
      <c r="AQ413" s="36">
        <f t="shared" si="1329"/>
        <v>0</v>
      </c>
      <c r="AR413" s="36">
        <f t="shared" si="1330"/>
        <v>0</v>
      </c>
      <c r="AS413" s="36">
        <f t="shared" si="1331"/>
        <v>0</v>
      </c>
      <c r="AT413" s="36">
        <f t="shared" si="1332"/>
        <v>0</v>
      </c>
      <c r="AU413" s="36">
        <f t="shared" si="1155"/>
        <v>300</v>
      </c>
      <c r="AV413" s="36">
        <f t="shared" si="1156"/>
        <v>0</v>
      </c>
      <c r="AW413" s="36">
        <f t="shared" si="1157"/>
        <v>300</v>
      </c>
      <c r="AX413" s="36">
        <f t="shared" si="1158"/>
        <v>300</v>
      </c>
      <c r="AY413" s="36">
        <f t="shared" si="1159"/>
        <v>300</v>
      </c>
      <c r="AZ413" s="36">
        <f t="shared" si="1333"/>
        <v>0</v>
      </c>
      <c r="BA413" s="37">
        <f t="shared" si="1160"/>
        <v>100</v>
      </c>
      <c r="BB413" s="20"/>
    </row>
    <row r="414" spans="2:54" ht="31.2" x14ac:dyDescent="0.3">
      <c r="B414" s="38" t="s">
        <v>239</v>
      </c>
      <c r="C414" s="38" t="s">
        <v>339</v>
      </c>
      <c r="D414" s="38" t="s">
        <v>94</v>
      </c>
      <c r="E414" s="39" t="str">
        <f t="shared" si="1152"/>
        <v>1003</v>
      </c>
      <c r="F414" s="38" t="s">
        <v>106</v>
      </c>
      <c r="G414" s="17"/>
      <c r="H414" s="40" t="s">
        <v>107</v>
      </c>
      <c r="I414" s="18">
        <f t="shared" si="1298"/>
        <v>200</v>
      </c>
      <c r="J414" s="18">
        <f t="shared" si="1299"/>
        <v>200</v>
      </c>
      <c r="K414" s="18">
        <f t="shared" si="1300"/>
        <v>200</v>
      </c>
      <c r="L414" s="18">
        <f t="shared" si="1301"/>
        <v>100</v>
      </c>
      <c r="M414" s="18">
        <f t="shared" si="1302"/>
        <v>100</v>
      </c>
      <c r="N414" s="18">
        <f t="shared" si="1303"/>
        <v>100</v>
      </c>
      <c r="O414" s="18">
        <f t="shared" si="1304"/>
        <v>0</v>
      </c>
      <c r="P414" s="18">
        <f t="shared" si="1305"/>
        <v>0</v>
      </c>
      <c r="Q414" s="18">
        <f t="shared" si="1306"/>
        <v>0</v>
      </c>
      <c r="R414" s="18">
        <f t="shared" si="1307"/>
        <v>0</v>
      </c>
      <c r="S414" s="18">
        <f t="shared" si="1308"/>
        <v>0</v>
      </c>
      <c r="T414" s="18">
        <f t="shared" si="1190"/>
        <v>300</v>
      </c>
      <c r="U414" s="18">
        <f t="shared" si="1153"/>
        <v>300</v>
      </c>
      <c r="V414" s="18">
        <f t="shared" si="1154"/>
        <v>300</v>
      </c>
      <c r="W414" s="18">
        <f t="shared" si="1309"/>
        <v>0</v>
      </c>
      <c r="X414" s="18">
        <f t="shared" si="1310"/>
        <v>0</v>
      </c>
      <c r="Y414" s="18">
        <f t="shared" si="1311"/>
        <v>0</v>
      </c>
      <c r="Z414" s="18">
        <f t="shared" si="1312"/>
        <v>0</v>
      </c>
      <c r="AA414" s="18">
        <f t="shared" si="1313"/>
        <v>0</v>
      </c>
      <c r="AB414" s="18">
        <f t="shared" si="1314"/>
        <v>0</v>
      </c>
      <c r="AC414" s="18">
        <f t="shared" si="1315"/>
        <v>0</v>
      </c>
      <c r="AD414" s="18">
        <f t="shared" si="1316"/>
        <v>0</v>
      </c>
      <c r="AE414" s="18">
        <f t="shared" si="1317"/>
        <v>0</v>
      </c>
      <c r="AF414" s="41">
        <f t="shared" si="1318"/>
        <v>1550</v>
      </c>
      <c r="AG414" s="41">
        <f t="shared" si="1319"/>
        <v>0</v>
      </c>
      <c r="AH414" s="41">
        <f t="shared" si="1320"/>
        <v>0</v>
      </c>
      <c r="AI414" s="41">
        <f t="shared" si="1321"/>
        <v>0</v>
      </c>
      <c r="AJ414" s="41">
        <f t="shared" si="1322"/>
        <v>0</v>
      </c>
      <c r="AK414" s="41">
        <f t="shared" si="1323"/>
        <v>0</v>
      </c>
      <c r="AL414" s="41">
        <f t="shared" si="1324"/>
        <v>1550</v>
      </c>
      <c r="AM414" s="41">
        <f t="shared" si="1325"/>
        <v>0</v>
      </c>
      <c r="AN414" s="41">
        <f t="shared" si="1326"/>
        <v>0</v>
      </c>
      <c r="AO414" s="42">
        <f t="shared" si="1327"/>
        <v>0</v>
      </c>
      <c r="AP414" s="42">
        <f t="shared" si="1328"/>
        <v>300</v>
      </c>
      <c r="AQ414" s="42">
        <f t="shared" si="1329"/>
        <v>0</v>
      </c>
      <c r="AR414" s="42">
        <f t="shared" si="1330"/>
        <v>0</v>
      </c>
      <c r="AS414" s="42">
        <f t="shared" si="1331"/>
        <v>0</v>
      </c>
      <c r="AT414" s="42">
        <f t="shared" si="1332"/>
        <v>0</v>
      </c>
      <c r="AU414" s="42">
        <f t="shared" si="1155"/>
        <v>300</v>
      </c>
      <c r="AV414" s="42">
        <f t="shared" si="1156"/>
        <v>0</v>
      </c>
      <c r="AW414" s="42">
        <f t="shared" si="1157"/>
        <v>300</v>
      </c>
      <c r="AX414" s="42">
        <f t="shared" si="1158"/>
        <v>300</v>
      </c>
      <c r="AY414" s="42">
        <f t="shared" si="1159"/>
        <v>300</v>
      </c>
      <c r="AZ414" s="42">
        <f t="shared" si="1333"/>
        <v>0</v>
      </c>
      <c r="BA414" s="43">
        <f t="shared" si="1160"/>
        <v>100</v>
      </c>
      <c r="BB414" s="20"/>
    </row>
    <row r="415" spans="2:54" x14ac:dyDescent="0.3">
      <c r="B415" s="38" t="s">
        <v>239</v>
      </c>
      <c r="C415" s="38" t="s">
        <v>339</v>
      </c>
      <c r="D415" s="38" t="s">
        <v>94</v>
      </c>
      <c r="E415" s="39" t="str">
        <f t="shared" si="1152"/>
        <v>1003</v>
      </c>
      <c r="F415" s="38" t="s">
        <v>164</v>
      </c>
      <c r="G415" s="17"/>
      <c r="H415" s="40" t="s">
        <v>49</v>
      </c>
      <c r="I415" s="18">
        <f t="shared" si="1298"/>
        <v>200</v>
      </c>
      <c r="J415" s="18">
        <f t="shared" si="1299"/>
        <v>200</v>
      </c>
      <c r="K415" s="18">
        <f t="shared" si="1300"/>
        <v>200</v>
      </c>
      <c r="L415" s="18">
        <f t="shared" si="1301"/>
        <v>100</v>
      </c>
      <c r="M415" s="18">
        <f t="shared" si="1302"/>
        <v>100</v>
      </c>
      <c r="N415" s="18">
        <f t="shared" si="1303"/>
        <v>100</v>
      </c>
      <c r="O415" s="18">
        <f t="shared" si="1304"/>
        <v>0</v>
      </c>
      <c r="P415" s="18">
        <f t="shared" si="1305"/>
        <v>0</v>
      </c>
      <c r="Q415" s="18">
        <f t="shared" si="1306"/>
        <v>0</v>
      </c>
      <c r="R415" s="18">
        <f t="shared" si="1307"/>
        <v>0</v>
      </c>
      <c r="S415" s="18">
        <f t="shared" si="1308"/>
        <v>0</v>
      </c>
      <c r="T415" s="18">
        <f t="shared" si="1190"/>
        <v>300</v>
      </c>
      <c r="U415" s="18">
        <f t="shared" si="1153"/>
        <v>300</v>
      </c>
      <c r="V415" s="18">
        <f t="shared" si="1154"/>
        <v>300</v>
      </c>
      <c r="W415" s="18">
        <f t="shared" si="1309"/>
        <v>0</v>
      </c>
      <c r="X415" s="18">
        <f t="shared" si="1310"/>
        <v>0</v>
      </c>
      <c r="Y415" s="18">
        <f t="shared" si="1311"/>
        <v>0</v>
      </c>
      <c r="Z415" s="18">
        <f t="shared" si="1312"/>
        <v>0</v>
      </c>
      <c r="AA415" s="18">
        <f t="shared" si="1313"/>
        <v>0</v>
      </c>
      <c r="AB415" s="18">
        <f t="shared" si="1314"/>
        <v>0</v>
      </c>
      <c r="AC415" s="18">
        <f t="shared" si="1315"/>
        <v>0</v>
      </c>
      <c r="AD415" s="18">
        <f t="shared" si="1316"/>
        <v>0</v>
      </c>
      <c r="AE415" s="18">
        <f t="shared" si="1317"/>
        <v>0</v>
      </c>
      <c r="AF415" s="41">
        <f t="shared" si="1318"/>
        <v>1550</v>
      </c>
      <c r="AG415" s="41">
        <f t="shared" si="1319"/>
        <v>0</v>
      </c>
      <c r="AH415" s="41">
        <f t="shared" si="1320"/>
        <v>0</v>
      </c>
      <c r="AI415" s="41">
        <f t="shared" si="1321"/>
        <v>0</v>
      </c>
      <c r="AJ415" s="41">
        <f t="shared" si="1322"/>
        <v>0</v>
      </c>
      <c r="AK415" s="41">
        <f t="shared" si="1323"/>
        <v>0</v>
      </c>
      <c r="AL415" s="41">
        <f t="shared" si="1324"/>
        <v>1550</v>
      </c>
      <c r="AM415" s="41">
        <f t="shared" si="1325"/>
        <v>0</v>
      </c>
      <c r="AN415" s="41">
        <f t="shared" si="1326"/>
        <v>0</v>
      </c>
      <c r="AO415" s="14">
        <f t="shared" si="1327"/>
        <v>0</v>
      </c>
      <c r="AP415" s="42">
        <f t="shared" si="1328"/>
        <v>300</v>
      </c>
      <c r="AQ415" s="42">
        <f t="shared" si="1329"/>
        <v>0</v>
      </c>
      <c r="AR415" s="42">
        <f t="shared" si="1330"/>
        <v>0</v>
      </c>
      <c r="AS415" s="42">
        <f t="shared" si="1331"/>
        <v>0</v>
      </c>
      <c r="AT415" s="42">
        <f t="shared" si="1332"/>
        <v>0</v>
      </c>
      <c r="AU415" s="42">
        <f t="shared" si="1155"/>
        <v>300</v>
      </c>
      <c r="AV415" s="42">
        <f t="shared" si="1156"/>
        <v>0</v>
      </c>
      <c r="AW415" s="42">
        <f t="shared" si="1157"/>
        <v>300</v>
      </c>
      <c r="AX415" s="42">
        <f t="shared" si="1158"/>
        <v>300</v>
      </c>
      <c r="AY415" s="42">
        <f t="shared" si="1159"/>
        <v>300</v>
      </c>
      <c r="AZ415" s="42">
        <f t="shared" si="1333"/>
        <v>0</v>
      </c>
      <c r="BA415" s="43">
        <f t="shared" si="1160"/>
        <v>100</v>
      </c>
      <c r="BB415" s="20"/>
    </row>
    <row r="416" spans="2:54" ht="31.2" x14ac:dyDescent="0.3">
      <c r="B416" s="38" t="s">
        <v>239</v>
      </c>
      <c r="C416" s="38" t="s">
        <v>339</v>
      </c>
      <c r="D416" s="38" t="s">
        <v>94</v>
      </c>
      <c r="E416" s="39" t="str">
        <f t="shared" si="1152"/>
        <v>1003</v>
      </c>
      <c r="F416" s="38" t="s">
        <v>249</v>
      </c>
      <c r="G416" s="17"/>
      <c r="H416" s="40" t="s">
        <v>250</v>
      </c>
      <c r="I416" s="18">
        <f t="shared" si="1298"/>
        <v>200</v>
      </c>
      <c r="J416" s="18">
        <f t="shared" si="1299"/>
        <v>200</v>
      </c>
      <c r="K416" s="18">
        <f t="shared" si="1300"/>
        <v>200</v>
      </c>
      <c r="L416" s="18">
        <f t="shared" si="1301"/>
        <v>100</v>
      </c>
      <c r="M416" s="18">
        <f t="shared" si="1302"/>
        <v>100</v>
      </c>
      <c r="N416" s="18">
        <f t="shared" si="1303"/>
        <v>100</v>
      </c>
      <c r="O416" s="18">
        <f t="shared" si="1304"/>
        <v>0</v>
      </c>
      <c r="P416" s="18">
        <f t="shared" si="1305"/>
        <v>0</v>
      </c>
      <c r="Q416" s="18">
        <f t="shared" si="1306"/>
        <v>0</v>
      </c>
      <c r="R416" s="18">
        <f t="shared" si="1307"/>
        <v>0</v>
      </c>
      <c r="S416" s="18">
        <f t="shared" si="1308"/>
        <v>0</v>
      </c>
      <c r="T416" s="18">
        <f t="shared" si="1190"/>
        <v>300</v>
      </c>
      <c r="U416" s="18">
        <f t="shared" si="1153"/>
        <v>300</v>
      </c>
      <c r="V416" s="18">
        <f t="shared" si="1154"/>
        <v>300</v>
      </c>
      <c r="W416" s="18">
        <f t="shared" si="1309"/>
        <v>0</v>
      </c>
      <c r="X416" s="18">
        <f t="shared" si="1310"/>
        <v>0</v>
      </c>
      <c r="Y416" s="18">
        <f t="shared" si="1311"/>
        <v>0</v>
      </c>
      <c r="Z416" s="18">
        <f t="shared" si="1312"/>
        <v>0</v>
      </c>
      <c r="AA416" s="18">
        <f t="shared" si="1313"/>
        <v>0</v>
      </c>
      <c r="AB416" s="18">
        <f t="shared" si="1314"/>
        <v>0</v>
      </c>
      <c r="AC416" s="18">
        <f t="shared" si="1315"/>
        <v>0</v>
      </c>
      <c r="AD416" s="18">
        <f t="shared" si="1316"/>
        <v>0</v>
      </c>
      <c r="AE416" s="18">
        <f t="shared" si="1317"/>
        <v>0</v>
      </c>
      <c r="AF416" s="41">
        <f t="shared" si="1318"/>
        <v>1550</v>
      </c>
      <c r="AG416" s="41">
        <f t="shared" si="1319"/>
        <v>0</v>
      </c>
      <c r="AH416" s="41">
        <f t="shared" si="1320"/>
        <v>0</v>
      </c>
      <c r="AI416" s="41">
        <f t="shared" si="1321"/>
        <v>0</v>
      </c>
      <c r="AJ416" s="41">
        <f t="shared" si="1322"/>
        <v>0</v>
      </c>
      <c r="AK416" s="41">
        <f t="shared" si="1323"/>
        <v>0</v>
      </c>
      <c r="AL416" s="41">
        <f t="shared" si="1324"/>
        <v>1550</v>
      </c>
      <c r="AM416" s="41">
        <f t="shared" si="1325"/>
        <v>0</v>
      </c>
      <c r="AN416" s="41">
        <f t="shared" si="1326"/>
        <v>0</v>
      </c>
      <c r="AO416" s="42">
        <f t="shared" si="1327"/>
        <v>0</v>
      </c>
      <c r="AP416" s="42">
        <f t="shared" si="1328"/>
        <v>300</v>
      </c>
      <c r="AQ416" s="42">
        <f t="shared" si="1329"/>
        <v>0</v>
      </c>
      <c r="AR416" s="42">
        <f t="shared" si="1330"/>
        <v>0</v>
      </c>
      <c r="AS416" s="42">
        <f t="shared" si="1331"/>
        <v>0</v>
      </c>
      <c r="AT416" s="42">
        <f t="shared" si="1332"/>
        <v>0</v>
      </c>
      <c r="AU416" s="42">
        <f t="shared" si="1155"/>
        <v>300</v>
      </c>
      <c r="AV416" s="42">
        <f t="shared" si="1156"/>
        <v>0</v>
      </c>
      <c r="AW416" s="42">
        <f t="shared" si="1157"/>
        <v>300</v>
      </c>
      <c r="AX416" s="42">
        <f t="shared" si="1158"/>
        <v>300</v>
      </c>
      <c r="AY416" s="42">
        <f t="shared" si="1159"/>
        <v>300</v>
      </c>
      <c r="AZ416" s="42">
        <f t="shared" si="1333"/>
        <v>0</v>
      </c>
      <c r="BA416" s="43">
        <f t="shared" si="1160"/>
        <v>100</v>
      </c>
      <c r="BB416" s="20"/>
    </row>
    <row r="417" spans="2:54" ht="62.4" x14ac:dyDescent="0.3">
      <c r="B417" s="38" t="s">
        <v>239</v>
      </c>
      <c r="C417" s="38" t="s">
        <v>339</v>
      </c>
      <c r="D417" s="38" t="s">
        <v>94</v>
      </c>
      <c r="E417" s="39" t="str">
        <f t="shared" si="1152"/>
        <v>1003</v>
      </c>
      <c r="F417" s="38" t="s">
        <v>256</v>
      </c>
      <c r="G417" s="17"/>
      <c r="H417" s="40" t="s">
        <v>257</v>
      </c>
      <c r="I417" s="18">
        <f t="shared" si="1298"/>
        <v>200</v>
      </c>
      <c r="J417" s="18">
        <f t="shared" si="1299"/>
        <v>200</v>
      </c>
      <c r="K417" s="18">
        <f t="shared" si="1300"/>
        <v>200</v>
      </c>
      <c r="L417" s="18">
        <f t="shared" si="1301"/>
        <v>100</v>
      </c>
      <c r="M417" s="18">
        <f t="shared" si="1302"/>
        <v>100</v>
      </c>
      <c r="N417" s="18">
        <f t="shared" si="1303"/>
        <v>100</v>
      </c>
      <c r="O417" s="18">
        <f t="shared" si="1304"/>
        <v>0</v>
      </c>
      <c r="P417" s="18">
        <f t="shared" si="1305"/>
        <v>0</v>
      </c>
      <c r="Q417" s="18">
        <f t="shared" si="1306"/>
        <v>0</v>
      </c>
      <c r="R417" s="18">
        <f t="shared" si="1307"/>
        <v>0</v>
      </c>
      <c r="S417" s="18">
        <f t="shared" si="1308"/>
        <v>0</v>
      </c>
      <c r="T417" s="18">
        <f t="shared" si="1190"/>
        <v>300</v>
      </c>
      <c r="U417" s="18">
        <f t="shared" si="1153"/>
        <v>300</v>
      </c>
      <c r="V417" s="18">
        <f t="shared" si="1154"/>
        <v>300</v>
      </c>
      <c r="W417" s="18">
        <f t="shared" si="1309"/>
        <v>0</v>
      </c>
      <c r="X417" s="18">
        <f t="shared" si="1310"/>
        <v>0</v>
      </c>
      <c r="Y417" s="18">
        <f t="shared" si="1311"/>
        <v>0</v>
      </c>
      <c r="Z417" s="18">
        <f t="shared" si="1312"/>
        <v>0</v>
      </c>
      <c r="AA417" s="18">
        <f t="shared" si="1313"/>
        <v>0</v>
      </c>
      <c r="AB417" s="18">
        <f t="shared" si="1314"/>
        <v>0</v>
      </c>
      <c r="AC417" s="18">
        <f t="shared" si="1315"/>
        <v>0</v>
      </c>
      <c r="AD417" s="18">
        <f t="shared" si="1316"/>
        <v>0</v>
      </c>
      <c r="AE417" s="18">
        <f t="shared" si="1317"/>
        <v>0</v>
      </c>
      <c r="AF417" s="41">
        <f t="shared" si="1318"/>
        <v>1550</v>
      </c>
      <c r="AG417" s="41">
        <f t="shared" si="1319"/>
        <v>0</v>
      </c>
      <c r="AH417" s="41">
        <f t="shared" si="1320"/>
        <v>0</v>
      </c>
      <c r="AI417" s="41">
        <f t="shared" si="1321"/>
        <v>0</v>
      </c>
      <c r="AJ417" s="41">
        <f t="shared" si="1322"/>
        <v>0</v>
      </c>
      <c r="AK417" s="41">
        <f t="shared" si="1323"/>
        <v>0</v>
      </c>
      <c r="AL417" s="41">
        <f t="shared" si="1324"/>
        <v>1550</v>
      </c>
      <c r="AM417" s="41">
        <f t="shared" si="1325"/>
        <v>0</v>
      </c>
      <c r="AN417" s="41">
        <f t="shared" si="1326"/>
        <v>0</v>
      </c>
      <c r="AO417" s="14">
        <f t="shared" si="1327"/>
        <v>0</v>
      </c>
      <c r="AP417" s="42">
        <f t="shared" si="1328"/>
        <v>300</v>
      </c>
      <c r="AQ417" s="42">
        <f t="shared" si="1329"/>
        <v>0</v>
      </c>
      <c r="AR417" s="42">
        <f t="shared" si="1330"/>
        <v>0</v>
      </c>
      <c r="AS417" s="42">
        <f t="shared" si="1331"/>
        <v>0</v>
      </c>
      <c r="AT417" s="42">
        <f t="shared" si="1332"/>
        <v>0</v>
      </c>
      <c r="AU417" s="42">
        <f t="shared" si="1155"/>
        <v>300</v>
      </c>
      <c r="AV417" s="42">
        <f t="shared" si="1156"/>
        <v>0</v>
      </c>
      <c r="AW417" s="42">
        <f t="shared" si="1157"/>
        <v>300</v>
      </c>
      <c r="AX417" s="42">
        <f t="shared" si="1158"/>
        <v>300</v>
      </c>
      <c r="AY417" s="42">
        <f t="shared" si="1159"/>
        <v>300</v>
      </c>
      <c r="AZ417" s="42">
        <f t="shared" si="1333"/>
        <v>0</v>
      </c>
      <c r="BA417" s="43">
        <f t="shared" si="1160"/>
        <v>100</v>
      </c>
      <c r="BB417" s="20"/>
    </row>
    <row r="418" spans="2:54" ht="31.2" x14ac:dyDescent="0.3">
      <c r="B418" s="38" t="s">
        <v>239</v>
      </c>
      <c r="C418" s="38" t="s">
        <v>339</v>
      </c>
      <c r="D418" s="38" t="s">
        <v>94</v>
      </c>
      <c r="E418" s="39" t="str">
        <f t="shared" si="1152"/>
        <v>1003</v>
      </c>
      <c r="F418" s="38" t="s">
        <v>256</v>
      </c>
      <c r="G418" s="16" t="s">
        <v>150</v>
      </c>
      <c r="H418" s="40" t="s">
        <v>151</v>
      </c>
      <c r="I418" s="18">
        <v>200</v>
      </c>
      <c r="J418" s="18">
        <v>200</v>
      </c>
      <c r="K418" s="18">
        <v>200</v>
      </c>
      <c r="L418" s="18">
        <v>100</v>
      </c>
      <c r="M418" s="18">
        <v>100</v>
      </c>
      <c r="N418" s="18">
        <v>100</v>
      </c>
      <c r="O418" s="18">
        <v>0</v>
      </c>
      <c r="P418" s="18">
        <v>0</v>
      </c>
      <c r="Q418" s="18">
        <v>0</v>
      </c>
      <c r="R418" s="18">
        <v>0</v>
      </c>
      <c r="S418" s="18"/>
      <c r="T418" s="18">
        <f t="shared" si="1190"/>
        <v>300</v>
      </c>
      <c r="U418" s="18">
        <f t="shared" si="1153"/>
        <v>300</v>
      </c>
      <c r="V418" s="18">
        <f t="shared" si="1154"/>
        <v>300</v>
      </c>
      <c r="W418" s="18"/>
      <c r="X418" s="18"/>
      <c r="Y418" s="18"/>
      <c r="Z418" s="18"/>
      <c r="AA418" s="18"/>
      <c r="AB418" s="18"/>
      <c r="AC418" s="18"/>
      <c r="AD418" s="18"/>
      <c r="AE418" s="18"/>
      <c r="AF418" s="41">
        <v>1550</v>
      </c>
      <c r="AG418" s="41"/>
      <c r="AH418" s="41">
        <v>0</v>
      </c>
      <c r="AI418" s="41">
        <v>0</v>
      </c>
      <c r="AJ418" s="41">
        <v>0</v>
      </c>
      <c r="AK418" s="41">
        <v>0</v>
      </c>
      <c r="AL418" s="41">
        <v>1550</v>
      </c>
      <c r="AM418" s="41">
        <v>0</v>
      </c>
      <c r="AN418" s="41">
        <v>0</v>
      </c>
      <c r="AO418" s="42">
        <v>0</v>
      </c>
      <c r="AP418" s="42">
        <v>300</v>
      </c>
      <c r="AQ418" s="42">
        <v>0</v>
      </c>
      <c r="AR418" s="42">
        <v>0</v>
      </c>
      <c r="AS418" s="42">
        <v>0</v>
      </c>
      <c r="AT418" s="42">
        <v>0</v>
      </c>
      <c r="AU418" s="42">
        <f t="shared" si="1155"/>
        <v>300</v>
      </c>
      <c r="AV418" s="42">
        <f t="shared" si="1156"/>
        <v>0</v>
      </c>
      <c r="AW418" s="42">
        <f t="shared" si="1157"/>
        <v>300</v>
      </c>
      <c r="AX418" s="42">
        <f t="shared" si="1158"/>
        <v>300</v>
      </c>
      <c r="AY418" s="42">
        <f t="shared" si="1159"/>
        <v>300</v>
      </c>
      <c r="AZ418" s="42"/>
      <c r="BA418" s="43">
        <f t="shared" si="1160"/>
        <v>100</v>
      </c>
      <c r="BB418" s="44"/>
    </row>
    <row r="419" spans="2:54" s="21" customFormat="1" ht="31.2" x14ac:dyDescent="0.3">
      <c r="B419" s="22" t="s">
        <v>342</v>
      </c>
      <c r="C419" s="22"/>
      <c r="D419" s="22"/>
      <c r="E419" s="23" t="str">
        <f t="shared" si="1152"/>
        <v/>
      </c>
      <c r="F419" s="22"/>
      <c r="G419" s="22"/>
      <c r="H419" s="24" t="s">
        <v>343</v>
      </c>
      <c r="I419" s="25">
        <f t="shared" ref="I419:S419" si="1334">I420+I683+I645</f>
        <v>22706335.5</v>
      </c>
      <c r="J419" s="25">
        <f t="shared" si="1334"/>
        <v>25210522.899999999</v>
      </c>
      <c r="K419" s="25">
        <f t="shared" si="1334"/>
        <v>22590536.699999996</v>
      </c>
      <c r="L419" s="25">
        <f t="shared" si="1334"/>
        <v>-62881.499999999993</v>
      </c>
      <c r="M419" s="25">
        <f t="shared" si="1334"/>
        <v>-63216.599999999991</v>
      </c>
      <c r="N419" s="25">
        <f t="shared" si="1334"/>
        <v>-63216.599999999991</v>
      </c>
      <c r="O419" s="25">
        <f t="shared" si="1334"/>
        <v>29175.35</v>
      </c>
      <c r="P419" s="25">
        <f t="shared" si="1334"/>
        <v>-57357.982000000011</v>
      </c>
      <c r="Q419" s="25">
        <f t="shared" si="1334"/>
        <v>395802.31299999997</v>
      </c>
      <c r="R419" s="25">
        <f t="shared" si="1334"/>
        <v>630165.84699999995</v>
      </c>
      <c r="S419" s="25">
        <f t="shared" si="1334"/>
        <v>500708.56400000001</v>
      </c>
      <c r="T419" s="25">
        <f t="shared" si="1190"/>
        <v>24141948.092</v>
      </c>
      <c r="U419" s="25">
        <f t="shared" si="1153"/>
        <v>25147306.299999997</v>
      </c>
      <c r="V419" s="25">
        <f t="shared" si="1154"/>
        <v>22527320.099999994</v>
      </c>
      <c r="W419" s="25">
        <f t="shared" ref="W419:AT419" si="1335">W420+W683+W645</f>
        <v>36811.83</v>
      </c>
      <c r="X419" s="25">
        <f t="shared" si="1335"/>
        <v>0</v>
      </c>
      <c r="Y419" s="25">
        <f t="shared" si="1335"/>
        <v>207864.95199999999</v>
      </c>
      <c r="Z419" s="25">
        <f t="shared" si="1335"/>
        <v>256031.78200000001</v>
      </c>
      <c r="AA419" s="25">
        <f t="shared" si="1335"/>
        <v>21096.7</v>
      </c>
      <c r="AB419" s="25">
        <f t="shared" si="1335"/>
        <v>-207864.95200000002</v>
      </c>
      <c r="AC419" s="25">
        <f t="shared" si="1335"/>
        <v>21096.7</v>
      </c>
      <c r="AD419" s="25">
        <f t="shared" si="1335"/>
        <v>-3.5999999999999997E-2</v>
      </c>
      <c r="AE419" s="25">
        <f t="shared" si="1335"/>
        <v>0</v>
      </c>
      <c r="AF419" s="26">
        <f t="shared" si="1335"/>
        <v>25767704.596300002</v>
      </c>
      <c r="AG419" s="26">
        <f t="shared" si="1335"/>
        <v>0</v>
      </c>
      <c r="AH419" s="26">
        <f t="shared" si="1335"/>
        <v>18528780.957739998</v>
      </c>
      <c r="AI419" s="26">
        <f t="shared" si="1335"/>
        <v>0</v>
      </c>
      <c r="AJ419" s="26">
        <f t="shared" si="1335"/>
        <v>67728.399999999994</v>
      </c>
      <c r="AK419" s="26">
        <f t="shared" si="1335"/>
        <v>0</v>
      </c>
      <c r="AL419" s="26">
        <f t="shared" si="1335"/>
        <v>25279770.683910005</v>
      </c>
      <c r="AM419" s="26">
        <f t="shared" si="1335"/>
        <v>18306166.469350003</v>
      </c>
      <c r="AN419" s="26">
        <f t="shared" si="1335"/>
        <v>67728.320129999993</v>
      </c>
      <c r="AO419" s="45">
        <f t="shared" si="1335"/>
        <v>16843961.363190003</v>
      </c>
      <c r="AP419" s="27">
        <f t="shared" si="1335"/>
        <v>25142236.648130011</v>
      </c>
      <c r="AQ419" s="27">
        <f t="shared" si="1335"/>
        <v>29175.35</v>
      </c>
      <c r="AR419" s="27">
        <f t="shared" si="1335"/>
        <v>0</v>
      </c>
      <c r="AS419" s="27">
        <f t="shared" si="1335"/>
        <v>0</v>
      </c>
      <c r="AT419" s="27">
        <f t="shared" si="1335"/>
        <v>0</v>
      </c>
      <c r="AU419" s="27">
        <f t="shared" si="1155"/>
        <v>25171411.998130012</v>
      </c>
      <c r="AV419" s="27">
        <f t="shared" si="1156"/>
        <v>-1029463.9061300121</v>
      </c>
      <c r="AW419" s="27">
        <f t="shared" si="1157"/>
        <v>24642656.655999999</v>
      </c>
      <c r="AX419" s="27">
        <f t="shared" si="1158"/>
        <v>24960538.047999997</v>
      </c>
      <c r="AY419" s="27">
        <f t="shared" si="1159"/>
        <v>22548416.763999995</v>
      </c>
      <c r="AZ419" s="27">
        <f>AZ420+AZ683+AZ645</f>
        <v>0</v>
      </c>
      <c r="BA419" s="28">
        <f t="shared" si="1160"/>
        <v>98.106412969123909</v>
      </c>
      <c r="BB419" s="20"/>
    </row>
    <row r="420" spans="2:54" s="21" customFormat="1" x14ac:dyDescent="0.3">
      <c r="B420" s="22" t="s">
        <v>342</v>
      </c>
      <c r="C420" s="22" t="s">
        <v>189</v>
      </c>
      <c r="D420" s="22"/>
      <c r="E420" s="23" t="str">
        <f t="shared" si="1152"/>
        <v>07</v>
      </c>
      <c r="F420" s="22"/>
      <c r="G420" s="22"/>
      <c r="H420" s="24" t="s">
        <v>241</v>
      </c>
      <c r="I420" s="25">
        <f t="shared" ref="I420:S420" si="1336">I568+I451+I421+I531+I558</f>
        <v>22230244.399999999</v>
      </c>
      <c r="J420" s="25">
        <f t="shared" si="1336"/>
        <v>24728142.199999999</v>
      </c>
      <c r="K420" s="25">
        <f t="shared" si="1336"/>
        <v>22120203.699999996</v>
      </c>
      <c r="L420" s="25">
        <f t="shared" si="1336"/>
        <v>-60736.899999999994</v>
      </c>
      <c r="M420" s="25">
        <f t="shared" si="1336"/>
        <v>-61054.599999999991</v>
      </c>
      <c r="N420" s="25">
        <f t="shared" si="1336"/>
        <v>-61054.599999999991</v>
      </c>
      <c r="O420" s="25">
        <f t="shared" si="1336"/>
        <v>9409.1419999999998</v>
      </c>
      <c r="P420" s="25">
        <f t="shared" si="1336"/>
        <v>-58173.382000000012</v>
      </c>
      <c r="Q420" s="25">
        <f t="shared" si="1336"/>
        <v>395802.31299999997</v>
      </c>
      <c r="R420" s="25">
        <f t="shared" si="1336"/>
        <v>630165.84699999995</v>
      </c>
      <c r="S420" s="25">
        <f t="shared" si="1336"/>
        <v>479393.98</v>
      </c>
      <c r="T420" s="25">
        <f t="shared" si="1190"/>
        <v>23626105.400000002</v>
      </c>
      <c r="U420" s="25">
        <f t="shared" si="1153"/>
        <v>24667087.599999998</v>
      </c>
      <c r="V420" s="25">
        <f t="shared" si="1154"/>
        <v>22059149.099999994</v>
      </c>
      <c r="W420" s="25">
        <f t="shared" ref="W420:AT420" si="1337">W568+W451+W421+W531+W558</f>
        <v>25432.154999999999</v>
      </c>
      <c r="X420" s="25">
        <f t="shared" si="1337"/>
        <v>0</v>
      </c>
      <c r="Y420" s="25">
        <f t="shared" si="1337"/>
        <v>197930.04300000001</v>
      </c>
      <c r="Z420" s="25">
        <f t="shared" si="1337"/>
        <v>256031.78200000001</v>
      </c>
      <c r="AA420" s="25">
        <f t="shared" si="1337"/>
        <v>21096.7</v>
      </c>
      <c r="AB420" s="25">
        <f t="shared" si="1337"/>
        <v>-196988.85200000001</v>
      </c>
      <c r="AC420" s="25">
        <f t="shared" si="1337"/>
        <v>21096.7</v>
      </c>
      <c r="AD420" s="25">
        <f t="shared" si="1337"/>
        <v>-3.5999999999999997E-2</v>
      </c>
      <c r="AE420" s="25">
        <f t="shared" si="1337"/>
        <v>0</v>
      </c>
      <c r="AF420" s="26">
        <f t="shared" si="1337"/>
        <v>25159555.657870002</v>
      </c>
      <c r="AG420" s="26">
        <f t="shared" si="1337"/>
        <v>0</v>
      </c>
      <c r="AH420" s="26">
        <f t="shared" si="1337"/>
        <v>18377736.414639998</v>
      </c>
      <c r="AI420" s="26">
        <f t="shared" si="1337"/>
        <v>0</v>
      </c>
      <c r="AJ420" s="26">
        <f t="shared" si="1337"/>
        <v>67728.399999999994</v>
      </c>
      <c r="AK420" s="26">
        <f t="shared" si="1337"/>
        <v>0</v>
      </c>
      <c r="AL420" s="26">
        <f t="shared" si="1337"/>
        <v>24707833.491690002</v>
      </c>
      <c r="AM420" s="26">
        <f t="shared" si="1337"/>
        <v>18189188.743640002</v>
      </c>
      <c r="AN420" s="26">
        <f t="shared" si="1337"/>
        <v>67728.320129999993</v>
      </c>
      <c r="AO420" s="27">
        <f t="shared" si="1337"/>
        <v>16489108.447600001</v>
      </c>
      <c r="AP420" s="27">
        <f t="shared" si="1337"/>
        <v>24556476.147370011</v>
      </c>
      <c r="AQ420" s="27">
        <f t="shared" si="1337"/>
        <v>9409.1419999999998</v>
      </c>
      <c r="AR420" s="27">
        <f t="shared" si="1337"/>
        <v>0</v>
      </c>
      <c r="AS420" s="27">
        <f t="shared" si="1337"/>
        <v>0</v>
      </c>
      <c r="AT420" s="27">
        <f t="shared" si="1337"/>
        <v>0</v>
      </c>
      <c r="AU420" s="27">
        <f t="shared" si="1155"/>
        <v>24565885.289370012</v>
      </c>
      <c r="AV420" s="27">
        <f t="shared" si="1156"/>
        <v>-939779.8893700093</v>
      </c>
      <c r="AW420" s="27">
        <f t="shared" si="1157"/>
        <v>24105499.380000006</v>
      </c>
      <c r="AX420" s="27">
        <f t="shared" si="1158"/>
        <v>24491195.447999995</v>
      </c>
      <c r="AY420" s="27">
        <f t="shared" si="1159"/>
        <v>22080245.763999995</v>
      </c>
      <c r="AZ420" s="27">
        <f>AZ568+AZ451+AZ421+AZ531+AZ558</f>
        <v>0</v>
      </c>
      <c r="BA420" s="28">
        <f t="shared" si="1160"/>
        <v>98.204570174757038</v>
      </c>
      <c r="BB420" s="20"/>
    </row>
    <row r="421" spans="2:54" s="30" customFormat="1" x14ac:dyDescent="0.3">
      <c r="B421" s="31" t="s">
        <v>342</v>
      </c>
      <c r="C421" s="31" t="s">
        <v>189</v>
      </c>
      <c r="D421" s="31" t="s">
        <v>42</v>
      </c>
      <c r="E421" s="29" t="str">
        <f t="shared" si="1152"/>
        <v>0701</v>
      </c>
      <c r="F421" s="31"/>
      <c r="G421" s="31"/>
      <c r="H421" s="32" t="s">
        <v>344</v>
      </c>
      <c r="I421" s="33">
        <f t="shared" ref="I421:S421" si="1338">I422</f>
        <v>8368300.2000000002</v>
      </c>
      <c r="J421" s="33">
        <f t="shared" si="1338"/>
        <v>8094277.5</v>
      </c>
      <c r="K421" s="33">
        <f t="shared" si="1338"/>
        <v>8203658</v>
      </c>
      <c r="L421" s="33">
        <f t="shared" si="1338"/>
        <v>0</v>
      </c>
      <c r="M421" s="33">
        <f t="shared" si="1338"/>
        <v>0</v>
      </c>
      <c r="N421" s="33">
        <f t="shared" si="1338"/>
        <v>0</v>
      </c>
      <c r="O421" s="33">
        <f t="shared" si="1338"/>
        <v>-157951.06899999999</v>
      </c>
      <c r="P421" s="33">
        <f t="shared" si="1338"/>
        <v>3993.6</v>
      </c>
      <c r="Q421" s="33">
        <f t="shared" si="1338"/>
        <v>-44495.839999999997</v>
      </c>
      <c r="R421" s="33">
        <f t="shared" si="1338"/>
        <v>0</v>
      </c>
      <c r="S421" s="33">
        <f t="shared" si="1338"/>
        <v>234279.628</v>
      </c>
      <c r="T421" s="33">
        <f t="shared" si="1190"/>
        <v>8404126.5189999994</v>
      </c>
      <c r="U421" s="33">
        <f t="shared" si="1153"/>
        <v>8094277.5</v>
      </c>
      <c r="V421" s="33">
        <f t="shared" si="1154"/>
        <v>8203658</v>
      </c>
      <c r="W421" s="33">
        <f t="shared" ref="W421:AT421" si="1339">W422</f>
        <v>0</v>
      </c>
      <c r="X421" s="33">
        <f t="shared" si="1339"/>
        <v>0</v>
      </c>
      <c r="Y421" s="33">
        <f t="shared" si="1339"/>
        <v>69107.092000000004</v>
      </c>
      <c r="Z421" s="33">
        <f t="shared" si="1339"/>
        <v>165172.53599999999</v>
      </c>
      <c r="AA421" s="33">
        <f t="shared" si="1339"/>
        <v>0</v>
      </c>
      <c r="AB421" s="33">
        <f t="shared" si="1339"/>
        <v>-63190.881999999998</v>
      </c>
      <c r="AC421" s="33">
        <f t="shared" si="1339"/>
        <v>0</v>
      </c>
      <c r="AD421" s="33">
        <f t="shared" si="1339"/>
        <v>-3.5999999999999997E-2</v>
      </c>
      <c r="AE421" s="33">
        <f t="shared" si="1339"/>
        <v>0</v>
      </c>
      <c r="AF421" s="34">
        <f t="shared" si="1339"/>
        <v>8849575.9076000024</v>
      </c>
      <c r="AG421" s="34">
        <f t="shared" si="1339"/>
        <v>0</v>
      </c>
      <c r="AH421" s="34">
        <f t="shared" si="1339"/>
        <v>6800173.5099000009</v>
      </c>
      <c r="AI421" s="34">
        <f t="shared" si="1339"/>
        <v>0</v>
      </c>
      <c r="AJ421" s="34">
        <f t="shared" si="1339"/>
        <v>0</v>
      </c>
      <c r="AK421" s="34">
        <f t="shared" si="1339"/>
        <v>0</v>
      </c>
      <c r="AL421" s="34">
        <f t="shared" si="1339"/>
        <v>8654325.0838099997</v>
      </c>
      <c r="AM421" s="34">
        <f t="shared" si="1339"/>
        <v>6646658.5874699997</v>
      </c>
      <c r="AN421" s="34">
        <f t="shared" si="1339"/>
        <v>0</v>
      </c>
      <c r="AO421" s="35">
        <f t="shared" si="1339"/>
        <v>5998778.40747</v>
      </c>
      <c r="AP421" s="36">
        <f t="shared" si="1339"/>
        <v>8791066.869880002</v>
      </c>
      <c r="AQ421" s="36">
        <f t="shared" si="1339"/>
        <v>-157951.06899999999</v>
      </c>
      <c r="AR421" s="36">
        <f t="shared" si="1339"/>
        <v>0</v>
      </c>
      <c r="AS421" s="36">
        <f t="shared" si="1339"/>
        <v>0</v>
      </c>
      <c r="AT421" s="36">
        <f t="shared" si="1339"/>
        <v>0</v>
      </c>
      <c r="AU421" s="36">
        <f t="shared" si="1155"/>
        <v>8633115.8008800019</v>
      </c>
      <c r="AV421" s="36">
        <f t="shared" si="1156"/>
        <v>-228989.28188000247</v>
      </c>
      <c r="AW421" s="36">
        <f t="shared" si="1157"/>
        <v>8638406.1469999999</v>
      </c>
      <c r="AX421" s="36">
        <f t="shared" si="1158"/>
        <v>8031086.6179999998</v>
      </c>
      <c r="AY421" s="36">
        <f t="shared" si="1159"/>
        <v>8203657.9639999997</v>
      </c>
      <c r="AZ421" s="36">
        <f>AZ422</f>
        <v>0</v>
      </c>
      <c r="BA421" s="37">
        <f t="shared" si="1160"/>
        <v>97.793670274952703</v>
      </c>
      <c r="BB421" s="20"/>
    </row>
    <row r="422" spans="2:54" ht="31.2" x14ac:dyDescent="0.3">
      <c r="B422" s="38" t="s">
        <v>342</v>
      </c>
      <c r="C422" s="38" t="s">
        <v>189</v>
      </c>
      <c r="D422" s="38" t="s">
        <v>42</v>
      </c>
      <c r="E422" s="39" t="str">
        <f t="shared" ref="E422:E485" si="1340">CONCATENATE(C422,D422)</f>
        <v>0701</v>
      </c>
      <c r="F422" s="38" t="s">
        <v>345</v>
      </c>
      <c r="G422" s="38"/>
      <c r="H422" s="40" t="s">
        <v>346</v>
      </c>
      <c r="I422" s="18">
        <f t="shared" ref="I422:N422" si="1341">I427</f>
        <v>8368300.2000000002</v>
      </c>
      <c r="J422" s="18">
        <f t="shared" si="1341"/>
        <v>8094277.5</v>
      </c>
      <c r="K422" s="18">
        <f t="shared" si="1341"/>
        <v>8203658</v>
      </c>
      <c r="L422" s="18">
        <f t="shared" si="1341"/>
        <v>0</v>
      </c>
      <c r="M422" s="18">
        <f t="shared" si="1341"/>
        <v>0</v>
      </c>
      <c r="N422" s="18">
        <f t="shared" si="1341"/>
        <v>0</v>
      </c>
      <c r="O422" s="18">
        <f>O427+O423</f>
        <v>-157951.06899999999</v>
      </c>
      <c r="P422" s="18">
        <f>P427+P423</f>
        <v>3993.6</v>
      </c>
      <c r="Q422" s="18">
        <f>Q427+Q423</f>
        <v>-44495.839999999997</v>
      </c>
      <c r="R422" s="18">
        <f>R427+R423</f>
        <v>0</v>
      </c>
      <c r="S422" s="18">
        <f>S427</f>
        <v>234279.628</v>
      </c>
      <c r="T422" s="18">
        <f t="shared" si="1190"/>
        <v>8404126.5189999994</v>
      </c>
      <c r="U422" s="18">
        <f t="shared" ref="U422:U485" si="1342">J422+M422</f>
        <v>8094277.5</v>
      </c>
      <c r="V422" s="18">
        <f t="shared" ref="V422:V485" si="1343">K422+N422</f>
        <v>8203658</v>
      </c>
      <c r="W422" s="18">
        <f t="shared" ref="W422:AE422" si="1344">W427</f>
        <v>0</v>
      </c>
      <c r="X422" s="18">
        <f t="shared" si="1344"/>
        <v>0</v>
      </c>
      <c r="Y422" s="18">
        <f t="shared" si="1344"/>
        <v>69107.092000000004</v>
      </c>
      <c r="Z422" s="18">
        <f t="shared" si="1344"/>
        <v>165172.53599999999</v>
      </c>
      <c r="AA422" s="18">
        <f t="shared" si="1344"/>
        <v>0</v>
      </c>
      <c r="AB422" s="18">
        <f t="shared" si="1344"/>
        <v>-63190.881999999998</v>
      </c>
      <c r="AC422" s="18">
        <f t="shared" si="1344"/>
        <v>0</v>
      </c>
      <c r="AD422" s="18">
        <f t="shared" si="1344"/>
        <v>-3.5999999999999997E-2</v>
      </c>
      <c r="AE422" s="18">
        <f t="shared" si="1344"/>
        <v>0</v>
      </c>
      <c r="AF422" s="41">
        <f t="shared" ref="AF422:AT422" si="1345">AF427+AF423</f>
        <v>8849575.9076000024</v>
      </c>
      <c r="AG422" s="41">
        <f t="shared" si="1345"/>
        <v>0</v>
      </c>
      <c r="AH422" s="41">
        <f t="shared" si="1345"/>
        <v>6800173.5099000009</v>
      </c>
      <c r="AI422" s="41">
        <f t="shared" si="1345"/>
        <v>0</v>
      </c>
      <c r="AJ422" s="41">
        <f t="shared" si="1345"/>
        <v>0</v>
      </c>
      <c r="AK422" s="41">
        <f t="shared" si="1345"/>
        <v>0</v>
      </c>
      <c r="AL422" s="41">
        <f t="shared" si="1345"/>
        <v>8654325.0838099997</v>
      </c>
      <c r="AM422" s="41">
        <f t="shared" si="1345"/>
        <v>6646658.5874699997</v>
      </c>
      <c r="AN422" s="41">
        <f t="shared" si="1345"/>
        <v>0</v>
      </c>
      <c r="AO422" s="42">
        <f t="shared" si="1345"/>
        <v>5998778.40747</v>
      </c>
      <c r="AP422" s="42">
        <f t="shared" si="1345"/>
        <v>8791066.869880002</v>
      </c>
      <c r="AQ422" s="42">
        <f t="shared" si="1345"/>
        <v>-157951.06899999999</v>
      </c>
      <c r="AR422" s="42">
        <f t="shared" si="1345"/>
        <v>0</v>
      </c>
      <c r="AS422" s="42">
        <f t="shared" si="1345"/>
        <v>0</v>
      </c>
      <c r="AT422" s="42">
        <f t="shared" si="1345"/>
        <v>0</v>
      </c>
      <c r="AU422" s="42">
        <f t="shared" ref="AU422:AU485" si="1346">AP422+AS422+AT422+AR422+AQ422</f>
        <v>8633115.8008800019</v>
      </c>
      <c r="AV422" s="42">
        <f t="shared" ref="AV422:AV485" si="1347">T422-AU422</f>
        <v>-228989.28188000247</v>
      </c>
      <c r="AW422" s="42">
        <f t="shared" ref="AW422:AW485" si="1348">T422+W422+X422+Y422+Z422</f>
        <v>8638406.1469999999</v>
      </c>
      <c r="AX422" s="42">
        <f t="shared" ref="AX422:AX485" si="1349">U422+AA422+AB422</f>
        <v>8031086.6179999998</v>
      </c>
      <c r="AY422" s="42">
        <f t="shared" ref="AY422:AY485" si="1350">V422+AC422+AE422+AD422</f>
        <v>8203657.9639999997</v>
      </c>
      <c r="AZ422" s="42">
        <f>AZ427</f>
        <v>0</v>
      </c>
      <c r="BA422" s="43">
        <f t="shared" ref="BA422:BA485" si="1351">AL422/AF422*100</f>
        <v>97.793670274952703</v>
      </c>
      <c r="BB422" s="20"/>
    </row>
    <row r="423" spans="2:54" ht="31.2" x14ac:dyDescent="0.3">
      <c r="B423" s="38" t="s">
        <v>342</v>
      </c>
      <c r="C423" s="38" t="s">
        <v>189</v>
      </c>
      <c r="D423" s="38" t="s">
        <v>42</v>
      </c>
      <c r="E423" s="39" t="str">
        <f t="shared" si="1340"/>
        <v>0701</v>
      </c>
      <c r="F423" s="38" t="s">
        <v>347</v>
      </c>
      <c r="G423" s="38"/>
      <c r="H423" s="40" t="s">
        <v>308</v>
      </c>
      <c r="I423" s="18"/>
      <c r="J423" s="18"/>
      <c r="K423" s="18"/>
      <c r="L423" s="18"/>
      <c r="M423" s="18"/>
      <c r="N423" s="18"/>
      <c r="O423" s="18">
        <f t="shared" ref="O423:O425" si="1352">O424</f>
        <v>0</v>
      </c>
      <c r="P423" s="18">
        <f t="shared" ref="P423:P425" si="1353">P424</f>
        <v>0</v>
      </c>
      <c r="Q423" s="18">
        <f t="shared" ref="Q423:Q425" si="1354">Q424</f>
        <v>0</v>
      </c>
      <c r="R423" s="18">
        <f t="shared" ref="R423:R425" si="1355">R424</f>
        <v>0</v>
      </c>
      <c r="S423" s="18"/>
      <c r="T423" s="18">
        <f t="shared" si="1190"/>
        <v>0</v>
      </c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41">
        <f t="shared" ref="AF423:AF425" si="1356">AF424</f>
        <v>83228.041400000002</v>
      </c>
      <c r="AG423" s="41">
        <f t="shared" ref="AG423:AG425" si="1357">AG424</f>
        <v>0</v>
      </c>
      <c r="AH423" s="41">
        <f t="shared" ref="AH423:AH425" si="1358">AH424</f>
        <v>64166.5625</v>
      </c>
      <c r="AI423" s="41">
        <f t="shared" ref="AI423:AI425" si="1359">AI424</f>
        <v>0</v>
      </c>
      <c r="AJ423" s="41">
        <f t="shared" ref="AJ423:AJ425" si="1360">AJ424</f>
        <v>0</v>
      </c>
      <c r="AK423" s="41">
        <f t="shared" ref="AK423:AK425" si="1361">AK424</f>
        <v>0</v>
      </c>
      <c r="AL423" s="41">
        <f t="shared" ref="AL423:AL425" si="1362">AL424</f>
        <v>83228.041400000002</v>
      </c>
      <c r="AM423" s="41">
        <f t="shared" ref="AM423:AM425" si="1363">AM424</f>
        <v>64166.5625</v>
      </c>
      <c r="AN423" s="41">
        <f t="shared" ref="AN423:AN425" si="1364">AN424</f>
        <v>0</v>
      </c>
      <c r="AO423" s="14">
        <f t="shared" ref="AO423:AO425" si="1365">AO424</f>
        <v>54044.27046</v>
      </c>
      <c r="AP423" s="42">
        <f t="shared" ref="AP423:AP425" si="1366">AP424</f>
        <v>83228.041400000002</v>
      </c>
      <c r="AQ423" s="42">
        <f t="shared" ref="AQ423:AQ425" si="1367">AQ424</f>
        <v>0</v>
      </c>
      <c r="AR423" s="42">
        <f t="shared" ref="AR423:AR425" si="1368">AR424</f>
        <v>0</v>
      </c>
      <c r="AS423" s="42">
        <f t="shared" ref="AS423:AS425" si="1369">AS424</f>
        <v>0</v>
      </c>
      <c r="AT423" s="42">
        <f t="shared" ref="AT423:AT425" si="1370">AT424</f>
        <v>0</v>
      </c>
      <c r="AU423" s="42">
        <f t="shared" si="1346"/>
        <v>83228.041400000002</v>
      </c>
      <c r="AV423" s="42">
        <f t="shared" si="1347"/>
        <v>-83228.041400000002</v>
      </c>
      <c r="AW423" s="42"/>
      <c r="AX423" s="42"/>
      <c r="AY423" s="42"/>
      <c r="AZ423" s="42"/>
      <c r="BA423" s="43">
        <f t="shared" si="1351"/>
        <v>100</v>
      </c>
      <c r="BB423" s="20"/>
    </row>
    <row r="424" spans="2:54" x14ac:dyDescent="0.3">
      <c r="B424" s="38" t="s">
        <v>342</v>
      </c>
      <c r="C424" s="38" t="s">
        <v>189</v>
      </c>
      <c r="D424" s="38" t="s">
        <v>42</v>
      </c>
      <c r="E424" s="39" t="str">
        <f t="shared" si="1340"/>
        <v>0701</v>
      </c>
      <c r="F424" s="38" t="s">
        <v>348</v>
      </c>
      <c r="G424" s="38"/>
      <c r="H424" s="57" t="s">
        <v>349</v>
      </c>
      <c r="I424" s="18"/>
      <c r="J424" s="18"/>
      <c r="K424" s="18"/>
      <c r="L424" s="18"/>
      <c r="M424" s="18"/>
      <c r="N424" s="18"/>
      <c r="O424" s="18">
        <f t="shared" si="1352"/>
        <v>0</v>
      </c>
      <c r="P424" s="18">
        <f t="shared" si="1353"/>
        <v>0</v>
      </c>
      <c r="Q424" s="18">
        <f t="shared" si="1354"/>
        <v>0</v>
      </c>
      <c r="R424" s="18">
        <f t="shared" si="1355"/>
        <v>0</v>
      </c>
      <c r="S424" s="18"/>
      <c r="T424" s="18">
        <f t="shared" si="1190"/>
        <v>0</v>
      </c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41">
        <f t="shared" si="1356"/>
        <v>83228.041400000002</v>
      </c>
      <c r="AG424" s="41">
        <f t="shared" si="1357"/>
        <v>0</v>
      </c>
      <c r="AH424" s="41">
        <f t="shared" si="1358"/>
        <v>64166.5625</v>
      </c>
      <c r="AI424" s="41">
        <f t="shared" si="1359"/>
        <v>0</v>
      </c>
      <c r="AJ424" s="41">
        <f t="shared" si="1360"/>
        <v>0</v>
      </c>
      <c r="AK424" s="41">
        <f t="shared" si="1361"/>
        <v>0</v>
      </c>
      <c r="AL424" s="41">
        <f t="shared" si="1362"/>
        <v>83228.041400000002</v>
      </c>
      <c r="AM424" s="41">
        <f t="shared" si="1363"/>
        <v>64166.5625</v>
      </c>
      <c r="AN424" s="41">
        <f t="shared" si="1364"/>
        <v>0</v>
      </c>
      <c r="AO424" s="42">
        <f t="shared" si="1365"/>
        <v>54044.27046</v>
      </c>
      <c r="AP424" s="42">
        <f t="shared" si="1366"/>
        <v>83228.041400000002</v>
      </c>
      <c r="AQ424" s="42">
        <f t="shared" si="1367"/>
        <v>0</v>
      </c>
      <c r="AR424" s="42">
        <f t="shared" si="1368"/>
        <v>0</v>
      </c>
      <c r="AS424" s="42">
        <f t="shared" si="1369"/>
        <v>0</v>
      </c>
      <c r="AT424" s="42">
        <f t="shared" si="1370"/>
        <v>0</v>
      </c>
      <c r="AU424" s="42">
        <f t="shared" si="1346"/>
        <v>83228.041400000002</v>
      </c>
      <c r="AV424" s="42">
        <f t="shared" si="1347"/>
        <v>-83228.041400000002</v>
      </c>
      <c r="AW424" s="42"/>
      <c r="AX424" s="42"/>
      <c r="AY424" s="42"/>
      <c r="AZ424" s="42"/>
      <c r="BA424" s="43">
        <f t="shared" si="1351"/>
        <v>100</v>
      </c>
      <c r="BB424" s="20"/>
    </row>
    <row r="425" spans="2:54" ht="62.4" x14ac:dyDescent="0.3">
      <c r="B425" s="38" t="s">
        <v>342</v>
      </c>
      <c r="C425" s="38" t="s">
        <v>189</v>
      </c>
      <c r="D425" s="38" t="s">
        <v>42</v>
      </c>
      <c r="E425" s="39" t="str">
        <f t="shared" si="1340"/>
        <v>0701</v>
      </c>
      <c r="F425" s="16" t="s">
        <v>350</v>
      </c>
      <c r="G425" s="38"/>
      <c r="H425" s="48" t="s">
        <v>351</v>
      </c>
      <c r="I425" s="18"/>
      <c r="J425" s="18"/>
      <c r="K425" s="18"/>
      <c r="L425" s="18"/>
      <c r="M425" s="18"/>
      <c r="N425" s="18"/>
      <c r="O425" s="18">
        <f t="shared" si="1352"/>
        <v>0</v>
      </c>
      <c r="P425" s="18">
        <f t="shared" si="1353"/>
        <v>0</v>
      </c>
      <c r="Q425" s="18">
        <f t="shared" si="1354"/>
        <v>0</v>
      </c>
      <c r="R425" s="18">
        <f t="shared" si="1355"/>
        <v>0</v>
      </c>
      <c r="S425" s="18"/>
      <c r="T425" s="18">
        <f t="shared" si="1190"/>
        <v>0</v>
      </c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41">
        <f t="shared" si="1356"/>
        <v>83228.041400000002</v>
      </c>
      <c r="AG425" s="41">
        <f t="shared" si="1357"/>
        <v>0</v>
      </c>
      <c r="AH425" s="41">
        <f t="shared" si="1358"/>
        <v>64166.5625</v>
      </c>
      <c r="AI425" s="41">
        <f t="shared" si="1359"/>
        <v>0</v>
      </c>
      <c r="AJ425" s="41">
        <f t="shared" si="1360"/>
        <v>0</v>
      </c>
      <c r="AK425" s="41">
        <f t="shared" si="1361"/>
        <v>0</v>
      </c>
      <c r="AL425" s="41">
        <f t="shared" si="1362"/>
        <v>83228.041400000002</v>
      </c>
      <c r="AM425" s="41">
        <f t="shared" si="1363"/>
        <v>64166.5625</v>
      </c>
      <c r="AN425" s="41">
        <f t="shared" si="1364"/>
        <v>0</v>
      </c>
      <c r="AO425" s="14">
        <f t="shared" si="1365"/>
        <v>54044.27046</v>
      </c>
      <c r="AP425" s="42">
        <f t="shared" si="1366"/>
        <v>83228.041400000002</v>
      </c>
      <c r="AQ425" s="42">
        <f t="shared" si="1367"/>
        <v>0</v>
      </c>
      <c r="AR425" s="42">
        <f t="shared" si="1368"/>
        <v>0</v>
      </c>
      <c r="AS425" s="42">
        <f t="shared" si="1369"/>
        <v>0</v>
      </c>
      <c r="AT425" s="42">
        <f t="shared" si="1370"/>
        <v>0</v>
      </c>
      <c r="AU425" s="42">
        <f t="shared" si="1346"/>
        <v>83228.041400000002</v>
      </c>
      <c r="AV425" s="42">
        <f t="shared" si="1347"/>
        <v>-83228.041400000002</v>
      </c>
      <c r="AW425" s="42"/>
      <c r="AX425" s="42"/>
      <c r="AY425" s="42"/>
      <c r="AZ425" s="42"/>
      <c r="BA425" s="43">
        <f t="shared" si="1351"/>
        <v>100</v>
      </c>
      <c r="BB425" s="20"/>
    </row>
    <row r="426" spans="2:54" ht="31.2" x14ac:dyDescent="0.3">
      <c r="B426" s="38" t="s">
        <v>342</v>
      </c>
      <c r="C426" s="38" t="s">
        <v>189</v>
      </c>
      <c r="D426" s="38" t="s">
        <v>42</v>
      </c>
      <c r="E426" s="39" t="str">
        <f t="shared" si="1340"/>
        <v>0701</v>
      </c>
      <c r="F426" s="16" t="s">
        <v>350</v>
      </c>
      <c r="G426" s="38" t="s">
        <v>150</v>
      </c>
      <c r="H426" s="40" t="s">
        <v>151</v>
      </c>
      <c r="I426" s="18"/>
      <c r="J426" s="18"/>
      <c r="K426" s="18"/>
      <c r="L426" s="18"/>
      <c r="M426" s="18"/>
      <c r="N426" s="18"/>
      <c r="O426" s="18">
        <v>0</v>
      </c>
      <c r="P426" s="18">
        <v>0</v>
      </c>
      <c r="Q426" s="18">
        <v>0</v>
      </c>
      <c r="R426" s="18">
        <v>0</v>
      </c>
      <c r="S426" s="18"/>
      <c r="T426" s="18">
        <f t="shared" si="1190"/>
        <v>0</v>
      </c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41">
        <v>83228.041400000002</v>
      </c>
      <c r="AG426" s="41"/>
      <c r="AH426" s="41">
        <v>64166.5625</v>
      </c>
      <c r="AI426" s="41"/>
      <c r="AJ426" s="41">
        <v>0</v>
      </c>
      <c r="AK426" s="41">
        <v>0</v>
      </c>
      <c r="AL426" s="41">
        <v>83228.041400000002</v>
      </c>
      <c r="AM426" s="41">
        <v>64166.5625</v>
      </c>
      <c r="AN426" s="41">
        <v>0</v>
      </c>
      <c r="AO426" s="42">
        <v>54044.27046</v>
      </c>
      <c r="AP426" s="42">
        <v>83228.041400000002</v>
      </c>
      <c r="AQ426" s="42">
        <v>0</v>
      </c>
      <c r="AR426" s="42">
        <v>0</v>
      </c>
      <c r="AS426" s="42">
        <v>0</v>
      </c>
      <c r="AT426" s="42">
        <v>0</v>
      </c>
      <c r="AU426" s="42">
        <f t="shared" si="1346"/>
        <v>83228.041400000002</v>
      </c>
      <c r="AV426" s="42">
        <f t="shared" si="1347"/>
        <v>-83228.041400000002</v>
      </c>
      <c r="AW426" s="42"/>
      <c r="AX426" s="42"/>
      <c r="AY426" s="42"/>
      <c r="AZ426" s="42"/>
      <c r="BA426" s="43">
        <f t="shared" si="1351"/>
        <v>100</v>
      </c>
      <c r="BB426" s="20"/>
    </row>
    <row r="427" spans="2:54" x14ac:dyDescent="0.3">
      <c r="B427" s="38" t="s">
        <v>342</v>
      </c>
      <c r="C427" s="38" t="s">
        <v>189</v>
      </c>
      <c r="D427" s="38" t="s">
        <v>42</v>
      </c>
      <c r="E427" s="39" t="str">
        <f t="shared" si="1340"/>
        <v>0701</v>
      </c>
      <c r="F427" s="38" t="s">
        <v>352</v>
      </c>
      <c r="G427" s="38"/>
      <c r="H427" s="40" t="s">
        <v>49</v>
      </c>
      <c r="I427" s="18">
        <f t="shared" ref="I427:S427" si="1371">I428+I435+I442</f>
        <v>8368300.2000000002</v>
      </c>
      <c r="J427" s="18">
        <f t="shared" si="1371"/>
        <v>8094277.5</v>
      </c>
      <c r="K427" s="18">
        <f t="shared" si="1371"/>
        <v>8203658</v>
      </c>
      <c r="L427" s="18">
        <f t="shared" si="1371"/>
        <v>0</v>
      </c>
      <c r="M427" s="18">
        <f t="shared" si="1371"/>
        <v>0</v>
      </c>
      <c r="N427" s="18">
        <f t="shared" si="1371"/>
        <v>0</v>
      </c>
      <c r="O427" s="18">
        <f t="shared" si="1371"/>
        <v>-157951.06899999999</v>
      </c>
      <c r="P427" s="18">
        <f t="shared" si="1371"/>
        <v>3993.6</v>
      </c>
      <c r="Q427" s="18">
        <f t="shared" si="1371"/>
        <v>-44495.839999999997</v>
      </c>
      <c r="R427" s="18">
        <f t="shared" si="1371"/>
        <v>0</v>
      </c>
      <c r="S427" s="18">
        <f t="shared" si="1371"/>
        <v>234279.628</v>
      </c>
      <c r="T427" s="18">
        <f t="shared" si="1190"/>
        <v>8404126.5189999994</v>
      </c>
      <c r="U427" s="18">
        <f t="shared" si="1342"/>
        <v>8094277.5</v>
      </c>
      <c r="V427" s="18">
        <f t="shared" si="1343"/>
        <v>8203658</v>
      </c>
      <c r="W427" s="18">
        <f t="shared" ref="W427:AT427" si="1372">W428+W435+W442</f>
        <v>0</v>
      </c>
      <c r="X427" s="18">
        <f t="shared" si="1372"/>
        <v>0</v>
      </c>
      <c r="Y427" s="18">
        <f t="shared" si="1372"/>
        <v>69107.092000000004</v>
      </c>
      <c r="Z427" s="18">
        <f t="shared" si="1372"/>
        <v>165172.53599999999</v>
      </c>
      <c r="AA427" s="18">
        <f t="shared" si="1372"/>
        <v>0</v>
      </c>
      <c r="AB427" s="18">
        <f t="shared" si="1372"/>
        <v>-63190.881999999998</v>
      </c>
      <c r="AC427" s="18">
        <f t="shared" si="1372"/>
        <v>0</v>
      </c>
      <c r="AD427" s="18">
        <f t="shared" si="1372"/>
        <v>-3.5999999999999997E-2</v>
      </c>
      <c r="AE427" s="18">
        <f t="shared" si="1372"/>
        <v>0</v>
      </c>
      <c r="AF427" s="41">
        <f t="shared" si="1372"/>
        <v>8766347.8662000019</v>
      </c>
      <c r="AG427" s="41">
        <f t="shared" si="1372"/>
        <v>0</v>
      </c>
      <c r="AH427" s="41">
        <f t="shared" si="1372"/>
        <v>6736006.9474000009</v>
      </c>
      <c r="AI427" s="41">
        <f t="shared" si="1372"/>
        <v>0</v>
      </c>
      <c r="AJ427" s="41">
        <f t="shared" si="1372"/>
        <v>0</v>
      </c>
      <c r="AK427" s="41">
        <f t="shared" si="1372"/>
        <v>0</v>
      </c>
      <c r="AL427" s="41">
        <f t="shared" si="1372"/>
        <v>8571097.0424099993</v>
      </c>
      <c r="AM427" s="41">
        <f t="shared" si="1372"/>
        <v>6582492.0249699997</v>
      </c>
      <c r="AN427" s="41">
        <f t="shared" si="1372"/>
        <v>0</v>
      </c>
      <c r="AO427" s="14">
        <f t="shared" si="1372"/>
        <v>5944734.1370099997</v>
      </c>
      <c r="AP427" s="42">
        <f t="shared" si="1372"/>
        <v>8707838.8284800015</v>
      </c>
      <c r="AQ427" s="42">
        <f t="shared" si="1372"/>
        <v>-157951.06899999999</v>
      </c>
      <c r="AR427" s="42">
        <f t="shared" si="1372"/>
        <v>0</v>
      </c>
      <c r="AS427" s="42">
        <f t="shared" si="1372"/>
        <v>0</v>
      </c>
      <c r="AT427" s="42">
        <f t="shared" si="1372"/>
        <v>0</v>
      </c>
      <c r="AU427" s="42">
        <f t="shared" si="1346"/>
        <v>8549887.7594800014</v>
      </c>
      <c r="AV427" s="42">
        <f t="shared" si="1347"/>
        <v>-145761.24048000202</v>
      </c>
      <c r="AW427" s="42">
        <f t="shared" si="1348"/>
        <v>8638406.1469999999</v>
      </c>
      <c r="AX427" s="42">
        <f t="shared" si="1349"/>
        <v>8031086.6179999998</v>
      </c>
      <c r="AY427" s="42">
        <f t="shared" si="1350"/>
        <v>8203657.9639999997</v>
      </c>
      <c r="AZ427" s="42">
        <f>AZ428+AZ435+AZ442</f>
        <v>0</v>
      </c>
      <c r="BA427" s="43">
        <f t="shared" si="1351"/>
        <v>97.77272329629055</v>
      </c>
      <c r="BB427" s="20"/>
    </row>
    <row r="428" spans="2:54" ht="46.8" x14ac:dyDescent="0.3">
      <c r="B428" s="38" t="s">
        <v>342</v>
      </c>
      <c r="C428" s="38" t="s">
        <v>189</v>
      </c>
      <c r="D428" s="38" t="s">
        <v>42</v>
      </c>
      <c r="E428" s="39" t="str">
        <f t="shared" si="1340"/>
        <v>0701</v>
      </c>
      <c r="F428" s="38" t="s">
        <v>353</v>
      </c>
      <c r="G428" s="38"/>
      <c r="H428" s="40" t="s">
        <v>354</v>
      </c>
      <c r="I428" s="18">
        <f t="shared" ref="I428:S428" si="1373">I429+I433+I431</f>
        <v>7536411</v>
      </c>
      <c r="J428" s="18">
        <f t="shared" si="1373"/>
        <v>7567748.5999999996</v>
      </c>
      <c r="K428" s="18">
        <f t="shared" si="1373"/>
        <v>7494190.7000000002</v>
      </c>
      <c r="L428" s="18">
        <f t="shared" si="1373"/>
        <v>0</v>
      </c>
      <c r="M428" s="18">
        <f t="shared" si="1373"/>
        <v>0</v>
      </c>
      <c r="N428" s="18">
        <f t="shared" si="1373"/>
        <v>0</v>
      </c>
      <c r="O428" s="18">
        <f t="shared" si="1373"/>
        <v>-11059.248</v>
      </c>
      <c r="P428" s="18">
        <f t="shared" si="1373"/>
        <v>0</v>
      </c>
      <c r="Q428" s="18">
        <f t="shared" si="1373"/>
        <v>0</v>
      </c>
      <c r="R428" s="18">
        <f t="shared" si="1373"/>
        <v>0</v>
      </c>
      <c r="S428" s="18">
        <f t="shared" si="1373"/>
        <v>0</v>
      </c>
      <c r="T428" s="18">
        <f t="shared" si="1190"/>
        <v>7525351.7520000003</v>
      </c>
      <c r="U428" s="18">
        <f t="shared" si="1342"/>
        <v>7567748.5999999996</v>
      </c>
      <c r="V428" s="18">
        <f t="shared" si="1343"/>
        <v>7494190.7000000002</v>
      </c>
      <c r="W428" s="18">
        <f t="shared" ref="W428:AT428" si="1374">W429+W433+W431</f>
        <v>0</v>
      </c>
      <c r="X428" s="18">
        <f t="shared" si="1374"/>
        <v>0</v>
      </c>
      <c r="Y428" s="18">
        <f t="shared" si="1374"/>
        <v>0</v>
      </c>
      <c r="Z428" s="18">
        <f t="shared" si="1374"/>
        <v>0</v>
      </c>
      <c r="AA428" s="18">
        <f t="shared" si="1374"/>
        <v>0</v>
      </c>
      <c r="AB428" s="18">
        <f t="shared" si="1374"/>
        <v>0</v>
      </c>
      <c r="AC428" s="18">
        <f t="shared" si="1374"/>
        <v>0</v>
      </c>
      <c r="AD428" s="18">
        <f t="shared" si="1374"/>
        <v>0</v>
      </c>
      <c r="AE428" s="18">
        <f t="shared" si="1374"/>
        <v>0</v>
      </c>
      <c r="AF428" s="41">
        <f t="shared" si="1374"/>
        <v>7909294.4925900009</v>
      </c>
      <c r="AG428" s="41">
        <f t="shared" si="1374"/>
        <v>0</v>
      </c>
      <c r="AH428" s="41">
        <f t="shared" si="1374"/>
        <v>6518436.0616500005</v>
      </c>
      <c r="AI428" s="41">
        <f t="shared" si="1374"/>
        <v>0</v>
      </c>
      <c r="AJ428" s="41">
        <f t="shared" si="1374"/>
        <v>0</v>
      </c>
      <c r="AK428" s="41">
        <f t="shared" si="1374"/>
        <v>0</v>
      </c>
      <c r="AL428" s="41">
        <f t="shared" si="1374"/>
        <v>7747699.9536099993</v>
      </c>
      <c r="AM428" s="41">
        <f t="shared" si="1374"/>
        <v>6365811.0528699998</v>
      </c>
      <c r="AN428" s="41">
        <f t="shared" si="1374"/>
        <v>0</v>
      </c>
      <c r="AO428" s="42">
        <f t="shared" si="1374"/>
        <v>5494638.4128299998</v>
      </c>
      <c r="AP428" s="42">
        <f t="shared" si="1374"/>
        <v>7769717.9838700006</v>
      </c>
      <c r="AQ428" s="42">
        <f t="shared" si="1374"/>
        <v>-11059.248</v>
      </c>
      <c r="AR428" s="42">
        <f t="shared" si="1374"/>
        <v>0</v>
      </c>
      <c r="AS428" s="42">
        <f t="shared" si="1374"/>
        <v>0</v>
      </c>
      <c r="AT428" s="42">
        <f t="shared" si="1374"/>
        <v>0</v>
      </c>
      <c r="AU428" s="42">
        <f t="shared" si="1346"/>
        <v>7758658.7358700009</v>
      </c>
      <c r="AV428" s="42">
        <f t="shared" si="1347"/>
        <v>-233306.98387000058</v>
      </c>
      <c r="AW428" s="42">
        <f t="shared" si="1348"/>
        <v>7525351.7520000003</v>
      </c>
      <c r="AX428" s="42">
        <f t="shared" si="1349"/>
        <v>7567748.5999999996</v>
      </c>
      <c r="AY428" s="42">
        <f t="shared" si="1350"/>
        <v>7494190.7000000002</v>
      </c>
      <c r="AZ428" s="42">
        <f>AZ429+AZ433+AZ431</f>
        <v>0</v>
      </c>
      <c r="BA428" s="43">
        <f t="shared" si="1351"/>
        <v>97.956903246789011</v>
      </c>
      <c r="BB428" s="20"/>
    </row>
    <row r="429" spans="2:54" ht="46.8" x14ac:dyDescent="0.3">
      <c r="B429" s="38" t="s">
        <v>342</v>
      </c>
      <c r="C429" s="38" t="s">
        <v>189</v>
      </c>
      <c r="D429" s="38" t="s">
        <v>42</v>
      </c>
      <c r="E429" s="39" t="str">
        <f t="shared" si="1340"/>
        <v>0701</v>
      </c>
      <c r="F429" s="38" t="s">
        <v>355</v>
      </c>
      <c r="G429" s="38"/>
      <c r="H429" s="40" t="s">
        <v>71</v>
      </c>
      <c r="I429" s="18">
        <f t="shared" ref="I429:S429" si="1375">I430</f>
        <v>1402869.4</v>
      </c>
      <c r="J429" s="18">
        <f t="shared" si="1375"/>
        <v>1395811.2</v>
      </c>
      <c r="K429" s="18">
        <f t="shared" si="1375"/>
        <v>1395811.2</v>
      </c>
      <c r="L429" s="18">
        <f t="shared" si="1375"/>
        <v>0</v>
      </c>
      <c r="M429" s="18">
        <f t="shared" si="1375"/>
        <v>0</v>
      </c>
      <c r="N429" s="18">
        <f t="shared" si="1375"/>
        <v>0</v>
      </c>
      <c r="O429" s="18">
        <f t="shared" si="1375"/>
        <v>-11059.248</v>
      </c>
      <c r="P429" s="18">
        <f t="shared" si="1375"/>
        <v>0</v>
      </c>
      <c r="Q429" s="18">
        <f t="shared" si="1375"/>
        <v>0</v>
      </c>
      <c r="R429" s="18">
        <f t="shared" si="1375"/>
        <v>0</v>
      </c>
      <c r="S429" s="18">
        <f t="shared" si="1375"/>
        <v>0</v>
      </c>
      <c r="T429" s="18">
        <f t="shared" si="1190"/>
        <v>1391810.152</v>
      </c>
      <c r="U429" s="18">
        <f t="shared" si="1342"/>
        <v>1395811.2</v>
      </c>
      <c r="V429" s="18">
        <f t="shared" si="1343"/>
        <v>1395811.2</v>
      </c>
      <c r="W429" s="18">
        <f t="shared" ref="W429:AT429" si="1376">W430</f>
        <v>0</v>
      </c>
      <c r="X429" s="18">
        <f t="shared" si="1376"/>
        <v>0</v>
      </c>
      <c r="Y429" s="18">
        <f t="shared" si="1376"/>
        <v>0</v>
      </c>
      <c r="Z429" s="18">
        <f t="shared" si="1376"/>
        <v>0</v>
      </c>
      <c r="AA429" s="18">
        <f t="shared" si="1376"/>
        <v>0</v>
      </c>
      <c r="AB429" s="18">
        <f t="shared" si="1376"/>
        <v>0</v>
      </c>
      <c r="AC429" s="18">
        <f t="shared" si="1376"/>
        <v>0</v>
      </c>
      <c r="AD429" s="18">
        <f t="shared" si="1376"/>
        <v>0</v>
      </c>
      <c r="AE429" s="18">
        <f t="shared" si="1376"/>
        <v>0</v>
      </c>
      <c r="AF429" s="41">
        <f t="shared" si="1376"/>
        <v>1390617.83094</v>
      </c>
      <c r="AG429" s="41">
        <f t="shared" si="1376"/>
        <v>0</v>
      </c>
      <c r="AH429" s="41">
        <f t="shared" si="1376"/>
        <v>0</v>
      </c>
      <c r="AI429" s="41">
        <f t="shared" si="1376"/>
        <v>0</v>
      </c>
      <c r="AJ429" s="41">
        <f t="shared" si="1376"/>
        <v>0</v>
      </c>
      <c r="AK429" s="41">
        <f t="shared" si="1376"/>
        <v>0</v>
      </c>
      <c r="AL429" s="41">
        <f t="shared" si="1376"/>
        <v>1381648.3007400001</v>
      </c>
      <c r="AM429" s="41">
        <f t="shared" si="1376"/>
        <v>0</v>
      </c>
      <c r="AN429" s="41">
        <f t="shared" si="1376"/>
        <v>0</v>
      </c>
      <c r="AO429" s="14">
        <f t="shared" si="1376"/>
        <v>1029522.09165</v>
      </c>
      <c r="AP429" s="42">
        <f t="shared" si="1376"/>
        <v>1401677.0789399999</v>
      </c>
      <c r="AQ429" s="42">
        <f t="shared" si="1376"/>
        <v>-11059.248</v>
      </c>
      <c r="AR429" s="42">
        <f t="shared" si="1376"/>
        <v>0</v>
      </c>
      <c r="AS429" s="42">
        <f t="shared" si="1376"/>
        <v>0</v>
      </c>
      <c r="AT429" s="42">
        <f t="shared" si="1376"/>
        <v>0</v>
      </c>
      <c r="AU429" s="42">
        <f t="shared" si="1346"/>
        <v>1390617.83094</v>
      </c>
      <c r="AV429" s="42">
        <f t="shared" si="1347"/>
        <v>1192.3210599999875</v>
      </c>
      <c r="AW429" s="42">
        <f t="shared" si="1348"/>
        <v>1391810.152</v>
      </c>
      <c r="AX429" s="42">
        <f t="shared" si="1349"/>
        <v>1395811.2</v>
      </c>
      <c r="AY429" s="42">
        <f t="shared" si="1350"/>
        <v>1395811.2</v>
      </c>
      <c r="AZ429" s="42">
        <f>AZ430</f>
        <v>0</v>
      </c>
      <c r="BA429" s="43">
        <f t="shared" si="1351"/>
        <v>99.354996750333839</v>
      </c>
      <c r="BB429" s="20"/>
    </row>
    <row r="430" spans="2:54" ht="31.2" x14ac:dyDescent="0.3">
      <c r="B430" s="38" t="s">
        <v>342</v>
      </c>
      <c r="C430" s="38" t="s">
        <v>189</v>
      </c>
      <c r="D430" s="38" t="s">
        <v>42</v>
      </c>
      <c r="E430" s="39" t="str">
        <f t="shared" si="1340"/>
        <v>0701</v>
      </c>
      <c r="F430" s="38" t="s">
        <v>355</v>
      </c>
      <c r="G430" s="38" t="s">
        <v>150</v>
      </c>
      <c r="H430" s="40" t="s">
        <v>151</v>
      </c>
      <c r="I430" s="18">
        <v>1402869.4</v>
      </c>
      <c r="J430" s="18">
        <f>1400210.7-4399.5</f>
        <v>1395811.2</v>
      </c>
      <c r="K430" s="18">
        <f>1400210.7-4399.5</f>
        <v>1395811.2</v>
      </c>
      <c r="L430" s="18"/>
      <c r="M430" s="18"/>
      <c r="N430" s="18"/>
      <c r="O430" s="18">
        <v>-11059.248</v>
      </c>
      <c r="P430" s="18">
        <v>0</v>
      </c>
      <c r="Q430" s="18">
        <v>0</v>
      </c>
      <c r="R430" s="18">
        <v>0</v>
      </c>
      <c r="S430" s="18"/>
      <c r="T430" s="18">
        <f t="shared" si="1190"/>
        <v>1391810.152</v>
      </c>
      <c r="U430" s="18">
        <f t="shared" si="1342"/>
        <v>1395811.2</v>
      </c>
      <c r="V430" s="18">
        <f t="shared" si="1343"/>
        <v>1395811.2</v>
      </c>
      <c r="W430" s="18"/>
      <c r="X430" s="18"/>
      <c r="Y430" s="18"/>
      <c r="Z430" s="18"/>
      <c r="AA430" s="18"/>
      <c r="AB430" s="18"/>
      <c r="AC430" s="18"/>
      <c r="AD430" s="18"/>
      <c r="AE430" s="18"/>
      <c r="AF430" s="41">
        <v>1390617.83094</v>
      </c>
      <c r="AG430" s="41"/>
      <c r="AH430" s="41">
        <v>0</v>
      </c>
      <c r="AI430" s="41">
        <v>0</v>
      </c>
      <c r="AJ430" s="41">
        <v>0</v>
      </c>
      <c r="AK430" s="41">
        <v>0</v>
      </c>
      <c r="AL430" s="41">
        <v>1381648.3007400001</v>
      </c>
      <c r="AM430" s="41">
        <v>0</v>
      </c>
      <c r="AN430" s="41">
        <v>0</v>
      </c>
      <c r="AO430" s="42">
        <v>1029522.09165</v>
      </c>
      <c r="AP430" s="42">
        <v>1401677.0789399999</v>
      </c>
      <c r="AQ430" s="42">
        <v>-11059.248</v>
      </c>
      <c r="AR430" s="42">
        <v>0</v>
      </c>
      <c r="AS430" s="42">
        <v>0</v>
      </c>
      <c r="AT430" s="42">
        <v>0</v>
      </c>
      <c r="AU430" s="42">
        <f t="shared" si="1346"/>
        <v>1390617.83094</v>
      </c>
      <c r="AV430" s="42">
        <f t="shared" si="1347"/>
        <v>1192.3210599999875</v>
      </c>
      <c r="AW430" s="42">
        <f t="shared" si="1348"/>
        <v>1391810.152</v>
      </c>
      <c r="AX430" s="42">
        <f t="shared" si="1349"/>
        <v>1395811.2</v>
      </c>
      <c r="AY430" s="42">
        <f t="shared" si="1350"/>
        <v>1395811.2</v>
      </c>
      <c r="AZ430" s="42"/>
      <c r="BA430" s="43">
        <f t="shared" si="1351"/>
        <v>99.354996750333839</v>
      </c>
      <c r="BB430" s="44"/>
    </row>
    <row r="431" spans="2:54" ht="31.2" x14ac:dyDescent="0.3">
      <c r="B431" s="38" t="s">
        <v>342</v>
      </c>
      <c r="C431" s="38" t="s">
        <v>189</v>
      </c>
      <c r="D431" s="38" t="s">
        <v>42</v>
      </c>
      <c r="E431" s="39" t="str">
        <f t="shared" si="1340"/>
        <v>0701</v>
      </c>
      <c r="F431" s="38" t="s">
        <v>356</v>
      </c>
      <c r="G431" s="38"/>
      <c r="H431" s="40" t="s">
        <v>357</v>
      </c>
      <c r="I431" s="18">
        <f t="shared" ref="I431:S431" si="1377">I432</f>
        <v>6131246.7999999998</v>
      </c>
      <c r="J431" s="18">
        <f t="shared" si="1377"/>
        <v>6169642.5999999996</v>
      </c>
      <c r="K431" s="18">
        <f t="shared" si="1377"/>
        <v>6096084.7000000002</v>
      </c>
      <c r="L431" s="18">
        <f t="shared" si="1377"/>
        <v>0</v>
      </c>
      <c r="M431" s="18">
        <f t="shared" si="1377"/>
        <v>0</v>
      </c>
      <c r="N431" s="18">
        <f t="shared" si="1377"/>
        <v>0</v>
      </c>
      <c r="O431" s="18">
        <f t="shared" si="1377"/>
        <v>0</v>
      </c>
      <c r="P431" s="18">
        <f t="shared" si="1377"/>
        <v>0</v>
      </c>
      <c r="Q431" s="18">
        <f t="shared" si="1377"/>
        <v>0</v>
      </c>
      <c r="R431" s="18">
        <f t="shared" si="1377"/>
        <v>0</v>
      </c>
      <c r="S431" s="18">
        <f t="shared" si="1377"/>
        <v>0</v>
      </c>
      <c r="T431" s="18">
        <f t="shared" si="1190"/>
        <v>6131246.7999999998</v>
      </c>
      <c r="U431" s="18">
        <f t="shared" si="1342"/>
        <v>6169642.5999999996</v>
      </c>
      <c r="V431" s="18">
        <f t="shared" si="1343"/>
        <v>6096084.7000000002</v>
      </c>
      <c r="W431" s="18">
        <f t="shared" ref="W431:AT431" si="1378">W432</f>
        <v>0</v>
      </c>
      <c r="X431" s="18">
        <f t="shared" si="1378"/>
        <v>0</v>
      </c>
      <c r="Y431" s="18">
        <f t="shared" si="1378"/>
        <v>0</v>
      </c>
      <c r="Z431" s="18">
        <f t="shared" si="1378"/>
        <v>0</v>
      </c>
      <c r="AA431" s="18">
        <f t="shared" si="1378"/>
        <v>0</v>
      </c>
      <c r="AB431" s="18">
        <f t="shared" si="1378"/>
        <v>0</v>
      </c>
      <c r="AC431" s="18">
        <f t="shared" si="1378"/>
        <v>0</v>
      </c>
      <c r="AD431" s="18">
        <f t="shared" si="1378"/>
        <v>0</v>
      </c>
      <c r="AE431" s="18">
        <f t="shared" si="1378"/>
        <v>0</v>
      </c>
      <c r="AF431" s="41">
        <f t="shared" si="1378"/>
        <v>6516381.8616500003</v>
      </c>
      <c r="AG431" s="41">
        <f t="shared" si="1378"/>
        <v>0</v>
      </c>
      <c r="AH431" s="41">
        <f t="shared" si="1378"/>
        <v>6516381.8616500003</v>
      </c>
      <c r="AI431" s="41">
        <f t="shared" si="1378"/>
        <v>0</v>
      </c>
      <c r="AJ431" s="41">
        <f t="shared" si="1378"/>
        <v>0</v>
      </c>
      <c r="AK431" s="41">
        <f t="shared" si="1378"/>
        <v>0</v>
      </c>
      <c r="AL431" s="41">
        <f t="shared" si="1378"/>
        <v>6363756.9202199997</v>
      </c>
      <c r="AM431" s="41">
        <f t="shared" si="1378"/>
        <v>6363756.9202199997</v>
      </c>
      <c r="AN431" s="41">
        <f t="shared" si="1378"/>
        <v>0</v>
      </c>
      <c r="AO431" s="14">
        <f t="shared" si="1378"/>
        <v>4463557.2711800002</v>
      </c>
      <c r="AP431" s="42">
        <f t="shared" si="1378"/>
        <v>6365746.1049300004</v>
      </c>
      <c r="AQ431" s="42">
        <f t="shared" si="1378"/>
        <v>0</v>
      </c>
      <c r="AR431" s="42">
        <f t="shared" si="1378"/>
        <v>0</v>
      </c>
      <c r="AS431" s="42">
        <f t="shared" si="1378"/>
        <v>0</v>
      </c>
      <c r="AT431" s="42">
        <f t="shared" si="1378"/>
        <v>0</v>
      </c>
      <c r="AU431" s="42">
        <f t="shared" si="1346"/>
        <v>6365746.1049300004</v>
      </c>
      <c r="AV431" s="42">
        <f t="shared" si="1347"/>
        <v>-234499.30493000057</v>
      </c>
      <c r="AW431" s="42">
        <f t="shared" si="1348"/>
        <v>6131246.7999999998</v>
      </c>
      <c r="AX431" s="42">
        <f t="shared" si="1349"/>
        <v>6169642.5999999996</v>
      </c>
      <c r="AY431" s="42">
        <f t="shared" si="1350"/>
        <v>6096084.7000000002</v>
      </c>
      <c r="AZ431" s="42">
        <f>AZ432</f>
        <v>0</v>
      </c>
      <c r="BA431" s="43">
        <f t="shared" si="1351"/>
        <v>97.657826924965462</v>
      </c>
      <c r="BB431" s="20"/>
    </row>
    <row r="432" spans="2:54" ht="31.2" x14ac:dyDescent="0.3">
      <c r="B432" s="38" t="s">
        <v>342</v>
      </c>
      <c r="C432" s="38" t="s">
        <v>189</v>
      </c>
      <c r="D432" s="38" t="s">
        <v>42</v>
      </c>
      <c r="E432" s="39" t="str">
        <f t="shared" si="1340"/>
        <v>0701</v>
      </c>
      <c r="F432" s="38" t="s">
        <v>356</v>
      </c>
      <c r="G432" s="38" t="s">
        <v>150</v>
      </c>
      <c r="H432" s="40" t="s">
        <v>151</v>
      </c>
      <c r="I432" s="18">
        <v>6131246.7999999998</v>
      </c>
      <c r="J432" s="18">
        <v>6169642.5999999996</v>
      </c>
      <c r="K432" s="18">
        <v>6096084.7000000002</v>
      </c>
      <c r="L432" s="18"/>
      <c r="M432" s="18"/>
      <c r="N432" s="18"/>
      <c r="O432" s="18">
        <v>0</v>
      </c>
      <c r="P432" s="18">
        <v>0</v>
      </c>
      <c r="Q432" s="18">
        <v>0</v>
      </c>
      <c r="R432" s="18">
        <v>0</v>
      </c>
      <c r="S432" s="18"/>
      <c r="T432" s="18">
        <f t="shared" si="1190"/>
        <v>6131246.7999999998</v>
      </c>
      <c r="U432" s="18">
        <f t="shared" si="1342"/>
        <v>6169642.5999999996</v>
      </c>
      <c r="V432" s="18">
        <f t="shared" si="1343"/>
        <v>6096084.7000000002</v>
      </c>
      <c r="W432" s="18"/>
      <c r="X432" s="18"/>
      <c r="Y432" s="18"/>
      <c r="Z432" s="18"/>
      <c r="AA432" s="18"/>
      <c r="AB432" s="18"/>
      <c r="AC432" s="18"/>
      <c r="AD432" s="18"/>
      <c r="AE432" s="18"/>
      <c r="AF432" s="41">
        <v>6516381.8616500003</v>
      </c>
      <c r="AG432" s="41"/>
      <c r="AH432" s="41">
        <f>AF432</f>
        <v>6516381.8616500003</v>
      </c>
      <c r="AI432" s="41">
        <f>AG432</f>
        <v>0</v>
      </c>
      <c r="AJ432" s="41">
        <v>0</v>
      </c>
      <c r="AK432" s="41">
        <v>0</v>
      </c>
      <c r="AL432" s="41">
        <v>6363756.9202199997</v>
      </c>
      <c r="AM432" s="41">
        <f>AL432</f>
        <v>6363756.9202199997</v>
      </c>
      <c r="AN432" s="41">
        <v>0</v>
      </c>
      <c r="AO432" s="42">
        <v>4463557.2711800002</v>
      </c>
      <c r="AP432" s="42">
        <v>6365746.1049300004</v>
      </c>
      <c r="AQ432" s="42">
        <v>0</v>
      </c>
      <c r="AR432" s="42">
        <v>0</v>
      </c>
      <c r="AS432" s="42">
        <v>0</v>
      </c>
      <c r="AT432" s="42">
        <v>0</v>
      </c>
      <c r="AU432" s="42">
        <f t="shared" si="1346"/>
        <v>6365746.1049300004</v>
      </c>
      <c r="AV432" s="42">
        <f t="shared" si="1347"/>
        <v>-234499.30493000057</v>
      </c>
      <c r="AW432" s="42">
        <f t="shared" si="1348"/>
        <v>6131246.7999999998</v>
      </c>
      <c r="AX432" s="42">
        <f t="shared" si="1349"/>
        <v>6169642.5999999996</v>
      </c>
      <c r="AY432" s="42">
        <f t="shared" si="1350"/>
        <v>6096084.7000000002</v>
      </c>
      <c r="AZ432" s="42"/>
      <c r="BA432" s="43">
        <f t="shared" si="1351"/>
        <v>97.657826924965462</v>
      </c>
      <c r="BB432" s="44"/>
    </row>
    <row r="433" spans="2:54" ht="187.2" x14ac:dyDescent="0.3">
      <c r="B433" s="38" t="s">
        <v>342</v>
      </c>
      <c r="C433" s="38" t="s">
        <v>189</v>
      </c>
      <c r="D433" s="38" t="s">
        <v>42</v>
      </c>
      <c r="E433" s="39" t="str">
        <f t="shared" si="1340"/>
        <v>0701</v>
      </c>
      <c r="F433" s="38" t="s">
        <v>358</v>
      </c>
      <c r="G433" s="38"/>
      <c r="H433" s="40" t="s">
        <v>359</v>
      </c>
      <c r="I433" s="18">
        <f t="shared" ref="I433:S433" si="1379">I434</f>
        <v>2294.7999999999997</v>
      </c>
      <c r="J433" s="18">
        <f t="shared" si="1379"/>
        <v>2294.7999999999997</v>
      </c>
      <c r="K433" s="18">
        <f t="shared" si="1379"/>
        <v>2294.7999999999997</v>
      </c>
      <c r="L433" s="18">
        <f t="shared" si="1379"/>
        <v>0</v>
      </c>
      <c r="M433" s="18">
        <f t="shared" si="1379"/>
        <v>0</v>
      </c>
      <c r="N433" s="18">
        <f t="shared" si="1379"/>
        <v>0</v>
      </c>
      <c r="O433" s="18">
        <f t="shared" si="1379"/>
        <v>0</v>
      </c>
      <c r="P433" s="18">
        <f t="shared" si="1379"/>
        <v>0</v>
      </c>
      <c r="Q433" s="18">
        <f t="shared" si="1379"/>
        <v>0</v>
      </c>
      <c r="R433" s="18">
        <f t="shared" si="1379"/>
        <v>0</v>
      </c>
      <c r="S433" s="18">
        <f t="shared" si="1379"/>
        <v>0</v>
      </c>
      <c r="T433" s="18">
        <f t="shared" si="1190"/>
        <v>2294.7999999999997</v>
      </c>
      <c r="U433" s="18">
        <f t="shared" si="1342"/>
        <v>2294.7999999999997</v>
      </c>
      <c r="V433" s="18">
        <f t="shared" si="1343"/>
        <v>2294.7999999999997</v>
      </c>
      <c r="W433" s="18">
        <f t="shared" ref="W433:AT433" si="1380">W434</f>
        <v>0</v>
      </c>
      <c r="X433" s="18">
        <f t="shared" si="1380"/>
        <v>0</v>
      </c>
      <c r="Y433" s="18">
        <f t="shared" si="1380"/>
        <v>0</v>
      </c>
      <c r="Z433" s="18">
        <f t="shared" si="1380"/>
        <v>0</v>
      </c>
      <c r="AA433" s="18">
        <f t="shared" si="1380"/>
        <v>0</v>
      </c>
      <c r="AB433" s="18">
        <f t="shared" si="1380"/>
        <v>0</v>
      </c>
      <c r="AC433" s="18">
        <f t="shared" si="1380"/>
        <v>0</v>
      </c>
      <c r="AD433" s="18">
        <f t="shared" si="1380"/>
        <v>0</v>
      </c>
      <c r="AE433" s="18">
        <f t="shared" si="1380"/>
        <v>0</v>
      </c>
      <c r="AF433" s="41">
        <f t="shared" si="1380"/>
        <v>2294.8000000000002</v>
      </c>
      <c r="AG433" s="41">
        <f t="shared" si="1380"/>
        <v>0</v>
      </c>
      <c r="AH433" s="41">
        <f t="shared" si="1380"/>
        <v>2054.1999999999998</v>
      </c>
      <c r="AI433" s="41">
        <f t="shared" si="1380"/>
        <v>0</v>
      </c>
      <c r="AJ433" s="41">
        <f t="shared" si="1380"/>
        <v>0</v>
      </c>
      <c r="AK433" s="41">
        <f t="shared" si="1380"/>
        <v>0</v>
      </c>
      <c r="AL433" s="41">
        <f t="shared" si="1380"/>
        <v>2294.7326499999999</v>
      </c>
      <c r="AM433" s="41">
        <f t="shared" si="1380"/>
        <v>2054.13265</v>
      </c>
      <c r="AN433" s="41">
        <f t="shared" si="1380"/>
        <v>0</v>
      </c>
      <c r="AO433" s="14">
        <f t="shared" si="1380"/>
        <v>1559.05</v>
      </c>
      <c r="AP433" s="42">
        <f t="shared" si="1380"/>
        <v>2294.8000000000002</v>
      </c>
      <c r="AQ433" s="42">
        <f t="shared" si="1380"/>
        <v>0</v>
      </c>
      <c r="AR433" s="42">
        <f t="shared" si="1380"/>
        <v>0</v>
      </c>
      <c r="AS433" s="42">
        <f t="shared" si="1380"/>
        <v>0</v>
      </c>
      <c r="AT433" s="42">
        <f t="shared" si="1380"/>
        <v>0</v>
      </c>
      <c r="AU433" s="42">
        <f t="shared" si="1346"/>
        <v>2294.8000000000002</v>
      </c>
      <c r="AV433" s="42">
        <f t="shared" si="1347"/>
        <v>0</v>
      </c>
      <c r="AW433" s="42">
        <f t="shared" si="1348"/>
        <v>2294.7999999999997</v>
      </c>
      <c r="AX433" s="42">
        <f t="shared" si="1349"/>
        <v>2294.7999999999997</v>
      </c>
      <c r="AY433" s="42">
        <f t="shared" si="1350"/>
        <v>2294.7999999999997</v>
      </c>
      <c r="AZ433" s="42">
        <f>AZ434</f>
        <v>0</v>
      </c>
      <c r="BA433" s="43">
        <f t="shared" si="1351"/>
        <v>99.997065103712728</v>
      </c>
      <c r="BB433" s="20"/>
    </row>
    <row r="434" spans="2:54" ht="31.2" x14ac:dyDescent="0.3">
      <c r="B434" s="38" t="s">
        <v>342</v>
      </c>
      <c r="C434" s="38" t="s">
        <v>189</v>
      </c>
      <c r="D434" s="38" t="s">
        <v>42</v>
      </c>
      <c r="E434" s="39" t="str">
        <f t="shared" si="1340"/>
        <v>0701</v>
      </c>
      <c r="F434" s="38" t="s">
        <v>358</v>
      </c>
      <c r="G434" s="38" t="s">
        <v>150</v>
      </c>
      <c r="H434" s="40" t="s">
        <v>151</v>
      </c>
      <c r="I434" s="18">
        <f>240.6+2054.2</f>
        <v>2294.7999999999997</v>
      </c>
      <c r="J434" s="18">
        <f>240.6+2054.2</f>
        <v>2294.7999999999997</v>
      </c>
      <c r="K434" s="18">
        <f>240.6+2054.2</f>
        <v>2294.7999999999997</v>
      </c>
      <c r="L434" s="18"/>
      <c r="M434" s="18"/>
      <c r="N434" s="18"/>
      <c r="O434" s="18">
        <v>0</v>
      </c>
      <c r="P434" s="18">
        <v>0</v>
      </c>
      <c r="Q434" s="18">
        <v>0</v>
      </c>
      <c r="R434" s="18">
        <v>0</v>
      </c>
      <c r="S434" s="18"/>
      <c r="T434" s="18">
        <f t="shared" si="1190"/>
        <v>2294.7999999999997</v>
      </c>
      <c r="U434" s="18">
        <f t="shared" si="1342"/>
        <v>2294.7999999999997</v>
      </c>
      <c r="V434" s="18">
        <f t="shared" si="1343"/>
        <v>2294.7999999999997</v>
      </c>
      <c r="W434" s="18"/>
      <c r="X434" s="18"/>
      <c r="Y434" s="18"/>
      <c r="Z434" s="18"/>
      <c r="AA434" s="18"/>
      <c r="AB434" s="18"/>
      <c r="AC434" s="18"/>
      <c r="AD434" s="18"/>
      <c r="AE434" s="18"/>
      <c r="AF434" s="41">
        <v>2294.8000000000002</v>
      </c>
      <c r="AG434" s="41"/>
      <c r="AH434" s="41">
        <v>2054.1999999999998</v>
      </c>
      <c r="AI434" s="41"/>
      <c r="AJ434" s="41">
        <v>0</v>
      </c>
      <c r="AK434" s="41">
        <v>0</v>
      </c>
      <c r="AL434" s="41">
        <v>2294.7326499999999</v>
      </c>
      <c r="AM434" s="41">
        <v>2054.13265</v>
      </c>
      <c r="AN434" s="41">
        <v>0</v>
      </c>
      <c r="AO434" s="42">
        <v>1559.05</v>
      </c>
      <c r="AP434" s="42">
        <v>2294.8000000000002</v>
      </c>
      <c r="AQ434" s="42">
        <v>0</v>
      </c>
      <c r="AR434" s="42">
        <v>0</v>
      </c>
      <c r="AS434" s="42">
        <v>0</v>
      </c>
      <c r="AT434" s="42">
        <v>0</v>
      </c>
      <c r="AU434" s="42">
        <f t="shared" si="1346"/>
        <v>2294.8000000000002</v>
      </c>
      <c r="AV434" s="42">
        <f t="shared" si="1347"/>
        <v>0</v>
      </c>
      <c r="AW434" s="42">
        <f t="shared" si="1348"/>
        <v>2294.7999999999997</v>
      </c>
      <c r="AX434" s="42">
        <f t="shared" si="1349"/>
        <v>2294.7999999999997</v>
      </c>
      <c r="AY434" s="42">
        <f t="shared" si="1350"/>
        <v>2294.7999999999997</v>
      </c>
      <c r="AZ434" s="42"/>
      <c r="BA434" s="43">
        <f t="shared" si="1351"/>
        <v>99.997065103712728</v>
      </c>
      <c r="BB434" s="44"/>
    </row>
    <row r="435" spans="2:54" ht="46.8" x14ac:dyDescent="0.3">
      <c r="B435" s="38" t="s">
        <v>342</v>
      </c>
      <c r="C435" s="38" t="s">
        <v>189</v>
      </c>
      <c r="D435" s="38" t="s">
        <v>42</v>
      </c>
      <c r="E435" s="39" t="str">
        <f t="shared" si="1340"/>
        <v>0701</v>
      </c>
      <c r="F435" s="38" t="s">
        <v>360</v>
      </c>
      <c r="G435" s="38"/>
      <c r="H435" s="40" t="s">
        <v>361</v>
      </c>
      <c r="I435" s="18">
        <f t="shared" ref="I435:S435" si="1381">I439+I436</f>
        <v>248526.19999999998</v>
      </c>
      <c r="J435" s="18">
        <f t="shared" si="1381"/>
        <v>252667.49999999997</v>
      </c>
      <c r="K435" s="18">
        <f t="shared" si="1381"/>
        <v>252667.49999999997</v>
      </c>
      <c r="L435" s="18">
        <f t="shared" si="1381"/>
        <v>0</v>
      </c>
      <c r="M435" s="18">
        <f t="shared" si="1381"/>
        <v>0</v>
      </c>
      <c r="N435" s="18">
        <f t="shared" si="1381"/>
        <v>0</v>
      </c>
      <c r="O435" s="18">
        <f t="shared" si="1381"/>
        <v>-517.40499999999997</v>
      </c>
      <c r="P435" s="18">
        <f t="shared" si="1381"/>
        <v>0</v>
      </c>
      <c r="Q435" s="18">
        <f t="shared" si="1381"/>
        <v>0</v>
      </c>
      <c r="R435" s="18">
        <f t="shared" si="1381"/>
        <v>0</v>
      </c>
      <c r="S435" s="18">
        <f t="shared" si="1381"/>
        <v>0</v>
      </c>
      <c r="T435" s="18">
        <f t="shared" si="1190"/>
        <v>248008.79499999998</v>
      </c>
      <c r="U435" s="18">
        <f t="shared" si="1342"/>
        <v>252667.49999999997</v>
      </c>
      <c r="V435" s="18">
        <f t="shared" si="1343"/>
        <v>252667.49999999997</v>
      </c>
      <c r="W435" s="18">
        <f t="shared" ref="W435:AT435" si="1382">W439+W436</f>
        <v>0</v>
      </c>
      <c r="X435" s="18">
        <f t="shared" si="1382"/>
        <v>0</v>
      </c>
      <c r="Y435" s="18">
        <f t="shared" si="1382"/>
        <v>0</v>
      </c>
      <c r="Z435" s="18">
        <f t="shared" si="1382"/>
        <v>0</v>
      </c>
      <c r="AA435" s="18">
        <f t="shared" si="1382"/>
        <v>0</v>
      </c>
      <c r="AB435" s="18">
        <f t="shared" si="1382"/>
        <v>0</v>
      </c>
      <c r="AC435" s="18">
        <f t="shared" si="1382"/>
        <v>0</v>
      </c>
      <c r="AD435" s="18">
        <f t="shared" si="1382"/>
        <v>0</v>
      </c>
      <c r="AE435" s="18">
        <f t="shared" si="1382"/>
        <v>0</v>
      </c>
      <c r="AF435" s="41">
        <f t="shared" si="1382"/>
        <v>245598.88075000001</v>
      </c>
      <c r="AG435" s="41">
        <f t="shared" si="1382"/>
        <v>0</v>
      </c>
      <c r="AH435" s="41">
        <f t="shared" si="1382"/>
        <v>211970.88575000002</v>
      </c>
      <c r="AI435" s="41">
        <f t="shared" si="1382"/>
        <v>0</v>
      </c>
      <c r="AJ435" s="41">
        <f t="shared" si="1382"/>
        <v>0</v>
      </c>
      <c r="AK435" s="41">
        <f t="shared" si="1382"/>
        <v>0</v>
      </c>
      <c r="AL435" s="41">
        <f t="shared" si="1382"/>
        <v>244583.87642000002</v>
      </c>
      <c r="AM435" s="41">
        <f t="shared" si="1382"/>
        <v>211080.97210000001</v>
      </c>
      <c r="AN435" s="41">
        <f t="shared" si="1382"/>
        <v>0</v>
      </c>
      <c r="AO435" s="14">
        <f t="shared" si="1382"/>
        <v>175007.81054999999</v>
      </c>
      <c r="AP435" s="42">
        <f t="shared" si="1382"/>
        <v>248526.19999999998</v>
      </c>
      <c r="AQ435" s="42">
        <f t="shared" si="1382"/>
        <v>-517.40499999999997</v>
      </c>
      <c r="AR435" s="42">
        <f t="shared" si="1382"/>
        <v>0</v>
      </c>
      <c r="AS435" s="42">
        <f t="shared" si="1382"/>
        <v>0</v>
      </c>
      <c r="AT435" s="42">
        <f t="shared" si="1382"/>
        <v>0</v>
      </c>
      <c r="AU435" s="42">
        <f t="shared" si="1346"/>
        <v>248008.79499999998</v>
      </c>
      <c r="AV435" s="42">
        <f t="shared" si="1347"/>
        <v>0</v>
      </c>
      <c r="AW435" s="42">
        <f t="shared" si="1348"/>
        <v>248008.79499999998</v>
      </c>
      <c r="AX435" s="42">
        <f t="shared" si="1349"/>
        <v>252667.49999999997</v>
      </c>
      <c r="AY435" s="42">
        <f t="shared" si="1350"/>
        <v>252667.49999999997</v>
      </c>
      <c r="AZ435" s="42">
        <f>AZ439+AZ436</f>
        <v>0</v>
      </c>
      <c r="BA435" s="43">
        <f t="shared" si="1351"/>
        <v>99.58672273794555</v>
      </c>
      <c r="BB435" s="20"/>
    </row>
    <row r="436" spans="2:54" ht="31.2" x14ac:dyDescent="0.3">
      <c r="B436" s="38" t="s">
        <v>342</v>
      </c>
      <c r="C436" s="38" t="s">
        <v>189</v>
      </c>
      <c r="D436" s="38" t="s">
        <v>42</v>
      </c>
      <c r="E436" s="39" t="str">
        <f t="shared" si="1340"/>
        <v>0701</v>
      </c>
      <c r="F436" s="38" t="s">
        <v>362</v>
      </c>
      <c r="G436" s="38"/>
      <c r="H436" s="40" t="s">
        <v>357</v>
      </c>
      <c r="I436" s="18">
        <f t="shared" ref="I436:S436" si="1383">I437+I438</f>
        <v>214380.79999999999</v>
      </c>
      <c r="J436" s="18">
        <f t="shared" si="1383"/>
        <v>218522.09999999998</v>
      </c>
      <c r="K436" s="18">
        <f t="shared" si="1383"/>
        <v>218522.09999999998</v>
      </c>
      <c r="L436" s="18">
        <f t="shared" si="1383"/>
        <v>0</v>
      </c>
      <c r="M436" s="18">
        <f t="shared" si="1383"/>
        <v>0</v>
      </c>
      <c r="N436" s="18">
        <f t="shared" si="1383"/>
        <v>0</v>
      </c>
      <c r="O436" s="18">
        <f t="shared" si="1383"/>
        <v>0</v>
      </c>
      <c r="P436" s="18">
        <f t="shared" si="1383"/>
        <v>0</v>
      </c>
      <c r="Q436" s="18">
        <f t="shared" si="1383"/>
        <v>0</v>
      </c>
      <c r="R436" s="18">
        <f t="shared" si="1383"/>
        <v>0</v>
      </c>
      <c r="S436" s="18">
        <f t="shared" si="1383"/>
        <v>0</v>
      </c>
      <c r="T436" s="18">
        <f t="shared" si="1190"/>
        <v>214380.79999999999</v>
      </c>
      <c r="U436" s="18">
        <f t="shared" si="1342"/>
        <v>218522.09999999998</v>
      </c>
      <c r="V436" s="18">
        <f t="shared" si="1343"/>
        <v>218522.09999999998</v>
      </c>
      <c r="W436" s="18">
        <f t="shared" ref="W436:AT436" si="1384">W437+W438</f>
        <v>0</v>
      </c>
      <c r="X436" s="18">
        <f t="shared" si="1384"/>
        <v>0</v>
      </c>
      <c r="Y436" s="18">
        <f t="shared" si="1384"/>
        <v>0</v>
      </c>
      <c r="Z436" s="18">
        <f t="shared" si="1384"/>
        <v>0</v>
      </c>
      <c r="AA436" s="18">
        <f t="shared" si="1384"/>
        <v>0</v>
      </c>
      <c r="AB436" s="18">
        <f t="shared" si="1384"/>
        <v>0</v>
      </c>
      <c r="AC436" s="18">
        <f t="shared" si="1384"/>
        <v>0</v>
      </c>
      <c r="AD436" s="18">
        <f t="shared" si="1384"/>
        <v>0</v>
      </c>
      <c r="AE436" s="18">
        <f t="shared" si="1384"/>
        <v>0</v>
      </c>
      <c r="AF436" s="41">
        <f t="shared" si="1384"/>
        <v>211970.88575000002</v>
      </c>
      <c r="AG436" s="41">
        <f t="shared" si="1384"/>
        <v>0</v>
      </c>
      <c r="AH436" s="41">
        <f t="shared" si="1384"/>
        <v>211970.88575000002</v>
      </c>
      <c r="AI436" s="41">
        <f t="shared" si="1384"/>
        <v>0</v>
      </c>
      <c r="AJ436" s="41">
        <f t="shared" si="1384"/>
        <v>0</v>
      </c>
      <c r="AK436" s="41">
        <f t="shared" si="1384"/>
        <v>0</v>
      </c>
      <c r="AL436" s="41">
        <f t="shared" si="1384"/>
        <v>211080.97210000001</v>
      </c>
      <c r="AM436" s="41">
        <f t="shared" si="1384"/>
        <v>211080.97210000001</v>
      </c>
      <c r="AN436" s="41">
        <f t="shared" si="1384"/>
        <v>0</v>
      </c>
      <c r="AO436" s="42">
        <f t="shared" si="1384"/>
        <v>150458.63555000001</v>
      </c>
      <c r="AP436" s="42">
        <f t="shared" si="1384"/>
        <v>214380.79999999999</v>
      </c>
      <c r="AQ436" s="42">
        <f t="shared" si="1384"/>
        <v>0</v>
      </c>
      <c r="AR436" s="42">
        <f t="shared" si="1384"/>
        <v>0</v>
      </c>
      <c r="AS436" s="42">
        <f t="shared" si="1384"/>
        <v>0</v>
      </c>
      <c r="AT436" s="42">
        <f t="shared" si="1384"/>
        <v>0</v>
      </c>
      <c r="AU436" s="42">
        <f t="shared" si="1346"/>
        <v>214380.79999999999</v>
      </c>
      <c r="AV436" s="42">
        <f t="shared" si="1347"/>
        <v>0</v>
      </c>
      <c r="AW436" s="42">
        <f t="shared" si="1348"/>
        <v>214380.79999999999</v>
      </c>
      <c r="AX436" s="42">
        <f t="shared" si="1349"/>
        <v>218522.09999999998</v>
      </c>
      <c r="AY436" s="42">
        <f t="shared" si="1350"/>
        <v>218522.09999999998</v>
      </c>
      <c r="AZ436" s="42">
        <f>AZ437+AZ438</f>
        <v>0</v>
      </c>
      <c r="BA436" s="43">
        <f t="shared" si="1351"/>
        <v>99.580171754790143</v>
      </c>
      <c r="BB436" s="20"/>
    </row>
    <row r="437" spans="2:54" ht="31.2" x14ac:dyDescent="0.3">
      <c r="B437" s="38" t="s">
        <v>342</v>
      </c>
      <c r="C437" s="38" t="s">
        <v>189</v>
      </c>
      <c r="D437" s="38" t="s">
        <v>42</v>
      </c>
      <c r="E437" s="39" t="str">
        <f t="shared" si="1340"/>
        <v>0701</v>
      </c>
      <c r="F437" s="38" t="s">
        <v>362</v>
      </c>
      <c r="G437" s="38" t="s">
        <v>150</v>
      </c>
      <c r="H437" s="40" t="s">
        <v>151</v>
      </c>
      <c r="I437" s="18">
        <v>99106</v>
      </c>
      <c r="J437" s="18">
        <v>101020.2</v>
      </c>
      <c r="K437" s="18">
        <v>101020.2</v>
      </c>
      <c r="L437" s="18"/>
      <c r="M437" s="18"/>
      <c r="N437" s="18"/>
      <c r="O437" s="18">
        <v>0</v>
      </c>
      <c r="P437" s="18">
        <v>0</v>
      </c>
      <c r="Q437" s="18">
        <v>0</v>
      </c>
      <c r="R437" s="18">
        <v>0</v>
      </c>
      <c r="S437" s="18"/>
      <c r="T437" s="18">
        <f t="shared" si="1190"/>
        <v>99106</v>
      </c>
      <c r="U437" s="18">
        <f t="shared" si="1342"/>
        <v>101020.2</v>
      </c>
      <c r="V437" s="18">
        <f t="shared" si="1343"/>
        <v>101020.2</v>
      </c>
      <c r="W437" s="18"/>
      <c r="X437" s="18"/>
      <c r="Y437" s="18"/>
      <c r="Z437" s="18"/>
      <c r="AA437" s="18"/>
      <c r="AB437" s="18"/>
      <c r="AC437" s="18"/>
      <c r="AD437" s="18"/>
      <c r="AE437" s="18"/>
      <c r="AF437" s="41">
        <v>104118.99629</v>
      </c>
      <c r="AG437" s="41"/>
      <c r="AH437" s="41">
        <f t="shared" ref="AH437:AH438" si="1385">AF437</f>
        <v>104118.99629</v>
      </c>
      <c r="AI437" s="41">
        <f t="shared" ref="AI437:AI438" si="1386">AG437</f>
        <v>0</v>
      </c>
      <c r="AJ437" s="41">
        <v>0</v>
      </c>
      <c r="AK437" s="41">
        <v>0</v>
      </c>
      <c r="AL437" s="41">
        <v>103372.18195</v>
      </c>
      <c r="AM437" s="41">
        <v>103372.18195</v>
      </c>
      <c r="AN437" s="41">
        <v>0</v>
      </c>
      <c r="AO437" s="14">
        <v>73501.368040000001</v>
      </c>
      <c r="AP437" s="42">
        <v>100718.99629</v>
      </c>
      <c r="AQ437" s="42">
        <v>0</v>
      </c>
      <c r="AR437" s="42">
        <v>0</v>
      </c>
      <c r="AS437" s="42">
        <v>0</v>
      </c>
      <c r="AT437" s="42">
        <v>0</v>
      </c>
      <c r="AU437" s="42">
        <f t="shared" si="1346"/>
        <v>100718.99629</v>
      </c>
      <c r="AV437" s="42">
        <f t="shared" si="1347"/>
        <v>-1612.9962899999955</v>
      </c>
      <c r="AW437" s="42">
        <f t="shared" si="1348"/>
        <v>99106</v>
      </c>
      <c r="AX437" s="42">
        <f t="shared" si="1349"/>
        <v>101020.2</v>
      </c>
      <c r="AY437" s="42">
        <f t="shared" si="1350"/>
        <v>101020.2</v>
      </c>
      <c r="AZ437" s="42"/>
      <c r="BA437" s="43">
        <f t="shared" si="1351"/>
        <v>99.282729985294978</v>
      </c>
      <c r="BB437" s="44"/>
    </row>
    <row r="438" spans="2:54" x14ac:dyDescent="0.3">
      <c r="B438" s="38" t="s">
        <v>342</v>
      </c>
      <c r="C438" s="38" t="s">
        <v>189</v>
      </c>
      <c r="D438" s="38" t="s">
        <v>42</v>
      </c>
      <c r="E438" s="39" t="str">
        <f t="shared" si="1340"/>
        <v>0701</v>
      </c>
      <c r="F438" s="38" t="s">
        <v>362</v>
      </c>
      <c r="G438" s="38" t="s">
        <v>56</v>
      </c>
      <c r="H438" s="40" t="s">
        <v>57</v>
      </c>
      <c r="I438" s="18">
        <v>115274.8</v>
      </c>
      <c r="J438" s="18">
        <v>117501.9</v>
      </c>
      <c r="K438" s="18">
        <v>117501.9</v>
      </c>
      <c r="L438" s="18"/>
      <c r="M438" s="18"/>
      <c r="N438" s="18"/>
      <c r="O438" s="18">
        <v>0</v>
      </c>
      <c r="P438" s="18">
        <v>0</v>
      </c>
      <c r="Q438" s="18">
        <v>0</v>
      </c>
      <c r="R438" s="18">
        <v>0</v>
      </c>
      <c r="S438" s="18"/>
      <c r="T438" s="18">
        <f t="shared" si="1190"/>
        <v>115274.8</v>
      </c>
      <c r="U438" s="18">
        <f t="shared" si="1342"/>
        <v>117501.9</v>
      </c>
      <c r="V438" s="18">
        <f t="shared" si="1343"/>
        <v>117501.9</v>
      </c>
      <c r="W438" s="18"/>
      <c r="X438" s="18"/>
      <c r="Y438" s="18"/>
      <c r="Z438" s="18"/>
      <c r="AA438" s="18"/>
      <c r="AB438" s="18"/>
      <c r="AC438" s="18"/>
      <c r="AD438" s="18"/>
      <c r="AE438" s="18"/>
      <c r="AF438" s="41">
        <v>107851.88946000001</v>
      </c>
      <c r="AG438" s="41"/>
      <c r="AH438" s="41">
        <f t="shared" si="1385"/>
        <v>107851.88946000001</v>
      </c>
      <c r="AI438" s="41">
        <f t="shared" si="1386"/>
        <v>0</v>
      </c>
      <c r="AJ438" s="41">
        <v>0</v>
      </c>
      <c r="AK438" s="41">
        <v>0</v>
      </c>
      <c r="AL438" s="41">
        <v>107708.79015</v>
      </c>
      <c r="AM438" s="41">
        <v>107708.79015</v>
      </c>
      <c r="AN438" s="41">
        <v>0</v>
      </c>
      <c r="AO438" s="42">
        <v>76957.267510000005</v>
      </c>
      <c r="AP438" s="42">
        <v>113661.80370999999</v>
      </c>
      <c r="AQ438" s="42">
        <v>0</v>
      </c>
      <c r="AR438" s="42">
        <v>0</v>
      </c>
      <c r="AS438" s="42">
        <v>0</v>
      </c>
      <c r="AT438" s="42">
        <v>0</v>
      </c>
      <c r="AU438" s="42">
        <f t="shared" si="1346"/>
        <v>113661.80370999999</v>
      </c>
      <c r="AV438" s="42">
        <f t="shared" si="1347"/>
        <v>1612.99629000001</v>
      </c>
      <c r="AW438" s="42">
        <f t="shared" si="1348"/>
        <v>115274.8</v>
      </c>
      <c r="AX438" s="42">
        <f t="shared" si="1349"/>
        <v>117501.9</v>
      </c>
      <c r="AY438" s="42">
        <f t="shared" si="1350"/>
        <v>117501.9</v>
      </c>
      <c r="AZ438" s="42"/>
      <c r="BA438" s="43">
        <f t="shared" si="1351"/>
        <v>99.867318680538204</v>
      </c>
      <c r="BB438" s="44"/>
    </row>
    <row r="439" spans="2:54" ht="62.4" x14ac:dyDescent="0.3">
      <c r="B439" s="38" t="s">
        <v>342</v>
      </c>
      <c r="C439" s="38" t="s">
        <v>189</v>
      </c>
      <c r="D439" s="38" t="s">
        <v>42</v>
      </c>
      <c r="E439" s="39" t="str">
        <f t="shared" si="1340"/>
        <v>0701</v>
      </c>
      <c r="F439" s="38" t="s">
        <v>363</v>
      </c>
      <c r="G439" s="38"/>
      <c r="H439" s="40" t="s">
        <v>364</v>
      </c>
      <c r="I439" s="18">
        <f t="shared" ref="I439:S439" si="1387">I440+I441</f>
        <v>34145.4</v>
      </c>
      <c r="J439" s="18">
        <f t="shared" si="1387"/>
        <v>34145.4</v>
      </c>
      <c r="K439" s="18">
        <f t="shared" si="1387"/>
        <v>34145.4</v>
      </c>
      <c r="L439" s="18">
        <f t="shared" si="1387"/>
        <v>0</v>
      </c>
      <c r="M439" s="18">
        <f t="shared" si="1387"/>
        <v>0</v>
      </c>
      <c r="N439" s="18">
        <f t="shared" si="1387"/>
        <v>0</v>
      </c>
      <c r="O439" s="18">
        <f t="shared" si="1387"/>
        <v>-517.40499999999997</v>
      </c>
      <c r="P439" s="18">
        <f t="shared" si="1387"/>
        <v>0</v>
      </c>
      <c r="Q439" s="18">
        <f t="shared" si="1387"/>
        <v>0</v>
      </c>
      <c r="R439" s="18">
        <f t="shared" si="1387"/>
        <v>0</v>
      </c>
      <c r="S439" s="18">
        <f t="shared" si="1387"/>
        <v>0</v>
      </c>
      <c r="T439" s="18">
        <f t="shared" si="1190"/>
        <v>33627.995000000003</v>
      </c>
      <c r="U439" s="18">
        <f t="shared" si="1342"/>
        <v>34145.4</v>
      </c>
      <c r="V439" s="18">
        <f t="shared" si="1343"/>
        <v>34145.4</v>
      </c>
      <c r="W439" s="18">
        <f t="shared" ref="W439:AT439" si="1388">W440+W441</f>
        <v>0</v>
      </c>
      <c r="X439" s="18">
        <f t="shared" si="1388"/>
        <v>0</v>
      </c>
      <c r="Y439" s="18">
        <f t="shared" si="1388"/>
        <v>0</v>
      </c>
      <c r="Z439" s="18">
        <f t="shared" si="1388"/>
        <v>0</v>
      </c>
      <c r="AA439" s="18">
        <f t="shared" si="1388"/>
        <v>0</v>
      </c>
      <c r="AB439" s="18">
        <f t="shared" si="1388"/>
        <v>0</v>
      </c>
      <c r="AC439" s="18">
        <f t="shared" si="1388"/>
        <v>0</v>
      </c>
      <c r="AD439" s="18">
        <f t="shared" si="1388"/>
        <v>0</v>
      </c>
      <c r="AE439" s="18">
        <f t="shared" si="1388"/>
        <v>0</v>
      </c>
      <c r="AF439" s="41">
        <f t="shared" si="1388"/>
        <v>33627.995000000003</v>
      </c>
      <c r="AG439" s="41">
        <f t="shared" si="1388"/>
        <v>0</v>
      </c>
      <c r="AH439" s="41">
        <f t="shared" si="1388"/>
        <v>0</v>
      </c>
      <c r="AI439" s="41">
        <f t="shared" si="1388"/>
        <v>0</v>
      </c>
      <c r="AJ439" s="41">
        <f t="shared" si="1388"/>
        <v>0</v>
      </c>
      <c r="AK439" s="41">
        <f t="shared" si="1388"/>
        <v>0</v>
      </c>
      <c r="AL439" s="41">
        <f t="shared" si="1388"/>
        <v>33502.904320000001</v>
      </c>
      <c r="AM439" s="41">
        <f t="shared" si="1388"/>
        <v>0</v>
      </c>
      <c r="AN439" s="41">
        <f t="shared" si="1388"/>
        <v>0</v>
      </c>
      <c r="AO439" s="14">
        <f t="shared" si="1388"/>
        <v>24549.174999999999</v>
      </c>
      <c r="AP439" s="42">
        <f t="shared" si="1388"/>
        <v>34145.399999999994</v>
      </c>
      <c r="AQ439" s="42">
        <f t="shared" si="1388"/>
        <v>-517.40499999999997</v>
      </c>
      <c r="AR439" s="42">
        <f t="shared" si="1388"/>
        <v>0</v>
      </c>
      <c r="AS439" s="42">
        <f t="shared" si="1388"/>
        <v>0</v>
      </c>
      <c r="AT439" s="42">
        <f t="shared" si="1388"/>
        <v>0</v>
      </c>
      <c r="AU439" s="42">
        <f t="shared" si="1346"/>
        <v>33627.994999999995</v>
      </c>
      <c r="AV439" s="42">
        <f t="shared" si="1347"/>
        <v>0</v>
      </c>
      <c r="AW439" s="42">
        <f t="shared" si="1348"/>
        <v>33627.995000000003</v>
      </c>
      <c r="AX439" s="42">
        <f t="shared" si="1349"/>
        <v>34145.4</v>
      </c>
      <c r="AY439" s="42">
        <f t="shared" si="1350"/>
        <v>34145.4</v>
      </c>
      <c r="AZ439" s="42">
        <f>AZ440+AZ441</f>
        <v>0</v>
      </c>
      <c r="BA439" s="43">
        <f t="shared" si="1351"/>
        <v>99.628016240635219</v>
      </c>
      <c r="BB439" s="20"/>
    </row>
    <row r="440" spans="2:54" ht="31.2" x14ac:dyDescent="0.3">
      <c r="B440" s="38" t="s">
        <v>342</v>
      </c>
      <c r="C440" s="38" t="s">
        <v>189</v>
      </c>
      <c r="D440" s="38" t="s">
        <v>42</v>
      </c>
      <c r="E440" s="39" t="str">
        <f t="shared" si="1340"/>
        <v>0701</v>
      </c>
      <c r="F440" s="38" t="s">
        <v>363</v>
      </c>
      <c r="G440" s="38" t="s">
        <v>150</v>
      </c>
      <c r="H440" s="40" t="s">
        <v>151</v>
      </c>
      <c r="I440" s="18">
        <v>18012.400000000001</v>
      </c>
      <c r="J440" s="18">
        <v>18012.400000000001</v>
      </c>
      <c r="K440" s="18">
        <v>18012.400000000001</v>
      </c>
      <c r="L440" s="18"/>
      <c r="M440" s="18"/>
      <c r="N440" s="18"/>
      <c r="O440" s="18">
        <v>0</v>
      </c>
      <c r="P440" s="18">
        <v>0</v>
      </c>
      <c r="Q440" s="18">
        <v>0</v>
      </c>
      <c r="R440" s="18">
        <v>0</v>
      </c>
      <c r="S440" s="18"/>
      <c r="T440" s="18">
        <f t="shared" si="1190"/>
        <v>18012.400000000001</v>
      </c>
      <c r="U440" s="18">
        <f t="shared" si="1342"/>
        <v>18012.400000000001</v>
      </c>
      <c r="V440" s="18">
        <f t="shared" si="1343"/>
        <v>18012.400000000001</v>
      </c>
      <c r="W440" s="18"/>
      <c r="X440" s="18"/>
      <c r="Y440" s="18"/>
      <c r="Z440" s="18"/>
      <c r="AA440" s="18"/>
      <c r="AB440" s="18"/>
      <c r="AC440" s="18"/>
      <c r="AD440" s="18"/>
      <c r="AE440" s="18"/>
      <c r="AF440" s="41">
        <v>17757.388330000002</v>
      </c>
      <c r="AG440" s="41"/>
      <c r="AH440" s="41">
        <v>0</v>
      </c>
      <c r="AI440" s="41">
        <v>0</v>
      </c>
      <c r="AJ440" s="41">
        <v>0</v>
      </c>
      <c r="AK440" s="41">
        <v>0</v>
      </c>
      <c r="AL440" s="41">
        <v>17689.83567</v>
      </c>
      <c r="AM440" s="41">
        <v>0</v>
      </c>
      <c r="AN440" s="41">
        <v>0</v>
      </c>
      <c r="AO440" s="42">
        <v>13061.644689999999</v>
      </c>
      <c r="AP440" s="42">
        <v>17292.000769999999</v>
      </c>
      <c r="AQ440" s="42">
        <v>0</v>
      </c>
      <c r="AR440" s="42">
        <v>0</v>
      </c>
      <c r="AS440" s="42">
        <v>0</v>
      </c>
      <c r="AT440" s="42">
        <v>0</v>
      </c>
      <c r="AU440" s="42">
        <f t="shared" si="1346"/>
        <v>17292.000769999999</v>
      </c>
      <c r="AV440" s="42">
        <f t="shared" si="1347"/>
        <v>720.39923000000272</v>
      </c>
      <c r="AW440" s="42">
        <f t="shared" si="1348"/>
        <v>18012.400000000001</v>
      </c>
      <c r="AX440" s="42">
        <f t="shared" si="1349"/>
        <v>18012.400000000001</v>
      </c>
      <c r="AY440" s="42">
        <f t="shared" si="1350"/>
        <v>18012.400000000001</v>
      </c>
      <c r="AZ440" s="42"/>
      <c r="BA440" s="43">
        <f t="shared" si="1351"/>
        <v>99.619579981331626</v>
      </c>
      <c r="BB440" s="44"/>
    </row>
    <row r="441" spans="2:54" x14ac:dyDescent="0.3">
      <c r="B441" s="38" t="s">
        <v>342</v>
      </c>
      <c r="C441" s="38" t="s">
        <v>189</v>
      </c>
      <c r="D441" s="38" t="s">
        <v>42</v>
      </c>
      <c r="E441" s="39" t="str">
        <f t="shared" si="1340"/>
        <v>0701</v>
      </c>
      <c r="F441" s="38" t="s">
        <v>363</v>
      </c>
      <c r="G441" s="38" t="s">
        <v>56</v>
      </c>
      <c r="H441" s="40" t="s">
        <v>57</v>
      </c>
      <c r="I441" s="18">
        <v>16133</v>
      </c>
      <c r="J441" s="18">
        <v>16133</v>
      </c>
      <c r="K441" s="18">
        <v>16133</v>
      </c>
      <c r="L441" s="18"/>
      <c r="M441" s="18"/>
      <c r="N441" s="18"/>
      <c r="O441" s="18">
        <v>-517.40499999999997</v>
      </c>
      <c r="P441" s="18">
        <v>0</v>
      </c>
      <c r="Q441" s="18">
        <v>0</v>
      </c>
      <c r="R441" s="18">
        <v>0</v>
      </c>
      <c r="S441" s="18"/>
      <c r="T441" s="18">
        <f t="shared" si="1190"/>
        <v>15615.594999999999</v>
      </c>
      <c r="U441" s="18">
        <f t="shared" si="1342"/>
        <v>16133</v>
      </c>
      <c r="V441" s="18">
        <f t="shared" si="1343"/>
        <v>16133</v>
      </c>
      <c r="W441" s="18"/>
      <c r="X441" s="18"/>
      <c r="Y441" s="18"/>
      <c r="Z441" s="18"/>
      <c r="AA441" s="18"/>
      <c r="AB441" s="18"/>
      <c r="AC441" s="18"/>
      <c r="AD441" s="18"/>
      <c r="AE441" s="18"/>
      <c r="AF441" s="41">
        <v>15870.606669999999</v>
      </c>
      <c r="AG441" s="41"/>
      <c r="AH441" s="41">
        <v>0</v>
      </c>
      <c r="AI441" s="41">
        <v>0</v>
      </c>
      <c r="AJ441" s="41">
        <v>0</v>
      </c>
      <c r="AK441" s="41">
        <v>0</v>
      </c>
      <c r="AL441" s="41">
        <v>15813.068649999999</v>
      </c>
      <c r="AM441" s="41">
        <v>0</v>
      </c>
      <c r="AN441" s="41">
        <v>0</v>
      </c>
      <c r="AO441" s="14">
        <v>11487.53031</v>
      </c>
      <c r="AP441" s="42">
        <v>16853.399229999999</v>
      </c>
      <c r="AQ441" s="42">
        <v>-517.40499999999997</v>
      </c>
      <c r="AR441" s="42">
        <v>0</v>
      </c>
      <c r="AS441" s="42">
        <v>0</v>
      </c>
      <c r="AT441" s="42">
        <v>0</v>
      </c>
      <c r="AU441" s="42">
        <f t="shared" si="1346"/>
        <v>16335.994229999998</v>
      </c>
      <c r="AV441" s="42">
        <f t="shared" si="1347"/>
        <v>-720.39922999999908</v>
      </c>
      <c r="AW441" s="42">
        <f t="shared" si="1348"/>
        <v>15615.594999999999</v>
      </c>
      <c r="AX441" s="42">
        <f t="shared" si="1349"/>
        <v>16133</v>
      </c>
      <c r="AY441" s="42">
        <f t="shared" si="1350"/>
        <v>16133</v>
      </c>
      <c r="AZ441" s="42"/>
      <c r="BA441" s="43">
        <f t="shared" si="1351"/>
        <v>99.6374554470639</v>
      </c>
      <c r="BB441" s="44"/>
    </row>
    <row r="442" spans="2:54" ht="62.4" x14ac:dyDescent="0.3">
      <c r="B442" s="38" t="s">
        <v>342</v>
      </c>
      <c r="C442" s="38" t="s">
        <v>189</v>
      </c>
      <c r="D442" s="38" t="s">
        <v>42</v>
      </c>
      <c r="E442" s="39" t="str">
        <f t="shared" si="1340"/>
        <v>0701</v>
      </c>
      <c r="F442" s="38" t="s">
        <v>365</v>
      </c>
      <c r="G442" s="38"/>
      <c r="H442" s="40" t="s">
        <v>366</v>
      </c>
      <c r="I442" s="18">
        <f t="shared" ref="I442:N442" si="1389">I445+I447+I449</f>
        <v>583363</v>
      </c>
      <c r="J442" s="18">
        <f t="shared" si="1389"/>
        <v>273861.39999999997</v>
      </c>
      <c r="K442" s="18">
        <f t="shared" si="1389"/>
        <v>456799.8</v>
      </c>
      <c r="L442" s="18">
        <f t="shared" si="1389"/>
        <v>0</v>
      </c>
      <c r="M442" s="18">
        <f t="shared" si="1389"/>
        <v>0</v>
      </c>
      <c r="N442" s="18">
        <f t="shared" si="1389"/>
        <v>0</v>
      </c>
      <c r="O442" s="18">
        <f>O445+O447+O449+O443</f>
        <v>-146374.416</v>
      </c>
      <c r="P442" s="18">
        <f>P445+P447+P449+P443</f>
        <v>3993.6</v>
      </c>
      <c r="Q442" s="18">
        <f>Q445+Q447+Q449+Q443</f>
        <v>-44495.839999999997</v>
      </c>
      <c r="R442" s="18">
        <f>R445+R447+R449</f>
        <v>0</v>
      </c>
      <c r="S442" s="18">
        <f>S445+S447+S449</f>
        <v>234279.628</v>
      </c>
      <c r="T442" s="18">
        <f t="shared" si="1190"/>
        <v>630765.97200000007</v>
      </c>
      <c r="U442" s="18">
        <f t="shared" si="1342"/>
        <v>273861.39999999997</v>
      </c>
      <c r="V442" s="18">
        <f t="shared" si="1343"/>
        <v>456799.8</v>
      </c>
      <c r="W442" s="18">
        <f t="shared" ref="W442:AE442" si="1390">W445+W447+W449</f>
        <v>0</v>
      </c>
      <c r="X442" s="18">
        <f t="shared" si="1390"/>
        <v>0</v>
      </c>
      <c r="Y442" s="18">
        <f t="shared" si="1390"/>
        <v>69107.092000000004</v>
      </c>
      <c r="Z442" s="18">
        <f t="shared" si="1390"/>
        <v>165172.53599999999</v>
      </c>
      <c r="AA442" s="18">
        <f t="shared" si="1390"/>
        <v>0</v>
      </c>
      <c r="AB442" s="18">
        <f t="shared" si="1390"/>
        <v>-63190.881999999998</v>
      </c>
      <c r="AC442" s="18">
        <f t="shared" si="1390"/>
        <v>0</v>
      </c>
      <c r="AD442" s="18">
        <f t="shared" si="1390"/>
        <v>-3.5999999999999997E-2</v>
      </c>
      <c r="AE442" s="18">
        <f t="shared" si="1390"/>
        <v>0</v>
      </c>
      <c r="AF442" s="41">
        <f t="shared" ref="AF442:AT442" si="1391">AF445+AF447+AF449+AF443</f>
        <v>611454.49286</v>
      </c>
      <c r="AG442" s="41">
        <f t="shared" si="1391"/>
        <v>0</v>
      </c>
      <c r="AH442" s="41">
        <f t="shared" si="1391"/>
        <v>5600</v>
      </c>
      <c r="AI442" s="41">
        <f t="shared" si="1391"/>
        <v>0</v>
      </c>
      <c r="AJ442" s="41">
        <f t="shared" si="1391"/>
        <v>0</v>
      </c>
      <c r="AK442" s="41">
        <f t="shared" si="1391"/>
        <v>0</v>
      </c>
      <c r="AL442" s="41">
        <f t="shared" si="1391"/>
        <v>578813.21238000004</v>
      </c>
      <c r="AM442" s="41">
        <f t="shared" si="1391"/>
        <v>5600</v>
      </c>
      <c r="AN442" s="41">
        <f t="shared" si="1391"/>
        <v>0</v>
      </c>
      <c r="AO442" s="42">
        <f t="shared" si="1391"/>
        <v>275087.91363000002</v>
      </c>
      <c r="AP442" s="42">
        <f t="shared" si="1391"/>
        <v>689594.64460999996</v>
      </c>
      <c r="AQ442" s="42">
        <f t="shared" si="1391"/>
        <v>-146374.416</v>
      </c>
      <c r="AR442" s="42">
        <f t="shared" si="1391"/>
        <v>0</v>
      </c>
      <c r="AS442" s="42">
        <f t="shared" si="1391"/>
        <v>0</v>
      </c>
      <c r="AT442" s="42">
        <f t="shared" si="1391"/>
        <v>0</v>
      </c>
      <c r="AU442" s="42">
        <f t="shared" si="1346"/>
        <v>543220.22860999999</v>
      </c>
      <c r="AV442" s="42">
        <f t="shared" si="1347"/>
        <v>87545.743390000076</v>
      </c>
      <c r="AW442" s="42">
        <f t="shared" si="1348"/>
        <v>865045.6</v>
      </c>
      <c r="AX442" s="42">
        <f t="shared" si="1349"/>
        <v>210670.51799999998</v>
      </c>
      <c r="AY442" s="42">
        <f t="shared" si="1350"/>
        <v>456799.76399999997</v>
      </c>
      <c r="AZ442" s="42">
        <f>AZ445+AZ447+AZ449</f>
        <v>0</v>
      </c>
      <c r="BA442" s="43">
        <f t="shared" si="1351"/>
        <v>94.661699135233349</v>
      </c>
      <c r="BB442" s="20"/>
    </row>
    <row r="443" spans="2:54" ht="46.8" x14ac:dyDescent="0.3">
      <c r="B443" s="38" t="s">
        <v>342</v>
      </c>
      <c r="C443" s="38" t="s">
        <v>189</v>
      </c>
      <c r="D443" s="38" t="s">
        <v>42</v>
      </c>
      <c r="E443" s="39" t="str">
        <f t="shared" si="1340"/>
        <v>0701</v>
      </c>
      <c r="F443" s="38" t="s">
        <v>367</v>
      </c>
      <c r="G443" s="38"/>
      <c r="H443" s="40" t="s">
        <v>368</v>
      </c>
      <c r="I443" s="18"/>
      <c r="J443" s="18"/>
      <c r="K443" s="18"/>
      <c r="L443" s="18"/>
      <c r="M443" s="18"/>
      <c r="N443" s="18"/>
      <c r="O443" s="18">
        <f>O444</f>
        <v>0</v>
      </c>
      <c r="P443" s="18">
        <f>P444</f>
        <v>2756.1</v>
      </c>
      <c r="Q443" s="18">
        <f>Q444</f>
        <v>0</v>
      </c>
      <c r="R443" s="18"/>
      <c r="S443" s="18"/>
      <c r="T443" s="18">
        <f t="shared" si="1190"/>
        <v>2756.1</v>
      </c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41">
        <f t="shared" ref="AF443:AT443" si="1392">AF444</f>
        <v>2756.1</v>
      </c>
      <c r="AG443" s="41">
        <f t="shared" si="1392"/>
        <v>0</v>
      </c>
      <c r="AH443" s="41">
        <f t="shared" si="1392"/>
        <v>0</v>
      </c>
      <c r="AI443" s="41">
        <f t="shared" si="1392"/>
        <v>0</v>
      </c>
      <c r="AJ443" s="41">
        <f t="shared" si="1392"/>
        <v>0</v>
      </c>
      <c r="AK443" s="41">
        <f t="shared" si="1392"/>
        <v>0</v>
      </c>
      <c r="AL443" s="41">
        <f t="shared" si="1392"/>
        <v>2756.1</v>
      </c>
      <c r="AM443" s="41">
        <f t="shared" si="1392"/>
        <v>0</v>
      </c>
      <c r="AN443" s="41">
        <f t="shared" si="1392"/>
        <v>0</v>
      </c>
      <c r="AO443" s="14">
        <f t="shared" si="1392"/>
        <v>0</v>
      </c>
      <c r="AP443" s="42">
        <f t="shared" si="1392"/>
        <v>2756.1</v>
      </c>
      <c r="AQ443" s="42">
        <f t="shared" si="1392"/>
        <v>0</v>
      </c>
      <c r="AR443" s="42">
        <f t="shared" si="1392"/>
        <v>0</v>
      </c>
      <c r="AS443" s="42">
        <f t="shared" si="1392"/>
        <v>0</v>
      </c>
      <c r="AT443" s="42">
        <f t="shared" si="1392"/>
        <v>0</v>
      </c>
      <c r="AU443" s="42">
        <f t="shared" si="1346"/>
        <v>2756.1</v>
      </c>
      <c r="AV443" s="42">
        <f t="shared" si="1347"/>
        <v>0</v>
      </c>
      <c r="AW443" s="42"/>
      <c r="AX443" s="42"/>
      <c r="AY443" s="42"/>
      <c r="AZ443" s="42"/>
      <c r="BA443" s="43">
        <f t="shared" si="1351"/>
        <v>100</v>
      </c>
      <c r="BB443" s="20"/>
    </row>
    <row r="444" spans="2:54" ht="31.2" x14ac:dyDescent="0.3">
      <c r="B444" s="38" t="s">
        <v>342</v>
      </c>
      <c r="C444" s="38" t="s">
        <v>189</v>
      </c>
      <c r="D444" s="38" t="s">
        <v>42</v>
      </c>
      <c r="E444" s="39" t="str">
        <f t="shared" si="1340"/>
        <v>0701</v>
      </c>
      <c r="F444" s="38" t="s">
        <v>367</v>
      </c>
      <c r="G444" s="38" t="s">
        <v>150</v>
      </c>
      <c r="H444" s="40" t="s">
        <v>151</v>
      </c>
      <c r="I444" s="18"/>
      <c r="J444" s="18"/>
      <c r="K444" s="18"/>
      <c r="L444" s="18"/>
      <c r="M444" s="18"/>
      <c r="N444" s="18"/>
      <c r="O444" s="18">
        <v>0</v>
      </c>
      <c r="P444" s="18">
        <v>2756.1</v>
      </c>
      <c r="Q444" s="18">
        <f>2756.1-2756.1</f>
        <v>0</v>
      </c>
      <c r="R444" s="18"/>
      <c r="S444" s="18"/>
      <c r="T444" s="18">
        <f t="shared" si="1190"/>
        <v>2756.1</v>
      </c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41">
        <v>2756.1</v>
      </c>
      <c r="AG444" s="41"/>
      <c r="AH444" s="41">
        <v>0</v>
      </c>
      <c r="AI444" s="41">
        <v>0</v>
      </c>
      <c r="AJ444" s="41">
        <v>0</v>
      </c>
      <c r="AK444" s="41">
        <v>0</v>
      </c>
      <c r="AL444" s="41">
        <v>2756.1</v>
      </c>
      <c r="AM444" s="41">
        <v>0</v>
      </c>
      <c r="AN444" s="41">
        <v>0</v>
      </c>
      <c r="AO444" s="42">
        <v>0</v>
      </c>
      <c r="AP444" s="42">
        <v>2756.1</v>
      </c>
      <c r="AQ444" s="42">
        <v>0</v>
      </c>
      <c r="AR444" s="42">
        <v>0</v>
      </c>
      <c r="AS444" s="42">
        <v>0</v>
      </c>
      <c r="AT444" s="42">
        <v>0</v>
      </c>
      <c r="AU444" s="42">
        <f t="shared" si="1346"/>
        <v>2756.1</v>
      </c>
      <c r="AV444" s="42">
        <f t="shared" si="1347"/>
        <v>0</v>
      </c>
      <c r="AW444" s="42"/>
      <c r="AX444" s="42"/>
      <c r="AY444" s="42"/>
      <c r="AZ444" s="42"/>
      <c r="BA444" s="43">
        <f t="shared" si="1351"/>
        <v>100</v>
      </c>
      <c r="BB444" s="20"/>
    </row>
    <row r="445" spans="2:54" ht="31.2" x14ac:dyDescent="0.3">
      <c r="B445" s="38" t="s">
        <v>342</v>
      </c>
      <c r="C445" s="38" t="s">
        <v>189</v>
      </c>
      <c r="D445" s="38" t="s">
        <v>42</v>
      </c>
      <c r="E445" s="39" t="str">
        <f t="shared" si="1340"/>
        <v>0701</v>
      </c>
      <c r="F445" s="38" t="s">
        <v>369</v>
      </c>
      <c r="G445" s="38"/>
      <c r="H445" s="40" t="s">
        <v>246</v>
      </c>
      <c r="I445" s="18">
        <f t="shared" ref="I445:S445" si="1393">I446</f>
        <v>552.1</v>
      </c>
      <c r="J445" s="18">
        <f t="shared" si="1393"/>
        <v>552.1</v>
      </c>
      <c r="K445" s="18">
        <f t="shared" si="1393"/>
        <v>552.1</v>
      </c>
      <c r="L445" s="18">
        <f t="shared" si="1393"/>
        <v>0</v>
      </c>
      <c r="M445" s="18">
        <f t="shared" si="1393"/>
        <v>0</v>
      </c>
      <c r="N445" s="18">
        <f t="shared" si="1393"/>
        <v>0</v>
      </c>
      <c r="O445" s="18">
        <f t="shared" si="1393"/>
        <v>0</v>
      </c>
      <c r="P445" s="18">
        <f t="shared" si="1393"/>
        <v>0</v>
      </c>
      <c r="Q445" s="18">
        <f t="shared" si="1393"/>
        <v>0</v>
      </c>
      <c r="R445" s="18">
        <f t="shared" si="1393"/>
        <v>0</v>
      </c>
      <c r="S445" s="18">
        <f t="shared" si="1393"/>
        <v>0</v>
      </c>
      <c r="T445" s="18">
        <f t="shared" si="1190"/>
        <v>552.1</v>
      </c>
      <c r="U445" s="18">
        <f t="shared" si="1342"/>
        <v>552.1</v>
      </c>
      <c r="V445" s="18">
        <f t="shared" si="1343"/>
        <v>552.1</v>
      </c>
      <c r="W445" s="18">
        <f t="shared" ref="W445:AT445" si="1394">W446</f>
        <v>0</v>
      </c>
      <c r="X445" s="18">
        <f t="shared" si="1394"/>
        <v>0</v>
      </c>
      <c r="Y445" s="18">
        <f t="shared" si="1394"/>
        <v>0</v>
      </c>
      <c r="Z445" s="18">
        <f t="shared" si="1394"/>
        <v>0</v>
      </c>
      <c r="AA445" s="18">
        <f t="shared" si="1394"/>
        <v>0</v>
      </c>
      <c r="AB445" s="18">
        <f t="shared" si="1394"/>
        <v>0</v>
      </c>
      <c r="AC445" s="18">
        <f t="shared" si="1394"/>
        <v>0</v>
      </c>
      <c r="AD445" s="18">
        <f t="shared" si="1394"/>
        <v>0</v>
      </c>
      <c r="AE445" s="18">
        <f t="shared" si="1394"/>
        <v>0</v>
      </c>
      <c r="AF445" s="41">
        <f t="shared" si="1394"/>
        <v>552.1</v>
      </c>
      <c r="AG445" s="41">
        <f t="shared" si="1394"/>
        <v>0</v>
      </c>
      <c r="AH445" s="41">
        <f t="shared" si="1394"/>
        <v>0</v>
      </c>
      <c r="AI445" s="41">
        <f t="shared" si="1394"/>
        <v>0</v>
      </c>
      <c r="AJ445" s="41">
        <f t="shared" si="1394"/>
        <v>0</v>
      </c>
      <c r="AK445" s="41">
        <f t="shared" si="1394"/>
        <v>0</v>
      </c>
      <c r="AL445" s="41">
        <f t="shared" si="1394"/>
        <v>342.58174000000002</v>
      </c>
      <c r="AM445" s="41">
        <f t="shared" si="1394"/>
        <v>0</v>
      </c>
      <c r="AN445" s="41">
        <f t="shared" si="1394"/>
        <v>0</v>
      </c>
      <c r="AO445" s="14">
        <f t="shared" si="1394"/>
        <v>310.38143000000002</v>
      </c>
      <c r="AP445" s="42">
        <f t="shared" si="1394"/>
        <v>552.1</v>
      </c>
      <c r="AQ445" s="42">
        <f t="shared" si="1394"/>
        <v>0</v>
      </c>
      <c r="AR445" s="42">
        <f t="shared" si="1394"/>
        <v>0</v>
      </c>
      <c r="AS445" s="42">
        <f t="shared" si="1394"/>
        <v>0</v>
      </c>
      <c r="AT445" s="42">
        <f t="shared" si="1394"/>
        <v>0</v>
      </c>
      <c r="AU445" s="42">
        <f t="shared" si="1346"/>
        <v>552.1</v>
      </c>
      <c r="AV445" s="42">
        <f t="shared" si="1347"/>
        <v>0</v>
      </c>
      <c r="AW445" s="42">
        <f t="shared" si="1348"/>
        <v>552.1</v>
      </c>
      <c r="AX445" s="42">
        <f t="shared" si="1349"/>
        <v>552.1</v>
      </c>
      <c r="AY445" s="42">
        <f t="shared" si="1350"/>
        <v>552.1</v>
      </c>
      <c r="AZ445" s="42">
        <f>AZ446</f>
        <v>0</v>
      </c>
      <c r="BA445" s="43">
        <f t="shared" si="1351"/>
        <v>62.050668357181671</v>
      </c>
      <c r="BB445" s="20"/>
    </row>
    <row r="446" spans="2:54" ht="31.2" x14ac:dyDescent="0.3">
      <c r="B446" s="38" t="s">
        <v>342</v>
      </c>
      <c r="C446" s="38" t="s">
        <v>189</v>
      </c>
      <c r="D446" s="38" t="s">
        <v>42</v>
      </c>
      <c r="E446" s="39" t="str">
        <f t="shared" si="1340"/>
        <v>0701</v>
      </c>
      <c r="F446" s="38" t="s">
        <v>369</v>
      </c>
      <c r="G446" s="38" t="s">
        <v>150</v>
      </c>
      <c r="H446" s="40" t="s">
        <v>151</v>
      </c>
      <c r="I446" s="18">
        <v>552.1</v>
      </c>
      <c r="J446" s="18">
        <v>552.1</v>
      </c>
      <c r="K446" s="18">
        <v>552.1</v>
      </c>
      <c r="L446" s="18"/>
      <c r="M446" s="18"/>
      <c r="N446" s="18"/>
      <c r="O446" s="18">
        <v>0</v>
      </c>
      <c r="P446" s="18">
        <v>0</v>
      </c>
      <c r="Q446" s="18">
        <v>0</v>
      </c>
      <c r="R446" s="18">
        <v>0</v>
      </c>
      <c r="S446" s="18"/>
      <c r="T446" s="18">
        <f t="shared" si="1190"/>
        <v>552.1</v>
      </c>
      <c r="U446" s="18">
        <f t="shared" si="1342"/>
        <v>552.1</v>
      </c>
      <c r="V446" s="18">
        <f t="shared" si="1343"/>
        <v>552.1</v>
      </c>
      <c r="W446" s="18"/>
      <c r="X446" s="18"/>
      <c r="Y446" s="18"/>
      <c r="Z446" s="18"/>
      <c r="AA446" s="18"/>
      <c r="AB446" s="18"/>
      <c r="AC446" s="18"/>
      <c r="AD446" s="18"/>
      <c r="AE446" s="18"/>
      <c r="AF446" s="41">
        <v>552.1</v>
      </c>
      <c r="AG446" s="41"/>
      <c r="AH446" s="41">
        <v>0</v>
      </c>
      <c r="AI446" s="41">
        <v>0</v>
      </c>
      <c r="AJ446" s="41">
        <v>0</v>
      </c>
      <c r="AK446" s="41">
        <v>0</v>
      </c>
      <c r="AL446" s="41">
        <v>342.58174000000002</v>
      </c>
      <c r="AM446" s="41">
        <v>0</v>
      </c>
      <c r="AN446" s="41">
        <v>0</v>
      </c>
      <c r="AO446" s="42">
        <v>310.38143000000002</v>
      </c>
      <c r="AP446" s="42">
        <v>552.1</v>
      </c>
      <c r="AQ446" s="42">
        <v>0</v>
      </c>
      <c r="AR446" s="42">
        <v>0</v>
      </c>
      <c r="AS446" s="42">
        <v>0</v>
      </c>
      <c r="AT446" s="42">
        <v>0</v>
      </c>
      <c r="AU446" s="42">
        <f t="shared" si="1346"/>
        <v>552.1</v>
      </c>
      <c r="AV446" s="42">
        <f t="shared" si="1347"/>
        <v>0</v>
      </c>
      <c r="AW446" s="42">
        <f t="shared" si="1348"/>
        <v>552.1</v>
      </c>
      <c r="AX446" s="42">
        <f t="shared" si="1349"/>
        <v>552.1</v>
      </c>
      <c r="AY446" s="42">
        <f t="shared" si="1350"/>
        <v>552.1</v>
      </c>
      <c r="AZ446" s="42"/>
      <c r="BA446" s="43">
        <f t="shared" si="1351"/>
        <v>62.050668357181671</v>
      </c>
      <c r="BB446" s="44"/>
    </row>
    <row r="447" spans="2:54" ht="62.4" x14ac:dyDescent="0.3">
      <c r="B447" s="38" t="s">
        <v>342</v>
      </c>
      <c r="C447" s="38" t="s">
        <v>189</v>
      </c>
      <c r="D447" s="38" t="s">
        <v>42</v>
      </c>
      <c r="E447" s="39" t="str">
        <f t="shared" si="1340"/>
        <v>0701</v>
      </c>
      <c r="F447" s="38" t="s">
        <v>370</v>
      </c>
      <c r="G447" s="38"/>
      <c r="H447" s="40" t="s">
        <v>371</v>
      </c>
      <c r="I447" s="18">
        <f t="shared" ref="I447:S447" si="1395">I448</f>
        <v>576960.9</v>
      </c>
      <c r="J447" s="18">
        <f t="shared" si="1395"/>
        <v>273309.3</v>
      </c>
      <c r="K447" s="18">
        <f t="shared" si="1395"/>
        <v>456247.7</v>
      </c>
      <c r="L447" s="18">
        <f t="shared" si="1395"/>
        <v>0</v>
      </c>
      <c r="M447" s="18">
        <f t="shared" si="1395"/>
        <v>0</v>
      </c>
      <c r="N447" s="18">
        <f t="shared" si="1395"/>
        <v>0</v>
      </c>
      <c r="O447" s="18">
        <f t="shared" si="1395"/>
        <v>-146374.416</v>
      </c>
      <c r="P447" s="18">
        <f t="shared" si="1395"/>
        <v>1237.5</v>
      </c>
      <c r="Q447" s="18">
        <f t="shared" si="1395"/>
        <v>-44495.839999999997</v>
      </c>
      <c r="R447" s="18">
        <f t="shared" si="1395"/>
        <v>0</v>
      </c>
      <c r="S447" s="18">
        <f t="shared" si="1395"/>
        <v>234279.628</v>
      </c>
      <c r="T447" s="18">
        <f t="shared" ref="T447:T510" si="1396">I447+L447+S447+R447+Q447+P447+O447</f>
        <v>621607.77200000011</v>
      </c>
      <c r="U447" s="18">
        <f t="shared" si="1342"/>
        <v>273309.3</v>
      </c>
      <c r="V447" s="18">
        <f t="shared" si="1343"/>
        <v>456247.7</v>
      </c>
      <c r="W447" s="18">
        <f t="shared" ref="W447:AD447" si="1397">W448</f>
        <v>0</v>
      </c>
      <c r="X447" s="18">
        <f t="shared" si="1397"/>
        <v>0</v>
      </c>
      <c r="Y447" s="18">
        <f t="shared" si="1397"/>
        <v>69107.092000000004</v>
      </c>
      <c r="Z447" s="18">
        <f t="shared" si="1397"/>
        <v>165172.53599999999</v>
      </c>
      <c r="AA447" s="18">
        <f t="shared" si="1397"/>
        <v>0</v>
      </c>
      <c r="AB447" s="18">
        <f t="shared" si="1397"/>
        <v>-63190.881999999998</v>
      </c>
      <c r="AC447" s="18">
        <f t="shared" si="1397"/>
        <v>0</v>
      </c>
      <c r="AD447" s="18">
        <f t="shared" si="1397"/>
        <v>-3.5999999999999997E-2</v>
      </c>
      <c r="AE447" s="18"/>
      <c r="AF447" s="41">
        <f t="shared" ref="AF447:AT447" si="1398">AF448</f>
        <v>602546.29286000005</v>
      </c>
      <c r="AG447" s="41">
        <f t="shared" si="1398"/>
        <v>0</v>
      </c>
      <c r="AH447" s="41">
        <f t="shared" si="1398"/>
        <v>0</v>
      </c>
      <c r="AI447" s="41">
        <f t="shared" si="1398"/>
        <v>0</v>
      </c>
      <c r="AJ447" s="41">
        <f t="shared" si="1398"/>
        <v>0</v>
      </c>
      <c r="AK447" s="41">
        <f t="shared" si="1398"/>
        <v>0</v>
      </c>
      <c r="AL447" s="41">
        <f t="shared" si="1398"/>
        <v>570114.53064000001</v>
      </c>
      <c r="AM447" s="41">
        <f t="shared" si="1398"/>
        <v>0</v>
      </c>
      <c r="AN447" s="41">
        <f t="shared" si="1398"/>
        <v>0</v>
      </c>
      <c r="AO447" s="14">
        <f t="shared" si="1398"/>
        <v>269177.53220000002</v>
      </c>
      <c r="AP447" s="42">
        <f t="shared" si="1398"/>
        <v>680686.44461000001</v>
      </c>
      <c r="AQ447" s="42">
        <f t="shared" si="1398"/>
        <v>-146374.416</v>
      </c>
      <c r="AR447" s="42">
        <f t="shared" si="1398"/>
        <v>0</v>
      </c>
      <c r="AS447" s="42">
        <f t="shared" si="1398"/>
        <v>0</v>
      </c>
      <c r="AT447" s="42">
        <f t="shared" si="1398"/>
        <v>0</v>
      </c>
      <c r="AU447" s="42">
        <f t="shared" si="1346"/>
        <v>534312.02861000004</v>
      </c>
      <c r="AV447" s="42">
        <f t="shared" si="1347"/>
        <v>87295.743390000076</v>
      </c>
      <c r="AW447" s="42">
        <f t="shared" si="1348"/>
        <v>855887.4</v>
      </c>
      <c r="AX447" s="42">
        <f t="shared" si="1349"/>
        <v>210118.41800000001</v>
      </c>
      <c r="AY447" s="42">
        <f t="shared" si="1350"/>
        <v>456247.66399999999</v>
      </c>
      <c r="AZ447" s="42">
        <f>AZ448</f>
        <v>0</v>
      </c>
      <c r="BA447" s="43">
        <f t="shared" si="1351"/>
        <v>94.617548459876517</v>
      </c>
      <c r="BB447" s="20"/>
    </row>
    <row r="448" spans="2:54" ht="31.2" x14ac:dyDescent="0.3">
      <c r="B448" s="38" t="s">
        <v>342</v>
      </c>
      <c r="C448" s="38" t="s">
        <v>189</v>
      </c>
      <c r="D448" s="38" t="s">
        <v>42</v>
      </c>
      <c r="E448" s="39" t="str">
        <f t="shared" si="1340"/>
        <v>0701</v>
      </c>
      <c r="F448" s="38" t="s">
        <v>370</v>
      </c>
      <c r="G448" s="38" t="s">
        <v>150</v>
      </c>
      <c r="H448" s="40" t="s">
        <v>151</v>
      </c>
      <c r="I448" s="18">
        <v>576960.9</v>
      </c>
      <c r="J448" s="18">
        <v>273309.3</v>
      </c>
      <c r="K448" s="18">
        <v>456247.7</v>
      </c>
      <c r="L448" s="18"/>
      <c r="M448" s="18"/>
      <c r="N448" s="18"/>
      <c r="O448" s="18">
        <v>-146374.416</v>
      </c>
      <c r="P448" s="18">
        <v>1237.5</v>
      </c>
      <c r="Q448" s="18">
        <f>1237.5-44495.84-1237.5</f>
        <v>-44495.839999999997</v>
      </c>
      <c r="R448" s="18">
        <v>0</v>
      </c>
      <c r="S448" s="18">
        <f>165172.536+69107.092</f>
        <v>234279.628</v>
      </c>
      <c r="T448" s="18">
        <f t="shared" si="1396"/>
        <v>621607.77200000011</v>
      </c>
      <c r="U448" s="18">
        <f t="shared" si="1342"/>
        <v>273309.3</v>
      </c>
      <c r="V448" s="18">
        <f t="shared" si="1343"/>
        <v>456247.7</v>
      </c>
      <c r="W448" s="18"/>
      <c r="X448" s="18"/>
      <c r="Y448" s="18">
        <v>69107.092000000004</v>
      </c>
      <c r="Z448" s="18">
        <v>165172.53599999999</v>
      </c>
      <c r="AA448" s="18"/>
      <c r="AB448" s="18">
        <v>-63190.881999999998</v>
      </c>
      <c r="AC448" s="18"/>
      <c r="AD448" s="18">
        <v>-3.5999999999999997E-2</v>
      </c>
      <c r="AE448" s="18"/>
      <c r="AF448" s="41">
        <v>602546.29286000005</v>
      </c>
      <c r="AG448" s="41"/>
      <c r="AH448" s="41">
        <v>0</v>
      </c>
      <c r="AI448" s="41">
        <v>0</v>
      </c>
      <c r="AJ448" s="41">
        <v>0</v>
      </c>
      <c r="AK448" s="41">
        <v>0</v>
      </c>
      <c r="AL448" s="41">
        <v>570114.53064000001</v>
      </c>
      <c r="AM448" s="41">
        <v>0</v>
      </c>
      <c r="AN448" s="41">
        <v>0</v>
      </c>
      <c r="AO448" s="42">
        <v>269177.53220000002</v>
      </c>
      <c r="AP448" s="42">
        <v>680686.44461000001</v>
      </c>
      <c r="AQ448" s="42">
        <v>-146374.416</v>
      </c>
      <c r="AR448" s="42">
        <v>0</v>
      </c>
      <c r="AS448" s="42">
        <v>0</v>
      </c>
      <c r="AT448" s="42">
        <v>0</v>
      </c>
      <c r="AU448" s="42">
        <f t="shared" si="1346"/>
        <v>534312.02861000004</v>
      </c>
      <c r="AV448" s="42">
        <f t="shared" si="1347"/>
        <v>87295.743390000076</v>
      </c>
      <c r="AW448" s="42">
        <f t="shared" si="1348"/>
        <v>855887.4</v>
      </c>
      <c r="AX448" s="42">
        <f t="shared" si="1349"/>
        <v>210118.41800000001</v>
      </c>
      <c r="AY448" s="42">
        <f t="shared" si="1350"/>
        <v>456247.66399999999</v>
      </c>
      <c r="AZ448" s="42"/>
      <c r="BA448" s="43">
        <f t="shared" si="1351"/>
        <v>94.617548459876517</v>
      </c>
      <c r="BB448" s="44"/>
    </row>
    <row r="449" spans="2:54" ht="46.8" x14ac:dyDescent="0.3">
      <c r="B449" s="38" t="s">
        <v>342</v>
      </c>
      <c r="C449" s="38" t="s">
        <v>189</v>
      </c>
      <c r="D449" s="38" t="s">
        <v>42</v>
      </c>
      <c r="E449" s="39" t="str">
        <f t="shared" si="1340"/>
        <v>0701</v>
      </c>
      <c r="F449" s="38" t="s">
        <v>372</v>
      </c>
      <c r="G449" s="38"/>
      <c r="H449" s="40" t="s">
        <v>373</v>
      </c>
      <c r="I449" s="18">
        <f t="shared" ref="I449:S449" si="1399">I450</f>
        <v>5850</v>
      </c>
      <c r="J449" s="18">
        <f t="shared" si="1399"/>
        <v>0</v>
      </c>
      <c r="K449" s="18">
        <f t="shared" si="1399"/>
        <v>0</v>
      </c>
      <c r="L449" s="18">
        <f t="shared" si="1399"/>
        <v>0</v>
      </c>
      <c r="M449" s="18">
        <f t="shared" si="1399"/>
        <v>0</v>
      </c>
      <c r="N449" s="18">
        <f t="shared" si="1399"/>
        <v>0</v>
      </c>
      <c r="O449" s="18">
        <f t="shared" si="1399"/>
        <v>0</v>
      </c>
      <c r="P449" s="18">
        <f t="shared" si="1399"/>
        <v>0</v>
      </c>
      <c r="Q449" s="18">
        <f t="shared" si="1399"/>
        <v>0</v>
      </c>
      <c r="R449" s="18">
        <f t="shared" si="1399"/>
        <v>0</v>
      </c>
      <c r="S449" s="18">
        <f t="shared" si="1399"/>
        <v>0</v>
      </c>
      <c r="T449" s="18">
        <f t="shared" si="1396"/>
        <v>5850</v>
      </c>
      <c r="U449" s="18">
        <f t="shared" si="1342"/>
        <v>0</v>
      </c>
      <c r="V449" s="18">
        <f t="shared" si="1343"/>
        <v>0</v>
      </c>
      <c r="W449" s="18">
        <f t="shared" ref="W449:AT449" si="1400">W450</f>
        <v>0</v>
      </c>
      <c r="X449" s="18">
        <f t="shared" si="1400"/>
        <v>0</v>
      </c>
      <c r="Y449" s="18">
        <f t="shared" si="1400"/>
        <v>0</v>
      </c>
      <c r="Z449" s="18">
        <f t="shared" si="1400"/>
        <v>0</v>
      </c>
      <c r="AA449" s="18">
        <f t="shared" si="1400"/>
        <v>0</v>
      </c>
      <c r="AB449" s="18">
        <f t="shared" si="1400"/>
        <v>0</v>
      </c>
      <c r="AC449" s="18">
        <f t="shared" si="1400"/>
        <v>0</v>
      </c>
      <c r="AD449" s="18">
        <f t="shared" si="1400"/>
        <v>0</v>
      </c>
      <c r="AE449" s="18">
        <f t="shared" si="1400"/>
        <v>0</v>
      </c>
      <c r="AF449" s="41">
        <f t="shared" si="1400"/>
        <v>5600</v>
      </c>
      <c r="AG449" s="41">
        <f t="shared" si="1400"/>
        <v>0</v>
      </c>
      <c r="AH449" s="41">
        <f t="shared" si="1400"/>
        <v>5600</v>
      </c>
      <c r="AI449" s="41">
        <f t="shared" si="1400"/>
        <v>0</v>
      </c>
      <c r="AJ449" s="41">
        <f t="shared" si="1400"/>
        <v>0</v>
      </c>
      <c r="AK449" s="41">
        <f t="shared" si="1400"/>
        <v>0</v>
      </c>
      <c r="AL449" s="41">
        <f t="shared" si="1400"/>
        <v>5600</v>
      </c>
      <c r="AM449" s="41">
        <f t="shared" si="1400"/>
        <v>5600</v>
      </c>
      <c r="AN449" s="41">
        <f t="shared" si="1400"/>
        <v>0</v>
      </c>
      <c r="AO449" s="14">
        <f t="shared" si="1400"/>
        <v>5600</v>
      </c>
      <c r="AP449" s="42">
        <f t="shared" si="1400"/>
        <v>5600</v>
      </c>
      <c r="AQ449" s="42">
        <f t="shared" si="1400"/>
        <v>0</v>
      </c>
      <c r="AR449" s="42">
        <f t="shared" si="1400"/>
        <v>0</v>
      </c>
      <c r="AS449" s="42">
        <f t="shared" si="1400"/>
        <v>0</v>
      </c>
      <c r="AT449" s="42">
        <f t="shared" si="1400"/>
        <v>0</v>
      </c>
      <c r="AU449" s="42">
        <f t="shared" si="1346"/>
        <v>5600</v>
      </c>
      <c r="AV449" s="42">
        <f t="shared" si="1347"/>
        <v>250</v>
      </c>
      <c r="AW449" s="42">
        <f t="shared" si="1348"/>
        <v>5850</v>
      </c>
      <c r="AX449" s="42">
        <f t="shared" si="1349"/>
        <v>0</v>
      </c>
      <c r="AY449" s="42">
        <f t="shared" si="1350"/>
        <v>0</v>
      </c>
      <c r="AZ449" s="42">
        <f>AZ450</f>
        <v>0</v>
      </c>
      <c r="BA449" s="43">
        <f t="shared" si="1351"/>
        <v>100</v>
      </c>
      <c r="BB449" s="20"/>
    </row>
    <row r="450" spans="2:54" ht="31.2" x14ac:dyDescent="0.3">
      <c r="B450" s="38" t="s">
        <v>342</v>
      </c>
      <c r="C450" s="38" t="s">
        <v>189</v>
      </c>
      <c r="D450" s="38" t="s">
        <v>42</v>
      </c>
      <c r="E450" s="39" t="str">
        <f t="shared" si="1340"/>
        <v>0701</v>
      </c>
      <c r="F450" s="38" t="s">
        <v>372</v>
      </c>
      <c r="G450" s="38" t="s">
        <v>150</v>
      </c>
      <c r="H450" s="40" t="s">
        <v>151</v>
      </c>
      <c r="I450" s="18">
        <v>5850</v>
      </c>
      <c r="J450" s="18">
        <v>0</v>
      </c>
      <c r="K450" s="18">
        <v>0</v>
      </c>
      <c r="L450" s="18"/>
      <c r="M450" s="18"/>
      <c r="N450" s="18"/>
      <c r="O450" s="18">
        <v>0</v>
      </c>
      <c r="P450" s="18">
        <v>0</v>
      </c>
      <c r="Q450" s="18">
        <v>0</v>
      </c>
      <c r="R450" s="18">
        <v>0</v>
      </c>
      <c r="S450" s="18"/>
      <c r="T450" s="18">
        <f t="shared" si="1396"/>
        <v>5850</v>
      </c>
      <c r="U450" s="18">
        <f t="shared" si="1342"/>
        <v>0</v>
      </c>
      <c r="V450" s="18">
        <f t="shared" si="1343"/>
        <v>0</v>
      </c>
      <c r="W450" s="18"/>
      <c r="X450" s="18"/>
      <c r="Y450" s="18"/>
      <c r="Z450" s="18"/>
      <c r="AA450" s="18"/>
      <c r="AB450" s="18"/>
      <c r="AC450" s="18"/>
      <c r="AD450" s="18"/>
      <c r="AE450" s="18"/>
      <c r="AF450" s="41">
        <v>5600</v>
      </c>
      <c r="AG450" s="41"/>
      <c r="AH450" s="41">
        <f>AF450</f>
        <v>5600</v>
      </c>
      <c r="AI450" s="41">
        <f>AG450</f>
        <v>0</v>
      </c>
      <c r="AJ450" s="41">
        <v>0</v>
      </c>
      <c r="AK450" s="41">
        <v>0</v>
      </c>
      <c r="AL450" s="41">
        <v>5600</v>
      </c>
      <c r="AM450" s="41">
        <f>AL450</f>
        <v>5600</v>
      </c>
      <c r="AN450" s="41">
        <v>0</v>
      </c>
      <c r="AO450" s="42">
        <v>5600</v>
      </c>
      <c r="AP450" s="42">
        <v>5600</v>
      </c>
      <c r="AQ450" s="42">
        <v>0</v>
      </c>
      <c r="AR450" s="42">
        <v>0</v>
      </c>
      <c r="AS450" s="42">
        <v>0</v>
      </c>
      <c r="AT450" s="42">
        <v>0</v>
      </c>
      <c r="AU450" s="42">
        <f t="shared" si="1346"/>
        <v>5600</v>
      </c>
      <c r="AV450" s="42">
        <f t="shared" si="1347"/>
        <v>250</v>
      </c>
      <c r="AW450" s="42">
        <f t="shared" si="1348"/>
        <v>5850</v>
      </c>
      <c r="AX450" s="42">
        <f t="shared" si="1349"/>
        <v>0</v>
      </c>
      <c r="AY450" s="42">
        <f t="shared" si="1350"/>
        <v>0</v>
      </c>
      <c r="AZ450" s="42"/>
      <c r="BA450" s="43">
        <f t="shared" si="1351"/>
        <v>100</v>
      </c>
      <c r="BB450" s="44"/>
    </row>
    <row r="451" spans="2:54" s="30" customFormat="1" x14ac:dyDescent="0.3">
      <c r="B451" s="31" t="s">
        <v>342</v>
      </c>
      <c r="C451" s="31" t="s">
        <v>189</v>
      </c>
      <c r="D451" s="31" t="s">
        <v>374</v>
      </c>
      <c r="E451" s="29" t="str">
        <f t="shared" si="1340"/>
        <v>0702</v>
      </c>
      <c r="F451" s="31"/>
      <c r="G451" s="31"/>
      <c r="H451" s="32" t="s">
        <v>375</v>
      </c>
      <c r="I451" s="33">
        <f t="shared" ref="I451:S451" si="1401">I452+I457</f>
        <v>11917085.699999999</v>
      </c>
      <c r="J451" s="33">
        <f t="shared" si="1401"/>
        <v>14529853.799999999</v>
      </c>
      <c r="K451" s="33">
        <f t="shared" si="1401"/>
        <v>11987206.699999997</v>
      </c>
      <c r="L451" s="33">
        <f t="shared" si="1401"/>
        <v>-8391.9</v>
      </c>
      <c r="M451" s="33">
        <f t="shared" si="1401"/>
        <v>-8391.9</v>
      </c>
      <c r="N451" s="33">
        <f t="shared" si="1401"/>
        <v>-8391.9</v>
      </c>
      <c r="O451" s="33">
        <f t="shared" si="1401"/>
        <v>151409.53099999999</v>
      </c>
      <c r="P451" s="33">
        <f t="shared" si="1401"/>
        <v>9362.1329999999998</v>
      </c>
      <c r="Q451" s="33">
        <f t="shared" si="1401"/>
        <v>450891.853</v>
      </c>
      <c r="R451" s="33">
        <f t="shared" si="1401"/>
        <v>584330.09</v>
      </c>
      <c r="S451" s="33">
        <f t="shared" si="1401"/>
        <v>144675.845</v>
      </c>
      <c r="T451" s="33">
        <f t="shared" si="1396"/>
        <v>13249363.251999998</v>
      </c>
      <c r="U451" s="33">
        <f t="shared" si="1342"/>
        <v>14521461.899999999</v>
      </c>
      <c r="V451" s="33">
        <f t="shared" si="1343"/>
        <v>11978814.799999997</v>
      </c>
      <c r="W451" s="33">
        <f t="shared" ref="W451:AT451" si="1402">W452+W457</f>
        <v>0</v>
      </c>
      <c r="X451" s="33">
        <f t="shared" si="1402"/>
        <v>0</v>
      </c>
      <c r="Y451" s="33">
        <f t="shared" si="1402"/>
        <v>53816.599000000002</v>
      </c>
      <c r="Z451" s="33">
        <f t="shared" si="1402"/>
        <v>90859.245999999999</v>
      </c>
      <c r="AA451" s="33">
        <f t="shared" si="1402"/>
        <v>0</v>
      </c>
      <c r="AB451" s="33">
        <f t="shared" si="1402"/>
        <v>-55854</v>
      </c>
      <c r="AC451" s="33">
        <f t="shared" si="1402"/>
        <v>0</v>
      </c>
      <c r="AD451" s="33">
        <f t="shared" si="1402"/>
        <v>0</v>
      </c>
      <c r="AE451" s="33">
        <f t="shared" si="1402"/>
        <v>0</v>
      </c>
      <c r="AF451" s="34">
        <f t="shared" si="1402"/>
        <v>14344202.069419999</v>
      </c>
      <c r="AG451" s="34">
        <f t="shared" si="1402"/>
        <v>0</v>
      </c>
      <c r="AH451" s="34">
        <f t="shared" si="1402"/>
        <v>11059519.426029999</v>
      </c>
      <c r="AI451" s="34">
        <f t="shared" si="1402"/>
        <v>0</v>
      </c>
      <c r="AJ451" s="34">
        <f t="shared" si="1402"/>
        <v>67728.399999999994</v>
      </c>
      <c r="AK451" s="34">
        <f t="shared" si="1402"/>
        <v>0</v>
      </c>
      <c r="AL451" s="34">
        <f t="shared" si="1402"/>
        <v>14105776.294880001</v>
      </c>
      <c r="AM451" s="34">
        <f t="shared" si="1402"/>
        <v>11025190.705470001</v>
      </c>
      <c r="AN451" s="34">
        <f t="shared" si="1402"/>
        <v>67728.320129999993</v>
      </c>
      <c r="AO451" s="35">
        <f t="shared" si="1402"/>
        <v>9179547.7284700014</v>
      </c>
      <c r="AP451" s="36">
        <f t="shared" si="1402"/>
        <v>13845174.693710003</v>
      </c>
      <c r="AQ451" s="36">
        <f t="shared" si="1402"/>
        <v>151409.53099999999</v>
      </c>
      <c r="AR451" s="36">
        <f t="shared" si="1402"/>
        <v>0</v>
      </c>
      <c r="AS451" s="36">
        <f t="shared" si="1402"/>
        <v>0</v>
      </c>
      <c r="AT451" s="36">
        <f t="shared" si="1402"/>
        <v>0</v>
      </c>
      <c r="AU451" s="36">
        <f t="shared" si="1346"/>
        <v>13996584.224710003</v>
      </c>
      <c r="AV451" s="36">
        <f t="shared" si="1347"/>
        <v>-747220.97271000408</v>
      </c>
      <c r="AW451" s="36">
        <f t="shared" si="1348"/>
        <v>13394039.096999997</v>
      </c>
      <c r="AX451" s="36">
        <f t="shared" si="1349"/>
        <v>14465607.899999999</v>
      </c>
      <c r="AY451" s="36">
        <f t="shared" si="1350"/>
        <v>11978814.799999997</v>
      </c>
      <c r="AZ451" s="36">
        <f>AZ452+AZ457</f>
        <v>0</v>
      </c>
      <c r="BA451" s="37">
        <f t="shared" si="1351"/>
        <v>98.337824764416197</v>
      </c>
      <c r="BB451" s="20"/>
    </row>
    <row r="452" spans="2:54" ht="46.8" x14ac:dyDescent="0.3">
      <c r="B452" s="38" t="s">
        <v>342</v>
      </c>
      <c r="C452" s="38" t="s">
        <v>189</v>
      </c>
      <c r="D452" s="38" t="s">
        <v>374</v>
      </c>
      <c r="E452" s="39" t="str">
        <f t="shared" si="1340"/>
        <v>0702</v>
      </c>
      <c r="F452" s="38" t="s">
        <v>258</v>
      </c>
      <c r="G452" s="38"/>
      <c r="H452" s="40" t="s">
        <v>259</v>
      </c>
      <c r="I452" s="18">
        <f t="shared" ref="I452:I455" si="1403">I453</f>
        <v>15359.8</v>
      </c>
      <c r="J452" s="18">
        <f t="shared" ref="J452:J455" si="1404">J453</f>
        <v>20575</v>
      </c>
      <c r="K452" s="18">
        <f t="shared" ref="K452:K455" si="1405">K453</f>
        <v>19554.5</v>
      </c>
      <c r="L452" s="18">
        <f t="shared" ref="L452:L455" si="1406">L453</f>
        <v>0</v>
      </c>
      <c r="M452" s="18">
        <f t="shared" ref="M452:M455" si="1407">M453</f>
        <v>0</v>
      </c>
      <c r="N452" s="18">
        <f t="shared" ref="N452:N455" si="1408">N453</f>
        <v>0</v>
      </c>
      <c r="O452" s="18">
        <f t="shared" ref="O452:O455" si="1409">O453</f>
        <v>0</v>
      </c>
      <c r="P452" s="18">
        <f t="shared" ref="P452:P455" si="1410">P453</f>
        <v>0</v>
      </c>
      <c r="Q452" s="18">
        <f t="shared" ref="Q452:Q455" si="1411">Q453</f>
        <v>0</v>
      </c>
      <c r="R452" s="18">
        <f t="shared" ref="R452:R455" si="1412">R453</f>
        <v>0</v>
      </c>
      <c r="S452" s="18">
        <f t="shared" ref="S452:S455" si="1413">S453</f>
        <v>0</v>
      </c>
      <c r="T452" s="18">
        <f t="shared" si="1396"/>
        <v>15359.8</v>
      </c>
      <c r="U452" s="18">
        <f t="shared" si="1342"/>
        <v>20575</v>
      </c>
      <c r="V452" s="18">
        <f t="shared" si="1343"/>
        <v>19554.5</v>
      </c>
      <c r="W452" s="18">
        <f t="shared" ref="W452:W455" si="1414">W453</f>
        <v>0</v>
      </c>
      <c r="X452" s="18">
        <f t="shared" ref="X452:X455" si="1415">X453</f>
        <v>0</v>
      </c>
      <c r="Y452" s="18">
        <f t="shared" ref="Y452:Y455" si="1416">Y453</f>
        <v>0</v>
      </c>
      <c r="Z452" s="18">
        <f t="shared" ref="Z452:Z455" si="1417">Z453</f>
        <v>0</v>
      </c>
      <c r="AA452" s="18">
        <f t="shared" ref="AA452:AA455" si="1418">AA453</f>
        <v>0</v>
      </c>
      <c r="AB452" s="18">
        <f t="shared" ref="AB452:AB455" si="1419">AB453</f>
        <v>0</v>
      </c>
      <c r="AC452" s="18">
        <f t="shared" ref="AC452:AC455" si="1420">AC453</f>
        <v>0</v>
      </c>
      <c r="AD452" s="18">
        <f t="shared" ref="AD452:AD455" si="1421">AD453</f>
        <v>0</v>
      </c>
      <c r="AE452" s="18">
        <f t="shared" ref="AE452:AE455" si="1422">AE453</f>
        <v>0</v>
      </c>
      <c r="AF452" s="41">
        <f t="shared" ref="AF452:AF455" si="1423">AF453</f>
        <v>15359.8</v>
      </c>
      <c r="AG452" s="41">
        <f t="shared" ref="AG452:AG455" si="1424">AG453</f>
        <v>0</v>
      </c>
      <c r="AH452" s="41">
        <f t="shared" ref="AH452:AH455" si="1425">AH453</f>
        <v>0</v>
      </c>
      <c r="AI452" s="41">
        <f t="shared" ref="AI452:AI455" si="1426">AI453</f>
        <v>0</v>
      </c>
      <c r="AJ452" s="41">
        <f t="shared" ref="AJ452:AJ455" si="1427">AJ453</f>
        <v>0</v>
      </c>
      <c r="AK452" s="41">
        <f t="shared" ref="AK452:AK455" si="1428">AK453</f>
        <v>0</v>
      </c>
      <c r="AL452" s="41">
        <f t="shared" ref="AL452:AL455" si="1429">AL453</f>
        <v>15200.925010000001</v>
      </c>
      <c r="AM452" s="41">
        <f t="shared" ref="AM452:AM455" si="1430">AM453</f>
        <v>0</v>
      </c>
      <c r="AN452" s="41">
        <f t="shared" ref="AN452:AN455" si="1431">AN453</f>
        <v>0</v>
      </c>
      <c r="AO452" s="42">
        <f t="shared" ref="AO452:AO455" si="1432">AO453</f>
        <v>0</v>
      </c>
      <c r="AP452" s="42">
        <f t="shared" ref="AP452:AP455" si="1433">AP453</f>
        <v>15359.8</v>
      </c>
      <c r="AQ452" s="42">
        <f t="shared" ref="AQ452:AQ455" si="1434">AQ453</f>
        <v>0</v>
      </c>
      <c r="AR452" s="42">
        <f t="shared" ref="AR452:AR455" si="1435">AR453</f>
        <v>0</v>
      </c>
      <c r="AS452" s="42">
        <f t="shared" ref="AS452:AS455" si="1436">AS453</f>
        <v>0</v>
      </c>
      <c r="AT452" s="42">
        <f t="shared" ref="AT452:AT455" si="1437">AT453</f>
        <v>0</v>
      </c>
      <c r="AU452" s="42">
        <f t="shared" si="1346"/>
        <v>15359.8</v>
      </c>
      <c r="AV452" s="42">
        <f t="shared" si="1347"/>
        <v>0</v>
      </c>
      <c r="AW452" s="42">
        <f t="shared" si="1348"/>
        <v>15359.8</v>
      </c>
      <c r="AX452" s="42">
        <f t="shared" si="1349"/>
        <v>20575</v>
      </c>
      <c r="AY452" s="42">
        <f t="shared" si="1350"/>
        <v>19554.5</v>
      </c>
      <c r="AZ452" s="42">
        <f t="shared" ref="AZ452:AZ455" si="1438">AZ453</f>
        <v>0</v>
      </c>
      <c r="BA452" s="43">
        <f t="shared" si="1351"/>
        <v>98.965644149012363</v>
      </c>
      <c r="BB452" s="20"/>
    </row>
    <row r="453" spans="2:54" x14ac:dyDescent="0.3">
      <c r="B453" s="38" t="s">
        <v>342</v>
      </c>
      <c r="C453" s="38" t="s">
        <v>189</v>
      </c>
      <c r="D453" s="38" t="s">
        <v>374</v>
      </c>
      <c r="E453" s="39" t="str">
        <f t="shared" si="1340"/>
        <v>0702</v>
      </c>
      <c r="F453" s="38" t="s">
        <v>260</v>
      </c>
      <c r="G453" s="38"/>
      <c r="H453" s="40" t="s">
        <v>49</v>
      </c>
      <c r="I453" s="18">
        <f t="shared" si="1403"/>
        <v>15359.8</v>
      </c>
      <c r="J453" s="18">
        <f t="shared" si="1404"/>
        <v>20575</v>
      </c>
      <c r="K453" s="18">
        <f t="shared" si="1405"/>
        <v>19554.5</v>
      </c>
      <c r="L453" s="18">
        <f t="shared" si="1406"/>
        <v>0</v>
      </c>
      <c r="M453" s="18">
        <f t="shared" si="1407"/>
        <v>0</v>
      </c>
      <c r="N453" s="18">
        <f t="shared" si="1408"/>
        <v>0</v>
      </c>
      <c r="O453" s="18">
        <f t="shared" si="1409"/>
        <v>0</v>
      </c>
      <c r="P453" s="18">
        <f t="shared" si="1410"/>
        <v>0</v>
      </c>
      <c r="Q453" s="18">
        <f t="shared" si="1411"/>
        <v>0</v>
      </c>
      <c r="R453" s="18">
        <f t="shared" si="1412"/>
        <v>0</v>
      </c>
      <c r="S453" s="18">
        <f t="shared" si="1413"/>
        <v>0</v>
      </c>
      <c r="T453" s="18">
        <f t="shared" si="1396"/>
        <v>15359.8</v>
      </c>
      <c r="U453" s="18">
        <f t="shared" si="1342"/>
        <v>20575</v>
      </c>
      <c r="V453" s="18">
        <f t="shared" si="1343"/>
        <v>19554.5</v>
      </c>
      <c r="W453" s="18">
        <f t="shared" si="1414"/>
        <v>0</v>
      </c>
      <c r="X453" s="18">
        <f t="shared" si="1415"/>
        <v>0</v>
      </c>
      <c r="Y453" s="18">
        <f t="shared" si="1416"/>
        <v>0</v>
      </c>
      <c r="Z453" s="18">
        <f t="shared" si="1417"/>
        <v>0</v>
      </c>
      <c r="AA453" s="18">
        <f t="shared" si="1418"/>
        <v>0</v>
      </c>
      <c r="AB453" s="18">
        <f t="shared" si="1419"/>
        <v>0</v>
      </c>
      <c r="AC453" s="18">
        <f t="shared" si="1420"/>
        <v>0</v>
      </c>
      <c r="AD453" s="18">
        <f t="shared" si="1421"/>
        <v>0</v>
      </c>
      <c r="AE453" s="18">
        <f t="shared" si="1422"/>
        <v>0</v>
      </c>
      <c r="AF453" s="41">
        <f t="shared" si="1423"/>
        <v>15359.8</v>
      </c>
      <c r="AG453" s="41">
        <f t="shared" si="1424"/>
        <v>0</v>
      </c>
      <c r="AH453" s="41">
        <f t="shared" si="1425"/>
        <v>0</v>
      </c>
      <c r="AI453" s="41">
        <f t="shared" si="1426"/>
        <v>0</v>
      </c>
      <c r="AJ453" s="41">
        <f t="shared" si="1427"/>
        <v>0</v>
      </c>
      <c r="AK453" s="41">
        <f t="shared" si="1428"/>
        <v>0</v>
      </c>
      <c r="AL453" s="41">
        <f t="shared" si="1429"/>
        <v>15200.925010000001</v>
      </c>
      <c r="AM453" s="41">
        <f t="shared" si="1430"/>
        <v>0</v>
      </c>
      <c r="AN453" s="41">
        <f t="shared" si="1431"/>
        <v>0</v>
      </c>
      <c r="AO453" s="14">
        <f t="shared" si="1432"/>
        <v>0</v>
      </c>
      <c r="AP453" s="42">
        <f t="shared" si="1433"/>
        <v>15359.8</v>
      </c>
      <c r="AQ453" s="42">
        <f t="shared" si="1434"/>
        <v>0</v>
      </c>
      <c r="AR453" s="42">
        <f t="shared" si="1435"/>
        <v>0</v>
      </c>
      <c r="AS453" s="42">
        <f t="shared" si="1436"/>
        <v>0</v>
      </c>
      <c r="AT453" s="42">
        <f t="shared" si="1437"/>
        <v>0</v>
      </c>
      <c r="AU453" s="42">
        <f t="shared" si="1346"/>
        <v>15359.8</v>
      </c>
      <c r="AV453" s="42">
        <f t="shared" si="1347"/>
        <v>0</v>
      </c>
      <c r="AW453" s="42">
        <f t="shared" si="1348"/>
        <v>15359.8</v>
      </c>
      <c r="AX453" s="42">
        <f t="shared" si="1349"/>
        <v>20575</v>
      </c>
      <c r="AY453" s="42">
        <f t="shared" si="1350"/>
        <v>19554.5</v>
      </c>
      <c r="AZ453" s="42">
        <f t="shared" si="1438"/>
        <v>0</v>
      </c>
      <c r="BA453" s="43">
        <f t="shared" si="1351"/>
        <v>98.965644149012363</v>
      </c>
      <c r="BB453" s="20"/>
    </row>
    <row r="454" spans="2:54" ht="46.8" x14ac:dyDescent="0.3">
      <c r="B454" s="38" t="s">
        <v>342</v>
      </c>
      <c r="C454" s="38" t="s">
        <v>189</v>
      </c>
      <c r="D454" s="38" t="s">
        <v>374</v>
      </c>
      <c r="E454" s="39" t="str">
        <f t="shared" si="1340"/>
        <v>0702</v>
      </c>
      <c r="F454" s="38" t="s">
        <v>261</v>
      </c>
      <c r="G454" s="38"/>
      <c r="H454" s="40" t="s">
        <v>262</v>
      </c>
      <c r="I454" s="18">
        <f t="shared" si="1403"/>
        <v>15359.8</v>
      </c>
      <c r="J454" s="18">
        <f t="shared" si="1404"/>
        <v>20575</v>
      </c>
      <c r="K454" s="18">
        <f t="shared" si="1405"/>
        <v>19554.5</v>
      </c>
      <c r="L454" s="18">
        <f t="shared" si="1406"/>
        <v>0</v>
      </c>
      <c r="M454" s="18">
        <f t="shared" si="1407"/>
        <v>0</v>
      </c>
      <c r="N454" s="18">
        <f t="shared" si="1408"/>
        <v>0</v>
      </c>
      <c r="O454" s="18">
        <f t="shared" si="1409"/>
        <v>0</v>
      </c>
      <c r="P454" s="18">
        <f t="shared" si="1410"/>
        <v>0</v>
      </c>
      <c r="Q454" s="18">
        <f t="shared" si="1411"/>
        <v>0</v>
      </c>
      <c r="R454" s="18">
        <f t="shared" si="1412"/>
        <v>0</v>
      </c>
      <c r="S454" s="18">
        <f t="shared" si="1413"/>
        <v>0</v>
      </c>
      <c r="T454" s="18">
        <f t="shared" si="1396"/>
        <v>15359.8</v>
      </c>
      <c r="U454" s="18">
        <f t="shared" si="1342"/>
        <v>20575</v>
      </c>
      <c r="V454" s="18">
        <f t="shared" si="1343"/>
        <v>19554.5</v>
      </c>
      <c r="W454" s="18">
        <f t="shared" si="1414"/>
        <v>0</v>
      </c>
      <c r="X454" s="18">
        <f t="shared" si="1415"/>
        <v>0</v>
      </c>
      <c r="Y454" s="18">
        <f t="shared" si="1416"/>
        <v>0</v>
      </c>
      <c r="Z454" s="18">
        <f t="shared" si="1417"/>
        <v>0</v>
      </c>
      <c r="AA454" s="18">
        <f t="shared" si="1418"/>
        <v>0</v>
      </c>
      <c r="AB454" s="18">
        <f t="shared" si="1419"/>
        <v>0</v>
      </c>
      <c r="AC454" s="18">
        <f t="shared" si="1420"/>
        <v>0</v>
      </c>
      <c r="AD454" s="18">
        <f t="shared" si="1421"/>
        <v>0</v>
      </c>
      <c r="AE454" s="18">
        <f t="shared" si="1422"/>
        <v>0</v>
      </c>
      <c r="AF454" s="41">
        <f t="shared" si="1423"/>
        <v>15359.8</v>
      </c>
      <c r="AG454" s="41">
        <f t="shared" si="1424"/>
        <v>0</v>
      </c>
      <c r="AH454" s="41">
        <f t="shared" si="1425"/>
        <v>0</v>
      </c>
      <c r="AI454" s="41">
        <f t="shared" si="1426"/>
        <v>0</v>
      </c>
      <c r="AJ454" s="41">
        <f t="shared" si="1427"/>
        <v>0</v>
      </c>
      <c r="AK454" s="41">
        <f t="shared" si="1428"/>
        <v>0</v>
      </c>
      <c r="AL454" s="41">
        <f t="shared" si="1429"/>
        <v>15200.925010000001</v>
      </c>
      <c r="AM454" s="41">
        <f t="shared" si="1430"/>
        <v>0</v>
      </c>
      <c r="AN454" s="41">
        <f t="shared" si="1431"/>
        <v>0</v>
      </c>
      <c r="AO454" s="42">
        <f t="shared" si="1432"/>
        <v>0</v>
      </c>
      <c r="AP454" s="42">
        <f t="shared" si="1433"/>
        <v>15359.8</v>
      </c>
      <c r="AQ454" s="42">
        <f t="shared" si="1434"/>
        <v>0</v>
      </c>
      <c r="AR454" s="42">
        <f t="shared" si="1435"/>
        <v>0</v>
      </c>
      <c r="AS454" s="42">
        <f t="shared" si="1436"/>
        <v>0</v>
      </c>
      <c r="AT454" s="42">
        <f t="shared" si="1437"/>
        <v>0</v>
      </c>
      <c r="AU454" s="42">
        <f t="shared" si="1346"/>
        <v>15359.8</v>
      </c>
      <c r="AV454" s="42">
        <f t="shared" si="1347"/>
        <v>0</v>
      </c>
      <c r="AW454" s="42">
        <f t="shared" si="1348"/>
        <v>15359.8</v>
      </c>
      <c r="AX454" s="42">
        <f t="shared" si="1349"/>
        <v>20575</v>
      </c>
      <c r="AY454" s="42">
        <f t="shared" si="1350"/>
        <v>19554.5</v>
      </c>
      <c r="AZ454" s="42">
        <f t="shared" si="1438"/>
        <v>0</v>
      </c>
      <c r="BA454" s="43">
        <f t="shared" si="1351"/>
        <v>98.965644149012363</v>
      </c>
      <c r="BB454" s="20"/>
    </row>
    <row r="455" spans="2:54" ht="31.2" x14ac:dyDescent="0.3">
      <c r="B455" s="38" t="s">
        <v>342</v>
      </c>
      <c r="C455" s="38" t="s">
        <v>189</v>
      </c>
      <c r="D455" s="38" t="s">
        <v>374</v>
      </c>
      <c r="E455" s="39" t="str">
        <f t="shared" si="1340"/>
        <v>0702</v>
      </c>
      <c r="F455" s="38" t="s">
        <v>263</v>
      </c>
      <c r="G455" s="38"/>
      <c r="H455" s="40" t="s">
        <v>264</v>
      </c>
      <c r="I455" s="18">
        <f t="shared" si="1403"/>
        <v>15359.8</v>
      </c>
      <c r="J455" s="18">
        <f t="shared" si="1404"/>
        <v>20575</v>
      </c>
      <c r="K455" s="18">
        <f t="shared" si="1405"/>
        <v>19554.5</v>
      </c>
      <c r="L455" s="18">
        <f t="shared" si="1406"/>
        <v>0</v>
      </c>
      <c r="M455" s="18">
        <f t="shared" si="1407"/>
        <v>0</v>
      </c>
      <c r="N455" s="18">
        <f t="shared" si="1408"/>
        <v>0</v>
      </c>
      <c r="O455" s="18">
        <f t="shared" si="1409"/>
        <v>0</v>
      </c>
      <c r="P455" s="18">
        <f t="shared" si="1410"/>
        <v>0</v>
      </c>
      <c r="Q455" s="18">
        <f t="shared" si="1411"/>
        <v>0</v>
      </c>
      <c r="R455" s="18">
        <f t="shared" si="1412"/>
        <v>0</v>
      </c>
      <c r="S455" s="18">
        <f t="shared" si="1413"/>
        <v>0</v>
      </c>
      <c r="T455" s="18">
        <f t="shared" si="1396"/>
        <v>15359.8</v>
      </c>
      <c r="U455" s="18">
        <f t="shared" si="1342"/>
        <v>20575</v>
      </c>
      <c r="V455" s="18">
        <f t="shared" si="1343"/>
        <v>19554.5</v>
      </c>
      <c r="W455" s="18">
        <f t="shared" si="1414"/>
        <v>0</v>
      </c>
      <c r="X455" s="18">
        <f t="shared" si="1415"/>
        <v>0</v>
      </c>
      <c r="Y455" s="18">
        <f t="shared" si="1416"/>
        <v>0</v>
      </c>
      <c r="Z455" s="18">
        <f t="shared" si="1417"/>
        <v>0</v>
      </c>
      <c r="AA455" s="18">
        <f t="shared" si="1418"/>
        <v>0</v>
      </c>
      <c r="AB455" s="18">
        <f t="shared" si="1419"/>
        <v>0</v>
      </c>
      <c r="AC455" s="18">
        <f t="shared" si="1420"/>
        <v>0</v>
      </c>
      <c r="AD455" s="18">
        <f t="shared" si="1421"/>
        <v>0</v>
      </c>
      <c r="AE455" s="18">
        <f t="shared" si="1422"/>
        <v>0</v>
      </c>
      <c r="AF455" s="41">
        <f t="shared" si="1423"/>
        <v>15359.8</v>
      </c>
      <c r="AG455" s="41">
        <f t="shared" si="1424"/>
        <v>0</v>
      </c>
      <c r="AH455" s="41">
        <f t="shared" si="1425"/>
        <v>0</v>
      </c>
      <c r="AI455" s="41">
        <f t="shared" si="1426"/>
        <v>0</v>
      </c>
      <c r="AJ455" s="41">
        <f t="shared" si="1427"/>
        <v>0</v>
      </c>
      <c r="AK455" s="41">
        <f t="shared" si="1428"/>
        <v>0</v>
      </c>
      <c r="AL455" s="41">
        <f t="shared" si="1429"/>
        <v>15200.925010000001</v>
      </c>
      <c r="AM455" s="41">
        <f t="shared" si="1430"/>
        <v>0</v>
      </c>
      <c r="AN455" s="41">
        <f t="shared" si="1431"/>
        <v>0</v>
      </c>
      <c r="AO455" s="14">
        <f t="shared" si="1432"/>
        <v>0</v>
      </c>
      <c r="AP455" s="42">
        <f t="shared" si="1433"/>
        <v>15359.8</v>
      </c>
      <c r="AQ455" s="42">
        <f t="shared" si="1434"/>
        <v>0</v>
      </c>
      <c r="AR455" s="42">
        <f t="shared" si="1435"/>
        <v>0</v>
      </c>
      <c r="AS455" s="42">
        <f t="shared" si="1436"/>
        <v>0</v>
      </c>
      <c r="AT455" s="42">
        <f t="shared" si="1437"/>
        <v>0</v>
      </c>
      <c r="AU455" s="42">
        <f t="shared" si="1346"/>
        <v>15359.8</v>
      </c>
      <c r="AV455" s="42">
        <f t="shared" si="1347"/>
        <v>0</v>
      </c>
      <c r="AW455" s="42">
        <f t="shared" si="1348"/>
        <v>15359.8</v>
      </c>
      <c r="AX455" s="42">
        <f t="shared" si="1349"/>
        <v>20575</v>
      </c>
      <c r="AY455" s="42">
        <f t="shared" si="1350"/>
        <v>19554.5</v>
      </c>
      <c r="AZ455" s="42">
        <f t="shared" si="1438"/>
        <v>0</v>
      </c>
      <c r="BA455" s="43">
        <f t="shared" si="1351"/>
        <v>98.965644149012363</v>
      </c>
      <c r="BB455" s="20"/>
    </row>
    <row r="456" spans="2:54" ht="31.2" x14ac:dyDescent="0.3">
      <c r="B456" s="38" t="s">
        <v>342</v>
      </c>
      <c r="C456" s="38" t="s">
        <v>189</v>
      </c>
      <c r="D456" s="38" t="s">
        <v>374</v>
      </c>
      <c r="E456" s="39" t="str">
        <f t="shared" si="1340"/>
        <v>0702</v>
      </c>
      <c r="F456" s="38" t="s">
        <v>263</v>
      </c>
      <c r="G456" s="38" t="s">
        <v>150</v>
      </c>
      <c r="H456" s="40" t="s">
        <v>151</v>
      </c>
      <c r="I456" s="18">
        <v>15359.8</v>
      </c>
      <c r="J456" s="18">
        <v>20575</v>
      </c>
      <c r="K456" s="18">
        <v>19554.5</v>
      </c>
      <c r="L456" s="18"/>
      <c r="M456" s="18"/>
      <c r="N456" s="18"/>
      <c r="O456" s="18">
        <v>0</v>
      </c>
      <c r="P456" s="18">
        <v>0</v>
      </c>
      <c r="Q456" s="18">
        <v>0</v>
      </c>
      <c r="R456" s="18">
        <v>0</v>
      </c>
      <c r="S456" s="18"/>
      <c r="T456" s="18">
        <f t="shared" si="1396"/>
        <v>15359.8</v>
      </c>
      <c r="U456" s="18">
        <f t="shared" si="1342"/>
        <v>20575</v>
      </c>
      <c r="V456" s="18">
        <f t="shared" si="1343"/>
        <v>19554.5</v>
      </c>
      <c r="W456" s="18"/>
      <c r="X456" s="18"/>
      <c r="Y456" s="18"/>
      <c r="Z456" s="18"/>
      <c r="AA456" s="18"/>
      <c r="AB456" s="18"/>
      <c r="AC456" s="18"/>
      <c r="AD456" s="18"/>
      <c r="AE456" s="18"/>
      <c r="AF456" s="41">
        <v>15359.8</v>
      </c>
      <c r="AG456" s="41"/>
      <c r="AH456" s="41">
        <v>0</v>
      </c>
      <c r="AI456" s="41">
        <v>0</v>
      </c>
      <c r="AJ456" s="41">
        <v>0</v>
      </c>
      <c r="AK456" s="41">
        <v>0</v>
      </c>
      <c r="AL456" s="41">
        <v>15200.925010000001</v>
      </c>
      <c r="AM456" s="41">
        <v>0</v>
      </c>
      <c r="AN456" s="41">
        <v>0</v>
      </c>
      <c r="AO456" s="42">
        <v>0</v>
      </c>
      <c r="AP456" s="42">
        <v>15359.8</v>
      </c>
      <c r="AQ456" s="42">
        <v>0</v>
      </c>
      <c r="AR456" s="42">
        <v>0</v>
      </c>
      <c r="AS456" s="42">
        <v>0</v>
      </c>
      <c r="AT456" s="42">
        <v>0</v>
      </c>
      <c r="AU456" s="42">
        <f t="shared" si="1346"/>
        <v>15359.8</v>
      </c>
      <c r="AV456" s="42">
        <f t="shared" si="1347"/>
        <v>0</v>
      </c>
      <c r="AW456" s="42">
        <f t="shared" si="1348"/>
        <v>15359.8</v>
      </c>
      <c r="AX456" s="42">
        <f t="shared" si="1349"/>
        <v>20575</v>
      </c>
      <c r="AY456" s="42">
        <f t="shared" si="1350"/>
        <v>19554.5</v>
      </c>
      <c r="AZ456" s="42"/>
      <c r="BA456" s="43">
        <f t="shared" si="1351"/>
        <v>98.965644149012363</v>
      </c>
      <c r="BB456" s="44"/>
    </row>
    <row r="457" spans="2:54" ht="31.2" x14ac:dyDescent="0.3">
      <c r="B457" s="38" t="s">
        <v>342</v>
      </c>
      <c r="C457" s="38" t="s">
        <v>189</v>
      </c>
      <c r="D457" s="38" t="s">
        <v>374</v>
      </c>
      <c r="E457" s="39" t="str">
        <f t="shared" si="1340"/>
        <v>0702</v>
      </c>
      <c r="F457" s="38" t="s">
        <v>345</v>
      </c>
      <c r="G457" s="38"/>
      <c r="H457" s="40" t="s">
        <v>346</v>
      </c>
      <c r="I457" s="18">
        <f t="shared" ref="I457:S457" si="1439">I481+I485+I458+I472</f>
        <v>11901725.899999999</v>
      </c>
      <c r="J457" s="18">
        <f t="shared" si="1439"/>
        <v>14509278.799999999</v>
      </c>
      <c r="K457" s="18">
        <f t="shared" si="1439"/>
        <v>11967652.199999997</v>
      </c>
      <c r="L457" s="18">
        <f t="shared" si="1439"/>
        <v>-8391.9</v>
      </c>
      <c r="M457" s="18">
        <f t="shared" si="1439"/>
        <v>-8391.9</v>
      </c>
      <c r="N457" s="18">
        <f t="shared" si="1439"/>
        <v>-8391.9</v>
      </c>
      <c r="O457" s="18">
        <f t="shared" si="1439"/>
        <v>151409.53099999999</v>
      </c>
      <c r="P457" s="18">
        <f t="shared" si="1439"/>
        <v>9362.1329999999998</v>
      </c>
      <c r="Q457" s="18">
        <f t="shared" si="1439"/>
        <v>450891.853</v>
      </c>
      <c r="R457" s="18">
        <f t="shared" si="1439"/>
        <v>584330.09</v>
      </c>
      <c r="S457" s="18">
        <f t="shared" si="1439"/>
        <v>144675.845</v>
      </c>
      <c r="T457" s="18">
        <f t="shared" si="1396"/>
        <v>13234003.451999998</v>
      </c>
      <c r="U457" s="18">
        <f t="shared" si="1342"/>
        <v>14500886.899999999</v>
      </c>
      <c r="V457" s="18">
        <f t="shared" si="1343"/>
        <v>11959260.299999997</v>
      </c>
      <c r="W457" s="18">
        <f t="shared" ref="W457:AT457" si="1440">W481+W485+W458+W472</f>
        <v>0</v>
      </c>
      <c r="X457" s="18">
        <f t="shared" si="1440"/>
        <v>0</v>
      </c>
      <c r="Y457" s="18">
        <f t="shared" si="1440"/>
        <v>53816.599000000002</v>
      </c>
      <c r="Z457" s="18">
        <f t="shared" si="1440"/>
        <v>90859.245999999999</v>
      </c>
      <c r="AA457" s="18">
        <f t="shared" si="1440"/>
        <v>0</v>
      </c>
      <c r="AB457" s="18">
        <f t="shared" si="1440"/>
        <v>-55854</v>
      </c>
      <c r="AC457" s="18">
        <f t="shared" si="1440"/>
        <v>0</v>
      </c>
      <c r="AD457" s="18">
        <f t="shared" si="1440"/>
        <v>0</v>
      </c>
      <c r="AE457" s="18">
        <f t="shared" si="1440"/>
        <v>0</v>
      </c>
      <c r="AF457" s="41">
        <f t="shared" si="1440"/>
        <v>14328842.269419998</v>
      </c>
      <c r="AG457" s="41">
        <f t="shared" si="1440"/>
        <v>0</v>
      </c>
      <c r="AH457" s="41">
        <f t="shared" si="1440"/>
        <v>11059519.426029999</v>
      </c>
      <c r="AI457" s="41">
        <f t="shared" si="1440"/>
        <v>0</v>
      </c>
      <c r="AJ457" s="41">
        <f t="shared" si="1440"/>
        <v>67728.399999999994</v>
      </c>
      <c r="AK457" s="41">
        <f t="shared" si="1440"/>
        <v>0</v>
      </c>
      <c r="AL457" s="41">
        <f t="shared" si="1440"/>
        <v>14090575.369870001</v>
      </c>
      <c r="AM457" s="41">
        <f t="shared" si="1440"/>
        <v>11025190.705470001</v>
      </c>
      <c r="AN457" s="41">
        <f t="shared" si="1440"/>
        <v>67728.320129999993</v>
      </c>
      <c r="AO457" s="14">
        <f t="shared" si="1440"/>
        <v>9179547.7284700014</v>
      </c>
      <c r="AP457" s="42">
        <f t="shared" si="1440"/>
        <v>13829814.893710002</v>
      </c>
      <c r="AQ457" s="42">
        <f t="shared" si="1440"/>
        <v>151409.53099999999</v>
      </c>
      <c r="AR457" s="42">
        <f t="shared" si="1440"/>
        <v>0</v>
      </c>
      <c r="AS457" s="42">
        <f t="shared" si="1440"/>
        <v>0</v>
      </c>
      <c r="AT457" s="42">
        <f t="shared" si="1440"/>
        <v>0</v>
      </c>
      <c r="AU457" s="42">
        <f t="shared" si="1346"/>
        <v>13981224.424710002</v>
      </c>
      <c r="AV457" s="42">
        <f t="shared" si="1347"/>
        <v>-747220.97271000408</v>
      </c>
      <c r="AW457" s="42">
        <f t="shared" si="1348"/>
        <v>13378679.296999997</v>
      </c>
      <c r="AX457" s="42">
        <f t="shared" si="1349"/>
        <v>14445032.899999999</v>
      </c>
      <c r="AY457" s="42">
        <f t="shared" si="1350"/>
        <v>11959260.299999997</v>
      </c>
      <c r="AZ457" s="42">
        <f>AZ481+AZ485+AZ458+AZ472</f>
        <v>0</v>
      </c>
      <c r="BA457" s="43">
        <f t="shared" si="1351"/>
        <v>98.33715177353514</v>
      </c>
      <c r="BB457" s="20"/>
    </row>
    <row r="458" spans="2:54" ht="31.2" x14ac:dyDescent="0.3">
      <c r="B458" s="38" t="s">
        <v>342</v>
      </c>
      <c r="C458" s="38" t="s">
        <v>189</v>
      </c>
      <c r="D458" s="38" t="s">
        <v>374</v>
      </c>
      <c r="E458" s="39" t="str">
        <f t="shared" si="1340"/>
        <v>0702</v>
      </c>
      <c r="F458" s="38" t="s">
        <v>347</v>
      </c>
      <c r="G458" s="38"/>
      <c r="H458" s="40" t="s">
        <v>308</v>
      </c>
      <c r="I458" s="18">
        <f t="shared" ref="I458:I483" si="1441">I459</f>
        <v>36729.1</v>
      </c>
      <c r="J458" s="18">
        <f t="shared" ref="J458:J483" si="1442">J459</f>
        <v>44406.6</v>
      </c>
      <c r="K458" s="18">
        <f t="shared" ref="K458:K483" si="1443">K459</f>
        <v>44406.6</v>
      </c>
      <c r="L458" s="18">
        <f t="shared" ref="L458:L483" si="1444">L459</f>
        <v>0</v>
      </c>
      <c r="M458" s="18">
        <f t="shared" ref="M458:M483" si="1445">M459</f>
        <v>0</v>
      </c>
      <c r="N458" s="18">
        <f t="shared" ref="N458:N483" si="1446">N459</f>
        <v>0</v>
      </c>
      <c r="O458" s="18">
        <f>O459+O465+O462</f>
        <v>0</v>
      </c>
      <c r="P458" s="18">
        <f>P459+P465+P462</f>
        <v>0</v>
      </c>
      <c r="Q458" s="18">
        <f>Q459+Q465+Q462</f>
        <v>0</v>
      </c>
      <c r="R458" s="18">
        <f>R459+R465+R462</f>
        <v>0</v>
      </c>
      <c r="S458" s="18">
        <f t="shared" ref="S458:S483" si="1447">S459</f>
        <v>0</v>
      </c>
      <c r="T458" s="18">
        <f t="shared" si="1396"/>
        <v>36729.1</v>
      </c>
      <c r="U458" s="18">
        <f t="shared" si="1342"/>
        <v>44406.6</v>
      </c>
      <c r="V458" s="18">
        <f t="shared" si="1343"/>
        <v>44406.6</v>
      </c>
      <c r="W458" s="18">
        <f t="shared" ref="W458:W483" si="1448">W459</f>
        <v>0</v>
      </c>
      <c r="X458" s="18">
        <f t="shared" ref="X458:X483" si="1449">X459</f>
        <v>0</v>
      </c>
      <c r="Y458" s="18">
        <f t="shared" ref="Y458:Y483" si="1450">Y459</f>
        <v>0</v>
      </c>
      <c r="Z458" s="18">
        <f t="shared" ref="Z458:Z483" si="1451">Z459</f>
        <v>0</v>
      </c>
      <c r="AA458" s="18">
        <f t="shared" ref="AA458:AA483" si="1452">AA459</f>
        <v>0</v>
      </c>
      <c r="AB458" s="18">
        <f t="shared" ref="AB458:AB483" si="1453">AB459</f>
        <v>0</v>
      </c>
      <c r="AC458" s="18">
        <f t="shared" ref="AC458:AC483" si="1454">AC459</f>
        <v>0</v>
      </c>
      <c r="AD458" s="18">
        <f t="shared" ref="AD458:AD483" si="1455">AD459</f>
        <v>0</v>
      </c>
      <c r="AE458" s="18">
        <f t="shared" ref="AE458:AE483" si="1456">AE459</f>
        <v>0</v>
      </c>
      <c r="AF458" s="41">
        <f t="shared" ref="AF458:AT458" si="1457">AF459+AF465+AF462</f>
        <v>1280418.10519</v>
      </c>
      <c r="AG458" s="41">
        <f t="shared" si="1457"/>
        <v>0</v>
      </c>
      <c r="AH458" s="41">
        <f t="shared" si="1457"/>
        <v>1156472.75969</v>
      </c>
      <c r="AI458" s="41">
        <f t="shared" si="1457"/>
        <v>0</v>
      </c>
      <c r="AJ458" s="41">
        <f t="shared" si="1457"/>
        <v>0</v>
      </c>
      <c r="AK458" s="41">
        <f t="shared" si="1457"/>
        <v>0</v>
      </c>
      <c r="AL458" s="41">
        <f t="shared" si="1457"/>
        <v>1280418.1045499998</v>
      </c>
      <c r="AM458" s="41">
        <f t="shared" si="1457"/>
        <v>1156472.7595500001</v>
      </c>
      <c r="AN458" s="41">
        <f t="shared" si="1457"/>
        <v>0</v>
      </c>
      <c r="AO458" s="42">
        <f t="shared" si="1457"/>
        <v>836862.4908400001</v>
      </c>
      <c r="AP458" s="42">
        <f t="shared" si="1457"/>
        <v>1278915.8762700001</v>
      </c>
      <c r="AQ458" s="42">
        <f t="shared" si="1457"/>
        <v>0</v>
      </c>
      <c r="AR458" s="42">
        <f t="shared" si="1457"/>
        <v>0</v>
      </c>
      <c r="AS458" s="42">
        <f t="shared" si="1457"/>
        <v>0</v>
      </c>
      <c r="AT458" s="42">
        <f t="shared" si="1457"/>
        <v>0</v>
      </c>
      <c r="AU458" s="42">
        <f t="shared" si="1346"/>
        <v>1278915.8762700001</v>
      </c>
      <c r="AV458" s="42">
        <f t="shared" si="1347"/>
        <v>-1242186.77627</v>
      </c>
      <c r="AW458" s="42">
        <f t="shared" si="1348"/>
        <v>36729.1</v>
      </c>
      <c r="AX458" s="42">
        <f t="shared" si="1349"/>
        <v>44406.6</v>
      </c>
      <c r="AY458" s="42">
        <f t="shared" si="1350"/>
        <v>44406.6</v>
      </c>
      <c r="AZ458" s="42">
        <f t="shared" ref="AZ458:AZ483" si="1458">AZ459</f>
        <v>0</v>
      </c>
      <c r="BA458" s="43">
        <f t="shared" si="1351"/>
        <v>99.999999950016303</v>
      </c>
      <c r="BB458" s="20"/>
    </row>
    <row r="459" spans="2:54" ht="31.2" x14ac:dyDescent="0.3">
      <c r="B459" s="38" t="s">
        <v>342</v>
      </c>
      <c r="C459" s="38" t="s">
        <v>189</v>
      </c>
      <c r="D459" s="38" t="s">
        <v>374</v>
      </c>
      <c r="E459" s="39" t="str">
        <f t="shared" si="1340"/>
        <v>0702</v>
      </c>
      <c r="F459" s="38" t="s">
        <v>376</v>
      </c>
      <c r="G459" s="38"/>
      <c r="H459" s="40" t="s">
        <v>377</v>
      </c>
      <c r="I459" s="18">
        <f t="shared" si="1441"/>
        <v>36729.1</v>
      </c>
      <c r="J459" s="18">
        <f t="shared" si="1442"/>
        <v>44406.6</v>
      </c>
      <c r="K459" s="18">
        <f t="shared" si="1443"/>
        <v>44406.6</v>
      </c>
      <c r="L459" s="18">
        <f t="shared" si="1444"/>
        <v>0</v>
      </c>
      <c r="M459" s="18">
        <f t="shared" si="1445"/>
        <v>0</v>
      </c>
      <c r="N459" s="18">
        <f t="shared" si="1446"/>
        <v>0</v>
      </c>
      <c r="O459" s="18">
        <f t="shared" ref="O459:O463" si="1459">O460</f>
        <v>0</v>
      </c>
      <c r="P459" s="18">
        <f t="shared" ref="P459:P463" si="1460">P460</f>
        <v>0</v>
      </c>
      <c r="Q459" s="18">
        <f t="shared" ref="Q459:Q463" si="1461">Q460</f>
        <v>0</v>
      </c>
      <c r="R459" s="18">
        <f t="shared" ref="R459:R463" si="1462">R460</f>
        <v>0</v>
      </c>
      <c r="S459" s="18">
        <f t="shared" si="1447"/>
        <v>0</v>
      </c>
      <c r="T459" s="18">
        <f t="shared" si="1396"/>
        <v>36729.1</v>
      </c>
      <c r="U459" s="18">
        <f t="shared" si="1342"/>
        <v>44406.6</v>
      </c>
      <c r="V459" s="18">
        <f t="shared" si="1343"/>
        <v>44406.6</v>
      </c>
      <c r="W459" s="18">
        <f t="shared" si="1448"/>
        <v>0</v>
      </c>
      <c r="X459" s="18">
        <f t="shared" si="1449"/>
        <v>0</v>
      </c>
      <c r="Y459" s="18">
        <f t="shared" si="1450"/>
        <v>0</v>
      </c>
      <c r="Z459" s="18">
        <f t="shared" si="1451"/>
        <v>0</v>
      </c>
      <c r="AA459" s="18">
        <f t="shared" si="1452"/>
        <v>0</v>
      </c>
      <c r="AB459" s="18">
        <f t="shared" si="1453"/>
        <v>0</v>
      </c>
      <c r="AC459" s="18">
        <f t="shared" si="1454"/>
        <v>0</v>
      </c>
      <c r="AD459" s="18">
        <f t="shared" si="1455"/>
        <v>0</v>
      </c>
      <c r="AE459" s="18">
        <f t="shared" si="1456"/>
        <v>0</v>
      </c>
      <c r="AF459" s="41">
        <f t="shared" ref="AF459:AF463" si="1463">AF460</f>
        <v>0</v>
      </c>
      <c r="AG459" s="41">
        <f t="shared" ref="AG459:AG463" si="1464">AG460</f>
        <v>0</v>
      </c>
      <c r="AH459" s="41">
        <f t="shared" ref="AH459:AH463" si="1465">AH460</f>
        <v>0</v>
      </c>
      <c r="AI459" s="41">
        <f t="shared" ref="AI459:AI463" si="1466">AI460</f>
        <v>0</v>
      </c>
      <c r="AJ459" s="41">
        <f t="shared" ref="AJ459:AJ463" si="1467">AJ460</f>
        <v>0</v>
      </c>
      <c r="AK459" s="41">
        <f t="shared" ref="AK459:AK463" si="1468">AK460</f>
        <v>0</v>
      </c>
      <c r="AL459" s="41">
        <f t="shared" ref="AL459:AL463" si="1469">AL460</f>
        <v>0</v>
      </c>
      <c r="AM459" s="41">
        <f t="shared" ref="AM459:AM463" si="1470">AM460</f>
        <v>0</v>
      </c>
      <c r="AN459" s="41">
        <f t="shared" ref="AN459:AN463" si="1471">AN460</f>
        <v>0</v>
      </c>
      <c r="AO459" s="14">
        <f t="shared" ref="AO459:AO463" si="1472">AO460</f>
        <v>0</v>
      </c>
      <c r="AP459" s="42">
        <f t="shared" ref="AP459:AP463" si="1473">AP460</f>
        <v>0</v>
      </c>
      <c r="AQ459" s="42">
        <f t="shared" ref="AQ459:AQ463" si="1474">AQ460</f>
        <v>0</v>
      </c>
      <c r="AR459" s="42">
        <f t="shared" ref="AR459:AR463" si="1475">AR460</f>
        <v>0</v>
      </c>
      <c r="AS459" s="42">
        <f t="shared" ref="AS459:AS463" si="1476">AS460</f>
        <v>0</v>
      </c>
      <c r="AT459" s="42">
        <f t="shared" ref="AT459:AT463" si="1477">AT460</f>
        <v>0</v>
      </c>
      <c r="AU459" s="42">
        <f t="shared" si="1346"/>
        <v>0</v>
      </c>
      <c r="AV459" s="42">
        <f t="shared" si="1347"/>
        <v>36729.1</v>
      </c>
      <c r="AW459" s="42">
        <f t="shared" si="1348"/>
        <v>36729.1</v>
      </c>
      <c r="AX459" s="42">
        <f t="shared" si="1349"/>
        <v>44406.6</v>
      </c>
      <c r="AY459" s="42">
        <f t="shared" si="1350"/>
        <v>44406.6</v>
      </c>
      <c r="AZ459" s="42">
        <f t="shared" si="1458"/>
        <v>0</v>
      </c>
      <c r="BA459" s="43"/>
      <c r="BB459" s="20">
        <v>0</v>
      </c>
    </row>
    <row r="460" spans="2:54" ht="62.4" x14ac:dyDescent="0.3">
      <c r="B460" s="38" t="s">
        <v>342</v>
      </c>
      <c r="C460" s="38" t="s">
        <v>189</v>
      </c>
      <c r="D460" s="38" t="s">
        <v>374</v>
      </c>
      <c r="E460" s="39" t="str">
        <f t="shared" si="1340"/>
        <v>0702</v>
      </c>
      <c r="F460" s="38" t="s">
        <v>378</v>
      </c>
      <c r="G460" s="38"/>
      <c r="H460" s="40" t="s">
        <v>379</v>
      </c>
      <c r="I460" s="18">
        <f t="shared" si="1441"/>
        <v>36729.1</v>
      </c>
      <c r="J460" s="18">
        <f t="shared" si="1442"/>
        <v>44406.6</v>
      </c>
      <c r="K460" s="18">
        <f t="shared" si="1443"/>
        <v>44406.6</v>
      </c>
      <c r="L460" s="18">
        <f t="shared" si="1444"/>
        <v>0</v>
      </c>
      <c r="M460" s="18">
        <f t="shared" si="1445"/>
        <v>0</v>
      </c>
      <c r="N460" s="18">
        <f t="shared" si="1446"/>
        <v>0</v>
      </c>
      <c r="O460" s="18">
        <f t="shared" si="1459"/>
        <v>0</v>
      </c>
      <c r="P460" s="18">
        <f t="shared" si="1460"/>
        <v>0</v>
      </c>
      <c r="Q460" s="18">
        <f t="shared" si="1461"/>
        <v>0</v>
      </c>
      <c r="R460" s="18">
        <f t="shared" si="1462"/>
        <v>0</v>
      </c>
      <c r="S460" s="18">
        <f t="shared" si="1447"/>
        <v>0</v>
      </c>
      <c r="T460" s="18">
        <f t="shared" si="1396"/>
        <v>36729.1</v>
      </c>
      <c r="U460" s="18">
        <f t="shared" si="1342"/>
        <v>44406.6</v>
      </c>
      <c r="V460" s="18">
        <f t="shared" si="1343"/>
        <v>44406.6</v>
      </c>
      <c r="W460" s="18">
        <f t="shared" si="1448"/>
        <v>0</v>
      </c>
      <c r="X460" s="18">
        <f t="shared" si="1449"/>
        <v>0</v>
      </c>
      <c r="Y460" s="18">
        <f t="shared" si="1450"/>
        <v>0</v>
      </c>
      <c r="Z460" s="18">
        <f t="shared" si="1451"/>
        <v>0</v>
      </c>
      <c r="AA460" s="18">
        <f t="shared" si="1452"/>
        <v>0</v>
      </c>
      <c r="AB460" s="18">
        <f t="shared" si="1453"/>
        <v>0</v>
      </c>
      <c r="AC460" s="18">
        <f t="shared" si="1454"/>
        <v>0</v>
      </c>
      <c r="AD460" s="18">
        <f t="shared" si="1455"/>
        <v>0</v>
      </c>
      <c r="AE460" s="18">
        <f t="shared" si="1456"/>
        <v>0</v>
      </c>
      <c r="AF460" s="41">
        <f t="shared" si="1463"/>
        <v>0</v>
      </c>
      <c r="AG460" s="41">
        <f t="shared" si="1464"/>
        <v>0</v>
      </c>
      <c r="AH460" s="41">
        <f t="shared" si="1465"/>
        <v>0</v>
      </c>
      <c r="AI460" s="41">
        <f t="shared" si="1466"/>
        <v>0</v>
      </c>
      <c r="AJ460" s="41">
        <f t="shared" si="1467"/>
        <v>0</v>
      </c>
      <c r="AK460" s="41">
        <f t="shared" si="1468"/>
        <v>0</v>
      </c>
      <c r="AL460" s="41">
        <f t="shared" si="1469"/>
        <v>0</v>
      </c>
      <c r="AM460" s="41">
        <f t="shared" si="1470"/>
        <v>0</v>
      </c>
      <c r="AN460" s="41">
        <f t="shared" si="1471"/>
        <v>0</v>
      </c>
      <c r="AO460" s="42">
        <f t="shared" si="1472"/>
        <v>0</v>
      </c>
      <c r="AP460" s="42">
        <f t="shared" si="1473"/>
        <v>0</v>
      </c>
      <c r="AQ460" s="42">
        <f t="shared" si="1474"/>
        <v>0</v>
      </c>
      <c r="AR460" s="42">
        <f t="shared" si="1475"/>
        <v>0</v>
      </c>
      <c r="AS460" s="42">
        <f t="shared" si="1476"/>
        <v>0</v>
      </c>
      <c r="AT460" s="42">
        <f t="shared" si="1477"/>
        <v>0</v>
      </c>
      <c r="AU460" s="42">
        <f t="shared" si="1346"/>
        <v>0</v>
      </c>
      <c r="AV460" s="42">
        <f t="shared" si="1347"/>
        <v>36729.1</v>
      </c>
      <c r="AW460" s="42">
        <f t="shared" si="1348"/>
        <v>36729.1</v>
      </c>
      <c r="AX460" s="42">
        <f t="shared" si="1349"/>
        <v>44406.6</v>
      </c>
      <c r="AY460" s="42">
        <f t="shared" si="1350"/>
        <v>44406.6</v>
      </c>
      <c r="AZ460" s="42">
        <f t="shared" si="1458"/>
        <v>0</v>
      </c>
      <c r="BA460" s="43"/>
      <c r="BB460" s="20">
        <v>0</v>
      </c>
    </row>
    <row r="461" spans="2:54" ht="31.2" x14ac:dyDescent="0.3">
      <c r="B461" s="38" t="s">
        <v>342</v>
      </c>
      <c r="C461" s="38" t="s">
        <v>189</v>
      </c>
      <c r="D461" s="38" t="s">
        <v>374</v>
      </c>
      <c r="E461" s="39" t="str">
        <f t="shared" si="1340"/>
        <v>0702</v>
      </c>
      <c r="F461" s="38" t="s">
        <v>378</v>
      </c>
      <c r="G461" s="38" t="s">
        <v>150</v>
      </c>
      <c r="H461" s="40" t="s">
        <v>151</v>
      </c>
      <c r="I461" s="18">
        <v>36729.1</v>
      </c>
      <c r="J461" s="18">
        <v>44406.6</v>
      </c>
      <c r="K461" s="18">
        <v>44406.6</v>
      </c>
      <c r="L461" s="18"/>
      <c r="M461" s="18"/>
      <c r="N461" s="18"/>
      <c r="O461" s="18">
        <v>0</v>
      </c>
      <c r="P461" s="18">
        <v>0</v>
      </c>
      <c r="Q461" s="18">
        <v>0</v>
      </c>
      <c r="R461" s="18">
        <v>0</v>
      </c>
      <c r="S461" s="18"/>
      <c r="T461" s="18">
        <f t="shared" si="1396"/>
        <v>36729.1</v>
      </c>
      <c r="U461" s="18">
        <f t="shared" si="1342"/>
        <v>44406.6</v>
      </c>
      <c r="V461" s="18">
        <f t="shared" si="1343"/>
        <v>44406.6</v>
      </c>
      <c r="W461" s="18"/>
      <c r="X461" s="18"/>
      <c r="Y461" s="18"/>
      <c r="Z461" s="18"/>
      <c r="AA461" s="18"/>
      <c r="AB461" s="18"/>
      <c r="AC461" s="18"/>
      <c r="AD461" s="18"/>
      <c r="AE461" s="18"/>
      <c r="AF461" s="41">
        <v>0</v>
      </c>
      <c r="AG461" s="41"/>
      <c r="AH461" s="41">
        <v>0</v>
      </c>
      <c r="AI461" s="41">
        <v>0</v>
      </c>
      <c r="AJ461" s="41">
        <v>0</v>
      </c>
      <c r="AK461" s="41">
        <v>0</v>
      </c>
      <c r="AL461" s="41">
        <v>0</v>
      </c>
      <c r="AM461" s="41">
        <v>0</v>
      </c>
      <c r="AN461" s="41">
        <v>0</v>
      </c>
      <c r="AO461" s="14">
        <v>0</v>
      </c>
      <c r="AP461" s="42">
        <v>0</v>
      </c>
      <c r="AQ461" s="42">
        <v>0</v>
      </c>
      <c r="AR461" s="42">
        <v>0</v>
      </c>
      <c r="AS461" s="42">
        <v>0</v>
      </c>
      <c r="AT461" s="42">
        <v>0</v>
      </c>
      <c r="AU461" s="42">
        <f t="shared" si="1346"/>
        <v>0</v>
      </c>
      <c r="AV461" s="42">
        <f t="shared" si="1347"/>
        <v>36729.1</v>
      </c>
      <c r="AW461" s="42">
        <f t="shared" si="1348"/>
        <v>36729.1</v>
      </c>
      <c r="AX461" s="42">
        <f t="shared" si="1349"/>
        <v>44406.6</v>
      </c>
      <c r="AY461" s="42">
        <f t="shared" si="1350"/>
        <v>44406.6</v>
      </c>
      <c r="AZ461" s="42"/>
      <c r="BA461" s="43"/>
      <c r="BB461" s="44">
        <v>0</v>
      </c>
    </row>
    <row r="462" spans="2:54" x14ac:dyDescent="0.3">
      <c r="B462" s="38" t="s">
        <v>342</v>
      </c>
      <c r="C462" s="38" t="s">
        <v>189</v>
      </c>
      <c r="D462" s="38" t="s">
        <v>374</v>
      </c>
      <c r="E462" s="39" t="str">
        <f t="shared" si="1340"/>
        <v>0702</v>
      </c>
      <c r="F462" s="38" t="s">
        <v>380</v>
      </c>
      <c r="G462" s="38"/>
      <c r="H462" s="57" t="s">
        <v>381</v>
      </c>
      <c r="I462" s="18"/>
      <c r="J462" s="18"/>
      <c r="K462" s="18"/>
      <c r="L462" s="18"/>
      <c r="M462" s="18"/>
      <c r="N462" s="18"/>
      <c r="O462" s="18">
        <f t="shared" si="1459"/>
        <v>0</v>
      </c>
      <c r="P462" s="18">
        <f t="shared" si="1460"/>
        <v>0</v>
      </c>
      <c r="Q462" s="18">
        <f t="shared" si="1461"/>
        <v>0</v>
      </c>
      <c r="R462" s="18">
        <f t="shared" si="1462"/>
        <v>0</v>
      </c>
      <c r="S462" s="18"/>
      <c r="T462" s="18">
        <f t="shared" si="1396"/>
        <v>0</v>
      </c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41">
        <f t="shared" si="1463"/>
        <v>758122.60597000003</v>
      </c>
      <c r="AG462" s="41">
        <f t="shared" si="1464"/>
        <v>0</v>
      </c>
      <c r="AH462" s="41">
        <f t="shared" si="1465"/>
        <v>634177.26046999998</v>
      </c>
      <c r="AI462" s="41">
        <f t="shared" si="1466"/>
        <v>0</v>
      </c>
      <c r="AJ462" s="41">
        <f t="shared" si="1467"/>
        <v>0</v>
      </c>
      <c r="AK462" s="41">
        <f t="shared" si="1468"/>
        <v>0</v>
      </c>
      <c r="AL462" s="41">
        <f t="shared" si="1469"/>
        <v>758122.60546999995</v>
      </c>
      <c r="AM462" s="41">
        <f t="shared" si="1470"/>
        <v>634177.26046999998</v>
      </c>
      <c r="AN462" s="41">
        <f t="shared" si="1471"/>
        <v>0</v>
      </c>
      <c r="AO462" s="42">
        <f t="shared" si="1472"/>
        <v>441047.02584000002</v>
      </c>
      <c r="AP462" s="42">
        <f t="shared" si="1473"/>
        <v>758122.60597000003</v>
      </c>
      <c r="AQ462" s="42">
        <f t="shared" si="1474"/>
        <v>0</v>
      </c>
      <c r="AR462" s="42">
        <f t="shared" si="1475"/>
        <v>0</v>
      </c>
      <c r="AS462" s="42">
        <f t="shared" si="1476"/>
        <v>0</v>
      </c>
      <c r="AT462" s="42">
        <f t="shared" si="1477"/>
        <v>0</v>
      </c>
      <c r="AU462" s="42">
        <f t="shared" si="1346"/>
        <v>758122.60597000003</v>
      </c>
      <c r="AV462" s="42">
        <f t="shared" si="1347"/>
        <v>-758122.60597000003</v>
      </c>
      <c r="AW462" s="42"/>
      <c r="AX462" s="42"/>
      <c r="AY462" s="42"/>
      <c r="AZ462" s="42"/>
      <c r="BA462" s="43">
        <f t="shared" si="1351"/>
        <v>99.999999934047594</v>
      </c>
      <c r="BB462" s="44"/>
    </row>
    <row r="463" spans="2:54" ht="31.2" x14ac:dyDescent="0.3">
      <c r="B463" s="38" t="s">
        <v>342</v>
      </c>
      <c r="C463" s="38" t="s">
        <v>189</v>
      </c>
      <c r="D463" s="38" t="s">
        <v>374</v>
      </c>
      <c r="E463" s="39" t="str">
        <f t="shared" si="1340"/>
        <v>0702</v>
      </c>
      <c r="F463" s="16" t="s">
        <v>382</v>
      </c>
      <c r="G463" s="38"/>
      <c r="H463" s="48" t="s">
        <v>383</v>
      </c>
      <c r="I463" s="18"/>
      <c r="J463" s="18"/>
      <c r="K463" s="18"/>
      <c r="L463" s="18"/>
      <c r="M463" s="18"/>
      <c r="N463" s="18"/>
      <c r="O463" s="18">
        <f t="shared" si="1459"/>
        <v>0</v>
      </c>
      <c r="P463" s="18">
        <f t="shared" si="1460"/>
        <v>0</v>
      </c>
      <c r="Q463" s="18">
        <f t="shared" si="1461"/>
        <v>0</v>
      </c>
      <c r="R463" s="18">
        <f t="shared" si="1462"/>
        <v>0</v>
      </c>
      <c r="S463" s="18"/>
      <c r="T463" s="18">
        <f t="shared" si="1396"/>
        <v>0</v>
      </c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41">
        <f t="shared" si="1463"/>
        <v>758122.60597000003</v>
      </c>
      <c r="AG463" s="41">
        <f t="shared" si="1464"/>
        <v>0</v>
      </c>
      <c r="AH463" s="41">
        <f t="shared" si="1465"/>
        <v>634177.26046999998</v>
      </c>
      <c r="AI463" s="41">
        <f t="shared" si="1466"/>
        <v>0</v>
      </c>
      <c r="AJ463" s="41">
        <f t="shared" si="1467"/>
        <v>0</v>
      </c>
      <c r="AK463" s="41">
        <f t="shared" si="1468"/>
        <v>0</v>
      </c>
      <c r="AL463" s="41">
        <f t="shared" si="1469"/>
        <v>758122.60546999995</v>
      </c>
      <c r="AM463" s="41">
        <f t="shared" si="1470"/>
        <v>634177.26046999998</v>
      </c>
      <c r="AN463" s="41">
        <f t="shared" si="1471"/>
        <v>0</v>
      </c>
      <c r="AO463" s="14">
        <f t="shared" si="1472"/>
        <v>441047.02584000002</v>
      </c>
      <c r="AP463" s="42">
        <f t="shared" si="1473"/>
        <v>758122.60597000003</v>
      </c>
      <c r="AQ463" s="42">
        <f t="shared" si="1474"/>
        <v>0</v>
      </c>
      <c r="AR463" s="42">
        <f t="shared" si="1475"/>
        <v>0</v>
      </c>
      <c r="AS463" s="42">
        <f t="shared" si="1476"/>
        <v>0</v>
      </c>
      <c r="AT463" s="42">
        <f t="shared" si="1477"/>
        <v>0</v>
      </c>
      <c r="AU463" s="42">
        <f t="shared" si="1346"/>
        <v>758122.60597000003</v>
      </c>
      <c r="AV463" s="42">
        <f t="shared" si="1347"/>
        <v>-758122.60597000003</v>
      </c>
      <c r="AW463" s="42"/>
      <c r="AX463" s="42"/>
      <c r="AY463" s="42"/>
      <c r="AZ463" s="42"/>
      <c r="BA463" s="43">
        <f t="shared" si="1351"/>
        <v>99.999999934047594</v>
      </c>
      <c r="BB463" s="44"/>
    </row>
    <row r="464" spans="2:54" ht="31.2" x14ac:dyDescent="0.3">
      <c r="B464" s="38" t="s">
        <v>342</v>
      </c>
      <c r="C464" s="38" t="s">
        <v>189</v>
      </c>
      <c r="D464" s="38" t="s">
        <v>374</v>
      </c>
      <c r="E464" s="39" t="str">
        <f t="shared" si="1340"/>
        <v>0702</v>
      </c>
      <c r="F464" s="16" t="s">
        <v>382</v>
      </c>
      <c r="G464" s="38" t="s">
        <v>150</v>
      </c>
      <c r="H464" s="40" t="s">
        <v>151</v>
      </c>
      <c r="I464" s="18"/>
      <c r="J464" s="18"/>
      <c r="K464" s="18"/>
      <c r="L464" s="18"/>
      <c r="M464" s="18"/>
      <c r="N464" s="18"/>
      <c r="O464" s="18">
        <v>0</v>
      </c>
      <c r="P464" s="18">
        <v>0</v>
      </c>
      <c r="Q464" s="18">
        <v>0</v>
      </c>
      <c r="R464" s="18">
        <v>0</v>
      </c>
      <c r="S464" s="18"/>
      <c r="T464" s="18">
        <f t="shared" si="1396"/>
        <v>0</v>
      </c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41">
        <v>758122.60597000003</v>
      </c>
      <c r="AG464" s="41"/>
      <c r="AH464" s="41">
        <v>634177.26046999998</v>
      </c>
      <c r="AI464" s="41"/>
      <c r="AJ464" s="41">
        <v>0</v>
      </c>
      <c r="AK464" s="41">
        <v>0</v>
      </c>
      <c r="AL464" s="41">
        <v>758122.60546999995</v>
      </c>
      <c r="AM464" s="41">
        <v>634177.26046999998</v>
      </c>
      <c r="AN464" s="41">
        <v>0</v>
      </c>
      <c r="AO464" s="42">
        <v>441047.02584000002</v>
      </c>
      <c r="AP464" s="42">
        <v>758122.60597000003</v>
      </c>
      <c r="AQ464" s="42">
        <v>0</v>
      </c>
      <c r="AR464" s="42">
        <v>0</v>
      </c>
      <c r="AS464" s="42">
        <v>0</v>
      </c>
      <c r="AT464" s="42">
        <v>0</v>
      </c>
      <c r="AU464" s="42">
        <f t="shared" si="1346"/>
        <v>758122.60597000003</v>
      </c>
      <c r="AV464" s="42">
        <f t="shared" si="1347"/>
        <v>-758122.60597000003</v>
      </c>
      <c r="AW464" s="42"/>
      <c r="AX464" s="42"/>
      <c r="AY464" s="42"/>
      <c r="AZ464" s="42"/>
      <c r="BA464" s="43">
        <f t="shared" si="1351"/>
        <v>99.999999934047594</v>
      </c>
      <c r="BB464" s="44"/>
    </row>
    <row r="465" spans="2:54" x14ac:dyDescent="0.3">
      <c r="B465" s="38" t="s">
        <v>342</v>
      </c>
      <c r="C465" s="38" t="s">
        <v>189</v>
      </c>
      <c r="D465" s="38" t="s">
        <v>374</v>
      </c>
      <c r="E465" s="39" t="str">
        <f t="shared" si="1340"/>
        <v>0702</v>
      </c>
      <c r="F465" s="38" t="s">
        <v>384</v>
      </c>
      <c r="G465" s="38"/>
      <c r="H465" s="57" t="s">
        <v>385</v>
      </c>
      <c r="I465" s="18"/>
      <c r="J465" s="18"/>
      <c r="K465" s="18"/>
      <c r="L465" s="18"/>
      <c r="M465" s="18"/>
      <c r="N465" s="18"/>
      <c r="O465" s="18">
        <f>O468+O470+O466</f>
        <v>0</v>
      </c>
      <c r="P465" s="18">
        <f>P468+P470+P466</f>
        <v>0</v>
      </c>
      <c r="Q465" s="18">
        <f>Q468+Q470+Q466</f>
        <v>0</v>
      </c>
      <c r="R465" s="18">
        <f>R468+R470+R466</f>
        <v>0</v>
      </c>
      <c r="S465" s="18"/>
      <c r="T465" s="18">
        <f t="shared" si="1396"/>
        <v>0</v>
      </c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41">
        <f t="shared" ref="AF465:AT465" si="1478">AF468+AF470+AF466</f>
        <v>522295.49922</v>
      </c>
      <c r="AG465" s="41">
        <f t="shared" si="1478"/>
        <v>0</v>
      </c>
      <c r="AH465" s="41">
        <f t="shared" si="1478"/>
        <v>522295.49922</v>
      </c>
      <c r="AI465" s="41">
        <f t="shared" si="1478"/>
        <v>0</v>
      </c>
      <c r="AJ465" s="41">
        <f t="shared" si="1478"/>
        <v>0</v>
      </c>
      <c r="AK465" s="41">
        <f t="shared" si="1478"/>
        <v>0</v>
      </c>
      <c r="AL465" s="41">
        <f t="shared" si="1478"/>
        <v>522295.49907999998</v>
      </c>
      <c r="AM465" s="41">
        <f t="shared" si="1478"/>
        <v>522295.49907999998</v>
      </c>
      <c r="AN465" s="41">
        <f t="shared" si="1478"/>
        <v>0</v>
      </c>
      <c r="AO465" s="14">
        <f t="shared" si="1478"/>
        <v>395815.46500000003</v>
      </c>
      <c r="AP465" s="42">
        <f t="shared" si="1478"/>
        <v>520793.27030000003</v>
      </c>
      <c r="AQ465" s="42">
        <f t="shared" si="1478"/>
        <v>0</v>
      </c>
      <c r="AR465" s="42">
        <f t="shared" si="1478"/>
        <v>0</v>
      </c>
      <c r="AS465" s="42">
        <f t="shared" si="1478"/>
        <v>0</v>
      </c>
      <c r="AT465" s="42">
        <f t="shared" si="1478"/>
        <v>0</v>
      </c>
      <c r="AU465" s="42">
        <f t="shared" si="1346"/>
        <v>520793.27030000003</v>
      </c>
      <c r="AV465" s="42">
        <f t="shared" si="1347"/>
        <v>-520793.27030000003</v>
      </c>
      <c r="AW465" s="42"/>
      <c r="AX465" s="42"/>
      <c r="AY465" s="42"/>
      <c r="AZ465" s="42"/>
      <c r="BA465" s="43">
        <f t="shared" si="1351"/>
        <v>99.999999973195244</v>
      </c>
      <c r="BB465" s="44"/>
    </row>
    <row r="466" spans="2:54" ht="140.4" x14ac:dyDescent="0.3">
      <c r="B466" s="38" t="s">
        <v>342</v>
      </c>
      <c r="C466" s="38" t="s">
        <v>189</v>
      </c>
      <c r="D466" s="38" t="s">
        <v>374</v>
      </c>
      <c r="E466" s="39" t="str">
        <f t="shared" si="1340"/>
        <v>0702</v>
      </c>
      <c r="F466" s="16" t="s">
        <v>386</v>
      </c>
      <c r="G466" s="38"/>
      <c r="H466" s="48" t="s">
        <v>387</v>
      </c>
      <c r="I466" s="18"/>
      <c r="J466" s="18"/>
      <c r="K466" s="18"/>
      <c r="L466" s="18"/>
      <c r="M466" s="18"/>
      <c r="N466" s="18"/>
      <c r="O466" s="18">
        <f>O467</f>
        <v>0</v>
      </c>
      <c r="P466" s="18">
        <f>P467</f>
        <v>0</v>
      </c>
      <c r="Q466" s="18">
        <f>Q467</f>
        <v>0</v>
      </c>
      <c r="R466" s="18">
        <f>R467</f>
        <v>0</v>
      </c>
      <c r="S466" s="18"/>
      <c r="T466" s="18">
        <f t="shared" si="1396"/>
        <v>0</v>
      </c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41">
        <f t="shared" ref="AF466:AT466" si="1479">AF467</f>
        <v>9479</v>
      </c>
      <c r="AG466" s="41">
        <f t="shared" si="1479"/>
        <v>0</v>
      </c>
      <c r="AH466" s="41">
        <f t="shared" si="1479"/>
        <v>9479</v>
      </c>
      <c r="AI466" s="41">
        <f t="shared" si="1479"/>
        <v>0</v>
      </c>
      <c r="AJ466" s="41">
        <f t="shared" si="1479"/>
        <v>0</v>
      </c>
      <c r="AK466" s="41">
        <f t="shared" si="1479"/>
        <v>0</v>
      </c>
      <c r="AL466" s="41">
        <f t="shared" si="1479"/>
        <v>9479</v>
      </c>
      <c r="AM466" s="41">
        <f t="shared" si="1479"/>
        <v>9479</v>
      </c>
      <c r="AN466" s="41">
        <f t="shared" si="1479"/>
        <v>0</v>
      </c>
      <c r="AO466" s="42">
        <f t="shared" si="1479"/>
        <v>7350.6</v>
      </c>
      <c r="AP466" s="42">
        <f t="shared" si="1479"/>
        <v>9788.9</v>
      </c>
      <c r="AQ466" s="42">
        <f t="shared" si="1479"/>
        <v>0</v>
      </c>
      <c r="AR466" s="42">
        <f t="shared" si="1479"/>
        <v>0</v>
      </c>
      <c r="AS466" s="42">
        <f t="shared" si="1479"/>
        <v>0</v>
      </c>
      <c r="AT466" s="42">
        <f t="shared" si="1479"/>
        <v>0</v>
      </c>
      <c r="AU466" s="42">
        <f t="shared" si="1346"/>
        <v>9788.9</v>
      </c>
      <c r="AV466" s="42">
        <f t="shared" si="1347"/>
        <v>-9788.9</v>
      </c>
      <c r="AW466" s="42"/>
      <c r="AX466" s="42"/>
      <c r="AY466" s="42"/>
      <c r="AZ466" s="42"/>
      <c r="BA466" s="43">
        <f t="shared" si="1351"/>
        <v>100</v>
      </c>
      <c r="BB466" s="44"/>
    </row>
    <row r="467" spans="2:54" ht="31.2" x14ac:dyDescent="0.3">
      <c r="B467" s="38" t="s">
        <v>342</v>
      </c>
      <c r="C467" s="38" t="s">
        <v>189</v>
      </c>
      <c r="D467" s="38" t="s">
        <v>374</v>
      </c>
      <c r="E467" s="39" t="str">
        <f t="shared" si="1340"/>
        <v>0702</v>
      </c>
      <c r="F467" s="16" t="s">
        <v>386</v>
      </c>
      <c r="G467" s="38" t="s">
        <v>150</v>
      </c>
      <c r="H467" s="40" t="s">
        <v>151</v>
      </c>
      <c r="I467" s="18"/>
      <c r="J467" s="18"/>
      <c r="K467" s="18"/>
      <c r="L467" s="18"/>
      <c r="M467" s="18"/>
      <c r="N467" s="18"/>
      <c r="O467" s="18">
        <v>0</v>
      </c>
      <c r="P467" s="18">
        <v>0</v>
      </c>
      <c r="Q467" s="18">
        <v>0</v>
      </c>
      <c r="R467" s="18">
        <v>0</v>
      </c>
      <c r="S467" s="18"/>
      <c r="T467" s="18">
        <f t="shared" si="1396"/>
        <v>0</v>
      </c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41">
        <v>9479</v>
      </c>
      <c r="AG467" s="41"/>
      <c r="AH467" s="41">
        <f>AF467</f>
        <v>9479</v>
      </c>
      <c r="AI467" s="41">
        <f>AG467</f>
        <v>0</v>
      </c>
      <c r="AJ467" s="41">
        <v>0</v>
      </c>
      <c r="AK467" s="41">
        <v>0</v>
      </c>
      <c r="AL467" s="41">
        <v>9479</v>
      </c>
      <c r="AM467" s="41">
        <f>AL467</f>
        <v>9479</v>
      </c>
      <c r="AN467" s="41">
        <v>0</v>
      </c>
      <c r="AO467" s="14">
        <v>7350.6</v>
      </c>
      <c r="AP467" s="42">
        <v>9788.9</v>
      </c>
      <c r="AQ467" s="42">
        <v>0</v>
      </c>
      <c r="AR467" s="42">
        <v>0</v>
      </c>
      <c r="AS467" s="42">
        <v>0</v>
      </c>
      <c r="AT467" s="42">
        <v>0</v>
      </c>
      <c r="AU467" s="42">
        <f t="shared" si="1346"/>
        <v>9788.9</v>
      </c>
      <c r="AV467" s="42">
        <f t="shared" si="1347"/>
        <v>-9788.9</v>
      </c>
      <c r="AW467" s="42"/>
      <c r="AX467" s="42"/>
      <c r="AY467" s="42"/>
      <c r="AZ467" s="42"/>
      <c r="BA467" s="43">
        <f t="shared" si="1351"/>
        <v>100</v>
      </c>
      <c r="BB467" s="44"/>
    </row>
    <row r="468" spans="2:54" ht="62.4" x14ac:dyDescent="0.3">
      <c r="B468" s="38" t="s">
        <v>342</v>
      </c>
      <c r="C468" s="38" t="s">
        <v>189</v>
      </c>
      <c r="D468" s="38" t="s">
        <v>374</v>
      </c>
      <c r="E468" s="39" t="str">
        <f t="shared" si="1340"/>
        <v>0702</v>
      </c>
      <c r="F468" s="16" t="s">
        <v>388</v>
      </c>
      <c r="G468" s="38"/>
      <c r="H468" s="40" t="s">
        <v>379</v>
      </c>
      <c r="I468" s="18"/>
      <c r="J468" s="18"/>
      <c r="K468" s="18"/>
      <c r="L468" s="18"/>
      <c r="M468" s="18"/>
      <c r="N468" s="18"/>
      <c r="O468" s="18">
        <f>O469</f>
        <v>0</v>
      </c>
      <c r="P468" s="18">
        <f>P469</f>
        <v>0</v>
      </c>
      <c r="Q468" s="18">
        <f>Q469</f>
        <v>0</v>
      </c>
      <c r="R468" s="18">
        <f>R469</f>
        <v>0</v>
      </c>
      <c r="S468" s="18"/>
      <c r="T468" s="18">
        <f t="shared" si="1396"/>
        <v>0</v>
      </c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41">
        <f t="shared" ref="AF468:AT468" si="1480">AF469</f>
        <v>36764.899219999999</v>
      </c>
      <c r="AG468" s="41">
        <f t="shared" si="1480"/>
        <v>0</v>
      </c>
      <c r="AH468" s="41">
        <f t="shared" si="1480"/>
        <v>36764.899219999999</v>
      </c>
      <c r="AI468" s="41">
        <f t="shared" si="1480"/>
        <v>0</v>
      </c>
      <c r="AJ468" s="41">
        <f t="shared" si="1480"/>
        <v>0</v>
      </c>
      <c r="AK468" s="41">
        <f t="shared" si="1480"/>
        <v>0</v>
      </c>
      <c r="AL468" s="41">
        <f t="shared" si="1480"/>
        <v>36764.899080000003</v>
      </c>
      <c r="AM468" s="41">
        <f t="shared" si="1480"/>
        <v>36764.899080000003</v>
      </c>
      <c r="AN468" s="41">
        <f t="shared" si="1480"/>
        <v>0</v>
      </c>
      <c r="AO468" s="42">
        <f t="shared" si="1480"/>
        <v>27928.965</v>
      </c>
      <c r="AP468" s="42">
        <f t="shared" si="1480"/>
        <v>36839.370300000002</v>
      </c>
      <c r="AQ468" s="42">
        <f t="shared" si="1480"/>
        <v>0</v>
      </c>
      <c r="AR468" s="42">
        <f t="shared" si="1480"/>
        <v>0</v>
      </c>
      <c r="AS468" s="42">
        <f t="shared" si="1480"/>
        <v>0</v>
      </c>
      <c r="AT468" s="42">
        <f t="shared" si="1480"/>
        <v>0</v>
      </c>
      <c r="AU468" s="42">
        <f t="shared" si="1346"/>
        <v>36839.370300000002</v>
      </c>
      <c r="AV468" s="42">
        <f t="shared" si="1347"/>
        <v>-36839.370300000002</v>
      </c>
      <c r="AW468" s="42"/>
      <c r="AX468" s="42"/>
      <c r="AY468" s="42"/>
      <c r="AZ468" s="42"/>
      <c r="BA468" s="43">
        <f t="shared" si="1351"/>
        <v>99.999999619202001</v>
      </c>
      <c r="BB468" s="44"/>
    </row>
    <row r="469" spans="2:54" ht="31.2" x14ac:dyDescent="0.3">
      <c r="B469" s="38" t="s">
        <v>342</v>
      </c>
      <c r="C469" s="38" t="s">
        <v>189</v>
      </c>
      <c r="D469" s="38" t="s">
        <v>374</v>
      </c>
      <c r="E469" s="39" t="str">
        <f t="shared" si="1340"/>
        <v>0702</v>
      </c>
      <c r="F469" s="16" t="s">
        <v>388</v>
      </c>
      <c r="G469" s="38" t="s">
        <v>150</v>
      </c>
      <c r="H469" s="40" t="s">
        <v>151</v>
      </c>
      <c r="I469" s="18"/>
      <c r="J469" s="18"/>
      <c r="K469" s="18"/>
      <c r="L469" s="18"/>
      <c r="M469" s="18"/>
      <c r="N469" s="18"/>
      <c r="O469" s="18">
        <v>0</v>
      </c>
      <c r="P469" s="18">
        <v>0</v>
      </c>
      <c r="Q469" s="18">
        <v>0</v>
      </c>
      <c r="R469" s="18">
        <v>0</v>
      </c>
      <c r="S469" s="18"/>
      <c r="T469" s="18">
        <f t="shared" si="1396"/>
        <v>0</v>
      </c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41">
        <v>36764.899219999999</v>
      </c>
      <c r="AG469" s="41"/>
      <c r="AH469" s="41">
        <f>AF469</f>
        <v>36764.899219999999</v>
      </c>
      <c r="AI469" s="41">
        <f>AG469</f>
        <v>0</v>
      </c>
      <c r="AJ469" s="41">
        <v>0</v>
      </c>
      <c r="AK469" s="41">
        <v>0</v>
      </c>
      <c r="AL469" s="41">
        <v>36764.899080000003</v>
      </c>
      <c r="AM469" s="41">
        <f>AL469</f>
        <v>36764.899080000003</v>
      </c>
      <c r="AN469" s="41">
        <v>0</v>
      </c>
      <c r="AO469" s="14">
        <v>27928.965</v>
      </c>
      <c r="AP469" s="42">
        <v>36839.370300000002</v>
      </c>
      <c r="AQ469" s="42">
        <v>0</v>
      </c>
      <c r="AR469" s="42">
        <v>0</v>
      </c>
      <c r="AS469" s="42">
        <v>0</v>
      </c>
      <c r="AT469" s="42">
        <v>0</v>
      </c>
      <c r="AU469" s="42">
        <f t="shared" si="1346"/>
        <v>36839.370300000002</v>
      </c>
      <c r="AV469" s="42">
        <f t="shared" si="1347"/>
        <v>-36839.370300000002</v>
      </c>
      <c r="AW469" s="42"/>
      <c r="AX469" s="42"/>
      <c r="AY469" s="42"/>
      <c r="AZ469" s="42"/>
      <c r="BA469" s="43">
        <f t="shared" si="1351"/>
        <v>99.999999619202001</v>
      </c>
      <c r="BB469" s="44"/>
    </row>
    <row r="470" spans="2:54" ht="124.8" x14ac:dyDescent="0.3">
      <c r="B470" s="38" t="s">
        <v>342</v>
      </c>
      <c r="C470" s="38" t="s">
        <v>189</v>
      </c>
      <c r="D470" s="38" t="s">
        <v>374</v>
      </c>
      <c r="E470" s="39" t="str">
        <f t="shared" si="1340"/>
        <v>0702</v>
      </c>
      <c r="F470" s="16" t="s">
        <v>389</v>
      </c>
      <c r="G470" s="38"/>
      <c r="H470" s="48" t="s">
        <v>390</v>
      </c>
      <c r="I470" s="18"/>
      <c r="J470" s="18"/>
      <c r="K470" s="18"/>
      <c r="L470" s="18"/>
      <c r="M470" s="18"/>
      <c r="N470" s="18"/>
      <c r="O470" s="18">
        <f>O471</f>
        <v>0</v>
      </c>
      <c r="P470" s="18">
        <f>P471</f>
        <v>0</v>
      </c>
      <c r="Q470" s="18">
        <f>Q471</f>
        <v>0</v>
      </c>
      <c r="R470" s="18">
        <f>R471</f>
        <v>0</v>
      </c>
      <c r="S470" s="18"/>
      <c r="T470" s="18">
        <f t="shared" si="1396"/>
        <v>0</v>
      </c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41">
        <f t="shared" ref="AF470:AT470" si="1481">AF471</f>
        <v>476051.6</v>
      </c>
      <c r="AG470" s="41">
        <f t="shared" si="1481"/>
        <v>0</v>
      </c>
      <c r="AH470" s="41">
        <f t="shared" si="1481"/>
        <v>476051.6</v>
      </c>
      <c r="AI470" s="41">
        <f t="shared" si="1481"/>
        <v>0</v>
      </c>
      <c r="AJ470" s="41">
        <f t="shared" si="1481"/>
        <v>0</v>
      </c>
      <c r="AK470" s="41">
        <f t="shared" si="1481"/>
        <v>0</v>
      </c>
      <c r="AL470" s="41">
        <f t="shared" si="1481"/>
        <v>476051.6</v>
      </c>
      <c r="AM470" s="41">
        <f t="shared" si="1481"/>
        <v>476051.6</v>
      </c>
      <c r="AN470" s="41">
        <f t="shared" si="1481"/>
        <v>0</v>
      </c>
      <c r="AO470" s="42">
        <f t="shared" si="1481"/>
        <v>360535.9</v>
      </c>
      <c r="AP470" s="42">
        <f t="shared" si="1481"/>
        <v>474165</v>
      </c>
      <c r="AQ470" s="42">
        <f t="shared" si="1481"/>
        <v>0</v>
      </c>
      <c r="AR470" s="42">
        <f t="shared" si="1481"/>
        <v>0</v>
      </c>
      <c r="AS470" s="42">
        <f t="shared" si="1481"/>
        <v>0</v>
      </c>
      <c r="AT470" s="42">
        <f t="shared" si="1481"/>
        <v>0</v>
      </c>
      <c r="AU470" s="42">
        <f t="shared" si="1346"/>
        <v>474165</v>
      </c>
      <c r="AV470" s="42">
        <f t="shared" si="1347"/>
        <v>-474165</v>
      </c>
      <c r="AW470" s="42"/>
      <c r="AX470" s="42"/>
      <c r="AY470" s="42"/>
      <c r="AZ470" s="42"/>
      <c r="BA470" s="43">
        <f t="shared" si="1351"/>
        <v>100</v>
      </c>
      <c r="BB470" s="44"/>
    </row>
    <row r="471" spans="2:54" ht="31.2" x14ac:dyDescent="0.3">
      <c r="B471" s="38" t="s">
        <v>342</v>
      </c>
      <c r="C471" s="38" t="s">
        <v>189</v>
      </c>
      <c r="D471" s="38" t="s">
        <v>374</v>
      </c>
      <c r="E471" s="39" t="str">
        <f t="shared" si="1340"/>
        <v>0702</v>
      </c>
      <c r="F471" s="16" t="s">
        <v>389</v>
      </c>
      <c r="G471" s="38" t="s">
        <v>150</v>
      </c>
      <c r="H471" s="40" t="s">
        <v>151</v>
      </c>
      <c r="I471" s="18"/>
      <c r="J471" s="18"/>
      <c r="K471" s="18"/>
      <c r="L471" s="18"/>
      <c r="M471" s="18"/>
      <c r="N471" s="18"/>
      <c r="O471" s="18">
        <v>0</v>
      </c>
      <c r="P471" s="18">
        <v>0</v>
      </c>
      <c r="Q471" s="18">
        <v>0</v>
      </c>
      <c r="R471" s="18">
        <v>0</v>
      </c>
      <c r="S471" s="18"/>
      <c r="T471" s="18">
        <f t="shared" si="1396"/>
        <v>0</v>
      </c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41">
        <v>476051.6</v>
      </c>
      <c r="AG471" s="41"/>
      <c r="AH471" s="41">
        <f>AF471</f>
        <v>476051.6</v>
      </c>
      <c r="AI471" s="41">
        <f>AG471</f>
        <v>0</v>
      </c>
      <c r="AJ471" s="41">
        <v>0</v>
      </c>
      <c r="AK471" s="41">
        <v>0</v>
      </c>
      <c r="AL471" s="41">
        <v>476051.6</v>
      </c>
      <c r="AM471" s="41">
        <f>AL471</f>
        <v>476051.6</v>
      </c>
      <c r="AN471" s="41">
        <v>0</v>
      </c>
      <c r="AO471" s="14">
        <v>360535.9</v>
      </c>
      <c r="AP471" s="42">
        <v>474165</v>
      </c>
      <c r="AQ471" s="42">
        <v>0</v>
      </c>
      <c r="AR471" s="42">
        <v>0</v>
      </c>
      <c r="AS471" s="42">
        <v>0</v>
      </c>
      <c r="AT471" s="42">
        <v>0</v>
      </c>
      <c r="AU471" s="42">
        <f t="shared" si="1346"/>
        <v>474165</v>
      </c>
      <c r="AV471" s="42">
        <f t="shared" si="1347"/>
        <v>-474165</v>
      </c>
      <c r="AW471" s="42"/>
      <c r="AX471" s="42"/>
      <c r="AY471" s="42"/>
      <c r="AZ471" s="42"/>
      <c r="BA471" s="43">
        <f t="shared" si="1351"/>
        <v>100</v>
      </c>
      <c r="BB471" s="44"/>
    </row>
    <row r="472" spans="2:54" ht="31.2" x14ac:dyDescent="0.3">
      <c r="B472" s="38" t="s">
        <v>342</v>
      </c>
      <c r="C472" s="38" t="s">
        <v>189</v>
      </c>
      <c r="D472" s="38" t="s">
        <v>374</v>
      </c>
      <c r="E472" s="39" t="str">
        <f t="shared" si="1340"/>
        <v>0702</v>
      </c>
      <c r="F472" s="38" t="s">
        <v>391</v>
      </c>
      <c r="G472" s="38"/>
      <c r="H472" s="40" t="s">
        <v>206</v>
      </c>
      <c r="I472" s="18">
        <f t="shared" si="1441"/>
        <v>66317.899999999994</v>
      </c>
      <c r="J472" s="18">
        <f t="shared" si="1442"/>
        <v>54620.7</v>
      </c>
      <c r="K472" s="18">
        <f t="shared" si="1443"/>
        <v>0</v>
      </c>
      <c r="L472" s="18">
        <f t="shared" si="1444"/>
        <v>0</v>
      </c>
      <c r="M472" s="18">
        <f t="shared" si="1445"/>
        <v>0</v>
      </c>
      <c r="N472" s="18">
        <f t="shared" si="1446"/>
        <v>0</v>
      </c>
      <c r="O472" s="18">
        <f>O473+O478</f>
        <v>0</v>
      </c>
      <c r="P472" s="18">
        <f>P473+P478</f>
        <v>0</v>
      </c>
      <c r="Q472" s="18">
        <f>Q473</f>
        <v>0</v>
      </c>
      <c r="R472" s="18">
        <f>R473</f>
        <v>0</v>
      </c>
      <c r="S472" s="18">
        <f t="shared" si="1447"/>
        <v>0</v>
      </c>
      <c r="T472" s="18">
        <f t="shared" si="1396"/>
        <v>66317.899999999994</v>
      </c>
      <c r="U472" s="18">
        <f t="shared" si="1342"/>
        <v>54620.7</v>
      </c>
      <c r="V472" s="18">
        <f t="shared" si="1343"/>
        <v>0</v>
      </c>
      <c r="W472" s="18">
        <f t="shared" si="1448"/>
        <v>0</v>
      </c>
      <c r="X472" s="18">
        <f t="shared" si="1449"/>
        <v>0</v>
      </c>
      <c r="Y472" s="18">
        <f t="shared" si="1450"/>
        <v>0</v>
      </c>
      <c r="Z472" s="18">
        <f t="shared" si="1451"/>
        <v>0</v>
      </c>
      <c r="AA472" s="18">
        <f t="shared" si="1452"/>
        <v>0</v>
      </c>
      <c r="AB472" s="18">
        <f t="shared" si="1453"/>
        <v>0</v>
      </c>
      <c r="AC472" s="18">
        <f t="shared" si="1454"/>
        <v>0</v>
      </c>
      <c r="AD472" s="18">
        <f t="shared" si="1455"/>
        <v>0</v>
      </c>
      <c r="AE472" s="18">
        <f t="shared" si="1456"/>
        <v>0</v>
      </c>
      <c r="AF472" s="41">
        <f t="shared" ref="AF472:AT472" si="1482">AF473+AF478</f>
        <v>338855.42363999999</v>
      </c>
      <c r="AG472" s="41">
        <f t="shared" si="1482"/>
        <v>0</v>
      </c>
      <c r="AH472" s="41">
        <f t="shared" si="1482"/>
        <v>232450.77097000001</v>
      </c>
      <c r="AI472" s="41">
        <f t="shared" si="1482"/>
        <v>0</v>
      </c>
      <c r="AJ472" s="41">
        <f t="shared" si="1482"/>
        <v>66317.899999999994</v>
      </c>
      <c r="AK472" s="41">
        <f t="shared" si="1482"/>
        <v>0</v>
      </c>
      <c r="AL472" s="41">
        <f t="shared" si="1482"/>
        <v>292945.99005999998</v>
      </c>
      <c r="AM472" s="41">
        <f t="shared" si="1482"/>
        <v>198754.49109999998</v>
      </c>
      <c r="AN472" s="41">
        <f t="shared" si="1482"/>
        <v>66317.820129999993</v>
      </c>
      <c r="AO472" s="42">
        <f t="shared" si="1482"/>
        <v>184367.82341000001</v>
      </c>
      <c r="AP472" s="42">
        <f t="shared" si="1482"/>
        <v>339836.51068000001</v>
      </c>
      <c r="AQ472" s="42">
        <f t="shared" si="1482"/>
        <v>0</v>
      </c>
      <c r="AR472" s="42">
        <f t="shared" si="1482"/>
        <v>0</v>
      </c>
      <c r="AS472" s="42">
        <f t="shared" si="1482"/>
        <v>0</v>
      </c>
      <c r="AT472" s="42">
        <f t="shared" si="1482"/>
        <v>0</v>
      </c>
      <c r="AU472" s="42">
        <f t="shared" si="1346"/>
        <v>339836.51068000001</v>
      </c>
      <c r="AV472" s="42">
        <f t="shared" si="1347"/>
        <v>-273518.61068000004</v>
      </c>
      <c r="AW472" s="42">
        <f t="shared" si="1348"/>
        <v>66317.899999999994</v>
      </c>
      <c r="AX472" s="42">
        <f t="shared" si="1349"/>
        <v>54620.7</v>
      </c>
      <c r="AY472" s="42">
        <f t="shared" si="1350"/>
        <v>0</v>
      </c>
      <c r="AZ472" s="42">
        <f t="shared" si="1458"/>
        <v>0</v>
      </c>
      <c r="BA472" s="43">
        <f t="shared" si="1351"/>
        <v>86.451616123820941</v>
      </c>
      <c r="BB472" s="20"/>
    </row>
    <row r="473" spans="2:54" ht="31.2" x14ac:dyDescent="0.3">
      <c r="B473" s="38" t="s">
        <v>342</v>
      </c>
      <c r="C473" s="38" t="s">
        <v>189</v>
      </c>
      <c r="D473" s="38" t="s">
        <v>374</v>
      </c>
      <c r="E473" s="39" t="str">
        <f t="shared" si="1340"/>
        <v>0702</v>
      </c>
      <c r="F473" s="38" t="s">
        <v>392</v>
      </c>
      <c r="G473" s="38"/>
      <c r="H473" s="40" t="s">
        <v>393</v>
      </c>
      <c r="I473" s="18">
        <f t="shared" si="1441"/>
        <v>66317.899999999994</v>
      </c>
      <c r="J473" s="18">
        <f t="shared" si="1442"/>
        <v>54620.7</v>
      </c>
      <c r="K473" s="18">
        <f t="shared" si="1443"/>
        <v>0</v>
      </c>
      <c r="L473" s="18">
        <f t="shared" si="1444"/>
        <v>0</v>
      </c>
      <c r="M473" s="18">
        <f t="shared" si="1445"/>
        <v>0</v>
      </c>
      <c r="N473" s="18">
        <f t="shared" si="1446"/>
        <v>0</v>
      </c>
      <c r="O473" s="18">
        <f>O474+O476</f>
        <v>0</v>
      </c>
      <c r="P473" s="18">
        <f>P474+P476</f>
        <v>0</v>
      </c>
      <c r="Q473" s="18">
        <f>Q474+Q476</f>
        <v>0</v>
      </c>
      <c r="R473" s="18">
        <f>R474+R476</f>
        <v>0</v>
      </c>
      <c r="S473" s="18">
        <f t="shared" si="1447"/>
        <v>0</v>
      </c>
      <c r="T473" s="18">
        <f t="shared" si="1396"/>
        <v>66317.899999999994</v>
      </c>
      <c r="U473" s="18">
        <f t="shared" si="1342"/>
        <v>54620.7</v>
      </c>
      <c r="V473" s="18">
        <f t="shared" si="1343"/>
        <v>0</v>
      </c>
      <c r="W473" s="18">
        <f t="shared" si="1448"/>
        <v>0</v>
      </c>
      <c r="X473" s="18">
        <f t="shared" si="1449"/>
        <v>0</v>
      </c>
      <c r="Y473" s="18">
        <f t="shared" si="1450"/>
        <v>0</v>
      </c>
      <c r="Z473" s="18">
        <f t="shared" si="1451"/>
        <v>0</v>
      </c>
      <c r="AA473" s="18">
        <f t="shared" si="1452"/>
        <v>0</v>
      </c>
      <c r="AB473" s="18">
        <f t="shared" si="1453"/>
        <v>0</v>
      </c>
      <c r="AC473" s="18">
        <f t="shared" si="1454"/>
        <v>0</v>
      </c>
      <c r="AD473" s="18">
        <f t="shared" si="1455"/>
        <v>0</v>
      </c>
      <c r="AE473" s="18">
        <f t="shared" si="1456"/>
        <v>0</v>
      </c>
      <c r="AF473" s="41">
        <f t="shared" ref="AF473:AT473" si="1483">AF474+AF476</f>
        <v>187736.51068000001</v>
      </c>
      <c r="AG473" s="41">
        <f t="shared" si="1483"/>
        <v>0</v>
      </c>
      <c r="AH473" s="41">
        <f t="shared" si="1483"/>
        <v>157381.85801</v>
      </c>
      <c r="AI473" s="41">
        <f t="shared" si="1483"/>
        <v>0</v>
      </c>
      <c r="AJ473" s="41">
        <f t="shared" si="1483"/>
        <v>66317.899999999994</v>
      </c>
      <c r="AK473" s="41">
        <f t="shared" si="1483"/>
        <v>0</v>
      </c>
      <c r="AL473" s="41">
        <f t="shared" si="1483"/>
        <v>142808.16414000001</v>
      </c>
      <c r="AM473" s="41">
        <f t="shared" si="1483"/>
        <v>123685.57814</v>
      </c>
      <c r="AN473" s="41">
        <f t="shared" si="1483"/>
        <v>66317.820129999993</v>
      </c>
      <c r="AO473" s="14">
        <f t="shared" si="1483"/>
        <v>71029.997489999994</v>
      </c>
      <c r="AP473" s="42">
        <f t="shared" si="1483"/>
        <v>187736.51068000001</v>
      </c>
      <c r="AQ473" s="42">
        <f t="shared" si="1483"/>
        <v>0</v>
      </c>
      <c r="AR473" s="42">
        <f t="shared" si="1483"/>
        <v>0</v>
      </c>
      <c r="AS473" s="42">
        <f t="shared" si="1483"/>
        <v>0</v>
      </c>
      <c r="AT473" s="42">
        <f t="shared" si="1483"/>
        <v>0</v>
      </c>
      <c r="AU473" s="42">
        <f t="shared" si="1346"/>
        <v>187736.51068000001</v>
      </c>
      <c r="AV473" s="42">
        <f t="shared" si="1347"/>
        <v>-121418.61068000001</v>
      </c>
      <c r="AW473" s="42">
        <f t="shared" si="1348"/>
        <v>66317.899999999994</v>
      </c>
      <c r="AX473" s="42">
        <f t="shared" si="1349"/>
        <v>54620.7</v>
      </c>
      <c r="AY473" s="42">
        <f t="shared" si="1350"/>
        <v>0</v>
      </c>
      <c r="AZ473" s="42">
        <f t="shared" si="1458"/>
        <v>0</v>
      </c>
      <c r="BA473" s="43">
        <f t="shared" si="1351"/>
        <v>76.068402263755132</v>
      </c>
      <c r="BB473" s="20"/>
    </row>
    <row r="474" spans="2:54" ht="93.6" x14ac:dyDescent="0.3">
      <c r="B474" s="38" t="s">
        <v>342</v>
      </c>
      <c r="C474" s="38" t="s">
        <v>189</v>
      </c>
      <c r="D474" s="38" t="s">
        <v>374</v>
      </c>
      <c r="E474" s="39" t="str">
        <f t="shared" si="1340"/>
        <v>0702</v>
      </c>
      <c r="F474" s="38" t="s">
        <v>394</v>
      </c>
      <c r="G474" s="38"/>
      <c r="H474" s="40" t="s">
        <v>395</v>
      </c>
      <c r="I474" s="18">
        <f t="shared" si="1441"/>
        <v>66317.899999999994</v>
      </c>
      <c r="J474" s="18">
        <f t="shared" si="1442"/>
        <v>54620.7</v>
      </c>
      <c r="K474" s="18">
        <f t="shared" si="1443"/>
        <v>0</v>
      </c>
      <c r="L474" s="18">
        <f t="shared" si="1444"/>
        <v>0</v>
      </c>
      <c r="M474" s="18">
        <f t="shared" si="1445"/>
        <v>0</v>
      </c>
      <c r="N474" s="18">
        <f t="shared" si="1446"/>
        <v>0</v>
      </c>
      <c r="O474" s="18">
        <f>O475</f>
        <v>0</v>
      </c>
      <c r="P474" s="18">
        <f>P475</f>
        <v>0</v>
      </c>
      <c r="Q474" s="18">
        <f>Q475</f>
        <v>0</v>
      </c>
      <c r="R474" s="18">
        <f>R475</f>
        <v>0</v>
      </c>
      <c r="S474" s="18">
        <f t="shared" si="1447"/>
        <v>0</v>
      </c>
      <c r="T474" s="18">
        <f t="shared" si="1396"/>
        <v>66317.899999999994</v>
      </c>
      <c r="U474" s="18">
        <f t="shared" si="1342"/>
        <v>54620.7</v>
      </c>
      <c r="V474" s="18">
        <f t="shared" si="1343"/>
        <v>0</v>
      </c>
      <c r="W474" s="18">
        <f t="shared" si="1448"/>
        <v>0</v>
      </c>
      <c r="X474" s="18">
        <f t="shared" si="1449"/>
        <v>0</v>
      </c>
      <c r="Y474" s="18">
        <f t="shared" si="1450"/>
        <v>0</v>
      </c>
      <c r="Z474" s="18">
        <f t="shared" si="1451"/>
        <v>0</v>
      </c>
      <c r="AA474" s="18">
        <f t="shared" si="1452"/>
        <v>0</v>
      </c>
      <c r="AB474" s="18">
        <f t="shared" si="1453"/>
        <v>0</v>
      </c>
      <c r="AC474" s="18">
        <f t="shared" si="1454"/>
        <v>0</v>
      </c>
      <c r="AD474" s="18">
        <f t="shared" si="1455"/>
        <v>0</v>
      </c>
      <c r="AE474" s="18">
        <f t="shared" si="1456"/>
        <v>0</v>
      </c>
      <c r="AF474" s="41">
        <f t="shared" ref="AF474:AT474" si="1484">AF475</f>
        <v>66317.899999999994</v>
      </c>
      <c r="AG474" s="41">
        <f t="shared" si="1484"/>
        <v>0</v>
      </c>
      <c r="AH474" s="41">
        <f t="shared" si="1484"/>
        <v>66317.899999999994</v>
      </c>
      <c r="AI474" s="41">
        <f t="shared" si="1484"/>
        <v>0</v>
      </c>
      <c r="AJ474" s="41">
        <f t="shared" si="1484"/>
        <v>66317.899999999994</v>
      </c>
      <c r="AK474" s="41">
        <f t="shared" si="1484"/>
        <v>0</v>
      </c>
      <c r="AL474" s="41">
        <f t="shared" si="1484"/>
        <v>66317.820129999993</v>
      </c>
      <c r="AM474" s="41">
        <f t="shared" si="1484"/>
        <v>66317.820129999993</v>
      </c>
      <c r="AN474" s="41">
        <f t="shared" si="1484"/>
        <v>66317.820129999993</v>
      </c>
      <c r="AO474" s="42">
        <f t="shared" si="1484"/>
        <v>48797.03501</v>
      </c>
      <c r="AP474" s="42">
        <f t="shared" si="1484"/>
        <v>66317.899999999994</v>
      </c>
      <c r="AQ474" s="42">
        <f t="shared" si="1484"/>
        <v>0</v>
      </c>
      <c r="AR474" s="42">
        <f t="shared" si="1484"/>
        <v>0</v>
      </c>
      <c r="AS474" s="42">
        <f t="shared" si="1484"/>
        <v>0</v>
      </c>
      <c r="AT474" s="42">
        <f t="shared" si="1484"/>
        <v>0</v>
      </c>
      <c r="AU474" s="42">
        <f t="shared" si="1346"/>
        <v>66317.899999999994</v>
      </c>
      <c r="AV474" s="42">
        <f t="shared" si="1347"/>
        <v>0</v>
      </c>
      <c r="AW474" s="42">
        <f t="shared" si="1348"/>
        <v>66317.899999999994</v>
      </c>
      <c r="AX474" s="42">
        <f t="shared" si="1349"/>
        <v>54620.7</v>
      </c>
      <c r="AY474" s="42">
        <f t="shared" si="1350"/>
        <v>0</v>
      </c>
      <c r="AZ474" s="42">
        <f t="shared" si="1458"/>
        <v>0</v>
      </c>
      <c r="BA474" s="43">
        <f t="shared" si="1351"/>
        <v>99.99987956494401</v>
      </c>
      <c r="BB474" s="20"/>
    </row>
    <row r="475" spans="2:54" ht="31.2" x14ac:dyDescent="0.3">
      <c r="B475" s="38" t="s">
        <v>342</v>
      </c>
      <c r="C475" s="38" t="s">
        <v>189</v>
      </c>
      <c r="D475" s="38" t="s">
        <v>374</v>
      </c>
      <c r="E475" s="39" t="str">
        <f t="shared" si="1340"/>
        <v>0702</v>
      </c>
      <c r="F475" s="38" t="s">
        <v>394</v>
      </c>
      <c r="G475" s="38" t="s">
        <v>114</v>
      </c>
      <c r="H475" s="40" t="s">
        <v>115</v>
      </c>
      <c r="I475" s="18">
        <v>66317.899999999994</v>
      </c>
      <c r="J475" s="18">
        <v>54620.7</v>
      </c>
      <c r="K475" s="18">
        <v>0</v>
      </c>
      <c r="L475" s="18"/>
      <c r="M475" s="18"/>
      <c r="N475" s="18"/>
      <c r="O475" s="18">
        <v>0</v>
      </c>
      <c r="P475" s="18">
        <v>0</v>
      </c>
      <c r="Q475" s="18">
        <v>0</v>
      </c>
      <c r="R475" s="18">
        <v>0</v>
      </c>
      <c r="S475" s="18"/>
      <c r="T475" s="18">
        <f t="shared" si="1396"/>
        <v>66317.899999999994</v>
      </c>
      <c r="U475" s="18">
        <f t="shared" si="1342"/>
        <v>54620.7</v>
      </c>
      <c r="V475" s="18">
        <f t="shared" si="1343"/>
        <v>0</v>
      </c>
      <c r="W475" s="18"/>
      <c r="X475" s="18"/>
      <c r="Y475" s="18"/>
      <c r="Z475" s="18"/>
      <c r="AA475" s="18"/>
      <c r="AB475" s="18"/>
      <c r="AC475" s="18"/>
      <c r="AD475" s="18"/>
      <c r="AE475" s="18"/>
      <c r="AF475" s="41">
        <v>66317.899999999994</v>
      </c>
      <c r="AG475" s="41"/>
      <c r="AH475" s="41">
        <f>AF475</f>
        <v>66317.899999999994</v>
      </c>
      <c r="AI475" s="41">
        <f>AG475</f>
        <v>0</v>
      </c>
      <c r="AJ475" s="41">
        <f>AF475</f>
        <v>66317.899999999994</v>
      </c>
      <c r="AK475" s="41">
        <f>AG475</f>
        <v>0</v>
      </c>
      <c r="AL475" s="41">
        <v>66317.820129999993</v>
      </c>
      <c r="AM475" s="41">
        <f>AL475</f>
        <v>66317.820129999993</v>
      </c>
      <c r="AN475" s="41">
        <f>AL475</f>
        <v>66317.820129999993</v>
      </c>
      <c r="AO475" s="14">
        <v>48797.03501</v>
      </c>
      <c r="AP475" s="42">
        <v>66317.899999999994</v>
      </c>
      <c r="AQ475" s="42">
        <v>0</v>
      </c>
      <c r="AR475" s="42">
        <v>0</v>
      </c>
      <c r="AS475" s="42">
        <v>0</v>
      </c>
      <c r="AT475" s="42">
        <v>0</v>
      </c>
      <c r="AU475" s="42">
        <f t="shared" si="1346"/>
        <v>66317.899999999994</v>
      </c>
      <c r="AV475" s="42">
        <f t="shared" si="1347"/>
        <v>0</v>
      </c>
      <c r="AW475" s="42">
        <f t="shared" si="1348"/>
        <v>66317.899999999994</v>
      </c>
      <c r="AX475" s="42">
        <f t="shared" si="1349"/>
        <v>54620.7</v>
      </c>
      <c r="AY475" s="42">
        <f t="shared" si="1350"/>
        <v>0</v>
      </c>
      <c r="AZ475" s="42"/>
      <c r="BA475" s="43">
        <f t="shared" si="1351"/>
        <v>99.99987956494401</v>
      </c>
      <c r="BB475" s="44"/>
    </row>
    <row r="476" spans="2:54" ht="31.2" x14ac:dyDescent="0.3">
      <c r="B476" s="38" t="s">
        <v>342</v>
      </c>
      <c r="C476" s="38" t="s">
        <v>189</v>
      </c>
      <c r="D476" s="38" t="s">
        <v>374</v>
      </c>
      <c r="E476" s="39" t="str">
        <f t="shared" si="1340"/>
        <v>0702</v>
      </c>
      <c r="F476" s="38" t="s">
        <v>396</v>
      </c>
      <c r="G476" s="38"/>
      <c r="H476" s="48" t="s">
        <v>397</v>
      </c>
      <c r="I476" s="18"/>
      <c r="J476" s="18"/>
      <c r="K476" s="18"/>
      <c r="L476" s="18"/>
      <c r="M476" s="18"/>
      <c r="N476" s="18"/>
      <c r="O476" s="18">
        <f>O477</f>
        <v>0</v>
      </c>
      <c r="P476" s="18">
        <f>P477</f>
        <v>0</v>
      </c>
      <c r="Q476" s="18">
        <f>Q477</f>
        <v>0</v>
      </c>
      <c r="R476" s="18">
        <f>R477</f>
        <v>0</v>
      </c>
      <c r="S476" s="18"/>
      <c r="T476" s="18">
        <f t="shared" si="1396"/>
        <v>0</v>
      </c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41">
        <f t="shared" ref="AF476:AT476" si="1485">AF477</f>
        <v>121418.61068</v>
      </c>
      <c r="AG476" s="41">
        <f t="shared" si="1485"/>
        <v>0</v>
      </c>
      <c r="AH476" s="41">
        <f t="shared" si="1485"/>
        <v>91063.958010000002</v>
      </c>
      <c r="AI476" s="41">
        <f t="shared" si="1485"/>
        <v>0</v>
      </c>
      <c r="AJ476" s="41">
        <f t="shared" si="1485"/>
        <v>0</v>
      </c>
      <c r="AK476" s="41">
        <f t="shared" si="1485"/>
        <v>0</v>
      </c>
      <c r="AL476" s="41">
        <f t="shared" si="1485"/>
        <v>76490.344010000001</v>
      </c>
      <c r="AM476" s="41">
        <f t="shared" si="1485"/>
        <v>57367.758009999998</v>
      </c>
      <c r="AN476" s="41">
        <f t="shared" si="1485"/>
        <v>0</v>
      </c>
      <c r="AO476" s="42">
        <f t="shared" si="1485"/>
        <v>22232.962479999998</v>
      </c>
      <c r="AP476" s="42">
        <f t="shared" si="1485"/>
        <v>121418.61068</v>
      </c>
      <c r="AQ476" s="42">
        <f t="shared" si="1485"/>
        <v>0</v>
      </c>
      <c r="AR476" s="42">
        <f t="shared" si="1485"/>
        <v>0</v>
      </c>
      <c r="AS476" s="42">
        <f t="shared" si="1485"/>
        <v>0</v>
      </c>
      <c r="AT476" s="42">
        <f t="shared" si="1485"/>
        <v>0</v>
      </c>
      <c r="AU476" s="42">
        <f t="shared" si="1346"/>
        <v>121418.61068</v>
      </c>
      <c r="AV476" s="42">
        <f t="shared" si="1347"/>
        <v>-121418.61068</v>
      </c>
      <c r="AW476" s="42"/>
      <c r="AX476" s="42"/>
      <c r="AY476" s="42"/>
      <c r="AZ476" s="42"/>
      <c r="BA476" s="43">
        <f t="shared" si="1351"/>
        <v>62.997215650565373</v>
      </c>
      <c r="BB476" s="44"/>
    </row>
    <row r="477" spans="2:54" ht="31.2" x14ac:dyDescent="0.3">
      <c r="B477" s="38" t="s">
        <v>342</v>
      </c>
      <c r="C477" s="38" t="s">
        <v>189</v>
      </c>
      <c r="D477" s="38" t="s">
        <v>374</v>
      </c>
      <c r="E477" s="39" t="str">
        <f t="shared" si="1340"/>
        <v>0702</v>
      </c>
      <c r="F477" s="38" t="s">
        <v>396</v>
      </c>
      <c r="G477" s="38" t="s">
        <v>150</v>
      </c>
      <c r="H477" s="40" t="s">
        <v>151</v>
      </c>
      <c r="I477" s="18"/>
      <c r="J477" s="18"/>
      <c r="K477" s="18"/>
      <c r="L477" s="18"/>
      <c r="M477" s="18"/>
      <c r="N477" s="18"/>
      <c r="O477" s="18">
        <v>0</v>
      </c>
      <c r="P477" s="18">
        <v>0</v>
      </c>
      <c r="Q477" s="18">
        <v>0</v>
      </c>
      <c r="R477" s="18">
        <v>0</v>
      </c>
      <c r="S477" s="18"/>
      <c r="T477" s="18">
        <f t="shared" si="1396"/>
        <v>0</v>
      </c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41">
        <v>121418.61068</v>
      </c>
      <c r="AG477" s="41"/>
      <c r="AH477" s="41">
        <v>91063.958010000002</v>
      </c>
      <c r="AI477" s="41"/>
      <c r="AJ477" s="41">
        <v>0</v>
      </c>
      <c r="AK477" s="41">
        <v>0</v>
      </c>
      <c r="AL477" s="41">
        <v>76490.344010000001</v>
      </c>
      <c r="AM477" s="41">
        <v>57367.758009999998</v>
      </c>
      <c r="AN477" s="41">
        <v>0</v>
      </c>
      <c r="AO477" s="14">
        <v>22232.962479999998</v>
      </c>
      <c r="AP477" s="42">
        <v>121418.61068</v>
      </c>
      <c r="AQ477" s="42">
        <v>0</v>
      </c>
      <c r="AR477" s="42">
        <v>0</v>
      </c>
      <c r="AS477" s="42">
        <v>0</v>
      </c>
      <c r="AT477" s="42">
        <v>0</v>
      </c>
      <c r="AU477" s="42">
        <f t="shared" si="1346"/>
        <v>121418.61068</v>
      </c>
      <c r="AV477" s="42">
        <f t="shared" si="1347"/>
        <v>-121418.61068</v>
      </c>
      <c r="AW477" s="42"/>
      <c r="AX477" s="42"/>
      <c r="AY477" s="42"/>
      <c r="AZ477" s="42"/>
      <c r="BA477" s="43">
        <f t="shared" si="1351"/>
        <v>62.997215650565373</v>
      </c>
      <c r="BB477" s="44"/>
    </row>
    <row r="478" spans="2:54" x14ac:dyDescent="0.3">
      <c r="B478" s="38" t="s">
        <v>342</v>
      </c>
      <c r="C478" s="38" t="s">
        <v>189</v>
      </c>
      <c r="D478" s="38" t="s">
        <v>374</v>
      </c>
      <c r="E478" s="39" t="str">
        <f t="shared" si="1340"/>
        <v>0702</v>
      </c>
      <c r="F478" s="38" t="s">
        <v>398</v>
      </c>
      <c r="G478" s="38"/>
      <c r="H478" s="40" t="s">
        <v>399</v>
      </c>
      <c r="I478" s="18"/>
      <c r="J478" s="18"/>
      <c r="K478" s="18"/>
      <c r="L478" s="18"/>
      <c r="M478" s="18"/>
      <c r="N478" s="18"/>
      <c r="O478" s="18">
        <f t="shared" ref="O478:O483" si="1486">O479</f>
        <v>0</v>
      </c>
      <c r="P478" s="18">
        <f t="shared" ref="P478:P483" si="1487">P479</f>
        <v>0</v>
      </c>
      <c r="Q478" s="18"/>
      <c r="R478" s="18"/>
      <c r="S478" s="18"/>
      <c r="T478" s="18">
        <f t="shared" si="1396"/>
        <v>0</v>
      </c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41">
        <f t="shared" ref="AF478:AF483" si="1488">AF479</f>
        <v>151118.91295999999</v>
      </c>
      <c r="AG478" s="41">
        <f t="shared" ref="AG478:AG483" si="1489">AG479</f>
        <v>0</v>
      </c>
      <c r="AH478" s="41">
        <f t="shared" ref="AH478:AH483" si="1490">AH479</f>
        <v>75068.912960000001</v>
      </c>
      <c r="AI478" s="41">
        <f t="shared" ref="AI478:AI483" si="1491">AI479</f>
        <v>0</v>
      </c>
      <c r="AJ478" s="41">
        <f t="shared" ref="AJ478:AJ483" si="1492">AJ479</f>
        <v>0</v>
      </c>
      <c r="AK478" s="41">
        <f t="shared" ref="AK478:AK483" si="1493">AK479</f>
        <v>0</v>
      </c>
      <c r="AL478" s="41">
        <f t="shared" ref="AL478:AL483" si="1494">AL479</f>
        <v>150137.82592</v>
      </c>
      <c r="AM478" s="41">
        <f t="shared" ref="AM478:AM483" si="1495">AM479</f>
        <v>75068.912960000001</v>
      </c>
      <c r="AN478" s="41">
        <f t="shared" ref="AN478:AN483" si="1496">AN479</f>
        <v>0</v>
      </c>
      <c r="AO478" s="42">
        <f t="shared" ref="AO478:AO483" si="1497">AO479</f>
        <v>113337.82592</v>
      </c>
      <c r="AP478" s="42">
        <f t="shared" ref="AP478:AP483" si="1498">AP479</f>
        <v>152100</v>
      </c>
      <c r="AQ478" s="42">
        <f t="shared" ref="AQ478:AQ483" si="1499">AQ479</f>
        <v>0</v>
      </c>
      <c r="AR478" s="42">
        <f t="shared" ref="AR478:AR483" si="1500">AR479</f>
        <v>0</v>
      </c>
      <c r="AS478" s="42">
        <f t="shared" ref="AS478:AS483" si="1501">AS479</f>
        <v>0</v>
      </c>
      <c r="AT478" s="42">
        <f t="shared" ref="AT478:AT483" si="1502">AT479</f>
        <v>0</v>
      </c>
      <c r="AU478" s="42">
        <f t="shared" si="1346"/>
        <v>152100</v>
      </c>
      <c r="AV478" s="42">
        <f t="shared" si="1347"/>
        <v>-152100</v>
      </c>
      <c r="AW478" s="42"/>
      <c r="AX478" s="42"/>
      <c r="AY478" s="42"/>
      <c r="AZ478" s="42"/>
      <c r="BA478" s="43">
        <f t="shared" si="1351"/>
        <v>99.350784742436787</v>
      </c>
      <c r="BB478" s="44"/>
    </row>
    <row r="479" spans="2:54" ht="31.2" x14ac:dyDescent="0.3">
      <c r="B479" s="38" t="s">
        <v>342</v>
      </c>
      <c r="C479" s="38" t="s">
        <v>189</v>
      </c>
      <c r="D479" s="38" t="s">
        <v>374</v>
      </c>
      <c r="E479" s="39" t="str">
        <f t="shared" si="1340"/>
        <v>0702</v>
      </c>
      <c r="F479" s="16" t="s">
        <v>400</v>
      </c>
      <c r="G479" s="38"/>
      <c r="H479" s="55" t="s">
        <v>401</v>
      </c>
      <c r="I479" s="18"/>
      <c r="J479" s="18"/>
      <c r="K479" s="18"/>
      <c r="L479" s="18"/>
      <c r="M479" s="18"/>
      <c r="N479" s="18"/>
      <c r="O479" s="18">
        <f t="shared" si="1486"/>
        <v>0</v>
      </c>
      <c r="P479" s="18">
        <f t="shared" si="1487"/>
        <v>0</v>
      </c>
      <c r="Q479" s="18"/>
      <c r="R479" s="18"/>
      <c r="S479" s="18"/>
      <c r="T479" s="18">
        <f t="shared" si="1396"/>
        <v>0</v>
      </c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41">
        <f t="shared" si="1488"/>
        <v>151118.91295999999</v>
      </c>
      <c r="AG479" s="41">
        <f t="shared" si="1489"/>
        <v>0</v>
      </c>
      <c r="AH479" s="41">
        <f t="shared" si="1490"/>
        <v>75068.912960000001</v>
      </c>
      <c r="AI479" s="41">
        <f t="shared" si="1491"/>
        <v>0</v>
      </c>
      <c r="AJ479" s="41">
        <f t="shared" si="1492"/>
        <v>0</v>
      </c>
      <c r="AK479" s="41">
        <f t="shared" si="1493"/>
        <v>0</v>
      </c>
      <c r="AL479" s="41">
        <f t="shared" si="1494"/>
        <v>150137.82592</v>
      </c>
      <c r="AM479" s="41">
        <f t="shared" si="1495"/>
        <v>75068.912960000001</v>
      </c>
      <c r="AN479" s="41">
        <f t="shared" si="1496"/>
        <v>0</v>
      </c>
      <c r="AO479" s="14">
        <f t="shared" si="1497"/>
        <v>113337.82592</v>
      </c>
      <c r="AP479" s="42">
        <f t="shared" si="1498"/>
        <v>152100</v>
      </c>
      <c r="AQ479" s="42">
        <f t="shared" si="1499"/>
        <v>0</v>
      </c>
      <c r="AR479" s="42">
        <f t="shared" si="1500"/>
        <v>0</v>
      </c>
      <c r="AS479" s="42">
        <f t="shared" si="1501"/>
        <v>0</v>
      </c>
      <c r="AT479" s="42">
        <f t="shared" si="1502"/>
        <v>0</v>
      </c>
      <c r="AU479" s="42">
        <f t="shared" si="1346"/>
        <v>152100</v>
      </c>
      <c r="AV479" s="42">
        <f t="shared" si="1347"/>
        <v>-152100</v>
      </c>
      <c r="AW479" s="42"/>
      <c r="AX479" s="42"/>
      <c r="AY479" s="42"/>
      <c r="AZ479" s="42"/>
      <c r="BA479" s="43">
        <f t="shared" si="1351"/>
        <v>99.350784742436787</v>
      </c>
      <c r="BB479" s="44"/>
    </row>
    <row r="480" spans="2:54" ht="31.2" x14ac:dyDescent="0.3">
      <c r="B480" s="38" t="s">
        <v>342</v>
      </c>
      <c r="C480" s="38" t="s">
        <v>189</v>
      </c>
      <c r="D480" s="38" t="s">
        <v>374</v>
      </c>
      <c r="E480" s="39" t="str">
        <f t="shared" si="1340"/>
        <v>0702</v>
      </c>
      <c r="F480" s="16" t="s">
        <v>400</v>
      </c>
      <c r="G480" s="38" t="s">
        <v>150</v>
      </c>
      <c r="H480" s="40" t="s">
        <v>151</v>
      </c>
      <c r="I480" s="18"/>
      <c r="J480" s="18"/>
      <c r="K480" s="18"/>
      <c r="L480" s="18"/>
      <c r="M480" s="18"/>
      <c r="N480" s="18"/>
      <c r="O480" s="18">
        <v>0</v>
      </c>
      <c r="P480" s="18">
        <v>0</v>
      </c>
      <c r="Q480" s="18"/>
      <c r="R480" s="18"/>
      <c r="S480" s="18"/>
      <c r="T480" s="18">
        <f t="shared" si="1396"/>
        <v>0</v>
      </c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41">
        <v>151118.91295999999</v>
      </c>
      <c r="AG480" s="41"/>
      <c r="AH480" s="41">
        <v>75068.912960000001</v>
      </c>
      <c r="AI480" s="41"/>
      <c r="AJ480" s="41">
        <v>0</v>
      </c>
      <c r="AK480" s="41">
        <v>0</v>
      </c>
      <c r="AL480" s="41">
        <v>150137.82592</v>
      </c>
      <c r="AM480" s="41">
        <v>75068.912960000001</v>
      </c>
      <c r="AN480" s="41">
        <v>0</v>
      </c>
      <c r="AO480" s="42">
        <v>113337.82592</v>
      </c>
      <c r="AP480" s="42">
        <v>152100</v>
      </c>
      <c r="AQ480" s="42">
        <v>0</v>
      </c>
      <c r="AR480" s="42">
        <v>0</v>
      </c>
      <c r="AS480" s="42">
        <v>0</v>
      </c>
      <c r="AT480" s="42">
        <v>0</v>
      </c>
      <c r="AU480" s="42">
        <f t="shared" si="1346"/>
        <v>152100</v>
      </c>
      <c r="AV480" s="42">
        <f t="shared" si="1347"/>
        <v>-152100</v>
      </c>
      <c r="AW480" s="42"/>
      <c r="AX480" s="42"/>
      <c r="AY480" s="42"/>
      <c r="AZ480" s="42"/>
      <c r="BA480" s="43">
        <f t="shared" si="1351"/>
        <v>99.350784742436787</v>
      </c>
      <c r="BB480" s="44"/>
    </row>
    <row r="481" spans="2:54" x14ac:dyDescent="0.3">
      <c r="B481" s="38" t="s">
        <v>342</v>
      </c>
      <c r="C481" s="38" t="s">
        <v>189</v>
      </c>
      <c r="D481" s="38" t="s">
        <v>374</v>
      </c>
      <c r="E481" s="39" t="str">
        <f t="shared" si="1340"/>
        <v>0702</v>
      </c>
      <c r="F481" s="38" t="s">
        <v>402</v>
      </c>
      <c r="G481" s="38"/>
      <c r="H481" s="40" t="s">
        <v>109</v>
      </c>
      <c r="I481" s="18">
        <f t="shared" si="1441"/>
        <v>1410.5</v>
      </c>
      <c r="J481" s="18">
        <f t="shared" si="1442"/>
        <v>0</v>
      </c>
      <c r="K481" s="18">
        <f t="shared" si="1443"/>
        <v>0</v>
      </c>
      <c r="L481" s="18">
        <f t="shared" si="1444"/>
        <v>0</v>
      </c>
      <c r="M481" s="18">
        <f t="shared" si="1445"/>
        <v>0</v>
      </c>
      <c r="N481" s="18">
        <f t="shared" si="1446"/>
        <v>0</v>
      </c>
      <c r="O481" s="18">
        <f t="shared" si="1486"/>
        <v>0</v>
      </c>
      <c r="P481" s="18">
        <f t="shared" si="1487"/>
        <v>0</v>
      </c>
      <c r="Q481" s="18">
        <f t="shared" ref="Q481:Q483" si="1503">Q482</f>
        <v>0</v>
      </c>
      <c r="R481" s="18">
        <f t="shared" ref="R481:R483" si="1504">R482</f>
        <v>0</v>
      </c>
      <c r="S481" s="18">
        <f t="shared" si="1447"/>
        <v>0</v>
      </c>
      <c r="T481" s="18">
        <f t="shared" si="1396"/>
        <v>1410.5</v>
      </c>
      <c r="U481" s="18">
        <f t="shared" si="1342"/>
        <v>0</v>
      </c>
      <c r="V481" s="18">
        <f t="shared" si="1343"/>
        <v>0</v>
      </c>
      <c r="W481" s="18">
        <f t="shared" si="1448"/>
        <v>0</v>
      </c>
      <c r="X481" s="18">
        <f t="shared" si="1449"/>
        <v>0</v>
      </c>
      <c r="Y481" s="18">
        <f t="shared" si="1450"/>
        <v>0</v>
      </c>
      <c r="Z481" s="18">
        <f t="shared" si="1451"/>
        <v>0</v>
      </c>
      <c r="AA481" s="18">
        <f t="shared" si="1452"/>
        <v>0</v>
      </c>
      <c r="AB481" s="18">
        <f t="shared" si="1453"/>
        <v>0</v>
      </c>
      <c r="AC481" s="18">
        <f t="shared" si="1454"/>
        <v>0</v>
      </c>
      <c r="AD481" s="18">
        <f t="shared" si="1455"/>
        <v>0</v>
      </c>
      <c r="AE481" s="18">
        <f t="shared" si="1456"/>
        <v>0</v>
      </c>
      <c r="AF481" s="41">
        <f t="shared" si="1488"/>
        <v>1410.5</v>
      </c>
      <c r="AG481" s="41">
        <f t="shared" si="1489"/>
        <v>0</v>
      </c>
      <c r="AH481" s="41">
        <f t="shared" si="1490"/>
        <v>0</v>
      </c>
      <c r="AI481" s="41">
        <f t="shared" si="1491"/>
        <v>0</v>
      </c>
      <c r="AJ481" s="41">
        <f t="shared" si="1492"/>
        <v>1410.5</v>
      </c>
      <c r="AK481" s="41">
        <f t="shared" si="1493"/>
        <v>0</v>
      </c>
      <c r="AL481" s="41">
        <f t="shared" si="1494"/>
        <v>1410.5</v>
      </c>
      <c r="AM481" s="41">
        <f t="shared" si="1495"/>
        <v>0</v>
      </c>
      <c r="AN481" s="41">
        <f t="shared" si="1496"/>
        <v>1410.5</v>
      </c>
      <c r="AO481" s="14">
        <f t="shared" si="1497"/>
        <v>0</v>
      </c>
      <c r="AP481" s="42">
        <f t="shared" si="1498"/>
        <v>1410.5</v>
      </c>
      <c r="AQ481" s="42">
        <f t="shared" si="1499"/>
        <v>0</v>
      </c>
      <c r="AR481" s="42">
        <f t="shared" si="1500"/>
        <v>0</v>
      </c>
      <c r="AS481" s="42">
        <f t="shared" si="1501"/>
        <v>0</v>
      </c>
      <c r="AT481" s="42">
        <f t="shared" si="1502"/>
        <v>0</v>
      </c>
      <c r="AU481" s="42">
        <f t="shared" si="1346"/>
        <v>1410.5</v>
      </c>
      <c r="AV481" s="42">
        <f t="shared" si="1347"/>
        <v>0</v>
      </c>
      <c r="AW481" s="42">
        <f t="shared" si="1348"/>
        <v>1410.5</v>
      </c>
      <c r="AX481" s="42">
        <f t="shared" si="1349"/>
        <v>0</v>
      </c>
      <c r="AY481" s="42">
        <f t="shared" si="1350"/>
        <v>0</v>
      </c>
      <c r="AZ481" s="42">
        <f t="shared" si="1458"/>
        <v>0</v>
      </c>
      <c r="BA481" s="43">
        <f t="shared" si="1351"/>
        <v>100</v>
      </c>
      <c r="BB481" s="20"/>
    </row>
    <row r="482" spans="2:54" ht="46.8" x14ac:dyDescent="0.3">
      <c r="B482" s="38" t="s">
        <v>342</v>
      </c>
      <c r="C482" s="38" t="s">
        <v>189</v>
      </c>
      <c r="D482" s="38" t="s">
        <v>374</v>
      </c>
      <c r="E482" s="39" t="str">
        <f t="shared" si="1340"/>
        <v>0702</v>
      </c>
      <c r="F482" s="38" t="s">
        <v>403</v>
      </c>
      <c r="G482" s="38"/>
      <c r="H482" s="40" t="s">
        <v>404</v>
      </c>
      <c r="I482" s="18">
        <f t="shared" si="1441"/>
        <v>1410.5</v>
      </c>
      <c r="J482" s="18">
        <f t="shared" si="1442"/>
        <v>0</v>
      </c>
      <c r="K482" s="18">
        <f t="shared" si="1443"/>
        <v>0</v>
      </c>
      <c r="L482" s="18">
        <f t="shared" si="1444"/>
        <v>0</v>
      </c>
      <c r="M482" s="18">
        <f t="shared" si="1445"/>
        <v>0</v>
      </c>
      <c r="N482" s="18">
        <f t="shared" si="1446"/>
        <v>0</v>
      </c>
      <c r="O482" s="18">
        <f t="shared" si="1486"/>
        <v>0</v>
      </c>
      <c r="P482" s="18">
        <f t="shared" si="1487"/>
        <v>0</v>
      </c>
      <c r="Q482" s="18">
        <f t="shared" si="1503"/>
        <v>0</v>
      </c>
      <c r="R482" s="18">
        <f t="shared" si="1504"/>
        <v>0</v>
      </c>
      <c r="S482" s="18">
        <f t="shared" si="1447"/>
        <v>0</v>
      </c>
      <c r="T482" s="18">
        <f t="shared" si="1396"/>
        <v>1410.5</v>
      </c>
      <c r="U482" s="18">
        <f t="shared" si="1342"/>
        <v>0</v>
      </c>
      <c r="V482" s="18">
        <f t="shared" si="1343"/>
        <v>0</v>
      </c>
      <c r="W482" s="18">
        <f t="shared" si="1448"/>
        <v>0</v>
      </c>
      <c r="X482" s="18">
        <f t="shared" si="1449"/>
        <v>0</v>
      </c>
      <c r="Y482" s="18">
        <f t="shared" si="1450"/>
        <v>0</v>
      </c>
      <c r="Z482" s="18">
        <f t="shared" si="1451"/>
        <v>0</v>
      </c>
      <c r="AA482" s="18">
        <f t="shared" si="1452"/>
        <v>0</v>
      </c>
      <c r="AB482" s="18">
        <f t="shared" si="1453"/>
        <v>0</v>
      </c>
      <c r="AC482" s="18">
        <f t="shared" si="1454"/>
        <v>0</v>
      </c>
      <c r="AD482" s="18">
        <f t="shared" si="1455"/>
        <v>0</v>
      </c>
      <c r="AE482" s="18">
        <f t="shared" si="1456"/>
        <v>0</v>
      </c>
      <c r="AF482" s="41">
        <f t="shared" si="1488"/>
        <v>1410.5</v>
      </c>
      <c r="AG482" s="41">
        <f t="shared" si="1489"/>
        <v>0</v>
      </c>
      <c r="AH482" s="41">
        <f t="shared" si="1490"/>
        <v>0</v>
      </c>
      <c r="AI482" s="41">
        <f t="shared" si="1491"/>
        <v>0</v>
      </c>
      <c r="AJ482" s="41">
        <f t="shared" si="1492"/>
        <v>1410.5</v>
      </c>
      <c r="AK482" s="41">
        <f t="shared" si="1493"/>
        <v>0</v>
      </c>
      <c r="AL482" s="41">
        <f t="shared" si="1494"/>
        <v>1410.5</v>
      </c>
      <c r="AM482" s="41">
        <f t="shared" si="1495"/>
        <v>0</v>
      </c>
      <c r="AN482" s="41">
        <f t="shared" si="1496"/>
        <v>1410.5</v>
      </c>
      <c r="AO482" s="42">
        <f t="shared" si="1497"/>
        <v>0</v>
      </c>
      <c r="AP482" s="42">
        <f t="shared" si="1498"/>
        <v>1410.5</v>
      </c>
      <c r="AQ482" s="42">
        <f t="shared" si="1499"/>
        <v>0</v>
      </c>
      <c r="AR482" s="42">
        <f t="shared" si="1500"/>
        <v>0</v>
      </c>
      <c r="AS482" s="42">
        <f t="shared" si="1501"/>
        <v>0</v>
      </c>
      <c r="AT482" s="42">
        <f t="shared" si="1502"/>
        <v>0</v>
      </c>
      <c r="AU482" s="42">
        <f t="shared" si="1346"/>
        <v>1410.5</v>
      </c>
      <c r="AV482" s="42">
        <f t="shared" si="1347"/>
        <v>0</v>
      </c>
      <c r="AW482" s="42">
        <f t="shared" si="1348"/>
        <v>1410.5</v>
      </c>
      <c r="AX482" s="42">
        <f t="shared" si="1349"/>
        <v>0</v>
      </c>
      <c r="AY482" s="42">
        <f t="shared" si="1350"/>
        <v>0</v>
      </c>
      <c r="AZ482" s="42">
        <f t="shared" si="1458"/>
        <v>0</v>
      </c>
      <c r="BA482" s="43">
        <f t="shared" si="1351"/>
        <v>100</v>
      </c>
      <c r="BB482" s="20"/>
    </row>
    <row r="483" spans="2:54" ht="31.2" x14ac:dyDescent="0.3">
      <c r="B483" s="38" t="s">
        <v>342</v>
      </c>
      <c r="C483" s="38" t="s">
        <v>189</v>
      </c>
      <c r="D483" s="38" t="s">
        <v>374</v>
      </c>
      <c r="E483" s="39" t="str">
        <f t="shared" si="1340"/>
        <v>0702</v>
      </c>
      <c r="F483" s="38" t="s">
        <v>405</v>
      </c>
      <c r="G483" s="38"/>
      <c r="H483" s="40" t="s">
        <v>406</v>
      </c>
      <c r="I483" s="18">
        <f t="shared" si="1441"/>
        <v>1410.5</v>
      </c>
      <c r="J483" s="18">
        <f t="shared" si="1442"/>
        <v>0</v>
      </c>
      <c r="K483" s="18">
        <f t="shared" si="1443"/>
        <v>0</v>
      </c>
      <c r="L483" s="18">
        <f t="shared" si="1444"/>
        <v>0</v>
      </c>
      <c r="M483" s="18">
        <f t="shared" si="1445"/>
        <v>0</v>
      </c>
      <c r="N483" s="18">
        <f t="shared" si="1446"/>
        <v>0</v>
      </c>
      <c r="O483" s="18">
        <f t="shared" si="1486"/>
        <v>0</v>
      </c>
      <c r="P483" s="18">
        <f t="shared" si="1487"/>
        <v>0</v>
      </c>
      <c r="Q483" s="18">
        <f t="shared" si="1503"/>
        <v>0</v>
      </c>
      <c r="R483" s="18">
        <f t="shared" si="1504"/>
        <v>0</v>
      </c>
      <c r="S483" s="18">
        <f t="shared" si="1447"/>
        <v>0</v>
      </c>
      <c r="T483" s="18">
        <f t="shared" si="1396"/>
        <v>1410.5</v>
      </c>
      <c r="U483" s="18">
        <f t="shared" si="1342"/>
        <v>0</v>
      </c>
      <c r="V483" s="18">
        <f t="shared" si="1343"/>
        <v>0</v>
      </c>
      <c r="W483" s="18">
        <f t="shared" si="1448"/>
        <v>0</v>
      </c>
      <c r="X483" s="18">
        <f t="shared" si="1449"/>
        <v>0</v>
      </c>
      <c r="Y483" s="18">
        <f t="shared" si="1450"/>
        <v>0</v>
      </c>
      <c r="Z483" s="18">
        <f t="shared" si="1451"/>
        <v>0</v>
      </c>
      <c r="AA483" s="18">
        <f t="shared" si="1452"/>
        <v>0</v>
      </c>
      <c r="AB483" s="18">
        <f t="shared" si="1453"/>
        <v>0</v>
      </c>
      <c r="AC483" s="18">
        <f t="shared" si="1454"/>
        <v>0</v>
      </c>
      <c r="AD483" s="18">
        <f t="shared" si="1455"/>
        <v>0</v>
      </c>
      <c r="AE483" s="18">
        <f t="shared" si="1456"/>
        <v>0</v>
      </c>
      <c r="AF483" s="41">
        <f t="shared" si="1488"/>
        <v>1410.5</v>
      </c>
      <c r="AG483" s="41">
        <f t="shared" si="1489"/>
        <v>0</v>
      </c>
      <c r="AH483" s="41">
        <f t="shared" si="1490"/>
        <v>0</v>
      </c>
      <c r="AI483" s="41">
        <f t="shared" si="1491"/>
        <v>0</v>
      </c>
      <c r="AJ483" s="41">
        <f t="shared" si="1492"/>
        <v>1410.5</v>
      </c>
      <c r="AK483" s="41">
        <f t="shared" si="1493"/>
        <v>0</v>
      </c>
      <c r="AL483" s="41">
        <f t="shared" si="1494"/>
        <v>1410.5</v>
      </c>
      <c r="AM483" s="41">
        <f t="shared" si="1495"/>
        <v>0</v>
      </c>
      <c r="AN483" s="41">
        <f t="shared" si="1496"/>
        <v>1410.5</v>
      </c>
      <c r="AO483" s="14">
        <f t="shared" si="1497"/>
        <v>0</v>
      </c>
      <c r="AP483" s="42">
        <f t="shared" si="1498"/>
        <v>1410.5</v>
      </c>
      <c r="AQ483" s="42">
        <f t="shared" si="1499"/>
        <v>0</v>
      </c>
      <c r="AR483" s="42">
        <f t="shared" si="1500"/>
        <v>0</v>
      </c>
      <c r="AS483" s="42">
        <f t="shared" si="1501"/>
        <v>0</v>
      </c>
      <c r="AT483" s="42">
        <f t="shared" si="1502"/>
        <v>0</v>
      </c>
      <c r="AU483" s="42">
        <f t="shared" si="1346"/>
        <v>1410.5</v>
      </c>
      <c r="AV483" s="42">
        <f t="shared" si="1347"/>
        <v>0</v>
      </c>
      <c r="AW483" s="42">
        <f t="shared" si="1348"/>
        <v>1410.5</v>
      </c>
      <c r="AX483" s="42">
        <f t="shared" si="1349"/>
        <v>0</v>
      </c>
      <c r="AY483" s="42">
        <f t="shared" si="1350"/>
        <v>0</v>
      </c>
      <c r="AZ483" s="42">
        <f t="shared" si="1458"/>
        <v>0</v>
      </c>
      <c r="BA483" s="43">
        <f t="shared" si="1351"/>
        <v>100</v>
      </c>
      <c r="BB483" s="20"/>
    </row>
    <row r="484" spans="2:54" ht="31.2" x14ac:dyDescent="0.3">
      <c r="B484" s="38" t="s">
        <v>342</v>
      </c>
      <c r="C484" s="38" t="s">
        <v>189</v>
      </c>
      <c r="D484" s="38" t="s">
        <v>374</v>
      </c>
      <c r="E484" s="39" t="str">
        <f t="shared" si="1340"/>
        <v>0702</v>
      </c>
      <c r="F484" s="38" t="s">
        <v>405</v>
      </c>
      <c r="G484" s="38" t="s">
        <v>114</v>
      </c>
      <c r="H484" s="40" t="s">
        <v>115</v>
      </c>
      <c r="I484" s="18">
        <v>1410.5</v>
      </c>
      <c r="J484" s="18">
        <v>0</v>
      </c>
      <c r="K484" s="18">
        <v>0</v>
      </c>
      <c r="L484" s="18"/>
      <c r="M484" s="18"/>
      <c r="N484" s="18"/>
      <c r="O484" s="18">
        <v>0</v>
      </c>
      <c r="P484" s="18">
        <v>0</v>
      </c>
      <c r="Q484" s="18">
        <v>0</v>
      </c>
      <c r="R484" s="18">
        <v>0</v>
      </c>
      <c r="S484" s="18"/>
      <c r="T484" s="18">
        <f t="shared" si="1396"/>
        <v>1410.5</v>
      </c>
      <c r="U484" s="18">
        <f t="shared" si="1342"/>
        <v>0</v>
      </c>
      <c r="V484" s="18">
        <f t="shared" si="1343"/>
        <v>0</v>
      </c>
      <c r="W484" s="18"/>
      <c r="X484" s="18"/>
      <c r="Y484" s="18"/>
      <c r="Z484" s="18"/>
      <c r="AA484" s="18"/>
      <c r="AB484" s="18"/>
      <c r="AC484" s="18"/>
      <c r="AD484" s="18"/>
      <c r="AE484" s="18"/>
      <c r="AF484" s="41">
        <v>1410.5</v>
      </c>
      <c r="AG484" s="41"/>
      <c r="AH484" s="41">
        <v>0</v>
      </c>
      <c r="AI484" s="41">
        <v>0</v>
      </c>
      <c r="AJ484" s="41">
        <f>AF484</f>
        <v>1410.5</v>
      </c>
      <c r="AK484" s="41">
        <f>AG484</f>
        <v>0</v>
      </c>
      <c r="AL484" s="41">
        <v>1410.5</v>
      </c>
      <c r="AM484" s="41">
        <v>0</v>
      </c>
      <c r="AN484" s="41">
        <f>AL484</f>
        <v>1410.5</v>
      </c>
      <c r="AO484" s="42">
        <v>0</v>
      </c>
      <c r="AP484" s="42">
        <v>1410.5</v>
      </c>
      <c r="AQ484" s="42">
        <v>0</v>
      </c>
      <c r="AR484" s="42">
        <v>0</v>
      </c>
      <c r="AS484" s="42">
        <v>0</v>
      </c>
      <c r="AT484" s="42">
        <v>0</v>
      </c>
      <c r="AU484" s="42">
        <f t="shared" si="1346"/>
        <v>1410.5</v>
      </c>
      <c r="AV484" s="42">
        <f t="shared" si="1347"/>
        <v>0</v>
      </c>
      <c r="AW484" s="42">
        <f t="shared" si="1348"/>
        <v>1410.5</v>
      </c>
      <c r="AX484" s="42">
        <f t="shared" si="1349"/>
        <v>0</v>
      </c>
      <c r="AY484" s="42">
        <f t="shared" si="1350"/>
        <v>0</v>
      </c>
      <c r="AZ484" s="42"/>
      <c r="BA484" s="43">
        <f t="shared" si="1351"/>
        <v>100</v>
      </c>
      <c r="BB484" s="44"/>
    </row>
    <row r="485" spans="2:54" x14ac:dyDescent="0.3">
      <c r="B485" s="38" t="s">
        <v>342</v>
      </c>
      <c r="C485" s="38" t="s">
        <v>189</v>
      </c>
      <c r="D485" s="38" t="s">
        <v>374</v>
      </c>
      <c r="E485" s="39" t="str">
        <f t="shared" si="1340"/>
        <v>0702</v>
      </c>
      <c r="F485" s="38" t="s">
        <v>352</v>
      </c>
      <c r="G485" s="38"/>
      <c r="H485" s="40" t="s">
        <v>49</v>
      </c>
      <c r="I485" s="18">
        <f t="shared" ref="I485:N485" si="1505">I486+I501+I509+I514</f>
        <v>11797268.399999999</v>
      </c>
      <c r="J485" s="18">
        <f t="shared" si="1505"/>
        <v>14410251.5</v>
      </c>
      <c r="K485" s="18">
        <f t="shared" si="1505"/>
        <v>11923245.599999998</v>
      </c>
      <c r="L485" s="18">
        <f t="shared" si="1505"/>
        <v>-8391.9</v>
      </c>
      <c r="M485" s="18">
        <f t="shared" si="1505"/>
        <v>-8391.9</v>
      </c>
      <c r="N485" s="18">
        <f t="shared" si="1505"/>
        <v>-8391.9</v>
      </c>
      <c r="O485" s="18">
        <f>O486+O501+O509+O514+O504</f>
        <v>151409.53099999999</v>
      </c>
      <c r="P485" s="18">
        <f>P486+P501+P509+P514+P504</f>
        <v>9362.1329999999998</v>
      </c>
      <c r="Q485" s="18">
        <f>Q486+Q501+Q509+Q514+Q504</f>
        <v>450891.853</v>
      </c>
      <c r="R485" s="18">
        <f>R486+R501+R509+R514</f>
        <v>584330.09</v>
      </c>
      <c r="S485" s="18">
        <f>S486+S501+S509+S514</f>
        <v>144675.845</v>
      </c>
      <c r="T485" s="18">
        <f t="shared" si="1396"/>
        <v>13129545.951999998</v>
      </c>
      <c r="U485" s="18">
        <f t="shared" si="1342"/>
        <v>14401859.6</v>
      </c>
      <c r="V485" s="18">
        <f t="shared" si="1343"/>
        <v>11914853.699999997</v>
      </c>
      <c r="W485" s="18">
        <f t="shared" ref="W485:AE485" si="1506">W486+W501+W509+W514</f>
        <v>0</v>
      </c>
      <c r="X485" s="18">
        <f t="shared" si="1506"/>
        <v>0</v>
      </c>
      <c r="Y485" s="18">
        <f t="shared" si="1506"/>
        <v>53816.599000000002</v>
      </c>
      <c r="Z485" s="18">
        <f t="shared" si="1506"/>
        <v>90859.245999999999</v>
      </c>
      <c r="AA485" s="18">
        <f t="shared" si="1506"/>
        <v>0</v>
      </c>
      <c r="AB485" s="18">
        <f t="shared" si="1506"/>
        <v>-55854</v>
      </c>
      <c r="AC485" s="18">
        <f t="shared" si="1506"/>
        <v>0</v>
      </c>
      <c r="AD485" s="18">
        <f t="shared" si="1506"/>
        <v>0</v>
      </c>
      <c r="AE485" s="18">
        <f t="shared" si="1506"/>
        <v>0</v>
      </c>
      <c r="AF485" s="41">
        <f t="shared" ref="AF485:AT485" si="1507">AF486+AF501+AF509+AF514+AF504</f>
        <v>12708158.240589999</v>
      </c>
      <c r="AG485" s="41">
        <f t="shared" si="1507"/>
        <v>0</v>
      </c>
      <c r="AH485" s="41">
        <f t="shared" si="1507"/>
        <v>9670595.8953699991</v>
      </c>
      <c r="AI485" s="41">
        <f t="shared" si="1507"/>
        <v>0</v>
      </c>
      <c r="AJ485" s="41">
        <f t="shared" si="1507"/>
        <v>0</v>
      </c>
      <c r="AK485" s="41">
        <f t="shared" si="1507"/>
        <v>0</v>
      </c>
      <c r="AL485" s="41">
        <f t="shared" si="1507"/>
        <v>12515800.775260001</v>
      </c>
      <c r="AM485" s="41">
        <f t="shared" si="1507"/>
        <v>9669963.4548200015</v>
      </c>
      <c r="AN485" s="41">
        <f t="shared" si="1507"/>
        <v>0</v>
      </c>
      <c r="AO485" s="14">
        <f t="shared" si="1507"/>
        <v>8158317.4142200006</v>
      </c>
      <c r="AP485" s="42">
        <f t="shared" si="1507"/>
        <v>12209652.006760003</v>
      </c>
      <c r="AQ485" s="42">
        <f t="shared" si="1507"/>
        <v>151409.53099999999</v>
      </c>
      <c r="AR485" s="42">
        <f t="shared" si="1507"/>
        <v>0</v>
      </c>
      <c r="AS485" s="42">
        <f t="shared" si="1507"/>
        <v>0</v>
      </c>
      <c r="AT485" s="42">
        <f t="shared" si="1507"/>
        <v>0</v>
      </c>
      <c r="AU485" s="42">
        <f t="shared" si="1346"/>
        <v>12361061.537760003</v>
      </c>
      <c r="AV485" s="42">
        <f t="shared" si="1347"/>
        <v>768484.41423999518</v>
      </c>
      <c r="AW485" s="42">
        <f t="shared" si="1348"/>
        <v>13274221.796999997</v>
      </c>
      <c r="AX485" s="42">
        <f t="shared" si="1349"/>
        <v>14346005.6</v>
      </c>
      <c r="AY485" s="42">
        <f t="shared" si="1350"/>
        <v>11914853.699999997</v>
      </c>
      <c r="AZ485" s="42">
        <f>AZ486+AZ501+AZ509+AZ514</f>
        <v>0</v>
      </c>
      <c r="BA485" s="43">
        <f t="shared" si="1351"/>
        <v>98.486346631130189</v>
      </c>
      <c r="BB485" s="20"/>
    </row>
    <row r="486" spans="2:54" ht="46.8" x14ac:dyDescent="0.3">
      <c r="B486" s="38" t="s">
        <v>342</v>
      </c>
      <c r="C486" s="38" t="s">
        <v>189</v>
      </c>
      <c r="D486" s="38" t="s">
        <v>374</v>
      </c>
      <c r="E486" s="39" t="str">
        <f t="shared" ref="E486:E549" si="1508">CONCATENATE(C486,D486)</f>
        <v>0702</v>
      </c>
      <c r="F486" s="38" t="s">
        <v>353</v>
      </c>
      <c r="G486" s="38"/>
      <c r="H486" s="40" t="s">
        <v>354</v>
      </c>
      <c r="I486" s="18">
        <f t="shared" ref="I486:N486" si="1509">I487+I489+I499+I493+I495+I497</f>
        <v>10708502.099999998</v>
      </c>
      <c r="J486" s="18">
        <f t="shared" si="1509"/>
        <v>10768017</v>
      </c>
      <c r="K486" s="18">
        <f t="shared" si="1509"/>
        <v>10737271.499999998</v>
      </c>
      <c r="L486" s="18">
        <f t="shared" si="1509"/>
        <v>-8391.9</v>
      </c>
      <c r="M486" s="18">
        <f t="shared" si="1509"/>
        <v>-8391.9</v>
      </c>
      <c r="N486" s="18">
        <f t="shared" si="1509"/>
        <v>-8391.9</v>
      </c>
      <c r="O486" s="18">
        <f>O487+O489+O499+O493+O495+O497+O491</f>
        <v>-5036.26</v>
      </c>
      <c r="P486" s="18">
        <f>P487+P489+P499+P493+P495+P497+P491</f>
        <v>-815.40000000000009</v>
      </c>
      <c r="Q486" s="18">
        <f>Q487+Q489+Q499+Q493+Q495+Q497+Q491</f>
        <v>50345.544999999998</v>
      </c>
      <c r="R486" s="18">
        <f>R487+R489+R499+R493+R495+R497+R491</f>
        <v>0</v>
      </c>
      <c r="S486" s="18">
        <f>S487+S489+S499+S493+S495+S497</f>
        <v>0</v>
      </c>
      <c r="T486" s="18">
        <f t="shared" si="1396"/>
        <v>10744604.084999997</v>
      </c>
      <c r="U486" s="18">
        <f t="shared" ref="U486:U549" si="1510">J486+M486</f>
        <v>10759625.1</v>
      </c>
      <c r="V486" s="18">
        <f t="shared" ref="V486:V549" si="1511">K486+N486</f>
        <v>10728879.599999998</v>
      </c>
      <c r="W486" s="18">
        <f t="shared" ref="W486:AE486" si="1512">W487+W489+W499+W493+W495+W497</f>
        <v>0</v>
      </c>
      <c r="X486" s="18">
        <f t="shared" si="1512"/>
        <v>0</v>
      </c>
      <c r="Y486" s="18">
        <f t="shared" si="1512"/>
        <v>0</v>
      </c>
      <c r="Z486" s="18">
        <f t="shared" si="1512"/>
        <v>0</v>
      </c>
      <c r="AA486" s="18">
        <f t="shared" si="1512"/>
        <v>0</v>
      </c>
      <c r="AB486" s="18">
        <f t="shared" si="1512"/>
        <v>0</v>
      </c>
      <c r="AC486" s="18">
        <f t="shared" si="1512"/>
        <v>0</v>
      </c>
      <c r="AD486" s="18">
        <f t="shared" si="1512"/>
        <v>0</v>
      </c>
      <c r="AE486" s="18">
        <f t="shared" si="1512"/>
        <v>0</v>
      </c>
      <c r="AF486" s="41">
        <f t="shared" ref="AF486:AT486" si="1513">AF487+AF489+AF499+AF493+AF495+AF497+AF491</f>
        <v>11060796.701499999</v>
      </c>
      <c r="AG486" s="41">
        <f t="shared" si="1513"/>
        <v>0</v>
      </c>
      <c r="AH486" s="41">
        <f t="shared" si="1513"/>
        <v>9582468.7953699995</v>
      </c>
      <c r="AI486" s="41">
        <f t="shared" si="1513"/>
        <v>0</v>
      </c>
      <c r="AJ486" s="41">
        <f t="shared" si="1513"/>
        <v>0</v>
      </c>
      <c r="AK486" s="41">
        <f t="shared" si="1513"/>
        <v>0</v>
      </c>
      <c r="AL486" s="41">
        <f t="shared" si="1513"/>
        <v>11060155.930670001</v>
      </c>
      <c r="AM486" s="41">
        <f t="shared" si="1513"/>
        <v>9581836.4342500009</v>
      </c>
      <c r="AN486" s="41">
        <f t="shared" si="1513"/>
        <v>0</v>
      </c>
      <c r="AO486" s="42">
        <f t="shared" si="1513"/>
        <v>7449136.0181100005</v>
      </c>
      <c r="AP486" s="42">
        <f t="shared" si="1513"/>
        <v>10719636.359130003</v>
      </c>
      <c r="AQ486" s="42">
        <f t="shared" si="1513"/>
        <v>-5036.26</v>
      </c>
      <c r="AR486" s="42">
        <f t="shared" si="1513"/>
        <v>0</v>
      </c>
      <c r="AS486" s="42">
        <f t="shared" si="1513"/>
        <v>0</v>
      </c>
      <c r="AT486" s="42">
        <f t="shared" si="1513"/>
        <v>0</v>
      </c>
      <c r="AU486" s="42">
        <f t="shared" ref="AU486:AU549" si="1514">AP486+AS486+AT486+AR486+AQ486</f>
        <v>10714600.099130003</v>
      </c>
      <c r="AV486" s="42">
        <f t="shared" ref="AV486:AV549" si="1515">T486-AU486</f>
        <v>30003.985869994387</v>
      </c>
      <c r="AW486" s="42">
        <f t="shared" ref="AW486:AW549" si="1516">T486+W486+X486+Y486+Z486</f>
        <v>10744604.084999997</v>
      </c>
      <c r="AX486" s="42">
        <f t="shared" ref="AX486:AX549" si="1517">U486+AA486+AB486</f>
        <v>10759625.1</v>
      </c>
      <c r="AY486" s="42">
        <f t="shared" ref="AY486:AY549" si="1518">V486+AC486+AE486+AD486</f>
        <v>10728879.599999998</v>
      </c>
      <c r="AZ486" s="42">
        <f>AZ487+AZ489+AZ499+AZ493+AZ495+AZ497</f>
        <v>0</v>
      </c>
      <c r="BA486" s="43">
        <f t="shared" ref="BA486:BA549" si="1519">AL486/AF486*100</f>
        <v>99.99420682933345</v>
      </c>
      <c r="BB486" s="20"/>
    </row>
    <row r="487" spans="2:54" ht="46.8" x14ac:dyDescent="0.3">
      <c r="B487" s="38" t="s">
        <v>342</v>
      </c>
      <c r="C487" s="38" t="s">
        <v>189</v>
      </c>
      <c r="D487" s="38" t="s">
        <v>374</v>
      </c>
      <c r="E487" s="39" t="str">
        <f t="shared" si="1508"/>
        <v>0702</v>
      </c>
      <c r="F487" s="38" t="s">
        <v>355</v>
      </c>
      <c r="G487" s="38"/>
      <c r="H487" s="40" t="s">
        <v>71</v>
      </c>
      <c r="I487" s="18">
        <f t="shared" ref="I487:S487" si="1520">I488</f>
        <v>1424791.6</v>
      </c>
      <c r="J487" s="18">
        <f t="shared" si="1520"/>
        <v>1417082.0000000002</v>
      </c>
      <c r="K487" s="18">
        <f t="shared" si="1520"/>
        <v>1409990.7000000002</v>
      </c>
      <c r="L487" s="18">
        <f t="shared" si="1520"/>
        <v>-8391.9</v>
      </c>
      <c r="M487" s="18">
        <f t="shared" si="1520"/>
        <v>-8391.9</v>
      </c>
      <c r="N487" s="18">
        <f t="shared" si="1520"/>
        <v>-8391.9</v>
      </c>
      <c r="O487" s="18">
        <f t="shared" si="1520"/>
        <v>-5036.26</v>
      </c>
      <c r="P487" s="18">
        <f t="shared" si="1520"/>
        <v>-1784.68</v>
      </c>
      <c r="Q487" s="18">
        <f t="shared" si="1520"/>
        <v>50345.544999999998</v>
      </c>
      <c r="R487" s="18">
        <f t="shared" si="1520"/>
        <v>0</v>
      </c>
      <c r="S487" s="18">
        <f t="shared" si="1520"/>
        <v>0</v>
      </c>
      <c r="T487" s="18">
        <f t="shared" si="1396"/>
        <v>1459924.3050000002</v>
      </c>
      <c r="U487" s="18">
        <f t="shared" si="1510"/>
        <v>1408690.1000000003</v>
      </c>
      <c r="V487" s="18">
        <f t="shared" si="1511"/>
        <v>1401598.8000000003</v>
      </c>
      <c r="W487" s="18">
        <f t="shared" ref="W487:AT487" si="1521">W488</f>
        <v>0</v>
      </c>
      <c r="X487" s="18">
        <f t="shared" si="1521"/>
        <v>0</v>
      </c>
      <c r="Y487" s="18">
        <f t="shared" si="1521"/>
        <v>0</v>
      </c>
      <c r="Z487" s="18">
        <f t="shared" si="1521"/>
        <v>0</v>
      </c>
      <c r="AA487" s="18">
        <f t="shared" si="1521"/>
        <v>0</v>
      </c>
      <c r="AB487" s="18">
        <f t="shared" si="1521"/>
        <v>0</v>
      </c>
      <c r="AC487" s="18">
        <f t="shared" si="1521"/>
        <v>0</v>
      </c>
      <c r="AD487" s="18">
        <f t="shared" si="1521"/>
        <v>0</v>
      </c>
      <c r="AE487" s="18">
        <f t="shared" si="1521"/>
        <v>0</v>
      </c>
      <c r="AF487" s="41">
        <f t="shared" si="1521"/>
        <v>1461116.62613</v>
      </c>
      <c r="AG487" s="41">
        <f t="shared" si="1521"/>
        <v>0</v>
      </c>
      <c r="AH487" s="41">
        <f t="shared" si="1521"/>
        <v>0</v>
      </c>
      <c r="AI487" s="41">
        <f t="shared" si="1521"/>
        <v>0</v>
      </c>
      <c r="AJ487" s="41">
        <f t="shared" si="1521"/>
        <v>0</v>
      </c>
      <c r="AK487" s="41">
        <f t="shared" si="1521"/>
        <v>0</v>
      </c>
      <c r="AL487" s="41">
        <f t="shared" si="1521"/>
        <v>1461116.62613</v>
      </c>
      <c r="AM487" s="41">
        <f t="shared" si="1521"/>
        <v>0</v>
      </c>
      <c r="AN487" s="41">
        <f t="shared" si="1521"/>
        <v>0</v>
      </c>
      <c r="AO487" s="14">
        <f t="shared" si="1521"/>
        <v>1026229.57439</v>
      </c>
      <c r="AP487" s="42">
        <f t="shared" si="1521"/>
        <v>1466152.8860599999</v>
      </c>
      <c r="AQ487" s="42">
        <f t="shared" si="1521"/>
        <v>-5036.26</v>
      </c>
      <c r="AR487" s="42">
        <f t="shared" si="1521"/>
        <v>0</v>
      </c>
      <c r="AS487" s="42">
        <f t="shared" si="1521"/>
        <v>0</v>
      </c>
      <c r="AT487" s="42">
        <f t="shared" si="1521"/>
        <v>0</v>
      </c>
      <c r="AU487" s="42">
        <f t="shared" si="1514"/>
        <v>1461116.6260599999</v>
      </c>
      <c r="AV487" s="42">
        <f t="shared" si="1515"/>
        <v>-1192.3210599997547</v>
      </c>
      <c r="AW487" s="42">
        <f t="shared" si="1516"/>
        <v>1459924.3050000002</v>
      </c>
      <c r="AX487" s="42">
        <f t="shared" si="1517"/>
        <v>1408690.1000000003</v>
      </c>
      <c r="AY487" s="42">
        <f t="shared" si="1518"/>
        <v>1401598.8000000003</v>
      </c>
      <c r="AZ487" s="42">
        <f>AZ488</f>
        <v>0</v>
      </c>
      <c r="BA487" s="43">
        <f t="shared" si="1519"/>
        <v>100</v>
      </c>
      <c r="BB487" s="20"/>
    </row>
    <row r="488" spans="2:54" ht="31.2" x14ac:dyDescent="0.3">
      <c r="B488" s="38" t="s">
        <v>342</v>
      </c>
      <c r="C488" s="38" t="s">
        <v>189</v>
      </c>
      <c r="D488" s="38" t="s">
        <v>374</v>
      </c>
      <c r="E488" s="39" t="str">
        <f t="shared" si="1508"/>
        <v>0702</v>
      </c>
      <c r="F488" s="38" t="s">
        <v>355</v>
      </c>
      <c r="G488" s="38" t="s">
        <v>150</v>
      </c>
      <c r="H488" s="40" t="s">
        <v>151</v>
      </c>
      <c r="I488" s="18">
        <v>1424791.6</v>
      </c>
      <c r="J488" s="18">
        <v>1417082.0000000002</v>
      </c>
      <c r="K488" s="18">
        <v>1409990.7000000002</v>
      </c>
      <c r="L488" s="18">
        <v>-8391.9</v>
      </c>
      <c r="M488" s="18">
        <v>-8391.9</v>
      </c>
      <c r="N488" s="18">
        <v>-8391.9</v>
      </c>
      <c r="O488" s="18">
        <v>-5036.26</v>
      </c>
      <c r="P488" s="18">
        <v>-1784.68</v>
      </c>
      <c r="Q488" s="18">
        <f>-1727.661+52073.206</f>
        <v>50345.544999999998</v>
      </c>
      <c r="R488" s="18">
        <v>0</v>
      </c>
      <c r="S488" s="18"/>
      <c r="T488" s="18">
        <f t="shared" si="1396"/>
        <v>1459924.3050000002</v>
      </c>
      <c r="U488" s="18">
        <f t="shared" si="1510"/>
        <v>1408690.1000000003</v>
      </c>
      <c r="V488" s="18">
        <f t="shared" si="1511"/>
        <v>1401598.8000000003</v>
      </c>
      <c r="W488" s="18"/>
      <c r="X488" s="18"/>
      <c r="Y488" s="18"/>
      <c r="Z488" s="18"/>
      <c r="AA488" s="18"/>
      <c r="AB488" s="18"/>
      <c r="AC488" s="18"/>
      <c r="AD488" s="18"/>
      <c r="AE488" s="18"/>
      <c r="AF488" s="41">
        <v>1461116.62613</v>
      </c>
      <c r="AG488" s="41"/>
      <c r="AH488" s="41">
        <v>0</v>
      </c>
      <c r="AI488" s="41">
        <v>0</v>
      </c>
      <c r="AJ488" s="41">
        <v>0</v>
      </c>
      <c r="AK488" s="41">
        <v>0</v>
      </c>
      <c r="AL488" s="41">
        <v>1461116.62613</v>
      </c>
      <c r="AM488" s="41">
        <v>0</v>
      </c>
      <c r="AN488" s="41">
        <v>0</v>
      </c>
      <c r="AO488" s="42">
        <v>1026229.57439</v>
      </c>
      <c r="AP488" s="42">
        <v>1466152.8860599999</v>
      </c>
      <c r="AQ488" s="42">
        <v>-5036.26</v>
      </c>
      <c r="AR488" s="42">
        <v>0</v>
      </c>
      <c r="AS488" s="42">
        <v>0</v>
      </c>
      <c r="AT488" s="42">
        <v>0</v>
      </c>
      <c r="AU488" s="42">
        <f t="shared" si="1514"/>
        <v>1461116.6260599999</v>
      </c>
      <c r="AV488" s="42">
        <f t="shared" si="1515"/>
        <v>-1192.3210599997547</v>
      </c>
      <c r="AW488" s="42">
        <f t="shared" si="1516"/>
        <v>1459924.3050000002</v>
      </c>
      <c r="AX488" s="42">
        <f t="shared" si="1517"/>
        <v>1408690.1000000003</v>
      </c>
      <c r="AY488" s="42">
        <f t="shared" si="1518"/>
        <v>1401598.8000000003</v>
      </c>
      <c r="AZ488" s="42"/>
      <c r="BA488" s="43">
        <f t="shared" si="1519"/>
        <v>100</v>
      </c>
      <c r="BB488" s="44"/>
    </row>
    <row r="489" spans="2:54" ht="31.2" x14ac:dyDescent="0.3">
      <c r="B489" s="38" t="s">
        <v>342</v>
      </c>
      <c r="C489" s="38" t="s">
        <v>189</v>
      </c>
      <c r="D489" s="38" t="s">
        <v>374</v>
      </c>
      <c r="E489" s="39" t="str">
        <f t="shared" si="1508"/>
        <v>0702</v>
      </c>
      <c r="F489" s="38" t="s">
        <v>407</v>
      </c>
      <c r="G489" s="38"/>
      <c r="H489" s="40" t="s">
        <v>408</v>
      </c>
      <c r="I489" s="18">
        <f t="shared" ref="I489:S489" si="1522">I490</f>
        <v>9956.2999999999993</v>
      </c>
      <c r="J489" s="18">
        <f t="shared" si="1522"/>
        <v>8926.4</v>
      </c>
      <c r="K489" s="18">
        <f t="shared" si="1522"/>
        <v>8926.4</v>
      </c>
      <c r="L489" s="18">
        <f t="shared" si="1522"/>
        <v>0</v>
      </c>
      <c r="M489" s="18">
        <f t="shared" si="1522"/>
        <v>0</v>
      </c>
      <c r="N489" s="18">
        <f t="shared" si="1522"/>
        <v>0</v>
      </c>
      <c r="O489" s="18">
        <f t="shared" si="1522"/>
        <v>0</v>
      </c>
      <c r="P489" s="18">
        <f t="shared" si="1522"/>
        <v>969.28</v>
      </c>
      <c r="Q489" s="18">
        <f t="shared" si="1522"/>
        <v>0</v>
      </c>
      <c r="R489" s="18">
        <f t="shared" si="1522"/>
        <v>0</v>
      </c>
      <c r="S489" s="18">
        <f t="shared" si="1522"/>
        <v>0</v>
      </c>
      <c r="T489" s="18">
        <f t="shared" si="1396"/>
        <v>10925.58</v>
      </c>
      <c r="U489" s="18">
        <f t="shared" si="1510"/>
        <v>8926.4</v>
      </c>
      <c r="V489" s="18">
        <f t="shared" si="1511"/>
        <v>8926.4</v>
      </c>
      <c r="W489" s="18">
        <f t="shared" ref="W489:AT489" si="1523">W490</f>
        <v>0</v>
      </c>
      <c r="X489" s="18">
        <f t="shared" si="1523"/>
        <v>0</v>
      </c>
      <c r="Y489" s="18">
        <f t="shared" si="1523"/>
        <v>0</v>
      </c>
      <c r="Z489" s="18">
        <f t="shared" si="1523"/>
        <v>0</v>
      </c>
      <c r="AA489" s="18">
        <f t="shared" si="1523"/>
        <v>0</v>
      </c>
      <c r="AB489" s="18">
        <f t="shared" si="1523"/>
        <v>0</v>
      </c>
      <c r="AC489" s="18">
        <f t="shared" si="1523"/>
        <v>0</v>
      </c>
      <c r="AD489" s="18">
        <f t="shared" si="1523"/>
        <v>0</v>
      </c>
      <c r="AE489" s="18">
        <f t="shared" si="1523"/>
        <v>0</v>
      </c>
      <c r="AF489" s="41">
        <f t="shared" si="1523"/>
        <v>10925.58</v>
      </c>
      <c r="AG489" s="41">
        <f t="shared" si="1523"/>
        <v>0</v>
      </c>
      <c r="AH489" s="41">
        <f t="shared" si="1523"/>
        <v>0</v>
      </c>
      <c r="AI489" s="41">
        <f t="shared" si="1523"/>
        <v>0</v>
      </c>
      <c r="AJ489" s="41">
        <f t="shared" si="1523"/>
        <v>0</v>
      </c>
      <c r="AK489" s="41">
        <f t="shared" si="1523"/>
        <v>0</v>
      </c>
      <c r="AL489" s="41">
        <f t="shared" si="1523"/>
        <v>10925.54</v>
      </c>
      <c r="AM489" s="41">
        <f t="shared" si="1523"/>
        <v>0</v>
      </c>
      <c r="AN489" s="41">
        <f t="shared" si="1523"/>
        <v>0</v>
      </c>
      <c r="AO489" s="14">
        <f t="shared" si="1523"/>
        <v>6573.86</v>
      </c>
      <c r="AP489" s="42">
        <f t="shared" si="1523"/>
        <v>10925.58</v>
      </c>
      <c r="AQ489" s="42">
        <f t="shared" si="1523"/>
        <v>0</v>
      </c>
      <c r="AR489" s="42">
        <f t="shared" si="1523"/>
        <v>0</v>
      </c>
      <c r="AS489" s="42">
        <f t="shared" si="1523"/>
        <v>0</v>
      </c>
      <c r="AT489" s="42">
        <f t="shared" si="1523"/>
        <v>0</v>
      </c>
      <c r="AU489" s="42">
        <f t="shared" si="1514"/>
        <v>10925.58</v>
      </c>
      <c r="AV489" s="42">
        <f t="shared" si="1515"/>
        <v>0</v>
      </c>
      <c r="AW489" s="42">
        <f t="shared" si="1516"/>
        <v>10925.58</v>
      </c>
      <c r="AX489" s="42">
        <f t="shared" si="1517"/>
        <v>8926.4</v>
      </c>
      <c r="AY489" s="42">
        <f t="shared" si="1518"/>
        <v>8926.4</v>
      </c>
      <c r="AZ489" s="42">
        <f>AZ490</f>
        <v>0</v>
      </c>
      <c r="BA489" s="43">
        <f t="shared" si="1519"/>
        <v>99.999633886713582</v>
      </c>
      <c r="BB489" s="20"/>
    </row>
    <row r="490" spans="2:54" ht="31.2" x14ac:dyDescent="0.3">
      <c r="B490" s="38" t="s">
        <v>342</v>
      </c>
      <c r="C490" s="38" t="s">
        <v>189</v>
      </c>
      <c r="D490" s="38" t="s">
        <v>374</v>
      </c>
      <c r="E490" s="39" t="str">
        <f t="shared" si="1508"/>
        <v>0702</v>
      </c>
      <c r="F490" s="38" t="s">
        <v>407</v>
      </c>
      <c r="G490" s="38" t="s">
        <v>150</v>
      </c>
      <c r="H490" s="40" t="s">
        <v>151</v>
      </c>
      <c r="I490" s="18">
        <v>9956.2999999999993</v>
      </c>
      <c r="J490" s="18">
        <v>8926.4</v>
      </c>
      <c r="K490" s="18">
        <v>8926.4</v>
      </c>
      <c r="L490" s="18"/>
      <c r="M490" s="18"/>
      <c r="N490" s="18"/>
      <c r="O490" s="18">
        <v>0</v>
      </c>
      <c r="P490" s="18">
        <v>969.28</v>
      </c>
      <c r="Q490" s="18">
        <v>0</v>
      </c>
      <c r="R490" s="18">
        <v>0</v>
      </c>
      <c r="S490" s="18"/>
      <c r="T490" s="18">
        <f t="shared" si="1396"/>
        <v>10925.58</v>
      </c>
      <c r="U490" s="18">
        <f t="shared" si="1510"/>
        <v>8926.4</v>
      </c>
      <c r="V490" s="18">
        <f t="shared" si="1511"/>
        <v>8926.4</v>
      </c>
      <c r="W490" s="18"/>
      <c r="X490" s="18"/>
      <c r="Y490" s="18"/>
      <c r="Z490" s="18"/>
      <c r="AA490" s="18"/>
      <c r="AB490" s="18"/>
      <c r="AC490" s="18"/>
      <c r="AD490" s="18"/>
      <c r="AE490" s="18"/>
      <c r="AF490" s="41">
        <v>10925.58</v>
      </c>
      <c r="AG490" s="41"/>
      <c r="AH490" s="41">
        <v>0</v>
      </c>
      <c r="AI490" s="41">
        <v>0</v>
      </c>
      <c r="AJ490" s="41">
        <v>0</v>
      </c>
      <c r="AK490" s="41">
        <v>0</v>
      </c>
      <c r="AL490" s="41">
        <v>10925.54</v>
      </c>
      <c r="AM490" s="41">
        <v>0</v>
      </c>
      <c r="AN490" s="41">
        <v>0</v>
      </c>
      <c r="AO490" s="42">
        <v>6573.86</v>
      </c>
      <c r="AP490" s="42">
        <v>10925.58</v>
      </c>
      <c r="AQ490" s="42">
        <v>0</v>
      </c>
      <c r="AR490" s="42">
        <v>0</v>
      </c>
      <c r="AS490" s="42">
        <v>0</v>
      </c>
      <c r="AT490" s="42">
        <v>0</v>
      </c>
      <c r="AU490" s="42">
        <f t="shared" si="1514"/>
        <v>10925.58</v>
      </c>
      <c r="AV490" s="42">
        <f t="shared" si="1515"/>
        <v>0</v>
      </c>
      <c r="AW490" s="42">
        <f t="shared" si="1516"/>
        <v>10925.58</v>
      </c>
      <c r="AX490" s="42">
        <f t="shared" si="1517"/>
        <v>8926.4</v>
      </c>
      <c r="AY490" s="42">
        <f t="shared" si="1518"/>
        <v>8926.4</v>
      </c>
      <c r="AZ490" s="42"/>
      <c r="BA490" s="43">
        <f t="shared" si="1519"/>
        <v>99.999633886713582</v>
      </c>
      <c r="BB490" s="44"/>
    </row>
    <row r="491" spans="2:54" ht="62.4" x14ac:dyDescent="0.3">
      <c r="B491" s="38" t="s">
        <v>342</v>
      </c>
      <c r="C491" s="38" t="s">
        <v>189</v>
      </c>
      <c r="D491" s="38" t="s">
        <v>374</v>
      </c>
      <c r="E491" s="39" t="str">
        <f t="shared" si="1508"/>
        <v>0702</v>
      </c>
      <c r="F491" s="38" t="s">
        <v>409</v>
      </c>
      <c r="G491" s="38"/>
      <c r="H491" s="48" t="s">
        <v>410</v>
      </c>
      <c r="I491" s="18"/>
      <c r="J491" s="18"/>
      <c r="K491" s="18"/>
      <c r="L491" s="18"/>
      <c r="M491" s="18"/>
      <c r="N491" s="18"/>
      <c r="O491" s="18">
        <f>O492</f>
        <v>0</v>
      </c>
      <c r="P491" s="18">
        <f>P492</f>
        <v>0</v>
      </c>
      <c r="Q491" s="18">
        <f>Q492</f>
        <v>0</v>
      </c>
      <c r="R491" s="18">
        <f>R492</f>
        <v>0</v>
      </c>
      <c r="S491" s="18"/>
      <c r="T491" s="18">
        <f t="shared" si="1396"/>
        <v>0</v>
      </c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41">
        <f t="shared" ref="AF491:AT491" si="1524">AF492</f>
        <v>21537.1</v>
      </c>
      <c r="AG491" s="41">
        <f t="shared" si="1524"/>
        <v>0</v>
      </c>
      <c r="AH491" s="41">
        <f t="shared" si="1524"/>
        <v>21537.1</v>
      </c>
      <c r="AI491" s="41">
        <f t="shared" si="1524"/>
        <v>0</v>
      </c>
      <c r="AJ491" s="41">
        <f t="shared" si="1524"/>
        <v>0</v>
      </c>
      <c r="AK491" s="41">
        <f t="shared" si="1524"/>
        <v>0</v>
      </c>
      <c r="AL491" s="41">
        <f t="shared" si="1524"/>
        <v>21223.176029999999</v>
      </c>
      <c r="AM491" s="41">
        <f t="shared" si="1524"/>
        <v>21223.176029999999</v>
      </c>
      <c r="AN491" s="41">
        <f t="shared" si="1524"/>
        <v>0</v>
      </c>
      <c r="AO491" s="14">
        <f t="shared" si="1524"/>
        <v>11978.92416</v>
      </c>
      <c r="AP491" s="42">
        <f t="shared" si="1524"/>
        <v>12098.8</v>
      </c>
      <c r="AQ491" s="42">
        <f t="shared" si="1524"/>
        <v>0</v>
      </c>
      <c r="AR491" s="42">
        <f t="shared" si="1524"/>
        <v>0</v>
      </c>
      <c r="AS491" s="42">
        <f t="shared" si="1524"/>
        <v>0</v>
      </c>
      <c r="AT491" s="42">
        <f t="shared" si="1524"/>
        <v>0</v>
      </c>
      <c r="AU491" s="42">
        <f t="shared" si="1514"/>
        <v>12098.8</v>
      </c>
      <c r="AV491" s="42">
        <f t="shared" si="1515"/>
        <v>-12098.8</v>
      </c>
      <c r="AW491" s="42"/>
      <c r="AX491" s="42"/>
      <c r="AY491" s="42"/>
      <c r="AZ491" s="42"/>
      <c r="BA491" s="43">
        <f t="shared" si="1519"/>
        <v>98.542403712663258</v>
      </c>
      <c r="BB491" s="44"/>
    </row>
    <row r="492" spans="2:54" ht="31.2" x14ac:dyDescent="0.3">
      <c r="B492" s="38" t="s">
        <v>342</v>
      </c>
      <c r="C492" s="38" t="s">
        <v>189</v>
      </c>
      <c r="D492" s="38" t="s">
        <v>374</v>
      </c>
      <c r="E492" s="39" t="str">
        <f t="shared" si="1508"/>
        <v>0702</v>
      </c>
      <c r="F492" s="38" t="s">
        <v>409</v>
      </c>
      <c r="G492" s="38" t="s">
        <v>150</v>
      </c>
      <c r="H492" s="40" t="s">
        <v>151</v>
      </c>
      <c r="I492" s="18"/>
      <c r="J492" s="18"/>
      <c r="K492" s="18"/>
      <c r="L492" s="18"/>
      <c r="M492" s="18"/>
      <c r="N492" s="18"/>
      <c r="O492" s="18">
        <v>0</v>
      </c>
      <c r="P492" s="18">
        <v>0</v>
      </c>
      <c r="Q492" s="18">
        <v>0</v>
      </c>
      <c r="R492" s="18">
        <v>0</v>
      </c>
      <c r="S492" s="18"/>
      <c r="T492" s="18">
        <f t="shared" si="1396"/>
        <v>0</v>
      </c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41">
        <v>21537.1</v>
      </c>
      <c r="AG492" s="41"/>
      <c r="AH492" s="41">
        <f>AF492</f>
        <v>21537.1</v>
      </c>
      <c r="AI492" s="41">
        <f>AG492</f>
        <v>0</v>
      </c>
      <c r="AJ492" s="41">
        <v>0</v>
      </c>
      <c r="AK492" s="41">
        <v>0</v>
      </c>
      <c r="AL492" s="41">
        <v>21223.176029999999</v>
      </c>
      <c r="AM492" s="41">
        <f>AL492</f>
        <v>21223.176029999999</v>
      </c>
      <c r="AN492" s="41">
        <v>0</v>
      </c>
      <c r="AO492" s="42">
        <v>11978.92416</v>
      </c>
      <c r="AP492" s="42">
        <v>12098.8</v>
      </c>
      <c r="AQ492" s="42">
        <v>0</v>
      </c>
      <c r="AR492" s="42">
        <v>0</v>
      </c>
      <c r="AS492" s="42">
        <v>0</v>
      </c>
      <c r="AT492" s="42">
        <v>0</v>
      </c>
      <c r="AU492" s="42">
        <f t="shared" si="1514"/>
        <v>12098.8</v>
      </c>
      <c r="AV492" s="42">
        <f t="shared" si="1515"/>
        <v>-12098.8</v>
      </c>
      <c r="AW492" s="42"/>
      <c r="AX492" s="42"/>
      <c r="AY492" s="42"/>
      <c r="AZ492" s="42"/>
      <c r="BA492" s="43">
        <f t="shared" si="1519"/>
        <v>98.542403712663258</v>
      </c>
      <c r="BB492" s="44"/>
    </row>
    <row r="493" spans="2:54" ht="31.2" x14ac:dyDescent="0.3">
      <c r="B493" s="38" t="s">
        <v>342</v>
      </c>
      <c r="C493" s="38" t="s">
        <v>189</v>
      </c>
      <c r="D493" s="38" t="s">
        <v>374</v>
      </c>
      <c r="E493" s="39" t="str">
        <f t="shared" si="1508"/>
        <v>0702</v>
      </c>
      <c r="F493" s="38" t="s">
        <v>356</v>
      </c>
      <c r="G493" s="38"/>
      <c r="H493" s="40" t="s">
        <v>357</v>
      </c>
      <c r="I493" s="18">
        <f t="shared" ref="I493:S493" si="1525">I494</f>
        <v>7687922.6999999993</v>
      </c>
      <c r="J493" s="18">
        <f t="shared" si="1525"/>
        <v>7802292.1999999993</v>
      </c>
      <c r="K493" s="18">
        <f t="shared" si="1525"/>
        <v>7830572.3999999994</v>
      </c>
      <c r="L493" s="18">
        <f t="shared" si="1525"/>
        <v>0</v>
      </c>
      <c r="M493" s="18">
        <f t="shared" si="1525"/>
        <v>0</v>
      </c>
      <c r="N493" s="18">
        <f t="shared" si="1525"/>
        <v>0</v>
      </c>
      <c r="O493" s="18">
        <f t="shared" si="1525"/>
        <v>0</v>
      </c>
      <c r="P493" s="18">
        <f t="shared" si="1525"/>
        <v>0</v>
      </c>
      <c r="Q493" s="18">
        <f t="shared" si="1525"/>
        <v>0</v>
      </c>
      <c r="R493" s="18">
        <f t="shared" si="1525"/>
        <v>0</v>
      </c>
      <c r="S493" s="18">
        <f t="shared" si="1525"/>
        <v>0</v>
      </c>
      <c r="T493" s="18">
        <f t="shared" si="1396"/>
        <v>7687922.6999999993</v>
      </c>
      <c r="U493" s="18">
        <f t="shared" si="1510"/>
        <v>7802292.1999999993</v>
      </c>
      <c r="V493" s="18">
        <f t="shared" si="1511"/>
        <v>7830572.3999999994</v>
      </c>
      <c r="W493" s="18">
        <f t="shared" ref="W493:AT493" si="1526">W494</f>
        <v>0</v>
      </c>
      <c r="X493" s="18">
        <f t="shared" si="1526"/>
        <v>0</v>
      </c>
      <c r="Y493" s="18">
        <f t="shared" si="1526"/>
        <v>0</v>
      </c>
      <c r="Z493" s="18">
        <f t="shared" si="1526"/>
        <v>0</v>
      </c>
      <c r="AA493" s="18">
        <f t="shared" si="1526"/>
        <v>0</v>
      </c>
      <c r="AB493" s="18">
        <f t="shared" si="1526"/>
        <v>0</v>
      </c>
      <c r="AC493" s="18">
        <f t="shared" si="1526"/>
        <v>0</v>
      </c>
      <c r="AD493" s="18">
        <f t="shared" si="1526"/>
        <v>0</v>
      </c>
      <c r="AE493" s="18">
        <f t="shared" si="1526"/>
        <v>0</v>
      </c>
      <c r="AF493" s="41">
        <f t="shared" si="1526"/>
        <v>8466830.7708899993</v>
      </c>
      <c r="AG493" s="41">
        <f t="shared" si="1526"/>
        <v>0</v>
      </c>
      <c r="AH493" s="41">
        <f t="shared" si="1526"/>
        <v>8466830.7708899993</v>
      </c>
      <c r="AI493" s="41">
        <f t="shared" si="1526"/>
        <v>0</v>
      </c>
      <c r="AJ493" s="41">
        <f t="shared" si="1526"/>
        <v>0</v>
      </c>
      <c r="AK493" s="41">
        <f t="shared" si="1526"/>
        <v>0</v>
      </c>
      <c r="AL493" s="41">
        <f t="shared" si="1526"/>
        <v>8466614.4421999995</v>
      </c>
      <c r="AM493" s="41">
        <f t="shared" si="1526"/>
        <v>8466614.4421999995</v>
      </c>
      <c r="AN493" s="41">
        <f t="shared" si="1526"/>
        <v>0</v>
      </c>
      <c r="AO493" s="14">
        <f t="shared" si="1526"/>
        <v>5696814.4667300005</v>
      </c>
      <c r="AP493" s="42">
        <f t="shared" si="1526"/>
        <v>8080145.5930700004</v>
      </c>
      <c r="AQ493" s="42">
        <f t="shared" si="1526"/>
        <v>0</v>
      </c>
      <c r="AR493" s="42">
        <f t="shared" si="1526"/>
        <v>0</v>
      </c>
      <c r="AS493" s="42">
        <f t="shared" si="1526"/>
        <v>0</v>
      </c>
      <c r="AT493" s="42">
        <f t="shared" si="1526"/>
        <v>0</v>
      </c>
      <c r="AU493" s="42">
        <f t="shared" si="1514"/>
        <v>8080145.5930700004</v>
      </c>
      <c r="AV493" s="42">
        <f t="shared" si="1515"/>
        <v>-392222.89307000116</v>
      </c>
      <c r="AW493" s="42">
        <f t="shared" si="1516"/>
        <v>7687922.6999999993</v>
      </c>
      <c r="AX493" s="42">
        <f t="shared" si="1517"/>
        <v>7802292.1999999993</v>
      </c>
      <c r="AY493" s="42">
        <f t="shared" si="1518"/>
        <v>7830572.3999999994</v>
      </c>
      <c r="AZ493" s="42">
        <f>AZ494</f>
        <v>0</v>
      </c>
      <c r="BA493" s="43">
        <f t="shared" si="1519"/>
        <v>99.997444986254564</v>
      </c>
      <c r="BB493" s="20"/>
    </row>
    <row r="494" spans="2:54" ht="31.2" x14ac:dyDescent="0.3">
      <c r="B494" s="38" t="s">
        <v>342</v>
      </c>
      <c r="C494" s="38" t="s">
        <v>189</v>
      </c>
      <c r="D494" s="38" t="s">
        <v>374</v>
      </c>
      <c r="E494" s="39" t="str">
        <f t="shared" si="1508"/>
        <v>0702</v>
      </c>
      <c r="F494" s="38" t="s">
        <v>356</v>
      </c>
      <c r="G494" s="38" t="s">
        <v>150</v>
      </c>
      <c r="H494" s="40" t="s">
        <v>151</v>
      </c>
      <c r="I494" s="18">
        <v>7687922.6999999993</v>
      </c>
      <c r="J494" s="18">
        <v>7802292.1999999993</v>
      </c>
      <c r="K494" s="18">
        <v>7830572.3999999994</v>
      </c>
      <c r="L494" s="18"/>
      <c r="M494" s="18"/>
      <c r="N494" s="18"/>
      <c r="O494" s="18">
        <v>0</v>
      </c>
      <c r="P494" s="18">
        <v>0</v>
      </c>
      <c r="Q494" s="18">
        <v>0</v>
      </c>
      <c r="R494" s="18">
        <v>0</v>
      </c>
      <c r="S494" s="18"/>
      <c r="T494" s="18">
        <f t="shared" si="1396"/>
        <v>7687922.6999999993</v>
      </c>
      <c r="U494" s="18">
        <f t="shared" si="1510"/>
        <v>7802292.1999999993</v>
      </c>
      <c r="V494" s="18">
        <f t="shared" si="1511"/>
        <v>7830572.3999999994</v>
      </c>
      <c r="W494" s="18"/>
      <c r="X494" s="18"/>
      <c r="Y494" s="18"/>
      <c r="Z494" s="18"/>
      <c r="AA494" s="18"/>
      <c r="AB494" s="18"/>
      <c r="AC494" s="18"/>
      <c r="AD494" s="18"/>
      <c r="AE494" s="18"/>
      <c r="AF494" s="41">
        <v>8466830.7708899993</v>
      </c>
      <c r="AG494" s="41"/>
      <c r="AH494" s="41">
        <f>AF494</f>
        <v>8466830.7708899993</v>
      </c>
      <c r="AI494" s="41">
        <f>AG494</f>
        <v>0</v>
      </c>
      <c r="AJ494" s="41">
        <v>0</v>
      </c>
      <c r="AK494" s="41">
        <v>0</v>
      </c>
      <c r="AL494" s="41">
        <v>8466614.4421999995</v>
      </c>
      <c r="AM494" s="41">
        <f>AL494</f>
        <v>8466614.4421999995</v>
      </c>
      <c r="AN494" s="41">
        <v>0</v>
      </c>
      <c r="AO494" s="42">
        <v>5696814.4667300005</v>
      </c>
      <c r="AP494" s="42">
        <v>8080145.5930700004</v>
      </c>
      <c r="AQ494" s="42">
        <v>0</v>
      </c>
      <c r="AR494" s="42">
        <v>0</v>
      </c>
      <c r="AS494" s="42">
        <v>0</v>
      </c>
      <c r="AT494" s="42">
        <v>0</v>
      </c>
      <c r="AU494" s="42">
        <f t="shared" si="1514"/>
        <v>8080145.5930700004</v>
      </c>
      <c r="AV494" s="42">
        <f t="shared" si="1515"/>
        <v>-392222.89307000116</v>
      </c>
      <c r="AW494" s="42">
        <f t="shared" si="1516"/>
        <v>7687922.6999999993</v>
      </c>
      <c r="AX494" s="42">
        <f t="shared" si="1517"/>
        <v>7802292.1999999993</v>
      </c>
      <c r="AY494" s="42">
        <f t="shared" si="1518"/>
        <v>7830572.3999999994</v>
      </c>
      <c r="AZ494" s="42"/>
      <c r="BA494" s="43">
        <f t="shared" si="1519"/>
        <v>99.997444986254564</v>
      </c>
      <c r="BB494" s="44"/>
    </row>
    <row r="495" spans="2:54" ht="124.8" x14ac:dyDescent="0.3">
      <c r="B495" s="38" t="s">
        <v>342</v>
      </c>
      <c r="C495" s="38" t="s">
        <v>189</v>
      </c>
      <c r="D495" s="38" t="s">
        <v>374</v>
      </c>
      <c r="E495" s="39" t="str">
        <f t="shared" si="1508"/>
        <v>0702</v>
      </c>
      <c r="F495" s="38" t="s">
        <v>411</v>
      </c>
      <c r="G495" s="38"/>
      <c r="H495" s="40" t="s">
        <v>390</v>
      </c>
      <c r="I495" s="18">
        <f t="shared" ref="I495:S495" si="1527">I496</f>
        <v>477399.10000000003</v>
      </c>
      <c r="J495" s="18">
        <f t="shared" si="1527"/>
        <v>477399.10000000003</v>
      </c>
      <c r="K495" s="18">
        <f t="shared" si="1527"/>
        <v>477399.10000000003</v>
      </c>
      <c r="L495" s="18">
        <f t="shared" si="1527"/>
        <v>0</v>
      </c>
      <c r="M495" s="18">
        <f t="shared" si="1527"/>
        <v>0</v>
      </c>
      <c r="N495" s="18">
        <f t="shared" si="1527"/>
        <v>0</v>
      </c>
      <c r="O495" s="18">
        <f t="shared" si="1527"/>
        <v>0</v>
      </c>
      <c r="P495" s="18">
        <f t="shared" si="1527"/>
        <v>0</v>
      </c>
      <c r="Q495" s="18">
        <f t="shared" si="1527"/>
        <v>0</v>
      </c>
      <c r="R495" s="18">
        <f t="shared" si="1527"/>
        <v>0</v>
      </c>
      <c r="S495" s="18">
        <f t="shared" si="1527"/>
        <v>0</v>
      </c>
      <c r="T495" s="18">
        <f t="shared" si="1396"/>
        <v>477399.10000000003</v>
      </c>
      <c r="U495" s="18">
        <f t="shared" si="1510"/>
        <v>477399.10000000003</v>
      </c>
      <c r="V495" s="18">
        <f t="shared" si="1511"/>
        <v>477399.10000000003</v>
      </c>
      <c r="W495" s="18">
        <f t="shared" ref="W495:AT495" si="1528">W496</f>
        <v>0</v>
      </c>
      <c r="X495" s="18">
        <f t="shared" si="1528"/>
        <v>0</v>
      </c>
      <c r="Y495" s="18">
        <f t="shared" si="1528"/>
        <v>0</v>
      </c>
      <c r="Z495" s="18">
        <f t="shared" si="1528"/>
        <v>0</v>
      </c>
      <c r="AA495" s="18">
        <f t="shared" si="1528"/>
        <v>0</v>
      </c>
      <c r="AB495" s="18">
        <f t="shared" si="1528"/>
        <v>0</v>
      </c>
      <c r="AC495" s="18">
        <f t="shared" si="1528"/>
        <v>0</v>
      </c>
      <c r="AD495" s="18">
        <f t="shared" si="1528"/>
        <v>0</v>
      </c>
      <c r="AE495" s="18">
        <f t="shared" si="1528"/>
        <v>0</v>
      </c>
      <c r="AF495" s="41">
        <f t="shared" si="1528"/>
        <v>0</v>
      </c>
      <c r="AG495" s="41">
        <f t="shared" si="1528"/>
        <v>0</v>
      </c>
      <c r="AH495" s="41">
        <f t="shared" si="1528"/>
        <v>0</v>
      </c>
      <c r="AI495" s="41">
        <f t="shared" si="1528"/>
        <v>0</v>
      </c>
      <c r="AJ495" s="41">
        <f t="shared" si="1528"/>
        <v>0</v>
      </c>
      <c r="AK495" s="41">
        <f t="shared" si="1528"/>
        <v>0</v>
      </c>
      <c r="AL495" s="41">
        <f t="shared" si="1528"/>
        <v>0</v>
      </c>
      <c r="AM495" s="41">
        <f t="shared" si="1528"/>
        <v>0</v>
      </c>
      <c r="AN495" s="41">
        <f t="shared" si="1528"/>
        <v>0</v>
      </c>
      <c r="AO495" s="14">
        <f t="shared" si="1528"/>
        <v>0</v>
      </c>
      <c r="AP495" s="42">
        <f t="shared" si="1528"/>
        <v>0</v>
      </c>
      <c r="AQ495" s="42">
        <f t="shared" si="1528"/>
        <v>0</v>
      </c>
      <c r="AR495" s="42">
        <f t="shared" si="1528"/>
        <v>0</v>
      </c>
      <c r="AS495" s="42">
        <f t="shared" si="1528"/>
        <v>0</v>
      </c>
      <c r="AT495" s="42">
        <f t="shared" si="1528"/>
        <v>0</v>
      </c>
      <c r="AU495" s="42">
        <f t="shared" si="1514"/>
        <v>0</v>
      </c>
      <c r="AV495" s="42">
        <f t="shared" si="1515"/>
        <v>477399.10000000003</v>
      </c>
      <c r="AW495" s="42">
        <f t="shared" si="1516"/>
        <v>477399.10000000003</v>
      </c>
      <c r="AX495" s="42">
        <f t="shared" si="1517"/>
        <v>477399.10000000003</v>
      </c>
      <c r="AY495" s="42">
        <f t="shared" si="1518"/>
        <v>477399.10000000003</v>
      </c>
      <c r="AZ495" s="42">
        <f>AZ496</f>
        <v>0</v>
      </c>
      <c r="BA495" s="43"/>
      <c r="BB495" s="20">
        <v>0</v>
      </c>
    </row>
    <row r="496" spans="2:54" ht="31.2" x14ac:dyDescent="0.3">
      <c r="B496" s="38" t="s">
        <v>342</v>
      </c>
      <c r="C496" s="38" t="s">
        <v>189</v>
      </c>
      <c r="D496" s="38" t="s">
        <v>374</v>
      </c>
      <c r="E496" s="39" t="str">
        <f t="shared" si="1508"/>
        <v>0702</v>
      </c>
      <c r="F496" s="38" t="s">
        <v>411</v>
      </c>
      <c r="G496" s="38" t="s">
        <v>150</v>
      </c>
      <c r="H496" s="40" t="s">
        <v>151</v>
      </c>
      <c r="I496" s="18">
        <v>477399.10000000003</v>
      </c>
      <c r="J496" s="18">
        <v>477399.10000000003</v>
      </c>
      <c r="K496" s="18">
        <v>477399.10000000003</v>
      </c>
      <c r="L496" s="18"/>
      <c r="M496" s="18"/>
      <c r="N496" s="18"/>
      <c r="O496" s="18">
        <v>0</v>
      </c>
      <c r="P496" s="18">
        <v>0</v>
      </c>
      <c r="Q496" s="18">
        <v>0</v>
      </c>
      <c r="R496" s="18">
        <v>0</v>
      </c>
      <c r="S496" s="18"/>
      <c r="T496" s="18">
        <f t="shared" si="1396"/>
        <v>477399.10000000003</v>
      </c>
      <c r="U496" s="18">
        <f t="shared" si="1510"/>
        <v>477399.10000000003</v>
      </c>
      <c r="V496" s="18">
        <f t="shared" si="1511"/>
        <v>477399.10000000003</v>
      </c>
      <c r="W496" s="18"/>
      <c r="X496" s="18"/>
      <c r="Y496" s="18"/>
      <c r="Z496" s="18"/>
      <c r="AA496" s="18"/>
      <c r="AB496" s="18"/>
      <c r="AC496" s="18"/>
      <c r="AD496" s="18"/>
      <c r="AE496" s="18"/>
      <c r="AF496" s="41">
        <v>0</v>
      </c>
      <c r="AG496" s="41"/>
      <c r="AH496" s="41">
        <v>0</v>
      </c>
      <c r="AI496" s="41">
        <v>0</v>
      </c>
      <c r="AJ496" s="41">
        <v>0</v>
      </c>
      <c r="AK496" s="41">
        <v>0</v>
      </c>
      <c r="AL496" s="41">
        <v>0</v>
      </c>
      <c r="AM496" s="41">
        <v>0</v>
      </c>
      <c r="AN496" s="41">
        <v>0</v>
      </c>
      <c r="AO496" s="42">
        <v>0</v>
      </c>
      <c r="AP496" s="42">
        <v>0</v>
      </c>
      <c r="AQ496" s="42">
        <v>0</v>
      </c>
      <c r="AR496" s="42">
        <v>0</v>
      </c>
      <c r="AS496" s="42">
        <v>0</v>
      </c>
      <c r="AT496" s="42">
        <v>0</v>
      </c>
      <c r="AU496" s="42">
        <f t="shared" si="1514"/>
        <v>0</v>
      </c>
      <c r="AV496" s="42">
        <f t="shared" si="1515"/>
        <v>477399.10000000003</v>
      </c>
      <c r="AW496" s="42">
        <f t="shared" si="1516"/>
        <v>477399.10000000003</v>
      </c>
      <c r="AX496" s="42">
        <f t="shared" si="1517"/>
        <v>477399.10000000003</v>
      </c>
      <c r="AY496" s="42">
        <f t="shared" si="1518"/>
        <v>477399.10000000003</v>
      </c>
      <c r="AZ496" s="42"/>
      <c r="BA496" s="43"/>
      <c r="BB496" s="44">
        <v>0</v>
      </c>
    </row>
    <row r="497" spans="2:54" ht="62.4" x14ac:dyDescent="0.3">
      <c r="B497" s="38" t="s">
        <v>342</v>
      </c>
      <c r="C497" s="38" t="s">
        <v>189</v>
      </c>
      <c r="D497" s="38" t="s">
        <v>374</v>
      </c>
      <c r="E497" s="39" t="str">
        <f t="shared" si="1508"/>
        <v>0702</v>
      </c>
      <c r="F497" s="38" t="s">
        <v>412</v>
      </c>
      <c r="G497" s="38"/>
      <c r="H497" s="40" t="s">
        <v>413</v>
      </c>
      <c r="I497" s="18">
        <f t="shared" ref="I497:S497" si="1529">I498</f>
        <v>1024623.2000000001</v>
      </c>
      <c r="J497" s="18">
        <f t="shared" si="1529"/>
        <v>976741.8</v>
      </c>
      <c r="K497" s="18">
        <f t="shared" si="1529"/>
        <v>923809</v>
      </c>
      <c r="L497" s="18">
        <f t="shared" si="1529"/>
        <v>0</v>
      </c>
      <c r="M497" s="18">
        <f t="shared" si="1529"/>
        <v>0</v>
      </c>
      <c r="N497" s="18">
        <f t="shared" si="1529"/>
        <v>0</v>
      </c>
      <c r="O497" s="18">
        <f t="shared" si="1529"/>
        <v>0</v>
      </c>
      <c r="P497" s="18">
        <f t="shared" si="1529"/>
        <v>0</v>
      </c>
      <c r="Q497" s="18">
        <f t="shared" si="1529"/>
        <v>0</v>
      </c>
      <c r="R497" s="18">
        <f t="shared" si="1529"/>
        <v>0</v>
      </c>
      <c r="S497" s="18">
        <f t="shared" si="1529"/>
        <v>0</v>
      </c>
      <c r="T497" s="18">
        <f t="shared" si="1396"/>
        <v>1024623.2000000001</v>
      </c>
      <c r="U497" s="18">
        <f t="shared" si="1510"/>
        <v>976741.8</v>
      </c>
      <c r="V497" s="18">
        <f t="shared" si="1511"/>
        <v>923809</v>
      </c>
      <c r="W497" s="18">
        <f t="shared" ref="W497:AT497" si="1530">W498</f>
        <v>0</v>
      </c>
      <c r="X497" s="18">
        <f t="shared" si="1530"/>
        <v>0</v>
      </c>
      <c r="Y497" s="18">
        <f t="shared" si="1530"/>
        <v>0</v>
      </c>
      <c r="Z497" s="18">
        <f t="shared" si="1530"/>
        <v>0</v>
      </c>
      <c r="AA497" s="18">
        <f t="shared" si="1530"/>
        <v>0</v>
      </c>
      <c r="AB497" s="18">
        <f t="shared" si="1530"/>
        <v>0</v>
      </c>
      <c r="AC497" s="18">
        <f t="shared" si="1530"/>
        <v>0</v>
      </c>
      <c r="AD497" s="18">
        <f t="shared" si="1530"/>
        <v>0</v>
      </c>
      <c r="AE497" s="18">
        <f t="shared" si="1530"/>
        <v>0</v>
      </c>
      <c r="AF497" s="41">
        <f t="shared" si="1530"/>
        <v>1016577.42448</v>
      </c>
      <c r="AG497" s="41">
        <f t="shared" si="1530"/>
        <v>0</v>
      </c>
      <c r="AH497" s="41">
        <f t="shared" si="1530"/>
        <v>1016577.42448</v>
      </c>
      <c r="AI497" s="41">
        <f t="shared" si="1530"/>
        <v>0</v>
      </c>
      <c r="AJ497" s="41">
        <f t="shared" si="1530"/>
        <v>0</v>
      </c>
      <c r="AK497" s="41">
        <f t="shared" si="1530"/>
        <v>0</v>
      </c>
      <c r="AL497" s="41">
        <f t="shared" si="1530"/>
        <v>1016577.42448</v>
      </c>
      <c r="AM497" s="41">
        <f t="shared" si="1530"/>
        <v>1016577.42448</v>
      </c>
      <c r="AN497" s="41">
        <f t="shared" si="1530"/>
        <v>0</v>
      </c>
      <c r="AO497" s="14">
        <f t="shared" si="1530"/>
        <v>646176.91171999997</v>
      </c>
      <c r="AP497" s="42">
        <f t="shared" si="1530"/>
        <v>1066504.3</v>
      </c>
      <c r="AQ497" s="42">
        <f t="shared" si="1530"/>
        <v>0</v>
      </c>
      <c r="AR497" s="42">
        <f t="shared" si="1530"/>
        <v>0</v>
      </c>
      <c r="AS497" s="42">
        <f t="shared" si="1530"/>
        <v>0</v>
      </c>
      <c r="AT497" s="42">
        <f t="shared" si="1530"/>
        <v>0</v>
      </c>
      <c r="AU497" s="42">
        <f t="shared" si="1514"/>
        <v>1066504.3</v>
      </c>
      <c r="AV497" s="42">
        <f t="shared" si="1515"/>
        <v>-41881.099999999977</v>
      </c>
      <c r="AW497" s="42">
        <f t="shared" si="1516"/>
        <v>1024623.2000000001</v>
      </c>
      <c r="AX497" s="42">
        <f t="shared" si="1517"/>
        <v>976741.8</v>
      </c>
      <c r="AY497" s="42">
        <f t="shared" si="1518"/>
        <v>923809</v>
      </c>
      <c r="AZ497" s="42">
        <f>AZ498</f>
        <v>0</v>
      </c>
      <c r="BA497" s="43">
        <f t="shared" si="1519"/>
        <v>100</v>
      </c>
      <c r="BB497" s="20"/>
    </row>
    <row r="498" spans="2:54" ht="31.2" x14ac:dyDescent="0.3">
      <c r="B498" s="38" t="s">
        <v>342</v>
      </c>
      <c r="C498" s="38" t="s">
        <v>189</v>
      </c>
      <c r="D498" s="38" t="s">
        <v>374</v>
      </c>
      <c r="E498" s="39" t="str">
        <f t="shared" si="1508"/>
        <v>0702</v>
      </c>
      <c r="F498" s="38" t="s">
        <v>412</v>
      </c>
      <c r="G498" s="38" t="s">
        <v>150</v>
      </c>
      <c r="H498" s="40" t="s">
        <v>151</v>
      </c>
      <c r="I498" s="18">
        <v>1024623.2000000001</v>
      </c>
      <c r="J498" s="18">
        <v>976741.8</v>
      </c>
      <c r="K498" s="18">
        <v>923809</v>
      </c>
      <c r="L498" s="18"/>
      <c r="M498" s="18"/>
      <c r="N498" s="18"/>
      <c r="O498" s="18">
        <v>0</v>
      </c>
      <c r="P498" s="18">
        <v>0</v>
      </c>
      <c r="Q498" s="18">
        <v>0</v>
      </c>
      <c r="R498" s="18">
        <v>0</v>
      </c>
      <c r="S498" s="18"/>
      <c r="T498" s="18">
        <f t="shared" si="1396"/>
        <v>1024623.2000000001</v>
      </c>
      <c r="U498" s="18">
        <f t="shared" si="1510"/>
        <v>976741.8</v>
      </c>
      <c r="V498" s="18">
        <f t="shared" si="1511"/>
        <v>923809</v>
      </c>
      <c r="W498" s="18"/>
      <c r="X498" s="18"/>
      <c r="Y498" s="18"/>
      <c r="Z498" s="18"/>
      <c r="AA498" s="18"/>
      <c r="AB498" s="18"/>
      <c r="AC498" s="18"/>
      <c r="AD498" s="18"/>
      <c r="AE498" s="18"/>
      <c r="AF498" s="41">
        <v>1016577.42448</v>
      </c>
      <c r="AG498" s="41"/>
      <c r="AH498" s="41">
        <f>AF498</f>
        <v>1016577.42448</v>
      </c>
      <c r="AI498" s="41">
        <f>AG498</f>
        <v>0</v>
      </c>
      <c r="AJ498" s="41">
        <v>0</v>
      </c>
      <c r="AK498" s="41">
        <v>0</v>
      </c>
      <c r="AL498" s="41">
        <v>1016577.42448</v>
      </c>
      <c r="AM498" s="41">
        <f>AL498</f>
        <v>1016577.42448</v>
      </c>
      <c r="AN498" s="41">
        <v>0</v>
      </c>
      <c r="AO498" s="42">
        <v>646176.91171999997</v>
      </c>
      <c r="AP498" s="42">
        <v>1066504.3</v>
      </c>
      <c r="AQ498" s="42">
        <v>0</v>
      </c>
      <c r="AR498" s="42">
        <v>0</v>
      </c>
      <c r="AS498" s="42">
        <v>0</v>
      </c>
      <c r="AT498" s="42">
        <v>0</v>
      </c>
      <c r="AU498" s="42">
        <f t="shared" si="1514"/>
        <v>1066504.3</v>
      </c>
      <c r="AV498" s="42">
        <f t="shared" si="1515"/>
        <v>-41881.099999999977</v>
      </c>
      <c r="AW498" s="42">
        <f t="shared" si="1516"/>
        <v>1024623.2000000001</v>
      </c>
      <c r="AX498" s="42">
        <f t="shared" si="1517"/>
        <v>976741.8</v>
      </c>
      <c r="AY498" s="42">
        <f t="shared" si="1518"/>
        <v>923809</v>
      </c>
      <c r="AZ498" s="42"/>
      <c r="BA498" s="43">
        <f t="shared" si="1519"/>
        <v>100</v>
      </c>
      <c r="BB498" s="44"/>
    </row>
    <row r="499" spans="2:54" ht="187.2" x14ac:dyDescent="0.3">
      <c r="B499" s="38" t="s">
        <v>342</v>
      </c>
      <c r="C499" s="38" t="s">
        <v>189</v>
      </c>
      <c r="D499" s="38" t="s">
        <v>374</v>
      </c>
      <c r="E499" s="39" t="str">
        <f t="shared" si="1508"/>
        <v>0702</v>
      </c>
      <c r="F499" s="38" t="s">
        <v>358</v>
      </c>
      <c r="G499" s="38"/>
      <c r="H499" s="40" t="s">
        <v>359</v>
      </c>
      <c r="I499" s="18">
        <f t="shared" ref="I499:S499" si="1531">I500</f>
        <v>83809.2</v>
      </c>
      <c r="J499" s="18">
        <f t="shared" si="1531"/>
        <v>85575.5</v>
      </c>
      <c r="K499" s="18">
        <f t="shared" si="1531"/>
        <v>86573.9</v>
      </c>
      <c r="L499" s="18">
        <f t="shared" si="1531"/>
        <v>0</v>
      </c>
      <c r="M499" s="18">
        <f t="shared" si="1531"/>
        <v>0</v>
      </c>
      <c r="N499" s="18">
        <f t="shared" si="1531"/>
        <v>0</v>
      </c>
      <c r="O499" s="18">
        <f t="shared" si="1531"/>
        <v>0</v>
      </c>
      <c r="P499" s="18">
        <f t="shared" si="1531"/>
        <v>0</v>
      </c>
      <c r="Q499" s="18">
        <f t="shared" si="1531"/>
        <v>0</v>
      </c>
      <c r="R499" s="18">
        <f t="shared" si="1531"/>
        <v>0</v>
      </c>
      <c r="S499" s="18">
        <f t="shared" si="1531"/>
        <v>0</v>
      </c>
      <c r="T499" s="18">
        <f t="shared" si="1396"/>
        <v>83809.2</v>
      </c>
      <c r="U499" s="18">
        <f t="shared" si="1510"/>
        <v>85575.5</v>
      </c>
      <c r="V499" s="18">
        <f t="shared" si="1511"/>
        <v>86573.9</v>
      </c>
      <c r="W499" s="18">
        <f t="shared" ref="W499:AT499" si="1532">W500</f>
        <v>0</v>
      </c>
      <c r="X499" s="18">
        <f t="shared" si="1532"/>
        <v>0</v>
      </c>
      <c r="Y499" s="18">
        <f t="shared" si="1532"/>
        <v>0</v>
      </c>
      <c r="Z499" s="18">
        <f t="shared" si="1532"/>
        <v>0</v>
      </c>
      <c r="AA499" s="18">
        <f t="shared" si="1532"/>
        <v>0</v>
      </c>
      <c r="AB499" s="18">
        <f t="shared" si="1532"/>
        <v>0</v>
      </c>
      <c r="AC499" s="18">
        <f t="shared" si="1532"/>
        <v>0</v>
      </c>
      <c r="AD499" s="18">
        <f t="shared" si="1532"/>
        <v>0</v>
      </c>
      <c r="AE499" s="18">
        <f t="shared" si="1532"/>
        <v>0</v>
      </c>
      <c r="AF499" s="41">
        <f t="shared" si="1532"/>
        <v>83809.2</v>
      </c>
      <c r="AG499" s="41">
        <f t="shared" si="1532"/>
        <v>0</v>
      </c>
      <c r="AH499" s="41">
        <f t="shared" si="1532"/>
        <v>77523.5</v>
      </c>
      <c r="AI499" s="41">
        <f t="shared" si="1532"/>
        <v>0</v>
      </c>
      <c r="AJ499" s="41">
        <f t="shared" si="1532"/>
        <v>0</v>
      </c>
      <c r="AK499" s="41">
        <f t="shared" si="1532"/>
        <v>0</v>
      </c>
      <c r="AL499" s="41">
        <f t="shared" si="1532"/>
        <v>83698.721829999995</v>
      </c>
      <c r="AM499" s="41">
        <f t="shared" si="1532"/>
        <v>77421.391539999997</v>
      </c>
      <c r="AN499" s="41">
        <f t="shared" si="1532"/>
        <v>0</v>
      </c>
      <c r="AO499" s="14">
        <f t="shared" si="1532"/>
        <v>61362.281110000004</v>
      </c>
      <c r="AP499" s="42">
        <f t="shared" si="1532"/>
        <v>83809.2</v>
      </c>
      <c r="AQ499" s="42">
        <f t="shared" si="1532"/>
        <v>0</v>
      </c>
      <c r="AR499" s="42">
        <f t="shared" si="1532"/>
        <v>0</v>
      </c>
      <c r="AS499" s="42">
        <f t="shared" si="1532"/>
        <v>0</v>
      </c>
      <c r="AT499" s="42">
        <f t="shared" si="1532"/>
        <v>0</v>
      </c>
      <c r="AU499" s="42">
        <f t="shared" si="1514"/>
        <v>83809.2</v>
      </c>
      <c r="AV499" s="42">
        <f t="shared" si="1515"/>
        <v>0</v>
      </c>
      <c r="AW499" s="42">
        <f t="shared" si="1516"/>
        <v>83809.2</v>
      </c>
      <c r="AX499" s="42">
        <f t="shared" si="1517"/>
        <v>85575.5</v>
      </c>
      <c r="AY499" s="42">
        <f t="shared" si="1518"/>
        <v>86573.9</v>
      </c>
      <c r="AZ499" s="42">
        <f>AZ500</f>
        <v>0</v>
      </c>
      <c r="BA499" s="43">
        <f t="shared" si="1519"/>
        <v>99.868178946941384</v>
      </c>
      <c r="BB499" s="20"/>
    </row>
    <row r="500" spans="2:54" ht="31.2" x14ac:dyDescent="0.3">
      <c r="B500" s="38" t="s">
        <v>342</v>
      </c>
      <c r="C500" s="38" t="s">
        <v>189</v>
      </c>
      <c r="D500" s="38" t="s">
        <v>374</v>
      </c>
      <c r="E500" s="39" t="str">
        <f t="shared" si="1508"/>
        <v>0702</v>
      </c>
      <c r="F500" s="38" t="s">
        <v>358</v>
      </c>
      <c r="G500" s="38" t="s">
        <v>150</v>
      </c>
      <c r="H500" s="40" t="s">
        <v>151</v>
      </c>
      <c r="I500" s="18">
        <f>6285.7+77523.5</f>
        <v>83809.2</v>
      </c>
      <c r="J500" s="18">
        <f>6285.7+79289.8</f>
        <v>85575.5</v>
      </c>
      <c r="K500" s="18">
        <f>6285.7+80288.2</f>
        <v>86573.9</v>
      </c>
      <c r="L500" s="18"/>
      <c r="M500" s="18"/>
      <c r="N500" s="18"/>
      <c r="O500" s="18">
        <v>0</v>
      </c>
      <c r="P500" s="18">
        <v>0</v>
      </c>
      <c r="Q500" s="18">
        <v>0</v>
      </c>
      <c r="R500" s="18">
        <v>0</v>
      </c>
      <c r="S500" s="18"/>
      <c r="T500" s="18">
        <f t="shared" si="1396"/>
        <v>83809.2</v>
      </c>
      <c r="U500" s="18">
        <f t="shared" si="1510"/>
        <v>85575.5</v>
      </c>
      <c r="V500" s="18">
        <f t="shared" si="1511"/>
        <v>86573.9</v>
      </c>
      <c r="W500" s="18"/>
      <c r="X500" s="18"/>
      <c r="Y500" s="18"/>
      <c r="Z500" s="18"/>
      <c r="AA500" s="18"/>
      <c r="AB500" s="18"/>
      <c r="AC500" s="18"/>
      <c r="AD500" s="18"/>
      <c r="AE500" s="18"/>
      <c r="AF500" s="41">
        <v>83809.2</v>
      </c>
      <c r="AG500" s="41"/>
      <c r="AH500" s="41">
        <v>77523.5</v>
      </c>
      <c r="AI500" s="41"/>
      <c r="AJ500" s="41">
        <v>0</v>
      </c>
      <c r="AK500" s="41">
        <v>0</v>
      </c>
      <c r="AL500" s="41">
        <v>83698.721829999995</v>
      </c>
      <c r="AM500" s="41">
        <v>77421.391539999997</v>
      </c>
      <c r="AN500" s="41">
        <v>0</v>
      </c>
      <c r="AO500" s="42">
        <v>61362.281110000004</v>
      </c>
      <c r="AP500" s="42">
        <v>83809.2</v>
      </c>
      <c r="AQ500" s="42">
        <v>0</v>
      </c>
      <c r="AR500" s="42">
        <v>0</v>
      </c>
      <c r="AS500" s="42">
        <v>0</v>
      </c>
      <c r="AT500" s="42">
        <v>0</v>
      </c>
      <c r="AU500" s="42">
        <f t="shared" si="1514"/>
        <v>83809.2</v>
      </c>
      <c r="AV500" s="42">
        <f t="shared" si="1515"/>
        <v>0</v>
      </c>
      <c r="AW500" s="42">
        <f t="shared" si="1516"/>
        <v>83809.2</v>
      </c>
      <c r="AX500" s="42">
        <f t="shared" si="1517"/>
        <v>85575.5</v>
      </c>
      <c r="AY500" s="42">
        <f t="shared" si="1518"/>
        <v>86573.9</v>
      </c>
      <c r="AZ500" s="42"/>
      <c r="BA500" s="43">
        <f t="shared" si="1519"/>
        <v>99.868178946941384</v>
      </c>
      <c r="BB500" s="44"/>
    </row>
    <row r="501" spans="2:54" ht="46.8" x14ac:dyDescent="0.3">
      <c r="B501" s="38" t="s">
        <v>342</v>
      </c>
      <c r="C501" s="38" t="s">
        <v>189</v>
      </c>
      <c r="D501" s="38" t="s">
        <v>374</v>
      </c>
      <c r="E501" s="39" t="str">
        <f t="shared" si="1508"/>
        <v>0702</v>
      </c>
      <c r="F501" s="38" t="s">
        <v>414</v>
      </c>
      <c r="G501" s="38"/>
      <c r="H501" s="40" t="s">
        <v>415</v>
      </c>
      <c r="I501" s="18">
        <f t="shared" ref="I501:I502" si="1533">I502</f>
        <v>26100</v>
      </c>
      <c r="J501" s="18">
        <f t="shared" ref="J501:J502" si="1534">J502</f>
        <v>9200</v>
      </c>
      <c r="K501" s="18">
        <f t="shared" ref="K501:K502" si="1535">K502</f>
        <v>0</v>
      </c>
      <c r="L501" s="18">
        <f t="shared" ref="L501:L502" si="1536">L502</f>
        <v>0</v>
      </c>
      <c r="M501" s="18">
        <f t="shared" ref="M501:M502" si="1537">M502</f>
        <v>0</v>
      </c>
      <c r="N501" s="18">
        <f t="shared" ref="N501:N502" si="1538">N502</f>
        <v>0</v>
      </c>
      <c r="O501" s="18">
        <f t="shared" ref="O501:O502" si="1539">O502</f>
        <v>0</v>
      </c>
      <c r="P501" s="18">
        <f t="shared" ref="P501:P502" si="1540">P502</f>
        <v>0</v>
      </c>
      <c r="Q501" s="18">
        <f t="shared" ref="Q501:Q505" si="1541">Q502</f>
        <v>0</v>
      </c>
      <c r="R501" s="18">
        <f t="shared" ref="R501:R502" si="1542">R502</f>
        <v>0</v>
      </c>
      <c r="S501" s="18">
        <f t="shared" ref="S501:S502" si="1543">S502</f>
        <v>0</v>
      </c>
      <c r="T501" s="18">
        <f t="shared" si="1396"/>
        <v>26100</v>
      </c>
      <c r="U501" s="18">
        <f t="shared" si="1510"/>
        <v>9200</v>
      </c>
      <c r="V501" s="18">
        <f t="shared" si="1511"/>
        <v>0</v>
      </c>
      <c r="W501" s="18">
        <f t="shared" ref="W501:W502" si="1544">W502</f>
        <v>0</v>
      </c>
      <c r="X501" s="18">
        <f t="shared" ref="X501:X502" si="1545">X502</f>
        <v>0</v>
      </c>
      <c r="Y501" s="18">
        <f t="shared" ref="Y501:Y502" si="1546">Y502</f>
        <v>0</v>
      </c>
      <c r="Z501" s="18">
        <f t="shared" ref="Z501:Z502" si="1547">Z502</f>
        <v>0</v>
      </c>
      <c r="AA501" s="18">
        <f t="shared" ref="AA501:AA502" si="1548">AA502</f>
        <v>0</v>
      </c>
      <c r="AB501" s="18">
        <f t="shared" ref="AB501:AB502" si="1549">AB502</f>
        <v>0</v>
      </c>
      <c r="AC501" s="18">
        <f t="shared" ref="AC501:AC502" si="1550">AC502</f>
        <v>0</v>
      </c>
      <c r="AD501" s="18">
        <f t="shared" ref="AD501:AD502" si="1551">AD502</f>
        <v>0</v>
      </c>
      <c r="AE501" s="18">
        <f t="shared" ref="AE501:AE502" si="1552">AE502</f>
        <v>0</v>
      </c>
      <c r="AF501" s="41">
        <f t="shared" ref="AF501:AF502" si="1553">AF502</f>
        <v>26100</v>
      </c>
      <c r="AG501" s="41">
        <f t="shared" ref="AG501:AG502" si="1554">AG502</f>
        <v>0</v>
      </c>
      <c r="AH501" s="41">
        <f t="shared" ref="AH501:AH502" si="1555">AH502</f>
        <v>0</v>
      </c>
      <c r="AI501" s="41">
        <f t="shared" ref="AI501:AI502" si="1556">AI502</f>
        <v>0</v>
      </c>
      <c r="AJ501" s="41">
        <f t="shared" ref="AJ501:AJ502" si="1557">AJ502</f>
        <v>0</v>
      </c>
      <c r="AK501" s="41">
        <f t="shared" ref="AK501:AK502" si="1558">AK502</f>
        <v>0</v>
      </c>
      <c r="AL501" s="41">
        <f t="shared" ref="AL501:AL502" si="1559">AL502</f>
        <v>26100</v>
      </c>
      <c r="AM501" s="41">
        <f t="shared" ref="AM501:AM502" si="1560">AM502</f>
        <v>0</v>
      </c>
      <c r="AN501" s="41">
        <f t="shared" ref="AN501:AN502" si="1561">AN502</f>
        <v>0</v>
      </c>
      <c r="AO501" s="14">
        <f t="shared" ref="AO501:AO502" si="1562">AO502</f>
        <v>768.67100000000005</v>
      </c>
      <c r="AP501" s="42">
        <f t="shared" ref="AP501:AP502" si="1563">AP502</f>
        <v>26100</v>
      </c>
      <c r="AQ501" s="42">
        <f t="shared" ref="AQ501:AQ502" si="1564">AQ502</f>
        <v>0</v>
      </c>
      <c r="AR501" s="42">
        <f t="shared" ref="AR501:AR502" si="1565">AR502</f>
        <v>0</v>
      </c>
      <c r="AS501" s="42">
        <f t="shared" ref="AS501:AS502" si="1566">AS502</f>
        <v>0</v>
      </c>
      <c r="AT501" s="42">
        <f t="shared" ref="AT501:AT502" si="1567">AT502</f>
        <v>0</v>
      </c>
      <c r="AU501" s="42">
        <f t="shared" si="1514"/>
        <v>26100</v>
      </c>
      <c r="AV501" s="42">
        <f t="shared" si="1515"/>
        <v>0</v>
      </c>
      <c r="AW501" s="42">
        <f t="shared" si="1516"/>
        <v>26100</v>
      </c>
      <c r="AX501" s="42">
        <f t="shared" si="1517"/>
        <v>9200</v>
      </c>
      <c r="AY501" s="42">
        <f t="shared" si="1518"/>
        <v>0</v>
      </c>
      <c r="AZ501" s="42">
        <f t="shared" ref="AZ501:AZ502" si="1568">AZ502</f>
        <v>0</v>
      </c>
      <c r="BA501" s="43">
        <f t="shared" si="1519"/>
        <v>100</v>
      </c>
      <c r="BB501" s="20"/>
    </row>
    <row r="502" spans="2:54" ht="31.2" x14ac:dyDescent="0.3">
      <c r="B502" s="38" t="s">
        <v>342</v>
      </c>
      <c r="C502" s="38" t="s">
        <v>189</v>
      </c>
      <c r="D502" s="38" t="s">
        <v>374</v>
      </c>
      <c r="E502" s="39" t="str">
        <f t="shared" si="1508"/>
        <v>0702</v>
      </c>
      <c r="F502" s="38" t="s">
        <v>416</v>
      </c>
      <c r="G502" s="38"/>
      <c r="H502" s="40" t="s">
        <v>417</v>
      </c>
      <c r="I502" s="18">
        <f t="shared" si="1533"/>
        <v>26100</v>
      </c>
      <c r="J502" s="18">
        <f t="shared" si="1534"/>
        <v>9200</v>
      </c>
      <c r="K502" s="18">
        <f t="shared" si="1535"/>
        <v>0</v>
      </c>
      <c r="L502" s="18">
        <f t="shared" si="1536"/>
        <v>0</v>
      </c>
      <c r="M502" s="18">
        <f t="shared" si="1537"/>
        <v>0</v>
      </c>
      <c r="N502" s="18">
        <f t="shared" si="1538"/>
        <v>0</v>
      </c>
      <c r="O502" s="18">
        <f t="shared" si="1539"/>
        <v>0</v>
      </c>
      <c r="P502" s="18">
        <f t="shared" si="1540"/>
        <v>0</v>
      </c>
      <c r="Q502" s="18">
        <f t="shared" si="1541"/>
        <v>0</v>
      </c>
      <c r="R502" s="18">
        <f t="shared" si="1542"/>
        <v>0</v>
      </c>
      <c r="S502" s="18">
        <f t="shared" si="1543"/>
        <v>0</v>
      </c>
      <c r="T502" s="18">
        <f t="shared" si="1396"/>
        <v>26100</v>
      </c>
      <c r="U502" s="18">
        <f t="shared" si="1510"/>
        <v>9200</v>
      </c>
      <c r="V502" s="18">
        <f t="shared" si="1511"/>
        <v>0</v>
      </c>
      <c r="W502" s="18">
        <f t="shared" si="1544"/>
        <v>0</v>
      </c>
      <c r="X502" s="18">
        <f t="shared" si="1545"/>
        <v>0</v>
      </c>
      <c r="Y502" s="18">
        <f t="shared" si="1546"/>
        <v>0</v>
      </c>
      <c r="Z502" s="18">
        <f t="shared" si="1547"/>
        <v>0</v>
      </c>
      <c r="AA502" s="18">
        <f t="shared" si="1548"/>
        <v>0</v>
      </c>
      <c r="AB502" s="18">
        <f t="shared" si="1549"/>
        <v>0</v>
      </c>
      <c r="AC502" s="18">
        <f t="shared" si="1550"/>
        <v>0</v>
      </c>
      <c r="AD502" s="18">
        <f t="shared" si="1551"/>
        <v>0</v>
      </c>
      <c r="AE502" s="18">
        <f t="shared" si="1552"/>
        <v>0</v>
      </c>
      <c r="AF502" s="41">
        <f t="shared" si="1553"/>
        <v>26100</v>
      </c>
      <c r="AG502" s="41">
        <f t="shared" si="1554"/>
        <v>0</v>
      </c>
      <c r="AH502" s="41">
        <f t="shared" si="1555"/>
        <v>0</v>
      </c>
      <c r="AI502" s="41">
        <f t="shared" si="1556"/>
        <v>0</v>
      </c>
      <c r="AJ502" s="41">
        <f t="shared" si="1557"/>
        <v>0</v>
      </c>
      <c r="AK502" s="41">
        <f t="shared" si="1558"/>
        <v>0</v>
      </c>
      <c r="AL502" s="41">
        <f t="shared" si="1559"/>
        <v>26100</v>
      </c>
      <c r="AM502" s="41">
        <f t="shared" si="1560"/>
        <v>0</v>
      </c>
      <c r="AN502" s="41">
        <f t="shared" si="1561"/>
        <v>0</v>
      </c>
      <c r="AO502" s="42">
        <f t="shared" si="1562"/>
        <v>768.67100000000005</v>
      </c>
      <c r="AP502" s="42">
        <f t="shared" si="1563"/>
        <v>26100</v>
      </c>
      <c r="AQ502" s="42">
        <f t="shared" si="1564"/>
        <v>0</v>
      </c>
      <c r="AR502" s="42">
        <f t="shared" si="1565"/>
        <v>0</v>
      </c>
      <c r="AS502" s="42">
        <f t="shared" si="1566"/>
        <v>0</v>
      </c>
      <c r="AT502" s="42">
        <f t="shared" si="1567"/>
        <v>0</v>
      </c>
      <c r="AU502" s="42">
        <f t="shared" si="1514"/>
        <v>26100</v>
      </c>
      <c r="AV502" s="42">
        <f t="shared" si="1515"/>
        <v>0</v>
      </c>
      <c r="AW502" s="42">
        <f t="shared" si="1516"/>
        <v>26100</v>
      </c>
      <c r="AX502" s="42">
        <f t="shared" si="1517"/>
        <v>9200</v>
      </c>
      <c r="AY502" s="42">
        <f t="shared" si="1518"/>
        <v>0</v>
      </c>
      <c r="AZ502" s="42">
        <f t="shared" si="1568"/>
        <v>0</v>
      </c>
      <c r="BA502" s="43">
        <f t="shared" si="1519"/>
        <v>100</v>
      </c>
      <c r="BB502" s="20"/>
    </row>
    <row r="503" spans="2:54" ht="31.2" x14ac:dyDescent="0.3">
      <c r="B503" s="38" t="s">
        <v>342</v>
      </c>
      <c r="C503" s="38" t="s">
        <v>189</v>
      </c>
      <c r="D503" s="38" t="s">
        <v>374</v>
      </c>
      <c r="E503" s="39" t="str">
        <f t="shared" si="1508"/>
        <v>0702</v>
      </c>
      <c r="F503" s="38" t="s">
        <v>416</v>
      </c>
      <c r="G503" s="38" t="s">
        <v>150</v>
      </c>
      <c r="H503" s="40" t="s">
        <v>151</v>
      </c>
      <c r="I503" s="18">
        <v>26100</v>
      </c>
      <c r="J503" s="18">
        <v>9200</v>
      </c>
      <c r="K503" s="18">
        <v>0</v>
      </c>
      <c r="L503" s="18"/>
      <c r="M503" s="18"/>
      <c r="N503" s="18"/>
      <c r="O503" s="18">
        <v>0</v>
      </c>
      <c r="P503" s="18">
        <v>0</v>
      </c>
      <c r="Q503" s="18">
        <v>0</v>
      </c>
      <c r="R503" s="18">
        <v>0</v>
      </c>
      <c r="S503" s="18"/>
      <c r="T503" s="18">
        <f t="shared" si="1396"/>
        <v>26100</v>
      </c>
      <c r="U503" s="18">
        <f t="shared" si="1510"/>
        <v>9200</v>
      </c>
      <c r="V503" s="18">
        <f t="shared" si="1511"/>
        <v>0</v>
      </c>
      <c r="W503" s="18"/>
      <c r="X503" s="18"/>
      <c r="Y503" s="18"/>
      <c r="Z503" s="18"/>
      <c r="AA503" s="18"/>
      <c r="AB503" s="18"/>
      <c r="AC503" s="18"/>
      <c r="AD503" s="18"/>
      <c r="AE503" s="18"/>
      <c r="AF503" s="41">
        <v>26100</v>
      </c>
      <c r="AG503" s="41"/>
      <c r="AH503" s="41">
        <v>0</v>
      </c>
      <c r="AI503" s="41">
        <v>0</v>
      </c>
      <c r="AJ503" s="41">
        <v>0</v>
      </c>
      <c r="AK503" s="41">
        <v>0</v>
      </c>
      <c r="AL503" s="41">
        <v>26100</v>
      </c>
      <c r="AM503" s="41">
        <v>0</v>
      </c>
      <c r="AN503" s="41">
        <v>0</v>
      </c>
      <c r="AO503" s="14">
        <v>768.67100000000005</v>
      </c>
      <c r="AP503" s="42">
        <v>26100</v>
      </c>
      <c r="AQ503" s="42">
        <v>0</v>
      </c>
      <c r="AR503" s="42">
        <v>0</v>
      </c>
      <c r="AS503" s="42">
        <v>0</v>
      </c>
      <c r="AT503" s="42">
        <v>0</v>
      </c>
      <c r="AU503" s="42">
        <f t="shared" si="1514"/>
        <v>26100</v>
      </c>
      <c r="AV503" s="42">
        <f t="shared" si="1515"/>
        <v>0</v>
      </c>
      <c r="AW503" s="42">
        <f t="shared" si="1516"/>
        <v>26100</v>
      </c>
      <c r="AX503" s="42">
        <f t="shared" si="1517"/>
        <v>9200</v>
      </c>
      <c r="AY503" s="42">
        <f t="shared" si="1518"/>
        <v>0</v>
      </c>
      <c r="AZ503" s="42"/>
      <c r="BA503" s="43">
        <f t="shared" si="1519"/>
        <v>100</v>
      </c>
      <c r="BB503" s="44"/>
    </row>
    <row r="504" spans="2:54" ht="46.8" x14ac:dyDescent="0.3">
      <c r="B504" s="38" t="s">
        <v>342</v>
      </c>
      <c r="C504" s="38" t="s">
        <v>189</v>
      </c>
      <c r="D504" s="38" t="s">
        <v>374</v>
      </c>
      <c r="E504" s="39" t="str">
        <f t="shared" si="1508"/>
        <v>0702</v>
      </c>
      <c r="F504" s="38" t="s">
        <v>418</v>
      </c>
      <c r="G504" s="38"/>
      <c r="H504" s="40" t="s">
        <v>419</v>
      </c>
      <c r="I504" s="18"/>
      <c r="J504" s="18"/>
      <c r="K504" s="18"/>
      <c r="L504" s="18"/>
      <c r="M504" s="18"/>
      <c r="N504" s="18"/>
      <c r="O504" s="18">
        <f>O505+O507</f>
        <v>0</v>
      </c>
      <c r="P504" s="18">
        <f>P505+P507</f>
        <v>0</v>
      </c>
      <c r="Q504" s="18">
        <f t="shared" si="1541"/>
        <v>1727.6610000000001</v>
      </c>
      <c r="R504" s="18"/>
      <c r="S504" s="18"/>
      <c r="T504" s="18">
        <f t="shared" si="1396"/>
        <v>1727.6610000000001</v>
      </c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41">
        <f t="shared" ref="AF504:AT504" si="1569">AF505+AF507</f>
        <v>2327.6610000000001</v>
      </c>
      <c r="AG504" s="41">
        <f t="shared" si="1569"/>
        <v>0</v>
      </c>
      <c r="AH504" s="41">
        <f t="shared" si="1569"/>
        <v>600</v>
      </c>
      <c r="AI504" s="41">
        <f t="shared" si="1569"/>
        <v>0</v>
      </c>
      <c r="AJ504" s="41">
        <f t="shared" si="1569"/>
        <v>0</v>
      </c>
      <c r="AK504" s="41">
        <f t="shared" si="1569"/>
        <v>0</v>
      </c>
      <c r="AL504" s="41">
        <f t="shared" si="1569"/>
        <v>600</v>
      </c>
      <c r="AM504" s="41">
        <f t="shared" si="1569"/>
        <v>600</v>
      </c>
      <c r="AN504" s="41">
        <f t="shared" si="1569"/>
        <v>0</v>
      </c>
      <c r="AO504" s="42">
        <f t="shared" si="1569"/>
        <v>0</v>
      </c>
      <c r="AP504" s="42">
        <f t="shared" si="1569"/>
        <v>2327.6610000000001</v>
      </c>
      <c r="AQ504" s="42">
        <f t="shared" si="1569"/>
        <v>0</v>
      </c>
      <c r="AR504" s="42">
        <f t="shared" si="1569"/>
        <v>0</v>
      </c>
      <c r="AS504" s="42">
        <f t="shared" si="1569"/>
        <v>0</v>
      </c>
      <c r="AT504" s="42">
        <f t="shared" si="1569"/>
        <v>0</v>
      </c>
      <c r="AU504" s="42">
        <f t="shared" si="1514"/>
        <v>2327.6610000000001</v>
      </c>
      <c r="AV504" s="42">
        <f t="shared" si="1515"/>
        <v>-600</v>
      </c>
      <c r="AW504" s="42"/>
      <c r="AX504" s="42"/>
      <c r="AY504" s="42"/>
      <c r="AZ504" s="42"/>
      <c r="BA504" s="43">
        <f t="shared" si="1519"/>
        <v>25.77694947846787</v>
      </c>
      <c r="BB504" s="44"/>
    </row>
    <row r="505" spans="2:54" ht="31.2" x14ac:dyDescent="0.3">
      <c r="B505" s="38" t="s">
        <v>342</v>
      </c>
      <c r="C505" s="38" t="s">
        <v>189</v>
      </c>
      <c r="D505" s="38" t="s">
        <v>374</v>
      </c>
      <c r="E505" s="39" t="str">
        <f t="shared" si="1508"/>
        <v>0702</v>
      </c>
      <c r="F505" s="38" t="s">
        <v>420</v>
      </c>
      <c r="G505" s="38"/>
      <c r="H505" s="40" t="s">
        <v>421</v>
      </c>
      <c r="I505" s="18"/>
      <c r="J505" s="18"/>
      <c r="K505" s="18"/>
      <c r="L505" s="18"/>
      <c r="M505" s="18"/>
      <c r="N505" s="18"/>
      <c r="O505" s="18">
        <f>O506</f>
        <v>0</v>
      </c>
      <c r="P505" s="18">
        <f>P506</f>
        <v>0</v>
      </c>
      <c r="Q505" s="18">
        <f t="shared" si="1541"/>
        <v>1727.6610000000001</v>
      </c>
      <c r="R505" s="18"/>
      <c r="S505" s="18"/>
      <c r="T505" s="18">
        <f t="shared" si="1396"/>
        <v>1727.6610000000001</v>
      </c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41">
        <f t="shared" ref="AF505:AT505" si="1570">AF506</f>
        <v>1727.6610000000001</v>
      </c>
      <c r="AG505" s="41">
        <f t="shared" si="1570"/>
        <v>0</v>
      </c>
      <c r="AH505" s="41">
        <f t="shared" si="1570"/>
        <v>0</v>
      </c>
      <c r="AI505" s="41">
        <f t="shared" si="1570"/>
        <v>0</v>
      </c>
      <c r="AJ505" s="41">
        <f t="shared" si="1570"/>
        <v>0</v>
      </c>
      <c r="AK505" s="41">
        <f t="shared" si="1570"/>
        <v>0</v>
      </c>
      <c r="AL505" s="41">
        <f t="shared" si="1570"/>
        <v>0</v>
      </c>
      <c r="AM505" s="41">
        <f t="shared" si="1570"/>
        <v>0</v>
      </c>
      <c r="AN505" s="41">
        <f t="shared" si="1570"/>
        <v>0</v>
      </c>
      <c r="AO505" s="14">
        <f t="shared" si="1570"/>
        <v>0</v>
      </c>
      <c r="AP505" s="42">
        <f t="shared" si="1570"/>
        <v>1727.6610000000001</v>
      </c>
      <c r="AQ505" s="42">
        <f t="shared" si="1570"/>
        <v>0</v>
      </c>
      <c r="AR505" s="42">
        <f t="shared" si="1570"/>
        <v>0</v>
      </c>
      <c r="AS505" s="42">
        <f t="shared" si="1570"/>
        <v>0</v>
      </c>
      <c r="AT505" s="42">
        <f t="shared" si="1570"/>
        <v>0</v>
      </c>
      <c r="AU505" s="42">
        <f t="shared" si="1514"/>
        <v>1727.6610000000001</v>
      </c>
      <c r="AV505" s="42">
        <f t="shared" si="1515"/>
        <v>0</v>
      </c>
      <c r="AW505" s="42"/>
      <c r="AX505" s="42"/>
      <c r="AY505" s="42"/>
      <c r="AZ505" s="42"/>
      <c r="BA505" s="43">
        <f t="shared" si="1519"/>
        <v>0</v>
      </c>
      <c r="BB505" s="20"/>
    </row>
    <row r="506" spans="2:54" ht="31.2" x14ac:dyDescent="0.3">
      <c r="B506" s="38" t="s">
        <v>342</v>
      </c>
      <c r="C506" s="38" t="s">
        <v>189</v>
      </c>
      <c r="D506" s="38" t="s">
        <v>374</v>
      </c>
      <c r="E506" s="39" t="str">
        <f t="shared" si="1508"/>
        <v>0702</v>
      </c>
      <c r="F506" s="38" t="s">
        <v>420</v>
      </c>
      <c r="G506" s="38" t="s">
        <v>150</v>
      </c>
      <c r="H506" s="40" t="s">
        <v>151</v>
      </c>
      <c r="I506" s="18"/>
      <c r="J506" s="18"/>
      <c r="K506" s="18"/>
      <c r="L506" s="18"/>
      <c r="M506" s="18"/>
      <c r="N506" s="18"/>
      <c r="O506" s="18">
        <v>0</v>
      </c>
      <c r="P506" s="18">
        <v>0</v>
      </c>
      <c r="Q506" s="18">
        <v>1727.6610000000001</v>
      </c>
      <c r="R506" s="18"/>
      <c r="S506" s="18"/>
      <c r="T506" s="18">
        <f t="shared" si="1396"/>
        <v>1727.6610000000001</v>
      </c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41">
        <v>1727.6610000000001</v>
      </c>
      <c r="AG506" s="41"/>
      <c r="AH506" s="41">
        <v>0</v>
      </c>
      <c r="AI506" s="41">
        <v>0</v>
      </c>
      <c r="AJ506" s="41">
        <v>0</v>
      </c>
      <c r="AK506" s="41">
        <v>0</v>
      </c>
      <c r="AL506" s="41">
        <v>0</v>
      </c>
      <c r="AM506" s="41">
        <v>0</v>
      </c>
      <c r="AN506" s="41">
        <v>0</v>
      </c>
      <c r="AO506" s="42">
        <v>0</v>
      </c>
      <c r="AP506" s="42">
        <v>1727.6610000000001</v>
      </c>
      <c r="AQ506" s="42">
        <v>0</v>
      </c>
      <c r="AR506" s="42">
        <v>0</v>
      </c>
      <c r="AS506" s="42">
        <v>0</v>
      </c>
      <c r="AT506" s="42">
        <v>0</v>
      </c>
      <c r="AU506" s="42">
        <f t="shared" si="1514"/>
        <v>1727.6610000000001</v>
      </c>
      <c r="AV506" s="42">
        <f t="shared" si="1515"/>
        <v>0</v>
      </c>
      <c r="AW506" s="42"/>
      <c r="AX506" s="42"/>
      <c r="AY506" s="42"/>
      <c r="AZ506" s="42"/>
      <c r="BA506" s="43">
        <f t="shared" si="1519"/>
        <v>0</v>
      </c>
      <c r="BB506" s="20"/>
    </row>
    <row r="507" spans="2:54" ht="31.2" x14ac:dyDescent="0.3">
      <c r="B507" s="38" t="s">
        <v>342</v>
      </c>
      <c r="C507" s="38" t="s">
        <v>189</v>
      </c>
      <c r="D507" s="38" t="s">
        <v>374</v>
      </c>
      <c r="E507" s="39" t="str">
        <f t="shared" si="1508"/>
        <v>0702</v>
      </c>
      <c r="F507" s="16" t="s">
        <v>422</v>
      </c>
      <c r="G507" s="38"/>
      <c r="H507" s="48" t="s">
        <v>423</v>
      </c>
      <c r="I507" s="18"/>
      <c r="J507" s="18"/>
      <c r="K507" s="18"/>
      <c r="L507" s="18"/>
      <c r="M507" s="18"/>
      <c r="N507" s="18"/>
      <c r="O507" s="18">
        <f>O508</f>
        <v>0</v>
      </c>
      <c r="P507" s="18">
        <f>P508</f>
        <v>0</v>
      </c>
      <c r="Q507" s="18"/>
      <c r="R507" s="18"/>
      <c r="S507" s="18"/>
      <c r="T507" s="18">
        <f t="shared" si="1396"/>
        <v>0</v>
      </c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41">
        <f t="shared" ref="AF507:AT507" si="1571">AF508</f>
        <v>600</v>
      </c>
      <c r="AG507" s="41">
        <f t="shared" si="1571"/>
        <v>0</v>
      </c>
      <c r="AH507" s="41">
        <f t="shared" si="1571"/>
        <v>600</v>
      </c>
      <c r="AI507" s="41">
        <f t="shared" si="1571"/>
        <v>0</v>
      </c>
      <c r="AJ507" s="41">
        <f t="shared" si="1571"/>
        <v>0</v>
      </c>
      <c r="AK507" s="41">
        <f t="shared" si="1571"/>
        <v>0</v>
      </c>
      <c r="AL507" s="41">
        <f t="shared" si="1571"/>
        <v>600</v>
      </c>
      <c r="AM507" s="41">
        <f t="shared" si="1571"/>
        <v>600</v>
      </c>
      <c r="AN507" s="41">
        <f t="shared" si="1571"/>
        <v>0</v>
      </c>
      <c r="AO507" s="14">
        <f t="shared" si="1571"/>
        <v>0</v>
      </c>
      <c r="AP507" s="42">
        <f t="shared" si="1571"/>
        <v>600</v>
      </c>
      <c r="AQ507" s="42">
        <f t="shared" si="1571"/>
        <v>0</v>
      </c>
      <c r="AR507" s="42">
        <f t="shared" si="1571"/>
        <v>0</v>
      </c>
      <c r="AS507" s="42">
        <f t="shared" si="1571"/>
        <v>0</v>
      </c>
      <c r="AT507" s="42">
        <f t="shared" si="1571"/>
        <v>0</v>
      </c>
      <c r="AU507" s="42">
        <f t="shared" si="1514"/>
        <v>600</v>
      </c>
      <c r="AV507" s="42">
        <f t="shared" si="1515"/>
        <v>-600</v>
      </c>
      <c r="AW507" s="42"/>
      <c r="AX507" s="42"/>
      <c r="AY507" s="42"/>
      <c r="AZ507" s="42"/>
      <c r="BA507" s="43">
        <f t="shared" si="1519"/>
        <v>100</v>
      </c>
      <c r="BB507" s="44"/>
    </row>
    <row r="508" spans="2:54" ht="31.2" x14ac:dyDescent="0.3">
      <c r="B508" s="38" t="s">
        <v>342</v>
      </c>
      <c r="C508" s="38" t="s">
        <v>189</v>
      </c>
      <c r="D508" s="38" t="s">
        <v>374</v>
      </c>
      <c r="E508" s="39" t="str">
        <f t="shared" si="1508"/>
        <v>0702</v>
      </c>
      <c r="F508" s="16" t="s">
        <v>422</v>
      </c>
      <c r="G508" s="38" t="s">
        <v>150</v>
      </c>
      <c r="H508" s="40" t="s">
        <v>151</v>
      </c>
      <c r="I508" s="18"/>
      <c r="J508" s="18"/>
      <c r="K508" s="18"/>
      <c r="L508" s="18"/>
      <c r="M508" s="18"/>
      <c r="N508" s="18"/>
      <c r="O508" s="18">
        <v>0</v>
      </c>
      <c r="P508" s="18">
        <v>0</v>
      </c>
      <c r="Q508" s="18"/>
      <c r="R508" s="18"/>
      <c r="S508" s="18"/>
      <c r="T508" s="18">
        <f t="shared" si="1396"/>
        <v>0</v>
      </c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41">
        <v>600</v>
      </c>
      <c r="AG508" s="41"/>
      <c r="AH508" s="41">
        <f>AF508</f>
        <v>600</v>
      </c>
      <c r="AI508" s="41">
        <f>AG508</f>
        <v>0</v>
      </c>
      <c r="AJ508" s="41">
        <v>0</v>
      </c>
      <c r="AK508" s="41">
        <v>0</v>
      </c>
      <c r="AL508" s="41">
        <v>600</v>
      </c>
      <c r="AM508" s="41">
        <v>600</v>
      </c>
      <c r="AN508" s="41">
        <v>0</v>
      </c>
      <c r="AO508" s="42">
        <v>0</v>
      </c>
      <c r="AP508" s="42">
        <v>600</v>
      </c>
      <c r="AQ508" s="42">
        <v>0</v>
      </c>
      <c r="AR508" s="42">
        <v>0</v>
      </c>
      <c r="AS508" s="42">
        <v>0</v>
      </c>
      <c r="AT508" s="42">
        <v>0</v>
      </c>
      <c r="AU508" s="42">
        <f t="shared" si="1514"/>
        <v>600</v>
      </c>
      <c r="AV508" s="42">
        <f t="shared" si="1515"/>
        <v>-600</v>
      </c>
      <c r="AW508" s="42"/>
      <c r="AX508" s="42"/>
      <c r="AY508" s="42"/>
      <c r="AZ508" s="42"/>
      <c r="BA508" s="43">
        <f t="shared" si="1519"/>
        <v>100</v>
      </c>
      <c r="BB508" s="44"/>
    </row>
    <row r="509" spans="2:54" ht="46.8" x14ac:dyDescent="0.3">
      <c r="B509" s="38" t="s">
        <v>342</v>
      </c>
      <c r="C509" s="38" t="s">
        <v>189</v>
      </c>
      <c r="D509" s="38" t="s">
        <v>374</v>
      </c>
      <c r="E509" s="39" t="str">
        <f t="shared" si="1508"/>
        <v>0702</v>
      </c>
      <c r="F509" s="38" t="s">
        <v>360</v>
      </c>
      <c r="G509" s="38"/>
      <c r="H509" s="40" t="s">
        <v>361</v>
      </c>
      <c r="I509" s="18">
        <f t="shared" ref="I509:S509" si="1572">I512+I510</f>
        <v>72379.899999999994</v>
      </c>
      <c r="J509" s="18">
        <f t="shared" si="1572"/>
        <v>73131.099999999991</v>
      </c>
      <c r="K509" s="18">
        <f t="shared" si="1572"/>
        <v>73131.099999999991</v>
      </c>
      <c r="L509" s="18">
        <f t="shared" si="1572"/>
        <v>0</v>
      </c>
      <c r="M509" s="18">
        <f t="shared" si="1572"/>
        <v>0</v>
      </c>
      <c r="N509" s="18">
        <f t="shared" si="1572"/>
        <v>0</v>
      </c>
      <c r="O509" s="18">
        <f t="shared" si="1572"/>
        <v>517.40499999999997</v>
      </c>
      <c r="P509" s="18">
        <f t="shared" si="1572"/>
        <v>0</v>
      </c>
      <c r="Q509" s="18">
        <f t="shared" si="1572"/>
        <v>0</v>
      </c>
      <c r="R509" s="18">
        <f t="shared" si="1572"/>
        <v>0</v>
      </c>
      <c r="S509" s="18">
        <f t="shared" si="1572"/>
        <v>0</v>
      </c>
      <c r="T509" s="18">
        <f t="shared" si="1396"/>
        <v>72897.304999999993</v>
      </c>
      <c r="U509" s="18">
        <f t="shared" si="1510"/>
        <v>73131.099999999991</v>
      </c>
      <c r="V509" s="18">
        <f t="shared" si="1511"/>
        <v>73131.099999999991</v>
      </c>
      <c r="W509" s="18">
        <f t="shared" ref="W509:AL509" si="1573">W512+W510</f>
        <v>0</v>
      </c>
      <c r="X509" s="18">
        <f t="shared" si="1573"/>
        <v>0</v>
      </c>
      <c r="Y509" s="18">
        <f t="shared" si="1573"/>
        <v>0</v>
      </c>
      <c r="Z509" s="18">
        <f t="shared" si="1573"/>
        <v>0</v>
      </c>
      <c r="AA509" s="18">
        <f t="shared" si="1573"/>
        <v>0</v>
      </c>
      <c r="AB509" s="18">
        <f t="shared" si="1573"/>
        <v>0</v>
      </c>
      <c r="AC509" s="18">
        <f t="shared" si="1573"/>
        <v>0</v>
      </c>
      <c r="AD509" s="18">
        <f t="shared" si="1573"/>
        <v>0</v>
      </c>
      <c r="AE509" s="18">
        <f t="shared" si="1573"/>
        <v>0</v>
      </c>
      <c r="AF509" s="41">
        <f t="shared" si="1573"/>
        <v>73797.404999999999</v>
      </c>
      <c r="AG509" s="41">
        <f t="shared" si="1573"/>
        <v>0</v>
      </c>
      <c r="AH509" s="41">
        <f t="shared" si="1573"/>
        <v>68022.100000000006</v>
      </c>
      <c r="AI509" s="41">
        <f t="shared" si="1573"/>
        <v>0</v>
      </c>
      <c r="AJ509" s="41">
        <f t="shared" si="1573"/>
        <v>0</v>
      </c>
      <c r="AK509" s="41">
        <f t="shared" si="1573"/>
        <v>0</v>
      </c>
      <c r="AL509" s="41">
        <f t="shared" si="1573"/>
        <v>73499.099770000001</v>
      </c>
      <c r="AM509" s="41">
        <v>68022.020569999993</v>
      </c>
      <c r="AN509" s="41">
        <f t="shared" ref="AN509:AT509" si="1574">AN512+AN510</f>
        <v>0</v>
      </c>
      <c r="AO509" s="14">
        <f t="shared" si="1574"/>
        <v>51828.044950000003</v>
      </c>
      <c r="AP509" s="42">
        <f t="shared" si="1574"/>
        <v>72379.899999999994</v>
      </c>
      <c r="AQ509" s="42">
        <f t="shared" si="1574"/>
        <v>517.40499999999997</v>
      </c>
      <c r="AR509" s="42">
        <f t="shared" si="1574"/>
        <v>0</v>
      </c>
      <c r="AS509" s="42">
        <f t="shared" si="1574"/>
        <v>0</v>
      </c>
      <c r="AT509" s="42">
        <f t="shared" si="1574"/>
        <v>0</v>
      </c>
      <c r="AU509" s="42">
        <f t="shared" si="1514"/>
        <v>72897.304999999993</v>
      </c>
      <c r="AV509" s="42">
        <f t="shared" si="1515"/>
        <v>0</v>
      </c>
      <c r="AW509" s="42">
        <f t="shared" si="1516"/>
        <v>72897.304999999993</v>
      </c>
      <c r="AX509" s="42">
        <f t="shared" si="1517"/>
        <v>73131.099999999991</v>
      </c>
      <c r="AY509" s="42">
        <f t="shared" si="1518"/>
        <v>73131.099999999991</v>
      </c>
      <c r="AZ509" s="42">
        <f>AZ512+AZ510</f>
        <v>0</v>
      </c>
      <c r="BA509" s="43">
        <f t="shared" si="1519"/>
        <v>99.595778157782107</v>
      </c>
      <c r="BB509" s="20"/>
    </row>
    <row r="510" spans="2:54" ht="31.2" x14ac:dyDescent="0.3">
      <c r="B510" s="38" t="s">
        <v>342</v>
      </c>
      <c r="C510" s="38" t="s">
        <v>189</v>
      </c>
      <c r="D510" s="38" t="s">
        <v>374</v>
      </c>
      <c r="E510" s="39" t="str">
        <f t="shared" si="1508"/>
        <v>0702</v>
      </c>
      <c r="F510" s="38" t="s">
        <v>362</v>
      </c>
      <c r="G510" s="38"/>
      <c r="H510" s="40" t="s">
        <v>357</v>
      </c>
      <c r="I510" s="18">
        <f t="shared" ref="I510:S510" si="1575">I511</f>
        <v>67122</v>
      </c>
      <c r="J510" s="18">
        <f t="shared" si="1575"/>
        <v>67873.2</v>
      </c>
      <c r="K510" s="18">
        <f t="shared" si="1575"/>
        <v>67873.2</v>
      </c>
      <c r="L510" s="18">
        <f t="shared" si="1575"/>
        <v>0</v>
      </c>
      <c r="M510" s="18">
        <f t="shared" si="1575"/>
        <v>0</v>
      </c>
      <c r="N510" s="18">
        <f t="shared" si="1575"/>
        <v>0</v>
      </c>
      <c r="O510" s="18">
        <f t="shared" si="1575"/>
        <v>0</v>
      </c>
      <c r="P510" s="18">
        <f t="shared" si="1575"/>
        <v>0</v>
      </c>
      <c r="Q510" s="18">
        <f t="shared" si="1575"/>
        <v>0</v>
      </c>
      <c r="R510" s="18">
        <f t="shared" si="1575"/>
        <v>0</v>
      </c>
      <c r="S510" s="18">
        <f t="shared" si="1575"/>
        <v>0</v>
      </c>
      <c r="T510" s="18">
        <f t="shared" si="1396"/>
        <v>67122</v>
      </c>
      <c r="U510" s="18">
        <f t="shared" si="1510"/>
        <v>67873.2</v>
      </c>
      <c r="V510" s="18">
        <f t="shared" si="1511"/>
        <v>67873.2</v>
      </c>
      <c r="W510" s="18">
        <f t="shared" ref="W510:AT510" si="1576">W511</f>
        <v>0</v>
      </c>
      <c r="X510" s="18">
        <f t="shared" si="1576"/>
        <v>0</v>
      </c>
      <c r="Y510" s="18">
        <f t="shared" si="1576"/>
        <v>0</v>
      </c>
      <c r="Z510" s="18">
        <f t="shared" si="1576"/>
        <v>0</v>
      </c>
      <c r="AA510" s="18">
        <f t="shared" si="1576"/>
        <v>0</v>
      </c>
      <c r="AB510" s="18">
        <f t="shared" si="1576"/>
        <v>0</v>
      </c>
      <c r="AC510" s="18">
        <f t="shared" si="1576"/>
        <v>0</v>
      </c>
      <c r="AD510" s="18">
        <f t="shared" si="1576"/>
        <v>0</v>
      </c>
      <c r="AE510" s="18">
        <f t="shared" si="1576"/>
        <v>0</v>
      </c>
      <c r="AF510" s="41">
        <f t="shared" si="1576"/>
        <v>68022.100000000006</v>
      </c>
      <c r="AG510" s="41">
        <f t="shared" si="1576"/>
        <v>0</v>
      </c>
      <c r="AH510" s="41">
        <f t="shared" si="1576"/>
        <v>68022.100000000006</v>
      </c>
      <c r="AI510" s="41">
        <f t="shared" si="1576"/>
        <v>0</v>
      </c>
      <c r="AJ510" s="41">
        <f t="shared" si="1576"/>
        <v>0</v>
      </c>
      <c r="AK510" s="41">
        <f t="shared" si="1576"/>
        <v>0</v>
      </c>
      <c r="AL510" s="41">
        <f t="shared" si="1576"/>
        <v>68022.020569999993</v>
      </c>
      <c r="AM510" s="41">
        <f t="shared" si="1576"/>
        <v>68022.020569999993</v>
      </c>
      <c r="AN510" s="41">
        <f t="shared" si="1576"/>
        <v>0</v>
      </c>
      <c r="AO510" s="42">
        <f t="shared" si="1576"/>
        <v>48495.660810000001</v>
      </c>
      <c r="AP510" s="42">
        <f t="shared" si="1576"/>
        <v>67122</v>
      </c>
      <c r="AQ510" s="42">
        <f t="shared" si="1576"/>
        <v>0</v>
      </c>
      <c r="AR510" s="42">
        <f t="shared" si="1576"/>
        <v>0</v>
      </c>
      <c r="AS510" s="42">
        <f t="shared" si="1576"/>
        <v>0</v>
      </c>
      <c r="AT510" s="42">
        <f t="shared" si="1576"/>
        <v>0</v>
      </c>
      <c r="AU510" s="42">
        <f t="shared" si="1514"/>
        <v>67122</v>
      </c>
      <c r="AV510" s="42">
        <f t="shared" si="1515"/>
        <v>0</v>
      </c>
      <c r="AW510" s="42">
        <f t="shared" si="1516"/>
        <v>67122</v>
      </c>
      <c r="AX510" s="42">
        <f t="shared" si="1517"/>
        <v>67873.2</v>
      </c>
      <c r="AY510" s="42">
        <f t="shared" si="1518"/>
        <v>67873.2</v>
      </c>
      <c r="AZ510" s="42">
        <f>AZ511</f>
        <v>0</v>
      </c>
      <c r="BA510" s="43">
        <f t="shared" si="1519"/>
        <v>99.999883229126979</v>
      </c>
      <c r="BB510" s="20"/>
    </row>
    <row r="511" spans="2:54" ht="31.2" x14ac:dyDescent="0.3">
      <c r="B511" s="38" t="s">
        <v>342</v>
      </c>
      <c r="C511" s="38" t="s">
        <v>189</v>
      </c>
      <c r="D511" s="38" t="s">
        <v>374</v>
      </c>
      <c r="E511" s="39" t="str">
        <f t="shared" si="1508"/>
        <v>0702</v>
      </c>
      <c r="F511" s="38" t="s">
        <v>362</v>
      </c>
      <c r="G511" s="38" t="s">
        <v>150</v>
      </c>
      <c r="H511" s="40" t="s">
        <v>151</v>
      </c>
      <c r="I511" s="18">
        <v>67122</v>
      </c>
      <c r="J511" s="18">
        <v>67873.2</v>
      </c>
      <c r="K511" s="18">
        <v>67873.2</v>
      </c>
      <c r="L511" s="18"/>
      <c r="M511" s="18"/>
      <c r="N511" s="18"/>
      <c r="O511" s="18">
        <v>0</v>
      </c>
      <c r="P511" s="18">
        <v>0</v>
      </c>
      <c r="Q511" s="18">
        <v>0</v>
      </c>
      <c r="R511" s="18">
        <v>0</v>
      </c>
      <c r="S511" s="18"/>
      <c r="T511" s="18">
        <f t="shared" ref="T511:T574" si="1577">I511+L511+S511+R511+Q511+P511+O511</f>
        <v>67122</v>
      </c>
      <c r="U511" s="18">
        <f t="shared" si="1510"/>
        <v>67873.2</v>
      </c>
      <c r="V511" s="18">
        <f t="shared" si="1511"/>
        <v>67873.2</v>
      </c>
      <c r="W511" s="18"/>
      <c r="X511" s="18"/>
      <c r="Y511" s="18"/>
      <c r="Z511" s="18"/>
      <c r="AA511" s="18"/>
      <c r="AB511" s="18"/>
      <c r="AC511" s="18"/>
      <c r="AD511" s="18"/>
      <c r="AE511" s="18"/>
      <c r="AF511" s="41">
        <v>68022.100000000006</v>
      </c>
      <c r="AG511" s="41"/>
      <c r="AH511" s="41">
        <f>AF511</f>
        <v>68022.100000000006</v>
      </c>
      <c r="AI511" s="41">
        <f>AG511</f>
        <v>0</v>
      </c>
      <c r="AJ511" s="41">
        <v>0</v>
      </c>
      <c r="AK511" s="41">
        <v>0</v>
      </c>
      <c r="AL511" s="41">
        <v>68022.020569999993</v>
      </c>
      <c r="AM511" s="41">
        <f>AL511</f>
        <v>68022.020569999993</v>
      </c>
      <c r="AN511" s="41">
        <v>0</v>
      </c>
      <c r="AO511" s="14">
        <v>48495.660810000001</v>
      </c>
      <c r="AP511" s="42">
        <v>67122</v>
      </c>
      <c r="AQ511" s="42">
        <v>0</v>
      </c>
      <c r="AR511" s="42">
        <v>0</v>
      </c>
      <c r="AS511" s="42">
        <v>0</v>
      </c>
      <c r="AT511" s="42">
        <v>0</v>
      </c>
      <c r="AU511" s="42">
        <f t="shared" si="1514"/>
        <v>67122</v>
      </c>
      <c r="AV511" s="42">
        <f t="shared" si="1515"/>
        <v>0</v>
      </c>
      <c r="AW511" s="42">
        <f t="shared" si="1516"/>
        <v>67122</v>
      </c>
      <c r="AX511" s="42">
        <f t="shared" si="1517"/>
        <v>67873.2</v>
      </c>
      <c r="AY511" s="42">
        <f t="shared" si="1518"/>
        <v>67873.2</v>
      </c>
      <c r="AZ511" s="42"/>
      <c r="BA511" s="43">
        <f t="shared" si="1519"/>
        <v>99.999883229126979</v>
      </c>
      <c r="BB511" s="44"/>
    </row>
    <row r="512" spans="2:54" ht="78" x14ac:dyDescent="0.3">
      <c r="B512" s="38" t="s">
        <v>342</v>
      </c>
      <c r="C512" s="38" t="s">
        <v>189</v>
      </c>
      <c r="D512" s="38" t="s">
        <v>374</v>
      </c>
      <c r="E512" s="39" t="str">
        <f t="shared" si="1508"/>
        <v>0702</v>
      </c>
      <c r="F512" s="38" t="s">
        <v>424</v>
      </c>
      <c r="G512" s="38"/>
      <c r="H512" s="40" t="s">
        <v>425</v>
      </c>
      <c r="I512" s="18">
        <f t="shared" ref="I512:S512" si="1578">I513</f>
        <v>5257.9</v>
      </c>
      <c r="J512" s="18">
        <f t="shared" si="1578"/>
        <v>5257.9</v>
      </c>
      <c r="K512" s="18">
        <f t="shared" si="1578"/>
        <v>5257.9</v>
      </c>
      <c r="L512" s="18">
        <f t="shared" si="1578"/>
        <v>0</v>
      </c>
      <c r="M512" s="18">
        <f t="shared" si="1578"/>
        <v>0</v>
      </c>
      <c r="N512" s="18">
        <f t="shared" si="1578"/>
        <v>0</v>
      </c>
      <c r="O512" s="18">
        <f t="shared" si="1578"/>
        <v>517.40499999999997</v>
      </c>
      <c r="P512" s="18">
        <f t="shared" si="1578"/>
        <v>0</v>
      </c>
      <c r="Q512" s="18">
        <f t="shared" si="1578"/>
        <v>0</v>
      </c>
      <c r="R512" s="18">
        <f t="shared" si="1578"/>
        <v>0</v>
      </c>
      <c r="S512" s="18">
        <f t="shared" si="1578"/>
        <v>0</v>
      </c>
      <c r="T512" s="18">
        <f t="shared" si="1577"/>
        <v>5775.3049999999994</v>
      </c>
      <c r="U512" s="18">
        <f t="shared" si="1510"/>
        <v>5257.9</v>
      </c>
      <c r="V512" s="18">
        <f t="shared" si="1511"/>
        <v>5257.9</v>
      </c>
      <c r="W512" s="18">
        <f t="shared" ref="W512:AT512" si="1579">W513</f>
        <v>0</v>
      </c>
      <c r="X512" s="18">
        <f t="shared" si="1579"/>
        <v>0</v>
      </c>
      <c r="Y512" s="18">
        <f t="shared" si="1579"/>
        <v>0</v>
      </c>
      <c r="Z512" s="18">
        <f t="shared" si="1579"/>
        <v>0</v>
      </c>
      <c r="AA512" s="18">
        <f t="shared" si="1579"/>
        <v>0</v>
      </c>
      <c r="AB512" s="18">
        <f t="shared" si="1579"/>
        <v>0</v>
      </c>
      <c r="AC512" s="18">
        <f t="shared" si="1579"/>
        <v>0</v>
      </c>
      <c r="AD512" s="18">
        <f t="shared" si="1579"/>
        <v>0</v>
      </c>
      <c r="AE512" s="18">
        <f t="shared" si="1579"/>
        <v>0</v>
      </c>
      <c r="AF512" s="41">
        <f t="shared" si="1579"/>
        <v>5775.3050000000003</v>
      </c>
      <c r="AG512" s="41">
        <f t="shared" si="1579"/>
        <v>0</v>
      </c>
      <c r="AH512" s="41">
        <f t="shared" si="1579"/>
        <v>0</v>
      </c>
      <c r="AI512" s="41">
        <f t="shared" si="1579"/>
        <v>0</v>
      </c>
      <c r="AJ512" s="41">
        <f t="shared" si="1579"/>
        <v>0</v>
      </c>
      <c r="AK512" s="41">
        <f t="shared" si="1579"/>
        <v>0</v>
      </c>
      <c r="AL512" s="41">
        <f t="shared" si="1579"/>
        <v>5477.0792000000001</v>
      </c>
      <c r="AM512" s="41">
        <f t="shared" si="1579"/>
        <v>0</v>
      </c>
      <c r="AN512" s="41">
        <f t="shared" si="1579"/>
        <v>0</v>
      </c>
      <c r="AO512" s="42">
        <f t="shared" si="1579"/>
        <v>3332.3841400000001</v>
      </c>
      <c r="AP512" s="42">
        <f t="shared" si="1579"/>
        <v>5257.9</v>
      </c>
      <c r="AQ512" s="42">
        <f t="shared" si="1579"/>
        <v>517.40499999999997</v>
      </c>
      <c r="AR512" s="42">
        <f t="shared" si="1579"/>
        <v>0</v>
      </c>
      <c r="AS512" s="42">
        <f t="shared" si="1579"/>
        <v>0</v>
      </c>
      <c r="AT512" s="42">
        <f t="shared" si="1579"/>
        <v>0</v>
      </c>
      <c r="AU512" s="42">
        <f t="shared" si="1514"/>
        <v>5775.3049999999994</v>
      </c>
      <c r="AV512" s="42">
        <f t="shared" si="1515"/>
        <v>0</v>
      </c>
      <c r="AW512" s="42">
        <f t="shared" si="1516"/>
        <v>5775.3049999999994</v>
      </c>
      <c r="AX512" s="42">
        <f t="shared" si="1517"/>
        <v>5257.9</v>
      </c>
      <c r="AY512" s="42">
        <f t="shared" si="1518"/>
        <v>5257.9</v>
      </c>
      <c r="AZ512" s="42">
        <f>AZ513</f>
        <v>0</v>
      </c>
      <c r="BA512" s="43">
        <f t="shared" si="1519"/>
        <v>94.836189603839102</v>
      </c>
      <c r="BB512" s="20"/>
    </row>
    <row r="513" spans="2:54" ht="31.2" x14ac:dyDescent="0.3">
      <c r="B513" s="38" t="s">
        <v>342</v>
      </c>
      <c r="C513" s="38" t="s">
        <v>189</v>
      </c>
      <c r="D513" s="38" t="s">
        <v>374</v>
      </c>
      <c r="E513" s="39" t="str">
        <f t="shared" si="1508"/>
        <v>0702</v>
      </c>
      <c r="F513" s="38" t="s">
        <v>424</v>
      </c>
      <c r="G513" s="38" t="s">
        <v>150</v>
      </c>
      <c r="H513" s="40" t="s">
        <v>151</v>
      </c>
      <c r="I513" s="18">
        <v>5257.9</v>
      </c>
      <c r="J513" s="18">
        <v>5257.9</v>
      </c>
      <c r="K513" s="18">
        <v>5257.9</v>
      </c>
      <c r="L513" s="18"/>
      <c r="M513" s="18"/>
      <c r="N513" s="18"/>
      <c r="O513" s="18">
        <v>517.40499999999997</v>
      </c>
      <c r="P513" s="18">
        <v>0</v>
      </c>
      <c r="Q513" s="18">
        <v>0</v>
      </c>
      <c r="R513" s="18">
        <v>0</v>
      </c>
      <c r="S513" s="18"/>
      <c r="T513" s="18">
        <f t="shared" si="1577"/>
        <v>5775.3049999999994</v>
      </c>
      <c r="U513" s="18">
        <f t="shared" si="1510"/>
        <v>5257.9</v>
      </c>
      <c r="V513" s="18">
        <f t="shared" si="1511"/>
        <v>5257.9</v>
      </c>
      <c r="W513" s="18"/>
      <c r="X513" s="18"/>
      <c r="Y513" s="18"/>
      <c r="Z513" s="18"/>
      <c r="AA513" s="18"/>
      <c r="AB513" s="18"/>
      <c r="AC513" s="18"/>
      <c r="AD513" s="18"/>
      <c r="AE513" s="18"/>
      <c r="AF513" s="41">
        <v>5775.3050000000003</v>
      </c>
      <c r="AG513" s="41"/>
      <c r="AH513" s="41">
        <v>0</v>
      </c>
      <c r="AI513" s="41">
        <v>0</v>
      </c>
      <c r="AJ513" s="41">
        <v>0</v>
      </c>
      <c r="AK513" s="41">
        <v>0</v>
      </c>
      <c r="AL513" s="41">
        <v>5477.0792000000001</v>
      </c>
      <c r="AM513" s="41">
        <v>0</v>
      </c>
      <c r="AN513" s="41">
        <v>0</v>
      </c>
      <c r="AO513" s="14">
        <v>3332.3841400000001</v>
      </c>
      <c r="AP513" s="42">
        <v>5257.9</v>
      </c>
      <c r="AQ513" s="42">
        <v>517.40499999999997</v>
      </c>
      <c r="AR513" s="42">
        <v>0</v>
      </c>
      <c r="AS513" s="42">
        <v>0</v>
      </c>
      <c r="AT513" s="42">
        <v>0</v>
      </c>
      <c r="AU513" s="42">
        <f t="shared" si="1514"/>
        <v>5775.3049999999994</v>
      </c>
      <c r="AV513" s="42">
        <f t="shared" si="1515"/>
        <v>0</v>
      </c>
      <c r="AW513" s="42">
        <f t="shared" si="1516"/>
        <v>5775.3049999999994</v>
      </c>
      <c r="AX513" s="42">
        <f t="shared" si="1517"/>
        <v>5257.9</v>
      </c>
      <c r="AY513" s="42">
        <f t="shared" si="1518"/>
        <v>5257.9</v>
      </c>
      <c r="AZ513" s="42"/>
      <c r="BA513" s="43">
        <f t="shared" si="1519"/>
        <v>94.836189603839102</v>
      </c>
      <c r="BB513" s="44"/>
    </row>
    <row r="514" spans="2:54" ht="62.4" x14ac:dyDescent="0.3">
      <c r="B514" s="38" t="s">
        <v>342</v>
      </c>
      <c r="C514" s="38" t="s">
        <v>189</v>
      </c>
      <c r="D514" s="38" t="s">
        <v>374</v>
      </c>
      <c r="E514" s="39" t="str">
        <f t="shared" si="1508"/>
        <v>0702</v>
      </c>
      <c r="F514" s="38" t="s">
        <v>365</v>
      </c>
      <c r="G514" s="38"/>
      <c r="H514" s="40" t="s">
        <v>366</v>
      </c>
      <c r="I514" s="18">
        <f t="shared" ref="I514:N514" si="1580">I515+I519+I521+I525+I527+I529</f>
        <v>990286.4</v>
      </c>
      <c r="J514" s="18">
        <f t="shared" si="1580"/>
        <v>3559903.4</v>
      </c>
      <c r="K514" s="18">
        <f t="shared" si="1580"/>
        <v>1112843</v>
      </c>
      <c r="L514" s="18">
        <f t="shared" si="1580"/>
        <v>0</v>
      </c>
      <c r="M514" s="18">
        <f t="shared" si="1580"/>
        <v>0</v>
      </c>
      <c r="N514" s="18">
        <f t="shared" si="1580"/>
        <v>0</v>
      </c>
      <c r="O514" s="18">
        <f>O515+O519+O521+O525+O527+O529+O523+O517</f>
        <v>155928.386</v>
      </c>
      <c r="P514" s="18">
        <f>P515+P519+P521+P525+P527+P529+P523+P517</f>
        <v>10177.532999999999</v>
      </c>
      <c r="Q514" s="18">
        <f>Q515+Q519+Q521+Q525+Q527+Q529+Q523+Q517</f>
        <v>398818.647</v>
      </c>
      <c r="R514" s="18">
        <f>R515+R519+R521+R525+R527+R529+R523</f>
        <v>584330.09</v>
      </c>
      <c r="S514" s="18">
        <f>S515+S519+S521+S525+S527+S529</f>
        <v>144675.845</v>
      </c>
      <c r="T514" s="18">
        <f t="shared" si="1577"/>
        <v>2284216.9009999996</v>
      </c>
      <c r="U514" s="18">
        <f t="shared" si="1510"/>
        <v>3559903.4</v>
      </c>
      <c r="V514" s="18">
        <f t="shared" si="1511"/>
        <v>1112843</v>
      </c>
      <c r="W514" s="18">
        <f t="shared" ref="W514:AE514" si="1581">W515+W519+W521+W525+W527+W529</f>
        <v>0</v>
      </c>
      <c r="X514" s="18">
        <f t="shared" si="1581"/>
        <v>0</v>
      </c>
      <c r="Y514" s="18">
        <f t="shared" si="1581"/>
        <v>53816.599000000002</v>
      </c>
      <c r="Z514" s="18">
        <f t="shared" si="1581"/>
        <v>90859.245999999999</v>
      </c>
      <c r="AA514" s="18">
        <f t="shared" si="1581"/>
        <v>0</v>
      </c>
      <c r="AB514" s="18">
        <f t="shared" si="1581"/>
        <v>-55854</v>
      </c>
      <c r="AC514" s="18">
        <f t="shared" si="1581"/>
        <v>0</v>
      </c>
      <c r="AD514" s="18">
        <f t="shared" si="1581"/>
        <v>0</v>
      </c>
      <c r="AE514" s="18">
        <f t="shared" si="1581"/>
        <v>0</v>
      </c>
      <c r="AF514" s="41">
        <f t="shared" ref="AF514:AT514" si="1582">AF515+AF519+AF521+AF525+AF527+AF529+AF523+AF517</f>
        <v>1545136.47309</v>
      </c>
      <c r="AG514" s="41">
        <f t="shared" si="1582"/>
        <v>0</v>
      </c>
      <c r="AH514" s="41">
        <f t="shared" si="1582"/>
        <v>19505</v>
      </c>
      <c r="AI514" s="41">
        <f t="shared" si="1582"/>
        <v>0</v>
      </c>
      <c r="AJ514" s="41">
        <f t="shared" si="1582"/>
        <v>0</v>
      </c>
      <c r="AK514" s="41">
        <f t="shared" si="1582"/>
        <v>0</v>
      </c>
      <c r="AL514" s="41">
        <f t="shared" si="1582"/>
        <v>1355445.7448200001</v>
      </c>
      <c r="AM514" s="41">
        <f t="shared" si="1582"/>
        <v>19505</v>
      </c>
      <c r="AN514" s="41">
        <f t="shared" si="1582"/>
        <v>0</v>
      </c>
      <c r="AO514" s="42">
        <f t="shared" si="1582"/>
        <v>656584.68015999999</v>
      </c>
      <c r="AP514" s="42">
        <f t="shared" si="1582"/>
        <v>1389208.08663</v>
      </c>
      <c r="AQ514" s="42">
        <f t="shared" si="1582"/>
        <v>155928.386</v>
      </c>
      <c r="AR514" s="42">
        <f t="shared" si="1582"/>
        <v>0</v>
      </c>
      <c r="AS514" s="42">
        <f t="shared" si="1582"/>
        <v>0</v>
      </c>
      <c r="AT514" s="42">
        <f t="shared" si="1582"/>
        <v>0</v>
      </c>
      <c r="AU514" s="42">
        <f t="shared" si="1514"/>
        <v>1545136.47263</v>
      </c>
      <c r="AV514" s="42">
        <f t="shared" si="1515"/>
        <v>739080.42836999963</v>
      </c>
      <c r="AW514" s="42">
        <f t="shared" si="1516"/>
        <v>2428892.7459999993</v>
      </c>
      <c r="AX514" s="42">
        <f t="shared" si="1517"/>
        <v>3504049.4</v>
      </c>
      <c r="AY514" s="42">
        <f t="shared" si="1518"/>
        <v>1112843</v>
      </c>
      <c r="AZ514" s="42">
        <f>AZ515+AZ519+AZ521+AZ525+AZ527+AZ529</f>
        <v>0</v>
      </c>
      <c r="BA514" s="43">
        <f t="shared" si="1519"/>
        <v>87.723367380574999</v>
      </c>
      <c r="BB514" s="20"/>
    </row>
    <row r="515" spans="2:54" ht="31.2" x14ac:dyDescent="0.3">
      <c r="B515" s="38" t="s">
        <v>342</v>
      </c>
      <c r="C515" s="38" t="s">
        <v>189</v>
      </c>
      <c r="D515" s="38" t="s">
        <v>374</v>
      </c>
      <c r="E515" s="39" t="str">
        <f t="shared" si="1508"/>
        <v>0702</v>
      </c>
      <c r="F515" s="38" t="s">
        <v>426</v>
      </c>
      <c r="G515" s="38"/>
      <c r="H515" s="40" t="s">
        <v>427</v>
      </c>
      <c r="I515" s="18">
        <f t="shared" ref="I515:S515" si="1583">I516</f>
        <v>18873.3</v>
      </c>
      <c r="J515" s="18">
        <f t="shared" si="1583"/>
        <v>186030.8</v>
      </c>
      <c r="K515" s="18">
        <f t="shared" si="1583"/>
        <v>196501.2</v>
      </c>
      <c r="L515" s="18">
        <f t="shared" si="1583"/>
        <v>0</v>
      </c>
      <c r="M515" s="18">
        <f t="shared" si="1583"/>
        <v>0</v>
      </c>
      <c r="N515" s="18">
        <f t="shared" si="1583"/>
        <v>0</v>
      </c>
      <c r="O515" s="18">
        <f t="shared" si="1583"/>
        <v>0</v>
      </c>
      <c r="P515" s="18">
        <f t="shared" si="1583"/>
        <v>0</v>
      </c>
      <c r="Q515" s="18">
        <f t="shared" si="1583"/>
        <v>0</v>
      </c>
      <c r="R515" s="18">
        <f t="shared" si="1583"/>
        <v>0</v>
      </c>
      <c r="S515" s="18">
        <f t="shared" si="1583"/>
        <v>0</v>
      </c>
      <c r="T515" s="18">
        <f t="shared" si="1577"/>
        <v>18873.3</v>
      </c>
      <c r="U515" s="18">
        <f t="shared" si="1510"/>
        <v>186030.8</v>
      </c>
      <c r="V515" s="18">
        <f t="shared" si="1511"/>
        <v>196501.2</v>
      </c>
      <c r="W515" s="18">
        <f t="shared" ref="W515:AT515" si="1584">W516</f>
        <v>0</v>
      </c>
      <c r="X515" s="18">
        <f t="shared" si="1584"/>
        <v>0</v>
      </c>
      <c r="Y515" s="18">
        <f t="shared" si="1584"/>
        <v>0</v>
      </c>
      <c r="Z515" s="18">
        <f t="shared" si="1584"/>
        <v>0</v>
      </c>
      <c r="AA515" s="18">
        <f t="shared" si="1584"/>
        <v>0</v>
      </c>
      <c r="AB515" s="18">
        <f t="shared" si="1584"/>
        <v>0</v>
      </c>
      <c r="AC515" s="18">
        <f t="shared" si="1584"/>
        <v>0</v>
      </c>
      <c r="AD515" s="18">
        <f t="shared" si="1584"/>
        <v>0</v>
      </c>
      <c r="AE515" s="18">
        <f t="shared" si="1584"/>
        <v>0</v>
      </c>
      <c r="AF515" s="41">
        <f t="shared" si="1584"/>
        <v>18873.3</v>
      </c>
      <c r="AG515" s="41">
        <f t="shared" si="1584"/>
        <v>0</v>
      </c>
      <c r="AH515" s="41">
        <f t="shared" si="1584"/>
        <v>0</v>
      </c>
      <c r="AI515" s="41">
        <f t="shared" si="1584"/>
        <v>0</v>
      </c>
      <c r="AJ515" s="41">
        <f t="shared" si="1584"/>
        <v>0</v>
      </c>
      <c r="AK515" s="41">
        <f t="shared" si="1584"/>
        <v>0</v>
      </c>
      <c r="AL515" s="41">
        <f t="shared" si="1584"/>
        <v>18873.3</v>
      </c>
      <c r="AM515" s="41">
        <f t="shared" si="1584"/>
        <v>0</v>
      </c>
      <c r="AN515" s="41">
        <f t="shared" si="1584"/>
        <v>0</v>
      </c>
      <c r="AO515" s="14">
        <f t="shared" si="1584"/>
        <v>0</v>
      </c>
      <c r="AP515" s="42">
        <f t="shared" si="1584"/>
        <v>18873.3</v>
      </c>
      <c r="AQ515" s="42">
        <f t="shared" si="1584"/>
        <v>0</v>
      </c>
      <c r="AR515" s="42">
        <f t="shared" si="1584"/>
        <v>0</v>
      </c>
      <c r="AS515" s="42">
        <f t="shared" si="1584"/>
        <v>0</v>
      </c>
      <c r="AT515" s="42">
        <f t="shared" si="1584"/>
        <v>0</v>
      </c>
      <c r="AU515" s="42">
        <f t="shared" si="1514"/>
        <v>18873.3</v>
      </c>
      <c r="AV515" s="42">
        <f t="shared" si="1515"/>
        <v>0</v>
      </c>
      <c r="AW515" s="42">
        <f t="shared" si="1516"/>
        <v>18873.3</v>
      </c>
      <c r="AX515" s="42">
        <f t="shared" si="1517"/>
        <v>186030.8</v>
      </c>
      <c r="AY515" s="42">
        <f t="shared" si="1518"/>
        <v>196501.2</v>
      </c>
      <c r="AZ515" s="42">
        <f>AZ516</f>
        <v>0</v>
      </c>
      <c r="BA515" s="43">
        <f t="shared" si="1519"/>
        <v>100</v>
      </c>
      <c r="BB515" s="20"/>
    </row>
    <row r="516" spans="2:54" ht="31.2" x14ac:dyDescent="0.3">
      <c r="B516" s="38" t="s">
        <v>342</v>
      </c>
      <c r="C516" s="38" t="s">
        <v>189</v>
      </c>
      <c r="D516" s="38" t="s">
        <v>374</v>
      </c>
      <c r="E516" s="39" t="str">
        <f t="shared" si="1508"/>
        <v>0702</v>
      </c>
      <c r="F516" s="38" t="s">
        <v>426</v>
      </c>
      <c r="G516" s="38" t="s">
        <v>150</v>
      </c>
      <c r="H516" s="40" t="s">
        <v>151</v>
      </c>
      <c r="I516" s="18">
        <v>18873.3</v>
      </c>
      <c r="J516" s="18">
        <v>186030.8</v>
      </c>
      <c r="K516" s="18">
        <v>196501.2</v>
      </c>
      <c r="L516" s="18"/>
      <c r="M516" s="18"/>
      <c r="N516" s="18"/>
      <c r="O516" s="18">
        <v>0</v>
      </c>
      <c r="P516" s="18">
        <v>0</v>
      </c>
      <c r="Q516" s="18">
        <v>0</v>
      </c>
      <c r="R516" s="18">
        <v>0</v>
      </c>
      <c r="S516" s="18"/>
      <c r="T516" s="18">
        <f t="shared" si="1577"/>
        <v>18873.3</v>
      </c>
      <c r="U516" s="18">
        <f t="shared" si="1510"/>
        <v>186030.8</v>
      </c>
      <c r="V516" s="18">
        <f t="shared" si="1511"/>
        <v>196501.2</v>
      </c>
      <c r="W516" s="18"/>
      <c r="X516" s="18"/>
      <c r="Y516" s="18"/>
      <c r="Z516" s="18"/>
      <c r="AA516" s="18"/>
      <c r="AB516" s="18"/>
      <c r="AC516" s="18"/>
      <c r="AD516" s="18"/>
      <c r="AE516" s="18"/>
      <c r="AF516" s="41">
        <v>18873.3</v>
      </c>
      <c r="AG516" s="41"/>
      <c r="AH516" s="41">
        <v>0</v>
      </c>
      <c r="AI516" s="41">
        <v>0</v>
      </c>
      <c r="AJ516" s="41">
        <v>0</v>
      </c>
      <c r="AK516" s="41">
        <v>0</v>
      </c>
      <c r="AL516" s="41">
        <v>18873.3</v>
      </c>
      <c r="AM516" s="41">
        <v>0</v>
      </c>
      <c r="AN516" s="41">
        <v>0</v>
      </c>
      <c r="AO516" s="42">
        <v>0</v>
      </c>
      <c r="AP516" s="42">
        <v>18873.3</v>
      </c>
      <c r="AQ516" s="42">
        <v>0</v>
      </c>
      <c r="AR516" s="42">
        <v>0</v>
      </c>
      <c r="AS516" s="42">
        <v>0</v>
      </c>
      <c r="AT516" s="42">
        <v>0</v>
      </c>
      <c r="AU516" s="42">
        <f t="shared" si="1514"/>
        <v>18873.3</v>
      </c>
      <c r="AV516" s="42">
        <f t="shared" si="1515"/>
        <v>0</v>
      </c>
      <c r="AW516" s="42">
        <f t="shared" si="1516"/>
        <v>18873.3</v>
      </c>
      <c r="AX516" s="42">
        <f t="shared" si="1517"/>
        <v>186030.8</v>
      </c>
      <c r="AY516" s="42">
        <f t="shared" si="1518"/>
        <v>196501.2</v>
      </c>
      <c r="AZ516" s="42"/>
      <c r="BA516" s="43">
        <f t="shared" si="1519"/>
        <v>100</v>
      </c>
      <c r="BB516" s="44"/>
    </row>
    <row r="517" spans="2:54" ht="46.8" x14ac:dyDescent="0.3">
      <c r="B517" s="38" t="s">
        <v>342</v>
      </c>
      <c r="C517" s="38" t="s">
        <v>189</v>
      </c>
      <c r="D517" s="38" t="s">
        <v>374</v>
      </c>
      <c r="E517" s="39" t="str">
        <f t="shared" si="1508"/>
        <v>0702</v>
      </c>
      <c r="F517" s="38" t="s">
        <v>367</v>
      </c>
      <c r="G517" s="38"/>
      <c r="H517" s="40" t="s">
        <v>368</v>
      </c>
      <c r="I517" s="18"/>
      <c r="J517" s="18"/>
      <c r="K517" s="18"/>
      <c r="L517" s="18"/>
      <c r="M517" s="18"/>
      <c r="N517" s="18"/>
      <c r="O517" s="18">
        <f>O518</f>
        <v>0</v>
      </c>
      <c r="P517" s="18">
        <f>P518</f>
        <v>10177.532999999999</v>
      </c>
      <c r="Q517" s="18">
        <f>Q518</f>
        <v>0</v>
      </c>
      <c r="R517" s="18"/>
      <c r="S517" s="18"/>
      <c r="T517" s="18">
        <f t="shared" si="1577"/>
        <v>10177.532999999999</v>
      </c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41">
        <f t="shared" ref="AF517:AT517" si="1585">AF518</f>
        <v>10177.532999999999</v>
      </c>
      <c r="AG517" s="41">
        <f t="shared" si="1585"/>
        <v>0</v>
      </c>
      <c r="AH517" s="41">
        <f t="shared" si="1585"/>
        <v>0</v>
      </c>
      <c r="AI517" s="41">
        <f t="shared" si="1585"/>
        <v>0</v>
      </c>
      <c r="AJ517" s="41">
        <f t="shared" si="1585"/>
        <v>0</v>
      </c>
      <c r="AK517" s="41">
        <f t="shared" si="1585"/>
        <v>0</v>
      </c>
      <c r="AL517" s="41">
        <f t="shared" si="1585"/>
        <v>10177.532999999999</v>
      </c>
      <c r="AM517" s="41">
        <f t="shared" si="1585"/>
        <v>0</v>
      </c>
      <c r="AN517" s="41">
        <f t="shared" si="1585"/>
        <v>0</v>
      </c>
      <c r="AO517" s="14">
        <f t="shared" si="1585"/>
        <v>0</v>
      </c>
      <c r="AP517" s="42">
        <f t="shared" si="1585"/>
        <v>10177.532999999999</v>
      </c>
      <c r="AQ517" s="42">
        <f t="shared" si="1585"/>
        <v>0</v>
      </c>
      <c r="AR517" s="42">
        <f t="shared" si="1585"/>
        <v>0</v>
      </c>
      <c r="AS517" s="42">
        <f t="shared" si="1585"/>
        <v>0</v>
      </c>
      <c r="AT517" s="42">
        <f t="shared" si="1585"/>
        <v>0</v>
      </c>
      <c r="AU517" s="42">
        <f t="shared" si="1514"/>
        <v>10177.532999999999</v>
      </c>
      <c r="AV517" s="42">
        <f t="shared" si="1515"/>
        <v>0</v>
      </c>
      <c r="AW517" s="42"/>
      <c r="AX517" s="42"/>
      <c r="AY517" s="42"/>
      <c r="AZ517" s="42"/>
      <c r="BA517" s="43">
        <f t="shared" si="1519"/>
        <v>100</v>
      </c>
      <c r="BB517" s="20"/>
    </row>
    <row r="518" spans="2:54" ht="31.2" x14ac:dyDescent="0.3">
      <c r="B518" s="38" t="s">
        <v>342</v>
      </c>
      <c r="C518" s="38" t="s">
        <v>189</v>
      </c>
      <c r="D518" s="38" t="s">
        <v>374</v>
      </c>
      <c r="E518" s="39" t="str">
        <f t="shared" si="1508"/>
        <v>0702</v>
      </c>
      <c r="F518" s="38" t="s">
        <v>367</v>
      </c>
      <c r="G518" s="38" t="s">
        <v>150</v>
      </c>
      <c r="H518" s="40" t="s">
        <v>151</v>
      </c>
      <c r="I518" s="18"/>
      <c r="J518" s="18"/>
      <c r="K518" s="18"/>
      <c r="L518" s="18"/>
      <c r="M518" s="18"/>
      <c r="N518" s="18"/>
      <c r="O518" s="18">
        <v>0</v>
      </c>
      <c r="P518" s="18">
        <v>10177.532999999999</v>
      </c>
      <c r="Q518" s="18">
        <f>10177.533-10177.533</f>
        <v>0</v>
      </c>
      <c r="R518" s="18"/>
      <c r="S518" s="18"/>
      <c r="T518" s="18">
        <f t="shared" si="1577"/>
        <v>10177.532999999999</v>
      </c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41">
        <v>10177.532999999999</v>
      </c>
      <c r="AG518" s="41"/>
      <c r="AH518" s="41">
        <v>0</v>
      </c>
      <c r="AI518" s="41">
        <v>0</v>
      </c>
      <c r="AJ518" s="41">
        <v>0</v>
      </c>
      <c r="AK518" s="41">
        <v>0</v>
      </c>
      <c r="AL518" s="41">
        <v>10177.532999999999</v>
      </c>
      <c r="AM518" s="41">
        <v>0</v>
      </c>
      <c r="AN518" s="41">
        <v>0</v>
      </c>
      <c r="AO518" s="42">
        <v>0</v>
      </c>
      <c r="AP518" s="42">
        <v>10177.532999999999</v>
      </c>
      <c r="AQ518" s="42">
        <v>0</v>
      </c>
      <c r="AR518" s="42">
        <v>0</v>
      </c>
      <c r="AS518" s="42">
        <v>0</v>
      </c>
      <c r="AT518" s="42">
        <v>0</v>
      </c>
      <c r="AU518" s="42">
        <f t="shared" si="1514"/>
        <v>10177.532999999999</v>
      </c>
      <c r="AV518" s="42">
        <f t="shared" si="1515"/>
        <v>0</v>
      </c>
      <c r="AW518" s="42"/>
      <c r="AX518" s="42"/>
      <c r="AY518" s="42"/>
      <c r="AZ518" s="42"/>
      <c r="BA518" s="43">
        <f t="shared" si="1519"/>
        <v>100</v>
      </c>
      <c r="BB518" s="20"/>
    </row>
    <row r="519" spans="2:54" ht="31.2" x14ac:dyDescent="0.3">
      <c r="B519" s="38" t="s">
        <v>342</v>
      </c>
      <c r="C519" s="38" t="s">
        <v>189</v>
      </c>
      <c r="D519" s="38" t="s">
        <v>374</v>
      </c>
      <c r="E519" s="39" t="str">
        <f t="shared" si="1508"/>
        <v>0702</v>
      </c>
      <c r="F519" s="38" t="s">
        <v>369</v>
      </c>
      <c r="G519" s="38"/>
      <c r="H519" s="40" t="s">
        <v>246</v>
      </c>
      <c r="I519" s="18">
        <f t="shared" ref="I519:S519" si="1586">I520</f>
        <v>57.6</v>
      </c>
      <c r="J519" s="18">
        <f t="shared" si="1586"/>
        <v>57.6</v>
      </c>
      <c r="K519" s="18">
        <f t="shared" si="1586"/>
        <v>57.6</v>
      </c>
      <c r="L519" s="18">
        <f t="shared" si="1586"/>
        <v>0</v>
      </c>
      <c r="M519" s="18">
        <f t="shared" si="1586"/>
        <v>0</v>
      </c>
      <c r="N519" s="18">
        <f t="shared" si="1586"/>
        <v>0</v>
      </c>
      <c r="O519" s="18">
        <f t="shared" si="1586"/>
        <v>0</v>
      </c>
      <c r="P519" s="18">
        <f t="shared" si="1586"/>
        <v>0</v>
      </c>
      <c r="Q519" s="18">
        <f t="shared" si="1586"/>
        <v>0</v>
      </c>
      <c r="R519" s="18">
        <f t="shared" si="1586"/>
        <v>0</v>
      </c>
      <c r="S519" s="18">
        <f t="shared" si="1586"/>
        <v>0</v>
      </c>
      <c r="T519" s="18">
        <f t="shared" si="1577"/>
        <v>57.6</v>
      </c>
      <c r="U519" s="18">
        <f t="shared" si="1510"/>
        <v>57.6</v>
      </c>
      <c r="V519" s="18">
        <f t="shared" si="1511"/>
        <v>57.6</v>
      </c>
      <c r="W519" s="18">
        <f t="shared" ref="W519:AT519" si="1587">W520</f>
        <v>0</v>
      </c>
      <c r="X519" s="18">
        <f t="shared" si="1587"/>
        <v>0</v>
      </c>
      <c r="Y519" s="18">
        <f t="shared" si="1587"/>
        <v>0</v>
      </c>
      <c r="Z519" s="18">
        <f t="shared" si="1587"/>
        <v>0</v>
      </c>
      <c r="AA519" s="18">
        <f t="shared" si="1587"/>
        <v>0</v>
      </c>
      <c r="AB519" s="18">
        <f t="shared" si="1587"/>
        <v>0</v>
      </c>
      <c r="AC519" s="18">
        <f t="shared" si="1587"/>
        <v>0</v>
      </c>
      <c r="AD519" s="18">
        <f t="shared" si="1587"/>
        <v>0</v>
      </c>
      <c r="AE519" s="18">
        <f t="shared" si="1587"/>
        <v>0</v>
      </c>
      <c r="AF519" s="41">
        <f t="shared" si="1587"/>
        <v>57.6</v>
      </c>
      <c r="AG519" s="41">
        <f t="shared" si="1587"/>
        <v>0</v>
      </c>
      <c r="AH519" s="41">
        <f t="shared" si="1587"/>
        <v>0</v>
      </c>
      <c r="AI519" s="41">
        <f t="shared" si="1587"/>
        <v>0</v>
      </c>
      <c r="AJ519" s="41">
        <f t="shared" si="1587"/>
        <v>0</v>
      </c>
      <c r="AK519" s="41">
        <f t="shared" si="1587"/>
        <v>0</v>
      </c>
      <c r="AL519" s="41">
        <f t="shared" si="1587"/>
        <v>57.57938</v>
      </c>
      <c r="AM519" s="41">
        <f t="shared" si="1587"/>
        <v>0</v>
      </c>
      <c r="AN519" s="41">
        <f t="shared" si="1587"/>
        <v>0</v>
      </c>
      <c r="AO519" s="14">
        <f t="shared" si="1587"/>
        <v>52.200569999999999</v>
      </c>
      <c r="AP519" s="42">
        <f t="shared" si="1587"/>
        <v>57.6</v>
      </c>
      <c r="AQ519" s="42">
        <f t="shared" si="1587"/>
        <v>0</v>
      </c>
      <c r="AR519" s="42">
        <f t="shared" si="1587"/>
        <v>0</v>
      </c>
      <c r="AS519" s="42">
        <f t="shared" si="1587"/>
        <v>0</v>
      </c>
      <c r="AT519" s="42">
        <f t="shared" si="1587"/>
        <v>0</v>
      </c>
      <c r="AU519" s="42">
        <f t="shared" si="1514"/>
        <v>57.6</v>
      </c>
      <c r="AV519" s="42">
        <f t="shared" si="1515"/>
        <v>0</v>
      </c>
      <c r="AW519" s="42">
        <f t="shared" si="1516"/>
        <v>57.6</v>
      </c>
      <c r="AX519" s="42">
        <f t="shared" si="1517"/>
        <v>57.6</v>
      </c>
      <c r="AY519" s="42">
        <f t="shared" si="1518"/>
        <v>57.6</v>
      </c>
      <c r="AZ519" s="42">
        <f>AZ520</f>
        <v>0</v>
      </c>
      <c r="BA519" s="43">
        <f t="shared" si="1519"/>
        <v>99.964201388888881</v>
      </c>
      <c r="BB519" s="20"/>
    </row>
    <row r="520" spans="2:54" ht="31.2" x14ac:dyDescent="0.3">
      <c r="B520" s="38" t="s">
        <v>342</v>
      </c>
      <c r="C520" s="38" t="s">
        <v>189</v>
      </c>
      <c r="D520" s="38" t="s">
        <v>374</v>
      </c>
      <c r="E520" s="39" t="str">
        <f t="shared" si="1508"/>
        <v>0702</v>
      </c>
      <c r="F520" s="38" t="s">
        <v>369</v>
      </c>
      <c r="G520" s="38" t="s">
        <v>150</v>
      </c>
      <c r="H520" s="40" t="s">
        <v>151</v>
      </c>
      <c r="I520" s="18">
        <v>57.6</v>
      </c>
      <c r="J520" s="18">
        <v>57.6</v>
      </c>
      <c r="K520" s="18">
        <v>57.6</v>
      </c>
      <c r="L520" s="18"/>
      <c r="M520" s="18"/>
      <c r="N520" s="18"/>
      <c r="O520" s="18">
        <v>0</v>
      </c>
      <c r="P520" s="18">
        <v>0</v>
      </c>
      <c r="Q520" s="18">
        <v>0</v>
      </c>
      <c r="R520" s="18">
        <v>0</v>
      </c>
      <c r="S520" s="18"/>
      <c r="T520" s="18">
        <f t="shared" si="1577"/>
        <v>57.6</v>
      </c>
      <c r="U520" s="18">
        <f t="shared" si="1510"/>
        <v>57.6</v>
      </c>
      <c r="V520" s="18">
        <f t="shared" si="1511"/>
        <v>57.6</v>
      </c>
      <c r="W520" s="18"/>
      <c r="X520" s="18"/>
      <c r="Y520" s="18"/>
      <c r="Z520" s="18"/>
      <c r="AA520" s="18"/>
      <c r="AB520" s="18"/>
      <c r="AC520" s="18"/>
      <c r="AD520" s="18"/>
      <c r="AE520" s="18"/>
      <c r="AF520" s="41">
        <v>57.6</v>
      </c>
      <c r="AG520" s="41"/>
      <c r="AH520" s="41">
        <v>0</v>
      </c>
      <c r="AI520" s="41">
        <v>0</v>
      </c>
      <c r="AJ520" s="41">
        <v>0</v>
      </c>
      <c r="AK520" s="41">
        <v>0</v>
      </c>
      <c r="AL520" s="41">
        <v>57.57938</v>
      </c>
      <c r="AM520" s="41">
        <v>0</v>
      </c>
      <c r="AN520" s="41">
        <v>0</v>
      </c>
      <c r="AO520" s="42">
        <v>52.200569999999999</v>
      </c>
      <c r="AP520" s="42">
        <v>57.6</v>
      </c>
      <c r="AQ520" s="42">
        <v>0</v>
      </c>
      <c r="AR520" s="42">
        <v>0</v>
      </c>
      <c r="AS520" s="42">
        <v>0</v>
      </c>
      <c r="AT520" s="42">
        <v>0</v>
      </c>
      <c r="AU520" s="42">
        <f t="shared" si="1514"/>
        <v>57.6</v>
      </c>
      <c r="AV520" s="42">
        <f t="shared" si="1515"/>
        <v>0</v>
      </c>
      <c r="AW520" s="42">
        <f t="shared" si="1516"/>
        <v>57.6</v>
      </c>
      <c r="AX520" s="42">
        <f t="shared" si="1517"/>
        <v>57.6</v>
      </c>
      <c r="AY520" s="42">
        <f t="shared" si="1518"/>
        <v>57.6</v>
      </c>
      <c r="AZ520" s="42"/>
      <c r="BA520" s="43">
        <f t="shared" si="1519"/>
        <v>99.964201388888881</v>
      </c>
      <c r="BB520" s="44"/>
    </row>
    <row r="521" spans="2:54" ht="62.4" x14ac:dyDescent="0.3">
      <c r="B521" s="38" t="s">
        <v>342</v>
      </c>
      <c r="C521" s="38" t="s">
        <v>189</v>
      </c>
      <c r="D521" s="38" t="s">
        <v>374</v>
      </c>
      <c r="E521" s="39" t="str">
        <f t="shared" si="1508"/>
        <v>0702</v>
      </c>
      <c r="F521" s="38" t="s">
        <v>370</v>
      </c>
      <c r="G521" s="38"/>
      <c r="H521" s="40" t="s">
        <v>371</v>
      </c>
      <c r="I521" s="18">
        <f t="shared" ref="I521:S521" si="1588">I522</f>
        <v>305078.40000000002</v>
      </c>
      <c r="J521" s="18">
        <f t="shared" si="1588"/>
        <v>829101.1</v>
      </c>
      <c r="K521" s="18">
        <f t="shared" si="1588"/>
        <v>916284.2</v>
      </c>
      <c r="L521" s="18">
        <f t="shared" si="1588"/>
        <v>0</v>
      </c>
      <c r="M521" s="18">
        <f t="shared" si="1588"/>
        <v>0</v>
      </c>
      <c r="N521" s="18">
        <f t="shared" si="1588"/>
        <v>0</v>
      </c>
      <c r="O521" s="18">
        <f t="shared" si="1588"/>
        <v>155928.386</v>
      </c>
      <c r="P521" s="18">
        <f t="shared" si="1588"/>
        <v>0</v>
      </c>
      <c r="Q521" s="18">
        <f t="shared" si="1588"/>
        <v>398818.647</v>
      </c>
      <c r="R521" s="18">
        <f t="shared" si="1588"/>
        <v>530217.79099999997</v>
      </c>
      <c r="S521" s="18">
        <f t="shared" si="1588"/>
        <v>144675.845</v>
      </c>
      <c r="T521" s="18">
        <f t="shared" si="1577"/>
        <v>1534719.0689999999</v>
      </c>
      <c r="U521" s="18">
        <f t="shared" si="1510"/>
        <v>829101.1</v>
      </c>
      <c r="V521" s="18">
        <f t="shared" si="1511"/>
        <v>916284.2</v>
      </c>
      <c r="W521" s="18">
        <f t="shared" ref="W521:AD521" si="1589">W522</f>
        <v>0</v>
      </c>
      <c r="X521" s="18">
        <f t="shared" si="1589"/>
        <v>0</v>
      </c>
      <c r="Y521" s="18">
        <f t="shared" si="1589"/>
        <v>53816.599000000002</v>
      </c>
      <c r="Z521" s="18">
        <f t="shared" si="1589"/>
        <v>90859.245999999999</v>
      </c>
      <c r="AA521" s="18">
        <f t="shared" si="1589"/>
        <v>0</v>
      </c>
      <c r="AB521" s="18">
        <f t="shared" si="1589"/>
        <v>-55854</v>
      </c>
      <c r="AC521" s="18">
        <f t="shared" si="1589"/>
        <v>0</v>
      </c>
      <c r="AD521" s="18">
        <f t="shared" si="1589"/>
        <v>0</v>
      </c>
      <c r="AE521" s="18"/>
      <c r="AF521" s="41">
        <f t="shared" ref="AF521:AT521" si="1590">AF522</f>
        <v>1478218.04009</v>
      </c>
      <c r="AG521" s="41">
        <f t="shared" si="1590"/>
        <v>0</v>
      </c>
      <c r="AH521" s="41">
        <f t="shared" si="1590"/>
        <v>0</v>
      </c>
      <c r="AI521" s="41">
        <f t="shared" si="1590"/>
        <v>0</v>
      </c>
      <c r="AJ521" s="41">
        <f t="shared" si="1590"/>
        <v>0</v>
      </c>
      <c r="AK521" s="41">
        <f t="shared" si="1590"/>
        <v>0</v>
      </c>
      <c r="AL521" s="41">
        <f t="shared" si="1590"/>
        <v>1288527.33244</v>
      </c>
      <c r="AM521" s="41">
        <f t="shared" si="1590"/>
        <v>0</v>
      </c>
      <c r="AN521" s="41">
        <f t="shared" si="1590"/>
        <v>0</v>
      </c>
      <c r="AO521" s="14">
        <f t="shared" si="1590"/>
        <v>634092.47959</v>
      </c>
      <c r="AP521" s="42">
        <f t="shared" si="1590"/>
        <v>1322289.6536300001</v>
      </c>
      <c r="AQ521" s="42">
        <f t="shared" si="1590"/>
        <v>155928.386</v>
      </c>
      <c r="AR521" s="42">
        <f t="shared" si="1590"/>
        <v>0</v>
      </c>
      <c r="AS521" s="42">
        <f t="shared" si="1590"/>
        <v>0</v>
      </c>
      <c r="AT521" s="42">
        <f t="shared" si="1590"/>
        <v>0</v>
      </c>
      <c r="AU521" s="42">
        <f t="shared" si="1514"/>
        <v>1478218.03963</v>
      </c>
      <c r="AV521" s="42">
        <f t="shared" si="1515"/>
        <v>56501.029369999887</v>
      </c>
      <c r="AW521" s="42">
        <f t="shared" si="1516"/>
        <v>1679394.9139999999</v>
      </c>
      <c r="AX521" s="42">
        <f t="shared" si="1517"/>
        <v>773247.1</v>
      </c>
      <c r="AY521" s="42">
        <f t="shared" si="1518"/>
        <v>916284.2</v>
      </c>
      <c r="AZ521" s="42">
        <f>AZ522</f>
        <v>0</v>
      </c>
      <c r="BA521" s="43">
        <f t="shared" si="1519"/>
        <v>87.167609750016922</v>
      </c>
      <c r="BB521" s="20"/>
    </row>
    <row r="522" spans="2:54" ht="31.2" x14ac:dyDescent="0.3">
      <c r="B522" s="38" t="s">
        <v>342</v>
      </c>
      <c r="C522" s="38" t="s">
        <v>189</v>
      </c>
      <c r="D522" s="38" t="s">
        <v>374</v>
      </c>
      <c r="E522" s="39" t="str">
        <f t="shared" si="1508"/>
        <v>0702</v>
      </c>
      <c r="F522" s="38" t="s">
        <v>370</v>
      </c>
      <c r="G522" s="38" t="s">
        <v>150</v>
      </c>
      <c r="H522" s="40" t="s">
        <v>151</v>
      </c>
      <c r="I522" s="18">
        <v>305078.40000000002</v>
      </c>
      <c r="J522" s="18">
        <f>824701.6+4399.5</f>
        <v>829101.1</v>
      </c>
      <c r="K522" s="18">
        <f>911884.7+4399.5</f>
        <v>916284.2</v>
      </c>
      <c r="L522" s="18"/>
      <c r="M522" s="18"/>
      <c r="N522" s="18"/>
      <c r="O522" s="18">
        <v>155928.386</v>
      </c>
      <c r="P522" s="18">
        <v>0</v>
      </c>
      <c r="Q522" s="18">
        <f>12798.84+55089.54+330930.267</f>
        <v>398818.647</v>
      </c>
      <c r="R522" s="18">
        <v>530217.79099999997</v>
      </c>
      <c r="S522" s="18">
        <f>90859.246+53816.599</f>
        <v>144675.845</v>
      </c>
      <c r="T522" s="18">
        <f t="shared" si="1577"/>
        <v>1534719.0689999999</v>
      </c>
      <c r="U522" s="18">
        <f t="shared" si="1510"/>
        <v>829101.1</v>
      </c>
      <c r="V522" s="18">
        <f t="shared" si="1511"/>
        <v>916284.2</v>
      </c>
      <c r="W522" s="18"/>
      <c r="X522" s="18"/>
      <c r="Y522" s="18">
        <v>53816.599000000002</v>
      </c>
      <c r="Z522" s="18">
        <v>90859.245999999999</v>
      </c>
      <c r="AA522" s="18"/>
      <c r="AB522" s="18">
        <v>-55854</v>
      </c>
      <c r="AC522" s="18"/>
      <c r="AD522" s="18"/>
      <c r="AE522" s="18"/>
      <c r="AF522" s="41">
        <v>1478218.04009</v>
      </c>
      <c r="AG522" s="41"/>
      <c r="AH522" s="41">
        <v>0</v>
      </c>
      <c r="AI522" s="41">
        <v>0</v>
      </c>
      <c r="AJ522" s="41">
        <v>0</v>
      </c>
      <c r="AK522" s="41">
        <v>0</v>
      </c>
      <c r="AL522" s="41">
        <v>1288527.33244</v>
      </c>
      <c r="AM522" s="41">
        <v>0</v>
      </c>
      <c r="AN522" s="41">
        <v>0</v>
      </c>
      <c r="AO522" s="42">
        <v>634092.47959</v>
      </c>
      <c r="AP522" s="42">
        <v>1322289.6536300001</v>
      </c>
      <c r="AQ522" s="42">
        <v>155928.386</v>
      </c>
      <c r="AR522" s="42">
        <v>0</v>
      </c>
      <c r="AS522" s="42">
        <v>0</v>
      </c>
      <c r="AT522" s="42">
        <v>0</v>
      </c>
      <c r="AU522" s="42">
        <f t="shared" si="1514"/>
        <v>1478218.03963</v>
      </c>
      <c r="AV522" s="42">
        <f t="shared" si="1515"/>
        <v>56501.029369999887</v>
      </c>
      <c r="AW522" s="42">
        <f t="shared" si="1516"/>
        <v>1679394.9139999999</v>
      </c>
      <c r="AX522" s="42">
        <f t="shared" si="1517"/>
        <v>773247.1</v>
      </c>
      <c r="AY522" s="42">
        <f t="shared" si="1518"/>
        <v>916284.2</v>
      </c>
      <c r="AZ522" s="42"/>
      <c r="BA522" s="43">
        <f t="shared" si="1519"/>
        <v>87.167609750016922</v>
      </c>
      <c r="BB522" s="44"/>
    </row>
    <row r="523" spans="2:54" ht="46.8" x14ac:dyDescent="0.3">
      <c r="B523" s="38" t="s">
        <v>342</v>
      </c>
      <c r="C523" s="38" t="s">
        <v>189</v>
      </c>
      <c r="D523" s="38" t="s">
        <v>374</v>
      </c>
      <c r="E523" s="39" t="str">
        <f t="shared" si="1508"/>
        <v>0702</v>
      </c>
      <c r="F523" s="16" t="s">
        <v>372</v>
      </c>
      <c r="G523" s="38"/>
      <c r="H523" s="48" t="s">
        <v>373</v>
      </c>
      <c r="I523" s="18"/>
      <c r="J523" s="18"/>
      <c r="K523" s="18"/>
      <c r="L523" s="18"/>
      <c r="M523" s="18"/>
      <c r="N523" s="18"/>
      <c r="O523" s="18">
        <f>O524</f>
        <v>0</v>
      </c>
      <c r="P523" s="18">
        <f>P524</f>
        <v>0</v>
      </c>
      <c r="Q523" s="18">
        <f>Q524</f>
        <v>0</v>
      </c>
      <c r="R523" s="18">
        <f>R524</f>
        <v>0</v>
      </c>
      <c r="S523" s="18"/>
      <c r="T523" s="18">
        <f t="shared" si="1577"/>
        <v>0</v>
      </c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41">
        <f t="shared" ref="AF523:AT523" si="1591">AF524</f>
        <v>1200</v>
      </c>
      <c r="AG523" s="41">
        <f t="shared" si="1591"/>
        <v>0</v>
      </c>
      <c r="AH523" s="41">
        <f t="shared" si="1591"/>
        <v>1200</v>
      </c>
      <c r="AI523" s="41">
        <f t="shared" si="1591"/>
        <v>0</v>
      </c>
      <c r="AJ523" s="41">
        <f t="shared" si="1591"/>
        <v>0</v>
      </c>
      <c r="AK523" s="41">
        <f t="shared" si="1591"/>
        <v>0</v>
      </c>
      <c r="AL523" s="41">
        <f t="shared" si="1591"/>
        <v>1200</v>
      </c>
      <c r="AM523" s="41">
        <f t="shared" si="1591"/>
        <v>1200</v>
      </c>
      <c r="AN523" s="41">
        <f t="shared" si="1591"/>
        <v>0</v>
      </c>
      <c r="AO523" s="14">
        <f t="shared" si="1591"/>
        <v>1200</v>
      </c>
      <c r="AP523" s="42">
        <f t="shared" si="1591"/>
        <v>1200</v>
      </c>
      <c r="AQ523" s="42">
        <f t="shared" si="1591"/>
        <v>0</v>
      </c>
      <c r="AR523" s="42">
        <f t="shared" si="1591"/>
        <v>0</v>
      </c>
      <c r="AS523" s="42">
        <f t="shared" si="1591"/>
        <v>0</v>
      </c>
      <c r="AT523" s="42">
        <f t="shared" si="1591"/>
        <v>0</v>
      </c>
      <c r="AU523" s="42">
        <f t="shared" si="1514"/>
        <v>1200</v>
      </c>
      <c r="AV523" s="42">
        <f t="shared" si="1515"/>
        <v>-1200</v>
      </c>
      <c r="AW523" s="42"/>
      <c r="AX523" s="42"/>
      <c r="AY523" s="42"/>
      <c r="AZ523" s="42"/>
      <c r="BA523" s="43">
        <f t="shared" si="1519"/>
        <v>100</v>
      </c>
      <c r="BB523" s="44"/>
    </row>
    <row r="524" spans="2:54" ht="31.2" x14ac:dyDescent="0.3">
      <c r="B524" s="38" t="s">
        <v>342</v>
      </c>
      <c r="C524" s="38" t="s">
        <v>189</v>
      </c>
      <c r="D524" s="38" t="s">
        <v>374</v>
      </c>
      <c r="E524" s="39" t="str">
        <f t="shared" si="1508"/>
        <v>0702</v>
      </c>
      <c r="F524" s="16" t="s">
        <v>372</v>
      </c>
      <c r="G524" s="38" t="s">
        <v>150</v>
      </c>
      <c r="H524" s="40" t="s">
        <v>151</v>
      </c>
      <c r="I524" s="18"/>
      <c r="J524" s="18"/>
      <c r="K524" s="18"/>
      <c r="L524" s="18"/>
      <c r="M524" s="18"/>
      <c r="N524" s="18"/>
      <c r="O524" s="18">
        <v>0</v>
      </c>
      <c r="P524" s="18">
        <v>0</v>
      </c>
      <c r="Q524" s="18">
        <v>0</v>
      </c>
      <c r="R524" s="18">
        <v>0</v>
      </c>
      <c r="S524" s="18"/>
      <c r="T524" s="18">
        <f t="shared" si="1577"/>
        <v>0</v>
      </c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41">
        <v>1200</v>
      </c>
      <c r="AG524" s="41"/>
      <c r="AH524" s="41">
        <f>AF524</f>
        <v>1200</v>
      </c>
      <c r="AI524" s="41">
        <f>AG524</f>
        <v>0</v>
      </c>
      <c r="AJ524" s="41">
        <v>0</v>
      </c>
      <c r="AK524" s="41">
        <v>0</v>
      </c>
      <c r="AL524" s="41">
        <v>1200</v>
      </c>
      <c r="AM524" s="41">
        <f>AL524</f>
        <v>1200</v>
      </c>
      <c r="AN524" s="41">
        <v>0</v>
      </c>
      <c r="AO524" s="42">
        <v>1200</v>
      </c>
      <c r="AP524" s="42">
        <v>1200</v>
      </c>
      <c r="AQ524" s="42">
        <v>0</v>
      </c>
      <c r="AR524" s="42">
        <v>0</v>
      </c>
      <c r="AS524" s="42">
        <v>0</v>
      </c>
      <c r="AT524" s="42">
        <v>0</v>
      </c>
      <c r="AU524" s="42">
        <f t="shared" si="1514"/>
        <v>1200</v>
      </c>
      <c r="AV524" s="42">
        <f t="shared" si="1515"/>
        <v>-1200</v>
      </c>
      <c r="AW524" s="42"/>
      <c r="AX524" s="42"/>
      <c r="AY524" s="42"/>
      <c r="AZ524" s="42"/>
      <c r="BA524" s="43">
        <f t="shared" si="1519"/>
        <v>100</v>
      </c>
      <c r="BB524" s="44"/>
    </row>
    <row r="525" spans="2:54" ht="31.2" x14ac:dyDescent="0.3">
      <c r="B525" s="38" t="s">
        <v>342</v>
      </c>
      <c r="C525" s="38" t="s">
        <v>189</v>
      </c>
      <c r="D525" s="38" t="s">
        <v>374</v>
      </c>
      <c r="E525" s="39" t="str">
        <f t="shared" si="1508"/>
        <v>0702</v>
      </c>
      <c r="F525" s="38" t="s">
        <v>428</v>
      </c>
      <c r="G525" s="38"/>
      <c r="H525" s="40" t="s">
        <v>383</v>
      </c>
      <c r="I525" s="18">
        <f t="shared" ref="I525:S525" si="1592">I526</f>
        <v>553617.1</v>
      </c>
      <c r="J525" s="18">
        <f t="shared" si="1592"/>
        <v>2434453.9</v>
      </c>
      <c r="K525" s="18">
        <f t="shared" si="1592"/>
        <v>0</v>
      </c>
      <c r="L525" s="18">
        <f t="shared" si="1592"/>
        <v>0</v>
      </c>
      <c r="M525" s="18">
        <f t="shared" si="1592"/>
        <v>0</v>
      </c>
      <c r="N525" s="18">
        <f t="shared" si="1592"/>
        <v>0</v>
      </c>
      <c r="O525" s="18">
        <f t="shared" si="1592"/>
        <v>0</v>
      </c>
      <c r="P525" s="18">
        <f t="shared" si="1592"/>
        <v>0</v>
      </c>
      <c r="Q525" s="18">
        <f t="shared" si="1592"/>
        <v>0</v>
      </c>
      <c r="R525" s="18">
        <f t="shared" si="1592"/>
        <v>54112.298999999999</v>
      </c>
      <c r="S525" s="18">
        <f t="shared" si="1592"/>
        <v>0</v>
      </c>
      <c r="T525" s="18">
        <f t="shared" si="1577"/>
        <v>607729.39899999998</v>
      </c>
      <c r="U525" s="18">
        <f t="shared" si="1510"/>
        <v>2434453.9</v>
      </c>
      <c r="V525" s="18">
        <f t="shared" si="1511"/>
        <v>0</v>
      </c>
      <c r="W525" s="18">
        <f t="shared" ref="W525:AT525" si="1593">W526</f>
        <v>0</v>
      </c>
      <c r="X525" s="18">
        <f t="shared" si="1593"/>
        <v>0</v>
      </c>
      <c r="Y525" s="18">
        <f t="shared" si="1593"/>
        <v>0</v>
      </c>
      <c r="Z525" s="18">
        <f t="shared" si="1593"/>
        <v>0</v>
      </c>
      <c r="AA525" s="18">
        <f t="shared" si="1593"/>
        <v>0</v>
      </c>
      <c r="AB525" s="18">
        <f t="shared" si="1593"/>
        <v>0</v>
      </c>
      <c r="AC525" s="18">
        <f t="shared" si="1593"/>
        <v>0</v>
      </c>
      <c r="AD525" s="18">
        <f t="shared" si="1593"/>
        <v>0</v>
      </c>
      <c r="AE525" s="18">
        <f t="shared" si="1593"/>
        <v>0</v>
      </c>
      <c r="AF525" s="41">
        <f t="shared" si="1593"/>
        <v>0</v>
      </c>
      <c r="AG525" s="41">
        <f t="shared" si="1593"/>
        <v>0</v>
      </c>
      <c r="AH525" s="41">
        <f t="shared" si="1593"/>
        <v>0</v>
      </c>
      <c r="AI525" s="41">
        <f t="shared" si="1593"/>
        <v>0</v>
      </c>
      <c r="AJ525" s="41">
        <f t="shared" si="1593"/>
        <v>0</v>
      </c>
      <c r="AK525" s="41">
        <f t="shared" si="1593"/>
        <v>0</v>
      </c>
      <c r="AL525" s="41">
        <f t="shared" si="1593"/>
        <v>0</v>
      </c>
      <c r="AM525" s="41">
        <f t="shared" si="1593"/>
        <v>0</v>
      </c>
      <c r="AN525" s="41">
        <f t="shared" si="1593"/>
        <v>0</v>
      </c>
      <c r="AO525" s="14">
        <f t="shared" si="1593"/>
        <v>0</v>
      </c>
      <c r="AP525" s="42">
        <f t="shared" si="1593"/>
        <v>0</v>
      </c>
      <c r="AQ525" s="42">
        <f t="shared" si="1593"/>
        <v>0</v>
      </c>
      <c r="AR525" s="42">
        <f t="shared" si="1593"/>
        <v>0</v>
      </c>
      <c r="AS525" s="42">
        <f t="shared" si="1593"/>
        <v>0</v>
      </c>
      <c r="AT525" s="42">
        <f t="shared" si="1593"/>
        <v>0</v>
      </c>
      <c r="AU525" s="42">
        <f t="shared" si="1514"/>
        <v>0</v>
      </c>
      <c r="AV525" s="42">
        <f t="shared" si="1515"/>
        <v>607729.39899999998</v>
      </c>
      <c r="AW525" s="42">
        <f t="shared" si="1516"/>
        <v>607729.39899999998</v>
      </c>
      <c r="AX525" s="42">
        <f t="shared" si="1517"/>
        <v>2434453.9</v>
      </c>
      <c r="AY525" s="42">
        <f t="shared" si="1518"/>
        <v>0</v>
      </c>
      <c r="AZ525" s="42">
        <f>AZ526</f>
        <v>0</v>
      </c>
      <c r="BA525" s="43"/>
      <c r="BB525" s="20">
        <v>0</v>
      </c>
    </row>
    <row r="526" spans="2:54" ht="31.2" x14ac:dyDescent="0.3">
      <c r="B526" s="38" t="s">
        <v>342</v>
      </c>
      <c r="C526" s="38" t="s">
        <v>189</v>
      </c>
      <c r="D526" s="38" t="s">
        <v>374</v>
      </c>
      <c r="E526" s="39" t="str">
        <f t="shared" si="1508"/>
        <v>0702</v>
      </c>
      <c r="F526" s="38" t="s">
        <v>428</v>
      </c>
      <c r="G526" s="38" t="s">
        <v>150</v>
      </c>
      <c r="H526" s="40" t="s">
        <v>151</v>
      </c>
      <c r="I526" s="18">
        <f>44555.3+509061.8</f>
        <v>553617.1</v>
      </c>
      <c r="J526" s="18">
        <f>300000+2134453.9</f>
        <v>2434453.9</v>
      </c>
      <c r="K526" s="18">
        <v>0</v>
      </c>
      <c r="L526" s="18"/>
      <c r="M526" s="18"/>
      <c r="N526" s="18"/>
      <c r="O526" s="18">
        <v>0</v>
      </c>
      <c r="P526" s="18">
        <v>0</v>
      </c>
      <c r="Q526" s="18">
        <v>0</v>
      </c>
      <c r="R526" s="18">
        <v>54112.298999999999</v>
      </c>
      <c r="S526" s="18"/>
      <c r="T526" s="18">
        <f t="shared" si="1577"/>
        <v>607729.39899999998</v>
      </c>
      <c r="U526" s="18">
        <f t="shared" si="1510"/>
        <v>2434453.9</v>
      </c>
      <c r="V526" s="18">
        <f t="shared" si="1511"/>
        <v>0</v>
      </c>
      <c r="W526" s="18"/>
      <c r="X526" s="18"/>
      <c r="Y526" s="18"/>
      <c r="Z526" s="18"/>
      <c r="AA526" s="18"/>
      <c r="AB526" s="18"/>
      <c r="AC526" s="18"/>
      <c r="AD526" s="18"/>
      <c r="AE526" s="18"/>
      <c r="AF526" s="41">
        <v>0</v>
      </c>
      <c r="AG526" s="41"/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2">
        <v>0</v>
      </c>
      <c r="AP526" s="42">
        <v>0</v>
      </c>
      <c r="AQ526" s="42">
        <v>0</v>
      </c>
      <c r="AR526" s="42">
        <v>0</v>
      </c>
      <c r="AS526" s="42">
        <v>0</v>
      </c>
      <c r="AT526" s="42">
        <v>0</v>
      </c>
      <c r="AU526" s="42">
        <f t="shared" si="1514"/>
        <v>0</v>
      </c>
      <c r="AV526" s="42">
        <f t="shared" si="1515"/>
        <v>607729.39899999998</v>
      </c>
      <c r="AW526" s="42">
        <f t="shared" si="1516"/>
        <v>607729.39899999998</v>
      </c>
      <c r="AX526" s="42">
        <f t="shared" si="1517"/>
        <v>2434453.9</v>
      </c>
      <c r="AY526" s="42">
        <f t="shared" si="1518"/>
        <v>0</v>
      </c>
      <c r="AZ526" s="42"/>
      <c r="BA526" s="43"/>
      <c r="BB526" s="44">
        <v>0</v>
      </c>
    </row>
    <row r="527" spans="2:54" ht="31.2" x14ac:dyDescent="0.3">
      <c r="B527" s="38" t="s">
        <v>342</v>
      </c>
      <c r="C527" s="38" t="s">
        <v>189</v>
      </c>
      <c r="D527" s="38" t="s">
        <v>374</v>
      </c>
      <c r="E527" s="39" t="str">
        <f t="shared" si="1508"/>
        <v>0702</v>
      </c>
      <c r="F527" s="38" t="s">
        <v>429</v>
      </c>
      <c r="G527" s="38"/>
      <c r="H527" s="40" t="s">
        <v>401</v>
      </c>
      <c r="I527" s="18">
        <f t="shared" ref="I527:S527" si="1594">I528</f>
        <v>76050</v>
      </c>
      <c r="J527" s="18">
        <f t="shared" si="1594"/>
        <v>0</v>
      </c>
      <c r="K527" s="18">
        <f t="shared" si="1594"/>
        <v>0</v>
      </c>
      <c r="L527" s="18">
        <f t="shared" si="1594"/>
        <v>0</v>
      </c>
      <c r="M527" s="18">
        <f t="shared" si="1594"/>
        <v>0</v>
      </c>
      <c r="N527" s="18">
        <f t="shared" si="1594"/>
        <v>0</v>
      </c>
      <c r="O527" s="18">
        <f t="shared" si="1594"/>
        <v>0</v>
      </c>
      <c r="P527" s="18">
        <f t="shared" si="1594"/>
        <v>0</v>
      </c>
      <c r="Q527" s="18">
        <f t="shared" si="1594"/>
        <v>0</v>
      </c>
      <c r="R527" s="18">
        <f t="shared" si="1594"/>
        <v>0</v>
      </c>
      <c r="S527" s="18">
        <f t="shared" si="1594"/>
        <v>0</v>
      </c>
      <c r="T527" s="18">
        <f t="shared" si="1577"/>
        <v>76050</v>
      </c>
      <c r="U527" s="18">
        <f t="shared" si="1510"/>
        <v>0</v>
      </c>
      <c r="V527" s="18">
        <f t="shared" si="1511"/>
        <v>0</v>
      </c>
      <c r="W527" s="18">
        <f t="shared" ref="W527:AT527" si="1595">W528</f>
        <v>0</v>
      </c>
      <c r="X527" s="18">
        <f t="shared" si="1595"/>
        <v>0</v>
      </c>
      <c r="Y527" s="18">
        <f t="shared" si="1595"/>
        <v>0</v>
      </c>
      <c r="Z527" s="18">
        <f t="shared" si="1595"/>
        <v>0</v>
      </c>
      <c r="AA527" s="18">
        <f t="shared" si="1595"/>
        <v>0</v>
      </c>
      <c r="AB527" s="18">
        <f t="shared" si="1595"/>
        <v>0</v>
      </c>
      <c r="AC527" s="18">
        <f t="shared" si="1595"/>
        <v>0</v>
      </c>
      <c r="AD527" s="18">
        <f t="shared" si="1595"/>
        <v>0</v>
      </c>
      <c r="AE527" s="18">
        <f t="shared" si="1595"/>
        <v>0</v>
      </c>
      <c r="AF527" s="41">
        <f t="shared" si="1595"/>
        <v>0</v>
      </c>
      <c r="AG527" s="41">
        <f t="shared" si="1595"/>
        <v>0</v>
      </c>
      <c r="AH527" s="41">
        <f t="shared" si="1595"/>
        <v>0</v>
      </c>
      <c r="AI527" s="41">
        <f t="shared" si="1595"/>
        <v>0</v>
      </c>
      <c r="AJ527" s="41">
        <f t="shared" si="1595"/>
        <v>0</v>
      </c>
      <c r="AK527" s="41">
        <f t="shared" si="1595"/>
        <v>0</v>
      </c>
      <c r="AL527" s="41">
        <f t="shared" si="1595"/>
        <v>0</v>
      </c>
      <c r="AM527" s="41">
        <f t="shared" si="1595"/>
        <v>0</v>
      </c>
      <c r="AN527" s="41">
        <f t="shared" si="1595"/>
        <v>0</v>
      </c>
      <c r="AO527" s="14">
        <f t="shared" si="1595"/>
        <v>0</v>
      </c>
      <c r="AP527" s="42">
        <f t="shared" si="1595"/>
        <v>0</v>
      </c>
      <c r="AQ527" s="42">
        <f t="shared" si="1595"/>
        <v>0</v>
      </c>
      <c r="AR527" s="42">
        <f t="shared" si="1595"/>
        <v>0</v>
      </c>
      <c r="AS527" s="42">
        <f t="shared" si="1595"/>
        <v>0</v>
      </c>
      <c r="AT527" s="42">
        <f t="shared" si="1595"/>
        <v>0</v>
      </c>
      <c r="AU527" s="42">
        <f t="shared" si="1514"/>
        <v>0</v>
      </c>
      <c r="AV527" s="42">
        <f t="shared" si="1515"/>
        <v>76050</v>
      </c>
      <c r="AW527" s="42">
        <f t="shared" si="1516"/>
        <v>76050</v>
      </c>
      <c r="AX527" s="42">
        <f t="shared" si="1517"/>
        <v>0</v>
      </c>
      <c r="AY527" s="42">
        <f t="shared" si="1518"/>
        <v>0</v>
      </c>
      <c r="AZ527" s="42">
        <f>AZ528</f>
        <v>0</v>
      </c>
      <c r="BA527" s="43"/>
      <c r="BB527" s="20">
        <v>0</v>
      </c>
    </row>
    <row r="528" spans="2:54" ht="31.2" x14ac:dyDescent="0.3">
      <c r="B528" s="38" t="s">
        <v>342</v>
      </c>
      <c r="C528" s="38" t="s">
        <v>189</v>
      </c>
      <c r="D528" s="38" t="s">
        <v>374</v>
      </c>
      <c r="E528" s="39" t="str">
        <f t="shared" si="1508"/>
        <v>0702</v>
      </c>
      <c r="F528" s="38" t="s">
        <v>429</v>
      </c>
      <c r="G528" s="38" t="s">
        <v>150</v>
      </c>
      <c r="H528" s="40" t="s">
        <v>151</v>
      </c>
      <c r="I528" s="18">
        <v>76050</v>
      </c>
      <c r="J528" s="18">
        <v>0</v>
      </c>
      <c r="K528" s="18">
        <v>0</v>
      </c>
      <c r="L528" s="18"/>
      <c r="M528" s="18"/>
      <c r="N528" s="18"/>
      <c r="O528" s="18">
        <v>0</v>
      </c>
      <c r="P528" s="18">
        <v>0</v>
      </c>
      <c r="Q528" s="18">
        <v>0</v>
      </c>
      <c r="R528" s="18">
        <v>0</v>
      </c>
      <c r="S528" s="18"/>
      <c r="T528" s="18">
        <f t="shared" si="1577"/>
        <v>76050</v>
      </c>
      <c r="U528" s="18">
        <f t="shared" si="1510"/>
        <v>0</v>
      </c>
      <c r="V528" s="18">
        <f t="shared" si="1511"/>
        <v>0</v>
      </c>
      <c r="W528" s="18"/>
      <c r="X528" s="18"/>
      <c r="Y528" s="18"/>
      <c r="Z528" s="18"/>
      <c r="AA528" s="18"/>
      <c r="AB528" s="18"/>
      <c r="AC528" s="18"/>
      <c r="AD528" s="18"/>
      <c r="AE528" s="18"/>
      <c r="AF528" s="41">
        <v>0</v>
      </c>
      <c r="AG528" s="41"/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2">
        <v>0</v>
      </c>
      <c r="AP528" s="42">
        <v>0</v>
      </c>
      <c r="AQ528" s="42">
        <v>0</v>
      </c>
      <c r="AR528" s="42">
        <v>0</v>
      </c>
      <c r="AS528" s="42">
        <v>0</v>
      </c>
      <c r="AT528" s="42">
        <v>0</v>
      </c>
      <c r="AU528" s="42">
        <f t="shared" si="1514"/>
        <v>0</v>
      </c>
      <c r="AV528" s="42">
        <f t="shared" si="1515"/>
        <v>76050</v>
      </c>
      <c r="AW528" s="42">
        <f t="shared" si="1516"/>
        <v>76050</v>
      </c>
      <c r="AX528" s="42">
        <f t="shared" si="1517"/>
        <v>0</v>
      </c>
      <c r="AY528" s="42">
        <f t="shared" si="1518"/>
        <v>0</v>
      </c>
      <c r="AZ528" s="42"/>
      <c r="BA528" s="43"/>
      <c r="BB528" s="44">
        <v>0</v>
      </c>
    </row>
    <row r="529" spans="2:54" ht="46.8" x14ac:dyDescent="0.3">
      <c r="B529" s="38" t="s">
        <v>342</v>
      </c>
      <c r="C529" s="38" t="s">
        <v>189</v>
      </c>
      <c r="D529" s="38" t="s">
        <v>374</v>
      </c>
      <c r="E529" s="39" t="str">
        <f t="shared" si="1508"/>
        <v>0702</v>
      </c>
      <c r="F529" s="38" t="s">
        <v>430</v>
      </c>
      <c r="G529" s="38"/>
      <c r="H529" s="40" t="s">
        <v>373</v>
      </c>
      <c r="I529" s="18">
        <f t="shared" ref="I529:S529" si="1596">I530</f>
        <v>36610</v>
      </c>
      <c r="J529" s="18">
        <f t="shared" si="1596"/>
        <v>110260</v>
      </c>
      <c r="K529" s="18">
        <f t="shared" si="1596"/>
        <v>0</v>
      </c>
      <c r="L529" s="18">
        <f t="shared" si="1596"/>
        <v>0</v>
      </c>
      <c r="M529" s="18">
        <f t="shared" si="1596"/>
        <v>0</v>
      </c>
      <c r="N529" s="18">
        <f t="shared" si="1596"/>
        <v>0</v>
      </c>
      <c r="O529" s="18">
        <f t="shared" si="1596"/>
        <v>0</v>
      </c>
      <c r="P529" s="18">
        <f t="shared" si="1596"/>
        <v>0</v>
      </c>
      <c r="Q529" s="18">
        <f t="shared" si="1596"/>
        <v>0</v>
      </c>
      <c r="R529" s="18">
        <f t="shared" si="1596"/>
        <v>0</v>
      </c>
      <c r="S529" s="18">
        <f t="shared" si="1596"/>
        <v>0</v>
      </c>
      <c r="T529" s="18">
        <f t="shared" si="1577"/>
        <v>36610</v>
      </c>
      <c r="U529" s="18">
        <f t="shared" si="1510"/>
        <v>110260</v>
      </c>
      <c r="V529" s="18">
        <f t="shared" si="1511"/>
        <v>0</v>
      </c>
      <c r="W529" s="18">
        <f t="shared" ref="W529:AT529" si="1597">W530</f>
        <v>0</v>
      </c>
      <c r="X529" s="18">
        <f t="shared" si="1597"/>
        <v>0</v>
      </c>
      <c r="Y529" s="18">
        <f t="shared" si="1597"/>
        <v>0</v>
      </c>
      <c r="Z529" s="18">
        <f t="shared" si="1597"/>
        <v>0</v>
      </c>
      <c r="AA529" s="18">
        <f t="shared" si="1597"/>
        <v>0</v>
      </c>
      <c r="AB529" s="18">
        <f t="shared" si="1597"/>
        <v>0</v>
      </c>
      <c r="AC529" s="18">
        <f t="shared" si="1597"/>
        <v>0</v>
      </c>
      <c r="AD529" s="18">
        <f t="shared" si="1597"/>
        <v>0</v>
      </c>
      <c r="AE529" s="18">
        <f t="shared" si="1597"/>
        <v>0</v>
      </c>
      <c r="AF529" s="41">
        <f t="shared" si="1597"/>
        <v>36610</v>
      </c>
      <c r="AG529" s="41">
        <f t="shared" si="1597"/>
        <v>0</v>
      </c>
      <c r="AH529" s="41">
        <f t="shared" si="1597"/>
        <v>18305</v>
      </c>
      <c r="AI529" s="41">
        <f t="shared" si="1597"/>
        <v>0</v>
      </c>
      <c r="AJ529" s="41">
        <f t="shared" si="1597"/>
        <v>0</v>
      </c>
      <c r="AK529" s="41">
        <f t="shared" si="1597"/>
        <v>0</v>
      </c>
      <c r="AL529" s="41">
        <f t="shared" si="1597"/>
        <v>36610</v>
      </c>
      <c r="AM529" s="41">
        <f t="shared" si="1597"/>
        <v>18305</v>
      </c>
      <c r="AN529" s="41">
        <f t="shared" si="1597"/>
        <v>0</v>
      </c>
      <c r="AO529" s="14">
        <f t="shared" si="1597"/>
        <v>21240</v>
      </c>
      <c r="AP529" s="42">
        <f t="shared" si="1597"/>
        <v>36610</v>
      </c>
      <c r="AQ529" s="42">
        <f t="shared" si="1597"/>
        <v>0</v>
      </c>
      <c r="AR529" s="42">
        <f t="shared" si="1597"/>
        <v>0</v>
      </c>
      <c r="AS529" s="42">
        <f t="shared" si="1597"/>
        <v>0</v>
      </c>
      <c r="AT529" s="42">
        <f t="shared" si="1597"/>
        <v>0</v>
      </c>
      <c r="AU529" s="42">
        <f t="shared" si="1514"/>
        <v>36610</v>
      </c>
      <c r="AV529" s="42">
        <f t="shared" si="1515"/>
        <v>0</v>
      </c>
      <c r="AW529" s="42">
        <f t="shared" si="1516"/>
        <v>36610</v>
      </c>
      <c r="AX529" s="42">
        <f t="shared" si="1517"/>
        <v>110260</v>
      </c>
      <c r="AY529" s="42">
        <f t="shared" si="1518"/>
        <v>0</v>
      </c>
      <c r="AZ529" s="42">
        <f>AZ530</f>
        <v>0</v>
      </c>
      <c r="BA529" s="43">
        <f t="shared" si="1519"/>
        <v>100</v>
      </c>
      <c r="BB529" s="20"/>
    </row>
    <row r="530" spans="2:54" ht="31.2" x14ac:dyDescent="0.3">
      <c r="B530" s="38" t="s">
        <v>342</v>
      </c>
      <c r="C530" s="38" t="s">
        <v>189</v>
      </c>
      <c r="D530" s="38" t="s">
        <v>374</v>
      </c>
      <c r="E530" s="39" t="str">
        <f t="shared" si="1508"/>
        <v>0702</v>
      </c>
      <c r="F530" s="38" t="s">
        <v>430</v>
      </c>
      <c r="G530" s="38" t="s">
        <v>150</v>
      </c>
      <c r="H530" s="40" t="s">
        <v>151</v>
      </c>
      <c r="I530" s="18">
        <f>18305+18305</f>
        <v>36610</v>
      </c>
      <c r="J530" s="18">
        <f>55130+55130</f>
        <v>110260</v>
      </c>
      <c r="K530" s="18">
        <v>0</v>
      </c>
      <c r="L530" s="18"/>
      <c r="M530" s="18"/>
      <c r="N530" s="18"/>
      <c r="O530" s="18">
        <v>0</v>
      </c>
      <c r="P530" s="18">
        <v>0</v>
      </c>
      <c r="Q530" s="18">
        <v>0</v>
      </c>
      <c r="R530" s="18">
        <v>0</v>
      </c>
      <c r="S530" s="18"/>
      <c r="T530" s="18">
        <f t="shared" si="1577"/>
        <v>36610</v>
      </c>
      <c r="U530" s="18">
        <f t="shared" si="1510"/>
        <v>110260</v>
      </c>
      <c r="V530" s="18">
        <f t="shared" si="1511"/>
        <v>0</v>
      </c>
      <c r="W530" s="18"/>
      <c r="X530" s="18"/>
      <c r="Y530" s="18"/>
      <c r="Z530" s="18"/>
      <c r="AA530" s="18"/>
      <c r="AB530" s="18"/>
      <c r="AC530" s="18"/>
      <c r="AD530" s="18"/>
      <c r="AE530" s="18"/>
      <c r="AF530" s="41">
        <v>36610</v>
      </c>
      <c r="AG530" s="41"/>
      <c r="AH530" s="41">
        <v>18305</v>
      </c>
      <c r="AI530" s="41"/>
      <c r="AJ530" s="41">
        <v>0</v>
      </c>
      <c r="AK530" s="41">
        <v>0</v>
      </c>
      <c r="AL530" s="41">
        <v>36610</v>
      </c>
      <c r="AM530" s="41">
        <v>18305</v>
      </c>
      <c r="AN530" s="41">
        <v>0</v>
      </c>
      <c r="AO530" s="42">
        <v>21240</v>
      </c>
      <c r="AP530" s="42">
        <v>36610</v>
      </c>
      <c r="AQ530" s="42">
        <v>0</v>
      </c>
      <c r="AR530" s="42">
        <v>0</v>
      </c>
      <c r="AS530" s="42">
        <v>0</v>
      </c>
      <c r="AT530" s="42">
        <v>0</v>
      </c>
      <c r="AU530" s="42">
        <f t="shared" si="1514"/>
        <v>36610</v>
      </c>
      <c r="AV530" s="42">
        <f t="shared" si="1515"/>
        <v>0</v>
      </c>
      <c r="AW530" s="42">
        <f t="shared" si="1516"/>
        <v>36610</v>
      </c>
      <c r="AX530" s="42">
        <f t="shared" si="1517"/>
        <v>110260</v>
      </c>
      <c r="AY530" s="42">
        <f t="shared" si="1518"/>
        <v>0</v>
      </c>
      <c r="AZ530" s="42"/>
      <c r="BA530" s="43">
        <f t="shared" si="1519"/>
        <v>100</v>
      </c>
      <c r="BB530" s="44"/>
    </row>
    <row r="531" spans="2:54" s="30" customFormat="1" x14ac:dyDescent="0.3">
      <c r="B531" s="31" t="s">
        <v>342</v>
      </c>
      <c r="C531" s="31" t="s">
        <v>189</v>
      </c>
      <c r="D531" s="31" t="s">
        <v>94</v>
      </c>
      <c r="E531" s="29" t="str">
        <f t="shared" si="1508"/>
        <v>0703</v>
      </c>
      <c r="F531" s="31"/>
      <c r="G531" s="31"/>
      <c r="H531" s="32" t="s">
        <v>242</v>
      </c>
      <c r="I531" s="33">
        <f t="shared" ref="I531:I532" si="1598">I532</f>
        <v>1013522.1</v>
      </c>
      <c r="J531" s="33">
        <f t="shared" ref="J531:J532" si="1599">J532</f>
        <v>1156320.7999999998</v>
      </c>
      <c r="K531" s="33">
        <f t="shared" ref="K531:K532" si="1600">K532</f>
        <v>1006626.7999999999</v>
      </c>
      <c r="L531" s="33">
        <f t="shared" ref="L531:L532" si="1601">L532</f>
        <v>-52616.799999999996</v>
      </c>
      <c r="M531" s="33">
        <f t="shared" ref="M531:M532" si="1602">M532</f>
        <v>-52942.899999999994</v>
      </c>
      <c r="N531" s="33">
        <f t="shared" ref="N531:N532" si="1603">N532</f>
        <v>-52942.899999999994</v>
      </c>
      <c r="O531" s="33">
        <f t="shared" ref="O531:O532" si="1604">O532</f>
        <v>52584.88</v>
      </c>
      <c r="P531" s="33">
        <f t="shared" ref="P531:P532" si="1605">P532</f>
        <v>-71675.931000000011</v>
      </c>
      <c r="Q531" s="33">
        <f t="shared" ref="Q531:Q532" si="1606">Q532</f>
        <v>-11204.682000000001</v>
      </c>
      <c r="R531" s="33">
        <f t="shared" ref="R531:R532" si="1607">R532</f>
        <v>46385.756999999998</v>
      </c>
      <c r="S531" s="33">
        <f t="shared" ref="S531:S532" si="1608">S532</f>
        <v>78898.819999999992</v>
      </c>
      <c r="T531" s="33">
        <f t="shared" si="1577"/>
        <v>1055894.1439999999</v>
      </c>
      <c r="U531" s="33">
        <f t="shared" si="1510"/>
        <v>1103377.8999999999</v>
      </c>
      <c r="V531" s="33">
        <f t="shared" si="1511"/>
        <v>953683.89999999991</v>
      </c>
      <c r="W531" s="33">
        <f t="shared" ref="W531:W532" si="1609">W532</f>
        <v>3892.4680000000003</v>
      </c>
      <c r="X531" s="33">
        <f t="shared" ref="X531:X532" si="1610">X532</f>
        <v>0</v>
      </c>
      <c r="Y531" s="33">
        <f t="shared" ref="Y531:Y532" si="1611">Y532</f>
        <v>75006.351999999999</v>
      </c>
      <c r="Z531" s="33">
        <f t="shared" ref="Z531:Z532" si="1612">Z532</f>
        <v>0</v>
      </c>
      <c r="AA531" s="33">
        <f t="shared" ref="AA531:AA532" si="1613">AA532</f>
        <v>118.2</v>
      </c>
      <c r="AB531" s="33">
        <f t="shared" ref="AB531:AB532" si="1614">AB532</f>
        <v>-77943.97</v>
      </c>
      <c r="AC531" s="33">
        <f t="shared" ref="AC531:AC532" si="1615">AC532</f>
        <v>118.2</v>
      </c>
      <c r="AD531" s="33">
        <f t="shared" ref="AD531:AD532" si="1616">AD532</f>
        <v>0</v>
      </c>
      <c r="AE531" s="33">
        <f t="shared" ref="AE531:AE532" si="1617">AE532</f>
        <v>0</v>
      </c>
      <c r="AF531" s="34">
        <f t="shared" ref="AF531:AF532" si="1618">AF532</f>
        <v>965391.91073</v>
      </c>
      <c r="AG531" s="34">
        <f t="shared" ref="AG531:AG532" si="1619">AG532</f>
        <v>0</v>
      </c>
      <c r="AH531" s="34">
        <f t="shared" ref="AH531:AH532" si="1620">AH532</f>
        <v>0</v>
      </c>
      <c r="AI531" s="34">
        <f t="shared" ref="AI531:AI532" si="1621">AI532</f>
        <v>0</v>
      </c>
      <c r="AJ531" s="34">
        <f t="shared" ref="AJ531:AJ532" si="1622">AJ532</f>
        <v>0</v>
      </c>
      <c r="AK531" s="34">
        <f t="shared" ref="AK531:AK532" si="1623">AK532</f>
        <v>0</v>
      </c>
      <c r="AL531" s="34">
        <f t="shared" ref="AL531:AL532" si="1624">AL532</f>
        <v>956820.67248999991</v>
      </c>
      <c r="AM531" s="34">
        <f t="shared" ref="AM531:AM532" si="1625">AM532</f>
        <v>0</v>
      </c>
      <c r="AN531" s="34">
        <f t="shared" ref="AN531:AN532" si="1626">AN532</f>
        <v>0</v>
      </c>
      <c r="AO531" s="35">
        <f t="shared" ref="AO531:AO532" si="1627">AO532</f>
        <v>592137.97794000013</v>
      </c>
      <c r="AP531" s="36">
        <f t="shared" ref="AP531:AP532" si="1628">AP532</f>
        <v>927133.61334000004</v>
      </c>
      <c r="AQ531" s="36">
        <f t="shared" ref="AQ531:AQ532" si="1629">AQ532</f>
        <v>52584.88</v>
      </c>
      <c r="AR531" s="36">
        <f t="shared" ref="AR531:AR532" si="1630">AR532</f>
        <v>0</v>
      </c>
      <c r="AS531" s="36">
        <f t="shared" ref="AS531:AS532" si="1631">AS532</f>
        <v>0</v>
      </c>
      <c r="AT531" s="36">
        <f t="shared" ref="AT531:AT532" si="1632">AT532</f>
        <v>0</v>
      </c>
      <c r="AU531" s="36">
        <f t="shared" si="1514"/>
        <v>979718.49334000004</v>
      </c>
      <c r="AV531" s="36">
        <f t="shared" si="1515"/>
        <v>76175.65065999981</v>
      </c>
      <c r="AW531" s="36">
        <f t="shared" si="1516"/>
        <v>1134792.9639999999</v>
      </c>
      <c r="AX531" s="36">
        <f t="shared" si="1517"/>
        <v>1025552.1299999999</v>
      </c>
      <c r="AY531" s="36">
        <f t="shared" si="1518"/>
        <v>953802.09999999986</v>
      </c>
      <c r="AZ531" s="36">
        <f t="shared" ref="AZ531:AZ532" si="1633">AZ532</f>
        <v>0</v>
      </c>
      <c r="BA531" s="37">
        <f t="shared" si="1519"/>
        <v>99.112149361856709</v>
      </c>
      <c r="BB531" s="20"/>
    </row>
    <row r="532" spans="2:54" ht="31.2" x14ac:dyDescent="0.3">
      <c r="B532" s="38" t="s">
        <v>342</v>
      </c>
      <c r="C532" s="38" t="s">
        <v>189</v>
      </c>
      <c r="D532" s="38" t="s">
        <v>94</v>
      </c>
      <c r="E532" s="39" t="str">
        <f t="shared" si="1508"/>
        <v>0703</v>
      </c>
      <c r="F532" s="38" t="s">
        <v>345</v>
      </c>
      <c r="G532" s="38"/>
      <c r="H532" s="40" t="s">
        <v>346</v>
      </c>
      <c r="I532" s="18">
        <f t="shared" si="1598"/>
        <v>1013522.1</v>
      </c>
      <c r="J532" s="18">
        <f t="shared" si="1599"/>
        <v>1156320.7999999998</v>
      </c>
      <c r="K532" s="18">
        <f t="shared" si="1600"/>
        <v>1006626.7999999999</v>
      </c>
      <c r="L532" s="18">
        <f t="shared" si="1601"/>
        <v>-52616.799999999996</v>
      </c>
      <c r="M532" s="18">
        <f t="shared" si="1602"/>
        <v>-52942.899999999994</v>
      </c>
      <c r="N532" s="18">
        <f t="shared" si="1603"/>
        <v>-52942.899999999994</v>
      </c>
      <c r="O532" s="18">
        <f t="shared" si="1604"/>
        <v>52584.88</v>
      </c>
      <c r="P532" s="18">
        <f t="shared" si="1605"/>
        <v>-71675.931000000011</v>
      </c>
      <c r="Q532" s="18">
        <f t="shared" si="1606"/>
        <v>-11204.682000000001</v>
      </c>
      <c r="R532" s="18">
        <f t="shared" si="1607"/>
        <v>46385.756999999998</v>
      </c>
      <c r="S532" s="18">
        <f t="shared" si="1608"/>
        <v>78898.819999999992</v>
      </c>
      <c r="T532" s="18">
        <f t="shared" si="1577"/>
        <v>1055894.1439999999</v>
      </c>
      <c r="U532" s="18">
        <f t="shared" si="1510"/>
        <v>1103377.8999999999</v>
      </c>
      <c r="V532" s="18">
        <f t="shared" si="1511"/>
        <v>953683.89999999991</v>
      </c>
      <c r="W532" s="18">
        <f t="shared" si="1609"/>
        <v>3892.4680000000003</v>
      </c>
      <c r="X532" s="18">
        <f t="shared" si="1610"/>
        <v>0</v>
      </c>
      <c r="Y532" s="18">
        <f t="shared" si="1611"/>
        <v>75006.351999999999</v>
      </c>
      <c r="Z532" s="18">
        <f t="shared" si="1612"/>
        <v>0</v>
      </c>
      <c r="AA532" s="18">
        <f t="shared" si="1613"/>
        <v>118.2</v>
      </c>
      <c r="AB532" s="18">
        <f t="shared" si="1614"/>
        <v>-77943.97</v>
      </c>
      <c r="AC532" s="18">
        <f t="shared" si="1615"/>
        <v>118.2</v>
      </c>
      <c r="AD532" s="18">
        <f t="shared" si="1616"/>
        <v>0</v>
      </c>
      <c r="AE532" s="18">
        <f t="shared" si="1617"/>
        <v>0</v>
      </c>
      <c r="AF532" s="41">
        <f t="shared" si="1618"/>
        <v>965391.91073</v>
      </c>
      <c r="AG532" s="41">
        <f t="shared" si="1619"/>
        <v>0</v>
      </c>
      <c r="AH532" s="41">
        <f t="shared" si="1620"/>
        <v>0</v>
      </c>
      <c r="AI532" s="41">
        <f t="shared" si="1621"/>
        <v>0</v>
      </c>
      <c r="AJ532" s="41">
        <f t="shared" si="1622"/>
        <v>0</v>
      </c>
      <c r="AK532" s="41">
        <f t="shared" si="1623"/>
        <v>0</v>
      </c>
      <c r="AL532" s="41">
        <f t="shared" si="1624"/>
        <v>956820.67248999991</v>
      </c>
      <c r="AM532" s="41">
        <f t="shared" si="1625"/>
        <v>0</v>
      </c>
      <c r="AN532" s="41">
        <f t="shared" si="1626"/>
        <v>0</v>
      </c>
      <c r="AO532" s="42">
        <f t="shared" si="1627"/>
        <v>592137.97794000013</v>
      </c>
      <c r="AP532" s="42">
        <f t="shared" si="1628"/>
        <v>927133.61334000004</v>
      </c>
      <c r="AQ532" s="42">
        <f t="shared" si="1629"/>
        <v>52584.88</v>
      </c>
      <c r="AR532" s="42">
        <f t="shared" si="1630"/>
        <v>0</v>
      </c>
      <c r="AS532" s="42">
        <f t="shared" si="1631"/>
        <v>0</v>
      </c>
      <c r="AT532" s="42">
        <f t="shared" si="1632"/>
        <v>0</v>
      </c>
      <c r="AU532" s="42">
        <f t="shared" si="1514"/>
        <v>979718.49334000004</v>
      </c>
      <c r="AV532" s="42">
        <f t="shared" si="1515"/>
        <v>76175.65065999981</v>
      </c>
      <c r="AW532" s="42">
        <f t="shared" si="1516"/>
        <v>1134792.9639999999</v>
      </c>
      <c r="AX532" s="42">
        <f t="shared" si="1517"/>
        <v>1025552.1299999999</v>
      </c>
      <c r="AY532" s="42">
        <f t="shared" si="1518"/>
        <v>953802.09999999986</v>
      </c>
      <c r="AZ532" s="42">
        <f t="shared" si="1633"/>
        <v>0</v>
      </c>
      <c r="BA532" s="43">
        <f t="shared" si="1519"/>
        <v>99.112149361856709</v>
      </c>
      <c r="BB532" s="20"/>
    </row>
    <row r="533" spans="2:54" x14ac:dyDescent="0.3">
      <c r="B533" s="38" t="s">
        <v>342</v>
      </c>
      <c r="C533" s="38" t="s">
        <v>189</v>
      </c>
      <c r="D533" s="38" t="s">
        <v>94</v>
      </c>
      <c r="E533" s="39" t="str">
        <f t="shared" si="1508"/>
        <v>0703</v>
      </c>
      <c r="F533" s="38" t="s">
        <v>352</v>
      </c>
      <c r="G533" s="38"/>
      <c r="H533" s="40" t="s">
        <v>49</v>
      </c>
      <c r="I533" s="18">
        <f t="shared" ref="I533:S533" si="1634">I534+I545+I548+I552</f>
        <v>1013522.1</v>
      </c>
      <c r="J533" s="18">
        <f t="shared" si="1634"/>
        <v>1156320.7999999998</v>
      </c>
      <c r="K533" s="18">
        <f t="shared" si="1634"/>
        <v>1006626.7999999999</v>
      </c>
      <c r="L533" s="18">
        <f t="shared" si="1634"/>
        <v>-52616.799999999996</v>
      </c>
      <c r="M533" s="18">
        <f t="shared" si="1634"/>
        <v>-52942.899999999994</v>
      </c>
      <c r="N533" s="18">
        <f t="shared" si="1634"/>
        <v>-52942.899999999994</v>
      </c>
      <c r="O533" s="18">
        <f t="shared" si="1634"/>
        <v>52584.88</v>
      </c>
      <c r="P533" s="18">
        <f t="shared" si="1634"/>
        <v>-71675.931000000011</v>
      </c>
      <c r="Q533" s="18">
        <f t="shared" si="1634"/>
        <v>-11204.682000000001</v>
      </c>
      <c r="R533" s="18">
        <f t="shared" si="1634"/>
        <v>46385.756999999998</v>
      </c>
      <c r="S533" s="18">
        <f t="shared" si="1634"/>
        <v>78898.819999999992</v>
      </c>
      <c r="T533" s="18">
        <f t="shared" si="1577"/>
        <v>1055894.1439999999</v>
      </c>
      <c r="U533" s="18">
        <f t="shared" si="1510"/>
        <v>1103377.8999999999</v>
      </c>
      <c r="V533" s="18">
        <f t="shared" si="1511"/>
        <v>953683.89999999991</v>
      </c>
      <c r="W533" s="18">
        <f t="shared" ref="W533:AT533" si="1635">W534+W545+W548+W552</f>
        <v>3892.4680000000003</v>
      </c>
      <c r="X533" s="18">
        <f t="shared" si="1635"/>
        <v>0</v>
      </c>
      <c r="Y533" s="18">
        <f t="shared" si="1635"/>
        <v>75006.351999999999</v>
      </c>
      <c r="Z533" s="18">
        <f t="shared" si="1635"/>
        <v>0</v>
      </c>
      <c r="AA533" s="18">
        <f t="shared" si="1635"/>
        <v>118.2</v>
      </c>
      <c r="AB533" s="18">
        <f t="shared" si="1635"/>
        <v>-77943.97</v>
      </c>
      <c r="AC533" s="18">
        <f t="shared" si="1635"/>
        <v>118.2</v>
      </c>
      <c r="AD533" s="18">
        <f t="shared" si="1635"/>
        <v>0</v>
      </c>
      <c r="AE533" s="18">
        <f t="shared" si="1635"/>
        <v>0</v>
      </c>
      <c r="AF533" s="41">
        <f t="shared" si="1635"/>
        <v>965391.91073</v>
      </c>
      <c r="AG533" s="41">
        <f t="shared" si="1635"/>
        <v>0</v>
      </c>
      <c r="AH533" s="41">
        <f t="shared" si="1635"/>
        <v>0</v>
      </c>
      <c r="AI533" s="41">
        <f t="shared" si="1635"/>
        <v>0</v>
      </c>
      <c r="AJ533" s="41">
        <f t="shared" si="1635"/>
        <v>0</v>
      </c>
      <c r="AK533" s="41">
        <f t="shared" si="1635"/>
        <v>0</v>
      </c>
      <c r="AL533" s="41">
        <f t="shared" si="1635"/>
        <v>956820.67248999991</v>
      </c>
      <c r="AM533" s="41">
        <f t="shared" si="1635"/>
        <v>0</v>
      </c>
      <c r="AN533" s="41">
        <f t="shared" si="1635"/>
        <v>0</v>
      </c>
      <c r="AO533" s="14">
        <f t="shared" si="1635"/>
        <v>592137.97794000013</v>
      </c>
      <c r="AP533" s="42">
        <f t="shared" si="1635"/>
        <v>927133.61334000004</v>
      </c>
      <c r="AQ533" s="42">
        <f t="shared" si="1635"/>
        <v>52584.88</v>
      </c>
      <c r="AR533" s="42">
        <f t="shared" si="1635"/>
        <v>0</v>
      </c>
      <c r="AS533" s="42">
        <f t="shared" si="1635"/>
        <v>0</v>
      </c>
      <c r="AT533" s="42">
        <f t="shared" si="1635"/>
        <v>0</v>
      </c>
      <c r="AU533" s="42">
        <f t="shared" si="1514"/>
        <v>979718.49334000004</v>
      </c>
      <c r="AV533" s="42">
        <f t="shared" si="1515"/>
        <v>76175.65065999981</v>
      </c>
      <c r="AW533" s="42">
        <f t="shared" si="1516"/>
        <v>1134792.9639999999</v>
      </c>
      <c r="AX533" s="42">
        <f t="shared" si="1517"/>
        <v>1025552.1299999999</v>
      </c>
      <c r="AY533" s="42">
        <f t="shared" si="1518"/>
        <v>953802.09999999986</v>
      </c>
      <c r="AZ533" s="42">
        <f>AZ534+AZ545+AZ548+AZ552</f>
        <v>0</v>
      </c>
      <c r="BA533" s="43">
        <f t="shared" si="1519"/>
        <v>99.112149361856709</v>
      </c>
      <c r="BB533" s="20"/>
    </row>
    <row r="534" spans="2:54" ht="46.8" x14ac:dyDescent="0.3">
      <c r="B534" s="38" t="s">
        <v>342</v>
      </c>
      <c r="C534" s="38" t="s">
        <v>189</v>
      </c>
      <c r="D534" s="38" t="s">
        <v>94</v>
      </c>
      <c r="E534" s="39" t="str">
        <f t="shared" si="1508"/>
        <v>0703</v>
      </c>
      <c r="F534" s="38" t="s">
        <v>414</v>
      </c>
      <c r="G534" s="38"/>
      <c r="H534" s="40" t="s">
        <v>415</v>
      </c>
      <c r="I534" s="18">
        <f t="shared" ref="I534:S534" si="1636">I535+I540+I542</f>
        <v>978046.4</v>
      </c>
      <c r="J534" s="18">
        <f t="shared" si="1636"/>
        <v>981443.29999999993</v>
      </c>
      <c r="K534" s="18">
        <f t="shared" si="1636"/>
        <v>981443.29999999993</v>
      </c>
      <c r="L534" s="18">
        <f t="shared" si="1636"/>
        <v>-52616.799999999996</v>
      </c>
      <c r="M534" s="18">
        <f t="shared" si="1636"/>
        <v>-52942.899999999994</v>
      </c>
      <c r="N534" s="18">
        <f t="shared" si="1636"/>
        <v>-52942.899999999994</v>
      </c>
      <c r="O534" s="18">
        <f t="shared" si="1636"/>
        <v>24838.85</v>
      </c>
      <c r="P534" s="18">
        <f t="shared" si="1636"/>
        <v>-61995.960000000006</v>
      </c>
      <c r="Q534" s="18">
        <f t="shared" si="1636"/>
        <v>-610.98199999999997</v>
      </c>
      <c r="R534" s="18">
        <f t="shared" si="1636"/>
        <v>0</v>
      </c>
      <c r="S534" s="18">
        <f t="shared" si="1636"/>
        <v>3808.2510000000002</v>
      </c>
      <c r="T534" s="18">
        <f t="shared" si="1577"/>
        <v>891469.75900000008</v>
      </c>
      <c r="U534" s="18">
        <f t="shared" si="1510"/>
        <v>928500.39999999991</v>
      </c>
      <c r="V534" s="18">
        <f t="shared" si="1511"/>
        <v>928500.39999999991</v>
      </c>
      <c r="W534" s="18">
        <f t="shared" ref="W534:AT534" si="1637">W535+W540+W542</f>
        <v>3808.2510000000002</v>
      </c>
      <c r="X534" s="18">
        <f t="shared" si="1637"/>
        <v>0</v>
      </c>
      <c r="Y534" s="18">
        <f t="shared" si="1637"/>
        <v>0</v>
      </c>
      <c r="Z534" s="18">
        <f t="shared" si="1637"/>
        <v>0</v>
      </c>
      <c r="AA534" s="18">
        <f t="shared" si="1637"/>
        <v>118.2</v>
      </c>
      <c r="AB534" s="18">
        <f t="shared" si="1637"/>
        <v>0</v>
      </c>
      <c r="AC534" s="18">
        <f t="shared" si="1637"/>
        <v>118.2</v>
      </c>
      <c r="AD534" s="18">
        <f t="shared" si="1637"/>
        <v>0</v>
      </c>
      <c r="AE534" s="18">
        <f t="shared" si="1637"/>
        <v>0</v>
      </c>
      <c r="AF534" s="41">
        <f t="shared" si="1637"/>
        <v>814398.89572999999</v>
      </c>
      <c r="AG534" s="41">
        <f t="shared" si="1637"/>
        <v>0</v>
      </c>
      <c r="AH534" s="41">
        <f t="shared" si="1637"/>
        <v>0</v>
      </c>
      <c r="AI534" s="41">
        <f t="shared" si="1637"/>
        <v>0</v>
      </c>
      <c r="AJ534" s="41">
        <f t="shared" si="1637"/>
        <v>0</v>
      </c>
      <c r="AK534" s="41">
        <f t="shared" si="1637"/>
        <v>0</v>
      </c>
      <c r="AL534" s="41">
        <f t="shared" si="1637"/>
        <v>813166.46954999992</v>
      </c>
      <c r="AM534" s="41">
        <f t="shared" si="1637"/>
        <v>0</v>
      </c>
      <c r="AN534" s="41">
        <f t="shared" si="1637"/>
        <v>0</v>
      </c>
      <c r="AO534" s="42">
        <f t="shared" si="1637"/>
        <v>540231.13081000012</v>
      </c>
      <c r="AP534" s="42">
        <f t="shared" si="1637"/>
        <v>789586.62833999994</v>
      </c>
      <c r="AQ534" s="42">
        <f t="shared" si="1637"/>
        <v>24838.85</v>
      </c>
      <c r="AR534" s="42">
        <f t="shared" si="1637"/>
        <v>0</v>
      </c>
      <c r="AS534" s="42">
        <f t="shared" si="1637"/>
        <v>0</v>
      </c>
      <c r="AT534" s="42">
        <f t="shared" si="1637"/>
        <v>0</v>
      </c>
      <c r="AU534" s="42">
        <f t="shared" si="1514"/>
        <v>814425.47833999991</v>
      </c>
      <c r="AV534" s="42">
        <f t="shared" si="1515"/>
        <v>77044.280660000164</v>
      </c>
      <c r="AW534" s="42">
        <f t="shared" si="1516"/>
        <v>895278.01000000013</v>
      </c>
      <c r="AX534" s="42">
        <f t="shared" si="1517"/>
        <v>928618.59999999986</v>
      </c>
      <c r="AY534" s="42">
        <f t="shared" si="1518"/>
        <v>928618.59999999986</v>
      </c>
      <c r="AZ534" s="42">
        <f>AZ535+AZ540+AZ542</f>
        <v>0</v>
      </c>
      <c r="BA534" s="43">
        <f t="shared" si="1519"/>
        <v>99.848670450505054</v>
      </c>
      <c r="BB534" s="20"/>
    </row>
    <row r="535" spans="2:54" ht="46.8" x14ac:dyDescent="0.3">
      <c r="B535" s="38" t="s">
        <v>342</v>
      </c>
      <c r="C535" s="38" t="s">
        <v>189</v>
      </c>
      <c r="D535" s="38" t="s">
        <v>94</v>
      </c>
      <c r="E535" s="39" t="str">
        <f t="shared" si="1508"/>
        <v>0703</v>
      </c>
      <c r="F535" s="38" t="s">
        <v>431</v>
      </c>
      <c r="G535" s="38"/>
      <c r="H535" s="40" t="s">
        <v>71</v>
      </c>
      <c r="I535" s="18">
        <f t="shared" ref="I535:S535" si="1638">I536+I537+I538+I539</f>
        <v>950874.20000000007</v>
      </c>
      <c r="J535" s="18">
        <f t="shared" si="1638"/>
        <v>958570.2</v>
      </c>
      <c r="K535" s="18">
        <f t="shared" si="1638"/>
        <v>958570.2</v>
      </c>
      <c r="L535" s="18">
        <f t="shared" si="1638"/>
        <v>-51792.5</v>
      </c>
      <c r="M535" s="18">
        <f t="shared" si="1638"/>
        <v>-52153.7</v>
      </c>
      <c r="N535" s="18">
        <f t="shared" si="1638"/>
        <v>-52153.7</v>
      </c>
      <c r="O535" s="18">
        <f t="shared" si="1638"/>
        <v>865.5</v>
      </c>
      <c r="P535" s="18">
        <f t="shared" si="1638"/>
        <v>-59982.9</v>
      </c>
      <c r="Q535" s="18">
        <f t="shared" si="1638"/>
        <v>0</v>
      </c>
      <c r="R535" s="18">
        <f t="shared" si="1638"/>
        <v>0</v>
      </c>
      <c r="S535" s="18">
        <f t="shared" si="1638"/>
        <v>174.6</v>
      </c>
      <c r="T535" s="18">
        <f t="shared" si="1577"/>
        <v>840138.9</v>
      </c>
      <c r="U535" s="18">
        <f t="shared" si="1510"/>
        <v>906416.5</v>
      </c>
      <c r="V535" s="18">
        <f t="shared" si="1511"/>
        <v>906416.5</v>
      </c>
      <c r="W535" s="18">
        <f t="shared" ref="W535:AT535" si="1639">W536+W537+W538+W539</f>
        <v>174.6</v>
      </c>
      <c r="X535" s="18">
        <f t="shared" si="1639"/>
        <v>0</v>
      </c>
      <c r="Y535" s="18">
        <f t="shared" si="1639"/>
        <v>0</v>
      </c>
      <c r="Z535" s="18">
        <f t="shared" si="1639"/>
        <v>0</v>
      </c>
      <c r="AA535" s="18">
        <f t="shared" si="1639"/>
        <v>118.2</v>
      </c>
      <c r="AB535" s="18">
        <f t="shared" si="1639"/>
        <v>0</v>
      </c>
      <c r="AC535" s="18">
        <f t="shared" si="1639"/>
        <v>118.2</v>
      </c>
      <c r="AD535" s="18">
        <f t="shared" si="1639"/>
        <v>0</v>
      </c>
      <c r="AE535" s="18">
        <f t="shared" si="1639"/>
        <v>0</v>
      </c>
      <c r="AF535" s="41">
        <f t="shared" si="1639"/>
        <v>757246.89673000004</v>
      </c>
      <c r="AG535" s="41">
        <f t="shared" si="1639"/>
        <v>0</v>
      </c>
      <c r="AH535" s="41">
        <f t="shared" si="1639"/>
        <v>0</v>
      </c>
      <c r="AI535" s="41">
        <f t="shared" si="1639"/>
        <v>0</v>
      </c>
      <c r="AJ535" s="41">
        <f t="shared" si="1639"/>
        <v>0</v>
      </c>
      <c r="AK535" s="41">
        <f t="shared" si="1639"/>
        <v>0</v>
      </c>
      <c r="AL535" s="41">
        <f t="shared" si="1639"/>
        <v>756892.40448999999</v>
      </c>
      <c r="AM535" s="41">
        <f t="shared" si="1639"/>
        <v>0</v>
      </c>
      <c r="AN535" s="41">
        <f t="shared" si="1639"/>
        <v>0</v>
      </c>
      <c r="AO535" s="14">
        <f t="shared" si="1639"/>
        <v>521391.25338000001</v>
      </c>
      <c r="AP535" s="42">
        <f t="shared" si="1639"/>
        <v>762229.11933999998</v>
      </c>
      <c r="AQ535" s="42">
        <f t="shared" si="1639"/>
        <v>865.5</v>
      </c>
      <c r="AR535" s="42">
        <f t="shared" si="1639"/>
        <v>0</v>
      </c>
      <c r="AS535" s="42">
        <f t="shared" si="1639"/>
        <v>0</v>
      </c>
      <c r="AT535" s="42">
        <f t="shared" si="1639"/>
        <v>0</v>
      </c>
      <c r="AU535" s="42">
        <f t="shared" si="1514"/>
        <v>763094.61933999998</v>
      </c>
      <c r="AV535" s="42">
        <f t="shared" si="1515"/>
        <v>77044.280660000048</v>
      </c>
      <c r="AW535" s="42">
        <f t="shared" si="1516"/>
        <v>840313.5</v>
      </c>
      <c r="AX535" s="42">
        <f t="shared" si="1517"/>
        <v>906534.7</v>
      </c>
      <c r="AY535" s="42">
        <f t="shared" si="1518"/>
        <v>906534.7</v>
      </c>
      <c r="AZ535" s="42">
        <f>AZ536+AZ537+AZ538+AZ539</f>
        <v>0</v>
      </c>
      <c r="BA535" s="43">
        <f t="shared" si="1519"/>
        <v>99.953186702840142</v>
      </c>
      <c r="BB535" s="20"/>
    </row>
    <row r="536" spans="2:54" ht="78" x14ac:dyDescent="0.3">
      <c r="B536" s="38" t="s">
        <v>342</v>
      </c>
      <c r="C536" s="38" t="s">
        <v>189</v>
      </c>
      <c r="D536" s="38" t="s">
        <v>94</v>
      </c>
      <c r="E536" s="39" t="str">
        <f t="shared" si="1508"/>
        <v>0703</v>
      </c>
      <c r="F536" s="38" t="s">
        <v>431</v>
      </c>
      <c r="G536" s="38" t="s">
        <v>66</v>
      </c>
      <c r="H536" s="40" t="s">
        <v>67</v>
      </c>
      <c r="I536" s="18">
        <v>15762.900000000001</v>
      </c>
      <c r="J536" s="18">
        <v>15961.6</v>
      </c>
      <c r="K536" s="18">
        <v>15961.6</v>
      </c>
      <c r="L536" s="18"/>
      <c r="M536" s="18"/>
      <c r="N536" s="18"/>
      <c r="O536" s="18">
        <v>865.5</v>
      </c>
      <c r="P536" s="18">
        <v>0</v>
      </c>
      <c r="Q536" s="18">
        <v>0</v>
      </c>
      <c r="R536" s="18">
        <v>0</v>
      </c>
      <c r="S536" s="18">
        <v>174.6</v>
      </c>
      <c r="T536" s="18">
        <f t="shared" si="1577"/>
        <v>16803</v>
      </c>
      <c r="U536" s="18">
        <f t="shared" si="1510"/>
        <v>15961.6</v>
      </c>
      <c r="V536" s="18">
        <f t="shared" si="1511"/>
        <v>15961.6</v>
      </c>
      <c r="W536" s="18">
        <v>174.6</v>
      </c>
      <c r="X536" s="18"/>
      <c r="Y536" s="18"/>
      <c r="Z536" s="18"/>
      <c r="AA536" s="18">
        <v>118.2</v>
      </c>
      <c r="AB536" s="18"/>
      <c r="AC536" s="18">
        <v>118.2</v>
      </c>
      <c r="AD536" s="18"/>
      <c r="AE536" s="18"/>
      <c r="AF536" s="41">
        <v>6386.4960300000002</v>
      </c>
      <c r="AG536" s="41"/>
      <c r="AH536" s="41">
        <v>0</v>
      </c>
      <c r="AI536" s="41">
        <v>0</v>
      </c>
      <c r="AJ536" s="41">
        <v>0</v>
      </c>
      <c r="AK536" s="41">
        <v>0</v>
      </c>
      <c r="AL536" s="41">
        <v>6384.9307699999999</v>
      </c>
      <c r="AM536" s="41">
        <v>0</v>
      </c>
      <c r="AN536" s="41">
        <v>0</v>
      </c>
      <c r="AO536" s="42">
        <v>4505.3999999999996</v>
      </c>
      <c r="AP536" s="42">
        <v>6386.4960300000002</v>
      </c>
      <c r="AQ536" s="42">
        <v>865.5</v>
      </c>
      <c r="AR536" s="42">
        <v>0</v>
      </c>
      <c r="AS536" s="42">
        <v>0</v>
      </c>
      <c r="AT536" s="42">
        <v>0</v>
      </c>
      <c r="AU536" s="42">
        <f t="shared" si="1514"/>
        <v>7251.9960300000002</v>
      </c>
      <c r="AV536" s="42">
        <f t="shared" si="1515"/>
        <v>9551.0039699999998</v>
      </c>
      <c r="AW536" s="42">
        <f t="shared" si="1516"/>
        <v>16977.599999999999</v>
      </c>
      <c r="AX536" s="42">
        <f t="shared" si="1517"/>
        <v>16079.800000000001</v>
      </c>
      <c r="AY536" s="42">
        <f t="shared" si="1518"/>
        <v>16079.800000000001</v>
      </c>
      <c r="AZ536" s="42"/>
      <c r="BA536" s="43">
        <f t="shared" si="1519"/>
        <v>99.97549109883343</v>
      </c>
      <c r="BB536" s="44"/>
    </row>
    <row r="537" spans="2:54" ht="31.2" x14ac:dyDescent="0.3">
      <c r="B537" s="38" t="s">
        <v>342</v>
      </c>
      <c r="C537" s="38" t="s">
        <v>189</v>
      </c>
      <c r="D537" s="38" t="s">
        <v>94</v>
      </c>
      <c r="E537" s="39" t="str">
        <f t="shared" si="1508"/>
        <v>0703</v>
      </c>
      <c r="F537" s="38" t="s">
        <v>431</v>
      </c>
      <c r="G537" s="38" t="s">
        <v>54</v>
      </c>
      <c r="H537" s="40" t="s">
        <v>55</v>
      </c>
      <c r="I537" s="18">
        <v>1050.0999999999999</v>
      </c>
      <c r="J537" s="18">
        <v>1050.0999999999999</v>
      </c>
      <c r="K537" s="18">
        <v>1050.0999999999999</v>
      </c>
      <c r="L537" s="18"/>
      <c r="M537" s="18"/>
      <c r="N537" s="18"/>
      <c r="O537" s="18">
        <v>0</v>
      </c>
      <c r="P537" s="18">
        <v>0</v>
      </c>
      <c r="Q537" s="18">
        <v>0</v>
      </c>
      <c r="R537" s="18">
        <v>0</v>
      </c>
      <c r="S537" s="18"/>
      <c r="T537" s="18">
        <f t="shared" si="1577"/>
        <v>1050.0999999999999</v>
      </c>
      <c r="U537" s="18">
        <f t="shared" si="1510"/>
        <v>1050.0999999999999</v>
      </c>
      <c r="V537" s="18">
        <f t="shared" si="1511"/>
        <v>1050.0999999999999</v>
      </c>
      <c r="W537" s="18"/>
      <c r="X537" s="18"/>
      <c r="Y537" s="18"/>
      <c r="Z537" s="18"/>
      <c r="AA537" s="18"/>
      <c r="AB537" s="18"/>
      <c r="AC537" s="18"/>
      <c r="AD537" s="18"/>
      <c r="AE537" s="18"/>
      <c r="AF537" s="41">
        <v>10.300689999999999</v>
      </c>
      <c r="AG537" s="41"/>
      <c r="AH537" s="41">
        <v>0</v>
      </c>
      <c r="AI537" s="41">
        <v>0</v>
      </c>
      <c r="AJ537" s="41">
        <v>0</v>
      </c>
      <c r="AK537" s="41">
        <v>0</v>
      </c>
      <c r="AL537" s="41">
        <v>10.300689999999999</v>
      </c>
      <c r="AM537" s="41">
        <v>0</v>
      </c>
      <c r="AN537" s="41">
        <v>0</v>
      </c>
      <c r="AO537" s="14">
        <v>10.300689999999999</v>
      </c>
      <c r="AP537" s="42">
        <v>10.300689999999999</v>
      </c>
      <c r="AQ537" s="42">
        <v>0</v>
      </c>
      <c r="AR537" s="42">
        <v>0</v>
      </c>
      <c r="AS537" s="42">
        <v>0</v>
      </c>
      <c r="AT537" s="42">
        <v>0</v>
      </c>
      <c r="AU537" s="42">
        <f t="shared" si="1514"/>
        <v>10.300689999999999</v>
      </c>
      <c r="AV537" s="42">
        <f t="shared" si="1515"/>
        <v>1039.7993099999999</v>
      </c>
      <c r="AW537" s="42">
        <f t="shared" si="1516"/>
        <v>1050.0999999999999</v>
      </c>
      <c r="AX537" s="42">
        <f t="shared" si="1517"/>
        <v>1050.0999999999999</v>
      </c>
      <c r="AY537" s="42">
        <f t="shared" si="1518"/>
        <v>1050.0999999999999</v>
      </c>
      <c r="AZ537" s="42"/>
      <c r="BA537" s="43">
        <f t="shared" si="1519"/>
        <v>100</v>
      </c>
      <c r="BB537" s="44"/>
    </row>
    <row r="538" spans="2:54" ht="31.2" x14ac:dyDescent="0.3">
      <c r="B538" s="38" t="s">
        <v>342</v>
      </c>
      <c r="C538" s="38" t="s">
        <v>189</v>
      </c>
      <c r="D538" s="38" t="s">
        <v>94</v>
      </c>
      <c r="E538" s="39" t="str">
        <f t="shared" si="1508"/>
        <v>0703</v>
      </c>
      <c r="F538" s="38" t="s">
        <v>431</v>
      </c>
      <c r="G538" s="38" t="s">
        <v>150</v>
      </c>
      <c r="H538" s="40" t="s">
        <v>151</v>
      </c>
      <c r="I538" s="18">
        <v>934009.70000000007</v>
      </c>
      <c r="J538" s="18">
        <v>941507</v>
      </c>
      <c r="K538" s="18">
        <v>941507</v>
      </c>
      <c r="L538" s="18">
        <v>-51792.5</v>
      </c>
      <c r="M538" s="18">
        <v>-52153.7</v>
      </c>
      <c r="N538" s="18">
        <v>-52153.7</v>
      </c>
      <c r="O538" s="18">
        <v>0</v>
      </c>
      <c r="P538" s="18">
        <v>-59982.9</v>
      </c>
      <c r="Q538" s="18">
        <v>0</v>
      </c>
      <c r="R538" s="18">
        <v>0</v>
      </c>
      <c r="S538" s="18"/>
      <c r="T538" s="18">
        <f t="shared" si="1577"/>
        <v>822234.3</v>
      </c>
      <c r="U538" s="18">
        <f t="shared" si="1510"/>
        <v>889353.3</v>
      </c>
      <c r="V538" s="18">
        <f t="shared" si="1511"/>
        <v>889353.3</v>
      </c>
      <c r="W538" s="18"/>
      <c r="X538" s="18"/>
      <c r="Y538" s="18"/>
      <c r="Z538" s="18"/>
      <c r="AA538" s="18"/>
      <c r="AB538" s="18"/>
      <c r="AC538" s="18"/>
      <c r="AD538" s="18"/>
      <c r="AE538" s="18"/>
      <c r="AF538" s="41">
        <v>750798.60001000005</v>
      </c>
      <c r="AG538" s="41"/>
      <c r="AH538" s="41">
        <v>0</v>
      </c>
      <c r="AI538" s="41">
        <v>0</v>
      </c>
      <c r="AJ538" s="41">
        <v>0</v>
      </c>
      <c r="AK538" s="41">
        <v>0</v>
      </c>
      <c r="AL538" s="41">
        <v>750445.67302999995</v>
      </c>
      <c r="AM538" s="41">
        <v>0</v>
      </c>
      <c r="AN538" s="41">
        <v>0</v>
      </c>
      <c r="AO538" s="42">
        <v>516839.38868999999</v>
      </c>
      <c r="AP538" s="42">
        <v>755780.82261999999</v>
      </c>
      <c r="AQ538" s="42">
        <v>0</v>
      </c>
      <c r="AR538" s="42">
        <v>0</v>
      </c>
      <c r="AS538" s="42">
        <v>0</v>
      </c>
      <c r="AT538" s="42">
        <v>0</v>
      </c>
      <c r="AU538" s="42">
        <f t="shared" si="1514"/>
        <v>755780.82261999999</v>
      </c>
      <c r="AV538" s="42">
        <f t="shared" si="1515"/>
        <v>66453.477380000055</v>
      </c>
      <c r="AW538" s="42">
        <f t="shared" si="1516"/>
        <v>822234.3</v>
      </c>
      <c r="AX538" s="42">
        <f t="shared" si="1517"/>
        <v>889353.3</v>
      </c>
      <c r="AY538" s="42">
        <f t="shared" si="1518"/>
        <v>889353.3</v>
      </c>
      <c r="AZ538" s="42"/>
      <c r="BA538" s="43">
        <f t="shared" si="1519"/>
        <v>99.952993122257368</v>
      </c>
      <c r="BB538" s="44"/>
    </row>
    <row r="539" spans="2:54" x14ac:dyDescent="0.3">
      <c r="B539" s="38" t="s">
        <v>342</v>
      </c>
      <c r="C539" s="38" t="s">
        <v>189</v>
      </c>
      <c r="D539" s="38" t="s">
        <v>94</v>
      </c>
      <c r="E539" s="39" t="str">
        <f t="shared" si="1508"/>
        <v>0703</v>
      </c>
      <c r="F539" s="38" t="s">
        <v>431</v>
      </c>
      <c r="G539" s="38" t="s">
        <v>56</v>
      </c>
      <c r="H539" s="40" t="s">
        <v>57</v>
      </c>
      <c r="I539" s="18">
        <v>51.5</v>
      </c>
      <c r="J539" s="18">
        <v>51.5</v>
      </c>
      <c r="K539" s="18">
        <v>51.5</v>
      </c>
      <c r="L539" s="18"/>
      <c r="M539" s="18"/>
      <c r="N539" s="18"/>
      <c r="O539" s="18">
        <v>0</v>
      </c>
      <c r="P539" s="18">
        <v>0</v>
      </c>
      <c r="Q539" s="18">
        <v>0</v>
      </c>
      <c r="R539" s="18">
        <v>0</v>
      </c>
      <c r="S539" s="18"/>
      <c r="T539" s="18">
        <f t="shared" si="1577"/>
        <v>51.5</v>
      </c>
      <c r="U539" s="18">
        <f t="shared" si="1510"/>
        <v>51.5</v>
      </c>
      <c r="V539" s="18">
        <f t="shared" si="1511"/>
        <v>51.5</v>
      </c>
      <c r="W539" s="18"/>
      <c r="X539" s="18"/>
      <c r="Y539" s="18"/>
      <c r="Z539" s="18"/>
      <c r="AA539" s="18"/>
      <c r="AB539" s="18"/>
      <c r="AC539" s="18"/>
      <c r="AD539" s="18"/>
      <c r="AE539" s="18"/>
      <c r="AF539" s="41">
        <v>51.5</v>
      </c>
      <c r="AG539" s="41"/>
      <c r="AH539" s="41">
        <v>0</v>
      </c>
      <c r="AI539" s="41">
        <v>0</v>
      </c>
      <c r="AJ539" s="41">
        <v>0</v>
      </c>
      <c r="AK539" s="41">
        <v>0</v>
      </c>
      <c r="AL539" s="41">
        <v>51.5</v>
      </c>
      <c r="AM539" s="41">
        <v>0</v>
      </c>
      <c r="AN539" s="41">
        <v>0</v>
      </c>
      <c r="AO539" s="14">
        <v>36.164000000000001</v>
      </c>
      <c r="AP539" s="42">
        <v>51.5</v>
      </c>
      <c r="AQ539" s="42">
        <v>0</v>
      </c>
      <c r="AR539" s="42">
        <v>0</v>
      </c>
      <c r="AS539" s="42">
        <v>0</v>
      </c>
      <c r="AT539" s="42">
        <v>0</v>
      </c>
      <c r="AU539" s="42">
        <f t="shared" si="1514"/>
        <v>51.5</v>
      </c>
      <c r="AV539" s="42">
        <f t="shared" si="1515"/>
        <v>0</v>
      </c>
      <c r="AW539" s="42">
        <f t="shared" si="1516"/>
        <v>51.5</v>
      </c>
      <c r="AX539" s="42">
        <f t="shared" si="1517"/>
        <v>51.5</v>
      </c>
      <c r="AY539" s="42">
        <f t="shared" si="1518"/>
        <v>51.5</v>
      </c>
      <c r="AZ539" s="42"/>
      <c r="BA539" s="43">
        <f t="shared" si="1519"/>
        <v>100</v>
      </c>
      <c r="BB539" s="44"/>
    </row>
    <row r="540" spans="2:54" x14ac:dyDescent="0.3">
      <c r="B540" s="38" t="s">
        <v>342</v>
      </c>
      <c r="C540" s="38" t="s">
        <v>189</v>
      </c>
      <c r="D540" s="38" t="s">
        <v>94</v>
      </c>
      <c r="E540" s="39" t="str">
        <f t="shared" si="1508"/>
        <v>0703</v>
      </c>
      <c r="F540" s="38" t="s">
        <v>432</v>
      </c>
      <c r="G540" s="38"/>
      <c r="H540" s="40" t="s">
        <v>255</v>
      </c>
      <c r="I540" s="18">
        <f t="shared" ref="I540:S540" si="1640">I541</f>
        <v>4299.0999999999995</v>
      </c>
      <c r="J540" s="18">
        <f t="shared" si="1640"/>
        <v>0</v>
      </c>
      <c r="K540" s="18">
        <f t="shared" si="1640"/>
        <v>0</v>
      </c>
      <c r="L540" s="18">
        <f t="shared" si="1640"/>
        <v>-35.1</v>
      </c>
      <c r="M540" s="18">
        <f t="shared" si="1640"/>
        <v>0</v>
      </c>
      <c r="N540" s="18">
        <f t="shared" si="1640"/>
        <v>0</v>
      </c>
      <c r="O540" s="18">
        <f t="shared" si="1640"/>
        <v>23973.35</v>
      </c>
      <c r="P540" s="18">
        <f t="shared" si="1640"/>
        <v>-451.65</v>
      </c>
      <c r="Q540" s="18">
        <f t="shared" si="1640"/>
        <v>0</v>
      </c>
      <c r="R540" s="18">
        <f t="shared" si="1640"/>
        <v>0</v>
      </c>
      <c r="S540" s="18">
        <f t="shared" si="1640"/>
        <v>2730.9</v>
      </c>
      <c r="T540" s="18">
        <f t="shared" si="1577"/>
        <v>30516.6</v>
      </c>
      <c r="U540" s="18">
        <f t="shared" si="1510"/>
        <v>0</v>
      </c>
      <c r="V540" s="18">
        <f t="shared" si="1511"/>
        <v>0</v>
      </c>
      <c r="W540" s="18">
        <f t="shared" ref="W540:AD540" si="1641">W541</f>
        <v>2730.9</v>
      </c>
      <c r="X540" s="18">
        <f t="shared" si="1641"/>
        <v>0</v>
      </c>
      <c r="Y540" s="18">
        <f t="shared" si="1641"/>
        <v>0</v>
      </c>
      <c r="Z540" s="18">
        <f t="shared" si="1641"/>
        <v>0</v>
      </c>
      <c r="AA540" s="18">
        <f t="shared" si="1641"/>
        <v>0</v>
      </c>
      <c r="AB540" s="18">
        <f t="shared" si="1641"/>
        <v>0</v>
      </c>
      <c r="AC540" s="18">
        <f t="shared" si="1641"/>
        <v>0</v>
      </c>
      <c r="AD540" s="18">
        <f t="shared" si="1641"/>
        <v>0</v>
      </c>
      <c r="AE540" s="18"/>
      <c r="AF540" s="41">
        <f t="shared" ref="AF540:AT540" si="1642">AF541</f>
        <v>36337.74</v>
      </c>
      <c r="AG540" s="41">
        <f t="shared" si="1642"/>
        <v>0</v>
      </c>
      <c r="AH540" s="41">
        <f t="shared" si="1642"/>
        <v>0</v>
      </c>
      <c r="AI540" s="41">
        <f t="shared" si="1642"/>
        <v>0</v>
      </c>
      <c r="AJ540" s="41">
        <f t="shared" si="1642"/>
        <v>0</v>
      </c>
      <c r="AK540" s="41">
        <f t="shared" si="1642"/>
        <v>0</v>
      </c>
      <c r="AL540" s="41">
        <f t="shared" si="1642"/>
        <v>36337.74</v>
      </c>
      <c r="AM540" s="41">
        <f t="shared" si="1642"/>
        <v>0</v>
      </c>
      <c r="AN540" s="41">
        <f t="shared" si="1642"/>
        <v>0</v>
      </c>
      <c r="AO540" s="42">
        <f t="shared" si="1642"/>
        <v>3929.4238999999998</v>
      </c>
      <c r="AP540" s="42">
        <f t="shared" si="1642"/>
        <v>6543.25</v>
      </c>
      <c r="AQ540" s="42">
        <f t="shared" si="1642"/>
        <v>23973.35</v>
      </c>
      <c r="AR540" s="42">
        <f t="shared" si="1642"/>
        <v>0</v>
      </c>
      <c r="AS540" s="42">
        <f t="shared" si="1642"/>
        <v>0</v>
      </c>
      <c r="AT540" s="42">
        <f t="shared" si="1642"/>
        <v>0</v>
      </c>
      <c r="AU540" s="42">
        <f t="shared" si="1514"/>
        <v>30516.6</v>
      </c>
      <c r="AV540" s="42">
        <f t="shared" si="1515"/>
        <v>0</v>
      </c>
      <c r="AW540" s="42">
        <f t="shared" si="1516"/>
        <v>33247.5</v>
      </c>
      <c r="AX540" s="42">
        <f t="shared" si="1517"/>
        <v>0</v>
      </c>
      <c r="AY540" s="42">
        <f t="shared" si="1518"/>
        <v>0</v>
      </c>
      <c r="AZ540" s="42">
        <f>AZ541</f>
        <v>0</v>
      </c>
      <c r="BA540" s="43">
        <f t="shared" si="1519"/>
        <v>100</v>
      </c>
      <c r="BB540" s="20"/>
    </row>
    <row r="541" spans="2:54" ht="31.2" x14ac:dyDescent="0.3">
      <c r="B541" s="38" t="s">
        <v>342</v>
      </c>
      <c r="C541" s="38" t="s">
        <v>189</v>
      </c>
      <c r="D541" s="38" t="s">
        <v>94</v>
      </c>
      <c r="E541" s="39" t="str">
        <f t="shared" si="1508"/>
        <v>0703</v>
      </c>
      <c r="F541" s="38" t="s">
        <v>432</v>
      </c>
      <c r="G541" s="38" t="s">
        <v>150</v>
      </c>
      <c r="H541" s="40" t="s">
        <v>151</v>
      </c>
      <c r="I541" s="18">
        <v>4299.0999999999995</v>
      </c>
      <c r="J541" s="18">
        <v>0</v>
      </c>
      <c r="K541" s="18">
        <v>0</v>
      </c>
      <c r="L541" s="18">
        <v>-35.1</v>
      </c>
      <c r="M541" s="18"/>
      <c r="N541" s="18"/>
      <c r="O541" s="18">
        <v>23973.35</v>
      </c>
      <c r="P541" s="18">
        <v>-451.65</v>
      </c>
      <c r="Q541" s="18">
        <v>0</v>
      </c>
      <c r="R541" s="18">
        <v>0</v>
      </c>
      <c r="S541" s="18">
        <v>2730.9</v>
      </c>
      <c r="T541" s="18">
        <f t="shared" si="1577"/>
        <v>30516.6</v>
      </c>
      <c r="U541" s="18">
        <f t="shared" si="1510"/>
        <v>0</v>
      </c>
      <c r="V541" s="18">
        <f t="shared" si="1511"/>
        <v>0</v>
      </c>
      <c r="W541" s="18">
        <v>2730.9</v>
      </c>
      <c r="X541" s="18"/>
      <c r="Y541" s="18"/>
      <c r="Z541" s="18"/>
      <c r="AA541" s="18"/>
      <c r="AB541" s="18"/>
      <c r="AC541" s="18"/>
      <c r="AD541" s="18"/>
      <c r="AE541" s="18"/>
      <c r="AF541" s="41">
        <v>36337.74</v>
      </c>
      <c r="AG541" s="41"/>
      <c r="AH541" s="41">
        <v>0</v>
      </c>
      <c r="AI541" s="41">
        <v>0</v>
      </c>
      <c r="AJ541" s="41">
        <v>0</v>
      </c>
      <c r="AK541" s="41">
        <v>0</v>
      </c>
      <c r="AL541" s="41">
        <v>36337.74</v>
      </c>
      <c r="AM541" s="41">
        <v>0</v>
      </c>
      <c r="AN541" s="41">
        <v>0</v>
      </c>
      <c r="AO541" s="14">
        <v>3929.4238999999998</v>
      </c>
      <c r="AP541" s="42">
        <v>6543.25</v>
      </c>
      <c r="AQ541" s="42">
        <v>23973.35</v>
      </c>
      <c r="AR541" s="42">
        <v>0</v>
      </c>
      <c r="AS541" s="42">
        <v>0</v>
      </c>
      <c r="AT541" s="42">
        <v>0</v>
      </c>
      <c r="AU541" s="42">
        <f t="shared" si="1514"/>
        <v>30516.6</v>
      </c>
      <c r="AV541" s="42">
        <f t="shared" si="1515"/>
        <v>0</v>
      </c>
      <c r="AW541" s="42">
        <f t="shared" si="1516"/>
        <v>33247.5</v>
      </c>
      <c r="AX541" s="42">
        <f t="shared" si="1517"/>
        <v>0</v>
      </c>
      <c r="AY541" s="42">
        <f t="shared" si="1518"/>
        <v>0</v>
      </c>
      <c r="AZ541" s="42"/>
      <c r="BA541" s="43">
        <f t="shared" si="1519"/>
        <v>100</v>
      </c>
      <c r="BB541" s="44"/>
    </row>
    <row r="542" spans="2:54" ht="62.4" x14ac:dyDescent="0.3">
      <c r="B542" s="38" t="s">
        <v>342</v>
      </c>
      <c r="C542" s="38" t="s">
        <v>189</v>
      </c>
      <c r="D542" s="38" t="s">
        <v>94</v>
      </c>
      <c r="E542" s="39" t="str">
        <f t="shared" si="1508"/>
        <v>0703</v>
      </c>
      <c r="F542" s="38" t="s">
        <v>433</v>
      </c>
      <c r="G542" s="38"/>
      <c r="H542" s="40" t="s">
        <v>257</v>
      </c>
      <c r="I542" s="18">
        <f t="shared" ref="I542:S542" si="1643">I543+I544</f>
        <v>22873.100000000002</v>
      </c>
      <c r="J542" s="18">
        <f t="shared" si="1643"/>
        <v>22873.100000000002</v>
      </c>
      <c r="K542" s="18">
        <f t="shared" si="1643"/>
        <v>22873.100000000002</v>
      </c>
      <c r="L542" s="18">
        <f t="shared" si="1643"/>
        <v>-789.2</v>
      </c>
      <c r="M542" s="18">
        <f t="shared" si="1643"/>
        <v>-789.2</v>
      </c>
      <c r="N542" s="18">
        <f t="shared" si="1643"/>
        <v>-789.2</v>
      </c>
      <c r="O542" s="18">
        <f t="shared" si="1643"/>
        <v>0</v>
      </c>
      <c r="P542" s="18">
        <f t="shared" si="1643"/>
        <v>-1561.41</v>
      </c>
      <c r="Q542" s="18">
        <f t="shared" si="1643"/>
        <v>-610.98199999999997</v>
      </c>
      <c r="R542" s="18">
        <f t="shared" si="1643"/>
        <v>0</v>
      </c>
      <c r="S542" s="18">
        <f t="shared" si="1643"/>
        <v>902.75099999999998</v>
      </c>
      <c r="T542" s="18">
        <f t="shared" si="1577"/>
        <v>20814.259000000002</v>
      </c>
      <c r="U542" s="18">
        <f t="shared" si="1510"/>
        <v>22083.9</v>
      </c>
      <c r="V542" s="18">
        <f t="shared" si="1511"/>
        <v>22083.9</v>
      </c>
      <c r="W542" s="18">
        <f t="shared" ref="W542:AT542" si="1644">W543+W544</f>
        <v>902.75099999999998</v>
      </c>
      <c r="X542" s="18">
        <f t="shared" si="1644"/>
        <v>0</v>
      </c>
      <c r="Y542" s="18">
        <f t="shared" si="1644"/>
        <v>0</v>
      </c>
      <c r="Z542" s="18">
        <f t="shared" si="1644"/>
        <v>0</v>
      </c>
      <c r="AA542" s="18">
        <f t="shared" si="1644"/>
        <v>0</v>
      </c>
      <c r="AB542" s="18">
        <f t="shared" si="1644"/>
        <v>0</v>
      </c>
      <c r="AC542" s="18">
        <f t="shared" si="1644"/>
        <v>0</v>
      </c>
      <c r="AD542" s="18">
        <f t="shared" si="1644"/>
        <v>0</v>
      </c>
      <c r="AE542" s="18">
        <f t="shared" si="1644"/>
        <v>0</v>
      </c>
      <c r="AF542" s="41">
        <f t="shared" si="1644"/>
        <v>20814.259000000002</v>
      </c>
      <c r="AG542" s="41">
        <f t="shared" si="1644"/>
        <v>0</v>
      </c>
      <c r="AH542" s="41">
        <f t="shared" si="1644"/>
        <v>0</v>
      </c>
      <c r="AI542" s="41">
        <f t="shared" si="1644"/>
        <v>0</v>
      </c>
      <c r="AJ542" s="41">
        <f t="shared" si="1644"/>
        <v>0</v>
      </c>
      <c r="AK542" s="41">
        <f t="shared" si="1644"/>
        <v>0</v>
      </c>
      <c r="AL542" s="41">
        <f t="shared" si="1644"/>
        <v>19936.325059999999</v>
      </c>
      <c r="AM542" s="41">
        <f t="shared" si="1644"/>
        <v>0</v>
      </c>
      <c r="AN542" s="41">
        <f t="shared" si="1644"/>
        <v>0</v>
      </c>
      <c r="AO542" s="42">
        <f t="shared" si="1644"/>
        <v>14910.453530000001</v>
      </c>
      <c r="AP542" s="42">
        <f t="shared" si="1644"/>
        <v>20814.259000000002</v>
      </c>
      <c r="AQ542" s="42">
        <f t="shared" si="1644"/>
        <v>0</v>
      </c>
      <c r="AR542" s="42">
        <f t="shared" si="1644"/>
        <v>0</v>
      </c>
      <c r="AS542" s="42">
        <f t="shared" si="1644"/>
        <v>0</v>
      </c>
      <c r="AT542" s="42">
        <f t="shared" si="1644"/>
        <v>0</v>
      </c>
      <c r="AU542" s="42">
        <f t="shared" si="1514"/>
        <v>20814.259000000002</v>
      </c>
      <c r="AV542" s="42">
        <f t="shared" si="1515"/>
        <v>0</v>
      </c>
      <c r="AW542" s="42">
        <f t="shared" si="1516"/>
        <v>21717.010000000002</v>
      </c>
      <c r="AX542" s="42">
        <f t="shared" si="1517"/>
        <v>22083.9</v>
      </c>
      <c r="AY542" s="42">
        <f t="shared" si="1518"/>
        <v>22083.9</v>
      </c>
      <c r="AZ542" s="42">
        <f>AZ543+AZ544</f>
        <v>0</v>
      </c>
      <c r="BA542" s="43">
        <f t="shared" si="1519"/>
        <v>95.782055272781975</v>
      </c>
      <c r="BB542" s="20"/>
    </row>
    <row r="543" spans="2:54" ht="78" x14ac:dyDescent="0.3">
      <c r="B543" s="38" t="s">
        <v>342</v>
      </c>
      <c r="C543" s="38" t="s">
        <v>189</v>
      </c>
      <c r="D543" s="38" t="s">
        <v>94</v>
      </c>
      <c r="E543" s="39" t="str">
        <f t="shared" si="1508"/>
        <v>0703</v>
      </c>
      <c r="F543" s="38" t="s">
        <v>433</v>
      </c>
      <c r="G543" s="38" t="s">
        <v>66</v>
      </c>
      <c r="H543" s="40" t="s">
        <v>67</v>
      </c>
      <c r="I543" s="18">
        <v>365.2</v>
      </c>
      <c r="J543" s="18">
        <v>365.2</v>
      </c>
      <c r="K543" s="18">
        <v>365.2</v>
      </c>
      <c r="L543" s="18"/>
      <c r="M543" s="18"/>
      <c r="N543" s="18"/>
      <c r="O543" s="18">
        <v>0</v>
      </c>
      <c r="P543" s="18">
        <v>0</v>
      </c>
      <c r="Q543" s="18">
        <v>0</v>
      </c>
      <c r="R543" s="18">
        <v>0</v>
      </c>
      <c r="S543" s="18">
        <v>15</v>
      </c>
      <c r="T543" s="18">
        <f t="shared" si="1577"/>
        <v>380.2</v>
      </c>
      <c r="U543" s="18">
        <f t="shared" si="1510"/>
        <v>365.2</v>
      </c>
      <c r="V543" s="18">
        <f t="shared" si="1511"/>
        <v>365.2</v>
      </c>
      <c r="W543" s="18">
        <v>15</v>
      </c>
      <c r="X543" s="18"/>
      <c r="Y543" s="18"/>
      <c r="Z543" s="18"/>
      <c r="AA543" s="18"/>
      <c r="AB543" s="18"/>
      <c r="AC543" s="18"/>
      <c r="AD543" s="18"/>
      <c r="AE543" s="18"/>
      <c r="AF543" s="41">
        <v>380.2</v>
      </c>
      <c r="AG543" s="41"/>
      <c r="AH543" s="41">
        <v>0</v>
      </c>
      <c r="AI543" s="41">
        <v>0</v>
      </c>
      <c r="AJ543" s="41">
        <v>0</v>
      </c>
      <c r="AK543" s="41">
        <v>0</v>
      </c>
      <c r="AL543" s="41">
        <v>374.59014000000002</v>
      </c>
      <c r="AM543" s="41">
        <v>0</v>
      </c>
      <c r="AN543" s="41">
        <v>0</v>
      </c>
      <c r="AO543" s="14">
        <v>268.82299999999998</v>
      </c>
      <c r="AP543" s="42">
        <v>380.2</v>
      </c>
      <c r="AQ543" s="42">
        <v>0</v>
      </c>
      <c r="AR543" s="42">
        <v>0</v>
      </c>
      <c r="AS543" s="42">
        <v>0</v>
      </c>
      <c r="AT543" s="42">
        <v>0</v>
      </c>
      <c r="AU543" s="42">
        <f t="shared" si="1514"/>
        <v>380.2</v>
      </c>
      <c r="AV543" s="42">
        <f t="shared" si="1515"/>
        <v>0</v>
      </c>
      <c r="AW543" s="42">
        <f t="shared" si="1516"/>
        <v>395.2</v>
      </c>
      <c r="AX543" s="42">
        <f t="shared" si="1517"/>
        <v>365.2</v>
      </c>
      <c r="AY543" s="42">
        <f t="shared" si="1518"/>
        <v>365.2</v>
      </c>
      <c r="AZ543" s="42"/>
      <c r="BA543" s="43">
        <f t="shared" si="1519"/>
        <v>98.524497632824833</v>
      </c>
      <c r="BB543" s="44"/>
    </row>
    <row r="544" spans="2:54" ht="31.2" x14ac:dyDescent="0.3">
      <c r="B544" s="38" t="s">
        <v>342</v>
      </c>
      <c r="C544" s="38" t="s">
        <v>189</v>
      </c>
      <c r="D544" s="38" t="s">
        <v>94</v>
      </c>
      <c r="E544" s="39" t="str">
        <f t="shared" si="1508"/>
        <v>0703</v>
      </c>
      <c r="F544" s="38" t="s">
        <v>433</v>
      </c>
      <c r="G544" s="38" t="s">
        <v>150</v>
      </c>
      <c r="H544" s="40" t="s">
        <v>151</v>
      </c>
      <c r="I544" s="18">
        <v>22507.9</v>
      </c>
      <c r="J544" s="18">
        <v>22507.9</v>
      </c>
      <c r="K544" s="18">
        <v>22507.9</v>
      </c>
      <c r="L544" s="18">
        <v>-789.2</v>
      </c>
      <c r="M544" s="18">
        <v>-789.2</v>
      </c>
      <c r="N544" s="18">
        <v>-789.2</v>
      </c>
      <c r="O544" s="18">
        <v>0</v>
      </c>
      <c r="P544" s="18">
        <v>-1561.41</v>
      </c>
      <c r="Q544" s="18">
        <v>-610.98199999999997</v>
      </c>
      <c r="R544" s="18">
        <v>0</v>
      </c>
      <c r="S544" s="18">
        <v>887.75099999999998</v>
      </c>
      <c r="T544" s="18">
        <f t="shared" si="1577"/>
        <v>20434.059000000001</v>
      </c>
      <c r="U544" s="18">
        <f t="shared" si="1510"/>
        <v>21718.7</v>
      </c>
      <c r="V544" s="18">
        <f t="shared" si="1511"/>
        <v>21718.7</v>
      </c>
      <c r="W544" s="18">
        <v>887.75099999999998</v>
      </c>
      <c r="X544" s="18"/>
      <c r="Y544" s="18"/>
      <c r="Z544" s="18"/>
      <c r="AA544" s="18"/>
      <c r="AB544" s="18"/>
      <c r="AC544" s="18"/>
      <c r="AD544" s="18"/>
      <c r="AE544" s="18"/>
      <c r="AF544" s="41">
        <v>20434.059000000001</v>
      </c>
      <c r="AG544" s="41"/>
      <c r="AH544" s="41">
        <v>0</v>
      </c>
      <c r="AI544" s="41">
        <v>0</v>
      </c>
      <c r="AJ544" s="41">
        <v>0</v>
      </c>
      <c r="AK544" s="41">
        <v>0</v>
      </c>
      <c r="AL544" s="41">
        <v>19561.734919999999</v>
      </c>
      <c r="AM544" s="41">
        <v>0</v>
      </c>
      <c r="AN544" s="41">
        <v>0</v>
      </c>
      <c r="AO544" s="42">
        <v>14641.63053</v>
      </c>
      <c r="AP544" s="42">
        <v>20434.059000000001</v>
      </c>
      <c r="AQ544" s="42">
        <v>0</v>
      </c>
      <c r="AR544" s="42">
        <v>0</v>
      </c>
      <c r="AS544" s="42">
        <v>0</v>
      </c>
      <c r="AT544" s="42">
        <v>0</v>
      </c>
      <c r="AU544" s="42">
        <f t="shared" si="1514"/>
        <v>20434.059000000001</v>
      </c>
      <c r="AV544" s="42">
        <f t="shared" si="1515"/>
        <v>0</v>
      </c>
      <c r="AW544" s="42">
        <f t="shared" si="1516"/>
        <v>21321.81</v>
      </c>
      <c r="AX544" s="42">
        <f t="shared" si="1517"/>
        <v>21718.7</v>
      </c>
      <c r="AY544" s="42">
        <f t="shared" si="1518"/>
        <v>21718.7</v>
      </c>
      <c r="AZ544" s="42"/>
      <c r="BA544" s="43">
        <f t="shared" si="1519"/>
        <v>95.731028867049844</v>
      </c>
      <c r="BB544" s="44"/>
    </row>
    <row r="545" spans="2:54" ht="46.8" x14ac:dyDescent="0.3">
      <c r="B545" s="38" t="s">
        <v>342</v>
      </c>
      <c r="C545" s="38" t="s">
        <v>189</v>
      </c>
      <c r="D545" s="38" t="s">
        <v>94</v>
      </c>
      <c r="E545" s="39" t="str">
        <f t="shared" si="1508"/>
        <v>0703</v>
      </c>
      <c r="F545" s="38" t="s">
        <v>418</v>
      </c>
      <c r="G545" s="38"/>
      <c r="H545" s="40" t="s">
        <v>419</v>
      </c>
      <c r="I545" s="18">
        <f t="shared" ref="I545:I549" si="1645">I546</f>
        <v>3223.7</v>
      </c>
      <c r="J545" s="18">
        <f t="shared" ref="J545:J549" si="1646">J546</f>
        <v>3316.8</v>
      </c>
      <c r="K545" s="18">
        <f t="shared" ref="K545:K549" si="1647">K546</f>
        <v>3316.8</v>
      </c>
      <c r="L545" s="18">
        <f t="shared" ref="L545:L549" si="1648">L546</f>
        <v>0</v>
      </c>
      <c r="M545" s="18">
        <f t="shared" ref="M545:M549" si="1649">M546</f>
        <v>0</v>
      </c>
      <c r="N545" s="18">
        <f t="shared" ref="N545:N549" si="1650">N546</f>
        <v>0</v>
      </c>
      <c r="O545" s="18">
        <f t="shared" ref="O545:O548" si="1651">O546</f>
        <v>0</v>
      </c>
      <c r="P545" s="18">
        <f t="shared" ref="P545:P548" si="1652">P546</f>
        <v>0</v>
      </c>
      <c r="Q545" s="18">
        <f t="shared" ref="Q545:Q549" si="1653">Q546</f>
        <v>0</v>
      </c>
      <c r="R545" s="18">
        <f t="shared" ref="R545:R549" si="1654">R546</f>
        <v>0</v>
      </c>
      <c r="S545" s="18">
        <f t="shared" ref="S545:S549" si="1655">S546</f>
        <v>84.216999999999999</v>
      </c>
      <c r="T545" s="18">
        <f t="shared" si="1577"/>
        <v>3307.9169999999999</v>
      </c>
      <c r="U545" s="18">
        <f t="shared" si="1510"/>
        <v>3316.8</v>
      </c>
      <c r="V545" s="18">
        <f t="shared" si="1511"/>
        <v>3316.8</v>
      </c>
      <c r="W545" s="18">
        <f t="shared" ref="W545:W549" si="1656">W546</f>
        <v>84.216999999999999</v>
      </c>
      <c r="X545" s="18">
        <f t="shared" ref="X545:X549" si="1657">X546</f>
        <v>0</v>
      </c>
      <c r="Y545" s="18">
        <f t="shared" ref="Y545:Y549" si="1658">Y546</f>
        <v>0</v>
      </c>
      <c r="Z545" s="18">
        <f t="shared" ref="Z545:Z549" si="1659">Z546</f>
        <v>0</v>
      </c>
      <c r="AA545" s="18">
        <f t="shared" ref="AA545:AA549" si="1660">AA546</f>
        <v>0</v>
      </c>
      <c r="AB545" s="18">
        <f t="shared" ref="AB545:AB549" si="1661">AB546</f>
        <v>0</v>
      </c>
      <c r="AC545" s="18">
        <f t="shared" ref="AC545:AC549" si="1662">AC546</f>
        <v>0</v>
      </c>
      <c r="AD545" s="18">
        <f t="shared" ref="AD545:AD549" si="1663">AD546</f>
        <v>0</v>
      </c>
      <c r="AE545" s="18"/>
      <c r="AF545" s="41">
        <f t="shared" ref="AF545:AF548" si="1664">AF546</f>
        <v>3307.9169999999999</v>
      </c>
      <c r="AG545" s="41">
        <f t="shared" ref="AG545:AG548" si="1665">AG546</f>
        <v>0</v>
      </c>
      <c r="AH545" s="41">
        <f t="shared" ref="AH545:AH548" si="1666">AH546</f>
        <v>0</v>
      </c>
      <c r="AI545" s="41">
        <f t="shared" ref="AI545:AI548" si="1667">AI546</f>
        <v>0</v>
      </c>
      <c r="AJ545" s="41">
        <f t="shared" ref="AJ545:AJ548" si="1668">AJ546</f>
        <v>0</v>
      </c>
      <c r="AK545" s="41">
        <f t="shared" ref="AK545:AK548" si="1669">AK546</f>
        <v>0</v>
      </c>
      <c r="AL545" s="41">
        <f t="shared" ref="AL545:AL548" si="1670">AL546</f>
        <v>3307.9169999999999</v>
      </c>
      <c r="AM545" s="41">
        <f t="shared" ref="AM545:AM548" si="1671">AM546</f>
        <v>0</v>
      </c>
      <c r="AN545" s="41">
        <f t="shared" ref="AN545:AN548" si="1672">AN546</f>
        <v>0</v>
      </c>
      <c r="AO545" s="14">
        <f t="shared" ref="AO545:AO548" si="1673">AO546</f>
        <v>2346.8000000000002</v>
      </c>
      <c r="AP545" s="42">
        <f t="shared" ref="AP545:AP548" si="1674">AP546</f>
        <v>3307.9169999999999</v>
      </c>
      <c r="AQ545" s="42">
        <f t="shared" ref="AQ545:AQ548" si="1675">AQ546</f>
        <v>0</v>
      </c>
      <c r="AR545" s="42">
        <f t="shared" ref="AR545:AR548" si="1676">AR546</f>
        <v>0</v>
      </c>
      <c r="AS545" s="42">
        <f t="shared" ref="AS545:AS548" si="1677">AS546</f>
        <v>0</v>
      </c>
      <c r="AT545" s="42">
        <f t="shared" ref="AT545:AT548" si="1678">AT546</f>
        <v>0</v>
      </c>
      <c r="AU545" s="42">
        <f t="shared" si="1514"/>
        <v>3307.9169999999999</v>
      </c>
      <c r="AV545" s="42">
        <f t="shared" si="1515"/>
        <v>0</v>
      </c>
      <c r="AW545" s="42">
        <f t="shared" si="1516"/>
        <v>3392.134</v>
      </c>
      <c r="AX545" s="42">
        <f t="shared" si="1517"/>
        <v>3316.8</v>
      </c>
      <c r="AY545" s="42">
        <f t="shared" si="1518"/>
        <v>3316.8</v>
      </c>
      <c r="AZ545" s="42">
        <f t="shared" ref="AZ545:AZ549" si="1679">AZ546</f>
        <v>0</v>
      </c>
      <c r="BA545" s="43">
        <f t="shared" si="1519"/>
        <v>100</v>
      </c>
      <c r="BB545" s="20"/>
    </row>
    <row r="546" spans="2:54" ht="31.2" x14ac:dyDescent="0.3">
      <c r="B546" s="38" t="s">
        <v>342</v>
      </c>
      <c r="C546" s="38" t="s">
        <v>189</v>
      </c>
      <c r="D546" s="38" t="s">
        <v>94</v>
      </c>
      <c r="E546" s="39" t="str">
        <f t="shared" si="1508"/>
        <v>0703</v>
      </c>
      <c r="F546" s="38" t="s">
        <v>420</v>
      </c>
      <c r="G546" s="38"/>
      <c r="H546" s="40" t="s">
        <v>421</v>
      </c>
      <c r="I546" s="18">
        <f t="shared" si="1645"/>
        <v>3223.7</v>
      </c>
      <c r="J546" s="18">
        <f t="shared" si="1646"/>
        <v>3316.8</v>
      </c>
      <c r="K546" s="18">
        <f t="shared" si="1647"/>
        <v>3316.8</v>
      </c>
      <c r="L546" s="18">
        <f t="shared" si="1648"/>
        <v>0</v>
      </c>
      <c r="M546" s="18">
        <f t="shared" si="1649"/>
        <v>0</v>
      </c>
      <c r="N546" s="18">
        <f t="shared" si="1650"/>
        <v>0</v>
      </c>
      <c r="O546" s="18">
        <f t="shared" si="1651"/>
        <v>0</v>
      </c>
      <c r="P546" s="18">
        <f t="shared" si="1652"/>
        <v>0</v>
      </c>
      <c r="Q546" s="18">
        <f t="shared" si="1653"/>
        <v>0</v>
      </c>
      <c r="R546" s="18">
        <f t="shared" si="1654"/>
        <v>0</v>
      </c>
      <c r="S546" s="18">
        <f t="shared" si="1655"/>
        <v>84.216999999999999</v>
      </c>
      <c r="T546" s="18">
        <f t="shared" si="1577"/>
        <v>3307.9169999999999</v>
      </c>
      <c r="U546" s="18">
        <f t="shared" si="1510"/>
        <v>3316.8</v>
      </c>
      <c r="V546" s="18">
        <f t="shared" si="1511"/>
        <v>3316.8</v>
      </c>
      <c r="W546" s="18">
        <f t="shared" si="1656"/>
        <v>84.216999999999999</v>
      </c>
      <c r="X546" s="18">
        <f t="shared" si="1657"/>
        <v>0</v>
      </c>
      <c r="Y546" s="18">
        <f t="shared" si="1658"/>
        <v>0</v>
      </c>
      <c r="Z546" s="18">
        <f t="shared" si="1659"/>
        <v>0</v>
      </c>
      <c r="AA546" s="18">
        <f t="shared" si="1660"/>
        <v>0</v>
      </c>
      <c r="AB546" s="18">
        <f t="shared" si="1661"/>
        <v>0</v>
      </c>
      <c r="AC546" s="18">
        <f t="shared" si="1662"/>
        <v>0</v>
      </c>
      <c r="AD546" s="18">
        <f t="shared" si="1663"/>
        <v>0</v>
      </c>
      <c r="AE546" s="18"/>
      <c r="AF546" s="41">
        <f t="shared" si="1664"/>
        <v>3307.9169999999999</v>
      </c>
      <c r="AG546" s="41">
        <f t="shared" si="1665"/>
        <v>0</v>
      </c>
      <c r="AH546" s="41">
        <f t="shared" si="1666"/>
        <v>0</v>
      </c>
      <c r="AI546" s="41">
        <f t="shared" si="1667"/>
        <v>0</v>
      </c>
      <c r="AJ546" s="41">
        <f t="shared" si="1668"/>
        <v>0</v>
      </c>
      <c r="AK546" s="41">
        <f t="shared" si="1669"/>
        <v>0</v>
      </c>
      <c r="AL546" s="41">
        <f t="shared" si="1670"/>
        <v>3307.9169999999999</v>
      </c>
      <c r="AM546" s="41">
        <f t="shared" si="1671"/>
        <v>0</v>
      </c>
      <c r="AN546" s="41">
        <f t="shared" si="1672"/>
        <v>0</v>
      </c>
      <c r="AO546" s="42">
        <f t="shared" si="1673"/>
        <v>2346.8000000000002</v>
      </c>
      <c r="AP546" s="42">
        <f t="shared" si="1674"/>
        <v>3307.9169999999999</v>
      </c>
      <c r="AQ546" s="42">
        <f t="shared" si="1675"/>
        <v>0</v>
      </c>
      <c r="AR546" s="42">
        <f t="shared" si="1676"/>
        <v>0</v>
      </c>
      <c r="AS546" s="42">
        <f t="shared" si="1677"/>
        <v>0</v>
      </c>
      <c r="AT546" s="42">
        <f t="shared" si="1678"/>
        <v>0</v>
      </c>
      <c r="AU546" s="42">
        <f t="shared" si="1514"/>
        <v>3307.9169999999999</v>
      </c>
      <c r="AV546" s="42">
        <f t="shared" si="1515"/>
        <v>0</v>
      </c>
      <c r="AW546" s="42">
        <f t="shared" si="1516"/>
        <v>3392.134</v>
      </c>
      <c r="AX546" s="42">
        <f t="shared" si="1517"/>
        <v>3316.8</v>
      </c>
      <c r="AY546" s="42">
        <f t="shared" si="1518"/>
        <v>3316.8</v>
      </c>
      <c r="AZ546" s="42">
        <f t="shared" si="1679"/>
        <v>0</v>
      </c>
      <c r="BA546" s="43">
        <f t="shared" si="1519"/>
        <v>100</v>
      </c>
      <c r="BB546" s="20"/>
    </row>
    <row r="547" spans="2:54" ht="31.2" x14ac:dyDescent="0.3">
      <c r="B547" s="38" t="s">
        <v>342</v>
      </c>
      <c r="C547" s="38" t="s">
        <v>189</v>
      </c>
      <c r="D547" s="38" t="s">
        <v>94</v>
      </c>
      <c r="E547" s="39" t="str">
        <f t="shared" si="1508"/>
        <v>0703</v>
      </c>
      <c r="F547" s="38" t="s">
        <v>420</v>
      </c>
      <c r="G547" s="38" t="s">
        <v>150</v>
      </c>
      <c r="H547" s="40" t="s">
        <v>151</v>
      </c>
      <c r="I547" s="18">
        <v>3223.7</v>
      </c>
      <c r="J547" s="18">
        <v>3316.8</v>
      </c>
      <c r="K547" s="18">
        <v>3316.8</v>
      </c>
      <c r="L547" s="18"/>
      <c r="M547" s="18"/>
      <c r="N547" s="18"/>
      <c r="O547" s="18">
        <v>0</v>
      </c>
      <c r="P547" s="18">
        <v>0</v>
      </c>
      <c r="Q547" s="18">
        <v>0</v>
      </c>
      <c r="R547" s="18">
        <v>0</v>
      </c>
      <c r="S547" s="18">
        <v>84.216999999999999</v>
      </c>
      <c r="T547" s="18">
        <f t="shared" si="1577"/>
        <v>3307.9169999999999</v>
      </c>
      <c r="U547" s="18">
        <f t="shared" si="1510"/>
        <v>3316.8</v>
      </c>
      <c r="V547" s="18">
        <f t="shared" si="1511"/>
        <v>3316.8</v>
      </c>
      <c r="W547" s="18">
        <v>84.216999999999999</v>
      </c>
      <c r="X547" s="18"/>
      <c r="Y547" s="18"/>
      <c r="Z547" s="18"/>
      <c r="AA547" s="18"/>
      <c r="AB547" s="18"/>
      <c r="AC547" s="18"/>
      <c r="AD547" s="18"/>
      <c r="AE547" s="18"/>
      <c r="AF547" s="41">
        <v>3307.9169999999999</v>
      </c>
      <c r="AG547" s="41"/>
      <c r="AH547" s="41">
        <v>0</v>
      </c>
      <c r="AI547" s="41">
        <v>0</v>
      </c>
      <c r="AJ547" s="41">
        <v>0</v>
      </c>
      <c r="AK547" s="41">
        <v>0</v>
      </c>
      <c r="AL547" s="41">
        <v>3307.9169999999999</v>
      </c>
      <c r="AM547" s="41">
        <v>0</v>
      </c>
      <c r="AN547" s="41">
        <v>0</v>
      </c>
      <c r="AO547" s="14">
        <v>2346.8000000000002</v>
      </c>
      <c r="AP547" s="42">
        <v>3307.9169999999999</v>
      </c>
      <c r="AQ547" s="42">
        <v>0</v>
      </c>
      <c r="AR547" s="42">
        <v>0</v>
      </c>
      <c r="AS547" s="42">
        <v>0</v>
      </c>
      <c r="AT547" s="42">
        <v>0</v>
      </c>
      <c r="AU547" s="42">
        <f t="shared" si="1514"/>
        <v>3307.9169999999999</v>
      </c>
      <c r="AV547" s="42">
        <f t="shared" si="1515"/>
        <v>0</v>
      </c>
      <c r="AW547" s="42">
        <f t="shared" si="1516"/>
        <v>3392.134</v>
      </c>
      <c r="AX547" s="42">
        <f t="shared" si="1517"/>
        <v>3316.8</v>
      </c>
      <c r="AY547" s="42">
        <f t="shared" si="1518"/>
        <v>3316.8</v>
      </c>
      <c r="AZ547" s="42"/>
      <c r="BA547" s="43">
        <f t="shared" si="1519"/>
        <v>100</v>
      </c>
      <c r="BB547" s="44"/>
    </row>
    <row r="548" spans="2:54" ht="46.8" x14ac:dyDescent="0.3">
      <c r="B548" s="38" t="s">
        <v>342</v>
      </c>
      <c r="C548" s="38" t="s">
        <v>189</v>
      </c>
      <c r="D548" s="38" t="s">
        <v>94</v>
      </c>
      <c r="E548" s="39" t="str">
        <f t="shared" si="1508"/>
        <v>0703</v>
      </c>
      <c r="F548" s="38" t="s">
        <v>360</v>
      </c>
      <c r="G548" s="38"/>
      <c r="H548" s="40" t="s">
        <v>361</v>
      </c>
      <c r="I548" s="18">
        <f t="shared" si="1645"/>
        <v>20387.3</v>
      </c>
      <c r="J548" s="18">
        <f t="shared" si="1646"/>
        <v>20595.7</v>
      </c>
      <c r="K548" s="18">
        <f t="shared" si="1647"/>
        <v>20595.7</v>
      </c>
      <c r="L548" s="18">
        <f t="shared" si="1648"/>
        <v>0</v>
      </c>
      <c r="M548" s="18">
        <f t="shared" si="1649"/>
        <v>0</v>
      </c>
      <c r="N548" s="18">
        <f t="shared" si="1650"/>
        <v>0</v>
      </c>
      <c r="O548" s="18">
        <f t="shared" si="1651"/>
        <v>0</v>
      </c>
      <c r="P548" s="18">
        <f t="shared" si="1652"/>
        <v>0</v>
      </c>
      <c r="Q548" s="18">
        <f t="shared" si="1653"/>
        <v>0</v>
      </c>
      <c r="R548" s="18">
        <f t="shared" si="1654"/>
        <v>0</v>
      </c>
      <c r="S548" s="18">
        <f t="shared" si="1655"/>
        <v>0</v>
      </c>
      <c r="T548" s="18">
        <f t="shared" si="1577"/>
        <v>20387.3</v>
      </c>
      <c r="U548" s="18">
        <f t="shared" si="1510"/>
        <v>20595.7</v>
      </c>
      <c r="V548" s="18">
        <f t="shared" si="1511"/>
        <v>20595.7</v>
      </c>
      <c r="W548" s="18">
        <f t="shared" si="1656"/>
        <v>0</v>
      </c>
      <c r="X548" s="18">
        <f t="shared" si="1657"/>
        <v>0</v>
      </c>
      <c r="Y548" s="18">
        <f t="shared" si="1658"/>
        <v>0</v>
      </c>
      <c r="Z548" s="18">
        <f t="shared" si="1659"/>
        <v>0</v>
      </c>
      <c r="AA548" s="18">
        <f t="shared" si="1660"/>
        <v>0</v>
      </c>
      <c r="AB548" s="18">
        <f t="shared" si="1661"/>
        <v>0</v>
      </c>
      <c r="AC548" s="18">
        <f t="shared" si="1662"/>
        <v>0</v>
      </c>
      <c r="AD548" s="18">
        <f t="shared" si="1663"/>
        <v>0</v>
      </c>
      <c r="AE548" s="18">
        <f t="shared" ref="AE548:AE549" si="1680">AE549</f>
        <v>0</v>
      </c>
      <c r="AF548" s="41">
        <f t="shared" si="1664"/>
        <v>20387.300000000003</v>
      </c>
      <c r="AG548" s="41">
        <f t="shared" si="1665"/>
        <v>0</v>
      </c>
      <c r="AH548" s="41">
        <f t="shared" si="1666"/>
        <v>0</v>
      </c>
      <c r="AI548" s="41">
        <f t="shared" si="1667"/>
        <v>0</v>
      </c>
      <c r="AJ548" s="41">
        <f t="shared" si="1668"/>
        <v>0</v>
      </c>
      <c r="AK548" s="41">
        <f t="shared" si="1669"/>
        <v>0</v>
      </c>
      <c r="AL548" s="41">
        <f t="shared" si="1670"/>
        <v>19550.97064</v>
      </c>
      <c r="AM548" s="41">
        <f t="shared" si="1671"/>
        <v>0</v>
      </c>
      <c r="AN548" s="41">
        <f t="shared" si="1672"/>
        <v>0</v>
      </c>
      <c r="AO548" s="42">
        <f t="shared" si="1673"/>
        <v>0</v>
      </c>
      <c r="AP548" s="42">
        <f t="shared" si="1674"/>
        <v>20387.3</v>
      </c>
      <c r="AQ548" s="42">
        <f t="shared" si="1675"/>
        <v>0</v>
      </c>
      <c r="AR548" s="42">
        <f t="shared" si="1676"/>
        <v>0</v>
      </c>
      <c r="AS548" s="42">
        <f t="shared" si="1677"/>
        <v>0</v>
      </c>
      <c r="AT548" s="42">
        <f t="shared" si="1678"/>
        <v>0</v>
      </c>
      <c r="AU548" s="42">
        <f t="shared" si="1514"/>
        <v>20387.3</v>
      </c>
      <c r="AV548" s="42">
        <f t="shared" si="1515"/>
        <v>0</v>
      </c>
      <c r="AW548" s="42">
        <f t="shared" si="1516"/>
        <v>20387.3</v>
      </c>
      <c r="AX548" s="42">
        <f t="shared" si="1517"/>
        <v>20595.7</v>
      </c>
      <c r="AY548" s="42">
        <f t="shared" si="1518"/>
        <v>20595.7</v>
      </c>
      <c r="AZ548" s="42">
        <f t="shared" si="1679"/>
        <v>0</v>
      </c>
      <c r="BA548" s="43">
        <f t="shared" si="1519"/>
        <v>95.897792449220816</v>
      </c>
      <c r="BB548" s="20"/>
    </row>
    <row r="549" spans="2:54" ht="31.2" x14ac:dyDescent="0.3">
      <c r="B549" s="38" t="s">
        <v>342</v>
      </c>
      <c r="C549" s="38" t="s">
        <v>189</v>
      </c>
      <c r="D549" s="38" t="s">
        <v>94</v>
      </c>
      <c r="E549" s="39" t="str">
        <f t="shared" si="1508"/>
        <v>0703</v>
      </c>
      <c r="F549" s="38" t="s">
        <v>434</v>
      </c>
      <c r="G549" s="38"/>
      <c r="H549" s="40" t="s">
        <v>435</v>
      </c>
      <c r="I549" s="18">
        <f t="shared" si="1645"/>
        <v>20387.3</v>
      </c>
      <c r="J549" s="18">
        <f t="shared" si="1646"/>
        <v>20595.7</v>
      </c>
      <c r="K549" s="18">
        <f t="shared" si="1647"/>
        <v>20595.7</v>
      </c>
      <c r="L549" s="18">
        <f t="shared" si="1648"/>
        <v>0</v>
      </c>
      <c r="M549" s="18">
        <f t="shared" si="1649"/>
        <v>0</v>
      </c>
      <c r="N549" s="18">
        <f t="shared" si="1650"/>
        <v>0</v>
      </c>
      <c r="O549" s="18">
        <f>O550+O551</f>
        <v>0</v>
      </c>
      <c r="P549" s="18">
        <f>P550+P551</f>
        <v>0</v>
      </c>
      <c r="Q549" s="18">
        <f t="shared" si="1653"/>
        <v>0</v>
      </c>
      <c r="R549" s="18">
        <f t="shared" si="1654"/>
        <v>0</v>
      </c>
      <c r="S549" s="18">
        <f t="shared" si="1655"/>
        <v>0</v>
      </c>
      <c r="T549" s="18">
        <f t="shared" si="1577"/>
        <v>20387.3</v>
      </c>
      <c r="U549" s="18">
        <f t="shared" si="1510"/>
        <v>20595.7</v>
      </c>
      <c r="V549" s="18">
        <f t="shared" si="1511"/>
        <v>20595.7</v>
      </c>
      <c r="W549" s="18">
        <f t="shared" si="1656"/>
        <v>0</v>
      </c>
      <c r="X549" s="18">
        <f t="shared" si="1657"/>
        <v>0</v>
      </c>
      <c r="Y549" s="18">
        <f t="shared" si="1658"/>
        <v>0</v>
      </c>
      <c r="Z549" s="18">
        <f t="shared" si="1659"/>
        <v>0</v>
      </c>
      <c r="AA549" s="18">
        <f t="shared" si="1660"/>
        <v>0</v>
      </c>
      <c r="AB549" s="18">
        <f t="shared" si="1661"/>
        <v>0</v>
      </c>
      <c r="AC549" s="18">
        <f t="shared" si="1662"/>
        <v>0</v>
      </c>
      <c r="AD549" s="18">
        <f t="shared" si="1663"/>
        <v>0</v>
      </c>
      <c r="AE549" s="18">
        <f t="shared" si="1680"/>
        <v>0</v>
      </c>
      <c r="AF549" s="41">
        <f t="shared" ref="AF549:AT549" si="1681">AF550+AF551</f>
        <v>20387.300000000003</v>
      </c>
      <c r="AG549" s="41">
        <f t="shared" si="1681"/>
        <v>0</v>
      </c>
      <c r="AH549" s="41">
        <f t="shared" si="1681"/>
        <v>0</v>
      </c>
      <c r="AI549" s="41">
        <f t="shared" si="1681"/>
        <v>0</v>
      </c>
      <c r="AJ549" s="41">
        <f t="shared" si="1681"/>
        <v>0</v>
      </c>
      <c r="AK549" s="41">
        <f t="shared" si="1681"/>
        <v>0</v>
      </c>
      <c r="AL549" s="41">
        <f t="shared" si="1681"/>
        <v>19550.97064</v>
      </c>
      <c r="AM549" s="41">
        <f t="shared" si="1681"/>
        <v>0</v>
      </c>
      <c r="AN549" s="41">
        <f t="shared" si="1681"/>
        <v>0</v>
      </c>
      <c r="AO549" s="14">
        <f t="shared" si="1681"/>
        <v>0</v>
      </c>
      <c r="AP549" s="42">
        <f t="shared" si="1681"/>
        <v>20387.3</v>
      </c>
      <c r="AQ549" s="42">
        <f t="shared" si="1681"/>
        <v>0</v>
      </c>
      <c r="AR549" s="42">
        <f t="shared" si="1681"/>
        <v>0</v>
      </c>
      <c r="AS549" s="42">
        <f t="shared" si="1681"/>
        <v>0</v>
      </c>
      <c r="AT549" s="42">
        <f t="shared" si="1681"/>
        <v>0</v>
      </c>
      <c r="AU549" s="42">
        <f t="shared" si="1514"/>
        <v>20387.3</v>
      </c>
      <c r="AV549" s="42">
        <f t="shared" si="1515"/>
        <v>0</v>
      </c>
      <c r="AW549" s="42">
        <f t="shared" si="1516"/>
        <v>20387.3</v>
      </c>
      <c r="AX549" s="42">
        <f t="shared" si="1517"/>
        <v>20595.7</v>
      </c>
      <c r="AY549" s="42">
        <f t="shared" si="1518"/>
        <v>20595.7</v>
      </c>
      <c r="AZ549" s="42">
        <f t="shared" si="1679"/>
        <v>0</v>
      </c>
      <c r="BA549" s="43">
        <f t="shared" si="1519"/>
        <v>95.897792449220816</v>
      </c>
      <c r="BB549" s="20"/>
    </row>
    <row r="550" spans="2:54" ht="31.2" x14ac:dyDescent="0.3">
      <c r="B550" s="38" t="s">
        <v>342</v>
      </c>
      <c r="C550" s="38" t="s">
        <v>189</v>
      </c>
      <c r="D550" s="38" t="s">
        <v>94</v>
      </c>
      <c r="E550" s="39" t="str">
        <f t="shared" ref="E550:E613" si="1682">CONCATENATE(C550,D550)</f>
        <v>0703</v>
      </c>
      <c r="F550" s="38" t="s">
        <v>434</v>
      </c>
      <c r="G550" s="38" t="s">
        <v>150</v>
      </c>
      <c r="H550" s="40" t="s">
        <v>151</v>
      </c>
      <c r="I550" s="18">
        <v>20387.3</v>
      </c>
      <c r="J550" s="18">
        <v>20595.7</v>
      </c>
      <c r="K550" s="18">
        <v>20595.7</v>
      </c>
      <c r="L550" s="18"/>
      <c r="M550" s="18"/>
      <c r="N550" s="18"/>
      <c r="O550" s="18">
        <v>0</v>
      </c>
      <c r="P550" s="18">
        <v>0</v>
      </c>
      <c r="Q550" s="18">
        <v>0</v>
      </c>
      <c r="R550" s="18">
        <v>0</v>
      </c>
      <c r="S550" s="18"/>
      <c r="T550" s="18">
        <f t="shared" si="1577"/>
        <v>20387.3</v>
      </c>
      <c r="U550" s="18">
        <f t="shared" ref="U550:U613" si="1683">J550+M550</f>
        <v>20595.7</v>
      </c>
      <c r="V550" s="18">
        <f t="shared" ref="V550:V613" si="1684">K550+N550</f>
        <v>20595.7</v>
      </c>
      <c r="W550" s="18"/>
      <c r="X550" s="18"/>
      <c r="Y550" s="18"/>
      <c r="Z550" s="18"/>
      <c r="AA550" s="18"/>
      <c r="AB550" s="18"/>
      <c r="AC550" s="18"/>
      <c r="AD550" s="18"/>
      <c r="AE550" s="18"/>
      <c r="AF550" s="41">
        <v>17312.777600000001</v>
      </c>
      <c r="AG550" s="41"/>
      <c r="AH550" s="41">
        <v>0</v>
      </c>
      <c r="AI550" s="41">
        <v>0</v>
      </c>
      <c r="AJ550" s="41">
        <v>0</v>
      </c>
      <c r="AK550" s="41">
        <v>0</v>
      </c>
      <c r="AL550" s="41">
        <v>17039.322639999999</v>
      </c>
      <c r="AM550" s="41">
        <v>0</v>
      </c>
      <c r="AN550" s="41">
        <v>0</v>
      </c>
      <c r="AO550" s="42">
        <v>0</v>
      </c>
      <c r="AP550" s="42">
        <v>17217.3</v>
      </c>
      <c r="AQ550" s="42">
        <v>0</v>
      </c>
      <c r="AR550" s="42">
        <v>0</v>
      </c>
      <c r="AS550" s="42">
        <v>0</v>
      </c>
      <c r="AT550" s="42">
        <v>0</v>
      </c>
      <c r="AU550" s="42">
        <f t="shared" ref="AU550:AU613" si="1685">AP550+AS550+AT550+AR550+AQ550</f>
        <v>17217.3</v>
      </c>
      <c r="AV550" s="42">
        <f t="shared" ref="AV550:AV613" si="1686">T550-AU550</f>
        <v>3170</v>
      </c>
      <c r="AW550" s="42">
        <f t="shared" ref="AW550:AW613" si="1687">T550+W550+X550+Y550+Z550</f>
        <v>20387.3</v>
      </c>
      <c r="AX550" s="42">
        <f t="shared" ref="AX550:AX613" si="1688">U550+AA550+AB550</f>
        <v>20595.7</v>
      </c>
      <c r="AY550" s="42">
        <f t="shared" ref="AY550:AY613" si="1689">V550+AC550+AE550+AD550</f>
        <v>20595.7</v>
      </c>
      <c r="AZ550" s="42"/>
      <c r="BA550" s="43">
        <f t="shared" ref="BA550:BA613" si="1690">AL550/AF550*100</f>
        <v>98.420502092050185</v>
      </c>
      <c r="BB550" s="44"/>
    </row>
    <row r="551" spans="2:54" x14ac:dyDescent="0.3">
      <c r="B551" s="38" t="s">
        <v>342</v>
      </c>
      <c r="C551" s="38" t="s">
        <v>189</v>
      </c>
      <c r="D551" s="38" t="s">
        <v>94</v>
      </c>
      <c r="E551" s="39" t="str">
        <f t="shared" si="1682"/>
        <v>0703</v>
      </c>
      <c r="F551" s="38" t="s">
        <v>434</v>
      </c>
      <c r="G551" s="38" t="s">
        <v>56</v>
      </c>
      <c r="H551" s="40" t="s">
        <v>57</v>
      </c>
      <c r="I551" s="18"/>
      <c r="J551" s="18"/>
      <c r="K551" s="18"/>
      <c r="L551" s="18"/>
      <c r="M551" s="18"/>
      <c r="N551" s="18"/>
      <c r="O551" s="18">
        <v>0</v>
      </c>
      <c r="P551" s="18">
        <v>0</v>
      </c>
      <c r="Q551" s="18"/>
      <c r="R551" s="18"/>
      <c r="S551" s="18"/>
      <c r="T551" s="18">
        <f t="shared" si="1577"/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41">
        <v>3074.5223999999998</v>
      </c>
      <c r="AG551" s="41"/>
      <c r="AH551" s="41">
        <v>0</v>
      </c>
      <c r="AI551" s="41">
        <v>0</v>
      </c>
      <c r="AJ551" s="41">
        <v>0</v>
      </c>
      <c r="AK551" s="41">
        <v>0</v>
      </c>
      <c r="AL551" s="41">
        <v>2511.6480000000001</v>
      </c>
      <c r="AM551" s="41">
        <v>0</v>
      </c>
      <c r="AN551" s="41">
        <v>0</v>
      </c>
      <c r="AO551" s="14">
        <v>0</v>
      </c>
      <c r="AP551" s="42">
        <v>3170</v>
      </c>
      <c r="AQ551" s="42">
        <v>0</v>
      </c>
      <c r="AR551" s="42">
        <v>0</v>
      </c>
      <c r="AS551" s="42">
        <v>0</v>
      </c>
      <c r="AT551" s="42">
        <v>0</v>
      </c>
      <c r="AU551" s="42">
        <f t="shared" si="1685"/>
        <v>3170</v>
      </c>
      <c r="AV551" s="42">
        <f t="shared" si="1686"/>
        <v>-3170</v>
      </c>
      <c r="AW551" s="42"/>
      <c r="AX551" s="42"/>
      <c r="AY551" s="42"/>
      <c r="AZ551" s="42"/>
      <c r="BA551" s="43">
        <f t="shared" si="1690"/>
        <v>81.692297964718037</v>
      </c>
      <c r="BB551" s="44"/>
    </row>
    <row r="552" spans="2:54" ht="62.4" x14ac:dyDescent="0.3">
      <c r="B552" s="38" t="s">
        <v>342</v>
      </c>
      <c r="C552" s="38" t="s">
        <v>189</v>
      </c>
      <c r="D552" s="38" t="s">
        <v>94</v>
      </c>
      <c r="E552" s="39" t="str">
        <f t="shared" si="1682"/>
        <v>0703</v>
      </c>
      <c r="F552" s="38" t="s">
        <v>365</v>
      </c>
      <c r="G552" s="38"/>
      <c r="H552" s="40" t="s">
        <v>366</v>
      </c>
      <c r="I552" s="18">
        <f t="shared" ref="I552:S552" si="1691">I553+I556</f>
        <v>11864.7</v>
      </c>
      <c r="J552" s="18">
        <f t="shared" si="1691"/>
        <v>150965</v>
      </c>
      <c r="K552" s="18">
        <f t="shared" si="1691"/>
        <v>1271</v>
      </c>
      <c r="L552" s="18">
        <f t="shared" si="1691"/>
        <v>0</v>
      </c>
      <c r="M552" s="18">
        <f t="shared" si="1691"/>
        <v>0</v>
      </c>
      <c r="N552" s="18">
        <f t="shared" si="1691"/>
        <v>0</v>
      </c>
      <c r="O552" s="18">
        <f t="shared" si="1691"/>
        <v>27746.03</v>
      </c>
      <c r="P552" s="18">
        <f t="shared" si="1691"/>
        <v>-9679.9709999999995</v>
      </c>
      <c r="Q552" s="18">
        <f t="shared" si="1691"/>
        <v>-10593.7</v>
      </c>
      <c r="R552" s="18">
        <f t="shared" si="1691"/>
        <v>46385.756999999998</v>
      </c>
      <c r="S552" s="18">
        <f t="shared" si="1691"/>
        <v>75006.351999999999</v>
      </c>
      <c r="T552" s="18">
        <f t="shared" si="1577"/>
        <v>140729.16800000001</v>
      </c>
      <c r="U552" s="18">
        <f t="shared" si="1683"/>
        <v>150965</v>
      </c>
      <c r="V552" s="18">
        <f t="shared" si="1684"/>
        <v>1271</v>
      </c>
      <c r="W552" s="18">
        <f t="shared" ref="W552:AT552" si="1692">W553+W556</f>
        <v>0</v>
      </c>
      <c r="X552" s="18">
        <f t="shared" si="1692"/>
        <v>0</v>
      </c>
      <c r="Y552" s="18">
        <f t="shared" si="1692"/>
        <v>75006.351999999999</v>
      </c>
      <c r="Z552" s="18">
        <f t="shared" si="1692"/>
        <v>0</v>
      </c>
      <c r="AA552" s="18">
        <f t="shared" si="1692"/>
        <v>0</v>
      </c>
      <c r="AB552" s="18">
        <f t="shared" si="1692"/>
        <v>-77943.97</v>
      </c>
      <c r="AC552" s="18">
        <f t="shared" si="1692"/>
        <v>0</v>
      </c>
      <c r="AD552" s="18">
        <f t="shared" si="1692"/>
        <v>0</v>
      </c>
      <c r="AE552" s="18">
        <f t="shared" si="1692"/>
        <v>0</v>
      </c>
      <c r="AF552" s="41">
        <f t="shared" si="1692"/>
        <v>127297.798</v>
      </c>
      <c r="AG552" s="41">
        <f t="shared" si="1692"/>
        <v>0</v>
      </c>
      <c r="AH552" s="41">
        <f t="shared" si="1692"/>
        <v>0</v>
      </c>
      <c r="AI552" s="41">
        <f t="shared" si="1692"/>
        <v>0</v>
      </c>
      <c r="AJ552" s="41">
        <f t="shared" si="1692"/>
        <v>0</v>
      </c>
      <c r="AK552" s="41">
        <f t="shared" si="1692"/>
        <v>0</v>
      </c>
      <c r="AL552" s="41">
        <f t="shared" si="1692"/>
        <v>120795.3153</v>
      </c>
      <c r="AM552" s="41">
        <f t="shared" si="1692"/>
        <v>0</v>
      </c>
      <c r="AN552" s="41">
        <f t="shared" si="1692"/>
        <v>0</v>
      </c>
      <c r="AO552" s="42">
        <f t="shared" si="1692"/>
        <v>49560.047129999999</v>
      </c>
      <c r="AP552" s="42">
        <f t="shared" si="1692"/>
        <v>113851.768</v>
      </c>
      <c r="AQ552" s="42">
        <f t="shared" si="1692"/>
        <v>27746.03</v>
      </c>
      <c r="AR552" s="42">
        <f t="shared" si="1692"/>
        <v>0</v>
      </c>
      <c r="AS552" s="42">
        <f t="shared" si="1692"/>
        <v>0</v>
      </c>
      <c r="AT552" s="42">
        <f t="shared" si="1692"/>
        <v>0</v>
      </c>
      <c r="AU552" s="42">
        <f t="shared" si="1685"/>
        <v>141597.79800000001</v>
      </c>
      <c r="AV552" s="42">
        <f t="shared" si="1686"/>
        <v>-868.63000000000466</v>
      </c>
      <c r="AW552" s="42">
        <f t="shared" si="1687"/>
        <v>215735.52000000002</v>
      </c>
      <c r="AX552" s="42">
        <f t="shared" si="1688"/>
        <v>73021.03</v>
      </c>
      <c r="AY552" s="42">
        <f t="shared" si="1689"/>
        <v>1271</v>
      </c>
      <c r="AZ552" s="42">
        <f>AZ553+AZ556</f>
        <v>0</v>
      </c>
      <c r="BA552" s="43">
        <f t="shared" si="1690"/>
        <v>94.891912662935468</v>
      </c>
      <c r="BB552" s="20"/>
    </row>
    <row r="553" spans="2:54" ht="31.2" x14ac:dyDescent="0.3">
      <c r="B553" s="38" t="s">
        <v>342</v>
      </c>
      <c r="C553" s="38" t="s">
        <v>189</v>
      </c>
      <c r="D553" s="38" t="s">
        <v>94</v>
      </c>
      <c r="E553" s="39" t="str">
        <f t="shared" si="1682"/>
        <v>0703</v>
      </c>
      <c r="F553" s="38" t="s">
        <v>369</v>
      </c>
      <c r="G553" s="38"/>
      <c r="H553" s="40" t="s">
        <v>246</v>
      </c>
      <c r="I553" s="18">
        <f t="shared" ref="I553:S553" si="1693">I554+I555</f>
        <v>1271</v>
      </c>
      <c r="J553" s="18">
        <f t="shared" si="1693"/>
        <v>1271</v>
      </c>
      <c r="K553" s="18">
        <f t="shared" si="1693"/>
        <v>1271</v>
      </c>
      <c r="L553" s="18">
        <f t="shared" si="1693"/>
        <v>0</v>
      </c>
      <c r="M553" s="18">
        <f t="shared" si="1693"/>
        <v>0</v>
      </c>
      <c r="N553" s="18">
        <f t="shared" si="1693"/>
        <v>0</v>
      </c>
      <c r="O553" s="18">
        <f t="shared" si="1693"/>
        <v>0</v>
      </c>
      <c r="P553" s="18">
        <f t="shared" si="1693"/>
        <v>0</v>
      </c>
      <c r="Q553" s="18">
        <f t="shared" si="1693"/>
        <v>0</v>
      </c>
      <c r="R553" s="18">
        <f t="shared" si="1693"/>
        <v>0</v>
      </c>
      <c r="S553" s="18">
        <f t="shared" si="1693"/>
        <v>0</v>
      </c>
      <c r="T553" s="18">
        <f t="shared" si="1577"/>
        <v>1271</v>
      </c>
      <c r="U553" s="18">
        <f t="shared" si="1683"/>
        <v>1271</v>
      </c>
      <c r="V553" s="18">
        <f t="shared" si="1684"/>
        <v>1271</v>
      </c>
      <c r="W553" s="18">
        <f t="shared" ref="W553:AT553" si="1694">W554+W555</f>
        <v>0</v>
      </c>
      <c r="X553" s="18">
        <f t="shared" si="1694"/>
        <v>0</v>
      </c>
      <c r="Y553" s="18">
        <f t="shared" si="1694"/>
        <v>0</v>
      </c>
      <c r="Z553" s="18">
        <f t="shared" si="1694"/>
        <v>0</v>
      </c>
      <c r="AA553" s="18">
        <f t="shared" si="1694"/>
        <v>0</v>
      </c>
      <c r="AB553" s="18">
        <f t="shared" si="1694"/>
        <v>0</v>
      </c>
      <c r="AC553" s="18">
        <f t="shared" si="1694"/>
        <v>0</v>
      </c>
      <c r="AD553" s="18">
        <f t="shared" si="1694"/>
        <v>0</v>
      </c>
      <c r="AE553" s="18">
        <f t="shared" si="1694"/>
        <v>0</v>
      </c>
      <c r="AF553" s="41">
        <f t="shared" si="1694"/>
        <v>1271</v>
      </c>
      <c r="AG553" s="41">
        <f t="shared" si="1694"/>
        <v>0</v>
      </c>
      <c r="AH553" s="41">
        <f t="shared" si="1694"/>
        <v>0</v>
      </c>
      <c r="AI553" s="41">
        <f t="shared" si="1694"/>
        <v>0</v>
      </c>
      <c r="AJ553" s="41">
        <f t="shared" si="1694"/>
        <v>0</v>
      </c>
      <c r="AK553" s="41">
        <f t="shared" si="1694"/>
        <v>0</v>
      </c>
      <c r="AL553" s="41">
        <f t="shared" si="1694"/>
        <v>1206.74002</v>
      </c>
      <c r="AM553" s="41">
        <f t="shared" si="1694"/>
        <v>0</v>
      </c>
      <c r="AN553" s="41">
        <f t="shared" si="1694"/>
        <v>0</v>
      </c>
      <c r="AO553" s="14">
        <f t="shared" si="1694"/>
        <v>1093.2809499999998</v>
      </c>
      <c r="AP553" s="42">
        <f t="shared" si="1694"/>
        <v>1271</v>
      </c>
      <c r="AQ553" s="42">
        <f t="shared" si="1694"/>
        <v>0</v>
      </c>
      <c r="AR553" s="42">
        <f t="shared" si="1694"/>
        <v>0</v>
      </c>
      <c r="AS553" s="42">
        <f t="shared" si="1694"/>
        <v>0</v>
      </c>
      <c r="AT553" s="42">
        <f t="shared" si="1694"/>
        <v>0</v>
      </c>
      <c r="AU553" s="42">
        <f t="shared" si="1685"/>
        <v>1271</v>
      </c>
      <c r="AV553" s="42">
        <f t="shared" si="1686"/>
        <v>0</v>
      </c>
      <c r="AW553" s="42">
        <f t="shared" si="1687"/>
        <v>1271</v>
      </c>
      <c r="AX553" s="42">
        <f t="shared" si="1688"/>
        <v>1271</v>
      </c>
      <c r="AY553" s="42">
        <f t="shared" si="1689"/>
        <v>1271</v>
      </c>
      <c r="AZ553" s="42">
        <f>AZ554+AZ555</f>
        <v>0</v>
      </c>
      <c r="BA553" s="43">
        <f t="shared" si="1690"/>
        <v>94.944140047206915</v>
      </c>
      <c r="BB553" s="20"/>
    </row>
    <row r="554" spans="2:54" ht="31.2" x14ac:dyDescent="0.3">
      <c r="B554" s="38" t="s">
        <v>342</v>
      </c>
      <c r="C554" s="38" t="s">
        <v>189</v>
      </c>
      <c r="D554" s="38" t="s">
        <v>94</v>
      </c>
      <c r="E554" s="39" t="str">
        <f t="shared" si="1682"/>
        <v>0703</v>
      </c>
      <c r="F554" s="38" t="s">
        <v>369</v>
      </c>
      <c r="G554" s="38" t="s">
        <v>54</v>
      </c>
      <c r="H554" s="40" t="s">
        <v>55</v>
      </c>
      <c r="I554" s="18">
        <v>56</v>
      </c>
      <c r="J554" s="18">
        <v>56</v>
      </c>
      <c r="K554" s="18">
        <v>56</v>
      </c>
      <c r="L554" s="18"/>
      <c r="M554" s="18"/>
      <c r="N554" s="18"/>
      <c r="O554" s="18">
        <v>0</v>
      </c>
      <c r="P554" s="18">
        <v>0</v>
      </c>
      <c r="Q554" s="18">
        <v>0</v>
      </c>
      <c r="R554" s="18">
        <v>0</v>
      </c>
      <c r="S554" s="18"/>
      <c r="T554" s="18">
        <f t="shared" si="1577"/>
        <v>56</v>
      </c>
      <c r="U554" s="18">
        <f t="shared" si="1683"/>
        <v>56</v>
      </c>
      <c r="V554" s="18">
        <f t="shared" si="1684"/>
        <v>56</v>
      </c>
      <c r="W554" s="18"/>
      <c r="X554" s="18"/>
      <c r="Y554" s="18"/>
      <c r="Z554" s="18"/>
      <c r="AA554" s="18"/>
      <c r="AB554" s="18"/>
      <c r="AC554" s="18"/>
      <c r="AD554" s="18"/>
      <c r="AE554" s="18"/>
      <c r="AF554" s="41">
        <v>56</v>
      </c>
      <c r="AG554" s="41"/>
      <c r="AH554" s="41">
        <v>0</v>
      </c>
      <c r="AI554" s="41">
        <v>0</v>
      </c>
      <c r="AJ554" s="41">
        <v>0</v>
      </c>
      <c r="AK554" s="41">
        <v>0</v>
      </c>
      <c r="AL554" s="41">
        <v>56</v>
      </c>
      <c r="AM554" s="41">
        <v>0</v>
      </c>
      <c r="AN554" s="41">
        <v>0</v>
      </c>
      <c r="AO554" s="42">
        <v>50.686630000000001</v>
      </c>
      <c r="AP554" s="42">
        <v>56</v>
      </c>
      <c r="AQ554" s="42">
        <v>0</v>
      </c>
      <c r="AR554" s="42">
        <v>0</v>
      </c>
      <c r="AS554" s="42">
        <v>0</v>
      </c>
      <c r="AT554" s="42">
        <v>0</v>
      </c>
      <c r="AU554" s="42">
        <f t="shared" si="1685"/>
        <v>56</v>
      </c>
      <c r="AV554" s="42">
        <f t="shared" si="1686"/>
        <v>0</v>
      </c>
      <c r="AW554" s="42">
        <f t="shared" si="1687"/>
        <v>56</v>
      </c>
      <c r="AX554" s="42">
        <f t="shared" si="1688"/>
        <v>56</v>
      </c>
      <c r="AY554" s="42">
        <f t="shared" si="1689"/>
        <v>56</v>
      </c>
      <c r="AZ554" s="42"/>
      <c r="BA554" s="43">
        <f t="shared" si="1690"/>
        <v>100</v>
      </c>
      <c r="BB554" s="44"/>
    </row>
    <row r="555" spans="2:54" ht="31.2" x14ac:dyDescent="0.3">
      <c r="B555" s="38" t="s">
        <v>342</v>
      </c>
      <c r="C555" s="38" t="s">
        <v>189</v>
      </c>
      <c r="D555" s="38" t="s">
        <v>94</v>
      </c>
      <c r="E555" s="39" t="str">
        <f t="shared" si="1682"/>
        <v>0703</v>
      </c>
      <c r="F555" s="38" t="s">
        <v>369</v>
      </c>
      <c r="G555" s="38" t="s">
        <v>150</v>
      </c>
      <c r="H555" s="40" t="s">
        <v>151</v>
      </c>
      <c r="I555" s="18">
        <v>1215</v>
      </c>
      <c r="J555" s="18">
        <v>1215</v>
      </c>
      <c r="K555" s="18">
        <v>1215</v>
      </c>
      <c r="L555" s="18"/>
      <c r="M555" s="18"/>
      <c r="N555" s="18"/>
      <c r="O555" s="18">
        <v>0</v>
      </c>
      <c r="P555" s="18">
        <v>0</v>
      </c>
      <c r="Q555" s="18">
        <v>0</v>
      </c>
      <c r="R555" s="18">
        <v>0</v>
      </c>
      <c r="S555" s="18"/>
      <c r="T555" s="18">
        <f t="shared" si="1577"/>
        <v>1215</v>
      </c>
      <c r="U555" s="18">
        <f t="shared" si="1683"/>
        <v>1215</v>
      </c>
      <c r="V555" s="18">
        <f t="shared" si="1684"/>
        <v>1215</v>
      </c>
      <c r="W555" s="18"/>
      <c r="X555" s="18"/>
      <c r="Y555" s="18"/>
      <c r="Z555" s="18"/>
      <c r="AA555" s="18"/>
      <c r="AB555" s="18"/>
      <c r="AC555" s="18"/>
      <c r="AD555" s="18"/>
      <c r="AE555" s="18"/>
      <c r="AF555" s="41">
        <v>1215</v>
      </c>
      <c r="AG555" s="41"/>
      <c r="AH555" s="41">
        <v>0</v>
      </c>
      <c r="AI555" s="41">
        <v>0</v>
      </c>
      <c r="AJ555" s="41">
        <v>0</v>
      </c>
      <c r="AK555" s="41">
        <v>0</v>
      </c>
      <c r="AL555" s="41">
        <v>1150.74002</v>
      </c>
      <c r="AM555" s="41">
        <v>0</v>
      </c>
      <c r="AN555" s="41">
        <v>0</v>
      </c>
      <c r="AO555" s="14">
        <v>1042.5943199999999</v>
      </c>
      <c r="AP555" s="42">
        <v>1215</v>
      </c>
      <c r="AQ555" s="42">
        <v>0</v>
      </c>
      <c r="AR555" s="42">
        <v>0</v>
      </c>
      <c r="AS555" s="42">
        <v>0</v>
      </c>
      <c r="AT555" s="42">
        <v>0</v>
      </c>
      <c r="AU555" s="42">
        <f t="shared" si="1685"/>
        <v>1215</v>
      </c>
      <c r="AV555" s="42">
        <f t="shared" si="1686"/>
        <v>0</v>
      </c>
      <c r="AW555" s="42">
        <f t="shared" si="1687"/>
        <v>1215</v>
      </c>
      <c r="AX555" s="42">
        <f t="shared" si="1688"/>
        <v>1215</v>
      </c>
      <c r="AY555" s="42">
        <f t="shared" si="1689"/>
        <v>1215</v>
      </c>
      <c r="AZ555" s="42"/>
      <c r="BA555" s="43">
        <f t="shared" si="1690"/>
        <v>94.711112757201647</v>
      </c>
      <c r="BB555" s="44"/>
    </row>
    <row r="556" spans="2:54" ht="62.4" x14ac:dyDescent="0.3">
      <c r="B556" s="38" t="s">
        <v>342</v>
      </c>
      <c r="C556" s="38" t="s">
        <v>189</v>
      </c>
      <c r="D556" s="38" t="s">
        <v>94</v>
      </c>
      <c r="E556" s="39" t="str">
        <f t="shared" si="1682"/>
        <v>0703</v>
      </c>
      <c r="F556" s="38" t="s">
        <v>370</v>
      </c>
      <c r="G556" s="38"/>
      <c r="H556" s="40" t="s">
        <v>371</v>
      </c>
      <c r="I556" s="18">
        <f t="shared" ref="I556:S556" si="1695">I557</f>
        <v>10593.7</v>
      </c>
      <c r="J556" s="18">
        <f t="shared" si="1695"/>
        <v>149694</v>
      </c>
      <c r="K556" s="18">
        <f t="shared" si="1695"/>
        <v>0</v>
      </c>
      <c r="L556" s="18">
        <f t="shared" si="1695"/>
        <v>0</v>
      </c>
      <c r="M556" s="18">
        <f t="shared" si="1695"/>
        <v>0</v>
      </c>
      <c r="N556" s="18">
        <f t="shared" si="1695"/>
        <v>0</v>
      </c>
      <c r="O556" s="18">
        <f t="shared" si="1695"/>
        <v>27746.03</v>
      </c>
      <c r="P556" s="18">
        <f t="shared" si="1695"/>
        <v>-9679.9709999999995</v>
      </c>
      <c r="Q556" s="18">
        <f t="shared" si="1695"/>
        <v>-10593.7</v>
      </c>
      <c r="R556" s="18">
        <f t="shared" si="1695"/>
        <v>46385.756999999998</v>
      </c>
      <c r="S556" s="18">
        <f t="shared" si="1695"/>
        <v>75006.351999999999</v>
      </c>
      <c r="T556" s="18">
        <f t="shared" si="1577"/>
        <v>139458.16800000001</v>
      </c>
      <c r="U556" s="18">
        <f t="shared" si="1683"/>
        <v>149694</v>
      </c>
      <c r="V556" s="18">
        <f t="shared" si="1684"/>
        <v>0</v>
      </c>
      <c r="W556" s="18">
        <f t="shared" ref="W556:AD556" si="1696">W557</f>
        <v>0</v>
      </c>
      <c r="X556" s="18">
        <f t="shared" si="1696"/>
        <v>0</v>
      </c>
      <c r="Y556" s="18">
        <f t="shared" si="1696"/>
        <v>75006.351999999999</v>
      </c>
      <c r="Z556" s="18">
        <f t="shared" si="1696"/>
        <v>0</v>
      </c>
      <c r="AA556" s="18">
        <f t="shared" si="1696"/>
        <v>0</v>
      </c>
      <c r="AB556" s="18">
        <f t="shared" si="1696"/>
        <v>-77943.97</v>
      </c>
      <c r="AC556" s="18">
        <f t="shared" si="1696"/>
        <v>0</v>
      </c>
      <c r="AD556" s="18">
        <f t="shared" si="1696"/>
        <v>0</v>
      </c>
      <c r="AE556" s="18"/>
      <c r="AF556" s="41">
        <f t="shared" ref="AF556:AT556" si="1697">AF557</f>
        <v>126026.798</v>
      </c>
      <c r="AG556" s="41">
        <f t="shared" si="1697"/>
        <v>0</v>
      </c>
      <c r="AH556" s="41">
        <f t="shared" si="1697"/>
        <v>0</v>
      </c>
      <c r="AI556" s="41">
        <f t="shared" si="1697"/>
        <v>0</v>
      </c>
      <c r="AJ556" s="41">
        <f t="shared" si="1697"/>
        <v>0</v>
      </c>
      <c r="AK556" s="41">
        <f t="shared" si="1697"/>
        <v>0</v>
      </c>
      <c r="AL556" s="41">
        <f t="shared" si="1697"/>
        <v>119588.57528</v>
      </c>
      <c r="AM556" s="41">
        <f t="shared" si="1697"/>
        <v>0</v>
      </c>
      <c r="AN556" s="41">
        <f t="shared" si="1697"/>
        <v>0</v>
      </c>
      <c r="AO556" s="42">
        <f t="shared" si="1697"/>
        <v>48466.766179999999</v>
      </c>
      <c r="AP556" s="42">
        <f t="shared" si="1697"/>
        <v>112580.768</v>
      </c>
      <c r="AQ556" s="42">
        <f t="shared" si="1697"/>
        <v>27746.03</v>
      </c>
      <c r="AR556" s="42">
        <f t="shared" si="1697"/>
        <v>0</v>
      </c>
      <c r="AS556" s="42">
        <f t="shared" si="1697"/>
        <v>0</v>
      </c>
      <c r="AT556" s="42">
        <f t="shared" si="1697"/>
        <v>0</v>
      </c>
      <c r="AU556" s="42">
        <f t="shared" si="1685"/>
        <v>140326.79800000001</v>
      </c>
      <c r="AV556" s="42">
        <f t="shared" si="1686"/>
        <v>-868.63000000000466</v>
      </c>
      <c r="AW556" s="42">
        <f t="shared" si="1687"/>
        <v>214464.52000000002</v>
      </c>
      <c r="AX556" s="42">
        <f t="shared" si="1688"/>
        <v>71750.03</v>
      </c>
      <c r="AY556" s="42">
        <f t="shared" si="1689"/>
        <v>0</v>
      </c>
      <c r="AZ556" s="42">
        <f>AZ557</f>
        <v>0</v>
      </c>
      <c r="BA556" s="43">
        <f t="shared" si="1690"/>
        <v>94.891385941583636</v>
      </c>
      <c r="BB556" s="20"/>
    </row>
    <row r="557" spans="2:54" ht="31.2" x14ac:dyDescent="0.3">
      <c r="B557" s="38" t="s">
        <v>342</v>
      </c>
      <c r="C557" s="38" t="s">
        <v>189</v>
      </c>
      <c r="D557" s="38" t="s">
        <v>94</v>
      </c>
      <c r="E557" s="39" t="str">
        <f t="shared" si="1682"/>
        <v>0703</v>
      </c>
      <c r="F557" s="38" t="s">
        <v>370</v>
      </c>
      <c r="G557" s="38" t="s">
        <v>150</v>
      </c>
      <c r="H557" s="40" t="s">
        <v>151</v>
      </c>
      <c r="I557" s="18">
        <v>10593.7</v>
      </c>
      <c r="J557" s="18">
        <v>149694</v>
      </c>
      <c r="K557" s="18">
        <v>0</v>
      </c>
      <c r="L557" s="18"/>
      <c r="M557" s="18"/>
      <c r="N557" s="18"/>
      <c r="O557" s="18">
        <v>27746.03</v>
      </c>
      <c r="P557" s="18">
        <v>-9679.9709999999995</v>
      </c>
      <c r="Q557" s="18">
        <v>-10593.7</v>
      </c>
      <c r="R557" s="18">
        <v>46385.756999999998</v>
      </c>
      <c r="S557" s="18">
        <v>75006.351999999999</v>
      </c>
      <c r="T557" s="18">
        <f t="shared" si="1577"/>
        <v>139458.16800000001</v>
      </c>
      <c r="U557" s="18">
        <f t="shared" si="1683"/>
        <v>149694</v>
      </c>
      <c r="V557" s="18">
        <f t="shared" si="1684"/>
        <v>0</v>
      </c>
      <c r="W557" s="18"/>
      <c r="X557" s="18"/>
      <c r="Y557" s="18">
        <v>75006.351999999999</v>
      </c>
      <c r="Z557" s="18"/>
      <c r="AA557" s="18"/>
      <c r="AB557" s="18">
        <v>-77943.97</v>
      </c>
      <c r="AC557" s="18"/>
      <c r="AD557" s="18"/>
      <c r="AE557" s="18"/>
      <c r="AF557" s="41">
        <v>126026.798</v>
      </c>
      <c r="AG557" s="41"/>
      <c r="AH557" s="41">
        <v>0</v>
      </c>
      <c r="AI557" s="41">
        <v>0</v>
      </c>
      <c r="AJ557" s="41">
        <v>0</v>
      </c>
      <c r="AK557" s="41">
        <v>0</v>
      </c>
      <c r="AL557" s="41">
        <v>119588.57528</v>
      </c>
      <c r="AM557" s="41">
        <v>0</v>
      </c>
      <c r="AN557" s="41">
        <v>0</v>
      </c>
      <c r="AO557" s="14">
        <v>48466.766179999999</v>
      </c>
      <c r="AP557" s="42">
        <v>112580.768</v>
      </c>
      <c r="AQ557" s="42">
        <v>27746.03</v>
      </c>
      <c r="AR557" s="42">
        <v>0</v>
      </c>
      <c r="AS557" s="42">
        <v>0</v>
      </c>
      <c r="AT557" s="42">
        <v>0</v>
      </c>
      <c r="AU557" s="42">
        <f t="shared" si="1685"/>
        <v>140326.79800000001</v>
      </c>
      <c r="AV557" s="42">
        <f t="shared" si="1686"/>
        <v>-868.63000000000466</v>
      </c>
      <c r="AW557" s="42">
        <f t="shared" si="1687"/>
        <v>214464.52000000002</v>
      </c>
      <c r="AX557" s="42">
        <f t="shared" si="1688"/>
        <v>71750.03</v>
      </c>
      <c r="AY557" s="42">
        <f t="shared" si="1689"/>
        <v>0</v>
      </c>
      <c r="AZ557" s="42"/>
      <c r="BA557" s="43">
        <f t="shared" si="1690"/>
        <v>94.891385941583636</v>
      </c>
      <c r="BB557" s="44"/>
    </row>
    <row r="558" spans="2:54" s="30" customFormat="1" ht="31.2" x14ac:dyDescent="0.3">
      <c r="B558" s="31" t="s">
        <v>342</v>
      </c>
      <c r="C558" s="31" t="s">
        <v>189</v>
      </c>
      <c r="D558" s="31" t="s">
        <v>92</v>
      </c>
      <c r="E558" s="29" t="str">
        <f t="shared" si="1682"/>
        <v>0705</v>
      </c>
      <c r="F558" s="31"/>
      <c r="G558" s="31"/>
      <c r="H558" s="32" t="s">
        <v>436</v>
      </c>
      <c r="I558" s="33">
        <f t="shared" ref="I558:I560" si="1698">I559</f>
        <v>17654.899999999998</v>
      </c>
      <c r="J558" s="33">
        <f t="shared" ref="J558:J560" si="1699">J559</f>
        <v>18122.7</v>
      </c>
      <c r="K558" s="33">
        <f t="shared" ref="K558:K560" si="1700">K559</f>
        <v>18122.7</v>
      </c>
      <c r="L558" s="33">
        <f t="shared" ref="L558:L560" si="1701">L559</f>
        <v>0</v>
      </c>
      <c r="M558" s="33">
        <f t="shared" ref="M558:M560" si="1702">M559</f>
        <v>0</v>
      </c>
      <c r="N558" s="33">
        <f t="shared" ref="N558:N560" si="1703">N559</f>
        <v>0</v>
      </c>
      <c r="O558" s="33">
        <f t="shared" ref="O558:O560" si="1704">O559</f>
        <v>0</v>
      </c>
      <c r="P558" s="33">
        <f t="shared" ref="P558:P560" si="1705">P559</f>
        <v>0</v>
      </c>
      <c r="Q558" s="33">
        <f t="shared" ref="Q558:Q560" si="1706">Q559</f>
        <v>0</v>
      </c>
      <c r="R558" s="33">
        <f t="shared" ref="R558:R560" si="1707">R559</f>
        <v>0</v>
      </c>
      <c r="S558" s="33">
        <f t="shared" ref="S558:S560" si="1708">S559</f>
        <v>422.55099999999999</v>
      </c>
      <c r="T558" s="33">
        <f t="shared" si="1577"/>
        <v>18077.450999999997</v>
      </c>
      <c r="U558" s="33">
        <f t="shared" si="1683"/>
        <v>18122.7</v>
      </c>
      <c r="V558" s="33">
        <f t="shared" si="1684"/>
        <v>18122.7</v>
      </c>
      <c r="W558" s="33">
        <f t="shared" ref="W558:W560" si="1709">W559</f>
        <v>422.55099999999999</v>
      </c>
      <c r="X558" s="33">
        <f t="shared" ref="X558:X560" si="1710">X559</f>
        <v>0</v>
      </c>
      <c r="Y558" s="33">
        <f t="shared" ref="Y558:Y560" si="1711">Y559</f>
        <v>0</v>
      </c>
      <c r="Z558" s="33">
        <f t="shared" ref="Z558:Z560" si="1712">Z559</f>
        <v>0</v>
      </c>
      <c r="AA558" s="33">
        <f t="shared" ref="AA558:AA560" si="1713">AA559</f>
        <v>0</v>
      </c>
      <c r="AB558" s="33">
        <f t="shared" ref="AB558:AB560" si="1714">AB559</f>
        <v>0</v>
      </c>
      <c r="AC558" s="33">
        <f t="shared" ref="AC558:AC560" si="1715">AC559</f>
        <v>0</v>
      </c>
      <c r="AD558" s="33">
        <f t="shared" ref="AD558:AD560" si="1716">AD559</f>
        <v>0</v>
      </c>
      <c r="AE558" s="33">
        <f t="shared" ref="AE558:AE560" si="1717">AE559</f>
        <v>0</v>
      </c>
      <c r="AF558" s="34">
        <f t="shared" ref="AF558:AF560" si="1718">AF559</f>
        <v>18077.451000000001</v>
      </c>
      <c r="AG558" s="34">
        <f t="shared" ref="AG558:AG560" si="1719">AG559</f>
        <v>0</v>
      </c>
      <c r="AH558" s="34">
        <f t="shared" ref="AH558:AH560" si="1720">AH559</f>
        <v>0</v>
      </c>
      <c r="AI558" s="34">
        <f t="shared" ref="AI558:AI560" si="1721">AI559</f>
        <v>0</v>
      </c>
      <c r="AJ558" s="34">
        <f t="shared" ref="AJ558:AJ560" si="1722">AJ559</f>
        <v>0</v>
      </c>
      <c r="AK558" s="34">
        <f t="shared" ref="AK558:AK560" si="1723">AK559</f>
        <v>0</v>
      </c>
      <c r="AL558" s="34">
        <f t="shared" ref="AL558:AL560" si="1724">AL559</f>
        <v>17976.693500000001</v>
      </c>
      <c r="AM558" s="34">
        <f t="shared" ref="AM558:AM560" si="1725">AM559</f>
        <v>0</v>
      </c>
      <c r="AN558" s="34">
        <f t="shared" ref="AN558:AN560" si="1726">AN559</f>
        <v>0</v>
      </c>
      <c r="AO558" s="36">
        <f t="shared" ref="AO558:AO560" si="1727">AO559</f>
        <v>11150.704299999999</v>
      </c>
      <c r="AP558" s="36">
        <f t="shared" ref="AP558:AP560" si="1728">AP559</f>
        <v>18077.451000000001</v>
      </c>
      <c r="AQ558" s="36">
        <f t="shared" ref="AQ558:AQ560" si="1729">AQ559</f>
        <v>0</v>
      </c>
      <c r="AR558" s="36">
        <f t="shared" ref="AR558:AR560" si="1730">AR559</f>
        <v>0</v>
      </c>
      <c r="AS558" s="36">
        <f t="shared" ref="AS558:AS560" si="1731">AS559</f>
        <v>0</v>
      </c>
      <c r="AT558" s="36">
        <f t="shared" ref="AT558:AT560" si="1732">AT559</f>
        <v>0</v>
      </c>
      <c r="AU558" s="36">
        <f t="shared" si="1685"/>
        <v>18077.451000000001</v>
      </c>
      <c r="AV558" s="36">
        <f t="shared" si="1686"/>
        <v>0</v>
      </c>
      <c r="AW558" s="36">
        <f t="shared" si="1687"/>
        <v>18500.001999999997</v>
      </c>
      <c r="AX558" s="36">
        <f t="shared" si="1688"/>
        <v>18122.7</v>
      </c>
      <c r="AY558" s="36">
        <f t="shared" si="1689"/>
        <v>18122.7</v>
      </c>
      <c r="AZ558" s="36">
        <f t="shared" ref="AZ558:AZ560" si="1733">AZ559</f>
        <v>0</v>
      </c>
      <c r="BA558" s="37">
        <f t="shared" si="1690"/>
        <v>99.44263436255477</v>
      </c>
      <c r="BB558" s="20"/>
    </row>
    <row r="559" spans="2:54" ht="31.2" x14ac:dyDescent="0.3">
      <c r="B559" s="38" t="s">
        <v>342</v>
      </c>
      <c r="C559" s="38" t="s">
        <v>189</v>
      </c>
      <c r="D559" s="38" t="s">
        <v>92</v>
      </c>
      <c r="E559" s="39" t="str">
        <f t="shared" si="1682"/>
        <v>0705</v>
      </c>
      <c r="F559" s="38" t="s">
        <v>345</v>
      </c>
      <c r="G559" s="38"/>
      <c r="H559" s="40" t="s">
        <v>346</v>
      </c>
      <c r="I559" s="18">
        <f t="shared" si="1698"/>
        <v>17654.899999999998</v>
      </c>
      <c r="J559" s="18">
        <f t="shared" si="1699"/>
        <v>18122.7</v>
      </c>
      <c r="K559" s="18">
        <f t="shared" si="1700"/>
        <v>18122.7</v>
      </c>
      <c r="L559" s="18">
        <f t="shared" si="1701"/>
        <v>0</v>
      </c>
      <c r="M559" s="18">
        <f t="shared" si="1702"/>
        <v>0</v>
      </c>
      <c r="N559" s="18">
        <f t="shared" si="1703"/>
        <v>0</v>
      </c>
      <c r="O559" s="18">
        <f t="shared" si="1704"/>
        <v>0</v>
      </c>
      <c r="P559" s="18">
        <f t="shared" si="1705"/>
        <v>0</v>
      </c>
      <c r="Q559" s="18">
        <f t="shared" si="1706"/>
        <v>0</v>
      </c>
      <c r="R559" s="18">
        <f t="shared" si="1707"/>
        <v>0</v>
      </c>
      <c r="S559" s="18">
        <f t="shared" si="1708"/>
        <v>422.55099999999999</v>
      </c>
      <c r="T559" s="18">
        <f t="shared" si="1577"/>
        <v>18077.450999999997</v>
      </c>
      <c r="U559" s="18">
        <f t="shared" si="1683"/>
        <v>18122.7</v>
      </c>
      <c r="V559" s="18">
        <f t="shared" si="1684"/>
        <v>18122.7</v>
      </c>
      <c r="W559" s="18">
        <f t="shared" si="1709"/>
        <v>422.55099999999999</v>
      </c>
      <c r="X559" s="18">
        <f t="shared" si="1710"/>
        <v>0</v>
      </c>
      <c r="Y559" s="18">
        <f t="shared" si="1711"/>
        <v>0</v>
      </c>
      <c r="Z559" s="18">
        <f t="shared" si="1712"/>
        <v>0</v>
      </c>
      <c r="AA559" s="18">
        <f t="shared" si="1713"/>
        <v>0</v>
      </c>
      <c r="AB559" s="18">
        <f t="shared" si="1714"/>
        <v>0</v>
      </c>
      <c r="AC559" s="18">
        <f t="shared" si="1715"/>
        <v>0</v>
      </c>
      <c r="AD559" s="18">
        <f t="shared" si="1716"/>
        <v>0</v>
      </c>
      <c r="AE559" s="18">
        <f t="shared" si="1717"/>
        <v>0</v>
      </c>
      <c r="AF559" s="41">
        <f t="shared" si="1718"/>
        <v>18077.451000000001</v>
      </c>
      <c r="AG559" s="41">
        <f t="shared" si="1719"/>
        <v>0</v>
      </c>
      <c r="AH559" s="41">
        <f t="shared" si="1720"/>
        <v>0</v>
      </c>
      <c r="AI559" s="41">
        <f t="shared" si="1721"/>
        <v>0</v>
      </c>
      <c r="AJ559" s="41">
        <f t="shared" si="1722"/>
        <v>0</v>
      </c>
      <c r="AK559" s="41">
        <f t="shared" si="1723"/>
        <v>0</v>
      </c>
      <c r="AL559" s="41">
        <f t="shared" si="1724"/>
        <v>17976.693500000001</v>
      </c>
      <c r="AM559" s="41">
        <f t="shared" si="1725"/>
        <v>0</v>
      </c>
      <c r="AN559" s="41">
        <f t="shared" si="1726"/>
        <v>0</v>
      </c>
      <c r="AO559" s="14">
        <f t="shared" si="1727"/>
        <v>11150.704299999999</v>
      </c>
      <c r="AP559" s="42">
        <f t="shared" si="1728"/>
        <v>18077.451000000001</v>
      </c>
      <c r="AQ559" s="42">
        <f t="shared" si="1729"/>
        <v>0</v>
      </c>
      <c r="AR559" s="42">
        <f t="shared" si="1730"/>
        <v>0</v>
      </c>
      <c r="AS559" s="42">
        <f t="shared" si="1731"/>
        <v>0</v>
      </c>
      <c r="AT559" s="42">
        <f t="shared" si="1732"/>
        <v>0</v>
      </c>
      <c r="AU559" s="42">
        <f t="shared" si="1685"/>
        <v>18077.451000000001</v>
      </c>
      <c r="AV559" s="42">
        <f t="shared" si="1686"/>
        <v>0</v>
      </c>
      <c r="AW559" s="42">
        <f t="shared" si="1687"/>
        <v>18500.001999999997</v>
      </c>
      <c r="AX559" s="42">
        <f t="shared" si="1688"/>
        <v>18122.7</v>
      </c>
      <c r="AY559" s="42">
        <f t="shared" si="1689"/>
        <v>18122.7</v>
      </c>
      <c r="AZ559" s="42">
        <f t="shared" si="1733"/>
        <v>0</v>
      </c>
      <c r="BA559" s="43">
        <f t="shared" si="1690"/>
        <v>99.44263436255477</v>
      </c>
      <c r="BB559" s="20"/>
    </row>
    <row r="560" spans="2:54" x14ac:dyDescent="0.3">
      <c r="B560" s="38" t="s">
        <v>342</v>
      </c>
      <c r="C560" s="38" t="s">
        <v>189</v>
      </c>
      <c r="D560" s="38" t="s">
        <v>92</v>
      </c>
      <c r="E560" s="39" t="str">
        <f t="shared" si="1682"/>
        <v>0705</v>
      </c>
      <c r="F560" s="38" t="s">
        <v>352</v>
      </c>
      <c r="G560" s="38"/>
      <c r="H560" s="40" t="s">
        <v>49</v>
      </c>
      <c r="I560" s="18">
        <f t="shared" si="1698"/>
        <v>17654.899999999998</v>
      </c>
      <c r="J560" s="18">
        <f t="shared" si="1699"/>
        <v>18122.7</v>
      </c>
      <c r="K560" s="18">
        <f t="shared" si="1700"/>
        <v>18122.7</v>
      </c>
      <c r="L560" s="18">
        <f t="shared" si="1701"/>
        <v>0</v>
      </c>
      <c r="M560" s="18">
        <f t="shared" si="1702"/>
        <v>0</v>
      </c>
      <c r="N560" s="18">
        <f t="shared" si="1703"/>
        <v>0</v>
      </c>
      <c r="O560" s="18">
        <f t="shared" si="1704"/>
        <v>0</v>
      </c>
      <c r="P560" s="18">
        <f t="shared" si="1705"/>
        <v>0</v>
      </c>
      <c r="Q560" s="18">
        <f t="shared" si="1706"/>
        <v>0</v>
      </c>
      <c r="R560" s="18">
        <f t="shared" si="1707"/>
        <v>0</v>
      </c>
      <c r="S560" s="18">
        <f t="shared" si="1708"/>
        <v>422.55099999999999</v>
      </c>
      <c r="T560" s="18">
        <f t="shared" si="1577"/>
        <v>18077.450999999997</v>
      </c>
      <c r="U560" s="18">
        <f t="shared" si="1683"/>
        <v>18122.7</v>
      </c>
      <c r="V560" s="18">
        <f t="shared" si="1684"/>
        <v>18122.7</v>
      </c>
      <c r="W560" s="18">
        <f t="shared" si="1709"/>
        <v>422.55099999999999</v>
      </c>
      <c r="X560" s="18">
        <f t="shared" si="1710"/>
        <v>0</v>
      </c>
      <c r="Y560" s="18">
        <f t="shared" si="1711"/>
        <v>0</v>
      </c>
      <c r="Z560" s="18">
        <f t="shared" si="1712"/>
        <v>0</v>
      </c>
      <c r="AA560" s="18">
        <f t="shared" si="1713"/>
        <v>0</v>
      </c>
      <c r="AB560" s="18">
        <f t="shared" si="1714"/>
        <v>0</v>
      </c>
      <c r="AC560" s="18">
        <f t="shared" si="1715"/>
        <v>0</v>
      </c>
      <c r="AD560" s="18">
        <f t="shared" si="1716"/>
        <v>0</v>
      </c>
      <c r="AE560" s="18">
        <f t="shared" si="1717"/>
        <v>0</v>
      </c>
      <c r="AF560" s="41">
        <f t="shared" si="1718"/>
        <v>18077.451000000001</v>
      </c>
      <c r="AG560" s="41">
        <f t="shared" si="1719"/>
        <v>0</v>
      </c>
      <c r="AH560" s="41">
        <f t="shared" si="1720"/>
        <v>0</v>
      </c>
      <c r="AI560" s="41">
        <f t="shared" si="1721"/>
        <v>0</v>
      </c>
      <c r="AJ560" s="41">
        <f t="shared" si="1722"/>
        <v>0</v>
      </c>
      <c r="AK560" s="41">
        <f t="shared" si="1723"/>
        <v>0</v>
      </c>
      <c r="AL560" s="41">
        <f t="shared" si="1724"/>
        <v>17976.693500000001</v>
      </c>
      <c r="AM560" s="41">
        <f t="shared" si="1725"/>
        <v>0</v>
      </c>
      <c r="AN560" s="41">
        <f t="shared" si="1726"/>
        <v>0</v>
      </c>
      <c r="AO560" s="42">
        <f t="shared" si="1727"/>
        <v>11150.704299999999</v>
      </c>
      <c r="AP560" s="42">
        <f t="shared" si="1728"/>
        <v>18077.451000000001</v>
      </c>
      <c r="AQ560" s="42">
        <f t="shared" si="1729"/>
        <v>0</v>
      </c>
      <c r="AR560" s="42">
        <f t="shared" si="1730"/>
        <v>0</v>
      </c>
      <c r="AS560" s="42">
        <f t="shared" si="1731"/>
        <v>0</v>
      </c>
      <c r="AT560" s="42">
        <f t="shared" si="1732"/>
        <v>0</v>
      </c>
      <c r="AU560" s="42">
        <f t="shared" si="1685"/>
        <v>18077.451000000001</v>
      </c>
      <c r="AV560" s="42">
        <f t="shared" si="1686"/>
        <v>0</v>
      </c>
      <c r="AW560" s="42">
        <f t="shared" si="1687"/>
        <v>18500.001999999997</v>
      </c>
      <c r="AX560" s="42">
        <f t="shared" si="1688"/>
        <v>18122.7</v>
      </c>
      <c r="AY560" s="42">
        <f t="shared" si="1689"/>
        <v>18122.7</v>
      </c>
      <c r="AZ560" s="42">
        <f t="shared" si="1733"/>
        <v>0</v>
      </c>
      <c r="BA560" s="43">
        <f t="shared" si="1690"/>
        <v>99.44263436255477</v>
      </c>
      <c r="BB560" s="20"/>
    </row>
    <row r="561" spans="2:54" ht="46.8" x14ac:dyDescent="0.3">
      <c r="B561" s="38" t="s">
        <v>342</v>
      </c>
      <c r="C561" s="38" t="s">
        <v>189</v>
      </c>
      <c r="D561" s="38" t="s">
        <v>92</v>
      </c>
      <c r="E561" s="39" t="str">
        <f t="shared" si="1682"/>
        <v>0705</v>
      </c>
      <c r="F561" s="38" t="s">
        <v>418</v>
      </c>
      <c r="G561" s="38"/>
      <c r="H561" s="40" t="s">
        <v>419</v>
      </c>
      <c r="I561" s="18">
        <f t="shared" ref="I561:S561" si="1734">I562+I564+I566</f>
        <v>17654.899999999998</v>
      </c>
      <c r="J561" s="18">
        <f t="shared" si="1734"/>
        <v>18122.7</v>
      </c>
      <c r="K561" s="18">
        <f t="shared" si="1734"/>
        <v>18122.7</v>
      </c>
      <c r="L561" s="18">
        <f t="shared" si="1734"/>
        <v>0</v>
      </c>
      <c r="M561" s="18">
        <f t="shared" si="1734"/>
        <v>0</v>
      </c>
      <c r="N561" s="18">
        <f t="shared" si="1734"/>
        <v>0</v>
      </c>
      <c r="O561" s="18">
        <f t="shared" si="1734"/>
        <v>0</v>
      </c>
      <c r="P561" s="18">
        <f t="shared" si="1734"/>
        <v>0</v>
      </c>
      <c r="Q561" s="18">
        <f t="shared" si="1734"/>
        <v>0</v>
      </c>
      <c r="R561" s="18">
        <f t="shared" si="1734"/>
        <v>0</v>
      </c>
      <c r="S561" s="18">
        <f t="shared" si="1734"/>
        <v>422.55099999999999</v>
      </c>
      <c r="T561" s="18">
        <f t="shared" si="1577"/>
        <v>18077.450999999997</v>
      </c>
      <c r="U561" s="18">
        <f t="shared" si="1683"/>
        <v>18122.7</v>
      </c>
      <c r="V561" s="18">
        <f t="shared" si="1684"/>
        <v>18122.7</v>
      </c>
      <c r="W561" s="18">
        <f t="shared" ref="W561:AT561" si="1735">W562+W564+W566</f>
        <v>422.55099999999999</v>
      </c>
      <c r="X561" s="18">
        <f t="shared" si="1735"/>
        <v>0</v>
      </c>
      <c r="Y561" s="18">
        <f t="shared" si="1735"/>
        <v>0</v>
      </c>
      <c r="Z561" s="18">
        <f t="shared" si="1735"/>
        <v>0</v>
      </c>
      <c r="AA561" s="18">
        <f t="shared" si="1735"/>
        <v>0</v>
      </c>
      <c r="AB561" s="18">
        <f t="shared" si="1735"/>
        <v>0</v>
      </c>
      <c r="AC561" s="18">
        <f t="shared" si="1735"/>
        <v>0</v>
      </c>
      <c r="AD561" s="18">
        <f t="shared" si="1735"/>
        <v>0</v>
      </c>
      <c r="AE561" s="18">
        <f t="shared" si="1735"/>
        <v>0</v>
      </c>
      <c r="AF561" s="41">
        <f t="shared" si="1735"/>
        <v>18077.451000000001</v>
      </c>
      <c r="AG561" s="41">
        <f t="shared" si="1735"/>
        <v>0</v>
      </c>
      <c r="AH561" s="41">
        <f t="shared" si="1735"/>
        <v>0</v>
      </c>
      <c r="AI561" s="41">
        <f t="shared" si="1735"/>
        <v>0</v>
      </c>
      <c r="AJ561" s="41">
        <f t="shared" si="1735"/>
        <v>0</v>
      </c>
      <c r="AK561" s="41">
        <f t="shared" si="1735"/>
        <v>0</v>
      </c>
      <c r="AL561" s="41">
        <f t="shared" si="1735"/>
        <v>17976.693500000001</v>
      </c>
      <c r="AM561" s="41">
        <f t="shared" si="1735"/>
        <v>0</v>
      </c>
      <c r="AN561" s="41">
        <f t="shared" si="1735"/>
        <v>0</v>
      </c>
      <c r="AO561" s="14">
        <f t="shared" si="1735"/>
        <v>11150.704299999999</v>
      </c>
      <c r="AP561" s="42">
        <f t="shared" si="1735"/>
        <v>18077.451000000001</v>
      </c>
      <c r="AQ561" s="42">
        <f t="shared" si="1735"/>
        <v>0</v>
      </c>
      <c r="AR561" s="42">
        <f t="shared" si="1735"/>
        <v>0</v>
      </c>
      <c r="AS561" s="42">
        <f t="shared" si="1735"/>
        <v>0</v>
      </c>
      <c r="AT561" s="42">
        <f t="shared" si="1735"/>
        <v>0</v>
      </c>
      <c r="AU561" s="42">
        <f t="shared" si="1685"/>
        <v>18077.451000000001</v>
      </c>
      <c r="AV561" s="42">
        <f t="shared" si="1686"/>
        <v>0</v>
      </c>
      <c r="AW561" s="42">
        <f t="shared" si="1687"/>
        <v>18500.001999999997</v>
      </c>
      <c r="AX561" s="42">
        <f t="shared" si="1688"/>
        <v>18122.7</v>
      </c>
      <c r="AY561" s="42">
        <f t="shared" si="1689"/>
        <v>18122.7</v>
      </c>
      <c r="AZ561" s="42">
        <f>AZ562+AZ564+AZ566</f>
        <v>0</v>
      </c>
      <c r="BA561" s="43">
        <f t="shared" si="1690"/>
        <v>99.44263436255477</v>
      </c>
      <c r="BB561" s="20"/>
    </row>
    <row r="562" spans="2:54" ht="46.8" x14ac:dyDescent="0.3">
      <c r="B562" s="38" t="s">
        <v>342</v>
      </c>
      <c r="C562" s="38" t="s">
        <v>189</v>
      </c>
      <c r="D562" s="38" t="s">
        <v>92</v>
      </c>
      <c r="E562" s="39" t="str">
        <f t="shared" si="1682"/>
        <v>0705</v>
      </c>
      <c r="F562" s="38" t="s">
        <v>437</v>
      </c>
      <c r="G562" s="38"/>
      <c r="H562" s="40" t="s">
        <v>71</v>
      </c>
      <c r="I562" s="18">
        <f t="shared" ref="I562:S562" si="1736">I563</f>
        <v>16739.599999999999</v>
      </c>
      <c r="J562" s="18">
        <f t="shared" si="1736"/>
        <v>17835.7</v>
      </c>
      <c r="K562" s="18">
        <f t="shared" si="1736"/>
        <v>17835.7</v>
      </c>
      <c r="L562" s="18">
        <f t="shared" si="1736"/>
        <v>0</v>
      </c>
      <c r="M562" s="18">
        <f t="shared" si="1736"/>
        <v>0</v>
      </c>
      <c r="N562" s="18">
        <f t="shared" si="1736"/>
        <v>0</v>
      </c>
      <c r="O562" s="18">
        <f t="shared" si="1736"/>
        <v>0</v>
      </c>
      <c r="P562" s="18">
        <f t="shared" si="1736"/>
        <v>0</v>
      </c>
      <c r="Q562" s="18">
        <f t="shared" si="1736"/>
        <v>0</v>
      </c>
      <c r="R562" s="18">
        <f t="shared" si="1736"/>
        <v>0</v>
      </c>
      <c r="S562" s="18">
        <f t="shared" si="1736"/>
        <v>0</v>
      </c>
      <c r="T562" s="18">
        <f t="shared" si="1577"/>
        <v>16739.599999999999</v>
      </c>
      <c r="U562" s="18">
        <f t="shared" si="1683"/>
        <v>17835.7</v>
      </c>
      <c r="V562" s="18">
        <f t="shared" si="1684"/>
        <v>17835.7</v>
      </c>
      <c r="W562" s="18">
        <f t="shared" ref="W562:AT562" si="1737">W563</f>
        <v>0</v>
      </c>
      <c r="X562" s="18">
        <f t="shared" si="1737"/>
        <v>0</v>
      </c>
      <c r="Y562" s="18">
        <f t="shared" si="1737"/>
        <v>0</v>
      </c>
      <c r="Z562" s="18">
        <f t="shared" si="1737"/>
        <v>0</v>
      </c>
      <c r="AA562" s="18">
        <f t="shared" si="1737"/>
        <v>0</v>
      </c>
      <c r="AB562" s="18">
        <f t="shared" si="1737"/>
        <v>0</v>
      </c>
      <c r="AC562" s="18">
        <f t="shared" si="1737"/>
        <v>0</v>
      </c>
      <c r="AD562" s="18">
        <f t="shared" si="1737"/>
        <v>0</v>
      </c>
      <c r="AE562" s="18">
        <f t="shared" si="1737"/>
        <v>0</v>
      </c>
      <c r="AF562" s="41">
        <f t="shared" si="1737"/>
        <v>16739.599999999999</v>
      </c>
      <c r="AG562" s="41">
        <f t="shared" si="1737"/>
        <v>0</v>
      </c>
      <c r="AH562" s="41">
        <f t="shared" si="1737"/>
        <v>0</v>
      </c>
      <c r="AI562" s="41">
        <f t="shared" si="1737"/>
        <v>0</v>
      </c>
      <c r="AJ562" s="41">
        <f t="shared" si="1737"/>
        <v>0</v>
      </c>
      <c r="AK562" s="41">
        <f t="shared" si="1737"/>
        <v>0</v>
      </c>
      <c r="AL562" s="41">
        <f t="shared" si="1737"/>
        <v>16739.53789</v>
      </c>
      <c r="AM562" s="41">
        <f t="shared" si="1737"/>
        <v>0</v>
      </c>
      <c r="AN562" s="41">
        <f t="shared" si="1737"/>
        <v>0</v>
      </c>
      <c r="AO562" s="42">
        <f t="shared" si="1737"/>
        <v>10332.419309999999</v>
      </c>
      <c r="AP562" s="42">
        <f t="shared" si="1737"/>
        <v>16739.599999999999</v>
      </c>
      <c r="AQ562" s="42">
        <f t="shared" si="1737"/>
        <v>0</v>
      </c>
      <c r="AR562" s="42">
        <f t="shared" si="1737"/>
        <v>0</v>
      </c>
      <c r="AS562" s="42">
        <f t="shared" si="1737"/>
        <v>0</v>
      </c>
      <c r="AT562" s="42">
        <f t="shared" si="1737"/>
        <v>0</v>
      </c>
      <c r="AU562" s="42">
        <f t="shared" si="1685"/>
        <v>16739.599999999999</v>
      </c>
      <c r="AV562" s="42">
        <f t="shared" si="1686"/>
        <v>0</v>
      </c>
      <c r="AW562" s="42">
        <f t="shared" si="1687"/>
        <v>16739.599999999999</v>
      </c>
      <c r="AX562" s="42">
        <f t="shared" si="1688"/>
        <v>17835.7</v>
      </c>
      <c r="AY562" s="42">
        <f t="shared" si="1689"/>
        <v>17835.7</v>
      </c>
      <c r="AZ562" s="42">
        <f>AZ563</f>
        <v>0</v>
      </c>
      <c r="BA562" s="43">
        <f t="shared" si="1690"/>
        <v>99.999628963655056</v>
      </c>
      <c r="BB562" s="20"/>
    </row>
    <row r="563" spans="2:54" ht="31.2" x14ac:dyDescent="0.3">
      <c r="B563" s="38" t="s">
        <v>342</v>
      </c>
      <c r="C563" s="38" t="s">
        <v>189</v>
      </c>
      <c r="D563" s="38" t="s">
        <v>92</v>
      </c>
      <c r="E563" s="39" t="str">
        <f t="shared" si="1682"/>
        <v>0705</v>
      </c>
      <c r="F563" s="38" t="s">
        <v>437</v>
      </c>
      <c r="G563" s="38" t="s">
        <v>150</v>
      </c>
      <c r="H563" s="40" t="s">
        <v>151</v>
      </c>
      <c r="I563" s="18">
        <v>16739.599999999999</v>
      </c>
      <c r="J563" s="18">
        <v>17835.7</v>
      </c>
      <c r="K563" s="18">
        <v>17835.7</v>
      </c>
      <c r="L563" s="18"/>
      <c r="M563" s="18"/>
      <c r="N563" s="18"/>
      <c r="O563" s="18">
        <v>0</v>
      </c>
      <c r="P563" s="18">
        <v>0</v>
      </c>
      <c r="Q563" s="18">
        <v>0</v>
      </c>
      <c r="R563" s="18">
        <v>0</v>
      </c>
      <c r="S563" s="18"/>
      <c r="T563" s="18">
        <f t="shared" si="1577"/>
        <v>16739.599999999999</v>
      </c>
      <c r="U563" s="18">
        <f t="shared" si="1683"/>
        <v>17835.7</v>
      </c>
      <c r="V563" s="18">
        <f t="shared" si="1684"/>
        <v>17835.7</v>
      </c>
      <c r="W563" s="18"/>
      <c r="X563" s="18"/>
      <c r="Y563" s="18"/>
      <c r="Z563" s="18"/>
      <c r="AA563" s="18"/>
      <c r="AB563" s="18"/>
      <c r="AC563" s="18"/>
      <c r="AD563" s="18"/>
      <c r="AE563" s="18"/>
      <c r="AF563" s="41">
        <v>16739.599999999999</v>
      </c>
      <c r="AG563" s="41"/>
      <c r="AH563" s="41">
        <v>0</v>
      </c>
      <c r="AI563" s="41">
        <v>0</v>
      </c>
      <c r="AJ563" s="41">
        <v>0</v>
      </c>
      <c r="AK563" s="41">
        <v>0</v>
      </c>
      <c r="AL563" s="41">
        <v>16739.53789</v>
      </c>
      <c r="AM563" s="41">
        <v>0</v>
      </c>
      <c r="AN563" s="41">
        <v>0</v>
      </c>
      <c r="AO563" s="14">
        <v>10332.419309999999</v>
      </c>
      <c r="AP563" s="42">
        <v>16739.599999999999</v>
      </c>
      <c r="AQ563" s="42">
        <v>0</v>
      </c>
      <c r="AR563" s="42">
        <v>0</v>
      </c>
      <c r="AS563" s="42">
        <v>0</v>
      </c>
      <c r="AT563" s="42">
        <v>0</v>
      </c>
      <c r="AU563" s="42">
        <f t="shared" si="1685"/>
        <v>16739.599999999999</v>
      </c>
      <c r="AV563" s="42">
        <f t="shared" si="1686"/>
        <v>0</v>
      </c>
      <c r="AW563" s="42">
        <f t="shared" si="1687"/>
        <v>16739.599999999999</v>
      </c>
      <c r="AX563" s="42">
        <f t="shared" si="1688"/>
        <v>17835.7</v>
      </c>
      <c r="AY563" s="42">
        <f t="shared" si="1689"/>
        <v>17835.7</v>
      </c>
      <c r="AZ563" s="42"/>
      <c r="BA563" s="43">
        <f t="shared" si="1690"/>
        <v>99.999628963655056</v>
      </c>
      <c r="BB563" s="44"/>
    </row>
    <row r="564" spans="2:54" x14ac:dyDescent="0.3">
      <c r="B564" s="38" t="s">
        <v>342</v>
      </c>
      <c r="C564" s="38" t="s">
        <v>189</v>
      </c>
      <c r="D564" s="38" t="s">
        <v>92</v>
      </c>
      <c r="E564" s="39" t="str">
        <f t="shared" si="1682"/>
        <v>0705</v>
      </c>
      <c r="F564" s="38" t="s">
        <v>438</v>
      </c>
      <c r="G564" s="38"/>
      <c r="H564" s="40" t="s">
        <v>255</v>
      </c>
      <c r="I564" s="18">
        <f t="shared" ref="I564:S564" si="1738">I565</f>
        <v>628.29999999999995</v>
      </c>
      <c r="J564" s="18">
        <f t="shared" si="1738"/>
        <v>0</v>
      </c>
      <c r="K564" s="18">
        <f t="shared" si="1738"/>
        <v>0</v>
      </c>
      <c r="L564" s="18">
        <f t="shared" si="1738"/>
        <v>0</v>
      </c>
      <c r="M564" s="18">
        <f t="shared" si="1738"/>
        <v>0</v>
      </c>
      <c r="N564" s="18">
        <f t="shared" si="1738"/>
        <v>0</v>
      </c>
      <c r="O564" s="18">
        <f t="shared" si="1738"/>
        <v>0</v>
      </c>
      <c r="P564" s="18">
        <f t="shared" si="1738"/>
        <v>0</v>
      </c>
      <c r="Q564" s="18">
        <f t="shared" si="1738"/>
        <v>0</v>
      </c>
      <c r="R564" s="18">
        <f t="shared" si="1738"/>
        <v>0</v>
      </c>
      <c r="S564" s="18">
        <f t="shared" si="1738"/>
        <v>410.851</v>
      </c>
      <c r="T564" s="18">
        <f t="shared" si="1577"/>
        <v>1039.1509999999998</v>
      </c>
      <c r="U564" s="18">
        <f t="shared" si="1683"/>
        <v>0</v>
      </c>
      <c r="V564" s="18">
        <f t="shared" si="1684"/>
        <v>0</v>
      </c>
      <c r="W564" s="18">
        <f t="shared" ref="W564:AD564" si="1739">W565</f>
        <v>410.851</v>
      </c>
      <c r="X564" s="18">
        <f t="shared" si="1739"/>
        <v>0</v>
      </c>
      <c r="Y564" s="18">
        <f t="shared" si="1739"/>
        <v>0</v>
      </c>
      <c r="Z564" s="18">
        <f t="shared" si="1739"/>
        <v>0</v>
      </c>
      <c r="AA564" s="18">
        <f t="shared" si="1739"/>
        <v>0</v>
      </c>
      <c r="AB564" s="18">
        <f t="shared" si="1739"/>
        <v>0</v>
      </c>
      <c r="AC564" s="18">
        <f t="shared" si="1739"/>
        <v>0</v>
      </c>
      <c r="AD564" s="18">
        <f t="shared" si="1739"/>
        <v>0</v>
      </c>
      <c r="AE564" s="18"/>
      <c r="AF564" s="41">
        <f t="shared" ref="AF564:AT564" si="1740">AF565</f>
        <v>1039.1510000000001</v>
      </c>
      <c r="AG564" s="41">
        <f t="shared" si="1740"/>
        <v>0</v>
      </c>
      <c r="AH564" s="41">
        <f t="shared" si="1740"/>
        <v>0</v>
      </c>
      <c r="AI564" s="41">
        <f t="shared" si="1740"/>
        <v>0</v>
      </c>
      <c r="AJ564" s="41">
        <f t="shared" si="1740"/>
        <v>0</v>
      </c>
      <c r="AK564" s="41">
        <f t="shared" si="1740"/>
        <v>0</v>
      </c>
      <c r="AL564" s="41">
        <f t="shared" si="1740"/>
        <v>1039.1510000000001</v>
      </c>
      <c r="AM564" s="41">
        <f t="shared" si="1740"/>
        <v>0</v>
      </c>
      <c r="AN564" s="41">
        <f t="shared" si="1740"/>
        <v>0</v>
      </c>
      <c r="AO564" s="42">
        <f t="shared" si="1740"/>
        <v>628.20000000000005</v>
      </c>
      <c r="AP564" s="42">
        <f t="shared" si="1740"/>
        <v>1039.1510000000001</v>
      </c>
      <c r="AQ564" s="42">
        <f t="shared" si="1740"/>
        <v>0</v>
      </c>
      <c r="AR564" s="42">
        <f t="shared" si="1740"/>
        <v>0</v>
      </c>
      <c r="AS564" s="42">
        <f t="shared" si="1740"/>
        <v>0</v>
      </c>
      <c r="AT564" s="42">
        <f t="shared" si="1740"/>
        <v>0</v>
      </c>
      <c r="AU564" s="42">
        <f t="shared" si="1685"/>
        <v>1039.1510000000001</v>
      </c>
      <c r="AV564" s="42">
        <f t="shared" si="1686"/>
        <v>0</v>
      </c>
      <c r="AW564" s="42">
        <f t="shared" si="1687"/>
        <v>1450.002</v>
      </c>
      <c r="AX564" s="42">
        <f t="shared" si="1688"/>
        <v>0</v>
      </c>
      <c r="AY564" s="42">
        <f t="shared" si="1689"/>
        <v>0</v>
      </c>
      <c r="AZ564" s="42">
        <f>AZ565</f>
        <v>0</v>
      </c>
      <c r="BA564" s="43">
        <f t="shared" si="1690"/>
        <v>100</v>
      </c>
      <c r="BB564" s="20"/>
    </row>
    <row r="565" spans="2:54" ht="31.2" x14ac:dyDescent="0.3">
      <c r="B565" s="38" t="s">
        <v>342</v>
      </c>
      <c r="C565" s="38" t="s">
        <v>189</v>
      </c>
      <c r="D565" s="38" t="s">
        <v>92</v>
      </c>
      <c r="E565" s="39" t="str">
        <f t="shared" si="1682"/>
        <v>0705</v>
      </c>
      <c r="F565" s="38" t="s">
        <v>438</v>
      </c>
      <c r="G565" s="38" t="s">
        <v>150</v>
      </c>
      <c r="H565" s="40" t="s">
        <v>151</v>
      </c>
      <c r="I565" s="18">
        <v>628.29999999999995</v>
      </c>
      <c r="J565" s="18">
        <v>0</v>
      </c>
      <c r="K565" s="18">
        <v>0</v>
      </c>
      <c r="L565" s="18"/>
      <c r="M565" s="18"/>
      <c r="N565" s="18"/>
      <c r="O565" s="18">
        <v>0</v>
      </c>
      <c r="P565" s="18">
        <v>0</v>
      </c>
      <c r="Q565" s="18">
        <v>0</v>
      </c>
      <c r="R565" s="18">
        <v>0</v>
      </c>
      <c r="S565" s="18">
        <v>410.851</v>
      </c>
      <c r="T565" s="18">
        <f t="shared" si="1577"/>
        <v>1039.1509999999998</v>
      </c>
      <c r="U565" s="18">
        <f t="shared" si="1683"/>
        <v>0</v>
      </c>
      <c r="V565" s="18">
        <f t="shared" si="1684"/>
        <v>0</v>
      </c>
      <c r="W565" s="18">
        <v>410.851</v>
      </c>
      <c r="X565" s="18"/>
      <c r="Y565" s="18"/>
      <c r="Z565" s="18"/>
      <c r="AA565" s="18"/>
      <c r="AB565" s="18"/>
      <c r="AC565" s="18"/>
      <c r="AD565" s="18"/>
      <c r="AE565" s="18"/>
      <c r="AF565" s="41">
        <v>1039.1510000000001</v>
      </c>
      <c r="AG565" s="41"/>
      <c r="AH565" s="41">
        <v>0</v>
      </c>
      <c r="AI565" s="41">
        <v>0</v>
      </c>
      <c r="AJ565" s="41">
        <v>0</v>
      </c>
      <c r="AK565" s="41">
        <v>0</v>
      </c>
      <c r="AL565" s="41">
        <v>1039.1510000000001</v>
      </c>
      <c r="AM565" s="41">
        <v>0</v>
      </c>
      <c r="AN565" s="41">
        <v>0</v>
      </c>
      <c r="AO565" s="14">
        <v>628.20000000000005</v>
      </c>
      <c r="AP565" s="42">
        <v>1039.1510000000001</v>
      </c>
      <c r="AQ565" s="42">
        <v>0</v>
      </c>
      <c r="AR565" s="42">
        <v>0</v>
      </c>
      <c r="AS565" s="42">
        <v>0</v>
      </c>
      <c r="AT565" s="42">
        <v>0</v>
      </c>
      <c r="AU565" s="42">
        <f t="shared" si="1685"/>
        <v>1039.1510000000001</v>
      </c>
      <c r="AV565" s="42">
        <f t="shared" si="1686"/>
        <v>0</v>
      </c>
      <c r="AW565" s="42">
        <f t="shared" si="1687"/>
        <v>1450.002</v>
      </c>
      <c r="AX565" s="42">
        <f t="shared" si="1688"/>
        <v>0</v>
      </c>
      <c r="AY565" s="42">
        <f t="shared" si="1689"/>
        <v>0</v>
      </c>
      <c r="AZ565" s="42"/>
      <c r="BA565" s="43">
        <f t="shared" si="1690"/>
        <v>100</v>
      </c>
      <c r="BB565" s="44"/>
    </row>
    <row r="566" spans="2:54" ht="62.4" x14ac:dyDescent="0.3">
      <c r="B566" s="38" t="s">
        <v>342</v>
      </c>
      <c r="C566" s="38" t="s">
        <v>189</v>
      </c>
      <c r="D566" s="38" t="s">
        <v>92</v>
      </c>
      <c r="E566" s="39" t="str">
        <f t="shared" si="1682"/>
        <v>0705</v>
      </c>
      <c r="F566" s="38" t="s">
        <v>439</v>
      </c>
      <c r="G566" s="38"/>
      <c r="H566" s="40" t="s">
        <v>257</v>
      </c>
      <c r="I566" s="18">
        <f t="shared" ref="I566:S566" si="1741">I567</f>
        <v>287</v>
      </c>
      <c r="J566" s="18">
        <f t="shared" si="1741"/>
        <v>287</v>
      </c>
      <c r="K566" s="18">
        <f t="shared" si="1741"/>
        <v>287</v>
      </c>
      <c r="L566" s="18">
        <f t="shared" si="1741"/>
        <v>0</v>
      </c>
      <c r="M566" s="18">
        <f t="shared" si="1741"/>
        <v>0</v>
      </c>
      <c r="N566" s="18">
        <f t="shared" si="1741"/>
        <v>0</v>
      </c>
      <c r="O566" s="18">
        <f t="shared" si="1741"/>
        <v>0</v>
      </c>
      <c r="P566" s="18">
        <f t="shared" si="1741"/>
        <v>0</v>
      </c>
      <c r="Q566" s="18">
        <f t="shared" si="1741"/>
        <v>0</v>
      </c>
      <c r="R566" s="18">
        <f t="shared" si="1741"/>
        <v>0</v>
      </c>
      <c r="S566" s="18">
        <f t="shared" si="1741"/>
        <v>11.7</v>
      </c>
      <c r="T566" s="18">
        <f t="shared" si="1577"/>
        <v>298.7</v>
      </c>
      <c r="U566" s="18">
        <f t="shared" si="1683"/>
        <v>287</v>
      </c>
      <c r="V566" s="18">
        <f t="shared" si="1684"/>
        <v>287</v>
      </c>
      <c r="W566" s="18">
        <f t="shared" ref="W566:AD566" si="1742">W567</f>
        <v>11.7</v>
      </c>
      <c r="X566" s="18">
        <f t="shared" si="1742"/>
        <v>0</v>
      </c>
      <c r="Y566" s="18">
        <f t="shared" si="1742"/>
        <v>0</v>
      </c>
      <c r="Z566" s="18">
        <f t="shared" si="1742"/>
        <v>0</v>
      </c>
      <c r="AA566" s="18">
        <f t="shared" si="1742"/>
        <v>0</v>
      </c>
      <c r="AB566" s="18">
        <f t="shared" si="1742"/>
        <v>0</v>
      </c>
      <c r="AC566" s="18">
        <f t="shared" si="1742"/>
        <v>0</v>
      </c>
      <c r="AD566" s="18">
        <f t="shared" si="1742"/>
        <v>0</v>
      </c>
      <c r="AE566" s="18"/>
      <c r="AF566" s="41">
        <f t="shared" ref="AF566:AT566" si="1743">AF567</f>
        <v>298.7</v>
      </c>
      <c r="AG566" s="41">
        <f t="shared" si="1743"/>
        <v>0</v>
      </c>
      <c r="AH566" s="41">
        <f t="shared" si="1743"/>
        <v>0</v>
      </c>
      <c r="AI566" s="41">
        <f t="shared" si="1743"/>
        <v>0</v>
      </c>
      <c r="AJ566" s="41">
        <f t="shared" si="1743"/>
        <v>0</v>
      </c>
      <c r="AK566" s="41">
        <f t="shared" si="1743"/>
        <v>0</v>
      </c>
      <c r="AL566" s="41">
        <f t="shared" si="1743"/>
        <v>198.00461000000001</v>
      </c>
      <c r="AM566" s="41">
        <f t="shared" si="1743"/>
        <v>0</v>
      </c>
      <c r="AN566" s="41">
        <f t="shared" si="1743"/>
        <v>0</v>
      </c>
      <c r="AO566" s="42">
        <f t="shared" si="1743"/>
        <v>190.08499</v>
      </c>
      <c r="AP566" s="42">
        <f t="shared" si="1743"/>
        <v>298.7</v>
      </c>
      <c r="AQ566" s="42">
        <f t="shared" si="1743"/>
        <v>0</v>
      </c>
      <c r="AR566" s="42">
        <f t="shared" si="1743"/>
        <v>0</v>
      </c>
      <c r="AS566" s="42">
        <f t="shared" si="1743"/>
        <v>0</v>
      </c>
      <c r="AT566" s="42">
        <f t="shared" si="1743"/>
        <v>0</v>
      </c>
      <c r="AU566" s="42">
        <f t="shared" si="1685"/>
        <v>298.7</v>
      </c>
      <c r="AV566" s="42">
        <f t="shared" si="1686"/>
        <v>0</v>
      </c>
      <c r="AW566" s="42">
        <f t="shared" si="1687"/>
        <v>310.39999999999998</v>
      </c>
      <c r="AX566" s="42">
        <f t="shared" si="1688"/>
        <v>287</v>
      </c>
      <c r="AY566" s="42">
        <f t="shared" si="1689"/>
        <v>287</v>
      </c>
      <c r="AZ566" s="42">
        <f>AZ567</f>
        <v>0</v>
      </c>
      <c r="BA566" s="43">
        <f t="shared" si="1690"/>
        <v>66.288788081687329</v>
      </c>
      <c r="BB566" s="20"/>
    </row>
    <row r="567" spans="2:54" ht="31.2" x14ac:dyDescent="0.3">
      <c r="B567" s="38" t="s">
        <v>342</v>
      </c>
      <c r="C567" s="38" t="s">
        <v>189</v>
      </c>
      <c r="D567" s="38" t="s">
        <v>92</v>
      </c>
      <c r="E567" s="39" t="str">
        <f t="shared" si="1682"/>
        <v>0705</v>
      </c>
      <c r="F567" s="38" t="s">
        <v>439</v>
      </c>
      <c r="G567" s="38" t="s">
        <v>150</v>
      </c>
      <c r="H567" s="40" t="s">
        <v>151</v>
      </c>
      <c r="I567" s="18">
        <v>287</v>
      </c>
      <c r="J567" s="18">
        <v>287</v>
      </c>
      <c r="K567" s="18">
        <v>287</v>
      </c>
      <c r="L567" s="18"/>
      <c r="M567" s="18"/>
      <c r="N567" s="18"/>
      <c r="O567" s="18">
        <v>0</v>
      </c>
      <c r="P567" s="18">
        <v>0</v>
      </c>
      <c r="Q567" s="18">
        <v>0</v>
      </c>
      <c r="R567" s="18">
        <v>0</v>
      </c>
      <c r="S567" s="18">
        <v>11.7</v>
      </c>
      <c r="T567" s="18">
        <f t="shared" si="1577"/>
        <v>298.7</v>
      </c>
      <c r="U567" s="18">
        <f t="shared" si="1683"/>
        <v>287</v>
      </c>
      <c r="V567" s="18">
        <f t="shared" si="1684"/>
        <v>287</v>
      </c>
      <c r="W567" s="18">
        <v>11.7</v>
      </c>
      <c r="X567" s="18"/>
      <c r="Y567" s="18"/>
      <c r="Z567" s="18"/>
      <c r="AA567" s="18"/>
      <c r="AB567" s="18"/>
      <c r="AC567" s="18"/>
      <c r="AD567" s="18"/>
      <c r="AE567" s="18"/>
      <c r="AF567" s="41">
        <v>298.7</v>
      </c>
      <c r="AG567" s="41"/>
      <c r="AH567" s="41">
        <v>0</v>
      </c>
      <c r="AI567" s="41">
        <v>0</v>
      </c>
      <c r="AJ567" s="41">
        <v>0</v>
      </c>
      <c r="AK567" s="41">
        <v>0</v>
      </c>
      <c r="AL567" s="41">
        <v>198.00461000000001</v>
      </c>
      <c r="AM567" s="41">
        <v>0</v>
      </c>
      <c r="AN567" s="41">
        <v>0</v>
      </c>
      <c r="AO567" s="14">
        <v>190.08499</v>
      </c>
      <c r="AP567" s="42">
        <v>298.7</v>
      </c>
      <c r="AQ567" s="42">
        <v>0</v>
      </c>
      <c r="AR567" s="42">
        <v>0</v>
      </c>
      <c r="AS567" s="42">
        <v>0</v>
      </c>
      <c r="AT567" s="42">
        <v>0</v>
      </c>
      <c r="AU567" s="42">
        <f t="shared" si="1685"/>
        <v>298.7</v>
      </c>
      <c r="AV567" s="42">
        <f t="shared" si="1686"/>
        <v>0</v>
      </c>
      <c r="AW567" s="42">
        <f t="shared" si="1687"/>
        <v>310.39999999999998</v>
      </c>
      <c r="AX567" s="42">
        <f t="shared" si="1688"/>
        <v>287</v>
      </c>
      <c r="AY567" s="42">
        <f t="shared" si="1689"/>
        <v>287</v>
      </c>
      <c r="AZ567" s="42"/>
      <c r="BA567" s="43">
        <f t="shared" si="1690"/>
        <v>66.288788081687329</v>
      </c>
      <c r="BB567" s="44"/>
    </row>
    <row r="568" spans="2:54" s="30" customFormat="1" x14ac:dyDescent="0.3">
      <c r="B568" s="31" t="s">
        <v>342</v>
      </c>
      <c r="C568" s="31" t="s">
        <v>189</v>
      </c>
      <c r="D568" s="31" t="s">
        <v>86</v>
      </c>
      <c r="E568" s="29" t="str">
        <f t="shared" si="1682"/>
        <v>0709</v>
      </c>
      <c r="F568" s="31"/>
      <c r="G568" s="31"/>
      <c r="H568" s="32" t="s">
        <v>296</v>
      </c>
      <c r="I568" s="33">
        <f t="shared" ref="I568:N568" si="1744">I569+I574+I579+I591</f>
        <v>913681.5</v>
      </c>
      <c r="J568" s="33">
        <f t="shared" si="1744"/>
        <v>929567.39999999991</v>
      </c>
      <c r="K568" s="33">
        <f t="shared" si="1744"/>
        <v>904589.5</v>
      </c>
      <c r="L568" s="33">
        <f t="shared" si="1744"/>
        <v>271.8</v>
      </c>
      <c r="M568" s="33">
        <f t="shared" si="1744"/>
        <v>280.2</v>
      </c>
      <c r="N568" s="33">
        <f t="shared" si="1744"/>
        <v>280.2</v>
      </c>
      <c r="O568" s="33">
        <f>O569+O574+O579+O591+O636</f>
        <v>-36634.199999999997</v>
      </c>
      <c r="P568" s="33">
        <f>P569+P574+P579+P591+P636</f>
        <v>146.81600000000003</v>
      </c>
      <c r="Q568" s="33">
        <f>Q569+Q574+Q579+Q591+Q636</f>
        <v>610.98199999999997</v>
      </c>
      <c r="R568" s="33">
        <f>R569+R574+R579+R591+R636</f>
        <v>-550</v>
      </c>
      <c r="S568" s="33">
        <f>S569+S574+S579+S591</f>
        <v>21117.135999999999</v>
      </c>
      <c r="T568" s="33">
        <f t="shared" si="1577"/>
        <v>898644.03399999999</v>
      </c>
      <c r="U568" s="33">
        <f t="shared" si="1683"/>
        <v>929847.59999999986</v>
      </c>
      <c r="V568" s="33">
        <f t="shared" si="1684"/>
        <v>904869.7</v>
      </c>
      <c r="W568" s="33">
        <f t="shared" ref="W568:AE568" si="1745">W569+W574+W579+W591</f>
        <v>21117.135999999999</v>
      </c>
      <c r="X568" s="33">
        <f t="shared" si="1745"/>
        <v>0</v>
      </c>
      <c r="Y568" s="33">
        <f t="shared" si="1745"/>
        <v>0</v>
      </c>
      <c r="Z568" s="33">
        <f t="shared" si="1745"/>
        <v>0</v>
      </c>
      <c r="AA568" s="33">
        <f t="shared" si="1745"/>
        <v>20978.5</v>
      </c>
      <c r="AB568" s="33">
        <f t="shared" si="1745"/>
        <v>0</v>
      </c>
      <c r="AC568" s="33">
        <f t="shared" si="1745"/>
        <v>20978.5</v>
      </c>
      <c r="AD568" s="33">
        <f t="shared" si="1745"/>
        <v>0</v>
      </c>
      <c r="AE568" s="33">
        <f t="shared" si="1745"/>
        <v>0</v>
      </c>
      <c r="AF568" s="34">
        <f t="shared" ref="AF568:AT568" si="1746">AF569+AF574+AF579+AF591+AF636</f>
        <v>982308.31912</v>
      </c>
      <c r="AG568" s="34">
        <f t="shared" si="1746"/>
        <v>0</v>
      </c>
      <c r="AH568" s="34">
        <f t="shared" si="1746"/>
        <v>518043.47871000005</v>
      </c>
      <c r="AI568" s="34">
        <f t="shared" si="1746"/>
        <v>0</v>
      </c>
      <c r="AJ568" s="34">
        <f t="shared" si="1746"/>
        <v>0</v>
      </c>
      <c r="AK568" s="34">
        <f t="shared" si="1746"/>
        <v>0</v>
      </c>
      <c r="AL568" s="34">
        <f t="shared" si="1746"/>
        <v>972934.74701000005</v>
      </c>
      <c r="AM568" s="34">
        <f t="shared" si="1746"/>
        <v>517339.45070000004</v>
      </c>
      <c r="AN568" s="34">
        <f t="shared" si="1746"/>
        <v>0</v>
      </c>
      <c r="AO568" s="36">
        <f t="shared" si="1746"/>
        <v>707493.62942000013</v>
      </c>
      <c r="AP568" s="36">
        <f t="shared" si="1746"/>
        <v>975023.51944000006</v>
      </c>
      <c r="AQ568" s="36">
        <f t="shared" si="1746"/>
        <v>-36634.199999999997</v>
      </c>
      <c r="AR568" s="36">
        <f t="shared" si="1746"/>
        <v>0</v>
      </c>
      <c r="AS568" s="36">
        <f t="shared" si="1746"/>
        <v>0</v>
      </c>
      <c r="AT568" s="36">
        <f t="shared" si="1746"/>
        <v>0</v>
      </c>
      <c r="AU568" s="36">
        <f t="shared" si="1685"/>
        <v>938389.31944000011</v>
      </c>
      <c r="AV568" s="36">
        <f t="shared" si="1686"/>
        <v>-39745.285440000123</v>
      </c>
      <c r="AW568" s="36">
        <f t="shared" si="1687"/>
        <v>919761.16999999993</v>
      </c>
      <c r="AX568" s="36">
        <f t="shared" si="1688"/>
        <v>950826.09999999986</v>
      </c>
      <c r="AY568" s="36">
        <f t="shared" si="1689"/>
        <v>925848.2</v>
      </c>
      <c r="AZ568" s="36">
        <f>AZ569+AZ574+AZ579+AZ591</f>
        <v>0</v>
      </c>
      <c r="BA568" s="37">
        <f t="shared" si="1690"/>
        <v>99.045760691673948</v>
      </c>
      <c r="BB568" s="20"/>
    </row>
    <row r="569" spans="2:54" x14ac:dyDescent="0.3">
      <c r="B569" s="38" t="s">
        <v>342</v>
      </c>
      <c r="C569" s="38" t="s">
        <v>189</v>
      </c>
      <c r="D569" s="38" t="s">
        <v>86</v>
      </c>
      <c r="E569" s="39" t="str">
        <f t="shared" si="1682"/>
        <v>0709</v>
      </c>
      <c r="F569" s="38" t="s">
        <v>191</v>
      </c>
      <c r="G569" s="38"/>
      <c r="H569" s="40" t="s">
        <v>192</v>
      </c>
      <c r="I569" s="18">
        <f t="shared" ref="I569:I579" si="1747">I570</f>
        <v>200</v>
      </c>
      <c r="J569" s="18">
        <f t="shared" ref="J569:J579" si="1748">J570</f>
        <v>200</v>
      </c>
      <c r="K569" s="18">
        <f t="shared" ref="K569:K579" si="1749">K570</f>
        <v>200</v>
      </c>
      <c r="L569" s="18">
        <f t="shared" ref="L569:L579" si="1750">L570</f>
        <v>0</v>
      </c>
      <c r="M569" s="18">
        <f t="shared" ref="M569:M579" si="1751">M570</f>
        <v>0</v>
      </c>
      <c r="N569" s="18">
        <f t="shared" ref="N569:N579" si="1752">N570</f>
        <v>0</v>
      </c>
      <c r="O569" s="18">
        <f t="shared" ref="O569:O579" si="1753">O570</f>
        <v>0</v>
      </c>
      <c r="P569" s="18">
        <f t="shared" ref="P569:P579" si="1754">P570</f>
        <v>0</v>
      </c>
      <c r="Q569" s="18">
        <f t="shared" ref="Q569:Q579" si="1755">Q570</f>
        <v>0</v>
      </c>
      <c r="R569" s="18">
        <f t="shared" ref="R569:R579" si="1756">R570</f>
        <v>0</v>
      </c>
      <c r="S569" s="18">
        <f t="shared" ref="S569:S579" si="1757">S570</f>
        <v>0</v>
      </c>
      <c r="T569" s="18">
        <f t="shared" si="1577"/>
        <v>200</v>
      </c>
      <c r="U569" s="18">
        <f t="shared" si="1683"/>
        <v>200</v>
      </c>
      <c r="V569" s="18">
        <f t="shared" si="1684"/>
        <v>200</v>
      </c>
      <c r="W569" s="18">
        <f t="shared" ref="W569:W579" si="1758">W570</f>
        <v>0</v>
      </c>
      <c r="X569" s="18">
        <f t="shared" ref="X569:X579" si="1759">X570</f>
        <v>0</v>
      </c>
      <c r="Y569" s="18">
        <f t="shared" ref="Y569:Y579" si="1760">Y570</f>
        <v>0</v>
      </c>
      <c r="Z569" s="18">
        <f t="shared" ref="Z569:Z579" si="1761">Z570</f>
        <v>0</v>
      </c>
      <c r="AA569" s="18">
        <f t="shared" ref="AA569:AA579" si="1762">AA570</f>
        <v>0</v>
      </c>
      <c r="AB569" s="18">
        <f t="shared" ref="AB569:AB579" si="1763">AB570</f>
        <v>0</v>
      </c>
      <c r="AC569" s="18">
        <f t="shared" ref="AC569:AC579" si="1764">AC570</f>
        <v>0</v>
      </c>
      <c r="AD569" s="18">
        <f t="shared" ref="AD569:AD579" si="1765">AD570</f>
        <v>0</v>
      </c>
      <c r="AE569" s="18">
        <f t="shared" ref="AE569:AE579" si="1766">AE570</f>
        <v>0</v>
      </c>
      <c r="AF569" s="41">
        <f t="shared" ref="AF569:AF579" si="1767">AF570</f>
        <v>200</v>
      </c>
      <c r="AG569" s="41">
        <f t="shared" ref="AG569:AG579" si="1768">AG570</f>
        <v>0</v>
      </c>
      <c r="AH569" s="41">
        <f t="shared" ref="AH569:AH579" si="1769">AH570</f>
        <v>0</v>
      </c>
      <c r="AI569" s="41">
        <f t="shared" ref="AI569:AI579" si="1770">AI570</f>
        <v>0</v>
      </c>
      <c r="AJ569" s="41">
        <f t="shared" ref="AJ569:AJ579" si="1771">AJ570</f>
        <v>0</v>
      </c>
      <c r="AK569" s="41">
        <f t="shared" ref="AK569:AK579" si="1772">AK570</f>
        <v>0</v>
      </c>
      <c r="AL569" s="41">
        <f t="shared" ref="AL569:AL579" si="1773">AL570</f>
        <v>200</v>
      </c>
      <c r="AM569" s="41">
        <f t="shared" ref="AM569:AM579" si="1774">AM570</f>
        <v>0</v>
      </c>
      <c r="AN569" s="41">
        <f t="shared" ref="AN569:AN579" si="1775">AN570</f>
        <v>0</v>
      </c>
      <c r="AO569" s="14">
        <f t="shared" ref="AO569:AO579" si="1776">AO570</f>
        <v>0</v>
      </c>
      <c r="AP569" s="42">
        <f t="shared" ref="AP569:AP579" si="1777">AP570</f>
        <v>200</v>
      </c>
      <c r="AQ569" s="42">
        <f t="shared" ref="AQ569:AQ579" si="1778">AQ570</f>
        <v>0</v>
      </c>
      <c r="AR569" s="42">
        <f t="shared" ref="AR569:AR579" si="1779">AR570</f>
        <v>0</v>
      </c>
      <c r="AS569" s="42">
        <f t="shared" ref="AS569:AS579" si="1780">AS570</f>
        <v>0</v>
      </c>
      <c r="AT569" s="42">
        <f t="shared" ref="AT569:AT579" si="1781">AT570</f>
        <v>0</v>
      </c>
      <c r="AU569" s="42">
        <f t="shared" si="1685"/>
        <v>200</v>
      </c>
      <c r="AV569" s="42">
        <f t="shared" si="1686"/>
        <v>0</v>
      </c>
      <c r="AW569" s="42">
        <f t="shared" si="1687"/>
        <v>200</v>
      </c>
      <c r="AX569" s="42">
        <f t="shared" si="1688"/>
        <v>200</v>
      </c>
      <c r="AY569" s="42">
        <f t="shared" si="1689"/>
        <v>200</v>
      </c>
      <c r="AZ569" s="42">
        <f t="shared" ref="AZ569:AZ579" si="1782">AZ570</f>
        <v>0</v>
      </c>
      <c r="BA569" s="43">
        <f t="shared" si="1690"/>
        <v>100</v>
      </c>
      <c r="BB569" s="20"/>
    </row>
    <row r="570" spans="2:54" x14ac:dyDescent="0.3">
      <c r="B570" s="38" t="s">
        <v>342</v>
      </c>
      <c r="C570" s="38" t="s">
        <v>189</v>
      </c>
      <c r="D570" s="38" t="s">
        <v>86</v>
      </c>
      <c r="E570" s="39" t="str">
        <f t="shared" si="1682"/>
        <v>0709</v>
      </c>
      <c r="F570" s="38" t="s">
        <v>266</v>
      </c>
      <c r="G570" s="38"/>
      <c r="H570" s="40" t="s">
        <v>49</v>
      </c>
      <c r="I570" s="18">
        <f t="shared" si="1747"/>
        <v>200</v>
      </c>
      <c r="J570" s="18">
        <f t="shared" si="1748"/>
        <v>200</v>
      </c>
      <c r="K570" s="18">
        <f t="shared" si="1749"/>
        <v>200</v>
      </c>
      <c r="L570" s="18">
        <f t="shared" si="1750"/>
        <v>0</v>
      </c>
      <c r="M570" s="18">
        <f t="shared" si="1751"/>
        <v>0</v>
      </c>
      <c r="N570" s="18">
        <f t="shared" si="1752"/>
        <v>0</v>
      </c>
      <c r="O570" s="18">
        <f t="shared" si="1753"/>
        <v>0</v>
      </c>
      <c r="P570" s="18">
        <f t="shared" si="1754"/>
        <v>0</v>
      </c>
      <c r="Q570" s="18">
        <f t="shared" si="1755"/>
        <v>0</v>
      </c>
      <c r="R570" s="18">
        <f t="shared" si="1756"/>
        <v>0</v>
      </c>
      <c r="S570" s="18">
        <f t="shared" si="1757"/>
        <v>0</v>
      </c>
      <c r="T570" s="18">
        <f t="shared" si="1577"/>
        <v>200</v>
      </c>
      <c r="U570" s="18">
        <f t="shared" si="1683"/>
        <v>200</v>
      </c>
      <c r="V570" s="18">
        <f t="shared" si="1684"/>
        <v>200</v>
      </c>
      <c r="W570" s="18">
        <f t="shared" si="1758"/>
        <v>0</v>
      </c>
      <c r="X570" s="18">
        <f t="shared" si="1759"/>
        <v>0</v>
      </c>
      <c r="Y570" s="18">
        <f t="shared" si="1760"/>
        <v>0</v>
      </c>
      <c r="Z570" s="18">
        <f t="shared" si="1761"/>
        <v>0</v>
      </c>
      <c r="AA570" s="18">
        <f t="shared" si="1762"/>
        <v>0</v>
      </c>
      <c r="AB570" s="18">
        <f t="shared" si="1763"/>
        <v>0</v>
      </c>
      <c r="AC570" s="18">
        <f t="shared" si="1764"/>
        <v>0</v>
      </c>
      <c r="AD570" s="18">
        <f t="shared" si="1765"/>
        <v>0</v>
      </c>
      <c r="AE570" s="18">
        <f t="shared" si="1766"/>
        <v>0</v>
      </c>
      <c r="AF570" s="41">
        <f t="shared" si="1767"/>
        <v>200</v>
      </c>
      <c r="AG570" s="41">
        <f t="shared" si="1768"/>
        <v>0</v>
      </c>
      <c r="AH570" s="41">
        <f t="shared" si="1769"/>
        <v>0</v>
      </c>
      <c r="AI570" s="41">
        <f t="shared" si="1770"/>
        <v>0</v>
      </c>
      <c r="AJ570" s="41">
        <f t="shared" si="1771"/>
        <v>0</v>
      </c>
      <c r="AK570" s="41">
        <f t="shared" si="1772"/>
        <v>0</v>
      </c>
      <c r="AL570" s="41">
        <f t="shared" si="1773"/>
        <v>200</v>
      </c>
      <c r="AM570" s="41">
        <f t="shared" si="1774"/>
        <v>0</v>
      </c>
      <c r="AN570" s="41">
        <f t="shared" si="1775"/>
        <v>0</v>
      </c>
      <c r="AO570" s="42">
        <f t="shared" si="1776"/>
        <v>0</v>
      </c>
      <c r="AP570" s="42">
        <f t="shared" si="1777"/>
        <v>200</v>
      </c>
      <c r="AQ570" s="42">
        <f t="shared" si="1778"/>
        <v>0</v>
      </c>
      <c r="AR570" s="42">
        <f t="shared" si="1779"/>
        <v>0</v>
      </c>
      <c r="AS570" s="42">
        <f t="shared" si="1780"/>
        <v>0</v>
      </c>
      <c r="AT570" s="42">
        <f t="shared" si="1781"/>
        <v>0</v>
      </c>
      <c r="AU570" s="42">
        <f t="shared" si="1685"/>
        <v>200</v>
      </c>
      <c r="AV570" s="42">
        <f t="shared" si="1686"/>
        <v>0</v>
      </c>
      <c r="AW570" s="42">
        <f t="shared" si="1687"/>
        <v>200</v>
      </c>
      <c r="AX570" s="42">
        <f t="shared" si="1688"/>
        <v>200</v>
      </c>
      <c r="AY570" s="42">
        <f t="shared" si="1689"/>
        <v>200</v>
      </c>
      <c r="AZ570" s="42">
        <f t="shared" si="1782"/>
        <v>0</v>
      </c>
      <c r="BA570" s="43">
        <f t="shared" si="1690"/>
        <v>100</v>
      </c>
      <c r="BB570" s="20"/>
    </row>
    <row r="571" spans="2:54" ht="46.8" x14ac:dyDescent="0.3">
      <c r="B571" s="38" t="s">
        <v>342</v>
      </c>
      <c r="C571" s="38" t="s">
        <v>189</v>
      </c>
      <c r="D571" s="38" t="s">
        <v>86</v>
      </c>
      <c r="E571" s="39" t="str">
        <f t="shared" si="1682"/>
        <v>0709</v>
      </c>
      <c r="F571" s="38" t="s">
        <v>267</v>
      </c>
      <c r="G571" s="38"/>
      <c r="H571" s="40" t="s">
        <v>268</v>
      </c>
      <c r="I571" s="18">
        <f t="shared" si="1747"/>
        <v>200</v>
      </c>
      <c r="J571" s="18">
        <f t="shared" si="1748"/>
        <v>200</v>
      </c>
      <c r="K571" s="18">
        <f t="shared" si="1749"/>
        <v>200</v>
      </c>
      <c r="L571" s="18">
        <f t="shared" si="1750"/>
        <v>0</v>
      </c>
      <c r="M571" s="18">
        <f t="shared" si="1751"/>
        <v>0</v>
      </c>
      <c r="N571" s="18">
        <f t="shared" si="1752"/>
        <v>0</v>
      </c>
      <c r="O571" s="18">
        <f t="shared" si="1753"/>
        <v>0</v>
      </c>
      <c r="P571" s="18">
        <f t="shared" si="1754"/>
        <v>0</v>
      </c>
      <c r="Q571" s="18">
        <f t="shared" si="1755"/>
        <v>0</v>
      </c>
      <c r="R571" s="18">
        <f t="shared" si="1756"/>
        <v>0</v>
      </c>
      <c r="S571" s="18">
        <f t="shared" si="1757"/>
        <v>0</v>
      </c>
      <c r="T571" s="18">
        <f t="shared" si="1577"/>
        <v>200</v>
      </c>
      <c r="U571" s="18">
        <f t="shared" si="1683"/>
        <v>200</v>
      </c>
      <c r="V571" s="18">
        <f t="shared" si="1684"/>
        <v>200</v>
      </c>
      <c r="W571" s="18">
        <f t="shared" si="1758"/>
        <v>0</v>
      </c>
      <c r="X571" s="18">
        <f t="shared" si="1759"/>
        <v>0</v>
      </c>
      <c r="Y571" s="18">
        <f t="shared" si="1760"/>
        <v>0</v>
      </c>
      <c r="Z571" s="18">
        <f t="shared" si="1761"/>
        <v>0</v>
      </c>
      <c r="AA571" s="18">
        <f t="shared" si="1762"/>
        <v>0</v>
      </c>
      <c r="AB571" s="18">
        <f t="shared" si="1763"/>
        <v>0</v>
      </c>
      <c r="AC571" s="18">
        <f t="shared" si="1764"/>
        <v>0</v>
      </c>
      <c r="AD571" s="18">
        <f t="shared" si="1765"/>
        <v>0</v>
      </c>
      <c r="AE571" s="18">
        <f t="shared" si="1766"/>
        <v>0</v>
      </c>
      <c r="AF571" s="41">
        <f t="shared" si="1767"/>
        <v>200</v>
      </c>
      <c r="AG571" s="41">
        <f t="shared" si="1768"/>
        <v>0</v>
      </c>
      <c r="AH571" s="41">
        <f t="shared" si="1769"/>
        <v>0</v>
      </c>
      <c r="AI571" s="41">
        <f t="shared" si="1770"/>
        <v>0</v>
      </c>
      <c r="AJ571" s="41">
        <f t="shared" si="1771"/>
        <v>0</v>
      </c>
      <c r="AK571" s="41">
        <f t="shared" si="1772"/>
        <v>0</v>
      </c>
      <c r="AL571" s="41">
        <f t="shared" si="1773"/>
        <v>200</v>
      </c>
      <c r="AM571" s="41">
        <f t="shared" si="1774"/>
        <v>0</v>
      </c>
      <c r="AN571" s="41">
        <f t="shared" si="1775"/>
        <v>0</v>
      </c>
      <c r="AO571" s="14">
        <f t="shared" si="1776"/>
        <v>0</v>
      </c>
      <c r="AP571" s="42">
        <f t="shared" si="1777"/>
        <v>200</v>
      </c>
      <c r="AQ571" s="42">
        <f t="shared" si="1778"/>
        <v>0</v>
      </c>
      <c r="AR571" s="42">
        <f t="shared" si="1779"/>
        <v>0</v>
      </c>
      <c r="AS571" s="42">
        <f t="shared" si="1780"/>
        <v>0</v>
      </c>
      <c r="AT571" s="42">
        <f t="shared" si="1781"/>
        <v>0</v>
      </c>
      <c r="AU571" s="42">
        <f t="shared" si="1685"/>
        <v>200</v>
      </c>
      <c r="AV571" s="42">
        <f t="shared" si="1686"/>
        <v>0</v>
      </c>
      <c r="AW571" s="42">
        <f t="shared" si="1687"/>
        <v>200</v>
      </c>
      <c r="AX571" s="42">
        <f t="shared" si="1688"/>
        <v>200</v>
      </c>
      <c r="AY571" s="42">
        <f t="shared" si="1689"/>
        <v>200</v>
      </c>
      <c r="AZ571" s="42">
        <f t="shared" si="1782"/>
        <v>0</v>
      </c>
      <c r="BA571" s="43">
        <f t="shared" si="1690"/>
        <v>100</v>
      </c>
      <c r="BB571" s="20"/>
    </row>
    <row r="572" spans="2:54" ht="31.2" x14ac:dyDescent="0.3">
      <c r="B572" s="38" t="s">
        <v>342</v>
      </c>
      <c r="C572" s="38" t="s">
        <v>189</v>
      </c>
      <c r="D572" s="38" t="s">
        <v>86</v>
      </c>
      <c r="E572" s="39" t="str">
        <f t="shared" si="1682"/>
        <v>0709</v>
      </c>
      <c r="F572" s="38" t="s">
        <v>269</v>
      </c>
      <c r="G572" s="38"/>
      <c r="H572" s="40" t="s">
        <v>270</v>
      </c>
      <c r="I572" s="18">
        <f t="shared" si="1747"/>
        <v>200</v>
      </c>
      <c r="J572" s="18">
        <f t="shared" si="1748"/>
        <v>200</v>
      </c>
      <c r="K572" s="18">
        <f t="shared" si="1749"/>
        <v>200</v>
      </c>
      <c r="L572" s="18">
        <f t="shared" si="1750"/>
        <v>0</v>
      </c>
      <c r="M572" s="18">
        <f t="shared" si="1751"/>
        <v>0</v>
      </c>
      <c r="N572" s="18">
        <f t="shared" si="1752"/>
        <v>0</v>
      </c>
      <c r="O572" s="18">
        <f t="shared" si="1753"/>
        <v>0</v>
      </c>
      <c r="P572" s="18">
        <f t="shared" si="1754"/>
        <v>0</v>
      </c>
      <c r="Q572" s="18">
        <f t="shared" si="1755"/>
        <v>0</v>
      </c>
      <c r="R572" s="18">
        <f t="shared" si="1756"/>
        <v>0</v>
      </c>
      <c r="S572" s="18">
        <f t="shared" si="1757"/>
        <v>0</v>
      </c>
      <c r="T572" s="18">
        <f t="shared" si="1577"/>
        <v>200</v>
      </c>
      <c r="U572" s="18">
        <f t="shared" si="1683"/>
        <v>200</v>
      </c>
      <c r="V572" s="18">
        <f t="shared" si="1684"/>
        <v>200</v>
      </c>
      <c r="W572" s="18">
        <f t="shared" si="1758"/>
        <v>0</v>
      </c>
      <c r="X572" s="18">
        <f t="shared" si="1759"/>
        <v>0</v>
      </c>
      <c r="Y572" s="18">
        <f t="shared" si="1760"/>
        <v>0</v>
      </c>
      <c r="Z572" s="18">
        <f t="shared" si="1761"/>
        <v>0</v>
      </c>
      <c r="AA572" s="18">
        <f t="shared" si="1762"/>
        <v>0</v>
      </c>
      <c r="AB572" s="18">
        <f t="shared" si="1763"/>
        <v>0</v>
      </c>
      <c r="AC572" s="18">
        <f t="shared" si="1764"/>
        <v>0</v>
      </c>
      <c r="AD572" s="18">
        <f t="shared" si="1765"/>
        <v>0</v>
      </c>
      <c r="AE572" s="18">
        <f t="shared" si="1766"/>
        <v>0</v>
      </c>
      <c r="AF572" s="41">
        <f t="shared" si="1767"/>
        <v>200</v>
      </c>
      <c r="AG572" s="41">
        <f t="shared" si="1768"/>
        <v>0</v>
      </c>
      <c r="AH572" s="41">
        <f t="shared" si="1769"/>
        <v>0</v>
      </c>
      <c r="AI572" s="41">
        <f t="shared" si="1770"/>
        <v>0</v>
      </c>
      <c r="AJ572" s="41">
        <f t="shared" si="1771"/>
        <v>0</v>
      </c>
      <c r="AK572" s="41">
        <f t="shared" si="1772"/>
        <v>0</v>
      </c>
      <c r="AL572" s="41">
        <f t="shared" si="1773"/>
        <v>200</v>
      </c>
      <c r="AM572" s="41">
        <f t="shared" si="1774"/>
        <v>0</v>
      </c>
      <c r="AN572" s="41">
        <f t="shared" si="1775"/>
        <v>0</v>
      </c>
      <c r="AO572" s="42">
        <f t="shared" si="1776"/>
        <v>0</v>
      </c>
      <c r="AP572" s="42">
        <f t="shared" si="1777"/>
        <v>200</v>
      </c>
      <c r="AQ572" s="42">
        <f t="shared" si="1778"/>
        <v>0</v>
      </c>
      <c r="AR572" s="42">
        <f t="shared" si="1779"/>
        <v>0</v>
      </c>
      <c r="AS572" s="42">
        <f t="shared" si="1780"/>
        <v>0</v>
      </c>
      <c r="AT572" s="42">
        <f t="shared" si="1781"/>
        <v>0</v>
      </c>
      <c r="AU572" s="42">
        <f t="shared" si="1685"/>
        <v>200</v>
      </c>
      <c r="AV572" s="42">
        <f t="shared" si="1686"/>
        <v>0</v>
      </c>
      <c r="AW572" s="42">
        <f t="shared" si="1687"/>
        <v>200</v>
      </c>
      <c r="AX572" s="42">
        <f t="shared" si="1688"/>
        <v>200</v>
      </c>
      <c r="AY572" s="42">
        <f t="shared" si="1689"/>
        <v>200</v>
      </c>
      <c r="AZ572" s="42">
        <f t="shared" si="1782"/>
        <v>0</v>
      </c>
      <c r="BA572" s="43">
        <f t="shared" si="1690"/>
        <v>100</v>
      </c>
      <c r="BB572" s="20"/>
    </row>
    <row r="573" spans="2:54" ht="31.2" x14ac:dyDescent="0.3">
      <c r="B573" s="38" t="s">
        <v>342</v>
      </c>
      <c r="C573" s="38" t="s">
        <v>189</v>
      </c>
      <c r="D573" s="38" t="s">
        <v>86</v>
      </c>
      <c r="E573" s="39" t="str">
        <f t="shared" si="1682"/>
        <v>0709</v>
      </c>
      <c r="F573" s="38" t="s">
        <v>269</v>
      </c>
      <c r="G573" s="16" t="s">
        <v>150</v>
      </c>
      <c r="H573" s="40" t="s">
        <v>151</v>
      </c>
      <c r="I573" s="18">
        <v>200</v>
      </c>
      <c r="J573" s="18">
        <v>200</v>
      </c>
      <c r="K573" s="18">
        <v>200</v>
      </c>
      <c r="L573" s="18"/>
      <c r="M573" s="18"/>
      <c r="N573" s="18"/>
      <c r="O573" s="18">
        <v>0</v>
      </c>
      <c r="P573" s="18">
        <v>0</v>
      </c>
      <c r="Q573" s="18">
        <v>0</v>
      </c>
      <c r="R573" s="18">
        <v>0</v>
      </c>
      <c r="S573" s="18"/>
      <c r="T573" s="18">
        <f t="shared" si="1577"/>
        <v>200</v>
      </c>
      <c r="U573" s="18">
        <f t="shared" si="1683"/>
        <v>200</v>
      </c>
      <c r="V573" s="18">
        <f t="shared" si="1684"/>
        <v>200</v>
      </c>
      <c r="W573" s="18"/>
      <c r="X573" s="18"/>
      <c r="Y573" s="18"/>
      <c r="Z573" s="18"/>
      <c r="AA573" s="18"/>
      <c r="AB573" s="18"/>
      <c r="AC573" s="18"/>
      <c r="AD573" s="18"/>
      <c r="AE573" s="18"/>
      <c r="AF573" s="41">
        <v>200</v>
      </c>
      <c r="AG573" s="41"/>
      <c r="AH573" s="41">
        <v>0</v>
      </c>
      <c r="AI573" s="41">
        <v>0</v>
      </c>
      <c r="AJ573" s="41">
        <v>0</v>
      </c>
      <c r="AK573" s="41">
        <v>0</v>
      </c>
      <c r="AL573" s="41">
        <v>200</v>
      </c>
      <c r="AM573" s="41">
        <v>0</v>
      </c>
      <c r="AN573" s="41">
        <v>0</v>
      </c>
      <c r="AO573" s="14">
        <v>0</v>
      </c>
      <c r="AP573" s="42">
        <v>200</v>
      </c>
      <c r="AQ573" s="42">
        <v>0</v>
      </c>
      <c r="AR573" s="42">
        <v>0</v>
      </c>
      <c r="AS573" s="42">
        <v>0</v>
      </c>
      <c r="AT573" s="42">
        <v>0</v>
      </c>
      <c r="AU573" s="42">
        <f t="shared" si="1685"/>
        <v>200</v>
      </c>
      <c r="AV573" s="42">
        <f t="shared" si="1686"/>
        <v>0</v>
      </c>
      <c r="AW573" s="42">
        <f t="shared" si="1687"/>
        <v>200</v>
      </c>
      <c r="AX573" s="42">
        <f t="shared" si="1688"/>
        <v>200</v>
      </c>
      <c r="AY573" s="42">
        <f t="shared" si="1689"/>
        <v>200</v>
      </c>
      <c r="AZ573" s="42"/>
      <c r="BA573" s="43">
        <f t="shared" si="1690"/>
        <v>100</v>
      </c>
      <c r="BB573" s="44"/>
    </row>
    <row r="574" spans="2:54" x14ac:dyDescent="0.3">
      <c r="B574" s="38" t="s">
        <v>342</v>
      </c>
      <c r="C574" s="38" t="s">
        <v>189</v>
      </c>
      <c r="D574" s="38" t="s">
        <v>86</v>
      </c>
      <c r="E574" s="39" t="str">
        <f t="shared" si="1682"/>
        <v>0709</v>
      </c>
      <c r="F574" s="38" t="s">
        <v>273</v>
      </c>
      <c r="G574" s="17"/>
      <c r="H574" s="40" t="s">
        <v>274</v>
      </c>
      <c r="I574" s="18">
        <f t="shared" si="1747"/>
        <v>4571.5</v>
      </c>
      <c r="J574" s="18">
        <f t="shared" si="1748"/>
        <v>4571.5</v>
      </c>
      <c r="K574" s="18">
        <f t="shared" si="1749"/>
        <v>4571.5</v>
      </c>
      <c r="L574" s="18">
        <f t="shared" si="1750"/>
        <v>0</v>
      </c>
      <c r="M574" s="18">
        <f t="shared" si="1751"/>
        <v>0</v>
      </c>
      <c r="N574" s="18">
        <f t="shared" si="1752"/>
        <v>0</v>
      </c>
      <c r="O574" s="18">
        <f t="shared" si="1753"/>
        <v>665.8</v>
      </c>
      <c r="P574" s="18">
        <f t="shared" si="1754"/>
        <v>0</v>
      </c>
      <c r="Q574" s="18">
        <f t="shared" si="1755"/>
        <v>0</v>
      </c>
      <c r="R574" s="18">
        <f t="shared" si="1756"/>
        <v>0</v>
      </c>
      <c r="S574" s="18">
        <f t="shared" si="1757"/>
        <v>0</v>
      </c>
      <c r="T574" s="18">
        <f t="shared" si="1577"/>
        <v>5237.3</v>
      </c>
      <c r="U574" s="18">
        <f t="shared" si="1683"/>
        <v>4571.5</v>
      </c>
      <c r="V574" s="18">
        <f t="shared" si="1684"/>
        <v>4571.5</v>
      </c>
      <c r="W574" s="18">
        <f t="shared" si="1758"/>
        <v>0</v>
      </c>
      <c r="X574" s="18">
        <f t="shared" si="1759"/>
        <v>0</v>
      </c>
      <c r="Y574" s="18">
        <f t="shared" si="1760"/>
        <v>0</v>
      </c>
      <c r="Z574" s="18">
        <f t="shared" si="1761"/>
        <v>0</v>
      </c>
      <c r="AA574" s="18">
        <f t="shared" si="1762"/>
        <v>0</v>
      </c>
      <c r="AB574" s="18">
        <f t="shared" si="1763"/>
        <v>0</v>
      </c>
      <c r="AC574" s="18">
        <f t="shared" si="1764"/>
        <v>0</v>
      </c>
      <c r="AD574" s="18">
        <f t="shared" si="1765"/>
        <v>0</v>
      </c>
      <c r="AE574" s="18">
        <f t="shared" si="1766"/>
        <v>0</v>
      </c>
      <c r="AF574" s="41">
        <f t="shared" si="1767"/>
        <v>5237.3</v>
      </c>
      <c r="AG574" s="41">
        <f t="shared" si="1768"/>
        <v>0</v>
      </c>
      <c r="AH574" s="41">
        <f t="shared" si="1769"/>
        <v>0</v>
      </c>
      <c r="AI574" s="41">
        <f t="shared" si="1770"/>
        <v>0</v>
      </c>
      <c r="AJ574" s="41">
        <f t="shared" si="1771"/>
        <v>0</v>
      </c>
      <c r="AK574" s="41">
        <f t="shared" si="1772"/>
        <v>0</v>
      </c>
      <c r="AL574" s="41">
        <f t="shared" si="1773"/>
        <v>5237.3</v>
      </c>
      <c r="AM574" s="41">
        <f t="shared" si="1774"/>
        <v>0</v>
      </c>
      <c r="AN574" s="41">
        <f t="shared" si="1775"/>
        <v>0</v>
      </c>
      <c r="AO574" s="42">
        <f t="shared" si="1776"/>
        <v>1969.4</v>
      </c>
      <c r="AP574" s="42">
        <f t="shared" si="1777"/>
        <v>4571.5</v>
      </c>
      <c r="AQ574" s="42">
        <f t="shared" si="1778"/>
        <v>665.8</v>
      </c>
      <c r="AR574" s="42">
        <f t="shared" si="1779"/>
        <v>0</v>
      </c>
      <c r="AS574" s="42">
        <f t="shared" si="1780"/>
        <v>0</v>
      </c>
      <c r="AT574" s="42">
        <f t="shared" si="1781"/>
        <v>0</v>
      </c>
      <c r="AU574" s="42">
        <f t="shared" si="1685"/>
        <v>5237.3</v>
      </c>
      <c r="AV574" s="42">
        <f t="shared" si="1686"/>
        <v>0</v>
      </c>
      <c r="AW574" s="42">
        <f t="shared" si="1687"/>
        <v>5237.3</v>
      </c>
      <c r="AX574" s="42">
        <f t="shared" si="1688"/>
        <v>4571.5</v>
      </c>
      <c r="AY574" s="42">
        <f t="shared" si="1689"/>
        <v>4571.5</v>
      </c>
      <c r="AZ574" s="42">
        <f t="shared" si="1782"/>
        <v>0</v>
      </c>
      <c r="BA574" s="43">
        <f t="shared" si="1690"/>
        <v>100</v>
      </c>
      <c r="BB574" s="20"/>
    </row>
    <row r="575" spans="2:54" x14ac:dyDescent="0.3">
      <c r="B575" s="38" t="s">
        <v>342</v>
      </c>
      <c r="C575" s="38" t="s">
        <v>189</v>
      </c>
      <c r="D575" s="38" t="s">
        <v>86</v>
      </c>
      <c r="E575" s="39" t="str">
        <f t="shared" si="1682"/>
        <v>0709</v>
      </c>
      <c r="F575" s="38" t="s">
        <v>275</v>
      </c>
      <c r="G575" s="17"/>
      <c r="H575" s="40" t="s">
        <v>49</v>
      </c>
      <c r="I575" s="18">
        <f t="shared" si="1747"/>
        <v>4571.5</v>
      </c>
      <c r="J575" s="18">
        <f t="shared" si="1748"/>
        <v>4571.5</v>
      </c>
      <c r="K575" s="18">
        <f t="shared" si="1749"/>
        <v>4571.5</v>
      </c>
      <c r="L575" s="18">
        <f t="shared" si="1750"/>
        <v>0</v>
      </c>
      <c r="M575" s="18">
        <f t="shared" si="1751"/>
        <v>0</v>
      </c>
      <c r="N575" s="18">
        <f t="shared" si="1752"/>
        <v>0</v>
      </c>
      <c r="O575" s="18">
        <f t="shared" si="1753"/>
        <v>665.8</v>
      </c>
      <c r="P575" s="18">
        <f t="shared" si="1754"/>
        <v>0</v>
      </c>
      <c r="Q575" s="18">
        <f t="shared" si="1755"/>
        <v>0</v>
      </c>
      <c r="R575" s="18">
        <f t="shared" si="1756"/>
        <v>0</v>
      </c>
      <c r="S575" s="18">
        <f t="shared" si="1757"/>
        <v>0</v>
      </c>
      <c r="T575" s="18">
        <f t="shared" ref="T575:T638" si="1783">I575+L575+S575+R575+Q575+P575+O575</f>
        <v>5237.3</v>
      </c>
      <c r="U575" s="18">
        <f t="shared" si="1683"/>
        <v>4571.5</v>
      </c>
      <c r="V575" s="18">
        <f t="shared" si="1684"/>
        <v>4571.5</v>
      </c>
      <c r="W575" s="18">
        <f t="shared" si="1758"/>
        <v>0</v>
      </c>
      <c r="X575" s="18">
        <f t="shared" si="1759"/>
        <v>0</v>
      </c>
      <c r="Y575" s="18">
        <f t="shared" si="1760"/>
        <v>0</v>
      </c>
      <c r="Z575" s="18">
        <f t="shared" si="1761"/>
        <v>0</v>
      </c>
      <c r="AA575" s="18">
        <f t="shared" si="1762"/>
        <v>0</v>
      </c>
      <c r="AB575" s="18">
        <f t="shared" si="1763"/>
        <v>0</v>
      </c>
      <c r="AC575" s="18">
        <f t="shared" si="1764"/>
        <v>0</v>
      </c>
      <c r="AD575" s="18">
        <f t="shared" si="1765"/>
        <v>0</v>
      </c>
      <c r="AE575" s="18">
        <f t="shared" si="1766"/>
        <v>0</v>
      </c>
      <c r="AF575" s="41">
        <f t="shared" si="1767"/>
        <v>5237.3</v>
      </c>
      <c r="AG575" s="41">
        <f t="shared" si="1768"/>
        <v>0</v>
      </c>
      <c r="AH575" s="41">
        <f t="shared" si="1769"/>
        <v>0</v>
      </c>
      <c r="AI575" s="41">
        <f t="shared" si="1770"/>
        <v>0</v>
      </c>
      <c r="AJ575" s="41">
        <f t="shared" si="1771"/>
        <v>0</v>
      </c>
      <c r="AK575" s="41">
        <f t="shared" si="1772"/>
        <v>0</v>
      </c>
      <c r="AL575" s="41">
        <f t="shared" si="1773"/>
        <v>5237.3</v>
      </c>
      <c r="AM575" s="41">
        <f t="shared" si="1774"/>
        <v>0</v>
      </c>
      <c r="AN575" s="41">
        <f t="shared" si="1775"/>
        <v>0</v>
      </c>
      <c r="AO575" s="14">
        <f t="shared" si="1776"/>
        <v>1969.4</v>
      </c>
      <c r="AP575" s="42">
        <f t="shared" si="1777"/>
        <v>4571.5</v>
      </c>
      <c r="AQ575" s="42">
        <f t="shared" si="1778"/>
        <v>665.8</v>
      </c>
      <c r="AR575" s="42">
        <f t="shared" si="1779"/>
        <v>0</v>
      </c>
      <c r="AS575" s="42">
        <f t="shared" si="1780"/>
        <v>0</v>
      </c>
      <c r="AT575" s="42">
        <f t="shared" si="1781"/>
        <v>0</v>
      </c>
      <c r="AU575" s="42">
        <f t="shared" si="1685"/>
        <v>5237.3</v>
      </c>
      <c r="AV575" s="42">
        <f t="shared" si="1686"/>
        <v>0</v>
      </c>
      <c r="AW575" s="42">
        <f t="shared" si="1687"/>
        <v>5237.3</v>
      </c>
      <c r="AX575" s="42">
        <f t="shared" si="1688"/>
        <v>4571.5</v>
      </c>
      <c r="AY575" s="42">
        <f t="shared" si="1689"/>
        <v>4571.5</v>
      </c>
      <c r="AZ575" s="42">
        <f t="shared" si="1782"/>
        <v>0</v>
      </c>
      <c r="BA575" s="43">
        <f t="shared" si="1690"/>
        <v>100</v>
      </c>
      <c r="BB575" s="20"/>
    </row>
    <row r="576" spans="2:54" ht="46.8" x14ac:dyDescent="0.3">
      <c r="B576" s="38" t="s">
        <v>342</v>
      </c>
      <c r="C576" s="38" t="s">
        <v>189</v>
      </c>
      <c r="D576" s="38" t="s">
        <v>86</v>
      </c>
      <c r="E576" s="39" t="str">
        <f t="shared" si="1682"/>
        <v>0709</v>
      </c>
      <c r="F576" s="38" t="s">
        <v>276</v>
      </c>
      <c r="G576" s="17"/>
      <c r="H576" s="40" t="s">
        <v>277</v>
      </c>
      <c r="I576" s="18">
        <f t="shared" si="1747"/>
        <v>4571.5</v>
      </c>
      <c r="J576" s="18">
        <f t="shared" si="1748"/>
        <v>4571.5</v>
      </c>
      <c r="K576" s="18">
        <f t="shared" si="1749"/>
        <v>4571.5</v>
      </c>
      <c r="L576" s="18">
        <f t="shared" si="1750"/>
        <v>0</v>
      </c>
      <c r="M576" s="18">
        <f t="shared" si="1751"/>
        <v>0</v>
      </c>
      <c r="N576" s="18">
        <f t="shared" si="1752"/>
        <v>0</v>
      </c>
      <c r="O576" s="18">
        <f t="shared" si="1753"/>
        <v>665.8</v>
      </c>
      <c r="P576" s="18">
        <f t="shared" si="1754"/>
        <v>0</v>
      </c>
      <c r="Q576" s="18">
        <f t="shared" si="1755"/>
        <v>0</v>
      </c>
      <c r="R576" s="18">
        <f t="shared" si="1756"/>
        <v>0</v>
      </c>
      <c r="S576" s="18">
        <f t="shared" si="1757"/>
        <v>0</v>
      </c>
      <c r="T576" s="18">
        <f t="shared" si="1783"/>
        <v>5237.3</v>
      </c>
      <c r="U576" s="18">
        <f t="shared" si="1683"/>
        <v>4571.5</v>
      </c>
      <c r="V576" s="18">
        <f t="shared" si="1684"/>
        <v>4571.5</v>
      </c>
      <c r="W576" s="18">
        <f t="shared" si="1758"/>
        <v>0</v>
      </c>
      <c r="X576" s="18">
        <f t="shared" si="1759"/>
        <v>0</v>
      </c>
      <c r="Y576" s="18">
        <f t="shared" si="1760"/>
        <v>0</v>
      </c>
      <c r="Z576" s="18">
        <f t="shared" si="1761"/>
        <v>0</v>
      </c>
      <c r="AA576" s="18">
        <f t="shared" si="1762"/>
        <v>0</v>
      </c>
      <c r="AB576" s="18">
        <f t="shared" si="1763"/>
        <v>0</v>
      </c>
      <c r="AC576" s="18">
        <f t="shared" si="1764"/>
        <v>0</v>
      </c>
      <c r="AD576" s="18">
        <f t="shared" si="1765"/>
        <v>0</v>
      </c>
      <c r="AE576" s="18">
        <f t="shared" si="1766"/>
        <v>0</v>
      </c>
      <c r="AF576" s="41">
        <f t="shared" si="1767"/>
        <v>5237.3</v>
      </c>
      <c r="AG576" s="41">
        <f t="shared" si="1768"/>
        <v>0</v>
      </c>
      <c r="AH576" s="41">
        <f t="shared" si="1769"/>
        <v>0</v>
      </c>
      <c r="AI576" s="41">
        <f t="shared" si="1770"/>
        <v>0</v>
      </c>
      <c r="AJ576" s="41">
        <f t="shared" si="1771"/>
        <v>0</v>
      </c>
      <c r="AK576" s="41">
        <f t="shared" si="1772"/>
        <v>0</v>
      </c>
      <c r="AL576" s="41">
        <f t="shared" si="1773"/>
        <v>5237.3</v>
      </c>
      <c r="AM576" s="41">
        <f t="shared" si="1774"/>
        <v>0</v>
      </c>
      <c r="AN576" s="41">
        <f t="shared" si="1775"/>
        <v>0</v>
      </c>
      <c r="AO576" s="42">
        <f t="shared" si="1776"/>
        <v>1969.4</v>
      </c>
      <c r="AP576" s="42">
        <f t="shared" si="1777"/>
        <v>4571.5</v>
      </c>
      <c r="AQ576" s="42">
        <f t="shared" si="1778"/>
        <v>665.8</v>
      </c>
      <c r="AR576" s="42">
        <f t="shared" si="1779"/>
        <v>0</v>
      </c>
      <c r="AS576" s="42">
        <f t="shared" si="1780"/>
        <v>0</v>
      </c>
      <c r="AT576" s="42">
        <f t="shared" si="1781"/>
        <v>0</v>
      </c>
      <c r="AU576" s="42">
        <f t="shared" si="1685"/>
        <v>5237.3</v>
      </c>
      <c r="AV576" s="42">
        <f t="shared" si="1686"/>
        <v>0</v>
      </c>
      <c r="AW576" s="42">
        <f t="shared" si="1687"/>
        <v>5237.3</v>
      </c>
      <c r="AX576" s="42">
        <f t="shared" si="1688"/>
        <v>4571.5</v>
      </c>
      <c r="AY576" s="42">
        <f t="shared" si="1689"/>
        <v>4571.5</v>
      </c>
      <c r="AZ576" s="42">
        <f t="shared" si="1782"/>
        <v>0</v>
      </c>
      <c r="BA576" s="43">
        <f t="shared" si="1690"/>
        <v>100</v>
      </c>
      <c r="BB576" s="20"/>
    </row>
    <row r="577" spans="2:54" ht="31.2" x14ac:dyDescent="0.3">
      <c r="B577" s="38" t="s">
        <v>342</v>
      </c>
      <c r="C577" s="38" t="s">
        <v>189</v>
      </c>
      <c r="D577" s="38" t="s">
        <v>86</v>
      </c>
      <c r="E577" s="39" t="str">
        <f t="shared" si="1682"/>
        <v>0709</v>
      </c>
      <c r="F577" s="38" t="s">
        <v>278</v>
      </c>
      <c r="G577" s="17"/>
      <c r="H577" s="40" t="s">
        <v>279</v>
      </c>
      <c r="I577" s="18">
        <f t="shared" si="1747"/>
        <v>4571.5</v>
      </c>
      <c r="J577" s="18">
        <f t="shared" si="1748"/>
        <v>4571.5</v>
      </c>
      <c r="K577" s="18">
        <f t="shared" si="1749"/>
        <v>4571.5</v>
      </c>
      <c r="L577" s="18">
        <f t="shared" si="1750"/>
        <v>0</v>
      </c>
      <c r="M577" s="18">
        <f t="shared" si="1751"/>
        <v>0</v>
      </c>
      <c r="N577" s="18">
        <f t="shared" si="1752"/>
        <v>0</v>
      </c>
      <c r="O577" s="18">
        <f t="shared" si="1753"/>
        <v>665.8</v>
      </c>
      <c r="P577" s="18">
        <f t="shared" si="1754"/>
        <v>0</v>
      </c>
      <c r="Q577" s="18">
        <f t="shared" si="1755"/>
        <v>0</v>
      </c>
      <c r="R577" s="18">
        <f t="shared" si="1756"/>
        <v>0</v>
      </c>
      <c r="S577" s="18">
        <f t="shared" si="1757"/>
        <v>0</v>
      </c>
      <c r="T577" s="18">
        <f t="shared" si="1783"/>
        <v>5237.3</v>
      </c>
      <c r="U577" s="18">
        <f t="shared" si="1683"/>
        <v>4571.5</v>
      </c>
      <c r="V577" s="18">
        <f t="shared" si="1684"/>
        <v>4571.5</v>
      </c>
      <c r="W577" s="18">
        <f t="shared" si="1758"/>
        <v>0</v>
      </c>
      <c r="X577" s="18">
        <f t="shared" si="1759"/>
        <v>0</v>
      </c>
      <c r="Y577" s="18">
        <f t="shared" si="1760"/>
        <v>0</v>
      </c>
      <c r="Z577" s="18">
        <f t="shared" si="1761"/>
        <v>0</v>
      </c>
      <c r="AA577" s="18">
        <f t="shared" si="1762"/>
        <v>0</v>
      </c>
      <c r="AB577" s="18">
        <f t="shared" si="1763"/>
        <v>0</v>
      </c>
      <c r="AC577" s="18">
        <f t="shared" si="1764"/>
        <v>0</v>
      </c>
      <c r="AD577" s="18">
        <f t="shared" si="1765"/>
        <v>0</v>
      </c>
      <c r="AE577" s="18">
        <f t="shared" si="1766"/>
        <v>0</v>
      </c>
      <c r="AF577" s="41">
        <f t="shared" si="1767"/>
        <v>5237.3</v>
      </c>
      <c r="AG577" s="41">
        <f t="shared" si="1768"/>
        <v>0</v>
      </c>
      <c r="AH577" s="41">
        <f t="shared" si="1769"/>
        <v>0</v>
      </c>
      <c r="AI577" s="41">
        <f t="shared" si="1770"/>
        <v>0</v>
      </c>
      <c r="AJ577" s="41">
        <f t="shared" si="1771"/>
        <v>0</v>
      </c>
      <c r="AK577" s="41">
        <f t="shared" si="1772"/>
        <v>0</v>
      </c>
      <c r="AL577" s="41">
        <f t="shared" si="1773"/>
        <v>5237.3</v>
      </c>
      <c r="AM577" s="41">
        <f t="shared" si="1774"/>
        <v>0</v>
      </c>
      <c r="AN577" s="41">
        <f t="shared" si="1775"/>
        <v>0</v>
      </c>
      <c r="AO577" s="14">
        <f t="shared" si="1776"/>
        <v>1969.4</v>
      </c>
      <c r="AP577" s="42">
        <f t="shared" si="1777"/>
        <v>4571.5</v>
      </c>
      <c r="AQ577" s="42">
        <f t="shared" si="1778"/>
        <v>665.8</v>
      </c>
      <c r="AR577" s="42">
        <f t="shared" si="1779"/>
        <v>0</v>
      </c>
      <c r="AS577" s="42">
        <f t="shared" si="1780"/>
        <v>0</v>
      </c>
      <c r="AT577" s="42">
        <f t="shared" si="1781"/>
        <v>0</v>
      </c>
      <c r="AU577" s="42">
        <f t="shared" si="1685"/>
        <v>5237.3</v>
      </c>
      <c r="AV577" s="42">
        <f t="shared" si="1686"/>
        <v>0</v>
      </c>
      <c r="AW577" s="42">
        <f t="shared" si="1687"/>
        <v>5237.3</v>
      </c>
      <c r="AX577" s="42">
        <f t="shared" si="1688"/>
        <v>4571.5</v>
      </c>
      <c r="AY577" s="42">
        <f t="shared" si="1689"/>
        <v>4571.5</v>
      </c>
      <c r="AZ577" s="42">
        <f t="shared" si="1782"/>
        <v>0</v>
      </c>
      <c r="BA577" s="43">
        <f t="shared" si="1690"/>
        <v>100</v>
      </c>
      <c r="BB577" s="20"/>
    </row>
    <row r="578" spans="2:54" ht="31.2" x14ac:dyDescent="0.3">
      <c r="B578" s="38" t="s">
        <v>342</v>
      </c>
      <c r="C578" s="38" t="s">
        <v>189</v>
      </c>
      <c r="D578" s="38" t="s">
        <v>86</v>
      </c>
      <c r="E578" s="39" t="str">
        <f t="shared" si="1682"/>
        <v>0709</v>
      </c>
      <c r="F578" s="38" t="s">
        <v>278</v>
      </c>
      <c r="G578" s="16" t="s">
        <v>150</v>
      </c>
      <c r="H578" s="40" t="s">
        <v>151</v>
      </c>
      <c r="I578" s="18">
        <v>4571.5</v>
      </c>
      <c r="J578" s="18">
        <v>4571.5</v>
      </c>
      <c r="K578" s="18">
        <v>4571.5</v>
      </c>
      <c r="L578" s="18"/>
      <c r="M578" s="18"/>
      <c r="N578" s="18"/>
      <c r="O578" s="18">
        <v>665.8</v>
      </c>
      <c r="P578" s="18">
        <v>0</v>
      </c>
      <c r="Q578" s="18">
        <v>0</v>
      </c>
      <c r="R578" s="18">
        <v>0</v>
      </c>
      <c r="S578" s="18"/>
      <c r="T578" s="18">
        <f t="shared" si="1783"/>
        <v>5237.3</v>
      </c>
      <c r="U578" s="18">
        <f t="shared" si="1683"/>
        <v>4571.5</v>
      </c>
      <c r="V578" s="18">
        <f t="shared" si="1684"/>
        <v>4571.5</v>
      </c>
      <c r="W578" s="18"/>
      <c r="X578" s="18"/>
      <c r="Y578" s="18"/>
      <c r="Z578" s="18"/>
      <c r="AA578" s="18"/>
      <c r="AB578" s="18"/>
      <c r="AC578" s="18"/>
      <c r="AD578" s="18"/>
      <c r="AE578" s="18"/>
      <c r="AF578" s="41">
        <v>5237.3</v>
      </c>
      <c r="AG578" s="41"/>
      <c r="AH578" s="41">
        <v>0</v>
      </c>
      <c r="AI578" s="41">
        <v>0</v>
      </c>
      <c r="AJ578" s="41">
        <v>0</v>
      </c>
      <c r="AK578" s="41">
        <v>0</v>
      </c>
      <c r="AL578" s="41">
        <v>5237.3</v>
      </c>
      <c r="AM578" s="41">
        <v>0</v>
      </c>
      <c r="AN578" s="41">
        <v>0</v>
      </c>
      <c r="AO578" s="42">
        <v>1969.4</v>
      </c>
      <c r="AP578" s="42">
        <v>4571.5</v>
      </c>
      <c r="AQ578" s="42">
        <v>665.8</v>
      </c>
      <c r="AR578" s="42">
        <v>0</v>
      </c>
      <c r="AS578" s="42">
        <v>0</v>
      </c>
      <c r="AT578" s="42">
        <v>0</v>
      </c>
      <c r="AU578" s="42">
        <f t="shared" si="1685"/>
        <v>5237.3</v>
      </c>
      <c r="AV578" s="42">
        <f t="shared" si="1686"/>
        <v>0</v>
      </c>
      <c r="AW578" s="42">
        <f t="shared" si="1687"/>
        <v>5237.3</v>
      </c>
      <c r="AX578" s="42">
        <f t="shared" si="1688"/>
        <v>4571.5</v>
      </c>
      <c r="AY578" s="42">
        <f t="shared" si="1689"/>
        <v>4571.5</v>
      </c>
      <c r="AZ578" s="42"/>
      <c r="BA578" s="43">
        <f t="shared" si="1690"/>
        <v>100</v>
      </c>
      <c r="BB578" s="44"/>
    </row>
    <row r="579" spans="2:54" ht="46.8" x14ac:dyDescent="0.3">
      <c r="B579" s="38" t="s">
        <v>342</v>
      </c>
      <c r="C579" s="38" t="s">
        <v>189</v>
      </c>
      <c r="D579" s="38" t="s">
        <v>86</v>
      </c>
      <c r="E579" s="39" t="str">
        <f t="shared" si="1682"/>
        <v>0709</v>
      </c>
      <c r="F579" s="38" t="s">
        <v>258</v>
      </c>
      <c r="G579" s="17"/>
      <c r="H579" s="40" t="s">
        <v>259</v>
      </c>
      <c r="I579" s="18">
        <f t="shared" si="1747"/>
        <v>64224.500000000007</v>
      </c>
      <c r="J579" s="18">
        <f t="shared" si="1748"/>
        <v>64875.200000000004</v>
      </c>
      <c r="K579" s="18">
        <f t="shared" si="1749"/>
        <v>64875.200000000004</v>
      </c>
      <c r="L579" s="18">
        <f t="shared" si="1750"/>
        <v>0</v>
      </c>
      <c r="M579" s="18">
        <f t="shared" si="1751"/>
        <v>0</v>
      </c>
      <c r="N579" s="18">
        <f t="shared" si="1752"/>
        <v>0</v>
      </c>
      <c r="O579" s="18">
        <f t="shared" si="1753"/>
        <v>0</v>
      </c>
      <c r="P579" s="18">
        <f t="shared" si="1754"/>
        <v>146.81600000000003</v>
      </c>
      <c r="Q579" s="18">
        <f t="shared" si="1755"/>
        <v>0</v>
      </c>
      <c r="R579" s="18">
        <f t="shared" si="1756"/>
        <v>0</v>
      </c>
      <c r="S579" s="18">
        <f t="shared" si="1757"/>
        <v>894</v>
      </c>
      <c r="T579" s="18">
        <f t="shared" si="1783"/>
        <v>65265.316000000006</v>
      </c>
      <c r="U579" s="18">
        <f t="shared" si="1683"/>
        <v>64875.200000000004</v>
      </c>
      <c r="V579" s="18">
        <f t="shared" si="1684"/>
        <v>64875.200000000004</v>
      </c>
      <c r="W579" s="18">
        <f t="shared" si="1758"/>
        <v>894</v>
      </c>
      <c r="X579" s="18">
        <f t="shared" si="1759"/>
        <v>0</v>
      </c>
      <c r="Y579" s="18">
        <f t="shared" si="1760"/>
        <v>0</v>
      </c>
      <c r="Z579" s="18">
        <f t="shared" si="1761"/>
        <v>0</v>
      </c>
      <c r="AA579" s="18">
        <f t="shared" si="1762"/>
        <v>0</v>
      </c>
      <c r="AB579" s="18">
        <f t="shared" si="1763"/>
        <v>0</v>
      </c>
      <c r="AC579" s="18">
        <f t="shared" si="1764"/>
        <v>0</v>
      </c>
      <c r="AD579" s="18">
        <f t="shared" si="1765"/>
        <v>0</v>
      </c>
      <c r="AE579" s="18">
        <f t="shared" si="1766"/>
        <v>0</v>
      </c>
      <c r="AF579" s="41">
        <f t="shared" si="1767"/>
        <v>98931.22</v>
      </c>
      <c r="AG579" s="41">
        <f t="shared" si="1768"/>
        <v>0</v>
      </c>
      <c r="AH579" s="41">
        <f t="shared" si="1769"/>
        <v>47314.203999999998</v>
      </c>
      <c r="AI579" s="41">
        <f t="shared" si="1770"/>
        <v>0</v>
      </c>
      <c r="AJ579" s="41">
        <f t="shared" si="1771"/>
        <v>0</v>
      </c>
      <c r="AK579" s="41">
        <f t="shared" si="1772"/>
        <v>0</v>
      </c>
      <c r="AL579" s="41">
        <f t="shared" si="1773"/>
        <v>98916.563449999987</v>
      </c>
      <c r="AM579" s="41">
        <f t="shared" si="1774"/>
        <v>47301.031450000002</v>
      </c>
      <c r="AN579" s="41">
        <f t="shared" si="1775"/>
        <v>0</v>
      </c>
      <c r="AO579" s="14">
        <f t="shared" si="1776"/>
        <v>96284.18465000001</v>
      </c>
      <c r="AP579" s="42">
        <f t="shared" si="1777"/>
        <v>98931.22</v>
      </c>
      <c r="AQ579" s="42">
        <f t="shared" si="1778"/>
        <v>0</v>
      </c>
      <c r="AR579" s="42">
        <f t="shared" si="1779"/>
        <v>0</v>
      </c>
      <c r="AS579" s="42">
        <f t="shared" si="1780"/>
        <v>0</v>
      </c>
      <c r="AT579" s="42">
        <f t="shared" si="1781"/>
        <v>0</v>
      </c>
      <c r="AU579" s="42">
        <f t="shared" si="1685"/>
        <v>98931.22</v>
      </c>
      <c r="AV579" s="42">
        <f t="shared" si="1686"/>
        <v>-33665.903999999995</v>
      </c>
      <c r="AW579" s="42">
        <f t="shared" si="1687"/>
        <v>66159.316000000006</v>
      </c>
      <c r="AX579" s="42">
        <f t="shared" si="1688"/>
        <v>64875.200000000004</v>
      </c>
      <c r="AY579" s="42">
        <f t="shared" si="1689"/>
        <v>64875.200000000004</v>
      </c>
      <c r="AZ579" s="42">
        <f t="shared" si="1782"/>
        <v>0</v>
      </c>
      <c r="BA579" s="43">
        <f t="shared" si="1690"/>
        <v>99.985185111433978</v>
      </c>
      <c r="BB579" s="20"/>
    </row>
    <row r="580" spans="2:54" x14ac:dyDescent="0.3">
      <c r="B580" s="38" t="s">
        <v>342</v>
      </c>
      <c r="C580" s="38" t="s">
        <v>189</v>
      </c>
      <c r="D580" s="38" t="s">
        <v>86</v>
      </c>
      <c r="E580" s="39" t="str">
        <f t="shared" si="1682"/>
        <v>0709</v>
      </c>
      <c r="F580" s="38" t="s">
        <v>260</v>
      </c>
      <c r="G580" s="17"/>
      <c r="H580" s="40" t="s">
        <v>49</v>
      </c>
      <c r="I580" s="18">
        <f t="shared" ref="I580:S580" si="1784">I581+I584</f>
        <v>64224.500000000007</v>
      </c>
      <c r="J580" s="18">
        <f t="shared" si="1784"/>
        <v>64875.200000000004</v>
      </c>
      <c r="K580" s="18">
        <f t="shared" si="1784"/>
        <v>64875.200000000004</v>
      </c>
      <c r="L580" s="18">
        <f t="shared" si="1784"/>
        <v>0</v>
      </c>
      <c r="M580" s="18">
        <f t="shared" si="1784"/>
        <v>0</v>
      </c>
      <c r="N580" s="18">
        <f t="shared" si="1784"/>
        <v>0</v>
      </c>
      <c r="O580" s="18">
        <f t="shared" si="1784"/>
        <v>0</v>
      </c>
      <c r="P580" s="18">
        <f t="shared" si="1784"/>
        <v>146.81600000000003</v>
      </c>
      <c r="Q580" s="18">
        <f t="shared" si="1784"/>
        <v>0</v>
      </c>
      <c r="R580" s="18">
        <f t="shared" si="1784"/>
        <v>0</v>
      </c>
      <c r="S580" s="18">
        <f t="shared" si="1784"/>
        <v>894</v>
      </c>
      <c r="T580" s="18">
        <f t="shared" si="1783"/>
        <v>65265.316000000006</v>
      </c>
      <c r="U580" s="18">
        <f t="shared" si="1683"/>
        <v>64875.200000000004</v>
      </c>
      <c r="V580" s="18">
        <f t="shared" si="1684"/>
        <v>64875.200000000004</v>
      </c>
      <c r="W580" s="18">
        <f t="shared" ref="W580:AT580" si="1785">W581+W584</f>
        <v>894</v>
      </c>
      <c r="X580" s="18">
        <f t="shared" si="1785"/>
        <v>0</v>
      </c>
      <c r="Y580" s="18">
        <f t="shared" si="1785"/>
        <v>0</v>
      </c>
      <c r="Z580" s="18">
        <f t="shared" si="1785"/>
        <v>0</v>
      </c>
      <c r="AA580" s="18">
        <f t="shared" si="1785"/>
        <v>0</v>
      </c>
      <c r="AB580" s="18">
        <f t="shared" si="1785"/>
        <v>0</v>
      </c>
      <c r="AC580" s="18">
        <f t="shared" si="1785"/>
        <v>0</v>
      </c>
      <c r="AD580" s="18">
        <f t="shared" si="1785"/>
        <v>0</v>
      </c>
      <c r="AE580" s="18">
        <f t="shared" si="1785"/>
        <v>0</v>
      </c>
      <c r="AF580" s="41">
        <f t="shared" si="1785"/>
        <v>98931.22</v>
      </c>
      <c r="AG580" s="41">
        <f t="shared" si="1785"/>
        <v>0</v>
      </c>
      <c r="AH580" s="41">
        <f t="shared" si="1785"/>
        <v>47314.203999999998</v>
      </c>
      <c r="AI580" s="41">
        <f t="shared" si="1785"/>
        <v>0</v>
      </c>
      <c r="AJ580" s="41">
        <f t="shared" si="1785"/>
        <v>0</v>
      </c>
      <c r="AK580" s="41">
        <f t="shared" si="1785"/>
        <v>0</v>
      </c>
      <c r="AL580" s="41">
        <f t="shared" si="1785"/>
        <v>98916.563449999987</v>
      </c>
      <c r="AM580" s="41">
        <f t="shared" si="1785"/>
        <v>47301.031450000002</v>
      </c>
      <c r="AN580" s="41">
        <f t="shared" si="1785"/>
        <v>0</v>
      </c>
      <c r="AO580" s="42">
        <f t="shared" si="1785"/>
        <v>96284.18465000001</v>
      </c>
      <c r="AP580" s="42">
        <f t="shared" si="1785"/>
        <v>98931.22</v>
      </c>
      <c r="AQ580" s="42">
        <f t="shared" si="1785"/>
        <v>0</v>
      </c>
      <c r="AR580" s="42">
        <f t="shared" si="1785"/>
        <v>0</v>
      </c>
      <c r="AS580" s="42">
        <f t="shared" si="1785"/>
        <v>0</v>
      </c>
      <c r="AT580" s="42">
        <f t="shared" si="1785"/>
        <v>0</v>
      </c>
      <c r="AU580" s="42">
        <f t="shared" si="1685"/>
        <v>98931.22</v>
      </c>
      <c r="AV580" s="42">
        <f t="shared" si="1686"/>
        <v>-33665.903999999995</v>
      </c>
      <c r="AW580" s="42">
        <f t="shared" si="1687"/>
        <v>66159.316000000006</v>
      </c>
      <c r="AX580" s="42">
        <f t="shared" si="1688"/>
        <v>64875.200000000004</v>
      </c>
      <c r="AY580" s="42">
        <f t="shared" si="1689"/>
        <v>64875.200000000004</v>
      </c>
      <c r="AZ580" s="42">
        <f>AZ581+AZ584</f>
        <v>0</v>
      </c>
      <c r="BA580" s="43">
        <f t="shared" si="1690"/>
        <v>99.985185111433978</v>
      </c>
      <c r="BB580" s="20"/>
    </row>
    <row r="581" spans="2:54" ht="46.8" x14ac:dyDescent="0.3">
      <c r="B581" s="38" t="s">
        <v>342</v>
      </c>
      <c r="C581" s="38" t="s">
        <v>189</v>
      </c>
      <c r="D581" s="38" t="s">
        <v>86</v>
      </c>
      <c r="E581" s="39" t="str">
        <f t="shared" si="1682"/>
        <v>0709</v>
      </c>
      <c r="F581" s="38" t="s">
        <v>261</v>
      </c>
      <c r="G581" s="17"/>
      <c r="H581" s="40" t="s">
        <v>262</v>
      </c>
      <c r="I581" s="18">
        <f t="shared" ref="I581:I582" si="1786">I582</f>
        <v>489.4</v>
      </c>
      <c r="J581" s="18">
        <f t="shared" ref="J581:J582" si="1787">J582</f>
        <v>489.4</v>
      </c>
      <c r="K581" s="18">
        <f t="shared" ref="K581:K582" si="1788">K582</f>
        <v>489.4</v>
      </c>
      <c r="L581" s="18">
        <f t="shared" ref="L581:L582" si="1789">L582</f>
        <v>0</v>
      </c>
      <c r="M581" s="18">
        <f t="shared" ref="M581:M582" si="1790">M582</f>
        <v>0</v>
      </c>
      <c r="N581" s="18">
        <f t="shared" ref="N581:N582" si="1791">N582</f>
        <v>0</v>
      </c>
      <c r="O581" s="18">
        <f t="shared" ref="O581:O582" si="1792">O582</f>
        <v>0</v>
      </c>
      <c r="P581" s="18">
        <f t="shared" ref="P581:P582" si="1793">P582</f>
        <v>0</v>
      </c>
      <c r="Q581" s="18">
        <f t="shared" ref="Q581:Q582" si="1794">Q582</f>
        <v>0</v>
      </c>
      <c r="R581" s="18">
        <f t="shared" ref="R581:R582" si="1795">R582</f>
        <v>0</v>
      </c>
      <c r="S581" s="18">
        <f t="shared" ref="S581:S582" si="1796">S582</f>
        <v>0</v>
      </c>
      <c r="T581" s="18">
        <f t="shared" si="1783"/>
        <v>489.4</v>
      </c>
      <c r="U581" s="18">
        <f t="shared" si="1683"/>
        <v>489.4</v>
      </c>
      <c r="V581" s="18">
        <f t="shared" si="1684"/>
        <v>489.4</v>
      </c>
      <c r="W581" s="18">
        <f t="shared" ref="W581:W582" si="1797">W582</f>
        <v>0</v>
      </c>
      <c r="X581" s="18">
        <f t="shared" ref="X581:X582" si="1798">X582</f>
        <v>0</v>
      </c>
      <c r="Y581" s="18">
        <f t="shared" ref="Y581:Y582" si="1799">Y582</f>
        <v>0</v>
      </c>
      <c r="Z581" s="18">
        <f t="shared" ref="Z581:Z582" si="1800">Z582</f>
        <v>0</v>
      </c>
      <c r="AA581" s="18">
        <f t="shared" ref="AA581:AA582" si="1801">AA582</f>
        <v>0</v>
      </c>
      <c r="AB581" s="18">
        <f t="shared" ref="AB581:AB582" si="1802">AB582</f>
        <v>0</v>
      </c>
      <c r="AC581" s="18">
        <f t="shared" ref="AC581:AC582" si="1803">AC582</f>
        <v>0</v>
      </c>
      <c r="AD581" s="18">
        <f t="shared" ref="AD581:AD582" si="1804">AD582</f>
        <v>0</v>
      </c>
      <c r="AE581" s="18">
        <f t="shared" ref="AE581:AE582" si="1805">AE582</f>
        <v>0</v>
      </c>
      <c r="AF581" s="41">
        <f t="shared" ref="AF581:AF582" si="1806">AF582</f>
        <v>489.4</v>
      </c>
      <c r="AG581" s="41">
        <f t="shared" ref="AG581:AG582" si="1807">AG582</f>
        <v>0</v>
      </c>
      <c r="AH581" s="41">
        <f t="shared" ref="AH581:AH582" si="1808">AH582</f>
        <v>0</v>
      </c>
      <c r="AI581" s="41">
        <f t="shared" ref="AI581:AI582" si="1809">AI582</f>
        <v>0</v>
      </c>
      <c r="AJ581" s="41">
        <f t="shared" ref="AJ581:AJ582" si="1810">AJ582</f>
        <v>0</v>
      </c>
      <c r="AK581" s="41">
        <f t="shared" ref="AK581:AK582" si="1811">AK582</f>
        <v>0</v>
      </c>
      <c r="AL581" s="41">
        <f t="shared" ref="AL581:AL582" si="1812">AL582</f>
        <v>489.4</v>
      </c>
      <c r="AM581" s="41">
        <f t="shared" ref="AM581:AM582" si="1813">AM582</f>
        <v>0</v>
      </c>
      <c r="AN581" s="41">
        <f t="shared" ref="AN581:AN582" si="1814">AN582</f>
        <v>0</v>
      </c>
      <c r="AO581" s="14">
        <f t="shared" ref="AO581:AO582" si="1815">AO582</f>
        <v>93.6</v>
      </c>
      <c r="AP581" s="42">
        <f t="shared" ref="AP581:AP582" si="1816">AP582</f>
        <v>489.4</v>
      </c>
      <c r="AQ581" s="42">
        <f t="shared" ref="AQ581:AQ582" si="1817">AQ582</f>
        <v>0</v>
      </c>
      <c r="AR581" s="42">
        <f t="shared" ref="AR581:AR582" si="1818">AR582</f>
        <v>0</v>
      </c>
      <c r="AS581" s="42">
        <f t="shared" ref="AS581:AS582" si="1819">AS582</f>
        <v>0</v>
      </c>
      <c r="AT581" s="42">
        <f t="shared" ref="AT581:AT582" si="1820">AT582</f>
        <v>0</v>
      </c>
      <c r="AU581" s="42">
        <f t="shared" si="1685"/>
        <v>489.4</v>
      </c>
      <c r="AV581" s="42">
        <f t="shared" si="1686"/>
        <v>0</v>
      </c>
      <c r="AW581" s="42">
        <f t="shared" si="1687"/>
        <v>489.4</v>
      </c>
      <c r="AX581" s="42">
        <f t="shared" si="1688"/>
        <v>489.4</v>
      </c>
      <c r="AY581" s="42">
        <f t="shared" si="1689"/>
        <v>489.4</v>
      </c>
      <c r="AZ581" s="42">
        <f t="shared" ref="AZ581:AZ582" si="1821">AZ582</f>
        <v>0</v>
      </c>
      <c r="BA581" s="43">
        <f t="shared" si="1690"/>
        <v>100</v>
      </c>
      <c r="BB581" s="20"/>
    </row>
    <row r="582" spans="2:54" ht="31.2" x14ac:dyDescent="0.3">
      <c r="B582" s="38" t="s">
        <v>342</v>
      </c>
      <c r="C582" s="38" t="s">
        <v>189</v>
      </c>
      <c r="D582" s="38" t="s">
        <v>86</v>
      </c>
      <c r="E582" s="39" t="str">
        <f t="shared" si="1682"/>
        <v>0709</v>
      </c>
      <c r="F582" s="38" t="s">
        <v>290</v>
      </c>
      <c r="G582" s="17"/>
      <c r="H582" s="40" t="s">
        <v>291</v>
      </c>
      <c r="I582" s="18">
        <f t="shared" si="1786"/>
        <v>489.4</v>
      </c>
      <c r="J582" s="18">
        <f t="shared" si="1787"/>
        <v>489.4</v>
      </c>
      <c r="K582" s="18">
        <f t="shared" si="1788"/>
        <v>489.4</v>
      </c>
      <c r="L582" s="18">
        <f t="shared" si="1789"/>
        <v>0</v>
      </c>
      <c r="M582" s="18">
        <f t="shared" si="1790"/>
        <v>0</v>
      </c>
      <c r="N582" s="18">
        <f t="shared" si="1791"/>
        <v>0</v>
      </c>
      <c r="O582" s="18">
        <f t="shared" si="1792"/>
        <v>0</v>
      </c>
      <c r="P582" s="18">
        <f t="shared" si="1793"/>
        <v>0</v>
      </c>
      <c r="Q582" s="18">
        <f t="shared" si="1794"/>
        <v>0</v>
      </c>
      <c r="R582" s="18">
        <f t="shared" si="1795"/>
        <v>0</v>
      </c>
      <c r="S582" s="18">
        <f t="shared" si="1796"/>
        <v>0</v>
      </c>
      <c r="T582" s="18">
        <f t="shared" si="1783"/>
        <v>489.4</v>
      </c>
      <c r="U582" s="18">
        <f t="shared" si="1683"/>
        <v>489.4</v>
      </c>
      <c r="V582" s="18">
        <f t="shared" si="1684"/>
        <v>489.4</v>
      </c>
      <c r="W582" s="18">
        <f t="shared" si="1797"/>
        <v>0</v>
      </c>
      <c r="X582" s="18">
        <f t="shared" si="1798"/>
        <v>0</v>
      </c>
      <c r="Y582" s="18">
        <f t="shared" si="1799"/>
        <v>0</v>
      </c>
      <c r="Z582" s="18">
        <f t="shared" si="1800"/>
        <v>0</v>
      </c>
      <c r="AA582" s="18">
        <f t="shared" si="1801"/>
        <v>0</v>
      </c>
      <c r="AB582" s="18">
        <f t="shared" si="1802"/>
        <v>0</v>
      </c>
      <c r="AC582" s="18">
        <f t="shared" si="1803"/>
        <v>0</v>
      </c>
      <c r="AD582" s="18">
        <f t="shared" si="1804"/>
        <v>0</v>
      </c>
      <c r="AE582" s="18">
        <f t="shared" si="1805"/>
        <v>0</v>
      </c>
      <c r="AF582" s="41">
        <f t="shared" si="1806"/>
        <v>489.4</v>
      </c>
      <c r="AG582" s="41">
        <f t="shared" si="1807"/>
        <v>0</v>
      </c>
      <c r="AH582" s="41">
        <f t="shared" si="1808"/>
        <v>0</v>
      </c>
      <c r="AI582" s="41">
        <f t="shared" si="1809"/>
        <v>0</v>
      </c>
      <c r="AJ582" s="41">
        <f t="shared" si="1810"/>
        <v>0</v>
      </c>
      <c r="AK582" s="41">
        <f t="shared" si="1811"/>
        <v>0</v>
      </c>
      <c r="AL582" s="41">
        <f t="shared" si="1812"/>
        <v>489.4</v>
      </c>
      <c r="AM582" s="41">
        <f t="shared" si="1813"/>
        <v>0</v>
      </c>
      <c r="AN582" s="41">
        <f t="shared" si="1814"/>
        <v>0</v>
      </c>
      <c r="AO582" s="42">
        <f t="shared" si="1815"/>
        <v>93.6</v>
      </c>
      <c r="AP582" s="42">
        <f t="shared" si="1816"/>
        <v>489.4</v>
      </c>
      <c r="AQ582" s="42">
        <f t="shared" si="1817"/>
        <v>0</v>
      </c>
      <c r="AR582" s="42">
        <f t="shared" si="1818"/>
        <v>0</v>
      </c>
      <c r="AS582" s="42">
        <f t="shared" si="1819"/>
        <v>0</v>
      </c>
      <c r="AT582" s="42">
        <f t="shared" si="1820"/>
        <v>0</v>
      </c>
      <c r="AU582" s="42">
        <f t="shared" si="1685"/>
        <v>489.4</v>
      </c>
      <c r="AV582" s="42">
        <f t="shared" si="1686"/>
        <v>0</v>
      </c>
      <c r="AW582" s="42">
        <f t="shared" si="1687"/>
        <v>489.4</v>
      </c>
      <c r="AX582" s="42">
        <f t="shared" si="1688"/>
        <v>489.4</v>
      </c>
      <c r="AY582" s="42">
        <f t="shared" si="1689"/>
        <v>489.4</v>
      </c>
      <c r="AZ582" s="42">
        <f t="shared" si="1821"/>
        <v>0</v>
      </c>
      <c r="BA582" s="43">
        <f t="shared" si="1690"/>
        <v>100</v>
      </c>
      <c r="BB582" s="20"/>
    </row>
    <row r="583" spans="2:54" ht="31.2" x14ac:dyDescent="0.3">
      <c r="B583" s="38" t="s">
        <v>342</v>
      </c>
      <c r="C583" s="38" t="s">
        <v>189</v>
      </c>
      <c r="D583" s="38" t="s">
        <v>86</v>
      </c>
      <c r="E583" s="39" t="str">
        <f t="shared" si="1682"/>
        <v>0709</v>
      </c>
      <c r="F583" s="38" t="s">
        <v>290</v>
      </c>
      <c r="G583" s="16" t="s">
        <v>150</v>
      </c>
      <c r="H583" s="40" t="s">
        <v>151</v>
      </c>
      <c r="I583" s="18">
        <v>489.4</v>
      </c>
      <c r="J583" s="18">
        <v>489.4</v>
      </c>
      <c r="K583" s="18">
        <v>489.4</v>
      </c>
      <c r="L583" s="18"/>
      <c r="M583" s="18"/>
      <c r="N583" s="18"/>
      <c r="O583" s="18">
        <v>0</v>
      </c>
      <c r="P583" s="18">
        <v>0</v>
      </c>
      <c r="Q583" s="18">
        <v>0</v>
      </c>
      <c r="R583" s="18">
        <v>0</v>
      </c>
      <c r="S583" s="18"/>
      <c r="T583" s="18">
        <f t="shared" si="1783"/>
        <v>489.4</v>
      </c>
      <c r="U583" s="18">
        <f t="shared" si="1683"/>
        <v>489.4</v>
      </c>
      <c r="V583" s="18">
        <f t="shared" si="1684"/>
        <v>489.4</v>
      </c>
      <c r="W583" s="18"/>
      <c r="X583" s="18"/>
      <c r="Y583" s="18"/>
      <c r="Z583" s="18"/>
      <c r="AA583" s="18"/>
      <c r="AB583" s="18"/>
      <c r="AC583" s="18"/>
      <c r="AD583" s="18"/>
      <c r="AE583" s="18"/>
      <c r="AF583" s="41">
        <v>489.4</v>
      </c>
      <c r="AG583" s="41"/>
      <c r="AH583" s="41">
        <v>0</v>
      </c>
      <c r="AI583" s="41">
        <v>0</v>
      </c>
      <c r="AJ583" s="41">
        <v>0</v>
      </c>
      <c r="AK583" s="41">
        <v>0</v>
      </c>
      <c r="AL583" s="41">
        <v>489.4</v>
      </c>
      <c r="AM583" s="41">
        <v>0</v>
      </c>
      <c r="AN583" s="41">
        <v>0</v>
      </c>
      <c r="AO583" s="14">
        <v>93.6</v>
      </c>
      <c r="AP583" s="42">
        <v>489.4</v>
      </c>
      <c r="AQ583" s="42">
        <v>0</v>
      </c>
      <c r="AR583" s="42">
        <v>0</v>
      </c>
      <c r="AS583" s="42">
        <v>0</v>
      </c>
      <c r="AT583" s="42">
        <v>0</v>
      </c>
      <c r="AU583" s="42">
        <f t="shared" si="1685"/>
        <v>489.4</v>
      </c>
      <c r="AV583" s="42">
        <f t="shared" si="1686"/>
        <v>0</v>
      </c>
      <c r="AW583" s="42">
        <f t="shared" si="1687"/>
        <v>489.4</v>
      </c>
      <c r="AX583" s="42">
        <f t="shared" si="1688"/>
        <v>489.4</v>
      </c>
      <c r="AY583" s="42">
        <f t="shared" si="1689"/>
        <v>489.4</v>
      </c>
      <c r="AZ583" s="42"/>
      <c r="BA583" s="43">
        <f t="shared" si="1690"/>
        <v>100</v>
      </c>
      <c r="BB583" s="44"/>
    </row>
    <row r="584" spans="2:54" ht="31.2" x14ac:dyDescent="0.3">
      <c r="B584" s="38" t="s">
        <v>342</v>
      </c>
      <c r="C584" s="38" t="s">
        <v>189</v>
      </c>
      <c r="D584" s="38" t="s">
        <v>86</v>
      </c>
      <c r="E584" s="39" t="str">
        <f t="shared" si="1682"/>
        <v>0709</v>
      </c>
      <c r="F584" s="38" t="s">
        <v>299</v>
      </c>
      <c r="G584" s="17"/>
      <c r="H584" s="40" t="s">
        <v>300</v>
      </c>
      <c r="I584" s="18">
        <f t="shared" ref="I584:S584" si="1822">I585+I587+I589</f>
        <v>63735.100000000006</v>
      </c>
      <c r="J584" s="18">
        <f t="shared" si="1822"/>
        <v>64385.8</v>
      </c>
      <c r="K584" s="18">
        <f t="shared" si="1822"/>
        <v>64385.8</v>
      </c>
      <c r="L584" s="18">
        <f t="shared" si="1822"/>
        <v>0</v>
      </c>
      <c r="M584" s="18">
        <f t="shared" si="1822"/>
        <v>0</v>
      </c>
      <c r="N584" s="18">
        <f t="shared" si="1822"/>
        <v>0</v>
      </c>
      <c r="O584" s="18">
        <f t="shared" si="1822"/>
        <v>0</v>
      </c>
      <c r="P584" s="18">
        <f t="shared" si="1822"/>
        <v>146.81600000000003</v>
      </c>
      <c r="Q584" s="18">
        <f t="shared" si="1822"/>
        <v>0</v>
      </c>
      <c r="R584" s="18">
        <f t="shared" si="1822"/>
        <v>0</v>
      </c>
      <c r="S584" s="18">
        <f t="shared" si="1822"/>
        <v>894</v>
      </c>
      <c r="T584" s="18">
        <f t="shared" si="1783"/>
        <v>64775.916000000005</v>
      </c>
      <c r="U584" s="18">
        <f t="shared" si="1683"/>
        <v>64385.8</v>
      </c>
      <c r="V584" s="18">
        <f t="shared" si="1684"/>
        <v>64385.8</v>
      </c>
      <c r="W584" s="18">
        <f t="shared" ref="W584:AT584" si="1823">W585+W587+W589</f>
        <v>894</v>
      </c>
      <c r="X584" s="18">
        <f t="shared" si="1823"/>
        <v>0</v>
      </c>
      <c r="Y584" s="18">
        <f t="shared" si="1823"/>
        <v>0</v>
      </c>
      <c r="Z584" s="18">
        <f t="shared" si="1823"/>
        <v>0</v>
      </c>
      <c r="AA584" s="18">
        <f t="shared" si="1823"/>
        <v>0</v>
      </c>
      <c r="AB584" s="18">
        <f t="shared" si="1823"/>
        <v>0</v>
      </c>
      <c r="AC584" s="18">
        <f t="shared" si="1823"/>
        <v>0</v>
      </c>
      <c r="AD584" s="18">
        <f t="shared" si="1823"/>
        <v>0</v>
      </c>
      <c r="AE584" s="18">
        <f t="shared" si="1823"/>
        <v>0</v>
      </c>
      <c r="AF584" s="41">
        <f t="shared" si="1823"/>
        <v>98441.82</v>
      </c>
      <c r="AG584" s="41">
        <f t="shared" si="1823"/>
        <v>0</v>
      </c>
      <c r="AH584" s="41">
        <f t="shared" si="1823"/>
        <v>47314.203999999998</v>
      </c>
      <c r="AI584" s="41">
        <f t="shared" si="1823"/>
        <v>0</v>
      </c>
      <c r="AJ584" s="41">
        <f t="shared" si="1823"/>
        <v>0</v>
      </c>
      <c r="AK584" s="41">
        <f t="shared" si="1823"/>
        <v>0</v>
      </c>
      <c r="AL584" s="41">
        <f t="shared" si="1823"/>
        <v>98427.163449999993</v>
      </c>
      <c r="AM584" s="41">
        <f t="shared" si="1823"/>
        <v>47301.031450000002</v>
      </c>
      <c r="AN584" s="41">
        <f t="shared" si="1823"/>
        <v>0</v>
      </c>
      <c r="AO584" s="42">
        <f t="shared" si="1823"/>
        <v>96190.584650000004</v>
      </c>
      <c r="AP584" s="42">
        <f t="shared" si="1823"/>
        <v>98441.82</v>
      </c>
      <c r="AQ584" s="42">
        <f t="shared" si="1823"/>
        <v>0</v>
      </c>
      <c r="AR584" s="42">
        <f t="shared" si="1823"/>
        <v>0</v>
      </c>
      <c r="AS584" s="42">
        <f t="shared" si="1823"/>
        <v>0</v>
      </c>
      <c r="AT584" s="42">
        <f t="shared" si="1823"/>
        <v>0</v>
      </c>
      <c r="AU584" s="42">
        <f t="shared" si="1685"/>
        <v>98441.82</v>
      </c>
      <c r="AV584" s="42">
        <f t="shared" si="1686"/>
        <v>-33665.904000000002</v>
      </c>
      <c r="AW584" s="42">
        <f t="shared" si="1687"/>
        <v>65669.915999999997</v>
      </c>
      <c r="AX584" s="42">
        <f t="shared" si="1688"/>
        <v>64385.8</v>
      </c>
      <c r="AY584" s="42">
        <f t="shared" si="1689"/>
        <v>64385.8</v>
      </c>
      <c r="AZ584" s="42">
        <f>AZ585+AZ587+AZ589</f>
        <v>0</v>
      </c>
      <c r="BA584" s="43">
        <f t="shared" si="1690"/>
        <v>99.985111459743408</v>
      </c>
      <c r="BB584" s="20"/>
    </row>
    <row r="585" spans="2:54" ht="46.8" x14ac:dyDescent="0.3">
      <c r="B585" s="38" t="s">
        <v>342</v>
      </c>
      <c r="C585" s="38" t="s">
        <v>189</v>
      </c>
      <c r="D585" s="38" t="s">
        <v>86</v>
      </c>
      <c r="E585" s="39" t="str">
        <f t="shared" si="1682"/>
        <v>0709</v>
      </c>
      <c r="F585" s="38" t="s">
        <v>301</v>
      </c>
      <c r="G585" s="17"/>
      <c r="H585" s="40" t="s">
        <v>71</v>
      </c>
      <c r="I585" s="18">
        <f t="shared" ref="I585:S585" si="1824">I586</f>
        <v>52731.8</v>
      </c>
      <c r="J585" s="18">
        <f t="shared" si="1824"/>
        <v>53651.5</v>
      </c>
      <c r="K585" s="18">
        <f t="shared" si="1824"/>
        <v>53651.5</v>
      </c>
      <c r="L585" s="18">
        <f t="shared" si="1824"/>
        <v>0</v>
      </c>
      <c r="M585" s="18">
        <f t="shared" si="1824"/>
        <v>0</v>
      </c>
      <c r="N585" s="18">
        <f t="shared" si="1824"/>
        <v>0</v>
      </c>
      <c r="O585" s="18">
        <f t="shared" si="1824"/>
        <v>0</v>
      </c>
      <c r="P585" s="18">
        <f t="shared" si="1824"/>
        <v>1309.816</v>
      </c>
      <c r="Q585" s="18">
        <f t="shared" si="1824"/>
        <v>0</v>
      </c>
      <c r="R585" s="18">
        <f t="shared" si="1824"/>
        <v>0</v>
      </c>
      <c r="S585" s="18">
        <f t="shared" si="1824"/>
        <v>0</v>
      </c>
      <c r="T585" s="18">
        <f t="shared" si="1783"/>
        <v>54041.616000000002</v>
      </c>
      <c r="U585" s="18">
        <f t="shared" si="1683"/>
        <v>53651.5</v>
      </c>
      <c r="V585" s="18">
        <f t="shared" si="1684"/>
        <v>53651.5</v>
      </c>
      <c r="W585" s="18">
        <f t="shared" ref="W585:AT585" si="1825">W586</f>
        <v>0</v>
      </c>
      <c r="X585" s="18">
        <f t="shared" si="1825"/>
        <v>0</v>
      </c>
      <c r="Y585" s="18">
        <f t="shared" si="1825"/>
        <v>0</v>
      </c>
      <c r="Z585" s="18">
        <f t="shared" si="1825"/>
        <v>0</v>
      </c>
      <c r="AA585" s="18">
        <f t="shared" si="1825"/>
        <v>0</v>
      </c>
      <c r="AB585" s="18">
        <f t="shared" si="1825"/>
        <v>0</v>
      </c>
      <c r="AC585" s="18">
        <f t="shared" si="1825"/>
        <v>0</v>
      </c>
      <c r="AD585" s="18">
        <f t="shared" si="1825"/>
        <v>0</v>
      </c>
      <c r="AE585" s="18">
        <f t="shared" si="1825"/>
        <v>0</v>
      </c>
      <c r="AF585" s="41">
        <f t="shared" si="1825"/>
        <v>51127.616000000002</v>
      </c>
      <c r="AG585" s="41">
        <f t="shared" si="1825"/>
        <v>0</v>
      </c>
      <c r="AH585" s="41">
        <f t="shared" si="1825"/>
        <v>0</v>
      </c>
      <c r="AI585" s="41">
        <f t="shared" si="1825"/>
        <v>0</v>
      </c>
      <c r="AJ585" s="41">
        <f t="shared" si="1825"/>
        <v>0</v>
      </c>
      <c r="AK585" s="41">
        <f t="shared" si="1825"/>
        <v>0</v>
      </c>
      <c r="AL585" s="41">
        <f t="shared" si="1825"/>
        <v>51126.131999999998</v>
      </c>
      <c r="AM585" s="41">
        <f t="shared" si="1825"/>
        <v>0</v>
      </c>
      <c r="AN585" s="41">
        <f t="shared" si="1825"/>
        <v>0</v>
      </c>
      <c r="AO585" s="14">
        <f t="shared" si="1825"/>
        <v>49314.343000000001</v>
      </c>
      <c r="AP585" s="42">
        <f t="shared" si="1825"/>
        <v>51127.616000000002</v>
      </c>
      <c r="AQ585" s="42">
        <f t="shared" si="1825"/>
        <v>0</v>
      </c>
      <c r="AR585" s="42">
        <f t="shared" si="1825"/>
        <v>0</v>
      </c>
      <c r="AS585" s="42">
        <f t="shared" si="1825"/>
        <v>0</v>
      </c>
      <c r="AT585" s="42">
        <f t="shared" si="1825"/>
        <v>0</v>
      </c>
      <c r="AU585" s="42">
        <f t="shared" si="1685"/>
        <v>51127.616000000002</v>
      </c>
      <c r="AV585" s="42">
        <f t="shared" si="1686"/>
        <v>2914</v>
      </c>
      <c r="AW585" s="42">
        <f t="shared" si="1687"/>
        <v>54041.616000000002</v>
      </c>
      <c r="AX585" s="42">
        <f t="shared" si="1688"/>
        <v>53651.5</v>
      </c>
      <c r="AY585" s="42">
        <f t="shared" si="1689"/>
        <v>53651.5</v>
      </c>
      <c r="AZ585" s="42">
        <f>AZ586</f>
        <v>0</v>
      </c>
      <c r="BA585" s="43">
        <f t="shared" si="1690"/>
        <v>99.997097459032702</v>
      </c>
      <c r="BB585" s="20"/>
    </row>
    <row r="586" spans="2:54" ht="31.2" x14ac:dyDescent="0.3">
      <c r="B586" s="38" t="s">
        <v>342</v>
      </c>
      <c r="C586" s="38" t="s">
        <v>189</v>
      </c>
      <c r="D586" s="38" t="s">
        <v>86</v>
      </c>
      <c r="E586" s="39" t="str">
        <f t="shared" si="1682"/>
        <v>0709</v>
      </c>
      <c r="F586" s="38" t="s">
        <v>301</v>
      </c>
      <c r="G586" s="16" t="s">
        <v>150</v>
      </c>
      <c r="H586" s="40" t="s">
        <v>151</v>
      </c>
      <c r="I586" s="18">
        <v>52731.8</v>
      </c>
      <c r="J586" s="18">
        <v>53651.5</v>
      </c>
      <c r="K586" s="18">
        <v>53651.5</v>
      </c>
      <c r="L586" s="18"/>
      <c r="M586" s="18"/>
      <c r="N586" s="18"/>
      <c r="O586" s="18">
        <v>0</v>
      </c>
      <c r="P586" s="18">
        <v>1309.816</v>
      </c>
      <c r="Q586" s="18">
        <v>0</v>
      </c>
      <c r="R586" s="18">
        <v>0</v>
      </c>
      <c r="S586" s="18"/>
      <c r="T586" s="18">
        <f t="shared" si="1783"/>
        <v>54041.616000000002</v>
      </c>
      <c r="U586" s="18">
        <f t="shared" si="1683"/>
        <v>53651.5</v>
      </c>
      <c r="V586" s="18">
        <f t="shared" si="1684"/>
        <v>53651.5</v>
      </c>
      <c r="W586" s="18"/>
      <c r="X586" s="18"/>
      <c r="Y586" s="18"/>
      <c r="Z586" s="18"/>
      <c r="AA586" s="18"/>
      <c r="AB586" s="18"/>
      <c r="AC586" s="18"/>
      <c r="AD586" s="18"/>
      <c r="AE586" s="18"/>
      <c r="AF586" s="41">
        <v>51127.616000000002</v>
      </c>
      <c r="AG586" s="41"/>
      <c r="AH586" s="41">
        <v>0</v>
      </c>
      <c r="AI586" s="41">
        <v>0</v>
      </c>
      <c r="AJ586" s="41">
        <v>0</v>
      </c>
      <c r="AK586" s="41">
        <v>0</v>
      </c>
      <c r="AL586" s="41">
        <v>51126.131999999998</v>
      </c>
      <c r="AM586" s="41">
        <v>0</v>
      </c>
      <c r="AN586" s="41">
        <v>0</v>
      </c>
      <c r="AO586" s="42">
        <v>49314.343000000001</v>
      </c>
      <c r="AP586" s="42">
        <v>51127.616000000002</v>
      </c>
      <c r="AQ586" s="42">
        <v>0</v>
      </c>
      <c r="AR586" s="42">
        <v>0</v>
      </c>
      <c r="AS586" s="42">
        <v>0</v>
      </c>
      <c r="AT586" s="42">
        <v>0</v>
      </c>
      <c r="AU586" s="42">
        <f t="shared" si="1685"/>
        <v>51127.616000000002</v>
      </c>
      <c r="AV586" s="42">
        <f t="shared" si="1686"/>
        <v>2914</v>
      </c>
      <c r="AW586" s="42">
        <f t="shared" si="1687"/>
        <v>54041.616000000002</v>
      </c>
      <c r="AX586" s="42">
        <f t="shared" si="1688"/>
        <v>53651.5</v>
      </c>
      <c r="AY586" s="42">
        <f t="shared" si="1689"/>
        <v>53651.5</v>
      </c>
      <c r="AZ586" s="42"/>
      <c r="BA586" s="43">
        <f t="shared" si="1690"/>
        <v>99.997097459032702</v>
      </c>
      <c r="BB586" s="44"/>
    </row>
    <row r="587" spans="2:54" x14ac:dyDescent="0.3">
      <c r="B587" s="38" t="s">
        <v>342</v>
      </c>
      <c r="C587" s="38" t="s">
        <v>189</v>
      </c>
      <c r="D587" s="38" t="s">
        <v>86</v>
      </c>
      <c r="E587" s="39" t="str">
        <f t="shared" si="1682"/>
        <v>0709</v>
      </c>
      <c r="F587" s="38" t="s">
        <v>302</v>
      </c>
      <c r="G587" s="17"/>
      <c r="H587" s="40" t="s">
        <v>255</v>
      </c>
      <c r="I587" s="18">
        <f t="shared" ref="I587:S587" si="1826">I588</f>
        <v>269</v>
      </c>
      <c r="J587" s="18">
        <f t="shared" si="1826"/>
        <v>0</v>
      </c>
      <c r="K587" s="18">
        <f t="shared" si="1826"/>
        <v>0</v>
      </c>
      <c r="L587" s="18">
        <f t="shared" si="1826"/>
        <v>0</v>
      </c>
      <c r="M587" s="18">
        <f t="shared" si="1826"/>
        <v>0</v>
      </c>
      <c r="N587" s="18">
        <f t="shared" si="1826"/>
        <v>0</v>
      </c>
      <c r="O587" s="18">
        <f t="shared" si="1826"/>
        <v>0</v>
      </c>
      <c r="P587" s="18">
        <f t="shared" si="1826"/>
        <v>-1163</v>
      </c>
      <c r="Q587" s="18">
        <f t="shared" si="1826"/>
        <v>0</v>
      </c>
      <c r="R587" s="18">
        <f t="shared" si="1826"/>
        <v>0</v>
      </c>
      <c r="S587" s="18">
        <f t="shared" si="1826"/>
        <v>894</v>
      </c>
      <c r="T587" s="18">
        <f t="shared" si="1783"/>
        <v>0</v>
      </c>
      <c r="U587" s="18">
        <f t="shared" si="1683"/>
        <v>0</v>
      </c>
      <c r="V587" s="18">
        <f t="shared" si="1684"/>
        <v>0</v>
      </c>
      <c r="W587" s="18">
        <f t="shared" ref="W587:AD587" si="1827">W588</f>
        <v>894</v>
      </c>
      <c r="X587" s="18">
        <f t="shared" si="1827"/>
        <v>0</v>
      </c>
      <c r="Y587" s="18">
        <f t="shared" si="1827"/>
        <v>0</v>
      </c>
      <c r="Z587" s="18">
        <f t="shared" si="1827"/>
        <v>0</v>
      </c>
      <c r="AA587" s="18">
        <f t="shared" si="1827"/>
        <v>0</v>
      </c>
      <c r="AB587" s="18">
        <f t="shared" si="1827"/>
        <v>0</v>
      </c>
      <c r="AC587" s="18">
        <f t="shared" si="1827"/>
        <v>0</v>
      </c>
      <c r="AD587" s="18">
        <f t="shared" si="1827"/>
        <v>0</v>
      </c>
      <c r="AE587" s="18"/>
      <c r="AF587" s="41">
        <f t="shared" ref="AF587:AT587" si="1828">AF588</f>
        <v>0</v>
      </c>
      <c r="AG587" s="41">
        <f t="shared" si="1828"/>
        <v>0</v>
      </c>
      <c r="AH587" s="41">
        <f t="shared" si="1828"/>
        <v>0</v>
      </c>
      <c r="AI587" s="41">
        <f t="shared" si="1828"/>
        <v>0</v>
      </c>
      <c r="AJ587" s="41">
        <f t="shared" si="1828"/>
        <v>0</v>
      </c>
      <c r="AK587" s="41">
        <f t="shared" si="1828"/>
        <v>0</v>
      </c>
      <c r="AL587" s="41">
        <f t="shared" si="1828"/>
        <v>0</v>
      </c>
      <c r="AM587" s="41">
        <f t="shared" si="1828"/>
        <v>0</v>
      </c>
      <c r="AN587" s="41">
        <f t="shared" si="1828"/>
        <v>0</v>
      </c>
      <c r="AO587" s="14">
        <f t="shared" si="1828"/>
        <v>0</v>
      </c>
      <c r="AP587" s="42">
        <f t="shared" si="1828"/>
        <v>0</v>
      </c>
      <c r="AQ587" s="42">
        <f t="shared" si="1828"/>
        <v>0</v>
      </c>
      <c r="AR587" s="42">
        <f t="shared" si="1828"/>
        <v>0</v>
      </c>
      <c r="AS587" s="42">
        <f t="shared" si="1828"/>
        <v>0</v>
      </c>
      <c r="AT587" s="42">
        <f t="shared" si="1828"/>
        <v>0</v>
      </c>
      <c r="AU587" s="42">
        <f t="shared" si="1685"/>
        <v>0</v>
      </c>
      <c r="AV587" s="42">
        <f t="shared" si="1686"/>
        <v>0</v>
      </c>
      <c r="AW587" s="42">
        <f t="shared" si="1687"/>
        <v>894</v>
      </c>
      <c r="AX587" s="42">
        <f t="shared" si="1688"/>
        <v>0</v>
      </c>
      <c r="AY587" s="42">
        <f t="shared" si="1689"/>
        <v>0</v>
      </c>
      <c r="AZ587" s="42">
        <f>AZ588</f>
        <v>0</v>
      </c>
      <c r="BA587" s="43"/>
      <c r="BB587" s="20">
        <v>0</v>
      </c>
    </row>
    <row r="588" spans="2:54" ht="31.2" x14ac:dyDescent="0.3">
      <c r="B588" s="38" t="s">
        <v>342</v>
      </c>
      <c r="C588" s="38" t="s">
        <v>189</v>
      </c>
      <c r="D588" s="38" t="s">
        <v>86</v>
      </c>
      <c r="E588" s="39" t="str">
        <f t="shared" si="1682"/>
        <v>0709</v>
      </c>
      <c r="F588" s="38" t="s">
        <v>302</v>
      </c>
      <c r="G588" s="16" t="s">
        <v>150</v>
      </c>
      <c r="H588" s="40" t="s">
        <v>151</v>
      </c>
      <c r="I588" s="18">
        <v>269</v>
      </c>
      <c r="J588" s="18">
        <v>0</v>
      </c>
      <c r="K588" s="18">
        <v>0</v>
      </c>
      <c r="L588" s="18"/>
      <c r="M588" s="18"/>
      <c r="N588" s="18"/>
      <c r="O588" s="18">
        <v>0</v>
      </c>
      <c r="P588" s="18">
        <f>-1160.516-2.484</f>
        <v>-1163</v>
      </c>
      <c r="Q588" s="18">
        <v>0</v>
      </c>
      <c r="R588" s="18">
        <v>0</v>
      </c>
      <c r="S588" s="18">
        <v>894</v>
      </c>
      <c r="T588" s="18">
        <f t="shared" si="1783"/>
        <v>0</v>
      </c>
      <c r="U588" s="18">
        <f t="shared" si="1683"/>
        <v>0</v>
      </c>
      <c r="V588" s="18">
        <f t="shared" si="1684"/>
        <v>0</v>
      </c>
      <c r="W588" s="18">
        <v>894</v>
      </c>
      <c r="X588" s="18"/>
      <c r="Y588" s="18"/>
      <c r="Z588" s="18"/>
      <c r="AA588" s="18"/>
      <c r="AB588" s="18"/>
      <c r="AC588" s="18"/>
      <c r="AD588" s="18"/>
      <c r="AE588" s="18"/>
      <c r="AF588" s="41">
        <v>0</v>
      </c>
      <c r="AG588" s="41"/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2">
        <v>0</v>
      </c>
      <c r="AP588" s="42">
        <v>0</v>
      </c>
      <c r="AQ588" s="42">
        <v>0</v>
      </c>
      <c r="AR588" s="42">
        <v>0</v>
      </c>
      <c r="AS588" s="42">
        <v>0</v>
      </c>
      <c r="AT588" s="42">
        <v>0</v>
      </c>
      <c r="AU588" s="42">
        <f t="shared" si="1685"/>
        <v>0</v>
      </c>
      <c r="AV588" s="42">
        <f t="shared" si="1686"/>
        <v>0</v>
      </c>
      <c r="AW588" s="42">
        <f t="shared" si="1687"/>
        <v>894</v>
      </c>
      <c r="AX588" s="42">
        <f t="shared" si="1688"/>
        <v>0</v>
      </c>
      <c r="AY588" s="42">
        <f t="shared" si="1689"/>
        <v>0</v>
      </c>
      <c r="AZ588" s="42"/>
      <c r="BA588" s="43"/>
      <c r="BB588" s="44">
        <v>0</v>
      </c>
    </row>
    <row r="589" spans="2:54" x14ac:dyDescent="0.3">
      <c r="B589" s="38" t="s">
        <v>342</v>
      </c>
      <c r="C589" s="38" t="s">
        <v>189</v>
      </c>
      <c r="D589" s="38" t="s">
        <v>86</v>
      </c>
      <c r="E589" s="39" t="str">
        <f t="shared" si="1682"/>
        <v>0709</v>
      </c>
      <c r="F589" s="38" t="s">
        <v>303</v>
      </c>
      <c r="G589" s="17"/>
      <c r="H589" s="40" t="s">
        <v>304</v>
      </c>
      <c r="I589" s="18">
        <f t="shared" ref="I589:S589" si="1829">I590</f>
        <v>10734.3</v>
      </c>
      <c r="J589" s="18">
        <f t="shared" si="1829"/>
        <v>10734.3</v>
      </c>
      <c r="K589" s="18">
        <f t="shared" si="1829"/>
        <v>10734.3</v>
      </c>
      <c r="L589" s="18">
        <f t="shared" si="1829"/>
        <v>0</v>
      </c>
      <c r="M589" s="18">
        <f t="shared" si="1829"/>
        <v>0</v>
      </c>
      <c r="N589" s="18">
        <f t="shared" si="1829"/>
        <v>0</v>
      </c>
      <c r="O589" s="18">
        <f t="shared" si="1829"/>
        <v>0</v>
      </c>
      <c r="P589" s="18">
        <f t="shared" si="1829"/>
        <v>0</v>
      </c>
      <c r="Q589" s="18">
        <f t="shared" si="1829"/>
        <v>0</v>
      </c>
      <c r="R589" s="18">
        <f t="shared" si="1829"/>
        <v>0</v>
      </c>
      <c r="S589" s="18">
        <f t="shared" si="1829"/>
        <v>0</v>
      </c>
      <c r="T589" s="18">
        <f t="shared" si="1783"/>
        <v>10734.3</v>
      </c>
      <c r="U589" s="18">
        <f t="shared" si="1683"/>
        <v>10734.3</v>
      </c>
      <c r="V589" s="18">
        <f t="shared" si="1684"/>
        <v>10734.3</v>
      </c>
      <c r="W589" s="18">
        <f t="shared" ref="W589:AT589" si="1830">W590</f>
        <v>0</v>
      </c>
      <c r="X589" s="18">
        <f t="shared" si="1830"/>
        <v>0</v>
      </c>
      <c r="Y589" s="18">
        <f t="shared" si="1830"/>
        <v>0</v>
      </c>
      <c r="Z589" s="18">
        <f t="shared" si="1830"/>
        <v>0</v>
      </c>
      <c r="AA589" s="18">
        <f t="shared" si="1830"/>
        <v>0</v>
      </c>
      <c r="AB589" s="18">
        <f t="shared" si="1830"/>
        <v>0</v>
      </c>
      <c r="AC589" s="18">
        <f t="shared" si="1830"/>
        <v>0</v>
      </c>
      <c r="AD589" s="18">
        <f t="shared" si="1830"/>
        <v>0</v>
      </c>
      <c r="AE589" s="18">
        <f t="shared" si="1830"/>
        <v>0</v>
      </c>
      <c r="AF589" s="41">
        <f t="shared" si="1830"/>
        <v>47314.203999999998</v>
      </c>
      <c r="AG589" s="41">
        <f t="shared" si="1830"/>
        <v>0</v>
      </c>
      <c r="AH589" s="41">
        <f t="shared" si="1830"/>
        <v>47314.203999999998</v>
      </c>
      <c r="AI589" s="41">
        <f t="shared" si="1830"/>
        <v>0</v>
      </c>
      <c r="AJ589" s="41">
        <f t="shared" si="1830"/>
        <v>0</v>
      </c>
      <c r="AK589" s="41">
        <f t="shared" si="1830"/>
        <v>0</v>
      </c>
      <c r="AL589" s="41">
        <f t="shared" si="1830"/>
        <v>47301.031450000002</v>
      </c>
      <c r="AM589" s="41">
        <f t="shared" si="1830"/>
        <v>47301.031450000002</v>
      </c>
      <c r="AN589" s="41">
        <f t="shared" si="1830"/>
        <v>0</v>
      </c>
      <c r="AO589" s="14">
        <f t="shared" si="1830"/>
        <v>46876.241650000004</v>
      </c>
      <c r="AP589" s="42">
        <f t="shared" si="1830"/>
        <v>47314.203999999998</v>
      </c>
      <c r="AQ589" s="42">
        <f t="shared" si="1830"/>
        <v>0</v>
      </c>
      <c r="AR589" s="42">
        <f t="shared" si="1830"/>
        <v>0</v>
      </c>
      <c r="AS589" s="42">
        <f t="shared" si="1830"/>
        <v>0</v>
      </c>
      <c r="AT589" s="42">
        <f t="shared" si="1830"/>
        <v>0</v>
      </c>
      <c r="AU589" s="42">
        <f t="shared" si="1685"/>
        <v>47314.203999999998</v>
      </c>
      <c r="AV589" s="42">
        <f t="shared" si="1686"/>
        <v>-36579.903999999995</v>
      </c>
      <c r="AW589" s="42">
        <f t="shared" si="1687"/>
        <v>10734.3</v>
      </c>
      <c r="AX589" s="42">
        <f t="shared" si="1688"/>
        <v>10734.3</v>
      </c>
      <c r="AY589" s="42">
        <f t="shared" si="1689"/>
        <v>10734.3</v>
      </c>
      <c r="AZ589" s="42">
        <f>AZ590</f>
        <v>0</v>
      </c>
      <c r="BA589" s="43">
        <f t="shared" si="1690"/>
        <v>99.972159417497551</v>
      </c>
      <c r="BB589" s="20"/>
    </row>
    <row r="590" spans="2:54" ht="31.2" x14ac:dyDescent="0.3">
      <c r="B590" s="38" t="s">
        <v>342</v>
      </c>
      <c r="C590" s="38" t="s">
        <v>189</v>
      </c>
      <c r="D590" s="38" t="s">
        <v>86</v>
      </c>
      <c r="E590" s="39" t="str">
        <f t="shared" si="1682"/>
        <v>0709</v>
      </c>
      <c r="F590" s="38" t="s">
        <v>303</v>
      </c>
      <c r="G590" s="16" t="s">
        <v>150</v>
      </c>
      <c r="H590" s="40" t="s">
        <v>151</v>
      </c>
      <c r="I590" s="18">
        <v>10734.3</v>
      </c>
      <c r="J590" s="18">
        <v>10734.3</v>
      </c>
      <c r="K590" s="18">
        <v>10734.3</v>
      </c>
      <c r="L590" s="18"/>
      <c r="M590" s="18"/>
      <c r="N590" s="18"/>
      <c r="O590" s="18">
        <v>0</v>
      </c>
      <c r="P590" s="18">
        <v>0</v>
      </c>
      <c r="Q590" s="18">
        <v>0</v>
      </c>
      <c r="R590" s="18">
        <v>0</v>
      </c>
      <c r="S590" s="18"/>
      <c r="T590" s="18">
        <f t="shared" si="1783"/>
        <v>10734.3</v>
      </c>
      <c r="U590" s="18">
        <f t="shared" si="1683"/>
        <v>10734.3</v>
      </c>
      <c r="V590" s="18">
        <f t="shared" si="1684"/>
        <v>10734.3</v>
      </c>
      <c r="W590" s="18"/>
      <c r="X590" s="18"/>
      <c r="Y590" s="18"/>
      <c r="Z590" s="18"/>
      <c r="AA590" s="18"/>
      <c r="AB590" s="18"/>
      <c r="AC590" s="18"/>
      <c r="AD590" s="18"/>
      <c r="AE590" s="18"/>
      <c r="AF590" s="41">
        <v>47314.203999999998</v>
      </c>
      <c r="AG590" s="41"/>
      <c r="AH590" s="41">
        <f>AF590</f>
        <v>47314.203999999998</v>
      </c>
      <c r="AI590" s="41">
        <f>AG590</f>
        <v>0</v>
      </c>
      <c r="AJ590" s="41">
        <v>0</v>
      </c>
      <c r="AK590" s="41">
        <v>0</v>
      </c>
      <c r="AL590" s="41">
        <v>47301.031450000002</v>
      </c>
      <c r="AM590" s="41">
        <f>AL590</f>
        <v>47301.031450000002</v>
      </c>
      <c r="AN590" s="41">
        <v>0</v>
      </c>
      <c r="AO590" s="42">
        <v>46876.241650000004</v>
      </c>
      <c r="AP590" s="42">
        <v>47314.203999999998</v>
      </c>
      <c r="AQ590" s="42">
        <v>0</v>
      </c>
      <c r="AR590" s="42">
        <v>0</v>
      </c>
      <c r="AS590" s="42">
        <v>0</v>
      </c>
      <c r="AT590" s="42">
        <v>0</v>
      </c>
      <c r="AU590" s="42">
        <f t="shared" si="1685"/>
        <v>47314.203999999998</v>
      </c>
      <c r="AV590" s="42">
        <f t="shared" si="1686"/>
        <v>-36579.903999999995</v>
      </c>
      <c r="AW590" s="42">
        <f t="shared" si="1687"/>
        <v>10734.3</v>
      </c>
      <c r="AX590" s="42">
        <f t="shared" si="1688"/>
        <v>10734.3</v>
      </c>
      <c r="AY590" s="42">
        <f t="shared" si="1689"/>
        <v>10734.3</v>
      </c>
      <c r="AZ590" s="42"/>
      <c r="BA590" s="43">
        <f t="shared" si="1690"/>
        <v>99.972159417497551</v>
      </c>
      <c r="BB590" s="44"/>
    </row>
    <row r="591" spans="2:54" ht="31.2" x14ac:dyDescent="0.3">
      <c r="B591" s="38" t="s">
        <v>342</v>
      </c>
      <c r="C591" s="38" t="s">
        <v>189</v>
      </c>
      <c r="D591" s="38" t="s">
        <v>86</v>
      </c>
      <c r="E591" s="39" t="str">
        <f t="shared" si="1682"/>
        <v>0709</v>
      </c>
      <c r="F591" s="38" t="s">
        <v>345</v>
      </c>
      <c r="G591" s="17"/>
      <c r="H591" s="40" t="s">
        <v>346</v>
      </c>
      <c r="I591" s="18">
        <f t="shared" ref="I591:S591" si="1831">I592</f>
        <v>844685.5</v>
      </c>
      <c r="J591" s="18">
        <f t="shared" si="1831"/>
        <v>859920.7</v>
      </c>
      <c r="K591" s="18">
        <f t="shared" si="1831"/>
        <v>834942.79999999993</v>
      </c>
      <c r="L591" s="18">
        <f t="shared" si="1831"/>
        <v>271.8</v>
      </c>
      <c r="M591" s="18">
        <f t="shared" si="1831"/>
        <v>280.2</v>
      </c>
      <c r="N591" s="18">
        <f t="shared" si="1831"/>
        <v>280.2</v>
      </c>
      <c r="O591" s="18">
        <f t="shared" si="1831"/>
        <v>-37300</v>
      </c>
      <c r="P591" s="18">
        <f t="shared" si="1831"/>
        <v>0</v>
      </c>
      <c r="Q591" s="18">
        <f t="shared" si="1831"/>
        <v>610.98199999999997</v>
      </c>
      <c r="R591" s="18">
        <f t="shared" si="1831"/>
        <v>-550</v>
      </c>
      <c r="S591" s="18">
        <f t="shared" si="1831"/>
        <v>20223.135999999999</v>
      </c>
      <c r="T591" s="18">
        <f t="shared" si="1783"/>
        <v>827941.41799999995</v>
      </c>
      <c r="U591" s="18">
        <f t="shared" si="1683"/>
        <v>860200.89999999991</v>
      </c>
      <c r="V591" s="18">
        <f t="shared" si="1684"/>
        <v>835222.99999999988</v>
      </c>
      <c r="W591" s="18">
        <f t="shared" ref="W591:AT591" si="1832">W592</f>
        <v>20223.135999999999</v>
      </c>
      <c r="X591" s="18">
        <f t="shared" si="1832"/>
        <v>0</v>
      </c>
      <c r="Y591" s="18">
        <f t="shared" si="1832"/>
        <v>0</v>
      </c>
      <c r="Z591" s="18">
        <f t="shared" si="1832"/>
        <v>0</v>
      </c>
      <c r="AA591" s="18">
        <f t="shared" si="1832"/>
        <v>20978.5</v>
      </c>
      <c r="AB591" s="18">
        <f t="shared" si="1832"/>
        <v>0</v>
      </c>
      <c r="AC591" s="18">
        <f t="shared" si="1832"/>
        <v>20978.5</v>
      </c>
      <c r="AD591" s="18">
        <f t="shared" si="1832"/>
        <v>0</v>
      </c>
      <c r="AE591" s="18">
        <f t="shared" si="1832"/>
        <v>0</v>
      </c>
      <c r="AF591" s="41">
        <f t="shared" si="1832"/>
        <v>847059.18371000001</v>
      </c>
      <c r="AG591" s="41">
        <f t="shared" si="1832"/>
        <v>0</v>
      </c>
      <c r="AH591" s="41">
        <f t="shared" si="1832"/>
        <v>468679.27471000003</v>
      </c>
      <c r="AI591" s="41">
        <f t="shared" si="1832"/>
        <v>0</v>
      </c>
      <c r="AJ591" s="41">
        <f t="shared" si="1832"/>
        <v>0</v>
      </c>
      <c r="AK591" s="41">
        <f t="shared" si="1832"/>
        <v>0</v>
      </c>
      <c r="AL591" s="41">
        <f t="shared" si="1832"/>
        <v>837700.49860000005</v>
      </c>
      <c r="AM591" s="41">
        <f t="shared" si="1832"/>
        <v>467988.41925000004</v>
      </c>
      <c r="AN591" s="41">
        <f t="shared" si="1832"/>
        <v>0</v>
      </c>
      <c r="AO591" s="14">
        <f t="shared" si="1832"/>
        <v>586962.08678000013</v>
      </c>
      <c r="AP591" s="42">
        <f t="shared" si="1832"/>
        <v>844543.61100000003</v>
      </c>
      <c r="AQ591" s="42">
        <f t="shared" si="1832"/>
        <v>-37300</v>
      </c>
      <c r="AR591" s="42">
        <f t="shared" si="1832"/>
        <v>0</v>
      </c>
      <c r="AS591" s="42">
        <f t="shared" si="1832"/>
        <v>0</v>
      </c>
      <c r="AT591" s="42">
        <f t="shared" si="1832"/>
        <v>0</v>
      </c>
      <c r="AU591" s="42">
        <f t="shared" si="1685"/>
        <v>807243.61100000003</v>
      </c>
      <c r="AV591" s="42">
        <f t="shared" si="1686"/>
        <v>20697.806999999913</v>
      </c>
      <c r="AW591" s="42">
        <f t="shared" si="1687"/>
        <v>848164.554</v>
      </c>
      <c r="AX591" s="42">
        <f t="shared" si="1688"/>
        <v>881179.39999999991</v>
      </c>
      <c r="AY591" s="42">
        <f t="shared" si="1689"/>
        <v>856201.49999999988</v>
      </c>
      <c r="AZ591" s="42">
        <f>AZ592</f>
        <v>0</v>
      </c>
      <c r="BA591" s="43">
        <f t="shared" si="1690"/>
        <v>98.895155699863821</v>
      </c>
      <c r="BB591" s="20"/>
    </row>
    <row r="592" spans="2:54" x14ac:dyDescent="0.3">
      <c r="B592" s="38" t="s">
        <v>342</v>
      </c>
      <c r="C592" s="38" t="s">
        <v>189</v>
      </c>
      <c r="D592" s="38" t="s">
        <v>86</v>
      </c>
      <c r="E592" s="39" t="str">
        <f t="shared" si="1682"/>
        <v>0709</v>
      </c>
      <c r="F592" s="38" t="s">
        <v>352</v>
      </c>
      <c r="G592" s="17"/>
      <c r="H592" s="40" t="s">
        <v>49</v>
      </c>
      <c r="I592" s="18">
        <f t="shared" ref="I592:S592" si="1833">I596+I618+I624+I593+I614</f>
        <v>844685.5</v>
      </c>
      <c r="J592" s="18">
        <f t="shared" si="1833"/>
        <v>859920.7</v>
      </c>
      <c r="K592" s="18">
        <f t="shared" si="1833"/>
        <v>834942.79999999993</v>
      </c>
      <c r="L592" s="18">
        <f t="shared" si="1833"/>
        <v>271.8</v>
      </c>
      <c r="M592" s="18">
        <f t="shared" si="1833"/>
        <v>280.2</v>
      </c>
      <c r="N592" s="18">
        <f t="shared" si="1833"/>
        <v>280.2</v>
      </c>
      <c r="O592" s="18">
        <f t="shared" si="1833"/>
        <v>-37300</v>
      </c>
      <c r="P592" s="18">
        <f t="shared" si="1833"/>
        <v>0</v>
      </c>
      <c r="Q592" s="18">
        <f t="shared" si="1833"/>
        <v>610.98199999999997</v>
      </c>
      <c r="R592" s="18">
        <f t="shared" si="1833"/>
        <v>-550</v>
      </c>
      <c r="S592" s="18">
        <f t="shared" si="1833"/>
        <v>20223.135999999999</v>
      </c>
      <c r="T592" s="18">
        <f t="shared" si="1783"/>
        <v>827941.41799999995</v>
      </c>
      <c r="U592" s="18">
        <f t="shared" si="1683"/>
        <v>860200.89999999991</v>
      </c>
      <c r="V592" s="18">
        <f t="shared" si="1684"/>
        <v>835222.99999999988</v>
      </c>
      <c r="W592" s="18">
        <f t="shared" ref="W592:AT592" si="1834">W596+W618+W624+W593+W614</f>
        <v>20223.135999999999</v>
      </c>
      <c r="X592" s="18">
        <f t="shared" si="1834"/>
        <v>0</v>
      </c>
      <c r="Y592" s="18">
        <f t="shared" si="1834"/>
        <v>0</v>
      </c>
      <c r="Z592" s="18">
        <f t="shared" si="1834"/>
        <v>0</v>
      </c>
      <c r="AA592" s="18">
        <f t="shared" si="1834"/>
        <v>20978.5</v>
      </c>
      <c r="AB592" s="18">
        <f t="shared" si="1834"/>
        <v>0</v>
      </c>
      <c r="AC592" s="18">
        <f t="shared" si="1834"/>
        <v>20978.5</v>
      </c>
      <c r="AD592" s="18">
        <f t="shared" si="1834"/>
        <v>0</v>
      </c>
      <c r="AE592" s="18">
        <f t="shared" si="1834"/>
        <v>0</v>
      </c>
      <c r="AF592" s="41">
        <f t="shared" si="1834"/>
        <v>847059.18371000001</v>
      </c>
      <c r="AG592" s="41">
        <f t="shared" si="1834"/>
        <v>0</v>
      </c>
      <c r="AH592" s="41">
        <f t="shared" si="1834"/>
        <v>468679.27471000003</v>
      </c>
      <c r="AI592" s="41">
        <f t="shared" si="1834"/>
        <v>0</v>
      </c>
      <c r="AJ592" s="41">
        <f t="shared" si="1834"/>
        <v>0</v>
      </c>
      <c r="AK592" s="41">
        <f t="shared" si="1834"/>
        <v>0</v>
      </c>
      <c r="AL592" s="41">
        <f t="shared" si="1834"/>
        <v>837700.49860000005</v>
      </c>
      <c r="AM592" s="41">
        <f t="shared" si="1834"/>
        <v>467988.41925000004</v>
      </c>
      <c r="AN592" s="41">
        <f t="shared" si="1834"/>
        <v>0</v>
      </c>
      <c r="AO592" s="42">
        <f t="shared" si="1834"/>
        <v>586962.08678000013</v>
      </c>
      <c r="AP592" s="42">
        <f t="shared" si="1834"/>
        <v>844543.61100000003</v>
      </c>
      <c r="AQ592" s="42">
        <f t="shared" si="1834"/>
        <v>-37300</v>
      </c>
      <c r="AR592" s="42">
        <f t="shared" si="1834"/>
        <v>0</v>
      </c>
      <c r="AS592" s="42">
        <f t="shared" si="1834"/>
        <v>0</v>
      </c>
      <c r="AT592" s="42">
        <f t="shared" si="1834"/>
        <v>0</v>
      </c>
      <c r="AU592" s="42">
        <f t="shared" si="1685"/>
        <v>807243.61100000003</v>
      </c>
      <c r="AV592" s="42">
        <f t="shared" si="1686"/>
        <v>20697.806999999913</v>
      </c>
      <c r="AW592" s="42">
        <f t="shared" si="1687"/>
        <v>848164.554</v>
      </c>
      <c r="AX592" s="42">
        <f t="shared" si="1688"/>
        <v>881179.39999999991</v>
      </c>
      <c r="AY592" s="42">
        <f t="shared" si="1689"/>
        <v>856201.49999999988</v>
      </c>
      <c r="AZ592" s="42">
        <f>AZ596+AZ618+AZ624+AZ593+AZ614</f>
        <v>0</v>
      </c>
      <c r="BA592" s="43">
        <f t="shared" si="1690"/>
        <v>98.895155699863821</v>
      </c>
      <c r="BB592" s="20"/>
    </row>
    <row r="593" spans="2:54" ht="46.8" x14ac:dyDescent="0.3">
      <c r="B593" s="38" t="s">
        <v>342</v>
      </c>
      <c r="C593" s="38" t="s">
        <v>189</v>
      </c>
      <c r="D593" s="38" t="s">
        <v>86</v>
      </c>
      <c r="E593" s="39" t="str">
        <f t="shared" si="1682"/>
        <v>0709</v>
      </c>
      <c r="F593" s="38" t="s">
        <v>353</v>
      </c>
      <c r="G593" s="17"/>
      <c r="H593" s="40" t="s">
        <v>354</v>
      </c>
      <c r="I593" s="18">
        <f t="shared" ref="I593:I594" si="1835">I594</f>
        <v>3</v>
      </c>
      <c r="J593" s="18">
        <f t="shared" ref="J593:J594" si="1836">J594</f>
        <v>3</v>
      </c>
      <c r="K593" s="18">
        <f t="shared" ref="K593:K594" si="1837">K594</f>
        <v>3</v>
      </c>
      <c r="L593" s="18">
        <f t="shared" ref="L593:L594" si="1838">L594</f>
        <v>0</v>
      </c>
      <c r="M593" s="18">
        <f t="shared" ref="M593:M594" si="1839">M594</f>
        <v>0</v>
      </c>
      <c r="N593" s="18">
        <f t="shared" ref="N593:N594" si="1840">N594</f>
        <v>0</v>
      </c>
      <c r="O593" s="18">
        <f t="shared" ref="O593:O594" si="1841">O594</f>
        <v>0</v>
      </c>
      <c r="P593" s="18">
        <f t="shared" ref="P593:P594" si="1842">P594</f>
        <v>0</v>
      </c>
      <c r="Q593" s="18">
        <f t="shared" ref="Q593:Q594" si="1843">Q594</f>
        <v>0</v>
      </c>
      <c r="R593" s="18">
        <f t="shared" ref="R593:R594" si="1844">R594</f>
        <v>0</v>
      </c>
      <c r="S593" s="18">
        <f t="shared" ref="S593:S594" si="1845">S594</f>
        <v>0</v>
      </c>
      <c r="T593" s="18">
        <f t="shared" si="1783"/>
        <v>3</v>
      </c>
      <c r="U593" s="18">
        <f t="shared" si="1683"/>
        <v>3</v>
      </c>
      <c r="V593" s="18">
        <f t="shared" si="1684"/>
        <v>3</v>
      </c>
      <c r="W593" s="18">
        <f t="shared" ref="W593:W594" si="1846">W594</f>
        <v>0</v>
      </c>
      <c r="X593" s="18">
        <f t="shared" ref="X593:X594" si="1847">X594</f>
        <v>0</v>
      </c>
      <c r="Y593" s="18">
        <f t="shared" ref="Y593:Y594" si="1848">Y594</f>
        <v>0</v>
      </c>
      <c r="Z593" s="18">
        <f t="shared" ref="Z593:Z594" si="1849">Z594</f>
        <v>0</v>
      </c>
      <c r="AA593" s="18">
        <f t="shared" ref="AA593:AA594" si="1850">AA594</f>
        <v>0</v>
      </c>
      <c r="AB593" s="18">
        <f t="shared" ref="AB593:AB594" si="1851">AB594</f>
        <v>0</v>
      </c>
      <c r="AC593" s="18">
        <f t="shared" ref="AC593:AC594" si="1852">AC594</f>
        <v>0</v>
      </c>
      <c r="AD593" s="18">
        <f t="shared" ref="AD593:AD594" si="1853">AD594</f>
        <v>0</v>
      </c>
      <c r="AE593" s="18">
        <f t="shared" ref="AE593:AE594" si="1854">AE594</f>
        <v>0</v>
      </c>
      <c r="AF593" s="41">
        <f t="shared" ref="AF593:AF594" si="1855">AF594</f>
        <v>3</v>
      </c>
      <c r="AG593" s="41">
        <f t="shared" ref="AG593:AG594" si="1856">AG594</f>
        <v>0</v>
      </c>
      <c r="AH593" s="41">
        <f t="shared" ref="AH593:AH594" si="1857">AH594</f>
        <v>3</v>
      </c>
      <c r="AI593" s="41">
        <f t="shared" ref="AI593:AI594" si="1858">AI594</f>
        <v>0</v>
      </c>
      <c r="AJ593" s="41">
        <f t="shared" ref="AJ593:AJ594" si="1859">AJ594</f>
        <v>0</v>
      </c>
      <c r="AK593" s="41">
        <f t="shared" ref="AK593:AK594" si="1860">AK594</f>
        <v>0</v>
      </c>
      <c r="AL593" s="41">
        <f t="shared" ref="AL593:AL594" si="1861">AL594</f>
        <v>0.46215000000000001</v>
      </c>
      <c r="AM593" s="41">
        <f t="shared" ref="AM593:AM594" si="1862">AM594</f>
        <v>0.46215000000000001</v>
      </c>
      <c r="AN593" s="41">
        <f t="shared" ref="AN593:AN594" si="1863">AN594</f>
        <v>0</v>
      </c>
      <c r="AO593" s="14">
        <f t="shared" ref="AO593:AO594" si="1864">AO594</f>
        <v>0.46215000000000001</v>
      </c>
      <c r="AP593" s="42">
        <f t="shared" ref="AP593:AP594" si="1865">AP594</f>
        <v>3</v>
      </c>
      <c r="AQ593" s="42">
        <f t="shared" ref="AQ593:AQ594" si="1866">AQ594</f>
        <v>0</v>
      </c>
      <c r="AR593" s="42">
        <f t="shared" ref="AR593:AR594" si="1867">AR594</f>
        <v>0</v>
      </c>
      <c r="AS593" s="42">
        <f t="shared" ref="AS593:AS594" si="1868">AS594</f>
        <v>0</v>
      </c>
      <c r="AT593" s="42">
        <f t="shared" ref="AT593:AT594" si="1869">AT594</f>
        <v>0</v>
      </c>
      <c r="AU593" s="42">
        <f t="shared" si="1685"/>
        <v>3</v>
      </c>
      <c r="AV593" s="42">
        <f t="shared" si="1686"/>
        <v>0</v>
      </c>
      <c r="AW593" s="42">
        <f t="shared" si="1687"/>
        <v>3</v>
      </c>
      <c r="AX593" s="42">
        <f t="shared" si="1688"/>
        <v>3</v>
      </c>
      <c r="AY593" s="42">
        <f t="shared" si="1689"/>
        <v>3</v>
      </c>
      <c r="AZ593" s="42">
        <f t="shared" ref="AZ593:AZ594" si="1870">AZ594</f>
        <v>0</v>
      </c>
      <c r="BA593" s="43">
        <f t="shared" si="1690"/>
        <v>15.404999999999999</v>
      </c>
      <c r="BB593" s="20"/>
    </row>
    <row r="594" spans="2:54" ht="31.2" x14ac:dyDescent="0.3">
      <c r="B594" s="38" t="s">
        <v>342</v>
      </c>
      <c r="C594" s="38" t="s">
        <v>189</v>
      </c>
      <c r="D594" s="38" t="s">
        <v>86</v>
      </c>
      <c r="E594" s="39" t="str">
        <f t="shared" si="1682"/>
        <v>0709</v>
      </c>
      <c r="F594" s="38" t="s">
        <v>356</v>
      </c>
      <c r="G594" s="17"/>
      <c r="H594" s="40" t="s">
        <v>357</v>
      </c>
      <c r="I594" s="18">
        <f t="shared" si="1835"/>
        <v>3</v>
      </c>
      <c r="J594" s="18">
        <f t="shared" si="1836"/>
        <v>3</v>
      </c>
      <c r="K594" s="18">
        <f t="shared" si="1837"/>
        <v>3</v>
      </c>
      <c r="L594" s="18">
        <f t="shared" si="1838"/>
        <v>0</v>
      </c>
      <c r="M594" s="18">
        <f t="shared" si="1839"/>
        <v>0</v>
      </c>
      <c r="N594" s="18">
        <f t="shared" si="1840"/>
        <v>0</v>
      </c>
      <c r="O594" s="18">
        <f t="shared" si="1841"/>
        <v>0</v>
      </c>
      <c r="P594" s="18">
        <f t="shared" si="1842"/>
        <v>0</v>
      </c>
      <c r="Q594" s="18">
        <f t="shared" si="1843"/>
        <v>0</v>
      </c>
      <c r="R594" s="18">
        <f t="shared" si="1844"/>
        <v>0</v>
      </c>
      <c r="S594" s="18">
        <f t="shared" si="1845"/>
        <v>0</v>
      </c>
      <c r="T594" s="18">
        <f t="shared" si="1783"/>
        <v>3</v>
      </c>
      <c r="U594" s="18">
        <f t="shared" si="1683"/>
        <v>3</v>
      </c>
      <c r="V594" s="18">
        <f t="shared" si="1684"/>
        <v>3</v>
      </c>
      <c r="W594" s="18">
        <f t="shared" si="1846"/>
        <v>0</v>
      </c>
      <c r="X594" s="18">
        <f t="shared" si="1847"/>
        <v>0</v>
      </c>
      <c r="Y594" s="18">
        <f t="shared" si="1848"/>
        <v>0</v>
      </c>
      <c r="Z594" s="18">
        <f t="shared" si="1849"/>
        <v>0</v>
      </c>
      <c r="AA594" s="18">
        <f t="shared" si="1850"/>
        <v>0</v>
      </c>
      <c r="AB594" s="18">
        <f t="shared" si="1851"/>
        <v>0</v>
      </c>
      <c r="AC594" s="18">
        <f t="shared" si="1852"/>
        <v>0</v>
      </c>
      <c r="AD594" s="18">
        <f t="shared" si="1853"/>
        <v>0</v>
      </c>
      <c r="AE594" s="18">
        <f t="shared" si="1854"/>
        <v>0</v>
      </c>
      <c r="AF594" s="41">
        <f t="shared" si="1855"/>
        <v>3</v>
      </c>
      <c r="AG594" s="41">
        <f t="shared" si="1856"/>
        <v>0</v>
      </c>
      <c r="AH594" s="41">
        <f t="shared" si="1857"/>
        <v>3</v>
      </c>
      <c r="AI594" s="41">
        <f t="shared" si="1858"/>
        <v>0</v>
      </c>
      <c r="AJ594" s="41">
        <f t="shared" si="1859"/>
        <v>0</v>
      </c>
      <c r="AK594" s="41">
        <f t="shared" si="1860"/>
        <v>0</v>
      </c>
      <c r="AL594" s="41">
        <f t="shared" si="1861"/>
        <v>0.46215000000000001</v>
      </c>
      <c r="AM594" s="41">
        <f t="shared" si="1862"/>
        <v>0.46215000000000001</v>
      </c>
      <c r="AN594" s="41">
        <f t="shared" si="1863"/>
        <v>0</v>
      </c>
      <c r="AO594" s="42">
        <f t="shared" si="1864"/>
        <v>0.46215000000000001</v>
      </c>
      <c r="AP594" s="42">
        <f t="shared" si="1865"/>
        <v>3</v>
      </c>
      <c r="AQ594" s="42">
        <f t="shared" si="1866"/>
        <v>0</v>
      </c>
      <c r="AR594" s="42">
        <f t="shared" si="1867"/>
        <v>0</v>
      </c>
      <c r="AS594" s="42">
        <f t="shared" si="1868"/>
        <v>0</v>
      </c>
      <c r="AT594" s="42">
        <f t="shared" si="1869"/>
        <v>0</v>
      </c>
      <c r="AU594" s="42">
        <f t="shared" si="1685"/>
        <v>3</v>
      </c>
      <c r="AV594" s="42">
        <f t="shared" si="1686"/>
        <v>0</v>
      </c>
      <c r="AW594" s="42">
        <f t="shared" si="1687"/>
        <v>3</v>
      </c>
      <c r="AX594" s="42">
        <f t="shared" si="1688"/>
        <v>3</v>
      </c>
      <c r="AY594" s="42">
        <f t="shared" si="1689"/>
        <v>3</v>
      </c>
      <c r="AZ594" s="42">
        <f t="shared" si="1870"/>
        <v>0</v>
      </c>
      <c r="BA594" s="43">
        <f t="shared" si="1690"/>
        <v>15.404999999999999</v>
      </c>
      <c r="BB594" s="20"/>
    </row>
    <row r="595" spans="2:54" ht="31.2" x14ac:dyDescent="0.3">
      <c r="B595" s="38" t="s">
        <v>342</v>
      </c>
      <c r="C595" s="38" t="s">
        <v>189</v>
      </c>
      <c r="D595" s="38" t="s">
        <v>86</v>
      </c>
      <c r="E595" s="39" t="str">
        <f t="shared" si="1682"/>
        <v>0709</v>
      </c>
      <c r="F595" s="38" t="s">
        <v>356</v>
      </c>
      <c r="G595" s="16" t="s">
        <v>54</v>
      </c>
      <c r="H595" s="40" t="s">
        <v>55</v>
      </c>
      <c r="I595" s="18">
        <v>3</v>
      </c>
      <c r="J595" s="18">
        <v>3</v>
      </c>
      <c r="K595" s="18">
        <v>3</v>
      </c>
      <c r="L595" s="18"/>
      <c r="M595" s="18"/>
      <c r="N595" s="18"/>
      <c r="O595" s="18">
        <v>0</v>
      </c>
      <c r="P595" s="18">
        <v>0</v>
      </c>
      <c r="Q595" s="18">
        <v>0</v>
      </c>
      <c r="R595" s="18">
        <v>0</v>
      </c>
      <c r="S595" s="18"/>
      <c r="T595" s="18">
        <f t="shared" si="1783"/>
        <v>3</v>
      </c>
      <c r="U595" s="18">
        <f t="shared" si="1683"/>
        <v>3</v>
      </c>
      <c r="V595" s="18">
        <f t="shared" si="1684"/>
        <v>3</v>
      </c>
      <c r="W595" s="18"/>
      <c r="X595" s="18"/>
      <c r="Y595" s="18"/>
      <c r="Z595" s="18"/>
      <c r="AA595" s="18"/>
      <c r="AB595" s="18"/>
      <c r="AC595" s="18"/>
      <c r="AD595" s="18"/>
      <c r="AE595" s="18"/>
      <c r="AF595" s="41">
        <v>3</v>
      </c>
      <c r="AG595" s="41"/>
      <c r="AH595" s="41">
        <f>AF595</f>
        <v>3</v>
      </c>
      <c r="AI595" s="41">
        <f>AG595</f>
        <v>0</v>
      </c>
      <c r="AJ595" s="41">
        <v>0</v>
      </c>
      <c r="AK595" s="41">
        <v>0</v>
      </c>
      <c r="AL595" s="41">
        <v>0.46215000000000001</v>
      </c>
      <c r="AM595" s="41">
        <f>AL595</f>
        <v>0.46215000000000001</v>
      </c>
      <c r="AN595" s="41">
        <v>0</v>
      </c>
      <c r="AO595" s="14">
        <v>0.46215000000000001</v>
      </c>
      <c r="AP595" s="42">
        <v>3</v>
      </c>
      <c r="AQ595" s="42">
        <v>0</v>
      </c>
      <c r="AR595" s="42">
        <v>0</v>
      </c>
      <c r="AS595" s="42">
        <v>0</v>
      </c>
      <c r="AT595" s="42">
        <v>0</v>
      </c>
      <c r="AU595" s="42">
        <f t="shared" si="1685"/>
        <v>3</v>
      </c>
      <c r="AV595" s="42">
        <f t="shared" si="1686"/>
        <v>0</v>
      </c>
      <c r="AW595" s="42">
        <f t="shared" si="1687"/>
        <v>3</v>
      </c>
      <c r="AX595" s="42">
        <f t="shared" si="1688"/>
        <v>3</v>
      </c>
      <c r="AY595" s="42">
        <f t="shared" si="1689"/>
        <v>3</v>
      </c>
      <c r="AZ595" s="42"/>
      <c r="BA595" s="43">
        <f t="shared" si="1690"/>
        <v>15.404999999999999</v>
      </c>
      <c r="BB595" s="44"/>
    </row>
    <row r="596" spans="2:54" ht="46.8" x14ac:dyDescent="0.3">
      <c r="B596" s="38" t="s">
        <v>342</v>
      </c>
      <c r="C596" s="38" t="s">
        <v>189</v>
      </c>
      <c r="D596" s="38" t="s">
        <v>86</v>
      </c>
      <c r="E596" s="39" t="str">
        <f t="shared" si="1682"/>
        <v>0709</v>
      </c>
      <c r="F596" s="38" t="s">
        <v>418</v>
      </c>
      <c r="G596" s="17"/>
      <c r="H596" s="40" t="s">
        <v>419</v>
      </c>
      <c r="I596" s="18">
        <f t="shared" ref="I596:S596" si="1871">I597+I603+I605+I609+I612</f>
        <v>176226.4</v>
      </c>
      <c r="J596" s="18">
        <f t="shared" si="1871"/>
        <v>180072.89999999997</v>
      </c>
      <c r="K596" s="18">
        <f t="shared" si="1871"/>
        <v>180072.89999999997</v>
      </c>
      <c r="L596" s="18">
        <f t="shared" si="1871"/>
        <v>0</v>
      </c>
      <c r="M596" s="18">
        <f t="shared" si="1871"/>
        <v>0</v>
      </c>
      <c r="N596" s="18">
        <f t="shared" si="1871"/>
        <v>0</v>
      </c>
      <c r="O596" s="18">
        <f t="shared" si="1871"/>
        <v>0</v>
      </c>
      <c r="P596" s="18">
        <f t="shared" si="1871"/>
        <v>0</v>
      </c>
      <c r="Q596" s="18">
        <f t="shared" si="1871"/>
        <v>610.98199999999997</v>
      </c>
      <c r="R596" s="18">
        <f t="shared" si="1871"/>
        <v>-550</v>
      </c>
      <c r="S596" s="18">
        <f t="shared" si="1871"/>
        <v>3461.0859999999998</v>
      </c>
      <c r="T596" s="18">
        <f t="shared" si="1783"/>
        <v>179748.46799999999</v>
      </c>
      <c r="U596" s="18">
        <f t="shared" si="1683"/>
        <v>180072.89999999997</v>
      </c>
      <c r="V596" s="18">
        <f t="shared" si="1684"/>
        <v>180072.89999999997</v>
      </c>
      <c r="W596" s="18">
        <f t="shared" ref="W596:AT596" si="1872">W597+W603+W605+W609+W612</f>
        <v>3461.0859999999998</v>
      </c>
      <c r="X596" s="18">
        <f t="shared" si="1872"/>
        <v>0</v>
      </c>
      <c r="Y596" s="18">
        <f t="shared" si="1872"/>
        <v>0</v>
      </c>
      <c r="Z596" s="18">
        <f t="shared" si="1872"/>
        <v>0</v>
      </c>
      <c r="AA596" s="18">
        <f t="shared" si="1872"/>
        <v>1152.7</v>
      </c>
      <c r="AB596" s="18">
        <f t="shared" si="1872"/>
        <v>0</v>
      </c>
      <c r="AC596" s="18">
        <f t="shared" si="1872"/>
        <v>1152.7</v>
      </c>
      <c r="AD596" s="18">
        <f t="shared" si="1872"/>
        <v>0</v>
      </c>
      <c r="AE596" s="18">
        <f t="shared" si="1872"/>
        <v>0</v>
      </c>
      <c r="AF596" s="41">
        <f t="shared" si="1872"/>
        <v>177865.15899999999</v>
      </c>
      <c r="AG596" s="41">
        <f t="shared" si="1872"/>
        <v>0</v>
      </c>
      <c r="AH596" s="41">
        <f t="shared" si="1872"/>
        <v>0</v>
      </c>
      <c r="AI596" s="41">
        <f t="shared" si="1872"/>
        <v>0</v>
      </c>
      <c r="AJ596" s="41">
        <f t="shared" si="1872"/>
        <v>0</v>
      </c>
      <c r="AK596" s="41">
        <f t="shared" si="1872"/>
        <v>0</v>
      </c>
      <c r="AL596" s="41">
        <f t="shared" si="1872"/>
        <v>176284.52673999997</v>
      </c>
      <c r="AM596" s="41">
        <f t="shared" si="1872"/>
        <v>0</v>
      </c>
      <c r="AN596" s="41">
        <f t="shared" si="1872"/>
        <v>0</v>
      </c>
      <c r="AO596" s="42">
        <f t="shared" si="1872"/>
        <v>121189.19578999998</v>
      </c>
      <c r="AP596" s="42">
        <f t="shared" si="1872"/>
        <v>177865.15899999999</v>
      </c>
      <c r="AQ596" s="42">
        <f t="shared" si="1872"/>
        <v>0</v>
      </c>
      <c r="AR596" s="42">
        <f t="shared" si="1872"/>
        <v>0</v>
      </c>
      <c r="AS596" s="42">
        <f t="shared" si="1872"/>
        <v>0</v>
      </c>
      <c r="AT596" s="42">
        <f t="shared" si="1872"/>
        <v>0</v>
      </c>
      <c r="AU596" s="42">
        <f t="shared" si="1685"/>
        <v>177865.15899999999</v>
      </c>
      <c r="AV596" s="42">
        <f t="shared" si="1686"/>
        <v>1883.3090000000084</v>
      </c>
      <c r="AW596" s="42">
        <f t="shared" si="1687"/>
        <v>183209.554</v>
      </c>
      <c r="AX596" s="42">
        <f t="shared" si="1688"/>
        <v>181225.59999999998</v>
      </c>
      <c r="AY596" s="42">
        <f t="shared" si="1689"/>
        <v>181225.59999999998</v>
      </c>
      <c r="AZ596" s="42">
        <f>AZ597+AZ603+AZ605+AZ609+AZ612</f>
        <v>0</v>
      </c>
      <c r="BA596" s="43">
        <f t="shared" si="1690"/>
        <v>99.111331151706878</v>
      </c>
      <c r="BB596" s="20"/>
    </row>
    <row r="597" spans="2:54" ht="46.8" x14ac:dyDescent="0.3">
      <c r="B597" s="38" t="s">
        <v>342</v>
      </c>
      <c r="C597" s="38" t="s">
        <v>189</v>
      </c>
      <c r="D597" s="38" t="s">
        <v>86</v>
      </c>
      <c r="E597" s="39" t="str">
        <f t="shared" si="1682"/>
        <v>0709</v>
      </c>
      <c r="F597" s="38" t="s">
        <v>437</v>
      </c>
      <c r="G597" s="17"/>
      <c r="H597" s="40" t="s">
        <v>71</v>
      </c>
      <c r="I597" s="18">
        <f t="shared" ref="I597:N597" si="1873">I598+I599+I601+I602</f>
        <v>133108.1</v>
      </c>
      <c r="J597" s="18">
        <f t="shared" si="1873"/>
        <v>139016.69999999998</v>
      </c>
      <c r="K597" s="18">
        <f t="shared" si="1873"/>
        <v>139016.69999999998</v>
      </c>
      <c r="L597" s="18">
        <f t="shared" si="1873"/>
        <v>0</v>
      </c>
      <c r="M597" s="18">
        <f t="shared" si="1873"/>
        <v>0</v>
      </c>
      <c r="N597" s="18">
        <f t="shared" si="1873"/>
        <v>0</v>
      </c>
      <c r="O597" s="18">
        <f>O598+O599+O601+O602+O600</f>
        <v>0</v>
      </c>
      <c r="P597" s="18">
        <f>P598+P599+P601+P602</f>
        <v>0</v>
      </c>
      <c r="Q597" s="18">
        <f>Q598+Q599+Q601+Q602</f>
        <v>0</v>
      </c>
      <c r="R597" s="18">
        <f>R598+R599+R601+R602</f>
        <v>0</v>
      </c>
      <c r="S597" s="18">
        <f>S598+S599+S601+S602</f>
        <v>1635.75</v>
      </c>
      <c r="T597" s="18">
        <f t="shared" si="1783"/>
        <v>134743.85</v>
      </c>
      <c r="U597" s="18">
        <f t="shared" si="1683"/>
        <v>139016.69999999998</v>
      </c>
      <c r="V597" s="18">
        <f t="shared" si="1684"/>
        <v>139016.69999999998</v>
      </c>
      <c r="W597" s="18">
        <f t="shared" ref="W597:AE597" si="1874">W598+W599+W601+W602</f>
        <v>1635.75</v>
      </c>
      <c r="X597" s="18">
        <f t="shared" si="1874"/>
        <v>0</v>
      </c>
      <c r="Y597" s="18">
        <f t="shared" si="1874"/>
        <v>0</v>
      </c>
      <c r="Z597" s="18">
        <f t="shared" si="1874"/>
        <v>0</v>
      </c>
      <c r="AA597" s="18">
        <f t="shared" si="1874"/>
        <v>1152.7</v>
      </c>
      <c r="AB597" s="18">
        <f t="shared" si="1874"/>
        <v>0</v>
      </c>
      <c r="AC597" s="18">
        <f t="shared" si="1874"/>
        <v>1152.7</v>
      </c>
      <c r="AD597" s="18">
        <f t="shared" si="1874"/>
        <v>0</v>
      </c>
      <c r="AE597" s="18">
        <f t="shared" si="1874"/>
        <v>0</v>
      </c>
      <c r="AF597" s="41">
        <f t="shared" ref="AF597:AT597" si="1875">AF598+AF599+AF601+AF602+AF600</f>
        <v>132860.54099999997</v>
      </c>
      <c r="AG597" s="41">
        <f t="shared" si="1875"/>
        <v>0</v>
      </c>
      <c r="AH597" s="41">
        <f t="shared" si="1875"/>
        <v>0</v>
      </c>
      <c r="AI597" s="41">
        <f t="shared" si="1875"/>
        <v>0</v>
      </c>
      <c r="AJ597" s="41">
        <f t="shared" si="1875"/>
        <v>0</v>
      </c>
      <c r="AK597" s="41">
        <f t="shared" si="1875"/>
        <v>0</v>
      </c>
      <c r="AL597" s="41">
        <f t="shared" si="1875"/>
        <v>131823.44415999998</v>
      </c>
      <c r="AM597" s="41">
        <f t="shared" si="1875"/>
        <v>0</v>
      </c>
      <c r="AN597" s="41">
        <f t="shared" si="1875"/>
        <v>0</v>
      </c>
      <c r="AO597" s="14">
        <f t="shared" si="1875"/>
        <v>98104.913589999982</v>
      </c>
      <c r="AP597" s="42">
        <f t="shared" si="1875"/>
        <v>132860.541</v>
      </c>
      <c r="AQ597" s="42">
        <f t="shared" si="1875"/>
        <v>0</v>
      </c>
      <c r="AR597" s="42">
        <f t="shared" si="1875"/>
        <v>0</v>
      </c>
      <c r="AS597" s="42">
        <f t="shared" si="1875"/>
        <v>0</v>
      </c>
      <c r="AT597" s="42">
        <f t="shared" si="1875"/>
        <v>0</v>
      </c>
      <c r="AU597" s="42">
        <f t="shared" si="1685"/>
        <v>132860.541</v>
      </c>
      <c r="AV597" s="42">
        <f t="shared" si="1686"/>
        <v>1883.3090000000084</v>
      </c>
      <c r="AW597" s="42">
        <f t="shared" si="1687"/>
        <v>136379.6</v>
      </c>
      <c r="AX597" s="42">
        <f t="shared" si="1688"/>
        <v>140169.4</v>
      </c>
      <c r="AY597" s="42">
        <f t="shared" si="1689"/>
        <v>140169.4</v>
      </c>
      <c r="AZ597" s="42">
        <f>AZ598+AZ599+AZ601+AZ602</f>
        <v>0</v>
      </c>
      <c r="BA597" s="43">
        <f t="shared" si="1690"/>
        <v>99.219409440760913</v>
      </c>
      <c r="BB597" s="20"/>
    </row>
    <row r="598" spans="2:54" ht="78" x14ac:dyDescent="0.3">
      <c r="B598" s="38" t="s">
        <v>342</v>
      </c>
      <c r="C598" s="38" t="s">
        <v>189</v>
      </c>
      <c r="D598" s="38" t="s">
        <v>86</v>
      </c>
      <c r="E598" s="39" t="str">
        <f t="shared" si="1682"/>
        <v>0709</v>
      </c>
      <c r="F598" s="38" t="s">
        <v>437</v>
      </c>
      <c r="G598" s="16" t="s">
        <v>66</v>
      </c>
      <c r="H598" s="40" t="s">
        <v>67</v>
      </c>
      <c r="I598" s="18">
        <v>60551.6</v>
      </c>
      <c r="J598" s="18">
        <v>62413.399999999994</v>
      </c>
      <c r="K598" s="18">
        <v>62413.399999999994</v>
      </c>
      <c r="L598" s="18"/>
      <c r="M598" s="18"/>
      <c r="N598" s="18"/>
      <c r="O598" s="18">
        <v>0</v>
      </c>
      <c r="P598" s="18">
        <v>0</v>
      </c>
      <c r="Q598" s="18">
        <v>0</v>
      </c>
      <c r="R598" s="18">
        <v>0</v>
      </c>
      <c r="S598" s="18">
        <v>1635.75</v>
      </c>
      <c r="T598" s="18">
        <f t="shared" si="1783"/>
        <v>62187.35</v>
      </c>
      <c r="U598" s="18">
        <f t="shared" si="1683"/>
        <v>62413.399999999994</v>
      </c>
      <c r="V598" s="18">
        <f t="shared" si="1684"/>
        <v>62413.399999999994</v>
      </c>
      <c r="W598" s="18">
        <v>1635.75</v>
      </c>
      <c r="X598" s="18"/>
      <c r="Y598" s="18"/>
      <c r="Z598" s="18"/>
      <c r="AA598" s="18">
        <v>1152.7</v>
      </c>
      <c r="AB598" s="18"/>
      <c r="AC598" s="18">
        <v>1152.7</v>
      </c>
      <c r="AD598" s="18"/>
      <c r="AE598" s="18"/>
      <c r="AF598" s="41">
        <v>59298.720020000001</v>
      </c>
      <c r="AG598" s="41"/>
      <c r="AH598" s="41">
        <v>0</v>
      </c>
      <c r="AI598" s="41">
        <v>0</v>
      </c>
      <c r="AJ598" s="41">
        <v>0</v>
      </c>
      <c r="AK598" s="41">
        <v>0</v>
      </c>
      <c r="AL598" s="41">
        <v>58265.064019999998</v>
      </c>
      <c r="AM598" s="41">
        <v>0</v>
      </c>
      <c r="AN598" s="41">
        <v>0</v>
      </c>
      <c r="AO598" s="42">
        <v>42959.240339999997</v>
      </c>
      <c r="AP598" s="42">
        <v>60302.750699999997</v>
      </c>
      <c r="AQ598" s="42">
        <v>0</v>
      </c>
      <c r="AR598" s="42">
        <v>0</v>
      </c>
      <c r="AS598" s="42">
        <v>0</v>
      </c>
      <c r="AT598" s="42">
        <v>0</v>
      </c>
      <c r="AU598" s="42">
        <f t="shared" si="1685"/>
        <v>60302.750699999997</v>
      </c>
      <c r="AV598" s="42">
        <f t="shared" si="1686"/>
        <v>1884.5993000000017</v>
      </c>
      <c r="AW598" s="42">
        <f t="shared" si="1687"/>
        <v>63823.1</v>
      </c>
      <c r="AX598" s="42">
        <f t="shared" si="1688"/>
        <v>63566.099999999991</v>
      </c>
      <c r="AY598" s="42">
        <f t="shared" si="1689"/>
        <v>63566.099999999991</v>
      </c>
      <c r="AZ598" s="42"/>
      <c r="BA598" s="43">
        <f t="shared" si="1690"/>
        <v>98.256866253350196</v>
      </c>
      <c r="BB598" s="44"/>
    </row>
    <row r="599" spans="2:54" ht="31.2" x14ac:dyDescent="0.3">
      <c r="B599" s="38" t="s">
        <v>342</v>
      </c>
      <c r="C599" s="38" t="s">
        <v>189</v>
      </c>
      <c r="D599" s="38" t="s">
        <v>86</v>
      </c>
      <c r="E599" s="39" t="str">
        <f t="shared" si="1682"/>
        <v>0709</v>
      </c>
      <c r="F599" s="38" t="s">
        <v>437</v>
      </c>
      <c r="G599" s="16" t="s">
        <v>54</v>
      </c>
      <c r="H599" s="40" t="s">
        <v>55</v>
      </c>
      <c r="I599" s="18">
        <v>13189.899999999998</v>
      </c>
      <c r="J599" s="18">
        <v>13189.899999999998</v>
      </c>
      <c r="K599" s="18">
        <v>13189.899999999998</v>
      </c>
      <c r="L599" s="18"/>
      <c r="M599" s="18"/>
      <c r="N599" s="18"/>
      <c r="O599" s="18">
        <v>0</v>
      </c>
      <c r="P599" s="18">
        <v>0</v>
      </c>
      <c r="Q599" s="18">
        <v>0</v>
      </c>
      <c r="R599" s="18">
        <v>0</v>
      </c>
      <c r="S599" s="18"/>
      <c r="T599" s="18">
        <f t="shared" si="1783"/>
        <v>13189.899999999998</v>
      </c>
      <c r="U599" s="18">
        <f t="shared" si="1683"/>
        <v>13189.899999999998</v>
      </c>
      <c r="V599" s="18">
        <f t="shared" si="1684"/>
        <v>13189.899999999998</v>
      </c>
      <c r="W599" s="18"/>
      <c r="X599" s="18"/>
      <c r="Y599" s="18"/>
      <c r="Z599" s="18"/>
      <c r="AA599" s="18"/>
      <c r="AB599" s="18"/>
      <c r="AC599" s="18"/>
      <c r="AD599" s="18"/>
      <c r="AE599" s="18"/>
      <c r="AF599" s="41">
        <v>12525.77448</v>
      </c>
      <c r="AG599" s="41"/>
      <c r="AH599" s="41">
        <v>0</v>
      </c>
      <c r="AI599" s="41">
        <v>0</v>
      </c>
      <c r="AJ599" s="41">
        <v>0</v>
      </c>
      <c r="AK599" s="41">
        <v>0</v>
      </c>
      <c r="AL599" s="41">
        <v>12525.65748</v>
      </c>
      <c r="AM599" s="41">
        <v>0</v>
      </c>
      <c r="AN599" s="41">
        <v>0</v>
      </c>
      <c r="AO599" s="14">
        <v>10644.70695</v>
      </c>
      <c r="AP599" s="42">
        <v>13189.9</v>
      </c>
      <c r="AQ599" s="42">
        <v>0</v>
      </c>
      <c r="AR599" s="42">
        <v>0</v>
      </c>
      <c r="AS599" s="42">
        <v>0</v>
      </c>
      <c r="AT599" s="42">
        <v>0</v>
      </c>
      <c r="AU599" s="42">
        <f t="shared" si="1685"/>
        <v>13189.9</v>
      </c>
      <c r="AV599" s="42">
        <f t="shared" si="1686"/>
        <v>0</v>
      </c>
      <c r="AW599" s="42">
        <f t="shared" si="1687"/>
        <v>13189.899999999998</v>
      </c>
      <c r="AX599" s="42">
        <f t="shared" si="1688"/>
        <v>13189.899999999998</v>
      </c>
      <c r="AY599" s="42">
        <f t="shared" si="1689"/>
        <v>13189.899999999998</v>
      </c>
      <c r="AZ599" s="42"/>
      <c r="BA599" s="43">
        <f t="shared" si="1690"/>
        <v>99.999065926021686</v>
      </c>
      <c r="BB599" s="44"/>
    </row>
    <row r="600" spans="2:54" x14ac:dyDescent="0.3">
      <c r="B600" s="38" t="s">
        <v>342</v>
      </c>
      <c r="C600" s="38" t="s">
        <v>189</v>
      </c>
      <c r="D600" s="38" t="s">
        <v>86</v>
      </c>
      <c r="E600" s="39" t="str">
        <f t="shared" si="1682"/>
        <v>0709</v>
      </c>
      <c r="F600" s="38" t="s">
        <v>437</v>
      </c>
      <c r="G600" s="16" t="s">
        <v>68</v>
      </c>
      <c r="H600" s="40" t="s">
        <v>69</v>
      </c>
      <c r="I600" s="18"/>
      <c r="J600" s="18"/>
      <c r="K600" s="18"/>
      <c r="L600" s="18"/>
      <c r="M600" s="18"/>
      <c r="N600" s="18"/>
      <c r="O600" s="18">
        <v>0</v>
      </c>
      <c r="P600" s="18"/>
      <c r="Q600" s="18"/>
      <c r="R600" s="18"/>
      <c r="S600" s="18"/>
      <c r="T600" s="18">
        <f t="shared" si="1783"/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41">
        <v>1.2903</v>
      </c>
      <c r="AG600" s="41"/>
      <c r="AH600" s="41">
        <v>0</v>
      </c>
      <c r="AI600" s="41">
        <v>0</v>
      </c>
      <c r="AJ600" s="41">
        <v>0</v>
      </c>
      <c r="AK600" s="41">
        <v>0</v>
      </c>
      <c r="AL600" s="41">
        <v>1.2903</v>
      </c>
      <c r="AM600" s="41">
        <v>0</v>
      </c>
      <c r="AN600" s="41">
        <v>0</v>
      </c>
      <c r="AO600" s="42">
        <v>1.2903</v>
      </c>
      <c r="AP600" s="42">
        <v>1.2903</v>
      </c>
      <c r="AQ600" s="42">
        <v>0</v>
      </c>
      <c r="AR600" s="42">
        <v>0</v>
      </c>
      <c r="AS600" s="42">
        <v>0</v>
      </c>
      <c r="AT600" s="42">
        <v>0</v>
      </c>
      <c r="AU600" s="42">
        <f t="shared" si="1685"/>
        <v>1.2903</v>
      </c>
      <c r="AV600" s="42">
        <f t="shared" si="1686"/>
        <v>-1.2903</v>
      </c>
      <c r="AW600" s="42"/>
      <c r="AX600" s="42"/>
      <c r="AY600" s="42"/>
      <c r="AZ600" s="42"/>
      <c r="BA600" s="43">
        <f t="shared" si="1690"/>
        <v>100</v>
      </c>
      <c r="BB600" s="44"/>
    </row>
    <row r="601" spans="2:54" ht="31.2" x14ac:dyDescent="0.3">
      <c r="B601" s="38" t="s">
        <v>342</v>
      </c>
      <c r="C601" s="38" t="s">
        <v>189</v>
      </c>
      <c r="D601" s="38" t="s">
        <v>86</v>
      </c>
      <c r="E601" s="39" t="str">
        <f t="shared" si="1682"/>
        <v>0709</v>
      </c>
      <c r="F601" s="38" t="s">
        <v>437</v>
      </c>
      <c r="G601" s="16" t="s">
        <v>150</v>
      </c>
      <c r="H601" s="40" t="s">
        <v>151</v>
      </c>
      <c r="I601" s="18">
        <v>58941.1</v>
      </c>
      <c r="J601" s="18">
        <v>62987.9</v>
      </c>
      <c r="K601" s="18">
        <v>62987.9</v>
      </c>
      <c r="L601" s="18"/>
      <c r="M601" s="18"/>
      <c r="N601" s="18"/>
      <c r="O601" s="18">
        <v>0</v>
      </c>
      <c r="P601" s="18">
        <v>0</v>
      </c>
      <c r="Q601" s="18">
        <v>0</v>
      </c>
      <c r="R601" s="18">
        <v>0</v>
      </c>
      <c r="S601" s="18"/>
      <c r="T601" s="18">
        <f t="shared" si="1783"/>
        <v>58941.1</v>
      </c>
      <c r="U601" s="18">
        <f t="shared" si="1683"/>
        <v>62987.9</v>
      </c>
      <c r="V601" s="18">
        <f t="shared" si="1684"/>
        <v>62987.9</v>
      </c>
      <c r="W601" s="18"/>
      <c r="X601" s="18"/>
      <c r="Y601" s="18"/>
      <c r="Z601" s="18"/>
      <c r="AA601" s="18"/>
      <c r="AB601" s="18"/>
      <c r="AC601" s="18"/>
      <c r="AD601" s="18"/>
      <c r="AE601" s="18"/>
      <c r="AF601" s="41">
        <v>60585.744200000001</v>
      </c>
      <c r="AG601" s="41"/>
      <c r="AH601" s="41">
        <v>0</v>
      </c>
      <c r="AI601" s="41">
        <v>0</v>
      </c>
      <c r="AJ601" s="41">
        <v>0</v>
      </c>
      <c r="AK601" s="41">
        <v>0</v>
      </c>
      <c r="AL601" s="41">
        <v>60582.420359999996</v>
      </c>
      <c r="AM601" s="41">
        <v>0</v>
      </c>
      <c r="AN601" s="41">
        <v>0</v>
      </c>
      <c r="AO601" s="14">
        <v>44152.1</v>
      </c>
      <c r="AP601" s="42">
        <v>58941.1</v>
      </c>
      <c r="AQ601" s="42">
        <v>0</v>
      </c>
      <c r="AR601" s="42">
        <v>0</v>
      </c>
      <c r="AS601" s="42">
        <v>0</v>
      </c>
      <c r="AT601" s="42">
        <v>0</v>
      </c>
      <c r="AU601" s="42">
        <f t="shared" si="1685"/>
        <v>58941.1</v>
      </c>
      <c r="AV601" s="42">
        <f t="shared" si="1686"/>
        <v>0</v>
      </c>
      <c r="AW601" s="42">
        <f t="shared" si="1687"/>
        <v>58941.1</v>
      </c>
      <c r="AX601" s="42">
        <f t="shared" si="1688"/>
        <v>62987.9</v>
      </c>
      <c r="AY601" s="42">
        <f t="shared" si="1689"/>
        <v>62987.9</v>
      </c>
      <c r="AZ601" s="42"/>
      <c r="BA601" s="43">
        <f t="shared" si="1690"/>
        <v>99.994513824920546</v>
      </c>
      <c r="BB601" s="44"/>
    </row>
    <row r="602" spans="2:54" x14ac:dyDescent="0.3">
      <c r="B602" s="38" t="s">
        <v>342</v>
      </c>
      <c r="C602" s="38" t="s">
        <v>189</v>
      </c>
      <c r="D602" s="38" t="s">
        <v>86</v>
      </c>
      <c r="E602" s="39" t="str">
        <f t="shared" si="1682"/>
        <v>0709</v>
      </c>
      <c r="F602" s="38" t="s">
        <v>437</v>
      </c>
      <c r="G602" s="16" t="s">
        <v>56</v>
      </c>
      <c r="H602" s="40" t="s">
        <v>57</v>
      </c>
      <c r="I602" s="18">
        <v>425.5</v>
      </c>
      <c r="J602" s="18">
        <v>425.5</v>
      </c>
      <c r="K602" s="18">
        <v>425.5</v>
      </c>
      <c r="L602" s="18"/>
      <c r="M602" s="18"/>
      <c r="N602" s="18"/>
      <c r="O602" s="18">
        <v>0</v>
      </c>
      <c r="P602" s="18">
        <v>0</v>
      </c>
      <c r="Q602" s="18">
        <v>0</v>
      </c>
      <c r="R602" s="18">
        <v>0</v>
      </c>
      <c r="S602" s="18"/>
      <c r="T602" s="18">
        <f t="shared" si="1783"/>
        <v>425.5</v>
      </c>
      <c r="U602" s="18">
        <f t="shared" si="1683"/>
        <v>425.5</v>
      </c>
      <c r="V602" s="18">
        <f t="shared" si="1684"/>
        <v>425.5</v>
      </c>
      <c r="W602" s="18"/>
      <c r="X602" s="18"/>
      <c r="Y602" s="18"/>
      <c r="Z602" s="18"/>
      <c r="AA602" s="18"/>
      <c r="AB602" s="18"/>
      <c r="AC602" s="18"/>
      <c r="AD602" s="18"/>
      <c r="AE602" s="18"/>
      <c r="AF602" s="41">
        <v>449.012</v>
      </c>
      <c r="AG602" s="41"/>
      <c r="AH602" s="41">
        <v>0</v>
      </c>
      <c r="AI602" s="41">
        <v>0</v>
      </c>
      <c r="AJ602" s="41">
        <v>0</v>
      </c>
      <c r="AK602" s="41">
        <v>0</v>
      </c>
      <c r="AL602" s="41">
        <v>449.012</v>
      </c>
      <c r="AM602" s="41">
        <v>0</v>
      </c>
      <c r="AN602" s="41">
        <v>0</v>
      </c>
      <c r="AO602" s="42">
        <v>347.57600000000002</v>
      </c>
      <c r="AP602" s="42">
        <v>425.5</v>
      </c>
      <c r="AQ602" s="42">
        <v>0</v>
      </c>
      <c r="AR602" s="42">
        <v>0</v>
      </c>
      <c r="AS602" s="42">
        <v>0</v>
      </c>
      <c r="AT602" s="42">
        <v>0</v>
      </c>
      <c r="AU602" s="42">
        <f t="shared" si="1685"/>
        <v>425.5</v>
      </c>
      <c r="AV602" s="42">
        <f t="shared" si="1686"/>
        <v>0</v>
      </c>
      <c r="AW602" s="42">
        <f t="shared" si="1687"/>
        <v>425.5</v>
      </c>
      <c r="AX602" s="42">
        <f t="shared" si="1688"/>
        <v>425.5</v>
      </c>
      <c r="AY602" s="42">
        <f t="shared" si="1689"/>
        <v>425.5</v>
      </c>
      <c r="AZ602" s="42"/>
      <c r="BA602" s="43">
        <f t="shared" si="1690"/>
        <v>100</v>
      </c>
      <c r="BB602" s="44"/>
    </row>
    <row r="603" spans="2:54" x14ac:dyDescent="0.3">
      <c r="B603" s="38" t="s">
        <v>342</v>
      </c>
      <c r="C603" s="38" t="s">
        <v>189</v>
      </c>
      <c r="D603" s="38" t="s">
        <v>86</v>
      </c>
      <c r="E603" s="39" t="str">
        <f t="shared" si="1682"/>
        <v>0709</v>
      </c>
      <c r="F603" s="38" t="s">
        <v>438</v>
      </c>
      <c r="G603" s="17"/>
      <c r="H603" s="40" t="s">
        <v>255</v>
      </c>
      <c r="I603" s="18">
        <f t="shared" ref="I603:S603" si="1876">I604</f>
        <v>2319.6999999999998</v>
      </c>
      <c r="J603" s="18">
        <f t="shared" si="1876"/>
        <v>0</v>
      </c>
      <c r="K603" s="18">
        <f t="shared" si="1876"/>
        <v>0</v>
      </c>
      <c r="L603" s="18">
        <f t="shared" si="1876"/>
        <v>0</v>
      </c>
      <c r="M603" s="18">
        <f t="shared" si="1876"/>
        <v>0</v>
      </c>
      <c r="N603" s="18">
        <f t="shared" si="1876"/>
        <v>0</v>
      </c>
      <c r="O603" s="18">
        <f t="shared" si="1876"/>
        <v>0</v>
      </c>
      <c r="P603" s="18">
        <f t="shared" si="1876"/>
        <v>0</v>
      </c>
      <c r="Q603" s="18">
        <f t="shared" si="1876"/>
        <v>0</v>
      </c>
      <c r="R603" s="18">
        <f t="shared" si="1876"/>
        <v>0</v>
      </c>
      <c r="S603" s="18">
        <f t="shared" si="1876"/>
        <v>1517.5160000000001</v>
      </c>
      <c r="T603" s="18">
        <f t="shared" si="1783"/>
        <v>3837.2159999999999</v>
      </c>
      <c r="U603" s="18">
        <f t="shared" si="1683"/>
        <v>0</v>
      </c>
      <c r="V603" s="18">
        <f t="shared" si="1684"/>
        <v>0</v>
      </c>
      <c r="W603" s="18">
        <f t="shared" ref="W603:AD603" si="1877">W604</f>
        <v>1517.5160000000001</v>
      </c>
      <c r="X603" s="18">
        <f t="shared" si="1877"/>
        <v>0</v>
      </c>
      <c r="Y603" s="18">
        <f t="shared" si="1877"/>
        <v>0</v>
      </c>
      <c r="Z603" s="18">
        <f t="shared" si="1877"/>
        <v>0</v>
      </c>
      <c r="AA603" s="18">
        <f t="shared" si="1877"/>
        <v>0</v>
      </c>
      <c r="AB603" s="18">
        <f t="shared" si="1877"/>
        <v>0</v>
      </c>
      <c r="AC603" s="18">
        <f t="shared" si="1877"/>
        <v>0</v>
      </c>
      <c r="AD603" s="18">
        <f t="shared" si="1877"/>
        <v>0</v>
      </c>
      <c r="AE603" s="18"/>
      <c r="AF603" s="41">
        <f t="shared" ref="AF603:AT603" si="1878">AF604</f>
        <v>3837.2159999999999</v>
      </c>
      <c r="AG603" s="41">
        <f t="shared" si="1878"/>
        <v>0</v>
      </c>
      <c r="AH603" s="41">
        <f t="shared" si="1878"/>
        <v>0</v>
      </c>
      <c r="AI603" s="41">
        <f t="shared" si="1878"/>
        <v>0</v>
      </c>
      <c r="AJ603" s="41">
        <f t="shared" si="1878"/>
        <v>0</v>
      </c>
      <c r="AK603" s="41">
        <f t="shared" si="1878"/>
        <v>0</v>
      </c>
      <c r="AL603" s="41">
        <f t="shared" si="1878"/>
        <v>3837.2159999999999</v>
      </c>
      <c r="AM603" s="41">
        <f t="shared" si="1878"/>
        <v>0</v>
      </c>
      <c r="AN603" s="41">
        <f t="shared" si="1878"/>
        <v>0</v>
      </c>
      <c r="AO603" s="14">
        <f t="shared" si="1878"/>
        <v>2169.0100000000002</v>
      </c>
      <c r="AP603" s="42">
        <f t="shared" si="1878"/>
        <v>3837.2159999999999</v>
      </c>
      <c r="AQ603" s="42">
        <f t="shared" si="1878"/>
        <v>0</v>
      </c>
      <c r="AR603" s="42">
        <f t="shared" si="1878"/>
        <v>0</v>
      </c>
      <c r="AS603" s="42">
        <f t="shared" si="1878"/>
        <v>0</v>
      </c>
      <c r="AT603" s="42">
        <f t="shared" si="1878"/>
        <v>0</v>
      </c>
      <c r="AU603" s="42">
        <f t="shared" si="1685"/>
        <v>3837.2159999999999</v>
      </c>
      <c r="AV603" s="42">
        <f t="shared" si="1686"/>
        <v>0</v>
      </c>
      <c r="AW603" s="42">
        <f t="shared" si="1687"/>
        <v>5354.732</v>
      </c>
      <c r="AX603" s="42">
        <f t="shared" si="1688"/>
        <v>0</v>
      </c>
      <c r="AY603" s="42">
        <f t="shared" si="1689"/>
        <v>0</v>
      </c>
      <c r="AZ603" s="42">
        <f>AZ604</f>
        <v>0</v>
      </c>
      <c r="BA603" s="43">
        <f t="shared" si="1690"/>
        <v>100</v>
      </c>
      <c r="BB603" s="20"/>
    </row>
    <row r="604" spans="2:54" ht="31.2" x14ac:dyDescent="0.3">
      <c r="B604" s="38" t="s">
        <v>342</v>
      </c>
      <c r="C604" s="38" t="s">
        <v>189</v>
      </c>
      <c r="D604" s="38" t="s">
        <v>86</v>
      </c>
      <c r="E604" s="39" t="str">
        <f t="shared" si="1682"/>
        <v>0709</v>
      </c>
      <c r="F604" s="38" t="s">
        <v>438</v>
      </c>
      <c r="G604" s="16" t="s">
        <v>150</v>
      </c>
      <c r="H604" s="40" t="s">
        <v>151</v>
      </c>
      <c r="I604" s="18">
        <v>2319.6999999999998</v>
      </c>
      <c r="J604" s="18">
        <v>0</v>
      </c>
      <c r="K604" s="18">
        <v>0</v>
      </c>
      <c r="L604" s="18"/>
      <c r="M604" s="18"/>
      <c r="N604" s="18"/>
      <c r="O604" s="18">
        <v>0</v>
      </c>
      <c r="P604" s="18">
        <v>0</v>
      </c>
      <c r="Q604" s="18">
        <v>0</v>
      </c>
      <c r="R604" s="18">
        <v>0</v>
      </c>
      <c r="S604" s="18">
        <v>1517.5160000000001</v>
      </c>
      <c r="T604" s="18">
        <f t="shared" si="1783"/>
        <v>3837.2159999999999</v>
      </c>
      <c r="U604" s="18">
        <f t="shared" si="1683"/>
        <v>0</v>
      </c>
      <c r="V604" s="18">
        <f t="shared" si="1684"/>
        <v>0</v>
      </c>
      <c r="W604" s="18">
        <v>1517.5160000000001</v>
      </c>
      <c r="X604" s="18"/>
      <c r="Y604" s="18"/>
      <c r="Z604" s="18"/>
      <c r="AA604" s="18"/>
      <c r="AB604" s="18"/>
      <c r="AC604" s="18"/>
      <c r="AD604" s="18"/>
      <c r="AE604" s="18"/>
      <c r="AF604" s="41">
        <v>3837.2159999999999</v>
      </c>
      <c r="AG604" s="41"/>
      <c r="AH604" s="41">
        <v>0</v>
      </c>
      <c r="AI604" s="41">
        <v>0</v>
      </c>
      <c r="AJ604" s="41">
        <v>0</v>
      </c>
      <c r="AK604" s="41">
        <v>0</v>
      </c>
      <c r="AL604" s="41">
        <v>3837.2159999999999</v>
      </c>
      <c r="AM604" s="41">
        <v>0</v>
      </c>
      <c r="AN604" s="41">
        <v>0</v>
      </c>
      <c r="AO604" s="42">
        <v>2169.0100000000002</v>
      </c>
      <c r="AP604" s="42">
        <v>3837.2159999999999</v>
      </c>
      <c r="AQ604" s="42">
        <v>0</v>
      </c>
      <c r="AR604" s="42">
        <v>0</v>
      </c>
      <c r="AS604" s="42">
        <v>0</v>
      </c>
      <c r="AT604" s="42">
        <v>0</v>
      </c>
      <c r="AU604" s="42">
        <f t="shared" si="1685"/>
        <v>3837.2159999999999</v>
      </c>
      <c r="AV604" s="42">
        <f t="shared" si="1686"/>
        <v>0</v>
      </c>
      <c r="AW604" s="42">
        <f t="shared" si="1687"/>
        <v>5354.732</v>
      </c>
      <c r="AX604" s="42">
        <f t="shared" si="1688"/>
        <v>0</v>
      </c>
      <c r="AY604" s="42">
        <f t="shared" si="1689"/>
        <v>0</v>
      </c>
      <c r="AZ604" s="42"/>
      <c r="BA604" s="43">
        <f t="shared" si="1690"/>
        <v>100</v>
      </c>
      <c r="BB604" s="44"/>
    </row>
    <row r="605" spans="2:54" ht="31.2" x14ac:dyDescent="0.3">
      <c r="B605" s="38" t="s">
        <v>342</v>
      </c>
      <c r="C605" s="38" t="s">
        <v>189</v>
      </c>
      <c r="D605" s="38" t="s">
        <v>86</v>
      </c>
      <c r="E605" s="39" t="str">
        <f t="shared" si="1682"/>
        <v>0709</v>
      </c>
      <c r="F605" s="38" t="s">
        <v>420</v>
      </c>
      <c r="G605" s="17"/>
      <c r="H605" s="40" t="s">
        <v>421</v>
      </c>
      <c r="I605" s="18">
        <f t="shared" ref="I605:S605" si="1879">I606+I607+I608</f>
        <v>35814.199999999997</v>
      </c>
      <c r="J605" s="18">
        <f t="shared" si="1879"/>
        <v>36071.799999999996</v>
      </c>
      <c r="K605" s="18">
        <f t="shared" si="1879"/>
        <v>36071.799999999996</v>
      </c>
      <c r="L605" s="18">
        <f t="shared" si="1879"/>
        <v>0</v>
      </c>
      <c r="M605" s="18">
        <f t="shared" si="1879"/>
        <v>0</v>
      </c>
      <c r="N605" s="18">
        <f t="shared" si="1879"/>
        <v>0</v>
      </c>
      <c r="O605" s="18">
        <f t="shared" si="1879"/>
        <v>0</v>
      </c>
      <c r="P605" s="18">
        <f t="shared" si="1879"/>
        <v>0</v>
      </c>
      <c r="Q605" s="18">
        <f t="shared" si="1879"/>
        <v>0</v>
      </c>
      <c r="R605" s="18">
        <f t="shared" si="1879"/>
        <v>-550</v>
      </c>
      <c r="S605" s="18">
        <f t="shared" si="1879"/>
        <v>226.26300000000001</v>
      </c>
      <c r="T605" s="18">
        <f t="shared" si="1783"/>
        <v>35490.462999999996</v>
      </c>
      <c r="U605" s="18">
        <f t="shared" si="1683"/>
        <v>36071.799999999996</v>
      </c>
      <c r="V605" s="18">
        <f t="shared" si="1684"/>
        <v>36071.799999999996</v>
      </c>
      <c r="W605" s="18">
        <f t="shared" ref="W605:AT605" si="1880">W606+W607+W608</f>
        <v>226.26300000000001</v>
      </c>
      <c r="X605" s="18">
        <f t="shared" si="1880"/>
        <v>0</v>
      </c>
      <c r="Y605" s="18">
        <f t="shared" si="1880"/>
        <v>0</v>
      </c>
      <c r="Z605" s="18">
        <f t="shared" si="1880"/>
        <v>0</v>
      </c>
      <c r="AA605" s="18">
        <f t="shared" si="1880"/>
        <v>0</v>
      </c>
      <c r="AB605" s="18">
        <f t="shared" si="1880"/>
        <v>0</v>
      </c>
      <c r="AC605" s="18">
        <f t="shared" si="1880"/>
        <v>0</v>
      </c>
      <c r="AD605" s="18">
        <f t="shared" si="1880"/>
        <v>0</v>
      </c>
      <c r="AE605" s="18">
        <f t="shared" si="1880"/>
        <v>0</v>
      </c>
      <c r="AF605" s="41">
        <f t="shared" si="1880"/>
        <v>35490.463000000003</v>
      </c>
      <c r="AG605" s="41">
        <f t="shared" si="1880"/>
        <v>0</v>
      </c>
      <c r="AH605" s="41">
        <f t="shared" si="1880"/>
        <v>0</v>
      </c>
      <c r="AI605" s="41">
        <f t="shared" si="1880"/>
        <v>0</v>
      </c>
      <c r="AJ605" s="41">
        <f t="shared" si="1880"/>
        <v>0</v>
      </c>
      <c r="AK605" s="41">
        <f t="shared" si="1880"/>
        <v>0</v>
      </c>
      <c r="AL605" s="41">
        <f t="shared" si="1880"/>
        <v>34946.967579999997</v>
      </c>
      <c r="AM605" s="41">
        <f t="shared" si="1880"/>
        <v>0</v>
      </c>
      <c r="AN605" s="41">
        <f t="shared" si="1880"/>
        <v>0</v>
      </c>
      <c r="AO605" s="14">
        <f t="shared" si="1880"/>
        <v>19277.355200000002</v>
      </c>
      <c r="AP605" s="42">
        <f t="shared" si="1880"/>
        <v>35490.463000000003</v>
      </c>
      <c r="AQ605" s="42">
        <f t="shared" si="1880"/>
        <v>0</v>
      </c>
      <c r="AR605" s="42">
        <f t="shared" si="1880"/>
        <v>0</v>
      </c>
      <c r="AS605" s="42">
        <f t="shared" si="1880"/>
        <v>0</v>
      </c>
      <c r="AT605" s="42">
        <f t="shared" si="1880"/>
        <v>0</v>
      </c>
      <c r="AU605" s="42">
        <f t="shared" si="1685"/>
        <v>35490.463000000003</v>
      </c>
      <c r="AV605" s="42">
        <f t="shared" si="1686"/>
        <v>0</v>
      </c>
      <c r="AW605" s="42">
        <f t="shared" si="1687"/>
        <v>35716.725999999995</v>
      </c>
      <c r="AX605" s="42">
        <f t="shared" si="1688"/>
        <v>36071.799999999996</v>
      </c>
      <c r="AY605" s="42">
        <f t="shared" si="1689"/>
        <v>36071.799999999996</v>
      </c>
      <c r="AZ605" s="42">
        <f>AZ606+AZ607+AZ608</f>
        <v>0</v>
      </c>
      <c r="BA605" s="43">
        <f t="shared" si="1690"/>
        <v>98.468615582727097</v>
      </c>
      <c r="BB605" s="20"/>
    </row>
    <row r="606" spans="2:54" ht="31.2" x14ac:dyDescent="0.3">
      <c r="B606" s="38" t="s">
        <v>342</v>
      </c>
      <c r="C606" s="38" t="s">
        <v>189</v>
      </c>
      <c r="D606" s="38" t="s">
        <v>86</v>
      </c>
      <c r="E606" s="39" t="str">
        <f t="shared" si="1682"/>
        <v>0709</v>
      </c>
      <c r="F606" s="38" t="s">
        <v>420</v>
      </c>
      <c r="G606" s="16" t="s">
        <v>54</v>
      </c>
      <c r="H606" s="40" t="s">
        <v>55</v>
      </c>
      <c r="I606" s="18">
        <v>1000</v>
      </c>
      <c r="J606" s="18">
        <v>1000</v>
      </c>
      <c r="K606" s="18">
        <v>1000</v>
      </c>
      <c r="L606" s="18"/>
      <c r="M606" s="18"/>
      <c r="N606" s="18"/>
      <c r="O606" s="18">
        <v>0</v>
      </c>
      <c r="P606" s="18">
        <v>0</v>
      </c>
      <c r="Q606" s="18">
        <v>0</v>
      </c>
      <c r="R606" s="18">
        <v>0</v>
      </c>
      <c r="S606" s="18"/>
      <c r="T606" s="18">
        <f t="shared" si="1783"/>
        <v>1000</v>
      </c>
      <c r="U606" s="18">
        <f t="shared" si="1683"/>
        <v>1000</v>
      </c>
      <c r="V606" s="18">
        <f t="shared" si="1684"/>
        <v>1000</v>
      </c>
      <c r="W606" s="18"/>
      <c r="X606" s="18"/>
      <c r="Y606" s="18"/>
      <c r="Z606" s="18"/>
      <c r="AA606" s="18"/>
      <c r="AB606" s="18"/>
      <c r="AC606" s="18"/>
      <c r="AD606" s="18"/>
      <c r="AE606" s="18"/>
      <c r="AF606" s="41">
        <v>1000</v>
      </c>
      <c r="AG606" s="41"/>
      <c r="AH606" s="41">
        <v>0</v>
      </c>
      <c r="AI606" s="41">
        <v>0</v>
      </c>
      <c r="AJ606" s="41">
        <v>0</v>
      </c>
      <c r="AK606" s="41">
        <v>0</v>
      </c>
      <c r="AL606" s="41">
        <v>1000</v>
      </c>
      <c r="AM606" s="41">
        <v>0</v>
      </c>
      <c r="AN606" s="41">
        <v>0</v>
      </c>
      <c r="AO606" s="42">
        <v>738.47</v>
      </c>
      <c r="AP606" s="42">
        <v>1000</v>
      </c>
      <c r="AQ606" s="42">
        <v>0</v>
      </c>
      <c r="AR606" s="42">
        <v>0</v>
      </c>
      <c r="AS606" s="42">
        <v>0</v>
      </c>
      <c r="AT606" s="42">
        <v>0</v>
      </c>
      <c r="AU606" s="42">
        <f t="shared" si="1685"/>
        <v>1000</v>
      </c>
      <c r="AV606" s="42">
        <f t="shared" si="1686"/>
        <v>0</v>
      </c>
      <c r="AW606" s="42">
        <f t="shared" si="1687"/>
        <v>1000</v>
      </c>
      <c r="AX606" s="42">
        <f t="shared" si="1688"/>
        <v>1000</v>
      </c>
      <c r="AY606" s="42">
        <f t="shared" si="1689"/>
        <v>1000</v>
      </c>
      <c r="AZ606" s="42"/>
      <c r="BA606" s="43">
        <f t="shared" si="1690"/>
        <v>100</v>
      </c>
      <c r="BB606" s="44"/>
    </row>
    <row r="607" spans="2:54" x14ac:dyDescent="0.3">
      <c r="B607" s="38" t="s">
        <v>342</v>
      </c>
      <c r="C607" s="38" t="s">
        <v>189</v>
      </c>
      <c r="D607" s="38" t="s">
        <v>86</v>
      </c>
      <c r="E607" s="39" t="str">
        <f t="shared" si="1682"/>
        <v>0709</v>
      </c>
      <c r="F607" s="38" t="s">
        <v>420</v>
      </c>
      <c r="G607" s="16" t="s">
        <v>68</v>
      </c>
      <c r="H607" s="40" t="s">
        <v>69</v>
      </c>
      <c r="I607" s="18">
        <v>1900</v>
      </c>
      <c r="J607" s="18">
        <v>1900</v>
      </c>
      <c r="K607" s="18">
        <v>1900</v>
      </c>
      <c r="L607" s="18"/>
      <c r="M607" s="18"/>
      <c r="N607" s="18"/>
      <c r="O607" s="18">
        <v>0</v>
      </c>
      <c r="P607" s="18">
        <v>0</v>
      </c>
      <c r="Q607" s="18">
        <v>0</v>
      </c>
      <c r="R607" s="18">
        <v>0</v>
      </c>
      <c r="S607" s="18"/>
      <c r="T607" s="18">
        <f t="shared" si="1783"/>
        <v>1900</v>
      </c>
      <c r="U607" s="18">
        <f t="shared" si="1683"/>
        <v>1900</v>
      </c>
      <c r="V607" s="18">
        <f t="shared" si="1684"/>
        <v>1900</v>
      </c>
      <c r="W607" s="18"/>
      <c r="X607" s="18"/>
      <c r="Y607" s="18"/>
      <c r="Z607" s="18"/>
      <c r="AA607" s="18"/>
      <c r="AB607" s="18"/>
      <c r="AC607" s="18"/>
      <c r="AD607" s="18"/>
      <c r="AE607" s="18"/>
      <c r="AF607" s="41">
        <v>1900</v>
      </c>
      <c r="AG607" s="41"/>
      <c r="AH607" s="41">
        <v>0</v>
      </c>
      <c r="AI607" s="41">
        <v>0</v>
      </c>
      <c r="AJ607" s="41">
        <v>0</v>
      </c>
      <c r="AK607" s="41">
        <v>0</v>
      </c>
      <c r="AL607" s="41">
        <v>1900</v>
      </c>
      <c r="AM607" s="41">
        <v>0</v>
      </c>
      <c r="AN607" s="41">
        <v>0</v>
      </c>
      <c r="AO607" s="14">
        <v>1900</v>
      </c>
      <c r="AP607" s="42">
        <v>1900</v>
      </c>
      <c r="AQ607" s="42">
        <v>0</v>
      </c>
      <c r="AR607" s="42">
        <v>0</v>
      </c>
      <c r="AS607" s="42">
        <v>0</v>
      </c>
      <c r="AT607" s="42">
        <v>0</v>
      </c>
      <c r="AU607" s="42">
        <f t="shared" si="1685"/>
        <v>1900</v>
      </c>
      <c r="AV607" s="42">
        <f t="shared" si="1686"/>
        <v>0</v>
      </c>
      <c r="AW607" s="42">
        <f t="shared" si="1687"/>
        <v>1900</v>
      </c>
      <c r="AX607" s="42">
        <f t="shared" si="1688"/>
        <v>1900</v>
      </c>
      <c r="AY607" s="42">
        <f t="shared" si="1689"/>
        <v>1900</v>
      </c>
      <c r="AZ607" s="42"/>
      <c r="BA607" s="43">
        <f t="shared" si="1690"/>
        <v>100</v>
      </c>
      <c r="BB607" s="44"/>
    </row>
    <row r="608" spans="2:54" ht="31.2" x14ac:dyDescent="0.3">
      <c r="B608" s="38" t="s">
        <v>342</v>
      </c>
      <c r="C608" s="38" t="s">
        <v>189</v>
      </c>
      <c r="D608" s="38" t="s">
        <v>86</v>
      </c>
      <c r="E608" s="39" t="str">
        <f t="shared" si="1682"/>
        <v>0709</v>
      </c>
      <c r="F608" s="38" t="s">
        <v>420</v>
      </c>
      <c r="G608" s="16" t="s">
        <v>150</v>
      </c>
      <c r="H608" s="40" t="s">
        <v>151</v>
      </c>
      <c r="I608" s="18">
        <v>32914.199999999997</v>
      </c>
      <c r="J608" s="18">
        <v>33171.799999999996</v>
      </c>
      <c r="K608" s="18">
        <v>33171.799999999996</v>
      </c>
      <c r="L608" s="18"/>
      <c r="M608" s="18"/>
      <c r="N608" s="18"/>
      <c r="O608" s="18">
        <v>0</v>
      </c>
      <c r="P608" s="18">
        <v>0</v>
      </c>
      <c r="Q608" s="18">
        <v>0</v>
      </c>
      <c r="R608" s="18">
        <v>-550</v>
      </c>
      <c r="S608" s="18">
        <v>226.26300000000001</v>
      </c>
      <c r="T608" s="18">
        <f t="shared" si="1783"/>
        <v>32590.462999999996</v>
      </c>
      <c r="U608" s="18">
        <f t="shared" si="1683"/>
        <v>33171.799999999996</v>
      </c>
      <c r="V608" s="18">
        <f t="shared" si="1684"/>
        <v>33171.799999999996</v>
      </c>
      <c r="W608" s="18">
        <v>226.26300000000001</v>
      </c>
      <c r="X608" s="18"/>
      <c r="Y608" s="18"/>
      <c r="Z608" s="18"/>
      <c r="AA608" s="18"/>
      <c r="AB608" s="18"/>
      <c r="AC608" s="18"/>
      <c r="AD608" s="18"/>
      <c r="AE608" s="18"/>
      <c r="AF608" s="41">
        <v>32590.463</v>
      </c>
      <c r="AG608" s="41"/>
      <c r="AH608" s="41">
        <v>0</v>
      </c>
      <c r="AI608" s="41">
        <v>0</v>
      </c>
      <c r="AJ608" s="41">
        <v>0</v>
      </c>
      <c r="AK608" s="41">
        <v>0</v>
      </c>
      <c r="AL608" s="41">
        <v>32046.96758</v>
      </c>
      <c r="AM608" s="41">
        <v>0</v>
      </c>
      <c r="AN608" s="41">
        <v>0</v>
      </c>
      <c r="AO608" s="42">
        <v>16638.885200000001</v>
      </c>
      <c r="AP608" s="42">
        <v>32590.463</v>
      </c>
      <c r="AQ608" s="42">
        <v>0</v>
      </c>
      <c r="AR608" s="42">
        <v>0</v>
      </c>
      <c r="AS608" s="42">
        <v>0</v>
      </c>
      <c r="AT608" s="42">
        <v>0</v>
      </c>
      <c r="AU608" s="42">
        <f t="shared" si="1685"/>
        <v>32590.463</v>
      </c>
      <c r="AV608" s="42">
        <f t="shared" si="1686"/>
        <v>0</v>
      </c>
      <c r="AW608" s="42">
        <f t="shared" si="1687"/>
        <v>32816.725999999995</v>
      </c>
      <c r="AX608" s="42">
        <f t="shared" si="1688"/>
        <v>33171.799999999996</v>
      </c>
      <c r="AY608" s="42">
        <f t="shared" si="1689"/>
        <v>33171.799999999996</v>
      </c>
      <c r="AZ608" s="42"/>
      <c r="BA608" s="43">
        <f t="shared" si="1690"/>
        <v>98.332348270105896</v>
      </c>
      <c r="BB608" s="44"/>
    </row>
    <row r="609" spans="2:54" ht="31.2" x14ac:dyDescent="0.3">
      <c r="B609" s="38" t="s">
        <v>342</v>
      </c>
      <c r="C609" s="38" t="s">
        <v>189</v>
      </c>
      <c r="D609" s="38" t="s">
        <v>86</v>
      </c>
      <c r="E609" s="39" t="str">
        <f t="shared" si="1682"/>
        <v>0709</v>
      </c>
      <c r="F609" s="38" t="s">
        <v>440</v>
      </c>
      <c r="G609" s="17"/>
      <c r="H609" s="40" t="s">
        <v>441</v>
      </c>
      <c r="I609" s="18">
        <f t="shared" ref="I609:S609" si="1881">I610+I611</f>
        <v>2988.6</v>
      </c>
      <c r="J609" s="18">
        <f t="shared" si="1881"/>
        <v>2988.6</v>
      </c>
      <c r="K609" s="18">
        <f t="shared" si="1881"/>
        <v>2988.6</v>
      </c>
      <c r="L609" s="18">
        <f t="shared" si="1881"/>
        <v>0</v>
      </c>
      <c r="M609" s="18">
        <f t="shared" si="1881"/>
        <v>0</v>
      </c>
      <c r="N609" s="18">
        <f t="shared" si="1881"/>
        <v>0</v>
      </c>
      <c r="O609" s="18">
        <f t="shared" si="1881"/>
        <v>0</v>
      </c>
      <c r="P609" s="18">
        <f t="shared" si="1881"/>
        <v>0</v>
      </c>
      <c r="Q609" s="18">
        <f t="shared" si="1881"/>
        <v>0</v>
      </c>
      <c r="R609" s="18">
        <f t="shared" si="1881"/>
        <v>0</v>
      </c>
      <c r="S609" s="18">
        <f t="shared" si="1881"/>
        <v>0</v>
      </c>
      <c r="T609" s="18">
        <f t="shared" si="1783"/>
        <v>2988.6</v>
      </c>
      <c r="U609" s="18">
        <f t="shared" si="1683"/>
        <v>2988.6</v>
      </c>
      <c r="V609" s="18">
        <f t="shared" si="1684"/>
        <v>2988.6</v>
      </c>
      <c r="W609" s="18">
        <f t="shared" ref="W609:AT609" si="1882">W610+W611</f>
        <v>0</v>
      </c>
      <c r="X609" s="18">
        <f t="shared" si="1882"/>
        <v>0</v>
      </c>
      <c r="Y609" s="18">
        <f t="shared" si="1882"/>
        <v>0</v>
      </c>
      <c r="Z609" s="18">
        <f t="shared" si="1882"/>
        <v>0</v>
      </c>
      <c r="AA609" s="18">
        <f t="shared" si="1882"/>
        <v>0</v>
      </c>
      <c r="AB609" s="18">
        <f t="shared" si="1882"/>
        <v>0</v>
      </c>
      <c r="AC609" s="18">
        <f t="shared" si="1882"/>
        <v>0</v>
      </c>
      <c r="AD609" s="18">
        <f t="shared" si="1882"/>
        <v>0</v>
      </c>
      <c r="AE609" s="18">
        <f t="shared" si="1882"/>
        <v>0</v>
      </c>
      <c r="AF609" s="41">
        <f t="shared" si="1882"/>
        <v>2988.6</v>
      </c>
      <c r="AG609" s="41">
        <f t="shared" si="1882"/>
        <v>0</v>
      </c>
      <c r="AH609" s="41">
        <f t="shared" si="1882"/>
        <v>0</v>
      </c>
      <c r="AI609" s="41">
        <f t="shared" si="1882"/>
        <v>0</v>
      </c>
      <c r="AJ609" s="41">
        <f t="shared" si="1882"/>
        <v>0</v>
      </c>
      <c r="AK609" s="41">
        <f t="shared" si="1882"/>
        <v>0</v>
      </c>
      <c r="AL609" s="41">
        <f t="shared" si="1882"/>
        <v>2988.56</v>
      </c>
      <c r="AM609" s="41">
        <f t="shared" si="1882"/>
        <v>0</v>
      </c>
      <c r="AN609" s="41">
        <f t="shared" si="1882"/>
        <v>0</v>
      </c>
      <c r="AO609" s="14">
        <f t="shared" si="1882"/>
        <v>0</v>
      </c>
      <c r="AP609" s="42">
        <f t="shared" si="1882"/>
        <v>2988.6</v>
      </c>
      <c r="AQ609" s="42">
        <f t="shared" si="1882"/>
        <v>0</v>
      </c>
      <c r="AR609" s="42">
        <f t="shared" si="1882"/>
        <v>0</v>
      </c>
      <c r="AS609" s="42">
        <f t="shared" si="1882"/>
        <v>0</v>
      </c>
      <c r="AT609" s="42">
        <f t="shared" si="1882"/>
        <v>0</v>
      </c>
      <c r="AU609" s="42">
        <f t="shared" si="1685"/>
        <v>2988.6</v>
      </c>
      <c r="AV609" s="42">
        <f t="shared" si="1686"/>
        <v>0</v>
      </c>
      <c r="AW609" s="42">
        <f t="shared" si="1687"/>
        <v>2988.6</v>
      </c>
      <c r="AX609" s="42">
        <f t="shared" si="1688"/>
        <v>2988.6</v>
      </c>
      <c r="AY609" s="42">
        <f t="shared" si="1689"/>
        <v>2988.6</v>
      </c>
      <c r="AZ609" s="42">
        <f>AZ610+AZ611</f>
        <v>0</v>
      </c>
      <c r="BA609" s="43">
        <f t="shared" si="1690"/>
        <v>99.998661580673229</v>
      </c>
      <c r="BB609" s="20"/>
    </row>
    <row r="610" spans="2:54" ht="31.2" x14ac:dyDescent="0.3">
      <c r="B610" s="38" t="s">
        <v>342</v>
      </c>
      <c r="C610" s="38" t="s">
        <v>189</v>
      </c>
      <c r="D610" s="38" t="s">
        <v>86</v>
      </c>
      <c r="E610" s="39" t="str">
        <f t="shared" si="1682"/>
        <v>0709</v>
      </c>
      <c r="F610" s="38" t="s">
        <v>440</v>
      </c>
      <c r="G610" s="16" t="s">
        <v>54</v>
      </c>
      <c r="H610" s="40" t="s">
        <v>55</v>
      </c>
      <c r="I610" s="18">
        <v>115</v>
      </c>
      <c r="J610" s="18">
        <v>115</v>
      </c>
      <c r="K610" s="18">
        <v>115</v>
      </c>
      <c r="L610" s="18"/>
      <c r="M610" s="18"/>
      <c r="N610" s="18"/>
      <c r="O610" s="18">
        <v>0</v>
      </c>
      <c r="P610" s="18">
        <v>0</v>
      </c>
      <c r="Q610" s="18">
        <v>0</v>
      </c>
      <c r="R610" s="18">
        <v>0</v>
      </c>
      <c r="S610" s="18"/>
      <c r="T610" s="18">
        <f t="shared" si="1783"/>
        <v>115</v>
      </c>
      <c r="U610" s="18">
        <f t="shared" si="1683"/>
        <v>115</v>
      </c>
      <c r="V610" s="18">
        <f t="shared" si="1684"/>
        <v>115</v>
      </c>
      <c r="W610" s="18"/>
      <c r="X610" s="18"/>
      <c r="Y610" s="18"/>
      <c r="Z610" s="18"/>
      <c r="AA610" s="18"/>
      <c r="AB610" s="18"/>
      <c r="AC610" s="18"/>
      <c r="AD610" s="18"/>
      <c r="AE610" s="18"/>
      <c r="AF610" s="41">
        <v>115</v>
      </c>
      <c r="AG610" s="41"/>
      <c r="AH610" s="41">
        <v>0</v>
      </c>
      <c r="AI610" s="41">
        <v>0</v>
      </c>
      <c r="AJ610" s="41">
        <v>0</v>
      </c>
      <c r="AK610" s="41">
        <v>0</v>
      </c>
      <c r="AL610" s="41">
        <v>115</v>
      </c>
      <c r="AM610" s="41">
        <v>0</v>
      </c>
      <c r="AN610" s="41">
        <v>0</v>
      </c>
      <c r="AO610" s="42">
        <v>0</v>
      </c>
      <c r="AP610" s="42">
        <v>115</v>
      </c>
      <c r="AQ610" s="42">
        <v>0</v>
      </c>
      <c r="AR610" s="42">
        <v>0</v>
      </c>
      <c r="AS610" s="42">
        <v>0</v>
      </c>
      <c r="AT610" s="42">
        <v>0</v>
      </c>
      <c r="AU610" s="42">
        <f t="shared" si="1685"/>
        <v>115</v>
      </c>
      <c r="AV610" s="42">
        <f t="shared" si="1686"/>
        <v>0</v>
      </c>
      <c r="AW610" s="42">
        <f t="shared" si="1687"/>
        <v>115</v>
      </c>
      <c r="AX610" s="42">
        <f t="shared" si="1688"/>
        <v>115</v>
      </c>
      <c r="AY610" s="42">
        <f t="shared" si="1689"/>
        <v>115</v>
      </c>
      <c r="AZ610" s="42"/>
      <c r="BA610" s="43">
        <f t="shared" si="1690"/>
        <v>100</v>
      </c>
      <c r="BB610" s="44"/>
    </row>
    <row r="611" spans="2:54" x14ac:dyDescent="0.3">
      <c r="B611" s="38" t="s">
        <v>342</v>
      </c>
      <c r="C611" s="38" t="s">
        <v>189</v>
      </c>
      <c r="D611" s="38" t="s">
        <v>86</v>
      </c>
      <c r="E611" s="39" t="str">
        <f t="shared" si="1682"/>
        <v>0709</v>
      </c>
      <c r="F611" s="38" t="s">
        <v>440</v>
      </c>
      <c r="G611" s="16" t="s">
        <v>68</v>
      </c>
      <c r="H611" s="40" t="s">
        <v>69</v>
      </c>
      <c r="I611" s="18">
        <v>2873.6</v>
      </c>
      <c r="J611" s="18">
        <v>2873.6</v>
      </c>
      <c r="K611" s="18">
        <v>2873.6</v>
      </c>
      <c r="L611" s="18"/>
      <c r="M611" s="18"/>
      <c r="N611" s="18"/>
      <c r="O611" s="18">
        <v>0</v>
      </c>
      <c r="P611" s="18">
        <v>0</v>
      </c>
      <c r="Q611" s="18">
        <v>0</v>
      </c>
      <c r="R611" s="18">
        <v>0</v>
      </c>
      <c r="S611" s="18"/>
      <c r="T611" s="18">
        <f t="shared" si="1783"/>
        <v>2873.6</v>
      </c>
      <c r="U611" s="18">
        <f t="shared" si="1683"/>
        <v>2873.6</v>
      </c>
      <c r="V611" s="18">
        <f t="shared" si="1684"/>
        <v>2873.6</v>
      </c>
      <c r="W611" s="18"/>
      <c r="X611" s="18"/>
      <c r="Y611" s="18"/>
      <c r="Z611" s="18"/>
      <c r="AA611" s="18"/>
      <c r="AB611" s="18"/>
      <c r="AC611" s="18"/>
      <c r="AD611" s="18"/>
      <c r="AE611" s="18"/>
      <c r="AF611" s="41">
        <v>2873.6</v>
      </c>
      <c r="AG611" s="41"/>
      <c r="AH611" s="41">
        <v>0</v>
      </c>
      <c r="AI611" s="41">
        <v>0</v>
      </c>
      <c r="AJ611" s="41">
        <v>0</v>
      </c>
      <c r="AK611" s="41">
        <v>0</v>
      </c>
      <c r="AL611" s="41">
        <v>2873.56</v>
      </c>
      <c r="AM611" s="41">
        <v>0</v>
      </c>
      <c r="AN611" s="41">
        <v>0</v>
      </c>
      <c r="AO611" s="14">
        <v>0</v>
      </c>
      <c r="AP611" s="42">
        <v>2873.6</v>
      </c>
      <c r="AQ611" s="42">
        <v>0</v>
      </c>
      <c r="AR611" s="42">
        <v>0</v>
      </c>
      <c r="AS611" s="42">
        <v>0</v>
      </c>
      <c r="AT611" s="42">
        <v>0</v>
      </c>
      <c r="AU611" s="42">
        <f t="shared" si="1685"/>
        <v>2873.6</v>
      </c>
      <c r="AV611" s="42">
        <f t="shared" si="1686"/>
        <v>0</v>
      </c>
      <c r="AW611" s="42">
        <f t="shared" si="1687"/>
        <v>2873.6</v>
      </c>
      <c r="AX611" s="42">
        <f t="shared" si="1688"/>
        <v>2873.6</v>
      </c>
      <c r="AY611" s="42">
        <f t="shared" si="1689"/>
        <v>2873.6</v>
      </c>
      <c r="AZ611" s="42"/>
      <c r="BA611" s="43">
        <f t="shared" si="1690"/>
        <v>99.998608017817375</v>
      </c>
      <c r="BB611" s="44"/>
    </row>
    <row r="612" spans="2:54" ht="62.4" x14ac:dyDescent="0.3">
      <c r="B612" s="38" t="s">
        <v>342</v>
      </c>
      <c r="C612" s="38" t="s">
        <v>189</v>
      </c>
      <c r="D612" s="38" t="s">
        <v>86</v>
      </c>
      <c r="E612" s="39" t="str">
        <f t="shared" si="1682"/>
        <v>0709</v>
      </c>
      <c r="F612" s="38" t="s">
        <v>439</v>
      </c>
      <c r="G612" s="17"/>
      <c r="H612" s="40" t="s">
        <v>257</v>
      </c>
      <c r="I612" s="18">
        <f t="shared" ref="I612:S612" si="1883">I613</f>
        <v>1995.8</v>
      </c>
      <c r="J612" s="18">
        <f t="shared" si="1883"/>
        <v>1995.8</v>
      </c>
      <c r="K612" s="18">
        <f t="shared" si="1883"/>
        <v>1995.8</v>
      </c>
      <c r="L612" s="18">
        <f t="shared" si="1883"/>
        <v>0</v>
      </c>
      <c r="M612" s="18">
        <f t="shared" si="1883"/>
        <v>0</v>
      </c>
      <c r="N612" s="18">
        <f t="shared" si="1883"/>
        <v>0</v>
      </c>
      <c r="O612" s="18">
        <f t="shared" si="1883"/>
        <v>0</v>
      </c>
      <c r="P612" s="18">
        <f t="shared" si="1883"/>
        <v>0</v>
      </c>
      <c r="Q612" s="18">
        <f t="shared" si="1883"/>
        <v>610.98199999999997</v>
      </c>
      <c r="R612" s="18">
        <f t="shared" si="1883"/>
        <v>0</v>
      </c>
      <c r="S612" s="18">
        <f t="shared" si="1883"/>
        <v>81.557000000000002</v>
      </c>
      <c r="T612" s="18">
        <f t="shared" si="1783"/>
        <v>2688.3389999999999</v>
      </c>
      <c r="U612" s="18">
        <f t="shared" si="1683"/>
        <v>1995.8</v>
      </c>
      <c r="V612" s="18">
        <f t="shared" si="1684"/>
        <v>1995.8</v>
      </c>
      <c r="W612" s="18">
        <f t="shared" ref="W612:AD612" si="1884">W613</f>
        <v>81.557000000000002</v>
      </c>
      <c r="X612" s="18">
        <f t="shared" si="1884"/>
        <v>0</v>
      </c>
      <c r="Y612" s="18">
        <f t="shared" si="1884"/>
        <v>0</v>
      </c>
      <c r="Z612" s="18">
        <f t="shared" si="1884"/>
        <v>0</v>
      </c>
      <c r="AA612" s="18">
        <f t="shared" si="1884"/>
        <v>0</v>
      </c>
      <c r="AB612" s="18">
        <f t="shared" si="1884"/>
        <v>0</v>
      </c>
      <c r="AC612" s="18">
        <f t="shared" si="1884"/>
        <v>0</v>
      </c>
      <c r="AD612" s="18">
        <f t="shared" si="1884"/>
        <v>0</v>
      </c>
      <c r="AE612" s="18"/>
      <c r="AF612" s="41">
        <f t="shared" ref="AF612:AT612" si="1885">AF613</f>
        <v>2688.3389999999999</v>
      </c>
      <c r="AG612" s="41">
        <f t="shared" si="1885"/>
        <v>0</v>
      </c>
      <c r="AH612" s="41">
        <f t="shared" si="1885"/>
        <v>0</v>
      </c>
      <c r="AI612" s="41">
        <f t="shared" si="1885"/>
        <v>0</v>
      </c>
      <c r="AJ612" s="41">
        <f t="shared" si="1885"/>
        <v>0</v>
      </c>
      <c r="AK612" s="41">
        <f t="shared" si="1885"/>
        <v>0</v>
      </c>
      <c r="AL612" s="41">
        <f t="shared" si="1885"/>
        <v>2688.3389999999999</v>
      </c>
      <c r="AM612" s="41">
        <f t="shared" si="1885"/>
        <v>0</v>
      </c>
      <c r="AN612" s="41">
        <f t="shared" si="1885"/>
        <v>0</v>
      </c>
      <c r="AO612" s="42">
        <f t="shared" si="1885"/>
        <v>1637.9169999999999</v>
      </c>
      <c r="AP612" s="42">
        <f t="shared" si="1885"/>
        <v>2688.3389999999999</v>
      </c>
      <c r="AQ612" s="42">
        <f t="shared" si="1885"/>
        <v>0</v>
      </c>
      <c r="AR612" s="42">
        <f t="shared" si="1885"/>
        <v>0</v>
      </c>
      <c r="AS612" s="42">
        <f t="shared" si="1885"/>
        <v>0</v>
      </c>
      <c r="AT612" s="42">
        <f t="shared" si="1885"/>
        <v>0</v>
      </c>
      <c r="AU612" s="42">
        <f t="shared" si="1685"/>
        <v>2688.3389999999999</v>
      </c>
      <c r="AV612" s="42">
        <f t="shared" si="1686"/>
        <v>0</v>
      </c>
      <c r="AW612" s="42">
        <f t="shared" si="1687"/>
        <v>2769.8959999999997</v>
      </c>
      <c r="AX612" s="42">
        <f t="shared" si="1688"/>
        <v>1995.8</v>
      </c>
      <c r="AY612" s="42">
        <f t="shared" si="1689"/>
        <v>1995.8</v>
      </c>
      <c r="AZ612" s="42">
        <f>AZ613</f>
        <v>0</v>
      </c>
      <c r="BA612" s="43">
        <f t="shared" si="1690"/>
        <v>100</v>
      </c>
      <c r="BB612" s="20"/>
    </row>
    <row r="613" spans="2:54" ht="31.2" x14ac:dyDescent="0.3">
      <c r="B613" s="38" t="s">
        <v>342</v>
      </c>
      <c r="C613" s="38" t="s">
        <v>189</v>
      </c>
      <c r="D613" s="38" t="s">
        <v>86</v>
      </c>
      <c r="E613" s="39" t="str">
        <f t="shared" si="1682"/>
        <v>0709</v>
      </c>
      <c r="F613" s="38" t="s">
        <v>439</v>
      </c>
      <c r="G613" s="16" t="s">
        <v>150</v>
      </c>
      <c r="H613" s="40" t="s">
        <v>151</v>
      </c>
      <c r="I613" s="18">
        <v>1995.8</v>
      </c>
      <c r="J613" s="18">
        <v>1995.8</v>
      </c>
      <c r="K613" s="18">
        <v>1995.8</v>
      </c>
      <c r="L613" s="18"/>
      <c r="M613" s="18"/>
      <c r="N613" s="18"/>
      <c r="O613" s="18">
        <v>0</v>
      </c>
      <c r="P613" s="18">
        <v>0</v>
      </c>
      <c r="Q613" s="18">
        <v>610.98199999999997</v>
      </c>
      <c r="R613" s="18">
        <v>0</v>
      </c>
      <c r="S613" s="18">
        <v>81.557000000000002</v>
      </c>
      <c r="T613" s="18">
        <f t="shared" si="1783"/>
        <v>2688.3389999999999</v>
      </c>
      <c r="U613" s="18">
        <f t="shared" si="1683"/>
        <v>1995.8</v>
      </c>
      <c r="V613" s="18">
        <f t="shared" si="1684"/>
        <v>1995.8</v>
      </c>
      <c r="W613" s="18">
        <v>81.557000000000002</v>
      </c>
      <c r="X613" s="18"/>
      <c r="Y613" s="18"/>
      <c r="Z613" s="18"/>
      <c r="AA613" s="18"/>
      <c r="AB613" s="18"/>
      <c r="AC613" s="18"/>
      <c r="AD613" s="18"/>
      <c r="AE613" s="18"/>
      <c r="AF613" s="41">
        <v>2688.3389999999999</v>
      </c>
      <c r="AG613" s="41"/>
      <c r="AH613" s="41">
        <v>0</v>
      </c>
      <c r="AI613" s="41">
        <v>0</v>
      </c>
      <c r="AJ613" s="41">
        <v>0</v>
      </c>
      <c r="AK613" s="41">
        <v>0</v>
      </c>
      <c r="AL613" s="41">
        <v>2688.3389999999999</v>
      </c>
      <c r="AM613" s="41">
        <v>0</v>
      </c>
      <c r="AN613" s="41">
        <v>0</v>
      </c>
      <c r="AO613" s="14">
        <v>1637.9169999999999</v>
      </c>
      <c r="AP613" s="42">
        <v>2688.3389999999999</v>
      </c>
      <c r="AQ613" s="42">
        <v>0</v>
      </c>
      <c r="AR613" s="42">
        <v>0</v>
      </c>
      <c r="AS613" s="42">
        <v>0</v>
      </c>
      <c r="AT613" s="42">
        <v>0</v>
      </c>
      <c r="AU613" s="42">
        <f t="shared" si="1685"/>
        <v>2688.3389999999999</v>
      </c>
      <c r="AV613" s="42">
        <f t="shared" si="1686"/>
        <v>0</v>
      </c>
      <c r="AW613" s="42">
        <f t="shared" si="1687"/>
        <v>2769.8959999999997</v>
      </c>
      <c r="AX613" s="42">
        <f t="shared" si="1688"/>
        <v>1995.8</v>
      </c>
      <c r="AY613" s="42">
        <f t="shared" si="1689"/>
        <v>1995.8</v>
      </c>
      <c r="AZ613" s="42"/>
      <c r="BA613" s="43">
        <f t="shared" si="1690"/>
        <v>100</v>
      </c>
      <c r="BB613" s="44"/>
    </row>
    <row r="614" spans="2:54" ht="46.8" x14ac:dyDescent="0.3">
      <c r="B614" s="38" t="s">
        <v>342</v>
      </c>
      <c r="C614" s="38" t="s">
        <v>189</v>
      </c>
      <c r="D614" s="38" t="s">
        <v>86</v>
      </c>
      <c r="E614" s="39" t="str">
        <f t="shared" ref="E614:E677" si="1886">CONCATENATE(C614,D614)</f>
        <v>0709</v>
      </c>
      <c r="F614" s="38" t="s">
        <v>360</v>
      </c>
      <c r="G614" s="17"/>
      <c r="H614" s="40" t="s">
        <v>361</v>
      </c>
      <c r="I614" s="18">
        <f t="shared" ref="I614:S614" si="1887">I615</f>
        <v>1255.0999999999999</v>
      </c>
      <c r="J614" s="18">
        <f t="shared" si="1887"/>
        <v>1278.4000000000001</v>
      </c>
      <c r="K614" s="18">
        <f t="shared" si="1887"/>
        <v>1278.4000000000001</v>
      </c>
      <c r="L614" s="18">
        <f t="shared" si="1887"/>
        <v>0</v>
      </c>
      <c r="M614" s="18">
        <f t="shared" si="1887"/>
        <v>0</v>
      </c>
      <c r="N614" s="18">
        <f t="shared" si="1887"/>
        <v>0</v>
      </c>
      <c r="O614" s="18">
        <f t="shared" si="1887"/>
        <v>0</v>
      </c>
      <c r="P614" s="18">
        <f t="shared" si="1887"/>
        <v>0</v>
      </c>
      <c r="Q614" s="18">
        <f t="shared" si="1887"/>
        <v>0</v>
      </c>
      <c r="R614" s="18">
        <f t="shared" si="1887"/>
        <v>0</v>
      </c>
      <c r="S614" s="18">
        <f t="shared" si="1887"/>
        <v>0</v>
      </c>
      <c r="T614" s="18">
        <f t="shared" si="1783"/>
        <v>1255.0999999999999</v>
      </c>
      <c r="U614" s="18">
        <f t="shared" ref="U614:U677" si="1888">J614+M614</f>
        <v>1278.4000000000001</v>
      </c>
      <c r="V614" s="18">
        <f t="shared" ref="V614:V677" si="1889">K614+N614</f>
        <v>1278.4000000000001</v>
      </c>
      <c r="W614" s="18">
        <f t="shared" ref="W614:AT614" si="1890">W615</f>
        <v>0</v>
      </c>
      <c r="X614" s="18">
        <f t="shared" si="1890"/>
        <v>0</v>
      </c>
      <c r="Y614" s="18">
        <f t="shared" si="1890"/>
        <v>0</v>
      </c>
      <c r="Z614" s="18">
        <f t="shared" si="1890"/>
        <v>0</v>
      </c>
      <c r="AA614" s="18">
        <f t="shared" si="1890"/>
        <v>0</v>
      </c>
      <c r="AB614" s="18">
        <f t="shared" si="1890"/>
        <v>0</v>
      </c>
      <c r="AC614" s="18">
        <f t="shared" si="1890"/>
        <v>0</v>
      </c>
      <c r="AD614" s="18">
        <f t="shared" si="1890"/>
        <v>0</v>
      </c>
      <c r="AE614" s="18">
        <f t="shared" si="1890"/>
        <v>0</v>
      </c>
      <c r="AF614" s="41">
        <f t="shared" si="1890"/>
        <v>2104.0741200000002</v>
      </c>
      <c r="AG614" s="41">
        <f t="shared" si="1890"/>
        <v>0</v>
      </c>
      <c r="AH614" s="41">
        <f t="shared" si="1890"/>
        <v>2104.0741200000002</v>
      </c>
      <c r="AI614" s="41">
        <f t="shared" si="1890"/>
        <v>0</v>
      </c>
      <c r="AJ614" s="41">
        <f t="shared" si="1890"/>
        <v>0</v>
      </c>
      <c r="AK614" s="41">
        <f t="shared" si="1890"/>
        <v>0</v>
      </c>
      <c r="AL614" s="41">
        <f t="shared" si="1890"/>
        <v>2104.0724700000001</v>
      </c>
      <c r="AM614" s="41">
        <f t="shared" si="1890"/>
        <v>2104.0724700000001</v>
      </c>
      <c r="AN614" s="41">
        <f t="shared" si="1890"/>
        <v>0</v>
      </c>
      <c r="AO614" s="42">
        <f t="shared" si="1890"/>
        <v>1545.88355</v>
      </c>
      <c r="AP614" s="42">
        <f t="shared" si="1890"/>
        <v>2104.0741200000002</v>
      </c>
      <c r="AQ614" s="42">
        <f t="shared" si="1890"/>
        <v>0</v>
      </c>
      <c r="AR614" s="42">
        <f t="shared" si="1890"/>
        <v>0</v>
      </c>
      <c r="AS614" s="42">
        <f t="shared" si="1890"/>
        <v>0</v>
      </c>
      <c r="AT614" s="42">
        <f t="shared" si="1890"/>
        <v>0</v>
      </c>
      <c r="AU614" s="42">
        <f t="shared" ref="AU614:AU677" si="1891">AP614+AS614+AT614+AR614+AQ614</f>
        <v>2104.0741200000002</v>
      </c>
      <c r="AV614" s="42">
        <f t="shared" ref="AV614:AV677" si="1892">T614-AU614</f>
        <v>-848.97412000000031</v>
      </c>
      <c r="AW614" s="42">
        <f t="shared" ref="AW614:AW677" si="1893">T614+W614+X614+Y614+Z614</f>
        <v>1255.0999999999999</v>
      </c>
      <c r="AX614" s="42">
        <f t="shared" ref="AX614:AX677" si="1894">U614+AA614+AB614</f>
        <v>1278.4000000000001</v>
      </c>
      <c r="AY614" s="42">
        <f t="shared" ref="AY614:AY677" si="1895">V614+AC614+AE614+AD614</f>
        <v>1278.4000000000001</v>
      </c>
      <c r="AZ614" s="42">
        <f>AZ615</f>
        <v>0</v>
      </c>
      <c r="BA614" s="43">
        <f t="shared" ref="BA614:BA677" si="1896">AL614/AF614*100</f>
        <v>99.999921580709326</v>
      </c>
      <c r="BB614" s="20"/>
    </row>
    <row r="615" spans="2:54" ht="31.2" x14ac:dyDescent="0.3">
      <c r="B615" s="38" t="s">
        <v>342</v>
      </c>
      <c r="C615" s="38" t="s">
        <v>189</v>
      </c>
      <c r="D615" s="38" t="s">
        <v>86</v>
      </c>
      <c r="E615" s="39" t="str">
        <f t="shared" si="1886"/>
        <v>0709</v>
      </c>
      <c r="F615" s="38" t="s">
        <v>362</v>
      </c>
      <c r="G615" s="17"/>
      <c r="H615" s="40" t="s">
        <v>357</v>
      </c>
      <c r="I615" s="18">
        <f t="shared" ref="I615:S615" si="1897">I616+I617</f>
        <v>1255.0999999999999</v>
      </c>
      <c r="J615" s="18">
        <f t="shared" si="1897"/>
        <v>1278.4000000000001</v>
      </c>
      <c r="K615" s="18">
        <f t="shared" si="1897"/>
        <v>1278.4000000000001</v>
      </c>
      <c r="L615" s="18">
        <f t="shared" si="1897"/>
        <v>0</v>
      </c>
      <c r="M615" s="18">
        <f t="shared" si="1897"/>
        <v>0</v>
      </c>
      <c r="N615" s="18">
        <f t="shared" si="1897"/>
        <v>0</v>
      </c>
      <c r="O615" s="18">
        <f t="shared" si="1897"/>
        <v>0</v>
      </c>
      <c r="P615" s="18">
        <f t="shared" si="1897"/>
        <v>0</v>
      </c>
      <c r="Q615" s="18">
        <f t="shared" si="1897"/>
        <v>0</v>
      </c>
      <c r="R615" s="18">
        <f t="shared" si="1897"/>
        <v>0</v>
      </c>
      <c r="S615" s="18">
        <f t="shared" si="1897"/>
        <v>0</v>
      </c>
      <c r="T615" s="18">
        <f t="shared" si="1783"/>
        <v>1255.0999999999999</v>
      </c>
      <c r="U615" s="18">
        <f t="shared" si="1888"/>
        <v>1278.4000000000001</v>
      </c>
      <c r="V615" s="18">
        <f t="shared" si="1889"/>
        <v>1278.4000000000001</v>
      </c>
      <c r="W615" s="18">
        <f t="shared" ref="W615:AT615" si="1898">W616+W617</f>
        <v>0</v>
      </c>
      <c r="X615" s="18">
        <f t="shared" si="1898"/>
        <v>0</v>
      </c>
      <c r="Y615" s="18">
        <f t="shared" si="1898"/>
        <v>0</v>
      </c>
      <c r="Z615" s="18">
        <f t="shared" si="1898"/>
        <v>0</v>
      </c>
      <c r="AA615" s="18">
        <f t="shared" si="1898"/>
        <v>0</v>
      </c>
      <c r="AB615" s="18">
        <f t="shared" si="1898"/>
        <v>0</v>
      </c>
      <c r="AC615" s="18">
        <f t="shared" si="1898"/>
        <v>0</v>
      </c>
      <c r="AD615" s="18">
        <f t="shared" si="1898"/>
        <v>0</v>
      </c>
      <c r="AE615" s="18">
        <f t="shared" si="1898"/>
        <v>0</v>
      </c>
      <c r="AF615" s="41">
        <f t="shared" si="1898"/>
        <v>2104.0741200000002</v>
      </c>
      <c r="AG615" s="41">
        <f t="shared" si="1898"/>
        <v>0</v>
      </c>
      <c r="AH615" s="41">
        <f t="shared" si="1898"/>
        <v>2104.0741200000002</v>
      </c>
      <c r="AI615" s="41">
        <f t="shared" si="1898"/>
        <v>0</v>
      </c>
      <c r="AJ615" s="41">
        <f t="shared" si="1898"/>
        <v>0</v>
      </c>
      <c r="AK615" s="41">
        <f t="shared" si="1898"/>
        <v>0</v>
      </c>
      <c r="AL615" s="41">
        <f t="shared" si="1898"/>
        <v>2104.0724700000001</v>
      </c>
      <c r="AM615" s="41">
        <f t="shared" si="1898"/>
        <v>2104.0724700000001</v>
      </c>
      <c r="AN615" s="41">
        <f t="shared" si="1898"/>
        <v>0</v>
      </c>
      <c r="AO615" s="14">
        <f t="shared" si="1898"/>
        <v>1545.88355</v>
      </c>
      <c r="AP615" s="42">
        <f t="shared" si="1898"/>
        <v>2104.0741200000002</v>
      </c>
      <c r="AQ615" s="42">
        <f t="shared" si="1898"/>
        <v>0</v>
      </c>
      <c r="AR615" s="42">
        <f t="shared" si="1898"/>
        <v>0</v>
      </c>
      <c r="AS615" s="42">
        <f t="shared" si="1898"/>
        <v>0</v>
      </c>
      <c r="AT615" s="42">
        <f t="shared" si="1898"/>
        <v>0</v>
      </c>
      <c r="AU615" s="42">
        <f t="shared" si="1891"/>
        <v>2104.0741200000002</v>
      </c>
      <c r="AV615" s="42">
        <f t="shared" si="1892"/>
        <v>-848.97412000000031</v>
      </c>
      <c r="AW615" s="42">
        <f t="shared" si="1893"/>
        <v>1255.0999999999999</v>
      </c>
      <c r="AX615" s="42">
        <f t="shared" si="1894"/>
        <v>1278.4000000000001</v>
      </c>
      <c r="AY615" s="42">
        <f t="shared" si="1895"/>
        <v>1278.4000000000001</v>
      </c>
      <c r="AZ615" s="42">
        <f>AZ616+AZ617</f>
        <v>0</v>
      </c>
      <c r="BA615" s="43">
        <f t="shared" si="1896"/>
        <v>99.999921580709326</v>
      </c>
      <c r="BB615" s="20"/>
    </row>
    <row r="616" spans="2:54" ht="78" x14ac:dyDescent="0.3">
      <c r="B616" s="38" t="s">
        <v>342</v>
      </c>
      <c r="C616" s="38" t="s">
        <v>189</v>
      </c>
      <c r="D616" s="38" t="s">
        <v>86</v>
      </c>
      <c r="E616" s="39" t="str">
        <f t="shared" si="1886"/>
        <v>0709</v>
      </c>
      <c r="F616" s="38" t="s">
        <v>362</v>
      </c>
      <c r="G616" s="16" t="s">
        <v>66</v>
      </c>
      <c r="H616" s="40" t="s">
        <v>67</v>
      </c>
      <c r="I616" s="18">
        <v>755.1</v>
      </c>
      <c r="J616" s="18">
        <v>778.4</v>
      </c>
      <c r="K616" s="18">
        <v>778.4</v>
      </c>
      <c r="L616" s="18"/>
      <c r="M616" s="18"/>
      <c r="N616" s="18"/>
      <c r="O616" s="18">
        <v>0</v>
      </c>
      <c r="P616" s="18">
        <v>0</v>
      </c>
      <c r="Q616" s="18">
        <v>0</v>
      </c>
      <c r="R616" s="18">
        <v>0</v>
      </c>
      <c r="S616" s="18"/>
      <c r="T616" s="18">
        <f t="shared" si="1783"/>
        <v>755.1</v>
      </c>
      <c r="U616" s="18">
        <f t="shared" si="1888"/>
        <v>778.4</v>
      </c>
      <c r="V616" s="18">
        <f t="shared" si="1889"/>
        <v>778.4</v>
      </c>
      <c r="W616" s="18"/>
      <c r="X616" s="18"/>
      <c r="Y616" s="18"/>
      <c r="Z616" s="18"/>
      <c r="AA616" s="18"/>
      <c r="AB616" s="18"/>
      <c r="AC616" s="18"/>
      <c r="AD616" s="18"/>
      <c r="AE616" s="18"/>
      <c r="AF616" s="41">
        <v>1153.28053</v>
      </c>
      <c r="AG616" s="41"/>
      <c r="AH616" s="41">
        <f t="shared" ref="AH616:AH617" si="1899">AF616</f>
        <v>1153.28053</v>
      </c>
      <c r="AI616" s="41">
        <f t="shared" ref="AI616:AI617" si="1900">AG616</f>
        <v>0</v>
      </c>
      <c r="AJ616" s="41">
        <v>0</v>
      </c>
      <c r="AK616" s="41">
        <v>0</v>
      </c>
      <c r="AL616" s="41">
        <v>1153.2788800000001</v>
      </c>
      <c r="AM616" s="41">
        <f t="shared" ref="AM616:AM617" si="1901">AL616</f>
        <v>1153.2788800000001</v>
      </c>
      <c r="AN616" s="41">
        <v>0</v>
      </c>
      <c r="AO616" s="42">
        <v>755.98296000000005</v>
      </c>
      <c r="AP616" s="42">
        <v>1067.58</v>
      </c>
      <c r="AQ616" s="42">
        <v>0</v>
      </c>
      <c r="AR616" s="42">
        <v>0</v>
      </c>
      <c r="AS616" s="42">
        <v>0</v>
      </c>
      <c r="AT616" s="42">
        <v>0</v>
      </c>
      <c r="AU616" s="42">
        <f t="shared" si="1891"/>
        <v>1067.58</v>
      </c>
      <c r="AV616" s="42">
        <f t="shared" si="1892"/>
        <v>-312.4799999999999</v>
      </c>
      <c r="AW616" s="42">
        <f t="shared" si="1893"/>
        <v>755.1</v>
      </c>
      <c r="AX616" s="42">
        <f t="shared" si="1894"/>
        <v>778.4</v>
      </c>
      <c r="AY616" s="42">
        <f t="shared" si="1895"/>
        <v>778.4</v>
      </c>
      <c r="AZ616" s="42"/>
      <c r="BA616" s="43">
        <f t="shared" si="1896"/>
        <v>99.999856929865985</v>
      </c>
      <c r="BB616" s="44"/>
    </row>
    <row r="617" spans="2:54" ht="31.2" x14ac:dyDescent="0.3">
      <c r="B617" s="38" t="s">
        <v>342</v>
      </c>
      <c r="C617" s="38" t="s">
        <v>189</v>
      </c>
      <c r="D617" s="38" t="s">
        <v>86</v>
      </c>
      <c r="E617" s="39" t="str">
        <f t="shared" si="1886"/>
        <v>0709</v>
      </c>
      <c r="F617" s="38" t="s">
        <v>362</v>
      </c>
      <c r="G617" s="16" t="s">
        <v>54</v>
      </c>
      <c r="H617" s="40" t="s">
        <v>55</v>
      </c>
      <c r="I617" s="18">
        <v>500</v>
      </c>
      <c r="J617" s="18">
        <v>500</v>
      </c>
      <c r="K617" s="18">
        <v>500</v>
      </c>
      <c r="L617" s="18"/>
      <c r="M617" s="18"/>
      <c r="N617" s="18"/>
      <c r="O617" s="18">
        <v>0</v>
      </c>
      <c r="P617" s="18">
        <v>0</v>
      </c>
      <c r="Q617" s="18">
        <v>0</v>
      </c>
      <c r="R617" s="18">
        <v>0</v>
      </c>
      <c r="S617" s="18"/>
      <c r="T617" s="18">
        <f t="shared" si="1783"/>
        <v>500</v>
      </c>
      <c r="U617" s="18">
        <f t="shared" si="1888"/>
        <v>500</v>
      </c>
      <c r="V617" s="18">
        <f t="shared" si="1889"/>
        <v>500</v>
      </c>
      <c r="W617" s="18"/>
      <c r="X617" s="18"/>
      <c r="Y617" s="18"/>
      <c r="Z617" s="18"/>
      <c r="AA617" s="18"/>
      <c r="AB617" s="18"/>
      <c r="AC617" s="18"/>
      <c r="AD617" s="18"/>
      <c r="AE617" s="18"/>
      <c r="AF617" s="41">
        <v>950.79358999999999</v>
      </c>
      <c r="AG617" s="41"/>
      <c r="AH617" s="41">
        <f t="shared" si="1899"/>
        <v>950.79358999999999</v>
      </c>
      <c r="AI617" s="41">
        <f t="shared" si="1900"/>
        <v>0</v>
      </c>
      <c r="AJ617" s="41">
        <v>0</v>
      </c>
      <c r="AK617" s="41">
        <v>0</v>
      </c>
      <c r="AL617" s="41">
        <v>950.79358999999999</v>
      </c>
      <c r="AM617" s="41">
        <f t="shared" si="1901"/>
        <v>950.79358999999999</v>
      </c>
      <c r="AN617" s="41">
        <v>0</v>
      </c>
      <c r="AO617" s="14">
        <v>789.90058999999997</v>
      </c>
      <c r="AP617" s="42">
        <v>1036.4941200000001</v>
      </c>
      <c r="AQ617" s="42">
        <v>0</v>
      </c>
      <c r="AR617" s="42">
        <v>0</v>
      </c>
      <c r="AS617" s="42">
        <v>0</v>
      </c>
      <c r="AT617" s="42">
        <v>0</v>
      </c>
      <c r="AU617" s="42">
        <f t="shared" si="1891"/>
        <v>1036.4941200000001</v>
      </c>
      <c r="AV617" s="42">
        <f t="shared" si="1892"/>
        <v>-536.49412000000007</v>
      </c>
      <c r="AW617" s="42">
        <f t="shared" si="1893"/>
        <v>500</v>
      </c>
      <c r="AX617" s="42">
        <f t="shared" si="1894"/>
        <v>500</v>
      </c>
      <c r="AY617" s="42">
        <f t="shared" si="1895"/>
        <v>500</v>
      </c>
      <c r="AZ617" s="42"/>
      <c r="BA617" s="43">
        <f t="shared" si="1896"/>
        <v>100</v>
      </c>
      <c r="BB617" s="44"/>
    </row>
    <row r="618" spans="2:54" ht="62.4" x14ac:dyDescent="0.3">
      <c r="B618" s="38" t="s">
        <v>342</v>
      </c>
      <c r="C618" s="38" t="s">
        <v>189</v>
      </c>
      <c r="D618" s="38" t="s">
        <v>86</v>
      </c>
      <c r="E618" s="39" t="str">
        <f t="shared" si="1886"/>
        <v>0709</v>
      </c>
      <c r="F618" s="38" t="s">
        <v>365</v>
      </c>
      <c r="G618" s="17"/>
      <c r="H618" s="40" t="s">
        <v>366</v>
      </c>
      <c r="I618" s="18">
        <f t="shared" ref="I618:S618" si="1902">I619+I621</f>
        <v>40142</v>
      </c>
      <c r="J618" s="18">
        <f t="shared" si="1902"/>
        <v>47966.400000000001</v>
      </c>
      <c r="K618" s="18">
        <f t="shared" si="1902"/>
        <v>25504</v>
      </c>
      <c r="L618" s="18">
        <f t="shared" si="1902"/>
        <v>0</v>
      </c>
      <c r="M618" s="18">
        <f t="shared" si="1902"/>
        <v>0</v>
      </c>
      <c r="N618" s="18">
        <f t="shared" si="1902"/>
        <v>0</v>
      </c>
      <c r="O618" s="18">
        <f t="shared" si="1902"/>
        <v>-37300</v>
      </c>
      <c r="P618" s="18">
        <f t="shared" si="1902"/>
        <v>0</v>
      </c>
      <c r="Q618" s="18">
        <f t="shared" si="1902"/>
        <v>0</v>
      </c>
      <c r="R618" s="18">
        <f t="shared" si="1902"/>
        <v>0</v>
      </c>
      <c r="S618" s="18">
        <f t="shared" si="1902"/>
        <v>0</v>
      </c>
      <c r="T618" s="18">
        <f t="shared" si="1783"/>
        <v>2842</v>
      </c>
      <c r="U618" s="18">
        <f t="shared" si="1888"/>
        <v>47966.400000000001</v>
      </c>
      <c r="V618" s="18">
        <f t="shared" si="1889"/>
        <v>25504</v>
      </c>
      <c r="W618" s="18">
        <f t="shared" ref="W618:AT618" si="1903">W619+W621</f>
        <v>0</v>
      </c>
      <c r="X618" s="18">
        <f t="shared" si="1903"/>
        <v>0</v>
      </c>
      <c r="Y618" s="18">
        <f t="shared" si="1903"/>
        <v>0</v>
      </c>
      <c r="Z618" s="18">
        <f t="shared" si="1903"/>
        <v>0</v>
      </c>
      <c r="AA618" s="18">
        <f t="shared" si="1903"/>
        <v>0</v>
      </c>
      <c r="AB618" s="18">
        <f t="shared" si="1903"/>
        <v>0</v>
      </c>
      <c r="AC618" s="18">
        <f t="shared" si="1903"/>
        <v>0</v>
      </c>
      <c r="AD618" s="18">
        <f t="shared" si="1903"/>
        <v>0</v>
      </c>
      <c r="AE618" s="18">
        <f t="shared" si="1903"/>
        <v>0</v>
      </c>
      <c r="AF618" s="41">
        <f t="shared" si="1903"/>
        <v>2842</v>
      </c>
      <c r="AG618" s="41">
        <f t="shared" si="1903"/>
        <v>0</v>
      </c>
      <c r="AH618" s="41">
        <f t="shared" si="1903"/>
        <v>0</v>
      </c>
      <c r="AI618" s="41">
        <f t="shared" si="1903"/>
        <v>0</v>
      </c>
      <c r="AJ618" s="41">
        <f t="shared" si="1903"/>
        <v>0</v>
      </c>
      <c r="AK618" s="41">
        <f t="shared" si="1903"/>
        <v>0</v>
      </c>
      <c r="AL618" s="41">
        <f t="shared" si="1903"/>
        <v>141.96816000000001</v>
      </c>
      <c r="AM618" s="41">
        <f t="shared" si="1903"/>
        <v>0</v>
      </c>
      <c r="AN618" s="41">
        <f t="shared" si="1903"/>
        <v>0</v>
      </c>
      <c r="AO618" s="42">
        <f t="shared" si="1903"/>
        <v>128.62413000000001</v>
      </c>
      <c r="AP618" s="42">
        <f t="shared" si="1903"/>
        <v>2842</v>
      </c>
      <c r="AQ618" s="42">
        <f t="shared" si="1903"/>
        <v>-37300</v>
      </c>
      <c r="AR618" s="42">
        <f t="shared" si="1903"/>
        <v>0</v>
      </c>
      <c r="AS618" s="42">
        <f t="shared" si="1903"/>
        <v>0</v>
      </c>
      <c r="AT618" s="42">
        <f t="shared" si="1903"/>
        <v>0</v>
      </c>
      <c r="AU618" s="42">
        <f t="shared" si="1891"/>
        <v>-34458</v>
      </c>
      <c r="AV618" s="42">
        <f t="shared" si="1892"/>
        <v>37300</v>
      </c>
      <c r="AW618" s="42">
        <f t="shared" si="1893"/>
        <v>2842</v>
      </c>
      <c r="AX618" s="42">
        <f t="shared" si="1894"/>
        <v>47966.400000000001</v>
      </c>
      <c r="AY618" s="42">
        <f t="shared" si="1895"/>
        <v>25504</v>
      </c>
      <c r="AZ618" s="42">
        <f>AZ619+AZ621</f>
        <v>0</v>
      </c>
      <c r="BA618" s="43">
        <f t="shared" si="1896"/>
        <v>4.9953610133708661</v>
      </c>
      <c r="BB618" s="20"/>
    </row>
    <row r="619" spans="2:54" ht="31.2" x14ac:dyDescent="0.3">
      <c r="B619" s="38" t="s">
        <v>342</v>
      </c>
      <c r="C619" s="38" t="s">
        <v>189</v>
      </c>
      <c r="D619" s="38" t="s">
        <v>86</v>
      </c>
      <c r="E619" s="39" t="str">
        <f t="shared" si="1886"/>
        <v>0709</v>
      </c>
      <c r="F619" s="38" t="s">
        <v>369</v>
      </c>
      <c r="G619" s="17"/>
      <c r="H619" s="40" t="s">
        <v>246</v>
      </c>
      <c r="I619" s="18">
        <f t="shared" ref="I619:S619" si="1904">I620</f>
        <v>142</v>
      </c>
      <c r="J619" s="18">
        <f t="shared" si="1904"/>
        <v>142</v>
      </c>
      <c r="K619" s="18">
        <f t="shared" si="1904"/>
        <v>142</v>
      </c>
      <c r="L619" s="18">
        <f t="shared" si="1904"/>
        <v>0</v>
      </c>
      <c r="M619" s="18">
        <f t="shared" si="1904"/>
        <v>0</v>
      </c>
      <c r="N619" s="18">
        <f t="shared" si="1904"/>
        <v>0</v>
      </c>
      <c r="O619" s="18">
        <f t="shared" si="1904"/>
        <v>0</v>
      </c>
      <c r="P619" s="18">
        <f t="shared" si="1904"/>
        <v>0</v>
      </c>
      <c r="Q619" s="18">
        <f t="shared" si="1904"/>
        <v>0</v>
      </c>
      <c r="R619" s="18">
        <f t="shared" si="1904"/>
        <v>0</v>
      </c>
      <c r="S619" s="18">
        <f t="shared" si="1904"/>
        <v>0</v>
      </c>
      <c r="T619" s="18">
        <f t="shared" si="1783"/>
        <v>142</v>
      </c>
      <c r="U619" s="18">
        <f t="shared" si="1888"/>
        <v>142</v>
      </c>
      <c r="V619" s="18">
        <f t="shared" si="1889"/>
        <v>142</v>
      </c>
      <c r="W619" s="18">
        <f t="shared" ref="W619:AT619" si="1905">W620</f>
        <v>0</v>
      </c>
      <c r="X619" s="18">
        <f t="shared" si="1905"/>
        <v>0</v>
      </c>
      <c r="Y619" s="18">
        <f t="shared" si="1905"/>
        <v>0</v>
      </c>
      <c r="Z619" s="18">
        <f t="shared" si="1905"/>
        <v>0</v>
      </c>
      <c r="AA619" s="18">
        <f t="shared" si="1905"/>
        <v>0</v>
      </c>
      <c r="AB619" s="18">
        <f t="shared" si="1905"/>
        <v>0</v>
      </c>
      <c r="AC619" s="18">
        <f t="shared" si="1905"/>
        <v>0</v>
      </c>
      <c r="AD619" s="18">
        <f t="shared" si="1905"/>
        <v>0</v>
      </c>
      <c r="AE619" s="18">
        <f t="shared" si="1905"/>
        <v>0</v>
      </c>
      <c r="AF619" s="41">
        <f t="shared" si="1905"/>
        <v>142</v>
      </c>
      <c r="AG619" s="41">
        <f t="shared" si="1905"/>
        <v>0</v>
      </c>
      <c r="AH619" s="41">
        <f t="shared" si="1905"/>
        <v>0</v>
      </c>
      <c r="AI619" s="41">
        <f t="shared" si="1905"/>
        <v>0</v>
      </c>
      <c r="AJ619" s="41">
        <f t="shared" si="1905"/>
        <v>0</v>
      </c>
      <c r="AK619" s="41">
        <f t="shared" si="1905"/>
        <v>0</v>
      </c>
      <c r="AL619" s="41">
        <f t="shared" si="1905"/>
        <v>141.96816000000001</v>
      </c>
      <c r="AM619" s="41">
        <f t="shared" si="1905"/>
        <v>0</v>
      </c>
      <c r="AN619" s="41">
        <f t="shared" si="1905"/>
        <v>0</v>
      </c>
      <c r="AO619" s="14">
        <f t="shared" si="1905"/>
        <v>128.62413000000001</v>
      </c>
      <c r="AP619" s="42">
        <f t="shared" si="1905"/>
        <v>142</v>
      </c>
      <c r="AQ619" s="42">
        <f t="shared" si="1905"/>
        <v>0</v>
      </c>
      <c r="AR619" s="42">
        <f t="shared" si="1905"/>
        <v>0</v>
      </c>
      <c r="AS619" s="42">
        <f t="shared" si="1905"/>
        <v>0</v>
      </c>
      <c r="AT619" s="42">
        <f t="shared" si="1905"/>
        <v>0</v>
      </c>
      <c r="AU619" s="42">
        <f t="shared" si="1891"/>
        <v>142</v>
      </c>
      <c r="AV619" s="42">
        <f t="shared" si="1892"/>
        <v>0</v>
      </c>
      <c r="AW619" s="42">
        <f t="shared" si="1893"/>
        <v>142</v>
      </c>
      <c r="AX619" s="42">
        <f t="shared" si="1894"/>
        <v>142</v>
      </c>
      <c r="AY619" s="42">
        <f t="shared" si="1895"/>
        <v>142</v>
      </c>
      <c r="AZ619" s="42">
        <f>AZ620</f>
        <v>0</v>
      </c>
      <c r="BA619" s="43">
        <f t="shared" si="1896"/>
        <v>99.977577464788737</v>
      </c>
      <c r="BB619" s="20"/>
    </row>
    <row r="620" spans="2:54" ht="31.2" x14ac:dyDescent="0.3">
      <c r="B620" s="38" t="s">
        <v>342</v>
      </c>
      <c r="C620" s="38" t="s">
        <v>189</v>
      </c>
      <c r="D620" s="38" t="s">
        <v>86</v>
      </c>
      <c r="E620" s="39" t="str">
        <f t="shared" si="1886"/>
        <v>0709</v>
      </c>
      <c r="F620" s="38" t="s">
        <v>369</v>
      </c>
      <c r="G620" s="16" t="s">
        <v>150</v>
      </c>
      <c r="H620" s="40" t="s">
        <v>151</v>
      </c>
      <c r="I620" s="18">
        <v>142</v>
      </c>
      <c r="J620" s="18">
        <v>142</v>
      </c>
      <c r="K620" s="18">
        <v>142</v>
      </c>
      <c r="L620" s="18"/>
      <c r="M620" s="18"/>
      <c r="N620" s="18"/>
      <c r="O620" s="18">
        <v>0</v>
      </c>
      <c r="P620" s="18">
        <v>0</v>
      </c>
      <c r="Q620" s="18">
        <v>0</v>
      </c>
      <c r="R620" s="18">
        <v>0</v>
      </c>
      <c r="S620" s="18"/>
      <c r="T620" s="18">
        <f t="shared" si="1783"/>
        <v>142</v>
      </c>
      <c r="U620" s="18">
        <f t="shared" si="1888"/>
        <v>142</v>
      </c>
      <c r="V620" s="18">
        <f t="shared" si="1889"/>
        <v>142</v>
      </c>
      <c r="W620" s="18"/>
      <c r="X620" s="18"/>
      <c r="Y620" s="18"/>
      <c r="Z620" s="18"/>
      <c r="AA620" s="18"/>
      <c r="AB620" s="18"/>
      <c r="AC620" s="18"/>
      <c r="AD620" s="18"/>
      <c r="AE620" s="18"/>
      <c r="AF620" s="41">
        <v>142</v>
      </c>
      <c r="AG620" s="41"/>
      <c r="AH620" s="41">
        <v>0</v>
      </c>
      <c r="AI620" s="41">
        <v>0</v>
      </c>
      <c r="AJ620" s="41">
        <v>0</v>
      </c>
      <c r="AK620" s="41">
        <v>0</v>
      </c>
      <c r="AL620" s="41">
        <v>141.96816000000001</v>
      </c>
      <c r="AM620" s="41">
        <v>0</v>
      </c>
      <c r="AN620" s="41">
        <v>0</v>
      </c>
      <c r="AO620" s="42">
        <v>128.62413000000001</v>
      </c>
      <c r="AP620" s="42">
        <v>142</v>
      </c>
      <c r="AQ620" s="42">
        <v>0</v>
      </c>
      <c r="AR620" s="42">
        <v>0</v>
      </c>
      <c r="AS620" s="42">
        <v>0</v>
      </c>
      <c r="AT620" s="42">
        <v>0</v>
      </c>
      <c r="AU620" s="42">
        <f t="shared" si="1891"/>
        <v>142</v>
      </c>
      <c r="AV620" s="42">
        <f t="shared" si="1892"/>
        <v>0</v>
      </c>
      <c r="AW620" s="42">
        <f t="shared" si="1893"/>
        <v>142</v>
      </c>
      <c r="AX620" s="42">
        <f t="shared" si="1894"/>
        <v>142</v>
      </c>
      <c r="AY620" s="42">
        <f t="shared" si="1895"/>
        <v>142</v>
      </c>
      <c r="AZ620" s="42"/>
      <c r="BA620" s="43">
        <f t="shared" si="1896"/>
        <v>99.977577464788737</v>
      </c>
      <c r="BB620" s="44"/>
    </row>
    <row r="621" spans="2:54" ht="62.4" x14ac:dyDescent="0.3">
      <c r="B621" s="38" t="s">
        <v>342</v>
      </c>
      <c r="C621" s="38" t="s">
        <v>189</v>
      </c>
      <c r="D621" s="38" t="s">
        <v>86</v>
      </c>
      <c r="E621" s="39" t="str">
        <f t="shared" si="1886"/>
        <v>0709</v>
      </c>
      <c r="F621" s="38" t="s">
        <v>370</v>
      </c>
      <c r="G621" s="17"/>
      <c r="H621" s="40" t="s">
        <v>371</v>
      </c>
      <c r="I621" s="18">
        <f t="shared" ref="I621:S621" si="1906">I622+I623</f>
        <v>40000</v>
      </c>
      <c r="J621" s="18">
        <f t="shared" si="1906"/>
        <v>47824.4</v>
      </c>
      <c r="K621" s="18">
        <f t="shared" si="1906"/>
        <v>25362</v>
      </c>
      <c r="L621" s="18">
        <f t="shared" si="1906"/>
        <v>0</v>
      </c>
      <c r="M621" s="18">
        <f t="shared" si="1906"/>
        <v>0</v>
      </c>
      <c r="N621" s="18">
        <f t="shared" si="1906"/>
        <v>0</v>
      </c>
      <c r="O621" s="18">
        <f t="shared" si="1906"/>
        <v>-37300</v>
      </c>
      <c r="P621" s="18">
        <f t="shared" si="1906"/>
        <v>0</v>
      </c>
      <c r="Q621" s="18">
        <f t="shared" si="1906"/>
        <v>0</v>
      </c>
      <c r="R621" s="18">
        <f t="shared" si="1906"/>
        <v>0</v>
      </c>
      <c r="S621" s="18">
        <f t="shared" si="1906"/>
        <v>0</v>
      </c>
      <c r="T621" s="18">
        <f t="shared" si="1783"/>
        <v>2700</v>
      </c>
      <c r="U621" s="18">
        <f t="shared" si="1888"/>
        <v>47824.4</v>
      </c>
      <c r="V621" s="18">
        <f t="shared" si="1889"/>
        <v>25362</v>
      </c>
      <c r="W621" s="18">
        <f t="shared" ref="W621:AT621" si="1907">W622+W623</f>
        <v>0</v>
      </c>
      <c r="X621" s="18">
        <f t="shared" si="1907"/>
        <v>0</v>
      </c>
      <c r="Y621" s="18">
        <f t="shared" si="1907"/>
        <v>0</v>
      </c>
      <c r="Z621" s="18">
        <f t="shared" si="1907"/>
        <v>0</v>
      </c>
      <c r="AA621" s="18">
        <f t="shared" si="1907"/>
        <v>0</v>
      </c>
      <c r="AB621" s="18">
        <f t="shared" si="1907"/>
        <v>0</v>
      </c>
      <c r="AC621" s="18">
        <f t="shared" si="1907"/>
        <v>0</v>
      </c>
      <c r="AD621" s="18">
        <f t="shared" si="1907"/>
        <v>0</v>
      </c>
      <c r="AE621" s="18">
        <f t="shared" si="1907"/>
        <v>0</v>
      </c>
      <c r="AF621" s="41">
        <f t="shared" si="1907"/>
        <v>2700</v>
      </c>
      <c r="AG621" s="41">
        <f t="shared" si="1907"/>
        <v>0</v>
      </c>
      <c r="AH621" s="41">
        <f t="shared" si="1907"/>
        <v>0</v>
      </c>
      <c r="AI621" s="41">
        <f t="shared" si="1907"/>
        <v>0</v>
      </c>
      <c r="AJ621" s="41">
        <f t="shared" si="1907"/>
        <v>0</v>
      </c>
      <c r="AK621" s="41">
        <f t="shared" si="1907"/>
        <v>0</v>
      </c>
      <c r="AL621" s="41">
        <f t="shared" si="1907"/>
        <v>0</v>
      </c>
      <c r="AM621" s="41">
        <f t="shared" si="1907"/>
        <v>0</v>
      </c>
      <c r="AN621" s="41">
        <f t="shared" si="1907"/>
        <v>0</v>
      </c>
      <c r="AO621" s="14">
        <f t="shared" si="1907"/>
        <v>0</v>
      </c>
      <c r="AP621" s="42">
        <f t="shared" si="1907"/>
        <v>2700</v>
      </c>
      <c r="AQ621" s="42">
        <f t="shared" si="1907"/>
        <v>-37300</v>
      </c>
      <c r="AR621" s="42">
        <f t="shared" si="1907"/>
        <v>0</v>
      </c>
      <c r="AS621" s="42">
        <f t="shared" si="1907"/>
        <v>0</v>
      </c>
      <c r="AT621" s="42">
        <f t="shared" si="1907"/>
        <v>0</v>
      </c>
      <c r="AU621" s="42">
        <f t="shared" si="1891"/>
        <v>-34600</v>
      </c>
      <c r="AV621" s="42">
        <f t="shared" si="1892"/>
        <v>37300</v>
      </c>
      <c r="AW621" s="42">
        <f t="shared" si="1893"/>
        <v>2700</v>
      </c>
      <c r="AX621" s="42">
        <f t="shared" si="1894"/>
        <v>47824.4</v>
      </c>
      <c r="AY621" s="42">
        <f t="shared" si="1895"/>
        <v>25362</v>
      </c>
      <c r="AZ621" s="42">
        <f>AZ622+AZ623</f>
        <v>0</v>
      </c>
      <c r="BA621" s="43">
        <f t="shared" si="1896"/>
        <v>0</v>
      </c>
      <c r="BB621" s="20"/>
    </row>
    <row r="622" spans="2:54" ht="31.2" x14ac:dyDescent="0.3">
      <c r="B622" s="38" t="s">
        <v>342</v>
      </c>
      <c r="C622" s="38" t="s">
        <v>189</v>
      </c>
      <c r="D622" s="38" t="s">
        <v>86</v>
      </c>
      <c r="E622" s="39" t="str">
        <f t="shared" si="1886"/>
        <v>0709</v>
      </c>
      <c r="F622" s="38" t="s">
        <v>370</v>
      </c>
      <c r="G622" s="16" t="s">
        <v>54</v>
      </c>
      <c r="H622" s="40" t="s">
        <v>55</v>
      </c>
      <c r="I622" s="18">
        <v>0</v>
      </c>
      <c r="J622" s="18">
        <v>0</v>
      </c>
      <c r="K622" s="18">
        <v>25362</v>
      </c>
      <c r="L622" s="18"/>
      <c r="M622" s="18"/>
      <c r="N622" s="18"/>
      <c r="O622" s="18">
        <v>0</v>
      </c>
      <c r="P622" s="18">
        <v>0</v>
      </c>
      <c r="Q622" s="18">
        <v>0</v>
      </c>
      <c r="R622" s="18">
        <v>0</v>
      </c>
      <c r="S622" s="18"/>
      <c r="T622" s="18">
        <f t="shared" si="1783"/>
        <v>0</v>
      </c>
      <c r="U622" s="18">
        <f t="shared" si="1888"/>
        <v>0</v>
      </c>
      <c r="V622" s="18">
        <f t="shared" si="1889"/>
        <v>25362</v>
      </c>
      <c r="W622" s="18"/>
      <c r="X622" s="18"/>
      <c r="Y622" s="18"/>
      <c r="Z622" s="18"/>
      <c r="AA622" s="18"/>
      <c r="AB622" s="18"/>
      <c r="AC622" s="18"/>
      <c r="AD622" s="18"/>
      <c r="AE622" s="18"/>
      <c r="AF622" s="41">
        <v>0</v>
      </c>
      <c r="AG622" s="41"/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2">
        <v>0</v>
      </c>
      <c r="AP622" s="42">
        <v>0</v>
      </c>
      <c r="AQ622" s="42">
        <v>0</v>
      </c>
      <c r="AR622" s="42">
        <v>0</v>
      </c>
      <c r="AS622" s="42">
        <v>0</v>
      </c>
      <c r="AT622" s="42">
        <v>0</v>
      </c>
      <c r="AU622" s="42">
        <f t="shared" si="1891"/>
        <v>0</v>
      </c>
      <c r="AV622" s="42">
        <f t="shared" si="1892"/>
        <v>0</v>
      </c>
      <c r="AW622" s="42">
        <f t="shared" si="1893"/>
        <v>0</v>
      </c>
      <c r="AX622" s="42">
        <f t="shared" si="1894"/>
        <v>0</v>
      </c>
      <c r="AY622" s="42">
        <f t="shared" si="1895"/>
        <v>25362</v>
      </c>
      <c r="AZ622" s="42"/>
      <c r="BA622" s="43"/>
      <c r="BB622" s="20">
        <v>0</v>
      </c>
    </row>
    <row r="623" spans="2:54" ht="31.2" x14ac:dyDescent="0.3">
      <c r="B623" s="38" t="s">
        <v>342</v>
      </c>
      <c r="C623" s="38" t="s">
        <v>189</v>
      </c>
      <c r="D623" s="38" t="s">
        <v>86</v>
      </c>
      <c r="E623" s="39" t="str">
        <f t="shared" si="1886"/>
        <v>0709</v>
      </c>
      <c r="F623" s="38" t="s">
        <v>370</v>
      </c>
      <c r="G623" s="16" t="s">
        <v>150</v>
      </c>
      <c r="H623" s="40" t="s">
        <v>151</v>
      </c>
      <c r="I623" s="18">
        <v>40000</v>
      </c>
      <c r="J623" s="18">
        <v>47824.4</v>
      </c>
      <c r="K623" s="18">
        <v>0</v>
      </c>
      <c r="L623" s="18"/>
      <c r="M623" s="18"/>
      <c r="N623" s="18"/>
      <c r="O623" s="18">
        <v>-37300</v>
      </c>
      <c r="P623" s="18">
        <v>0</v>
      </c>
      <c r="Q623" s="18">
        <v>0</v>
      </c>
      <c r="R623" s="18">
        <v>0</v>
      </c>
      <c r="S623" s="18"/>
      <c r="T623" s="18">
        <f t="shared" si="1783"/>
        <v>2700</v>
      </c>
      <c r="U623" s="18">
        <f t="shared" si="1888"/>
        <v>47824.4</v>
      </c>
      <c r="V623" s="18">
        <f t="shared" si="1889"/>
        <v>0</v>
      </c>
      <c r="W623" s="18"/>
      <c r="X623" s="18"/>
      <c r="Y623" s="18"/>
      <c r="Z623" s="18"/>
      <c r="AA623" s="18"/>
      <c r="AB623" s="18"/>
      <c r="AC623" s="18"/>
      <c r="AD623" s="18"/>
      <c r="AE623" s="18"/>
      <c r="AF623" s="41">
        <v>2700</v>
      </c>
      <c r="AG623" s="41"/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14">
        <v>0</v>
      </c>
      <c r="AP623" s="42">
        <v>2700</v>
      </c>
      <c r="AQ623" s="42">
        <v>-37300</v>
      </c>
      <c r="AR623" s="42">
        <v>0</v>
      </c>
      <c r="AS623" s="42">
        <v>0</v>
      </c>
      <c r="AT623" s="42">
        <v>0</v>
      </c>
      <c r="AU623" s="42">
        <f t="shared" si="1891"/>
        <v>-34600</v>
      </c>
      <c r="AV623" s="42">
        <f t="shared" si="1892"/>
        <v>37300</v>
      </c>
      <c r="AW623" s="42">
        <f t="shared" si="1893"/>
        <v>2700</v>
      </c>
      <c r="AX623" s="42">
        <f t="shared" si="1894"/>
        <v>47824.4</v>
      </c>
      <c r="AY623" s="42">
        <f t="shared" si="1895"/>
        <v>0</v>
      </c>
      <c r="AZ623" s="42"/>
      <c r="BA623" s="43">
        <f t="shared" si="1896"/>
        <v>0</v>
      </c>
      <c r="BB623" s="44"/>
    </row>
    <row r="624" spans="2:54" ht="46.8" x14ac:dyDescent="0.3">
      <c r="B624" s="38" t="s">
        <v>342</v>
      </c>
      <c r="C624" s="38" t="s">
        <v>189</v>
      </c>
      <c r="D624" s="38" t="s">
        <v>86</v>
      </c>
      <c r="E624" s="39" t="str">
        <f t="shared" si="1886"/>
        <v>0709</v>
      </c>
      <c r="F624" s="38" t="s">
        <v>442</v>
      </c>
      <c r="G624" s="17"/>
      <c r="H624" s="40" t="s">
        <v>443</v>
      </c>
      <c r="I624" s="18">
        <f t="shared" ref="I624:S624" si="1908">I625+I629+I632</f>
        <v>627059</v>
      </c>
      <c r="J624" s="18">
        <f t="shared" si="1908"/>
        <v>630600</v>
      </c>
      <c r="K624" s="18">
        <f t="shared" si="1908"/>
        <v>628084.5</v>
      </c>
      <c r="L624" s="18">
        <f t="shared" si="1908"/>
        <v>271.8</v>
      </c>
      <c r="M624" s="18">
        <f t="shared" si="1908"/>
        <v>280.2</v>
      </c>
      <c r="N624" s="18">
        <f t="shared" si="1908"/>
        <v>280.2</v>
      </c>
      <c r="O624" s="18">
        <f t="shared" si="1908"/>
        <v>0</v>
      </c>
      <c r="P624" s="18">
        <f t="shared" si="1908"/>
        <v>0</v>
      </c>
      <c r="Q624" s="18">
        <f t="shared" si="1908"/>
        <v>0</v>
      </c>
      <c r="R624" s="18">
        <f t="shared" si="1908"/>
        <v>0</v>
      </c>
      <c r="S624" s="18">
        <f t="shared" si="1908"/>
        <v>16762.05</v>
      </c>
      <c r="T624" s="18">
        <f t="shared" si="1783"/>
        <v>644092.85000000009</v>
      </c>
      <c r="U624" s="18">
        <f t="shared" si="1888"/>
        <v>630880.19999999995</v>
      </c>
      <c r="V624" s="18">
        <f t="shared" si="1889"/>
        <v>628364.69999999995</v>
      </c>
      <c r="W624" s="18">
        <f t="shared" ref="W624:AT624" si="1909">W625+W629+W632</f>
        <v>16762.05</v>
      </c>
      <c r="X624" s="18">
        <f t="shared" si="1909"/>
        <v>0</v>
      </c>
      <c r="Y624" s="18">
        <f t="shared" si="1909"/>
        <v>0</v>
      </c>
      <c r="Z624" s="18">
        <f t="shared" si="1909"/>
        <v>0</v>
      </c>
      <c r="AA624" s="18">
        <f t="shared" si="1909"/>
        <v>19825.8</v>
      </c>
      <c r="AB624" s="18">
        <f t="shared" si="1909"/>
        <v>0</v>
      </c>
      <c r="AC624" s="18">
        <f t="shared" si="1909"/>
        <v>19825.8</v>
      </c>
      <c r="AD624" s="18">
        <f t="shared" si="1909"/>
        <v>0</v>
      </c>
      <c r="AE624" s="18">
        <f t="shared" si="1909"/>
        <v>0</v>
      </c>
      <c r="AF624" s="41">
        <f t="shared" si="1909"/>
        <v>664244.95059000002</v>
      </c>
      <c r="AG624" s="41">
        <f t="shared" si="1909"/>
        <v>0</v>
      </c>
      <c r="AH624" s="41">
        <f t="shared" si="1909"/>
        <v>466572.20059000002</v>
      </c>
      <c r="AI624" s="41">
        <f t="shared" si="1909"/>
        <v>0</v>
      </c>
      <c r="AJ624" s="41">
        <f t="shared" si="1909"/>
        <v>0</v>
      </c>
      <c r="AK624" s="41">
        <f t="shared" si="1909"/>
        <v>0</v>
      </c>
      <c r="AL624" s="41">
        <f t="shared" si="1909"/>
        <v>659169.46908000007</v>
      </c>
      <c r="AM624" s="41">
        <f t="shared" si="1909"/>
        <v>465883.88463000004</v>
      </c>
      <c r="AN624" s="41">
        <f t="shared" si="1909"/>
        <v>0</v>
      </c>
      <c r="AO624" s="42">
        <f t="shared" si="1909"/>
        <v>464097.92116000003</v>
      </c>
      <c r="AP624" s="42">
        <f t="shared" si="1909"/>
        <v>661729.37788000004</v>
      </c>
      <c r="AQ624" s="42">
        <f t="shared" si="1909"/>
        <v>0</v>
      </c>
      <c r="AR624" s="42">
        <f t="shared" si="1909"/>
        <v>0</v>
      </c>
      <c r="AS624" s="42">
        <f t="shared" si="1909"/>
        <v>0</v>
      </c>
      <c r="AT624" s="42">
        <f t="shared" si="1909"/>
        <v>0</v>
      </c>
      <c r="AU624" s="42">
        <f t="shared" si="1891"/>
        <v>661729.37788000004</v>
      </c>
      <c r="AV624" s="42">
        <f t="shared" si="1892"/>
        <v>-17636.527879999951</v>
      </c>
      <c r="AW624" s="42">
        <f t="shared" si="1893"/>
        <v>660854.90000000014</v>
      </c>
      <c r="AX624" s="42">
        <f t="shared" si="1894"/>
        <v>650706</v>
      </c>
      <c r="AY624" s="42">
        <f t="shared" si="1895"/>
        <v>648190.5</v>
      </c>
      <c r="AZ624" s="42">
        <f>AZ625+AZ629+AZ632</f>
        <v>0</v>
      </c>
      <c r="BA624" s="43">
        <f t="shared" si="1896"/>
        <v>99.235902131361058</v>
      </c>
      <c r="BB624" s="20"/>
    </row>
    <row r="625" spans="2:54" x14ac:dyDescent="0.3">
      <c r="B625" s="38" t="s">
        <v>342</v>
      </c>
      <c r="C625" s="38" t="s">
        <v>189</v>
      </c>
      <c r="D625" s="38" t="s">
        <v>86</v>
      </c>
      <c r="E625" s="39" t="str">
        <f t="shared" si="1886"/>
        <v>0709</v>
      </c>
      <c r="F625" s="38" t="s">
        <v>444</v>
      </c>
      <c r="G625" s="17"/>
      <c r="H625" s="40" t="s">
        <v>65</v>
      </c>
      <c r="I625" s="18">
        <f t="shared" ref="I625:N625" si="1910">I626+I627</f>
        <v>106375.6</v>
      </c>
      <c r="J625" s="18">
        <f t="shared" si="1910"/>
        <v>109500.8</v>
      </c>
      <c r="K625" s="18">
        <f t="shared" si="1910"/>
        <v>109500.8</v>
      </c>
      <c r="L625" s="18">
        <f t="shared" si="1910"/>
        <v>271.8</v>
      </c>
      <c r="M625" s="18">
        <f t="shared" si="1910"/>
        <v>280.2</v>
      </c>
      <c r="N625" s="18">
        <f t="shared" si="1910"/>
        <v>280.2</v>
      </c>
      <c r="O625" s="18">
        <f>O626+O627+O628</f>
        <v>0</v>
      </c>
      <c r="P625" s="18">
        <f>P626+P627</f>
        <v>0</v>
      </c>
      <c r="Q625" s="18">
        <f>Q626+Q627</f>
        <v>0</v>
      </c>
      <c r="R625" s="18">
        <f>R626+R627</f>
        <v>0</v>
      </c>
      <c r="S625" s="18">
        <f>S626+S627</f>
        <v>15500.8</v>
      </c>
      <c r="T625" s="18">
        <f t="shared" si="1783"/>
        <v>122148.20000000001</v>
      </c>
      <c r="U625" s="18">
        <f t="shared" si="1888"/>
        <v>109781</v>
      </c>
      <c r="V625" s="18">
        <f t="shared" si="1889"/>
        <v>109781</v>
      </c>
      <c r="W625" s="18">
        <f t="shared" ref="W625:AE625" si="1911">W626+W627</f>
        <v>15500.8</v>
      </c>
      <c r="X625" s="18">
        <f t="shared" si="1911"/>
        <v>0</v>
      </c>
      <c r="Y625" s="18">
        <f t="shared" si="1911"/>
        <v>0</v>
      </c>
      <c r="Z625" s="18">
        <f t="shared" si="1911"/>
        <v>0</v>
      </c>
      <c r="AA625" s="18">
        <f t="shared" si="1911"/>
        <v>18937</v>
      </c>
      <c r="AB625" s="18">
        <f t="shared" si="1911"/>
        <v>0</v>
      </c>
      <c r="AC625" s="18">
        <f t="shared" si="1911"/>
        <v>18937</v>
      </c>
      <c r="AD625" s="18">
        <f t="shared" si="1911"/>
        <v>0</v>
      </c>
      <c r="AE625" s="18">
        <f t="shared" si="1911"/>
        <v>0</v>
      </c>
      <c r="AF625" s="41">
        <f t="shared" ref="AF625:AT625" si="1912">AF626+AF627+AF628</f>
        <v>121778.3</v>
      </c>
      <c r="AG625" s="41">
        <f t="shared" si="1912"/>
        <v>0</v>
      </c>
      <c r="AH625" s="41">
        <f t="shared" si="1912"/>
        <v>0</v>
      </c>
      <c r="AI625" s="41">
        <f t="shared" si="1912"/>
        <v>0</v>
      </c>
      <c r="AJ625" s="41">
        <f t="shared" si="1912"/>
        <v>0</v>
      </c>
      <c r="AK625" s="41">
        <f t="shared" si="1912"/>
        <v>0</v>
      </c>
      <c r="AL625" s="41">
        <f t="shared" si="1912"/>
        <v>118541.25069</v>
      </c>
      <c r="AM625" s="41">
        <f t="shared" si="1912"/>
        <v>0</v>
      </c>
      <c r="AN625" s="41">
        <f t="shared" si="1912"/>
        <v>0</v>
      </c>
      <c r="AO625" s="14">
        <f t="shared" si="1912"/>
        <v>76978.883969999995</v>
      </c>
      <c r="AP625" s="42">
        <f t="shared" si="1912"/>
        <v>121778.29999999999</v>
      </c>
      <c r="AQ625" s="42">
        <f t="shared" si="1912"/>
        <v>0</v>
      </c>
      <c r="AR625" s="42">
        <f t="shared" si="1912"/>
        <v>0</v>
      </c>
      <c r="AS625" s="42">
        <f t="shared" si="1912"/>
        <v>0</v>
      </c>
      <c r="AT625" s="42">
        <f t="shared" si="1912"/>
        <v>0</v>
      </c>
      <c r="AU625" s="42">
        <f t="shared" si="1891"/>
        <v>121778.29999999999</v>
      </c>
      <c r="AV625" s="42">
        <f t="shared" si="1892"/>
        <v>369.90000000002328</v>
      </c>
      <c r="AW625" s="42">
        <f t="shared" si="1893"/>
        <v>137649</v>
      </c>
      <c r="AX625" s="42">
        <f t="shared" si="1894"/>
        <v>128718</v>
      </c>
      <c r="AY625" s="42">
        <f t="shared" si="1895"/>
        <v>128718</v>
      </c>
      <c r="AZ625" s="42">
        <f>AZ626+AZ627</f>
        <v>0</v>
      </c>
      <c r="BA625" s="43">
        <f t="shared" si="1896"/>
        <v>97.341850469254382</v>
      </c>
      <c r="BB625" s="20"/>
    </row>
    <row r="626" spans="2:54" ht="78" x14ac:dyDescent="0.3">
      <c r="B626" s="38" t="s">
        <v>342</v>
      </c>
      <c r="C626" s="38" t="s">
        <v>189</v>
      </c>
      <c r="D626" s="38" t="s">
        <v>86</v>
      </c>
      <c r="E626" s="39" t="str">
        <f t="shared" si="1886"/>
        <v>0709</v>
      </c>
      <c r="F626" s="38" t="s">
        <v>444</v>
      </c>
      <c r="G626" s="16" t="s">
        <v>66</v>
      </c>
      <c r="H626" s="40" t="s">
        <v>67</v>
      </c>
      <c r="I626" s="18">
        <v>101860.6</v>
      </c>
      <c r="J626" s="18">
        <v>104985.8</v>
      </c>
      <c r="K626" s="18">
        <v>104985.8</v>
      </c>
      <c r="L626" s="18">
        <v>271.8</v>
      </c>
      <c r="M626" s="18">
        <v>280.2</v>
      </c>
      <c r="N626" s="18">
        <v>280.2</v>
      </c>
      <c r="O626" s="18">
        <v>0</v>
      </c>
      <c r="P626" s="18">
        <v>0</v>
      </c>
      <c r="Q626" s="18">
        <v>0</v>
      </c>
      <c r="R626" s="18">
        <v>0</v>
      </c>
      <c r="S626" s="18">
        <v>15500.8</v>
      </c>
      <c r="T626" s="18">
        <f t="shared" si="1783"/>
        <v>117633.20000000001</v>
      </c>
      <c r="U626" s="18">
        <f t="shared" si="1888"/>
        <v>105266</v>
      </c>
      <c r="V626" s="18">
        <f t="shared" si="1889"/>
        <v>105266</v>
      </c>
      <c r="W626" s="18">
        <v>15500.8</v>
      </c>
      <c r="X626" s="18"/>
      <c r="Y626" s="18"/>
      <c r="Z626" s="18"/>
      <c r="AA626" s="18">
        <v>18937</v>
      </c>
      <c r="AB626" s="18"/>
      <c r="AC626" s="18">
        <v>18937</v>
      </c>
      <c r="AD626" s="18"/>
      <c r="AE626" s="18"/>
      <c r="AF626" s="41">
        <v>117457.35636000001</v>
      </c>
      <c r="AG626" s="41"/>
      <c r="AH626" s="41">
        <v>0</v>
      </c>
      <c r="AI626" s="41">
        <v>0</v>
      </c>
      <c r="AJ626" s="41">
        <v>0</v>
      </c>
      <c r="AK626" s="41">
        <v>0</v>
      </c>
      <c r="AL626" s="41">
        <v>114220.30705</v>
      </c>
      <c r="AM626" s="41">
        <v>0</v>
      </c>
      <c r="AN626" s="41">
        <v>0</v>
      </c>
      <c r="AO626" s="42">
        <v>74031.186969999995</v>
      </c>
      <c r="AP626" s="42">
        <v>117257.09527999999</v>
      </c>
      <c r="AQ626" s="42">
        <v>0</v>
      </c>
      <c r="AR626" s="42">
        <v>0</v>
      </c>
      <c r="AS626" s="42">
        <v>0</v>
      </c>
      <c r="AT626" s="42">
        <v>0</v>
      </c>
      <c r="AU626" s="42">
        <f t="shared" si="1891"/>
        <v>117257.09527999999</v>
      </c>
      <c r="AV626" s="42">
        <f t="shared" si="1892"/>
        <v>376.10472000001755</v>
      </c>
      <c r="AW626" s="42">
        <f t="shared" si="1893"/>
        <v>133134</v>
      </c>
      <c r="AX626" s="42">
        <f t="shared" si="1894"/>
        <v>124203</v>
      </c>
      <c r="AY626" s="42">
        <f t="shared" si="1895"/>
        <v>124203</v>
      </c>
      <c r="AZ626" s="42"/>
      <c r="BA626" s="43">
        <f t="shared" si="1896"/>
        <v>97.244064220142462</v>
      </c>
      <c r="BB626" s="44"/>
    </row>
    <row r="627" spans="2:54" ht="31.2" x14ac:dyDescent="0.3">
      <c r="B627" s="38" t="s">
        <v>342</v>
      </c>
      <c r="C627" s="38" t="s">
        <v>189</v>
      </c>
      <c r="D627" s="38" t="s">
        <v>86</v>
      </c>
      <c r="E627" s="39" t="str">
        <f t="shared" si="1886"/>
        <v>0709</v>
      </c>
      <c r="F627" s="38" t="s">
        <v>444</v>
      </c>
      <c r="G627" s="16" t="s">
        <v>54</v>
      </c>
      <c r="H627" s="40" t="s">
        <v>55</v>
      </c>
      <c r="I627" s="18">
        <v>4515</v>
      </c>
      <c r="J627" s="18">
        <v>4515</v>
      </c>
      <c r="K627" s="18">
        <v>4515</v>
      </c>
      <c r="L627" s="18"/>
      <c r="M627" s="18"/>
      <c r="N627" s="18"/>
      <c r="O627" s="18">
        <v>0</v>
      </c>
      <c r="P627" s="18">
        <v>0</v>
      </c>
      <c r="Q627" s="18">
        <v>0</v>
      </c>
      <c r="R627" s="18">
        <v>0</v>
      </c>
      <c r="S627" s="18"/>
      <c r="T627" s="18">
        <f t="shared" si="1783"/>
        <v>4515</v>
      </c>
      <c r="U627" s="18">
        <f t="shared" si="1888"/>
        <v>4515</v>
      </c>
      <c r="V627" s="18">
        <f t="shared" si="1889"/>
        <v>4515</v>
      </c>
      <c r="W627" s="18"/>
      <c r="X627" s="18"/>
      <c r="Y627" s="18"/>
      <c r="Z627" s="18"/>
      <c r="AA627" s="18"/>
      <c r="AB627" s="18"/>
      <c r="AC627" s="18"/>
      <c r="AD627" s="18"/>
      <c r="AE627" s="18"/>
      <c r="AF627" s="41">
        <v>4314.7389199999998</v>
      </c>
      <c r="AG627" s="41"/>
      <c r="AH627" s="41">
        <v>0</v>
      </c>
      <c r="AI627" s="41">
        <v>0</v>
      </c>
      <c r="AJ627" s="41">
        <v>0</v>
      </c>
      <c r="AK627" s="41">
        <v>0</v>
      </c>
      <c r="AL627" s="41">
        <v>4314.7389199999998</v>
      </c>
      <c r="AM627" s="41">
        <v>0</v>
      </c>
      <c r="AN627" s="41">
        <v>0</v>
      </c>
      <c r="AO627" s="14">
        <v>2941.4922799999999</v>
      </c>
      <c r="AP627" s="42">
        <v>4515</v>
      </c>
      <c r="AQ627" s="42">
        <v>0</v>
      </c>
      <c r="AR627" s="42">
        <v>0</v>
      </c>
      <c r="AS627" s="42">
        <v>0</v>
      </c>
      <c r="AT627" s="42">
        <v>0</v>
      </c>
      <c r="AU627" s="42">
        <f t="shared" si="1891"/>
        <v>4515</v>
      </c>
      <c r="AV627" s="42">
        <f t="shared" si="1892"/>
        <v>0</v>
      </c>
      <c r="AW627" s="42">
        <f t="shared" si="1893"/>
        <v>4515</v>
      </c>
      <c r="AX627" s="42">
        <f t="shared" si="1894"/>
        <v>4515</v>
      </c>
      <c r="AY627" s="42">
        <f t="shared" si="1895"/>
        <v>4515</v>
      </c>
      <c r="AZ627" s="42"/>
      <c r="BA627" s="43">
        <f t="shared" si="1896"/>
        <v>100</v>
      </c>
      <c r="BB627" s="44"/>
    </row>
    <row r="628" spans="2:54" x14ac:dyDescent="0.3">
      <c r="B628" s="38" t="s">
        <v>342</v>
      </c>
      <c r="C628" s="38" t="s">
        <v>189</v>
      </c>
      <c r="D628" s="38" t="s">
        <v>86</v>
      </c>
      <c r="E628" s="39" t="str">
        <f t="shared" si="1886"/>
        <v>0709</v>
      </c>
      <c r="F628" s="38" t="s">
        <v>444</v>
      </c>
      <c r="G628" s="16" t="s">
        <v>68</v>
      </c>
      <c r="H628" s="40" t="s">
        <v>69</v>
      </c>
      <c r="I628" s="18"/>
      <c r="J628" s="18"/>
      <c r="K628" s="18"/>
      <c r="L628" s="18"/>
      <c r="M628" s="18"/>
      <c r="N628" s="18"/>
      <c r="O628" s="18">
        <v>0</v>
      </c>
      <c r="P628" s="18"/>
      <c r="Q628" s="18"/>
      <c r="R628" s="18"/>
      <c r="S628" s="18"/>
      <c r="T628" s="18">
        <f t="shared" si="1783"/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41">
        <v>6.20472</v>
      </c>
      <c r="AG628" s="41"/>
      <c r="AH628" s="41">
        <v>0</v>
      </c>
      <c r="AI628" s="41">
        <v>0</v>
      </c>
      <c r="AJ628" s="41">
        <v>0</v>
      </c>
      <c r="AK628" s="41">
        <v>0</v>
      </c>
      <c r="AL628" s="41">
        <v>6.20472</v>
      </c>
      <c r="AM628" s="41">
        <v>0</v>
      </c>
      <c r="AN628" s="41">
        <v>0</v>
      </c>
      <c r="AO628" s="42">
        <v>6.20472</v>
      </c>
      <c r="AP628" s="42">
        <v>6.20472</v>
      </c>
      <c r="AQ628" s="42">
        <v>0</v>
      </c>
      <c r="AR628" s="42">
        <v>0</v>
      </c>
      <c r="AS628" s="42">
        <v>0</v>
      </c>
      <c r="AT628" s="42">
        <v>0</v>
      </c>
      <c r="AU628" s="42">
        <f t="shared" si="1891"/>
        <v>6.20472</v>
      </c>
      <c r="AV628" s="42">
        <f t="shared" si="1892"/>
        <v>-6.20472</v>
      </c>
      <c r="AW628" s="42"/>
      <c r="AX628" s="42"/>
      <c r="AY628" s="42"/>
      <c r="AZ628" s="42"/>
      <c r="BA628" s="43">
        <f t="shared" si="1896"/>
        <v>100</v>
      </c>
      <c r="BB628" s="44"/>
    </row>
    <row r="629" spans="2:54" ht="46.8" x14ac:dyDescent="0.3">
      <c r="B629" s="38" t="s">
        <v>342</v>
      </c>
      <c r="C629" s="38" t="s">
        <v>189</v>
      </c>
      <c r="D629" s="38" t="s">
        <v>86</v>
      </c>
      <c r="E629" s="39" t="str">
        <f t="shared" si="1886"/>
        <v>0709</v>
      </c>
      <c r="F629" s="38" t="s">
        <v>445</v>
      </c>
      <c r="G629" s="17"/>
      <c r="H629" s="40" t="s">
        <v>71</v>
      </c>
      <c r="I629" s="18">
        <f t="shared" ref="I629:S629" si="1913">I630+I631</f>
        <v>74633.2</v>
      </c>
      <c r="J629" s="18">
        <f t="shared" si="1913"/>
        <v>76068.800000000003</v>
      </c>
      <c r="K629" s="18">
        <f t="shared" si="1913"/>
        <v>76068.800000000003</v>
      </c>
      <c r="L629" s="18">
        <f t="shared" si="1913"/>
        <v>0</v>
      </c>
      <c r="M629" s="18">
        <f t="shared" si="1913"/>
        <v>0</v>
      </c>
      <c r="N629" s="18">
        <f t="shared" si="1913"/>
        <v>0</v>
      </c>
      <c r="O629" s="18">
        <f t="shared" si="1913"/>
        <v>0</v>
      </c>
      <c r="P629" s="18">
        <f t="shared" si="1913"/>
        <v>0</v>
      </c>
      <c r="Q629" s="18">
        <f t="shared" si="1913"/>
        <v>0</v>
      </c>
      <c r="R629" s="18">
        <f t="shared" si="1913"/>
        <v>0</v>
      </c>
      <c r="S629" s="18">
        <f t="shared" si="1913"/>
        <v>1261.25</v>
      </c>
      <c r="T629" s="18">
        <f t="shared" si="1783"/>
        <v>75894.45</v>
      </c>
      <c r="U629" s="18">
        <f t="shared" si="1888"/>
        <v>76068.800000000003</v>
      </c>
      <c r="V629" s="18">
        <f t="shared" si="1889"/>
        <v>76068.800000000003</v>
      </c>
      <c r="W629" s="18">
        <f t="shared" ref="W629:AT629" si="1914">W630+W631</f>
        <v>1261.25</v>
      </c>
      <c r="X629" s="18">
        <f t="shared" si="1914"/>
        <v>0</v>
      </c>
      <c r="Y629" s="18">
        <f t="shared" si="1914"/>
        <v>0</v>
      </c>
      <c r="Z629" s="18">
        <f t="shared" si="1914"/>
        <v>0</v>
      </c>
      <c r="AA629" s="18">
        <f t="shared" si="1914"/>
        <v>888.8</v>
      </c>
      <c r="AB629" s="18">
        <f t="shared" si="1914"/>
        <v>0</v>
      </c>
      <c r="AC629" s="18">
        <f t="shared" si="1914"/>
        <v>888.8</v>
      </c>
      <c r="AD629" s="18">
        <f t="shared" si="1914"/>
        <v>0</v>
      </c>
      <c r="AE629" s="18">
        <f t="shared" si="1914"/>
        <v>0</v>
      </c>
      <c r="AF629" s="41">
        <f t="shared" si="1914"/>
        <v>75894.45</v>
      </c>
      <c r="AG629" s="41">
        <f t="shared" si="1914"/>
        <v>0</v>
      </c>
      <c r="AH629" s="41">
        <f t="shared" si="1914"/>
        <v>0</v>
      </c>
      <c r="AI629" s="41">
        <f t="shared" si="1914"/>
        <v>0</v>
      </c>
      <c r="AJ629" s="41">
        <f t="shared" si="1914"/>
        <v>0</v>
      </c>
      <c r="AK629" s="41">
        <f t="shared" si="1914"/>
        <v>0</v>
      </c>
      <c r="AL629" s="41">
        <f t="shared" si="1914"/>
        <v>74744.333759999994</v>
      </c>
      <c r="AM629" s="41">
        <f t="shared" si="1914"/>
        <v>0</v>
      </c>
      <c r="AN629" s="41">
        <f t="shared" si="1914"/>
        <v>0</v>
      </c>
      <c r="AO629" s="14">
        <f t="shared" si="1914"/>
        <v>63999.309739999997</v>
      </c>
      <c r="AP629" s="42">
        <f t="shared" si="1914"/>
        <v>75894.45</v>
      </c>
      <c r="AQ629" s="42">
        <f t="shared" si="1914"/>
        <v>0</v>
      </c>
      <c r="AR629" s="42">
        <f t="shared" si="1914"/>
        <v>0</v>
      </c>
      <c r="AS629" s="42">
        <f t="shared" si="1914"/>
        <v>0</v>
      </c>
      <c r="AT629" s="42">
        <f t="shared" si="1914"/>
        <v>0</v>
      </c>
      <c r="AU629" s="42">
        <f t="shared" si="1891"/>
        <v>75894.45</v>
      </c>
      <c r="AV629" s="42">
        <f t="shared" si="1892"/>
        <v>0</v>
      </c>
      <c r="AW629" s="42">
        <f t="shared" si="1893"/>
        <v>77155.7</v>
      </c>
      <c r="AX629" s="42">
        <f t="shared" si="1894"/>
        <v>76957.600000000006</v>
      </c>
      <c r="AY629" s="42">
        <f t="shared" si="1895"/>
        <v>76957.600000000006</v>
      </c>
      <c r="AZ629" s="42">
        <f>AZ630+AZ631</f>
        <v>0</v>
      </c>
      <c r="BA629" s="43">
        <f t="shared" si="1896"/>
        <v>98.48458452495538</v>
      </c>
      <c r="BB629" s="20"/>
    </row>
    <row r="630" spans="2:54" ht="78" x14ac:dyDescent="0.3">
      <c r="B630" s="38" t="s">
        <v>342</v>
      </c>
      <c r="C630" s="38" t="s">
        <v>189</v>
      </c>
      <c r="D630" s="38" t="s">
        <v>86</v>
      </c>
      <c r="E630" s="39" t="str">
        <f t="shared" si="1886"/>
        <v>0709</v>
      </c>
      <c r="F630" s="38" t="s">
        <v>445</v>
      </c>
      <c r="G630" s="16" t="s">
        <v>66</v>
      </c>
      <c r="H630" s="40" t="s">
        <v>67</v>
      </c>
      <c r="I630" s="18">
        <v>46688.5</v>
      </c>
      <c r="J630" s="18">
        <v>48124.1</v>
      </c>
      <c r="K630" s="18">
        <v>48124.1</v>
      </c>
      <c r="L630" s="18"/>
      <c r="M630" s="18"/>
      <c r="N630" s="18"/>
      <c r="O630" s="18">
        <v>0</v>
      </c>
      <c r="P630" s="18">
        <v>0</v>
      </c>
      <c r="Q630" s="18">
        <v>0</v>
      </c>
      <c r="R630" s="18">
        <v>0</v>
      </c>
      <c r="S630" s="18">
        <v>1261.25</v>
      </c>
      <c r="T630" s="18">
        <f t="shared" si="1783"/>
        <v>47949.75</v>
      </c>
      <c r="U630" s="18">
        <f t="shared" si="1888"/>
        <v>48124.1</v>
      </c>
      <c r="V630" s="18">
        <f t="shared" si="1889"/>
        <v>48124.1</v>
      </c>
      <c r="W630" s="18">
        <v>1261.25</v>
      </c>
      <c r="X630" s="18"/>
      <c r="Y630" s="18"/>
      <c r="Z630" s="18"/>
      <c r="AA630" s="18">
        <v>888.8</v>
      </c>
      <c r="AB630" s="18"/>
      <c r="AC630" s="18">
        <v>888.8</v>
      </c>
      <c r="AD630" s="18"/>
      <c r="AE630" s="18"/>
      <c r="AF630" s="41">
        <v>48462.980199999998</v>
      </c>
      <c r="AG630" s="41"/>
      <c r="AH630" s="41">
        <v>0</v>
      </c>
      <c r="AI630" s="41">
        <v>0</v>
      </c>
      <c r="AJ630" s="41">
        <v>0</v>
      </c>
      <c r="AK630" s="41">
        <v>0</v>
      </c>
      <c r="AL630" s="41">
        <v>47462.979249999997</v>
      </c>
      <c r="AM630" s="41">
        <v>0</v>
      </c>
      <c r="AN630" s="41">
        <v>0</v>
      </c>
      <c r="AO630" s="42">
        <v>43933.303419999997</v>
      </c>
      <c r="AP630" s="42">
        <v>48462.980199999998</v>
      </c>
      <c r="AQ630" s="42">
        <v>0</v>
      </c>
      <c r="AR630" s="42">
        <v>0</v>
      </c>
      <c r="AS630" s="42">
        <v>0</v>
      </c>
      <c r="AT630" s="42">
        <v>0</v>
      </c>
      <c r="AU630" s="42">
        <f t="shared" si="1891"/>
        <v>48462.980199999998</v>
      </c>
      <c r="AV630" s="42">
        <f t="shared" si="1892"/>
        <v>-513.23019999999815</v>
      </c>
      <c r="AW630" s="42">
        <f t="shared" si="1893"/>
        <v>49211</v>
      </c>
      <c r="AX630" s="42">
        <f t="shared" si="1894"/>
        <v>49012.9</v>
      </c>
      <c r="AY630" s="42">
        <f t="shared" si="1895"/>
        <v>49012.9</v>
      </c>
      <c r="AZ630" s="42"/>
      <c r="BA630" s="43">
        <f t="shared" si="1896"/>
        <v>97.936567363638943</v>
      </c>
      <c r="BB630" s="44"/>
    </row>
    <row r="631" spans="2:54" ht="31.2" x14ac:dyDescent="0.3">
      <c r="B631" s="38" t="s">
        <v>342</v>
      </c>
      <c r="C631" s="38" t="s">
        <v>189</v>
      </c>
      <c r="D631" s="38" t="s">
        <v>86</v>
      </c>
      <c r="E631" s="39" t="str">
        <f t="shared" si="1886"/>
        <v>0709</v>
      </c>
      <c r="F631" s="38" t="s">
        <v>445</v>
      </c>
      <c r="G631" s="16" t="s">
        <v>54</v>
      </c>
      <c r="H631" s="40" t="s">
        <v>55</v>
      </c>
      <c r="I631" s="18">
        <v>27944.7</v>
      </c>
      <c r="J631" s="18">
        <v>27944.7</v>
      </c>
      <c r="K631" s="18">
        <v>27944.7</v>
      </c>
      <c r="L631" s="18"/>
      <c r="M631" s="18"/>
      <c r="N631" s="18"/>
      <c r="O631" s="18">
        <v>0</v>
      </c>
      <c r="P631" s="18">
        <v>0</v>
      </c>
      <c r="Q631" s="18">
        <v>0</v>
      </c>
      <c r="R631" s="18">
        <v>0</v>
      </c>
      <c r="S631" s="18"/>
      <c r="T631" s="18">
        <f t="shared" si="1783"/>
        <v>27944.7</v>
      </c>
      <c r="U631" s="18">
        <f t="shared" si="1888"/>
        <v>27944.7</v>
      </c>
      <c r="V631" s="18">
        <f t="shared" si="1889"/>
        <v>27944.7</v>
      </c>
      <c r="W631" s="18"/>
      <c r="X631" s="18"/>
      <c r="Y631" s="18"/>
      <c r="Z631" s="18"/>
      <c r="AA631" s="18"/>
      <c r="AB631" s="18"/>
      <c r="AC631" s="18"/>
      <c r="AD631" s="18"/>
      <c r="AE631" s="18"/>
      <c r="AF631" s="41">
        <v>27431.469799999999</v>
      </c>
      <c r="AG631" s="41"/>
      <c r="AH631" s="41">
        <v>0</v>
      </c>
      <c r="AI631" s="41">
        <v>0</v>
      </c>
      <c r="AJ631" s="41">
        <v>0</v>
      </c>
      <c r="AK631" s="41">
        <v>0</v>
      </c>
      <c r="AL631" s="41">
        <v>27281.354510000001</v>
      </c>
      <c r="AM631" s="41">
        <v>0</v>
      </c>
      <c r="AN631" s="41">
        <v>0</v>
      </c>
      <c r="AO631" s="14">
        <v>20066.00632</v>
      </c>
      <c r="AP631" s="42">
        <v>27431.469799999999</v>
      </c>
      <c r="AQ631" s="42">
        <v>0</v>
      </c>
      <c r="AR631" s="42">
        <v>0</v>
      </c>
      <c r="AS631" s="42">
        <v>0</v>
      </c>
      <c r="AT631" s="42">
        <v>0</v>
      </c>
      <c r="AU631" s="42">
        <f t="shared" si="1891"/>
        <v>27431.469799999999</v>
      </c>
      <c r="AV631" s="42">
        <f t="shared" si="1892"/>
        <v>513.23020000000179</v>
      </c>
      <c r="AW631" s="42">
        <f t="shared" si="1893"/>
        <v>27944.7</v>
      </c>
      <c r="AX631" s="42">
        <f t="shared" si="1894"/>
        <v>27944.7</v>
      </c>
      <c r="AY631" s="42">
        <f t="shared" si="1895"/>
        <v>27944.7</v>
      </c>
      <c r="AZ631" s="42"/>
      <c r="BA631" s="43">
        <f t="shared" si="1896"/>
        <v>99.452762498347795</v>
      </c>
      <c r="BB631" s="44"/>
    </row>
    <row r="632" spans="2:54" ht="31.2" x14ac:dyDescent="0.3">
      <c r="B632" s="38" t="s">
        <v>342</v>
      </c>
      <c r="C632" s="38" t="s">
        <v>189</v>
      </c>
      <c r="D632" s="38" t="s">
        <v>86</v>
      </c>
      <c r="E632" s="39" t="str">
        <f t="shared" si="1886"/>
        <v>0709</v>
      </c>
      <c r="F632" s="38" t="s">
        <v>446</v>
      </c>
      <c r="G632" s="17"/>
      <c r="H632" s="40" t="s">
        <v>357</v>
      </c>
      <c r="I632" s="18">
        <f t="shared" ref="I632:N632" si="1915">I633+I634</f>
        <v>446050.2</v>
      </c>
      <c r="J632" s="18">
        <f t="shared" si="1915"/>
        <v>445030.40000000002</v>
      </c>
      <c r="K632" s="18">
        <f t="shared" si="1915"/>
        <v>442514.9</v>
      </c>
      <c r="L632" s="18">
        <f t="shared" si="1915"/>
        <v>0</v>
      </c>
      <c r="M632" s="18">
        <f t="shared" si="1915"/>
        <v>0</v>
      </c>
      <c r="N632" s="18">
        <f t="shared" si="1915"/>
        <v>0</v>
      </c>
      <c r="O632" s="18">
        <f>O633+O634+O635</f>
        <v>0</v>
      </c>
      <c r="P632" s="18">
        <f>P633+P634+P635</f>
        <v>0</v>
      </c>
      <c r="Q632" s="18">
        <f>Q633+Q634+Q635</f>
        <v>0</v>
      </c>
      <c r="R632" s="18">
        <f>R633+R634+R635</f>
        <v>0</v>
      </c>
      <c r="S632" s="18">
        <f>S633+S634</f>
        <v>0</v>
      </c>
      <c r="T632" s="18">
        <f t="shared" si="1783"/>
        <v>446050.2</v>
      </c>
      <c r="U632" s="18">
        <f t="shared" si="1888"/>
        <v>445030.40000000002</v>
      </c>
      <c r="V632" s="18">
        <f t="shared" si="1889"/>
        <v>442514.9</v>
      </c>
      <c r="W632" s="18">
        <f t="shared" ref="W632:AE632" si="1916">W633+W634</f>
        <v>0</v>
      </c>
      <c r="X632" s="18">
        <f t="shared" si="1916"/>
        <v>0</v>
      </c>
      <c r="Y632" s="18">
        <f t="shared" si="1916"/>
        <v>0</v>
      </c>
      <c r="Z632" s="18">
        <f t="shared" si="1916"/>
        <v>0</v>
      </c>
      <c r="AA632" s="18">
        <f t="shared" si="1916"/>
        <v>0</v>
      </c>
      <c r="AB632" s="18">
        <f t="shared" si="1916"/>
        <v>0</v>
      </c>
      <c r="AC632" s="18">
        <f t="shared" si="1916"/>
        <v>0</v>
      </c>
      <c r="AD632" s="18">
        <f t="shared" si="1916"/>
        <v>0</v>
      </c>
      <c r="AE632" s="18">
        <f t="shared" si="1916"/>
        <v>0</v>
      </c>
      <c r="AF632" s="41">
        <f t="shared" ref="AF632:AT632" si="1917">AF633+AF634+AF635</f>
        <v>466572.20059000002</v>
      </c>
      <c r="AG632" s="41">
        <f t="shared" si="1917"/>
        <v>0</v>
      </c>
      <c r="AH632" s="41">
        <f t="shared" si="1917"/>
        <v>466572.20059000002</v>
      </c>
      <c r="AI632" s="41">
        <f t="shared" si="1917"/>
        <v>0</v>
      </c>
      <c r="AJ632" s="41">
        <f t="shared" si="1917"/>
        <v>0</v>
      </c>
      <c r="AK632" s="41">
        <f t="shared" si="1917"/>
        <v>0</v>
      </c>
      <c r="AL632" s="41">
        <f t="shared" si="1917"/>
        <v>465883.88463000004</v>
      </c>
      <c r="AM632" s="41">
        <f t="shared" si="1917"/>
        <v>465883.88463000004</v>
      </c>
      <c r="AN632" s="41">
        <f t="shared" si="1917"/>
        <v>0</v>
      </c>
      <c r="AO632" s="42">
        <f t="shared" si="1917"/>
        <v>323119.72745000001</v>
      </c>
      <c r="AP632" s="42">
        <f t="shared" si="1917"/>
        <v>464056.62788000004</v>
      </c>
      <c r="AQ632" s="42">
        <f t="shared" si="1917"/>
        <v>0</v>
      </c>
      <c r="AR632" s="42">
        <f t="shared" si="1917"/>
        <v>0</v>
      </c>
      <c r="AS632" s="42">
        <f t="shared" si="1917"/>
        <v>0</v>
      </c>
      <c r="AT632" s="42">
        <f t="shared" si="1917"/>
        <v>0</v>
      </c>
      <c r="AU632" s="42">
        <f t="shared" si="1891"/>
        <v>464056.62788000004</v>
      </c>
      <c r="AV632" s="42">
        <f t="shared" si="1892"/>
        <v>-18006.427880000032</v>
      </c>
      <c r="AW632" s="42">
        <f t="shared" si="1893"/>
        <v>446050.2</v>
      </c>
      <c r="AX632" s="42">
        <f t="shared" si="1894"/>
        <v>445030.40000000002</v>
      </c>
      <c r="AY632" s="42">
        <f t="shared" si="1895"/>
        <v>442514.9</v>
      </c>
      <c r="AZ632" s="42">
        <f>AZ633+AZ634</f>
        <v>0</v>
      </c>
      <c r="BA632" s="43">
        <f t="shared" si="1896"/>
        <v>99.85247385953781</v>
      </c>
      <c r="BB632" s="20"/>
    </row>
    <row r="633" spans="2:54" ht="78" x14ac:dyDescent="0.3">
      <c r="B633" s="38" t="s">
        <v>342</v>
      </c>
      <c r="C633" s="38" t="s">
        <v>189</v>
      </c>
      <c r="D633" s="38" t="s">
        <v>86</v>
      </c>
      <c r="E633" s="39" t="str">
        <f t="shared" si="1886"/>
        <v>0709</v>
      </c>
      <c r="F633" s="38" t="s">
        <v>446</v>
      </c>
      <c r="G633" s="16" t="s">
        <v>66</v>
      </c>
      <c r="H633" s="40" t="s">
        <v>67</v>
      </c>
      <c r="I633" s="18">
        <v>441160.7</v>
      </c>
      <c r="J633" s="18">
        <v>440144</v>
      </c>
      <c r="K633" s="18">
        <v>437630</v>
      </c>
      <c r="L633" s="18"/>
      <c r="M633" s="18"/>
      <c r="N633" s="18"/>
      <c r="O633" s="18">
        <v>0</v>
      </c>
      <c r="P633" s="18">
        <v>0</v>
      </c>
      <c r="Q633" s="18">
        <v>0</v>
      </c>
      <c r="R633" s="18">
        <v>0</v>
      </c>
      <c r="S633" s="18"/>
      <c r="T633" s="18">
        <f t="shared" si="1783"/>
        <v>441160.7</v>
      </c>
      <c r="U633" s="18">
        <f t="shared" si="1888"/>
        <v>440144</v>
      </c>
      <c r="V633" s="18">
        <f t="shared" si="1889"/>
        <v>437630</v>
      </c>
      <c r="W633" s="18"/>
      <c r="X633" s="18"/>
      <c r="Y633" s="18"/>
      <c r="Z633" s="18"/>
      <c r="AA633" s="18"/>
      <c r="AB633" s="18"/>
      <c r="AC633" s="18"/>
      <c r="AD633" s="18"/>
      <c r="AE633" s="18"/>
      <c r="AF633" s="41">
        <v>464962.5515</v>
      </c>
      <c r="AG633" s="41"/>
      <c r="AH633" s="41">
        <f t="shared" ref="AH633:AH635" si="1918">AF633</f>
        <v>464962.5515</v>
      </c>
      <c r="AI633" s="41">
        <f t="shared" ref="AI633:AI635" si="1919">AG633</f>
        <v>0</v>
      </c>
      <c r="AJ633" s="41">
        <v>0</v>
      </c>
      <c r="AK633" s="41">
        <v>0</v>
      </c>
      <c r="AL633" s="41">
        <v>464274.23554000002</v>
      </c>
      <c r="AM633" s="41">
        <f t="shared" ref="AM633:AM635" si="1920">AL633</f>
        <v>464274.23554000002</v>
      </c>
      <c r="AN633" s="41">
        <v>0</v>
      </c>
      <c r="AO633" s="14">
        <v>321658.96376000001</v>
      </c>
      <c r="AP633" s="42">
        <v>462446.97879000002</v>
      </c>
      <c r="AQ633" s="42">
        <v>0</v>
      </c>
      <c r="AR633" s="42">
        <v>0</v>
      </c>
      <c r="AS633" s="42">
        <v>0</v>
      </c>
      <c r="AT633" s="42">
        <v>0</v>
      </c>
      <c r="AU633" s="42">
        <f t="shared" si="1891"/>
        <v>462446.97879000002</v>
      </c>
      <c r="AV633" s="42">
        <f t="shared" si="1892"/>
        <v>-21286.278790000011</v>
      </c>
      <c r="AW633" s="42">
        <f t="shared" si="1893"/>
        <v>441160.7</v>
      </c>
      <c r="AX633" s="42">
        <f t="shared" si="1894"/>
        <v>440144</v>
      </c>
      <c r="AY633" s="42">
        <f t="shared" si="1895"/>
        <v>437630</v>
      </c>
      <c r="AZ633" s="42"/>
      <c r="BA633" s="43">
        <f t="shared" si="1896"/>
        <v>99.851963140304647</v>
      </c>
      <c r="BB633" s="44"/>
    </row>
    <row r="634" spans="2:54" ht="31.2" x14ac:dyDescent="0.3">
      <c r="B634" s="38" t="s">
        <v>342</v>
      </c>
      <c r="C634" s="38" t="s">
        <v>189</v>
      </c>
      <c r="D634" s="38" t="s">
        <v>86</v>
      </c>
      <c r="E634" s="39" t="str">
        <f t="shared" si="1886"/>
        <v>0709</v>
      </c>
      <c r="F634" s="38" t="s">
        <v>446</v>
      </c>
      <c r="G634" s="16" t="s">
        <v>54</v>
      </c>
      <c r="H634" s="40" t="s">
        <v>55</v>
      </c>
      <c r="I634" s="18">
        <v>4889.5</v>
      </c>
      <c r="J634" s="18">
        <v>4886.3999999999996</v>
      </c>
      <c r="K634" s="18">
        <v>4884.8999999999996</v>
      </c>
      <c r="L634" s="18"/>
      <c r="M634" s="18"/>
      <c r="N634" s="18"/>
      <c r="O634" s="18">
        <v>0</v>
      </c>
      <c r="P634" s="18">
        <v>0</v>
      </c>
      <c r="Q634" s="18">
        <v>0</v>
      </c>
      <c r="R634" s="18">
        <v>0</v>
      </c>
      <c r="S634" s="18"/>
      <c r="T634" s="18">
        <f t="shared" si="1783"/>
        <v>4889.5</v>
      </c>
      <c r="U634" s="18">
        <f t="shared" si="1888"/>
        <v>4886.3999999999996</v>
      </c>
      <c r="V634" s="18">
        <f t="shared" si="1889"/>
        <v>4884.8999999999996</v>
      </c>
      <c r="W634" s="18"/>
      <c r="X634" s="18"/>
      <c r="Y634" s="18"/>
      <c r="Z634" s="18"/>
      <c r="AA634" s="18"/>
      <c r="AB634" s="18"/>
      <c r="AC634" s="18"/>
      <c r="AD634" s="18"/>
      <c r="AE634" s="18"/>
      <c r="AF634" s="41">
        <v>1579.8859500000001</v>
      </c>
      <c r="AG634" s="41"/>
      <c r="AH634" s="41">
        <f t="shared" si="1918"/>
        <v>1579.8859500000001</v>
      </c>
      <c r="AI634" s="41">
        <f t="shared" si="1919"/>
        <v>0</v>
      </c>
      <c r="AJ634" s="41">
        <v>0</v>
      </c>
      <c r="AK634" s="41">
        <v>0</v>
      </c>
      <c r="AL634" s="41">
        <v>1579.8859500000001</v>
      </c>
      <c r="AM634" s="41">
        <f t="shared" si="1920"/>
        <v>1579.8859500000001</v>
      </c>
      <c r="AN634" s="41">
        <v>0</v>
      </c>
      <c r="AO634" s="42">
        <v>1431.00055</v>
      </c>
      <c r="AP634" s="42">
        <v>1579.8859500000001</v>
      </c>
      <c r="AQ634" s="42">
        <v>0</v>
      </c>
      <c r="AR634" s="42">
        <v>0</v>
      </c>
      <c r="AS634" s="42">
        <v>0</v>
      </c>
      <c r="AT634" s="42">
        <v>0</v>
      </c>
      <c r="AU634" s="42">
        <f t="shared" si="1891"/>
        <v>1579.8859500000001</v>
      </c>
      <c r="AV634" s="42">
        <f t="shared" si="1892"/>
        <v>3309.6140500000001</v>
      </c>
      <c r="AW634" s="42">
        <f t="shared" si="1893"/>
        <v>4889.5</v>
      </c>
      <c r="AX634" s="42">
        <f t="shared" si="1894"/>
        <v>4886.3999999999996</v>
      </c>
      <c r="AY634" s="42">
        <f t="shared" si="1895"/>
        <v>4884.8999999999996</v>
      </c>
      <c r="AZ634" s="42"/>
      <c r="BA634" s="43">
        <f t="shared" si="1896"/>
        <v>100</v>
      </c>
      <c r="BB634" s="44"/>
    </row>
    <row r="635" spans="2:54" x14ac:dyDescent="0.3">
      <c r="B635" s="38" t="s">
        <v>342</v>
      </c>
      <c r="C635" s="38" t="s">
        <v>189</v>
      </c>
      <c r="D635" s="38" t="s">
        <v>86</v>
      </c>
      <c r="E635" s="39" t="str">
        <f t="shared" si="1886"/>
        <v>0709</v>
      </c>
      <c r="F635" s="38" t="s">
        <v>446</v>
      </c>
      <c r="G635" s="16" t="s">
        <v>68</v>
      </c>
      <c r="H635" s="40" t="s">
        <v>69</v>
      </c>
      <c r="I635" s="18"/>
      <c r="J635" s="18"/>
      <c r="K635" s="18"/>
      <c r="L635" s="18"/>
      <c r="M635" s="18"/>
      <c r="N635" s="18"/>
      <c r="O635" s="18">
        <v>0</v>
      </c>
      <c r="P635" s="18">
        <v>0</v>
      </c>
      <c r="Q635" s="18">
        <v>0</v>
      </c>
      <c r="R635" s="18">
        <v>0</v>
      </c>
      <c r="S635" s="18"/>
      <c r="T635" s="18">
        <f t="shared" si="1783"/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41">
        <v>29.76314</v>
      </c>
      <c r="AG635" s="41"/>
      <c r="AH635" s="41">
        <f t="shared" si="1918"/>
        <v>29.76314</v>
      </c>
      <c r="AI635" s="41">
        <f t="shared" si="1919"/>
        <v>0</v>
      </c>
      <c r="AJ635" s="41">
        <v>0</v>
      </c>
      <c r="AK635" s="41">
        <v>0</v>
      </c>
      <c r="AL635" s="41">
        <v>29.76314</v>
      </c>
      <c r="AM635" s="41">
        <f t="shared" si="1920"/>
        <v>29.76314</v>
      </c>
      <c r="AN635" s="41">
        <v>0</v>
      </c>
      <c r="AO635" s="14">
        <v>29.76314</v>
      </c>
      <c r="AP635" s="42">
        <v>29.76314</v>
      </c>
      <c r="AQ635" s="42">
        <v>0</v>
      </c>
      <c r="AR635" s="42">
        <v>0</v>
      </c>
      <c r="AS635" s="42">
        <v>0</v>
      </c>
      <c r="AT635" s="42">
        <v>0</v>
      </c>
      <c r="AU635" s="42">
        <f t="shared" si="1891"/>
        <v>29.76314</v>
      </c>
      <c r="AV635" s="42">
        <f t="shared" si="1892"/>
        <v>-29.76314</v>
      </c>
      <c r="AW635" s="42"/>
      <c r="AX635" s="42"/>
      <c r="AY635" s="42"/>
      <c r="AZ635" s="42"/>
      <c r="BA635" s="43">
        <f t="shared" si="1896"/>
        <v>100</v>
      </c>
      <c r="BB635" s="44"/>
    </row>
    <row r="636" spans="2:54" ht="31.2" x14ac:dyDescent="0.3">
      <c r="B636" s="38" t="s">
        <v>342</v>
      </c>
      <c r="C636" s="38" t="s">
        <v>189</v>
      </c>
      <c r="D636" s="38" t="s">
        <v>86</v>
      </c>
      <c r="E636" s="39" t="str">
        <f t="shared" si="1886"/>
        <v>0709</v>
      </c>
      <c r="F636" s="38" t="s">
        <v>72</v>
      </c>
      <c r="G636" s="17"/>
      <c r="H636" s="40" t="s">
        <v>73</v>
      </c>
      <c r="I636" s="18"/>
      <c r="J636" s="18"/>
      <c r="K636" s="18"/>
      <c r="L636" s="18"/>
      <c r="M636" s="18"/>
      <c r="N636" s="18"/>
      <c r="O636" s="18">
        <f>O637</f>
        <v>0</v>
      </c>
      <c r="P636" s="18">
        <f>P637</f>
        <v>0</v>
      </c>
      <c r="Q636" s="18">
        <f>Q637</f>
        <v>0</v>
      </c>
      <c r="R636" s="18">
        <f>R637</f>
        <v>0</v>
      </c>
      <c r="S636" s="18"/>
      <c r="T636" s="18">
        <f t="shared" si="1783"/>
        <v>0</v>
      </c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41">
        <f t="shared" ref="AF636:AN636" si="1921">AF637+AF641</f>
        <v>30880.615409999999</v>
      </c>
      <c r="AG636" s="41">
        <f t="shared" si="1921"/>
        <v>0</v>
      </c>
      <c r="AH636" s="41">
        <f t="shared" si="1921"/>
        <v>2050</v>
      </c>
      <c r="AI636" s="41">
        <f t="shared" si="1921"/>
        <v>0</v>
      </c>
      <c r="AJ636" s="41">
        <f t="shared" si="1921"/>
        <v>0</v>
      </c>
      <c r="AK636" s="41">
        <f t="shared" si="1921"/>
        <v>0</v>
      </c>
      <c r="AL636" s="41">
        <f t="shared" si="1921"/>
        <v>30880.384959999999</v>
      </c>
      <c r="AM636" s="41">
        <f t="shared" si="1921"/>
        <v>2050</v>
      </c>
      <c r="AN636" s="41">
        <f t="shared" si="1921"/>
        <v>0</v>
      </c>
      <c r="AO636" s="42">
        <f t="shared" ref="AO636:AT636" si="1922">AO637</f>
        <v>22277.957989999999</v>
      </c>
      <c r="AP636" s="42">
        <f t="shared" si="1922"/>
        <v>26777.188440000002</v>
      </c>
      <c r="AQ636" s="42">
        <f t="shared" si="1922"/>
        <v>0</v>
      </c>
      <c r="AR636" s="42">
        <f t="shared" si="1922"/>
        <v>0</v>
      </c>
      <c r="AS636" s="42">
        <f t="shared" si="1922"/>
        <v>0</v>
      </c>
      <c r="AT636" s="42">
        <f t="shared" si="1922"/>
        <v>0</v>
      </c>
      <c r="AU636" s="42">
        <f t="shared" si="1891"/>
        <v>26777.188440000002</v>
      </c>
      <c r="AV636" s="42">
        <f t="shared" si="1892"/>
        <v>-26777.188440000002</v>
      </c>
      <c r="AW636" s="42"/>
      <c r="AX636" s="42"/>
      <c r="AY636" s="42"/>
      <c r="AZ636" s="42"/>
      <c r="BA636" s="43">
        <f t="shared" si="1896"/>
        <v>99.999253738965564</v>
      </c>
      <c r="BB636" s="44"/>
    </row>
    <row r="637" spans="2:54" ht="46.8" x14ac:dyDescent="0.3">
      <c r="B637" s="38" t="s">
        <v>342</v>
      </c>
      <c r="C637" s="38" t="s">
        <v>189</v>
      </c>
      <c r="D637" s="38" t="s">
        <v>86</v>
      </c>
      <c r="E637" s="39" t="str">
        <f t="shared" si="1886"/>
        <v>0709</v>
      </c>
      <c r="F637" s="38" t="s">
        <v>292</v>
      </c>
      <c r="G637" s="17"/>
      <c r="H637" s="40" t="s">
        <v>293</v>
      </c>
      <c r="I637" s="18"/>
      <c r="J637" s="18"/>
      <c r="K637" s="18"/>
      <c r="L637" s="18"/>
      <c r="M637" s="18"/>
      <c r="N637" s="18"/>
      <c r="O637" s="18">
        <f>O638+O639</f>
        <v>0</v>
      </c>
      <c r="P637" s="18">
        <f>P638+P639</f>
        <v>0</v>
      </c>
      <c r="Q637" s="18">
        <f>Q638+Q639</f>
        <v>0</v>
      </c>
      <c r="R637" s="18">
        <f>R638+R639</f>
        <v>0</v>
      </c>
      <c r="S637" s="18"/>
      <c r="T637" s="18">
        <f t="shared" si="1783"/>
        <v>0</v>
      </c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41">
        <f t="shared" ref="AF637:AT637" si="1923">AF638+AF639</f>
        <v>28830.615409999999</v>
      </c>
      <c r="AG637" s="41">
        <f t="shared" si="1923"/>
        <v>0</v>
      </c>
      <c r="AH637" s="41">
        <f t="shared" si="1923"/>
        <v>0</v>
      </c>
      <c r="AI637" s="41">
        <f t="shared" si="1923"/>
        <v>0</v>
      </c>
      <c r="AJ637" s="41">
        <f t="shared" si="1923"/>
        <v>0</v>
      </c>
      <c r="AK637" s="41">
        <f t="shared" si="1923"/>
        <v>0</v>
      </c>
      <c r="AL637" s="41">
        <f t="shared" si="1923"/>
        <v>28830.384959999999</v>
      </c>
      <c r="AM637" s="41">
        <f t="shared" si="1923"/>
        <v>0</v>
      </c>
      <c r="AN637" s="41">
        <f t="shared" si="1923"/>
        <v>0</v>
      </c>
      <c r="AO637" s="14">
        <f t="shared" si="1923"/>
        <v>22277.957989999999</v>
      </c>
      <c r="AP637" s="42">
        <f t="shared" si="1923"/>
        <v>26777.188440000002</v>
      </c>
      <c r="AQ637" s="42">
        <f t="shared" si="1923"/>
        <v>0</v>
      </c>
      <c r="AR637" s="42">
        <f t="shared" si="1923"/>
        <v>0</v>
      </c>
      <c r="AS637" s="42">
        <f t="shared" si="1923"/>
        <v>0</v>
      </c>
      <c r="AT637" s="42">
        <f t="shared" si="1923"/>
        <v>0</v>
      </c>
      <c r="AU637" s="42">
        <f t="shared" si="1891"/>
        <v>26777.188440000002</v>
      </c>
      <c r="AV637" s="42">
        <f t="shared" si="1892"/>
        <v>-26777.188440000002</v>
      </c>
      <c r="AW637" s="42"/>
      <c r="AX637" s="42"/>
      <c r="AY637" s="42"/>
      <c r="AZ637" s="42"/>
      <c r="BA637" s="43">
        <f t="shared" si="1896"/>
        <v>99.999200676098226</v>
      </c>
      <c r="BB637" s="44"/>
    </row>
    <row r="638" spans="2:54" ht="31.2" x14ac:dyDescent="0.3">
      <c r="B638" s="38" t="s">
        <v>342</v>
      </c>
      <c r="C638" s="38" t="s">
        <v>189</v>
      </c>
      <c r="D638" s="38" t="s">
        <v>86</v>
      </c>
      <c r="E638" s="39" t="str">
        <f t="shared" si="1886"/>
        <v>0709</v>
      </c>
      <c r="F638" s="38" t="s">
        <v>292</v>
      </c>
      <c r="G638" s="16" t="s">
        <v>150</v>
      </c>
      <c r="H638" s="40" t="s">
        <v>151</v>
      </c>
      <c r="I638" s="18"/>
      <c r="J638" s="18"/>
      <c r="K638" s="18"/>
      <c r="L638" s="18"/>
      <c r="M638" s="18"/>
      <c r="N638" s="18"/>
      <c r="O638" s="18">
        <v>0</v>
      </c>
      <c r="P638" s="18">
        <v>0</v>
      </c>
      <c r="Q638" s="18">
        <v>0</v>
      </c>
      <c r="R638" s="18">
        <v>0</v>
      </c>
      <c r="S638" s="18"/>
      <c r="T638" s="18">
        <f t="shared" si="1783"/>
        <v>0</v>
      </c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41">
        <v>0</v>
      </c>
      <c r="AG638" s="41"/>
      <c r="AH638" s="41">
        <v>0</v>
      </c>
      <c r="AI638" s="41">
        <v>0</v>
      </c>
      <c r="AJ638" s="41">
        <v>0</v>
      </c>
      <c r="AK638" s="41">
        <v>0</v>
      </c>
      <c r="AL638" s="41">
        <v>0</v>
      </c>
      <c r="AM638" s="41">
        <v>0</v>
      </c>
      <c r="AN638" s="41">
        <v>0</v>
      </c>
      <c r="AO638" s="42">
        <v>0</v>
      </c>
      <c r="AP638" s="42">
        <v>0</v>
      </c>
      <c r="AQ638" s="42">
        <v>0</v>
      </c>
      <c r="AR638" s="42">
        <v>0</v>
      </c>
      <c r="AS638" s="42">
        <v>0</v>
      </c>
      <c r="AT638" s="42">
        <v>0</v>
      </c>
      <c r="AU638" s="42">
        <f t="shared" si="1891"/>
        <v>0</v>
      </c>
      <c r="AV638" s="42">
        <f t="shared" si="1892"/>
        <v>0</v>
      </c>
      <c r="AW638" s="42"/>
      <c r="AX638" s="42"/>
      <c r="AY638" s="42"/>
      <c r="AZ638" s="42"/>
      <c r="BA638" s="43"/>
      <c r="BB638" s="20">
        <v>0</v>
      </c>
    </row>
    <row r="639" spans="2:54" ht="46.8" x14ac:dyDescent="0.3">
      <c r="B639" s="38" t="s">
        <v>342</v>
      </c>
      <c r="C639" s="38" t="s">
        <v>189</v>
      </c>
      <c r="D639" s="38" t="s">
        <v>86</v>
      </c>
      <c r="E639" s="39" t="str">
        <f t="shared" si="1886"/>
        <v>0709</v>
      </c>
      <c r="F639" s="38" t="s">
        <v>294</v>
      </c>
      <c r="G639" s="16"/>
      <c r="H639" s="55" t="s">
        <v>295</v>
      </c>
      <c r="I639" s="18"/>
      <c r="J639" s="18"/>
      <c r="K639" s="18"/>
      <c r="L639" s="18"/>
      <c r="M639" s="18"/>
      <c r="N639" s="18"/>
      <c r="O639" s="18">
        <f>O640</f>
        <v>0</v>
      </c>
      <c r="P639" s="18">
        <f>P640</f>
        <v>0</v>
      </c>
      <c r="Q639" s="18">
        <f>Q640</f>
        <v>0</v>
      </c>
      <c r="R639" s="18">
        <f>R640</f>
        <v>0</v>
      </c>
      <c r="S639" s="18"/>
      <c r="T639" s="18">
        <f t="shared" ref="T639:T640" si="1924">I639+L639+S639+R639+Q639+P639+O639</f>
        <v>0</v>
      </c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41">
        <f t="shared" ref="AF639:AT639" si="1925">AF640</f>
        <v>28830.615409999999</v>
      </c>
      <c r="AG639" s="41">
        <f t="shared" si="1925"/>
        <v>0</v>
      </c>
      <c r="AH639" s="41">
        <f t="shared" si="1925"/>
        <v>0</v>
      </c>
      <c r="AI639" s="41">
        <f t="shared" si="1925"/>
        <v>0</v>
      </c>
      <c r="AJ639" s="41">
        <f t="shared" si="1925"/>
        <v>0</v>
      </c>
      <c r="AK639" s="41">
        <f t="shared" si="1925"/>
        <v>0</v>
      </c>
      <c r="AL639" s="41">
        <f t="shared" si="1925"/>
        <v>28830.384959999999</v>
      </c>
      <c r="AM639" s="41">
        <f t="shared" si="1925"/>
        <v>0</v>
      </c>
      <c r="AN639" s="41">
        <f t="shared" si="1925"/>
        <v>0</v>
      </c>
      <c r="AO639" s="14">
        <f t="shared" si="1925"/>
        <v>22277.957989999999</v>
      </c>
      <c r="AP639" s="42">
        <f t="shared" si="1925"/>
        <v>26777.188440000002</v>
      </c>
      <c r="AQ639" s="42">
        <f t="shared" si="1925"/>
        <v>0</v>
      </c>
      <c r="AR639" s="42">
        <f t="shared" si="1925"/>
        <v>0</v>
      </c>
      <c r="AS639" s="42">
        <f t="shared" si="1925"/>
        <v>0</v>
      </c>
      <c r="AT639" s="42">
        <f t="shared" si="1925"/>
        <v>0</v>
      </c>
      <c r="AU639" s="42">
        <f t="shared" si="1891"/>
        <v>26777.188440000002</v>
      </c>
      <c r="AV639" s="42">
        <f t="shared" si="1892"/>
        <v>-26777.188440000002</v>
      </c>
      <c r="AW639" s="42"/>
      <c r="AX639" s="42"/>
      <c r="AY639" s="42"/>
      <c r="AZ639" s="42"/>
      <c r="BA639" s="43">
        <f t="shared" si="1896"/>
        <v>99.999200676098226</v>
      </c>
      <c r="BB639" s="44"/>
    </row>
    <row r="640" spans="2:54" ht="31.2" x14ac:dyDescent="0.3">
      <c r="B640" s="38" t="s">
        <v>342</v>
      </c>
      <c r="C640" s="38" t="s">
        <v>189</v>
      </c>
      <c r="D640" s="38" t="s">
        <v>86</v>
      </c>
      <c r="E640" s="39" t="str">
        <f t="shared" si="1886"/>
        <v>0709</v>
      </c>
      <c r="F640" s="38" t="s">
        <v>294</v>
      </c>
      <c r="G640" s="16" t="s">
        <v>150</v>
      </c>
      <c r="H640" s="40" t="s">
        <v>151</v>
      </c>
      <c r="I640" s="18"/>
      <c r="J640" s="18"/>
      <c r="K640" s="18"/>
      <c r="L640" s="18"/>
      <c r="M640" s="18"/>
      <c r="N640" s="18"/>
      <c r="O640" s="18">
        <v>0</v>
      </c>
      <c r="P640" s="18">
        <v>0</v>
      </c>
      <c r="Q640" s="18">
        <v>0</v>
      </c>
      <c r="R640" s="18">
        <v>0</v>
      </c>
      <c r="S640" s="18"/>
      <c r="T640" s="18">
        <f t="shared" si="1924"/>
        <v>0</v>
      </c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41">
        <v>28830.615409999999</v>
      </c>
      <c r="AG640" s="41"/>
      <c r="AH640" s="41">
        <v>0</v>
      </c>
      <c r="AI640" s="41">
        <v>0</v>
      </c>
      <c r="AJ640" s="41">
        <v>0</v>
      </c>
      <c r="AK640" s="41">
        <v>0</v>
      </c>
      <c r="AL640" s="41">
        <v>28830.384959999999</v>
      </c>
      <c r="AM640" s="41">
        <v>0</v>
      </c>
      <c r="AN640" s="41">
        <v>0</v>
      </c>
      <c r="AO640" s="42">
        <v>22277.957989999999</v>
      </c>
      <c r="AP640" s="42">
        <v>26777.188440000002</v>
      </c>
      <c r="AQ640" s="42">
        <v>0</v>
      </c>
      <c r="AR640" s="42">
        <v>0</v>
      </c>
      <c r="AS640" s="42">
        <v>0</v>
      </c>
      <c r="AT640" s="42">
        <v>0</v>
      </c>
      <c r="AU640" s="42">
        <f t="shared" si="1891"/>
        <v>26777.188440000002</v>
      </c>
      <c r="AV640" s="42">
        <f t="shared" si="1892"/>
        <v>-26777.188440000002</v>
      </c>
      <c r="AW640" s="42"/>
      <c r="AX640" s="42"/>
      <c r="AY640" s="42"/>
      <c r="AZ640" s="42"/>
      <c r="BA640" s="43">
        <f t="shared" si="1896"/>
        <v>99.999200676098226</v>
      </c>
      <c r="BB640" s="44"/>
    </row>
    <row r="641" spans="2:54" x14ac:dyDescent="0.3">
      <c r="B641" s="38" t="s">
        <v>342</v>
      </c>
      <c r="C641" s="38" t="s">
        <v>189</v>
      </c>
      <c r="D641" s="38" t="s">
        <v>86</v>
      </c>
      <c r="E641" s="39" t="str">
        <f t="shared" si="1886"/>
        <v>0709</v>
      </c>
      <c r="F641" s="38" t="s">
        <v>74</v>
      </c>
      <c r="G641" s="17"/>
      <c r="H641" s="40" t="s">
        <v>75</v>
      </c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>
        <f>T642</f>
        <v>0</v>
      </c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42">
        <f t="shared" ref="AF641:AN641" si="1926">AF642</f>
        <v>2050</v>
      </c>
      <c r="AG641" s="42">
        <f t="shared" si="1926"/>
        <v>0</v>
      </c>
      <c r="AH641" s="42">
        <f t="shared" si="1926"/>
        <v>2050</v>
      </c>
      <c r="AI641" s="42">
        <f t="shared" si="1926"/>
        <v>0</v>
      </c>
      <c r="AJ641" s="42">
        <f t="shared" si="1926"/>
        <v>0</v>
      </c>
      <c r="AK641" s="42">
        <f t="shared" si="1926"/>
        <v>0</v>
      </c>
      <c r="AL641" s="42">
        <f t="shared" si="1926"/>
        <v>2050</v>
      </c>
      <c r="AM641" s="42">
        <f t="shared" si="1926"/>
        <v>2050</v>
      </c>
      <c r="AN641" s="42">
        <f t="shared" si="1926"/>
        <v>0</v>
      </c>
      <c r="AO641" s="14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9">
        <f t="shared" si="1896"/>
        <v>100</v>
      </c>
      <c r="BB641" s="44"/>
    </row>
    <row r="642" spans="2:54" ht="46.8" x14ac:dyDescent="0.3">
      <c r="B642" s="38" t="s">
        <v>342</v>
      </c>
      <c r="C642" s="38" t="s">
        <v>189</v>
      </c>
      <c r="D642" s="38" t="s">
        <v>86</v>
      </c>
      <c r="E642" s="39" t="str">
        <f t="shared" si="1886"/>
        <v>0709</v>
      </c>
      <c r="F642" s="16" t="s">
        <v>447</v>
      </c>
      <c r="G642" s="16"/>
      <c r="H642" s="48" t="s">
        <v>448</v>
      </c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>
        <f>T643+T644</f>
        <v>0</v>
      </c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42">
        <f t="shared" ref="AF642:AN642" si="1927">AF643+AF644</f>
        <v>2050</v>
      </c>
      <c r="AG642" s="42">
        <f t="shared" si="1927"/>
        <v>0</v>
      </c>
      <c r="AH642" s="42">
        <f t="shared" si="1927"/>
        <v>2050</v>
      </c>
      <c r="AI642" s="42">
        <f t="shared" si="1927"/>
        <v>0</v>
      </c>
      <c r="AJ642" s="42">
        <f t="shared" si="1927"/>
        <v>0</v>
      </c>
      <c r="AK642" s="42">
        <f t="shared" si="1927"/>
        <v>0</v>
      </c>
      <c r="AL642" s="42">
        <f t="shared" si="1927"/>
        <v>2050</v>
      </c>
      <c r="AM642" s="42">
        <f t="shared" si="1927"/>
        <v>2050</v>
      </c>
      <c r="AN642" s="42">
        <f t="shared" si="1927"/>
        <v>0</v>
      </c>
      <c r="AO642" s="14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9">
        <f t="shared" si="1896"/>
        <v>100</v>
      </c>
      <c r="BB642" s="44"/>
    </row>
    <row r="643" spans="2:54" x14ac:dyDescent="0.3">
      <c r="B643" s="38" t="s">
        <v>342</v>
      </c>
      <c r="C643" s="38" t="s">
        <v>189</v>
      </c>
      <c r="D643" s="38" t="s">
        <v>86</v>
      </c>
      <c r="E643" s="39" t="str">
        <f t="shared" si="1886"/>
        <v>0709</v>
      </c>
      <c r="F643" s="16" t="s">
        <v>447</v>
      </c>
      <c r="G643" s="16" t="s">
        <v>68</v>
      </c>
      <c r="H643" s="40" t="s">
        <v>69</v>
      </c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>
        <v>0</v>
      </c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42">
        <v>150</v>
      </c>
      <c r="AG643" s="42"/>
      <c r="AH643" s="42">
        <f t="shared" ref="AH643:AH644" si="1928">AF643</f>
        <v>150</v>
      </c>
      <c r="AI643" s="42">
        <v>0</v>
      </c>
      <c r="AJ643" s="42">
        <v>0</v>
      </c>
      <c r="AK643" s="42">
        <v>0</v>
      </c>
      <c r="AL643" s="42">
        <v>150</v>
      </c>
      <c r="AM643" s="42">
        <f t="shared" ref="AM643:AM644" si="1929">AL643</f>
        <v>150</v>
      </c>
      <c r="AN643" s="42">
        <v>0</v>
      </c>
      <c r="AO643" s="14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9">
        <f t="shared" si="1896"/>
        <v>100</v>
      </c>
      <c r="BB643" s="44"/>
    </row>
    <row r="644" spans="2:54" ht="31.2" x14ac:dyDescent="0.3">
      <c r="B644" s="38" t="s">
        <v>342</v>
      </c>
      <c r="C644" s="38" t="s">
        <v>189</v>
      </c>
      <c r="D644" s="38" t="s">
        <v>86</v>
      </c>
      <c r="E644" s="39" t="str">
        <f t="shared" si="1886"/>
        <v>0709</v>
      </c>
      <c r="F644" s="16" t="s">
        <v>447</v>
      </c>
      <c r="G644" s="16" t="s">
        <v>150</v>
      </c>
      <c r="H644" s="40" t="s">
        <v>151</v>
      </c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>
        <v>0</v>
      </c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42">
        <v>1900</v>
      </c>
      <c r="AG644" s="42"/>
      <c r="AH644" s="42">
        <f t="shared" si="1928"/>
        <v>1900</v>
      </c>
      <c r="AI644" s="42">
        <v>0</v>
      </c>
      <c r="AJ644" s="42">
        <v>0</v>
      </c>
      <c r="AK644" s="42">
        <v>0</v>
      </c>
      <c r="AL644" s="42">
        <v>1900</v>
      </c>
      <c r="AM644" s="42">
        <f t="shared" si="1929"/>
        <v>1900</v>
      </c>
      <c r="AN644" s="42">
        <v>0</v>
      </c>
      <c r="AO644" s="14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9">
        <f t="shared" si="1896"/>
        <v>100</v>
      </c>
      <c r="BB644" s="44"/>
    </row>
    <row r="645" spans="2:54" s="21" customFormat="1" x14ac:dyDescent="0.3">
      <c r="B645" s="22" t="s">
        <v>342</v>
      </c>
      <c r="C645" s="22" t="s">
        <v>339</v>
      </c>
      <c r="D645" s="22"/>
      <c r="E645" s="23" t="str">
        <f t="shared" si="1886"/>
        <v>10</v>
      </c>
      <c r="F645" s="22"/>
      <c r="G645" s="58"/>
      <c r="H645" s="24" t="s">
        <v>340</v>
      </c>
      <c r="I645" s="25">
        <f t="shared" ref="I645:S645" si="1930">I646+I668+I661</f>
        <v>416545.1</v>
      </c>
      <c r="J645" s="25">
        <f t="shared" si="1930"/>
        <v>414913.69999999995</v>
      </c>
      <c r="K645" s="25">
        <f t="shared" si="1930"/>
        <v>414863.99999999994</v>
      </c>
      <c r="L645" s="25">
        <f t="shared" si="1930"/>
        <v>-2144.6</v>
      </c>
      <c r="M645" s="25">
        <f t="shared" si="1930"/>
        <v>-2162</v>
      </c>
      <c r="N645" s="25">
        <f t="shared" si="1930"/>
        <v>-2162</v>
      </c>
      <c r="O645" s="25">
        <f t="shared" si="1930"/>
        <v>16095.508</v>
      </c>
      <c r="P645" s="25">
        <f t="shared" si="1930"/>
        <v>0</v>
      </c>
      <c r="Q645" s="25">
        <f t="shared" si="1930"/>
        <v>0</v>
      </c>
      <c r="R645" s="25">
        <f t="shared" si="1930"/>
        <v>0</v>
      </c>
      <c r="S645" s="25">
        <f t="shared" si="1930"/>
        <v>11367.2</v>
      </c>
      <c r="T645" s="25">
        <f t="shared" ref="T645:T708" si="1931">I645+L645+S645+R645+Q645+P645+O645</f>
        <v>441863.20799999998</v>
      </c>
      <c r="U645" s="25">
        <f t="shared" si="1888"/>
        <v>412751.69999999995</v>
      </c>
      <c r="V645" s="25">
        <f t="shared" si="1889"/>
        <v>412701.99999999994</v>
      </c>
      <c r="W645" s="25">
        <f t="shared" ref="W645:AT645" si="1932">W646+W668+W661</f>
        <v>11367.2</v>
      </c>
      <c r="X645" s="25">
        <f t="shared" si="1932"/>
        <v>0</v>
      </c>
      <c r="Y645" s="25">
        <f t="shared" si="1932"/>
        <v>0</v>
      </c>
      <c r="Z645" s="25">
        <f t="shared" si="1932"/>
        <v>0</v>
      </c>
      <c r="AA645" s="25">
        <f t="shared" si="1932"/>
        <v>0</v>
      </c>
      <c r="AB645" s="25">
        <f t="shared" si="1932"/>
        <v>0</v>
      </c>
      <c r="AC645" s="25">
        <f t="shared" si="1932"/>
        <v>0</v>
      </c>
      <c r="AD645" s="25">
        <f t="shared" si="1932"/>
        <v>0</v>
      </c>
      <c r="AE645" s="25">
        <f t="shared" si="1932"/>
        <v>0</v>
      </c>
      <c r="AF645" s="26">
        <f t="shared" si="1932"/>
        <v>448711.91492999997</v>
      </c>
      <c r="AG645" s="26">
        <f t="shared" si="1932"/>
        <v>0</v>
      </c>
      <c r="AH645" s="26">
        <f t="shared" si="1932"/>
        <v>141026.70699999999</v>
      </c>
      <c r="AI645" s="26">
        <f t="shared" si="1932"/>
        <v>0</v>
      </c>
      <c r="AJ645" s="26">
        <f t="shared" si="1932"/>
        <v>0</v>
      </c>
      <c r="AK645" s="26">
        <f t="shared" si="1932"/>
        <v>0</v>
      </c>
      <c r="AL645" s="26">
        <f t="shared" si="1932"/>
        <v>414423.43872999999</v>
      </c>
      <c r="AM645" s="26">
        <f t="shared" si="1932"/>
        <v>106959.88961000001</v>
      </c>
      <c r="AN645" s="26">
        <f t="shared" si="1932"/>
        <v>0</v>
      </c>
      <c r="AO645" s="45">
        <f t="shared" si="1932"/>
        <v>259051.74367000003</v>
      </c>
      <c r="AP645" s="27">
        <f t="shared" si="1932"/>
        <v>428389.60000000003</v>
      </c>
      <c r="AQ645" s="27">
        <f t="shared" si="1932"/>
        <v>16095.508</v>
      </c>
      <c r="AR645" s="27">
        <f t="shared" si="1932"/>
        <v>0</v>
      </c>
      <c r="AS645" s="27">
        <f t="shared" si="1932"/>
        <v>0</v>
      </c>
      <c r="AT645" s="27">
        <f t="shared" si="1932"/>
        <v>0</v>
      </c>
      <c r="AU645" s="27">
        <f t="shared" si="1891"/>
        <v>444485.10800000001</v>
      </c>
      <c r="AV645" s="27">
        <f t="shared" si="1892"/>
        <v>-2621.9000000000233</v>
      </c>
      <c r="AW645" s="27">
        <f t="shared" si="1893"/>
        <v>453230.408</v>
      </c>
      <c r="AX645" s="27">
        <f t="shared" si="1894"/>
        <v>412751.69999999995</v>
      </c>
      <c r="AY645" s="27">
        <f t="shared" si="1895"/>
        <v>412701.99999999994</v>
      </c>
      <c r="AZ645" s="27">
        <f>AZ646+AZ668+AZ661</f>
        <v>0</v>
      </c>
      <c r="BA645" s="28">
        <f t="shared" si="1896"/>
        <v>92.358465407510053</v>
      </c>
      <c r="BB645" s="20"/>
    </row>
    <row r="646" spans="2:54" s="30" customFormat="1" x14ac:dyDescent="0.3">
      <c r="B646" s="31" t="s">
        <v>342</v>
      </c>
      <c r="C646" s="31" t="s">
        <v>339</v>
      </c>
      <c r="D646" s="31" t="s">
        <v>94</v>
      </c>
      <c r="E646" s="29" t="str">
        <f t="shared" si="1886"/>
        <v>1003</v>
      </c>
      <c r="F646" s="31"/>
      <c r="G646" s="59"/>
      <c r="H646" s="32" t="s">
        <v>341</v>
      </c>
      <c r="I646" s="33">
        <f t="shared" ref="I646:I647" si="1933">I647</f>
        <v>95095.599999999991</v>
      </c>
      <c r="J646" s="33">
        <f t="shared" ref="J646:J647" si="1934">J647</f>
        <v>95095.599999999991</v>
      </c>
      <c r="K646" s="33">
        <f t="shared" ref="K646:K647" si="1935">K647</f>
        <v>95095.599999999991</v>
      </c>
      <c r="L646" s="33">
        <f t="shared" ref="L646:L647" si="1936">L647</f>
        <v>-100</v>
      </c>
      <c r="M646" s="33">
        <f t="shared" ref="M646:M647" si="1937">M647</f>
        <v>-100</v>
      </c>
      <c r="N646" s="33">
        <f t="shared" ref="N646:N647" si="1938">N647</f>
        <v>-100</v>
      </c>
      <c r="O646" s="33">
        <f t="shared" ref="O646:O647" si="1939">O647</f>
        <v>0</v>
      </c>
      <c r="P646" s="33">
        <f t="shared" ref="P646:P647" si="1940">P647</f>
        <v>0</v>
      </c>
      <c r="Q646" s="33">
        <f t="shared" ref="Q646:Q647" si="1941">Q647</f>
        <v>0</v>
      </c>
      <c r="R646" s="33">
        <f t="shared" ref="R646:R647" si="1942">R647</f>
        <v>0</v>
      </c>
      <c r="S646" s="33">
        <f t="shared" ref="S646:S647" si="1943">S647</f>
        <v>0</v>
      </c>
      <c r="T646" s="33">
        <f t="shared" si="1931"/>
        <v>94995.599999999991</v>
      </c>
      <c r="U646" s="33">
        <f t="shared" si="1888"/>
        <v>94995.599999999991</v>
      </c>
      <c r="V646" s="33">
        <f t="shared" si="1889"/>
        <v>94995.599999999991</v>
      </c>
      <c r="W646" s="33">
        <f t="shared" ref="W646:W647" si="1944">W647</f>
        <v>0</v>
      </c>
      <c r="X646" s="33">
        <f t="shared" ref="X646:X647" si="1945">X647</f>
        <v>0</v>
      </c>
      <c r="Y646" s="33">
        <f t="shared" ref="Y646:Y647" si="1946">Y647</f>
        <v>0</v>
      </c>
      <c r="Z646" s="33">
        <f t="shared" ref="Z646:Z647" si="1947">Z647</f>
        <v>0</v>
      </c>
      <c r="AA646" s="33">
        <f t="shared" ref="AA646:AA647" si="1948">AA647</f>
        <v>0</v>
      </c>
      <c r="AB646" s="33">
        <f t="shared" ref="AB646:AB647" si="1949">AB647</f>
        <v>0</v>
      </c>
      <c r="AC646" s="33">
        <f t="shared" ref="AC646:AC647" si="1950">AC647</f>
        <v>0</v>
      </c>
      <c r="AD646" s="33">
        <f t="shared" ref="AD646:AD647" si="1951">AD647</f>
        <v>0</v>
      </c>
      <c r="AE646" s="33">
        <f t="shared" ref="AE646:AE647" si="1952">AE647</f>
        <v>0</v>
      </c>
      <c r="AF646" s="34">
        <f t="shared" ref="AF646:AF647" si="1953">AF647</f>
        <v>101844.307</v>
      </c>
      <c r="AG646" s="34">
        <f t="shared" ref="AG646:AG647" si="1954">AG647</f>
        <v>0</v>
      </c>
      <c r="AH646" s="34">
        <f t="shared" ref="AH646:AH647" si="1955">AH647</f>
        <v>101144.307</v>
      </c>
      <c r="AI646" s="34">
        <f t="shared" ref="AI646:AI647" si="1956">AI647</f>
        <v>0</v>
      </c>
      <c r="AJ646" s="34">
        <f t="shared" ref="AJ646:AJ647" si="1957">AJ647</f>
        <v>0</v>
      </c>
      <c r="AK646" s="34">
        <f t="shared" ref="AK646:AK647" si="1958">AK647</f>
        <v>0</v>
      </c>
      <c r="AL646" s="34">
        <f t="shared" ref="AL646:AL647" si="1959">AL647</f>
        <v>90521.340300000011</v>
      </c>
      <c r="AM646" s="34">
        <f t="shared" ref="AM646:AM647" si="1960">AM647</f>
        <v>90021.340300000011</v>
      </c>
      <c r="AN646" s="34">
        <f t="shared" ref="AN646:AN647" si="1961">AN647</f>
        <v>0</v>
      </c>
      <c r="AO646" s="36">
        <f t="shared" ref="AO646:AO647" si="1962">AO647</f>
        <v>55493.040160000004</v>
      </c>
      <c r="AP646" s="36">
        <f t="shared" ref="AP646:AP647" si="1963">AP647</f>
        <v>97617.5</v>
      </c>
      <c r="AQ646" s="36">
        <f t="shared" ref="AQ646:AQ647" si="1964">AQ647</f>
        <v>0</v>
      </c>
      <c r="AR646" s="36">
        <f t="shared" ref="AR646:AR647" si="1965">AR647</f>
        <v>0</v>
      </c>
      <c r="AS646" s="36">
        <f t="shared" ref="AS646:AS647" si="1966">AS647</f>
        <v>0</v>
      </c>
      <c r="AT646" s="36">
        <f t="shared" ref="AT646:AT647" si="1967">AT647</f>
        <v>0</v>
      </c>
      <c r="AU646" s="36">
        <f t="shared" si="1891"/>
        <v>97617.5</v>
      </c>
      <c r="AV646" s="36">
        <f t="shared" si="1892"/>
        <v>-2621.9000000000087</v>
      </c>
      <c r="AW646" s="36">
        <f t="shared" si="1893"/>
        <v>94995.599999999991</v>
      </c>
      <c r="AX646" s="36">
        <f t="shared" si="1894"/>
        <v>94995.599999999991</v>
      </c>
      <c r="AY646" s="36">
        <f t="shared" si="1895"/>
        <v>94995.599999999991</v>
      </c>
      <c r="AZ646" s="36">
        <f t="shared" ref="AZ646:AZ647" si="1968">AZ647</f>
        <v>0</v>
      </c>
      <c r="BA646" s="37">
        <f t="shared" si="1896"/>
        <v>88.88208184282702</v>
      </c>
      <c r="BB646" s="20"/>
    </row>
    <row r="647" spans="2:54" ht="31.2" x14ac:dyDescent="0.3">
      <c r="B647" s="38" t="s">
        <v>342</v>
      </c>
      <c r="C647" s="38" t="s">
        <v>339</v>
      </c>
      <c r="D647" s="38" t="s">
        <v>94</v>
      </c>
      <c r="E647" s="39" t="str">
        <f t="shared" si="1886"/>
        <v>1003</v>
      </c>
      <c r="F647" s="38" t="s">
        <v>345</v>
      </c>
      <c r="G647" s="17"/>
      <c r="H647" s="40" t="s">
        <v>346</v>
      </c>
      <c r="I647" s="18">
        <f t="shared" si="1933"/>
        <v>95095.599999999991</v>
      </c>
      <c r="J647" s="18">
        <f t="shared" si="1934"/>
        <v>95095.599999999991</v>
      </c>
      <c r="K647" s="18">
        <f t="shared" si="1935"/>
        <v>95095.599999999991</v>
      </c>
      <c r="L647" s="18">
        <f t="shared" si="1936"/>
        <v>-100</v>
      </c>
      <c r="M647" s="18">
        <f t="shared" si="1937"/>
        <v>-100</v>
      </c>
      <c r="N647" s="18">
        <f t="shared" si="1938"/>
        <v>-100</v>
      </c>
      <c r="O647" s="18">
        <f t="shared" si="1939"/>
        <v>0</v>
      </c>
      <c r="P647" s="18">
        <f t="shared" si="1940"/>
        <v>0</v>
      </c>
      <c r="Q647" s="18">
        <f t="shared" si="1941"/>
        <v>0</v>
      </c>
      <c r="R647" s="18">
        <f t="shared" si="1942"/>
        <v>0</v>
      </c>
      <c r="S647" s="18">
        <f t="shared" si="1943"/>
        <v>0</v>
      </c>
      <c r="T647" s="18">
        <f t="shared" si="1931"/>
        <v>94995.599999999991</v>
      </c>
      <c r="U647" s="18">
        <f t="shared" si="1888"/>
        <v>94995.599999999991</v>
      </c>
      <c r="V647" s="18">
        <f t="shared" si="1889"/>
        <v>94995.599999999991</v>
      </c>
      <c r="W647" s="18">
        <f t="shared" si="1944"/>
        <v>0</v>
      </c>
      <c r="X647" s="18">
        <f t="shared" si="1945"/>
        <v>0</v>
      </c>
      <c r="Y647" s="18">
        <f t="shared" si="1946"/>
        <v>0</v>
      </c>
      <c r="Z647" s="18">
        <f t="shared" si="1947"/>
        <v>0</v>
      </c>
      <c r="AA647" s="18">
        <f t="shared" si="1948"/>
        <v>0</v>
      </c>
      <c r="AB647" s="18">
        <f t="shared" si="1949"/>
        <v>0</v>
      </c>
      <c r="AC647" s="18">
        <f t="shared" si="1950"/>
        <v>0</v>
      </c>
      <c r="AD647" s="18">
        <f t="shared" si="1951"/>
        <v>0</v>
      </c>
      <c r="AE647" s="18">
        <f t="shared" si="1952"/>
        <v>0</v>
      </c>
      <c r="AF647" s="41">
        <f t="shared" si="1953"/>
        <v>101844.307</v>
      </c>
      <c r="AG647" s="41">
        <f t="shared" si="1954"/>
        <v>0</v>
      </c>
      <c r="AH647" s="41">
        <f t="shared" si="1955"/>
        <v>101144.307</v>
      </c>
      <c r="AI647" s="41">
        <f t="shared" si="1956"/>
        <v>0</v>
      </c>
      <c r="AJ647" s="41">
        <f t="shared" si="1957"/>
        <v>0</v>
      </c>
      <c r="AK647" s="41">
        <f t="shared" si="1958"/>
        <v>0</v>
      </c>
      <c r="AL647" s="41">
        <f t="shared" si="1959"/>
        <v>90521.340300000011</v>
      </c>
      <c r="AM647" s="41">
        <f t="shared" si="1960"/>
        <v>90021.340300000011</v>
      </c>
      <c r="AN647" s="41">
        <f t="shared" si="1961"/>
        <v>0</v>
      </c>
      <c r="AO647" s="14">
        <f t="shared" si="1962"/>
        <v>55493.040160000004</v>
      </c>
      <c r="AP647" s="42">
        <f t="shared" si="1963"/>
        <v>97617.5</v>
      </c>
      <c r="AQ647" s="42">
        <f t="shared" si="1964"/>
        <v>0</v>
      </c>
      <c r="AR647" s="42">
        <f t="shared" si="1965"/>
        <v>0</v>
      </c>
      <c r="AS647" s="42">
        <f t="shared" si="1966"/>
        <v>0</v>
      </c>
      <c r="AT647" s="42">
        <f t="shared" si="1967"/>
        <v>0</v>
      </c>
      <c r="AU647" s="42">
        <f t="shared" si="1891"/>
        <v>97617.5</v>
      </c>
      <c r="AV647" s="42">
        <f t="shared" si="1892"/>
        <v>-2621.9000000000087</v>
      </c>
      <c r="AW647" s="42">
        <f t="shared" si="1893"/>
        <v>94995.599999999991</v>
      </c>
      <c r="AX647" s="42">
        <f t="shared" si="1894"/>
        <v>94995.599999999991</v>
      </c>
      <c r="AY647" s="42">
        <f t="shared" si="1895"/>
        <v>94995.599999999991</v>
      </c>
      <c r="AZ647" s="42">
        <f t="shared" si="1968"/>
        <v>0</v>
      </c>
      <c r="BA647" s="43">
        <f t="shared" si="1896"/>
        <v>88.88208184282702</v>
      </c>
      <c r="BB647" s="20"/>
    </row>
    <row r="648" spans="2:54" x14ac:dyDescent="0.3">
      <c r="B648" s="38" t="s">
        <v>342</v>
      </c>
      <c r="C648" s="38" t="s">
        <v>339</v>
      </c>
      <c r="D648" s="38" t="s">
        <v>94</v>
      </c>
      <c r="E648" s="39" t="str">
        <f t="shared" si="1886"/>
        <v>1003</v>
      </c>
      <c r="F648" s="38" t="s">
        <v>352</v>
      </c>
      <c r="G648" s="17"/>
      <c r="H648" s="40" t="s">
        <v>49</v>
      </c>
      <c r="I648" s="18">
        <f t="shared" ref="I648:S648" si="1969">I655+I649+I658</f>
        <v>95095.599999999991</v>
      </c>
      <c r="J648" s="18">
        <f t="shared" si="1969"/>
        <v>95095.599999999991</v>
      </c>
      <c r="K648" s="18">
        <f t="shared" si="1969"/>
        <v>95095.599999999991</v>
      </c>
      <c r="L648" s="18">
        <f t="shared" si="1969"/>
        <v>-100</v>
      </c>
      <c r="M648" s="18">
        <f t="shared" si="1969"/>
        <v>-100</v>
      </c>
      <c r="N648" s="18">
        <f t="shared" si="1969"/>
        <v>-100</v>
      </c>
      <c r="O648" s="18">
        <f t="shared" si="1969"/>
        <v>0</v>
      </c>
      <c r="P648" s="18">
        <f t="shared" si="1969"/>
        <v>0</v>
      </c>
      <c r="Q648" s="18">
        <f t="shared" si="1969"/>
        <v>0</v>
      </c>
      <c r="R648" s="18">
        <f t="shared" si="1969"/>
        <v>0</v>
      </c>
      <c r="S648" s="18">
        <f t="shared" si="1969"/>
        <v>0</v>
      </c>
      <c r="T648" s="18">
        <f t="shared" si="1931"/>
        <v>94995.599999999991</v>
      </c>
      <c r="U648" s="18">
        <f t="shared" si="1888"/>
        <v>94995.599999999991</v>
      </c>
      <c r="V648" s="18">
        <f t="shared" si="1889"/>
        <v>94995.599999999991</v>
      </c>
      <c r="W648" s="18">
        <f t="shared" ref="W648:AT648" si="1970">W655+W649+W658</f>
        <v>0</v>
      </c>
      <c r="X648" s="18">
        <f t="shared" si="1970"/>
        <v>0</v>
      </c>
      <c r="Y648" s="18">
        <f t="shared" si="1970"/>
        <v>0</v>
      </c>
      <c r="Z648" s="18">
        <f t="shared" si="1970"/>
        <v>0</v>
      </c>
      <c r="AA648" s="18">
        <f t="shared" si="1970"/>
        <v>0</v>
      </c>
      <c r="AB648" s="18">
        <f t="shared" si="1970"/>
        <v>0</v>
      </c>
      <c r="AC648" s="18">
        <f t="shared" si="1970"/>
        <v>0</v>
      </c>
      <c r="AD648" s="18">
        <f t="shared" si="1970"/>
        <v>0</v>
      </c>
      <c r="AE648" s="18">
        <f t="shared" si="1970"/>
        <v>0</v>
      </c>
      <c r="AF648" s="41">
        <f t="shared" si="1970"/>
        <v>101844.307</v>
      </c>
      <c r="AG648" s="41">
        <f t="shared" si="1970"/>
        <v>0</v>
      </c>
      <c r="AH648" s="41">
        <f t="shared" si="1970"/>
        <v>101144.307</v>
      </c>
      <c r="AI648" s="41">
        <f t="shared" si="1970"/>
        <v>0</v>
      </c>
      <c r="AJ648" s="41">
        <f t="shared" si="1970"/>
        <v>0</v>
      </c>
      <c r="AK648" s="41">
        <f t="shared" si="1970"/>
        <v>0</v>
      </c>
      <c r="AL648" s="41">
        <f t="shared" si="1970"/>
        <v>90521.340300000011</v>
      </c>
      <c r="AM648" s="41">
        <f t="shared" si="1970"/>
        <v>90021.340300000011</v>
      </c>
      <c r="AN648" s="41">
        <f t="shared" si="1970"/>
        <v>0</v>
      </c>
      <c r="AO648" s="42">
        <f t="shared" si="1970"/>
        <v>55493.040160000004</v>
      </c>
      <c r="AP648" s="42">
        <f t="shared" si="1970"/>
        <v>97617.5</v>
      </c>
      <c r="AQ648" s="42">
        <f t="shared" si="1970"/>
        <v>0</v>
      </c>
      <c r="AR648" s="42">
        <f t="shared" si="1970"/>
        <v>0</v>
      </c>
      <c r="AS648" s="42">
        <f t="shared" si="1970"/>
        <v>0</v>
      </c>
      <c r="AT648" s="42">
        <f t="shared" si="1970"/>
        <v>0</v>
      </c>
      <c r="AU648" s="42">
        <f t="shared" si="1891"/>
        <v>97617.5</v>
      </c>
      <c r="AV648" s="42">
        <f t="shared" si="1892"/>
        <v>-2621.9000000000087</v>
      </c>
      <c r="AW648" s="42">
        <f t="shared" si="1893"/>
        <v>94995.599999999991</v>
      </c>
      <c r="AX648" s="42">
        <f t="shared" si="1894"/>
        <v>94995.599999999991</v>
      </c>
      <c r="AY648" s="42">
        <f t="shared" si="1895"/>
        <v>94995.599999999991</v>
      </c>
      <c r="AZ648" s="42">
        <f>AZ655+AZ649+AZ658</f>
        <v>0</v>
      </c>
      <c r="BA648" s="43">
        <f t="shared" si="1896"/>
        <v>88.88208184282702</v>
      </c>
      <c r="BB648" s="20"/>
    </row>
    <row r="649" spans="2:54" ht="46.8" x14ac:dyDescent="0.3">
      <c r="B649" s="38" t="s">
        <v>342</v>
      </c>
      <c r="C649" s="38" t="s">
        <v>339</v>
      </c>
      <c r="D649" s="38" t="s">
        <v>94</v>
      </c>
      <c r="E649" s="39" t="str">
        <f t="shared" si="1886"/>
        <v>1003</v>
      </c>
      <c r="F649" s="38" t="s">
        <v>353</v>
      </c>
      <c r="G649" s="17"/>
      <c r="H649" s="40" t="s">
        <v>354</v>
      </c>
      <c r="I649" s="18">
        <f t="shared" ref="I649:S649" si="1971">I650+I652</f>
        <v>93833.7</v>
      </c>
      <c r="J649" s="18">
        <f t="shared" si="1971"/>
        <v>93833.7</v>
      </c>
      <c r="K649" s="18">
        <f t="shared" si="1971"/>
        <v>93833.7</v>
      </c>
      <c r="L649" s="18">
        <f t="shared" si="1971"/>
        <v>0</v>
      </c>
      <c r="M649" s="18">
        <f t="shared" si="1971"/>
        <v>0</v>
      </c>
      <c r="N649" s="18">
        <f t="shared" si="1971"/>
        <v>0</v>
      </c>
      <c r="O649" s="18">
        <f t="shared" si="1971"/>
        <v>0</v>
      </c>
      <c r="P649" s="18">
        <f t="shared" si="1971"/>
        <v>0</v>
      </c>
      <c r="Q649" s="18">
        <f t="shared" si="1971"/>
        <v>0</v>
      </c>
      <c r="R649" s="18">
        <f t="shared" si="1971"/>
        <v>0</v>
      </c>
      <c r="S649" s="18">
        <f t="shared" si="1971"/>
        <v>0</v>
      </c>
      <c r="T649" s="18">
        <f t="shared" si="1931"/>
        <v>93833.7</v>
      </c>
      <c r="U649" s="18">
        <f t="shared" si="1888"/>
        <v>93833.7</v>
      </c>
      <c r="V649" s="18">
        <f t="shared" si="1889"/>
        <v>93833.7</v>
      </c>
      <c r="W649" s="18">
        <f t="shared" ref="W649:AT649" si="1972">W650+W652</f>
        <v>0</v>
      </c>
      <c r="X649" s="18">
        <f t="shared" si="1972"/>
        <v>0</v>
      </c>
      <c r="Y649" s="18">
        <f t="shared" si="1972"/>
        <v>0</v>
      </c>
      <c r="Z649" s="18">
        <f t="shared" si="1972"/>
        <v>0</v>
      </c>
      <c r="AA649" s="18">
        <f t="shared" si="1972"/>
        <v>0</v>
      </c>
      <c r="AB649" s="18">
        <f t="shared" si="1972"/>
        <v>0</v>
      </c>
      <c r="AC649" s="18">
        <f t="shared" si="1972"/>
        <v>0</v>
      </c>
      <c r="AD649" s="18">
        <f t="shared" si="1972"/>
        <v>0</v>
      </c>
      <c r="AE649" s="18">
        <f t="shared" si="1972"/>
        <v>0</v>
      </c>
      <c r="AF649" s="41">
        <f t="shared" si="1972"/>
        <v>100676.007</v>
      </c>
      <c r="AG649" s="41">
        <f t="shared" si="1972"/>
        <v>0</v>
      </c>
      <c r="AH649" s="41">
        <f t="shared" si="1972"/>
        <v>100676.007</v>
      </c>
      <c r="AI649" s="41">
        <f t="shared" si="1972"/>
        <v>0</v>
      </c>
      <c r="AJ649" s="41">
        <f t="shared" si="1972"/>
        <v>0</v>
      </c>
      <c r="AK649" s="41">
        <f t="shared" si="1972"/>
        <v>0</v>
      </c>
      <c r="AL649" s="41">
        <f t="shared" si="1972"/>
        <v>89769.246320000006</v>
      </c>
      <c r="AM649" s="41">
        <f t="shared" si="1972"/>
        <v>89769.246320000006</v>
      </c>
      <c r="AN649" s="41">
        <f t="shared" si="1972"/>
        <v>0</v>
      </c>
      <c r="AO649" s="14">
        <f t="shared" si="1972"/>
        <v>55420.390630000002</v>
      </c>
      <c r="AP649" s="42">
        <f t="shared" si="1972"/>
        <v>96449.2</v>
      </c>
      <c r="AQ649" s="42">
        <f t="shared" si="1972"/>
        <v>0</v>
      </c>
      <c r="AR649" s="42">
        <f t="shared" si="1972"/>
        <v>0</v>
      </c>
      <c r="AS649" s="42">
        <f t="shared" si="1972"/>
        <v>0</v>
      </c>
      <c r="AT649" s="42">
        <f t="shared" si="1972"/>
        <v>0</v>
      </c>
      <c r="AU649" s="42">
        <f t="shared" si="1891"/>
        <v>96449.2</v>
      </c>
      <c r="AV649" s="42">
        <f t="shared" si="1892"/>
        <v>-2615.5</v>
      </c>
      <c r="AW649" s="42">
        <f t="shared" si="1893"/>
        <v>93833.7</v>
      </c>
      <c r="AX649" s="42">
        <f t="shared" si="1894"/>
        <v>93833.7</v>
      </c>
      <c r="AY649" s="42">
        <f t="shared" si="1895"/>
        <v>93833.7</v>
      </c>
      <c r="AZ649" s="42">
        <f>AZ650+AZ652</f>
        <v>0</v>
      </c>
      <c r="BA649" s="43">
        <f t="shared" si="1896"/>
        <v>89.166474709311828</v>
      </c>
      <c r="BB649" s="20"/>
    </row>
    <row r="650" spans="2:54" ht="31.2" x14ac:dyDescent="0.3">
      <c r="B650" s="38" t="s">
        <v>342</v>
      </c>
      <c r="C650" s="38" t="s">
        <v>339</v>
      </c>
      <c r="D650" s="38" t="s">
        <v>94</v>
      </c>
      <c r="E650" s="39" t="str">
        <f t="shared" si="1886"/>
        <v>1003</v>
      </c>
      <c r="F650" s="38" t="s">
        <v>356</v>
      </c>
      <c r="G650" s="17"/>
      <c r="H650" s="40" t="s">
        <v>357</v>
      </c>
      <c r="I650" s="18">
        <f t="shared" ref="I650:S650" si="1973">I651</f>
        <v>93477.7</v>
      </c>
      <c r="J650" s="18">
        <f t="shared" si="1973"/>
        <v>93477.7</v>
      </c>
      <c r="K650" s="18">
        <f t="shared" si="1973"/>
        <v>93477.7</v>
      </c>
      <c r="L650" s="18">
        <f t="shared" si="1973"/>
        <v>0</v>
      </c>
      <c r="M650" s="18">
        <f t="shared" si="1973"/>
        <v>0</v>
      </c>
      <c r="N650" s="18">
        <f t="shared" si="1973"/>
        <v>0</v>
      </c>
      <c r="O650" s="18">
        <f t="shared" si="1973"/>
        <v>0</v>
      </c>
      <c r="P650" s="18">
        <f t="shared" si="1973"/>
        <v>0</v>
      </c>
      <c r="Q650" s="18">
        <f t="shared" si="1973"/>
        <v>0</v>
      </c>
      <c r="R650" s="18">
        <f t="shared" si="1973"/>
        <v>0</v>
      </c>
      <c r="S650" s="18">
        <f t="shared" si="1973"/>
        <v>0</v>
      </c>
      <c r="T650" s="18">
        <f t="shared" si="1931"/>
        <v>93477.7</v>
      </c>
      <c r="U650" s="18">
        <f t="shared" si="1888"/>
        <v>93477.7</v>
      </c>
      <c r="V650" s="18">
        <f t="shared" si="1889"/>
        <v>93477.7</v>
      </c>
      <c r="W650" s="18">
        <f t="shared" ref="W650:AT650" si="1974">W651</f>
        <v>0</v>
      </c>
      <c r="X650" s="18">
        <f t="shared" si="1974"/>
        <v>0</v>
      </c>
      <c r="Y650" s="18">
        <f t="shared" si="1974"/>
        <v>0</v>
      </c>
      <c r="Z650" s="18">
        <f t="shared" si="1974"/>
        <v>0</v>
      </c>
      <c r="AA650" s="18">
        <f t="shared" si="1974"/>
        <v>0</v>
      </c>
      <c r="AB650" s="18">
        <f t="shared" si="1974"/>
        <v>0</v>
      </c>
      <c r="AC650" s="18">
        <f t="shared" si="1974"/>
        <v>0</v>
      </c>
      <c r="AD650" s="18">
        <f t="shared" si="1974"/>
        <v>0</v>
      </c>
      <c r="AE650" s="18">
        <f t="shared" si="1974"/>
        <v>0</v>
      </c>
      <c r="AF650" s="41">
        <f t="shared" si="1974"/>
        <v>100320.007</v>
      </c>
      <c r="AG650" s="41">
        <f t="shared" si="1974"/>
        <v>0</v>
      </c>
      <c r="AH650" s="41">
        <f t="shared" si="1974"/>
        <v>100320.007</v>
      </c>
      <c r="AI650" s="41">
        <f t="shared" si="1974"/>
        <v>0</v>
      </c>
      <c r="AJ650" s="41">
        <f t="shared" si="1974"/>
        <v>0</v>
      </c>
      <c r="AK650" s="41">
        <f t="shared" si="1974"/>
        <v>0</v>
      </c>
      <c r="AL650" s="41">
        <f t="shared" si="1974"/>
        <v>89413.246320000006</v>
      </c>
      <c r="AM650" s="41">
        <f t="shared" si="1974"/>
        <v>89413.246320000006</v>
      </c>
      <c r="AN650" s="41">
        <f t="shared" si="1974"/>
        <v>0</v>
      </c>
      <c r="AO650" s="42">
        <f t="shared" si="1974"/>
        <v>55153.390630000002</v>
      </c>
      <c r="AP650" s="42">
        <f t="shared" si="1974"/>
        <v>96093.2</v>
      </c>
      <c r="AQ650" s="42">
        <f t="shared" si="1974"/>
        <v>0</v>
      </c>
      <c r="AR650" s="42">
        <f t="shared" si="1974"/>
        <v>0</v>
      </c>
      <c r="AS650" s="42">
        <f t="shared" si="1974"/>
        <v>0</v>
      </c>
      <c r="AT650" s="42">
        <f t="shared" si="1974"/>
        <v>0</v>
      </c>
      <c r="AU650" s="42">
        <f t="shared" si="1891"/>
        <v>96093.2</v>
      </c>
      <c r="AV650" s="42">
        <f t="shared" si="1892"/>
        <v>-2615.5</v>
      </c>
      <c r="AW650" s="42">
        <f t="shared" si="1893"/>
        <v>93477.7</v>
      </c>
      <c r="AX650" s="42">
        <f t="shared" si="1894"/>
        <v>93477.7</v>
      </c>
      <c r="AY650" s="42">
        <f t="shared" si="1895"/>
        <v>93477.7</v>
      </c>
      <c r="AZ650" s="42">
        <f>AZ651</f>
        <v>0</v>
      </c>
      <c r="BA650" s="43">
        <f t="shared" si="1896"/>
        <v>89.128030383809687</v>
      </c>
      <c r="BB650" s="20"/>
    </row>
    <row r="651" spans="2:54" ht="31.2" x14ac:dyDescent="0.3">
      <c r="B651" s="38" t="s">
        <v>342</v>
      </c>
      <c r="C651" s="38" t="s">
        <v>339</v>
      </c>
      <c r="D651" s="38" t="s">
        <v>94</v>
      </c>
      <c r="E651" s="39" t="str">
        <f t="shared" si="1886"/>
        <v>1003</v>
      </c>
      <c r="F651" s="38" t="s">
        <v>356</v>
      </c>
      <c r="G651" s="16" t="s">
        <v>150</v>
      </c>
      <c r="H651" s="40" t="s">
        <v>151</v>
      </c>
      <c r="I651" s="18">
        <v>93477.7</v>
      </c>
      <c r="J651" s="18">
        <v>93477.7</v>
      </c>
      <c r="K651" s="18">
        <v>93477.7</v>
      </c>
      <c r="L651" s="18"/>
      <c r="M651" s="18"/>
      <c r="N651" s="18"/>
      <c r="O651" s="18">
        <v>0</v>
      </c>
      <c r="P651" s="18">
        <v>0</v>
      </c>
      <c r="Q651" s="18">
        <v>0</v>
      </c>
      <c r="R651" s="18">
        <v>0</v>
      </c>
      <c r="S651" s="18"/>
      <c r="T651" s="18">
        <f t="shared" si="1931"/>
        <v>93477.7</v>
      </c>
      <c r="U651" s="18">
        <f t="shared" si="1888"/>
        <v>93477.7</v>
      </c>
      <c r="V651" s="18">
        <f t="shared" si="1889"/>
        <v>93477.7</v>
      </c>
      <c r="W651" s="18"/>
      <c r="X651" s="18"/>
      <c r="Y651" s="18"/>
      <c r="Z651" s="18"/>
      <c r="AA651" s="18"/>
      <c r="AB651" s="18"/>
      <c r="AC651" s="18"/>
      <c r="AD651" s="18"/>
      <c r="AE651" s="18"/>
      <c r="AF651" s="41">
        <v>100320.007</v>
      </c>
      <c r="AG651" s="41"/>
      <c r="AH651" s="41">
        <f>AF651</f>
        <v>100320.007</v>
      </c>
      <c r="AI651" s="41">
        <f>AG651</f>
        <v>0</v>
      </c>
      <c r="AJ651" s="41">
        <v>0</v>
      </c>
      <c r="AK651" s="41">
        <v>0</v>
      </c>
      <c r="AL651" s="41">
        <v>89413.246320000006</v>
      </c>
      <c r="AM651" s="41">
        <f>AL651</f>
        <v>89413.246320000006</v>
      </c>
      <c r="AN651" s="41">
        <v>0</v>
      </c>
      <c r="AO651" s="14">
        <v>55153.390630000002</v>
      </c>
      <c r="AP651" s="42">
        <v>96093.2</v>
      </c>
      <c r="AQ651" s="42">
        <v>0</v>
      </c>
      <c r="AR651" s="42">
        <v>0</v>
      </c>
      <c r="AS651" s="42">
        <v>0</v>
      </c>
      <c r="AT651" s="42">
        <v>0</v>
      </c>
      <c r="AU651" s="42">
        <f t="shared" si="1891"/>
        <v>96093.2</v>
      </c>
      <c r="AV651" s="42">
        <f t="shared" si="1892"/>
        <v>-2615.5</v>
      </c>
      <c r="AW651" s="42">
        <f t="shared" si="1893"/>
        <v>93477.7</v>
      </c>
      <c r="AX651" s="42">
        <f t="shared" si="1894"/>
        <v>93477.7</v>
      </c>
      <c r="AY651" s="42">
        <f t="shared" si="1895"/>
        <v>93477.7</v>
      </c>
      <c r="AZ651" s="42"/>
      <c r="BA651" s="43">
        <f t="shared" si="1896"/>
        <v>89.128030383809687</v>
      </c>
      <c r="BB651" s="44"/>
    </row>
    <row r="652" spans="2:54" ht="109.2" x14ac:dyDescent="0.3">
      <c r="B652" s="38" t="s">
        <v>342</v>
      </c>
      <c r="C652" s="38" t="s">
        <v>339</v>
      </c>
      <c r="D652" s="38" t="s">
        <v>94</v>
      </c>
      <c r="E652" s="39" t="str">
        <f t="shared" si="1886"/>
        <v>1003</v>
      </c>
      <c r="F652" s="38" t="s">
        <v>449</v>
      </c>
      <c r="G652" s="17"/>
      <c r="H652" s="40" t="s">
        <v>450</v>
      </c>
      <c r="I652" s="18">
        <f t="shared" ref="I652:S652" si="1975">I653+I654</f>
        <v>356</v>
      </c>
      <c r="J652" s="18">
        <f t="shared" si="1975"/>
        <v>356</v>
      </c>
      <c r="K652" s="18">
        <f t="shared" si="1975"/>
        <v>356</v>
      </c>
      <c r="L652" s="18">
        <f t="shared" si="1975"/>
        <v>0</v>
      </c>
      <c r="M652" s="18">
        <f t="shared" si="1975"/>
        <v>0</v>
      </c>
      <c r="N652" s="18">
        <f t="shared" si="1975"/>
        <v>0</v>
      </c>
      <c r="O652" s="18">
        <f t="shared" si="1975"/>
        <v>0</v>
      </c>
      <c r="P652" s="18">
        <f t="shared" si="1975"/>
        <v>0</v>
      </c>
      <c r="Q652" s="18">
        <f t="shared" si="1975"/>
        <v>0</v>
      </c>
      <c r="R652" s="18">
        <f t="shared" si="1975"/>
        <v>0</v>
      </c>
      <c r="S652" s="18">
        <f t="shared" si="1975"/>
        <v>0</v>
      </c>
      <c r="T652" s="18">
        <f t="shared" si="1931"/>
        <v>356</v>
      </c>
      <c r="U652" s="18">
        <f t="shared" si="1888"/>
        <v>356</v>
      </c>
      <c r="V652" s="18">
        <f t="shared" si="1889"/>
        <v>356</v>
      </c>
      <c r="W652" s="18">
        <f t="shared" ref="W652:AT652" si="1976">W653+W654</f>
        <v>0</v>
      </c>
      <c r="X652" s="18">
        <f t="shared" si="1976"/>
        <v>0</v>
      </c>
      <c r="Y652" s="18">
        <f t="shared" si="1976"/>
        <v>0</v>
      </c>
      <c r="Z652" s="18">
        <f t="shared" si="1976"/>
        <v>0</v>
      </c>
      <c r="AA652" s="18">
        <f t="shared" si="1976"/>
        <v>0</v>
      </c>
      <c r="AB652" s="18">
        <f t="shared" si="1976"/>
        <v>0</v>
      </c>
      <c r="AC652" s="18">
        <f t="shared" si="1976"/>
        <v>0</v>
      </c>
      <c r="AD652" s="18">
        <f t="shared" si="1976"/>
        <v>0</v>
      </c>
      <c r="AE652" s="18">
        <f t="shared" si="1976"/>
        <v>0</v>
      </c>
      <c r="AF652" s="41">
        <f t="shared" si="1976"/>
        <v>356</v>
      </c>
      <c r="AG652" s="41">
        <f t="shared" si="1976"/>
        <v>0</v>
      </c>
      <c r="AH652" s="41">
        <f t="shared" si="1976"/>
        <v>356</v>
      </c>
      <c r="AI652" s="41">
        <f t="shared" si="1976"/>
        <v>0</v>
      </c>
      <c r="AJ652" s="41">
        <f t="shared" si="1976"/>
        <v>0</v>
      </c>
      <c r="AK652" s="41">
        <f t="shared" si="1976"/>
        <v>0</v>
      </c>
      <c r="AL652" s="41">
        <f t="shared" si="1976"/>
        <v>356</v>
      </c>
      <c r="AM652" s="41">
        <f t="shared" si="1976"/>
        <v>356</v>
      </c>
      <c r="AN652" s="41">
        <f t="shared" si="1976"/>
        <v>0</v>
      </c>
      <c r="AO652" s="42">
        <f t="shared" si="1976"/>
        <v>267</v>
      </c>
      <c r="AP652" s="42">
        <f t="shared" si="1976"/>
        <v>356</v>
      </c>
      <c r="AQ652" s="42">
        <f t="shared" si="1976"/>
        <v>0</v>
      </c>
      <c r="AR652" s="42">
        <f t="shared" si="1976"/>
        <v>0</v>
      </c>
      <c r="AS652" s="42">
        <f t="shared" si="1976"/>
        <v>0</v>
      </c>
      <c r="AT652" s="42">
        <f t="shared" si="1976"/>
        <v>0</v>
      </c>
      <c r="AU652" s="42">
        <f t="shared" si="1891"/>
        <v>356</v>
      </c>
      <c r="AV652" s="42">
        <f t="shared" si="1892"/>
        <v>0</v>
      </c>
      <c r="AW652" s="42">
        <f t="shared" si="1893"/>
        <v>356</v>
      </c>
      <c r="AX652" s="42">
        <f t="shared" si="1894"/>
        <v>356</v>
      </c>
      <c r="AY652" s="42">
        <f t="shared" si="1895"/>
        <v>356</v>
      </c>
      <c r="AZ652" s="42">
        <f>AZ653+AZ654</f>
        <v>0</v>
      </c>
      <c r="BA652" s="43">
        <f t="shared" si="1896"/>
        <v>100</v>
      </c>
      <c r="BB652" s="20"/>
    </row>
    <row r="653" spans="2:54" x14ac:dyDescent="0.3">
      <c r="B653" s="38" t="s">
        <v>342</v>
      </c>
      <c r="C653" s="38" t="s">
        <v>339</v>
      </c>
      <c r="D653" s="38" t="s">
        <v>94</v>
      </c>
      <c r="E653" s="39" t="str">
        <f t="shared" si="1886"/>
        <v>1003</v>
      </c>
      <c r="F653" s="38" t="s">
        <v>449</v>
      </c>
      <c r="G653" s="16" t="s">
        <v>68</v>
      </c>
      <c r="H653" s="40" t="s">
        <v>69</v>
      </c>
      <c r="I653" s="18">
        <v>290</v>
      </c>
      <c r="J653" s="18">
        <v>290</v>
      </c>
      <c r="K653" s="18">
        <v>290</v>
      </c>
      <c r="L653" s="18"/>
      <c r="M653" s="18"/>
      <c r="N653" s="18"/>
      <c r="O653" s="18">
        <v>0</v>
      </c>
      <c r="P653" s="18">
        <v>0</v>
      </c>
      <c r="Q653" s="18">
        <v>0</v>
      </c>
      <c r="R653" s="18">
        <v>0</v>
      </c>
      <c r="S653" s="18"/>
      <c r="T653" s="18">
        <f t="shared" si="1931"/>
        <v>290</v>
      </c>
      <c r="U653" s="18">
        <f t="shared" si="1888"/>
        <v>290</v>
      </c>
      <c r="V653" s="18">
        <f t="shared" si="1889"/>
        <v>290</v>
      </c>
      <c r="W653" s="18"/>
      <c r="X653" s="18"/>
      <c r="Y653" s="18"/>
      <c r="Z653" s="18"/>
      <c r="AA653" s="18"/>
      <c r="AB653" s="18"/>
      <c r="AC653" s="18"/>
      <c r="AD653" s="18"/>
      <c r="AE653" s="18"/>
      <c r="AF653" s="41">
        <v>290</v>
      </c>
      <c r="AG653" s="41"/>
      <c r="AH653" s="41">
        <f t="shared" ref="AH653:AH654" si="1977">AF653</f>
        <v>290</v>
      </c>
      <c r="AI653" s="41">
        <f t="shared" ref="AI653:AI654" si="1978">AG653</f>
        <v>0</v>
      </c>
      <c r="AJ653" s="41">
        <v>0</v>
      </c>
      <c r="AK653" s="41">
        <v>0</v>
      </c>
      <c r="AL653" s="41">
        <v>290</v>
      </c>
      <c r="AM653" s="41">
        <f t="shared" ref="AM653:AM654" si="1979">AL653</f>
        <v>290</v>
      </c>
      <c r="AN653" s="41">
        <v>0</v>
      </c>
      <c r="AO653" s="14">
        <v>221</v>
      </c>
      <c r="AP653" s="42">
        <v>290</v>
      </c>
      <c r="AQ653" s="42">
        <v>0</v>
      </c>
      <c r="AR653" s="42">
        <v>0</v>
      </c>
      <c r="AS653" s="42">
        <v>0</v>
      </c>
      <c r="AT653" s="42">
        <v>0</v>
      </c>
      <c r="AU653" s="42">
        <f t="shared" si="1891"/>
        <v>290</v>
      </c>
      <c r="AV653" s="42">
        <f t="shared" si="1892"/>
        <v>0</v>
      </c>
      <c r="AW653" s="42">
        <f t="shared" si="1893"/>
        <v>290</v>
      </c>
      <c r="AX653" s="42">
        <f t="shared" si="1894"/>
        <v>290</v>
      </c>
      <c r="AY653" s="42">
        <f t="shared" si="1895"/>
        <v>290</v>
      </c>
      <c r="AZ653" s="42"/>
      <c r="BA653" s="43">
        <f t="shared" si="1896"/>
        <v>100</v>
      </c>
      <c r="BB653" s="44"/>
    </row>
    <row r="654" spans="2:54" ht="31.2" x14ac:dyDescent="0.3">
      <c r="B654" s="38" t="s">
        <v>342</v>
      </c>
      <c r="C654" s="38" t="s">
        <v>339</v>
      </c>
      <c r="D654" s="38" t="s">
        <v>94</v>
      </c>
      <c r="E654" s="39" t="str">
        <f t="shared" si="1886"/>
        <v>1003</v>
      </c>
      <c r="F654" s="38" t="s">
        <v>449</v>
      </c>
      <c r="G654" s="16" t="s">
        <v>150</v>
      </c>
      <c r="H654" s="40" t="s">
        <v>151</v>
      </c>
      <c r="I654" s="18">
        <v>66</v>
      </c>
      <c r="J654" s="18">
        <v>66</v>
      </c>
      <c r="K654" s="18">
        <v>66</v>
      </c>
      <c r="L654" s="18"/>
      <c r="M654" s="18"/>
      <c r="N654" s="18"/>
      <c r="O654" s="18">
        <v>0</v>
      </c>
      <c r="P654" s="18">
        <v>0</v>
      </c>
      <c r="Q654" s="18">
        <v>0</v>
      </c>
      <c r="R654" s="18">
        <v>0</v>
      </c>
      <c r="S654" s="18"/>
      <c r="T654" s="18">
        <f t="shared" si="1931"/>
        <v>66</v>
      </c>
      <c r="U654" s="18">
        <f t="shared" si="1888"/>
        <v>66</v>
      </c>
      <c r="V654" s="18">
        <f t="shared" si="1889"/>
        <v>66</v>
      </c>
      <c r="W654" s="18"/>
      <c r="X654" s="18"/>
      <c r="Y654" s="18"/>
      <c r="Z654" s="18"/>
      <c r="AA654" s="18"/>
      <c r="AB654" s="18"/>
      <c r="AC654" s="18"/>
      <c r="AD654" s="18"/>
      <c r="AE654" s="18"/>
      <c r="AF654" s="41">
        <v>66</v>
      </c>
      <c r="AG654" s="41"/>
      <c r="AH654" s="41">
        <f t="shared" si="1977"/>
        <v>66</v>
      </c>
      <c r="AI654" s="41">
        <f t="shared" si="1978"/>
        <v>0</v>
      </c>
      <c r="AJ654" s="41">
        <v>0</v>
      </c>
      <c r="AK654" s="41">
        <v>0</v>
      </c>
      <c r="AL654" s="41">
        <v>66</v>
      </c>
      <c r="AM654" s="41">
        <f t="shared" si="1979"/>
        <v>66</v>
      </c>
      <c r="AN654" s="41">
        <v>0</v>
      </c>
      <c r="AO654" s="42">
        <v>46</v>
      </c>
      <c r="AP654" s="42">
        <v>66</v>
      </c>
      <c r="AQ654" s="42">
        <v>0</v>
      </c>
      <c r="AR654" s="42">
        <v>0</v>
      </c>
      <c r="AS654" s="42">
        <v>0</v>
      </c>
      <c r="AT654" s="42">
        <v>0</v>
      </c>
      <c r="AU654" s="42">
        <f t="shared" si="1891"/>
        <v>66</v>
      </c>
      <c r="AV654" s="42">
        <f t="shared" si="1892"/>
        <v>0</v>
      </c>
      <c r="AW654" s="42">
        <f t="shared" si="1893"/>
        <v>66</v>
      </c>
      <c r="AX654" s="42">
        <f t="shared" si="1894"/>
        <v>66</v>
      </c>
      <c r="AY654" s="42">
        <f t="shared" si="1895"/>
        <v>66</v>
      </c>
      <c r="AZ654" s="42"/>
      <c r="BA654" s="43">
        <f t="shared" si="1896"/>
        <v>100</v>
      </c>
      <c r="BB654" s="44"/>
    </row>
    <row r="655" spans="2:54" ht="46.8" x14ac:dyDescent="0.3">
      <c r="B655" s="38" t="s">
        <v>342</v>
      </c>
      <c r="C655" s="38" t="s">
        <v>339</v>
      </c>
      <c r="D655" s="38" t="s">
        <v>94</v>
      </c>
      <c r="E655" s="39" t="str">
        <f t="shared" si="1886"/>
        <v>1003</v>
      </c>
      <c r="F655" s="38" t="s">
        <v>414</v>
      </c>
      <c r="G655" s="17"/>
      <c r="H655" s="40" t="s">
        <v>415</v>
      </c>
      <c r="I655" s="18">
        <f t="shared" ref="I655:I664" si="1980">I656</f>
        <v>800</v>
      </c>
      <c r="J655" s="18">
        <f t="shared" ref="J655:J664" si="1981">J656</f>
        <v>800</v>
      </c>
      <c r="K655" s="18">
        <f t="shared" ref="K655:K664" si="1982">K656</f>
        <v>800</v>
      </c>
      <c r="L655" s="18">
        <f t="shared" ref="L655:L664" si="1983">L656</f>
        <v>-100</v>
      </c>
      <c r="M655" s="18">
        <f t="shared" ref="M655:M664" si="1984">M656</f>
        <v>-100</v>
      </c>
      <c r="N655" s="18">
        <f t="shared" ref="N655:N664" si="1985">N656</f>
        <v>-100</v>
      </c>
      <c r="O655" s="18">
        <f t="shared" ref="O655:O664" si="1986">O656</f>
        <v>0</v>
      </c>
      <c r="P655" s="18">
        <f t="shared" ref="P655:P664" si="1987">P656</f>
        <v>0</v>
      </c>
      <c r="Q655" s="18">
        <f t="shared" ref="Q655:Q664" si="1988">Q656</f>
        <v>0</v>
      </c>
      <c r="R655" s="18">
        <f t="shared" ref="R655:R664" si="1989">R656</f>
        <v>0</v>
      </c>
      <c r="S655" s="18">
        <f t="shared" ref="S655:S664" si="1990">S656</f>
        <v>0</v>
      </c>
      <c r="T655" s="18">
        <f t="shared" si="1931"/>
        <v>700</v>
      </c>
      <c r="U655" s="18">
        <f t="shared" si="1888"/>
        <v>700</v>
      </c>
      <c r="V655" s="18">
        <f t="shared" si="1889"/>
        <v>700</v>
      </c>
      <c r="W655" s="18">
        <f t="shared" ref="W655:W664" si="1991">W656</f>
        <v>0</v>
      </c>
      <c r="X655" s="18">
        <f t="shared" ref="X655:X664" si="1992">X656</f>
        <v>0</v>
      </c>
      <c r="Y655" s="18">
        <f t="shared" ref="Y655:Y664" si="1993">Y656</f>
        <v>0</v>
      </c>
      <c r="Z655" s="18">
        <f t="shared" ref="Z655:Z664" si="1994">Z656</f>
        <v>0</v>
      </c>
      <c r="AA655" s="18">
        <f t="shared" ref="AA655:AA664" si="1995">AA656</f>
        <v>0</v>
      </c>
      <c r="AB655" s="18">
        <f t="shared" ref="AB655:AB664" si="1996">AB656</f>
        <v>0</v>
      </c>
      <c r="AC655" s="18">
        <f t="shared" ref="AC655:AC664" si="1997">AC656</f>
        <v>0</v>
      </c>
      <c r="AD655" s="18">
        <f t="shared" ref="AD655:AD664" si="1998">AD656</f>
        <v>0</v>
      </c>
      <c r="AE655" s="18">
        <f t="shared" ref="AE655:AE664" si="1999">AE656</f>
        <v>0</v>
      </c>
      <c r="AF655" s="41">
        <f t="shared" ref="AF655:AF664" si="2000">AF656</f>
        <v>700</v>
      </c>
      <c r="AG655" s="41">
        <f t="shared" ref="AG655:AG664" si="2001">AG656</f>
        <v>0</v>
      </c>
      <c r="AH655" s="41">
        <f t="shared" ref="AH655:AH659" si="2002">AH656</f>
        <v>0</v>
      </c>
      <c r="AI655" s="41">
        <f t="shared" ref="AI655:AI659" si="2003">AI656</f>
        <v>0</v>
      </c>
      <c r="AJ655" s="41">
        <f t="shared" ref="AJ655:AJ664" si="2004">AJ656</f>
        <v>0</v>
      </c>
      <c r="AK655" s="41">
        <f t="shared" ref="AK655:AK664" si="2005">AK656</f>
        <v>0</v>
      </c>
      <c r="AL655" s="41">
        <f t="shared" ref="AL655:AL664" si="2006">AL656</f>
        <v>500</v>
      </c>
      <c r="AM655" s="41">
        <f t="shared" ref="AM655:AM659" si="2007">AM656</f>
        <v>0</v>
      </c>
      <c r="AN655" s="41">
        <f t="shared" ref="AN655:AN664" si="2008">AN656</f>
        <v>0</v>
      </c>
      <c r="AO655" s="14">
        <f t="shared" ref="AO655:AO664" si="2009">AO656</f>
        <v>0</v>
      </c>
      <c r="AP655" s="42">
        <f t="shared" ref="AP655:AP664" si="2010">AP656</f>
        <v>700</v>
      </c>
      <c r="AQ655" s="42">
        <f t="shared" ref="AQ655:AQ664" si="2011">AQ656</f>
        <v>0</v>
      </c>
      <c r="AR655" s="42">
        <f t="shared" ref="AR655:AR664" si="2012">AR656</f>
        <v>0</v>
      </c>
      <c r="AS655" s="42">
        <f t="shared" ref="AS655:AS664" si="2013">AS656</f>
        <v>0</v>
      </c>
      <c r="AT655" s="42">
        <f t="shared" ref="AT655:AT664" si="2014">AT656</f>
        <v>0</v>
      </c>
      <c r="AU655" s="42">
        <f t="shared" si="1891"/>
        <v>700</v>
      </c>
      <c r="AV655" s="42">
        <f t="shared" si="1892"/>
        <v>0</v>
      </c>
      <c r="AW655" s="42">
        <f t="shared" si="1893"/>
        <v>700</v>
      </c>
      <c r="AX655" s="42">
        <f t="shared" si="1894"/>
        <v>700</v>
      </c>
      <c r="AY655" s="42">
        <f t="shared" si="1895"/>
        <v>700</v>
      </c>
      <c r="AZ655" s="42">
        <f t="shared" ref="AZ655:AZ664" si="2015">AZ656</f>
        <v>0</v>
      </c>
      <c r="BA655" s="43">
        <f t="shared" si="1896"/>
        <v>71.428571428571431</v>
      </c>
      <c r="BB655" s="20"/>
    </row>
    <row r="656" spans="2:54" ht="62.4" x14ac:dyDescent="0.3">
      <c r="B656" s="38" t="s">
        <v>342</v>
      </c>
      <c r="C656" s="38" t="s">
        <v>339</v>
      </c>
      <c r="D656" s="38" t="s">
        <v>94</v>
      </c>
      <c r="E656" s="39" t="str">
        <f t="shared" si="1886"/>
        <v>1003</v>
      </c>
      <c r="F656" s="38" t="s">
        <v>433</v>
      </c>
      <c r="G656" s="17"/>
      <c r="H656" s="40" t="s">
        <v>257</v>
      </c>
      <c r="I656" s="18">
        <f t="shared" si="1980"/>
        <v>800</v>
      </c>
      <c r="J656" s="18">
        <f t="shared" si="1981"/>
        <v>800</v>
      </c>
      <c r="K656" s="18">
        <f t="shared" si="1982"/>
        <v>800</v>
      </c>
      <c r="L656" s="18">
        <f t="shared" si="1983"/>
        <v>-100</v>
      </c>
      <c r="M656" s="18">
        <f t="shared" si="1984"/>
        <v>-100</v>
      </c>
      <c r="N656" s="18">
        <f t="shared" si="1985"/>
        <v>-100</v>
      </c>
      <c r="O656" s="18">
        <f t="shared" si="1986"/>
        <v>0</v>
      </c>
      <c r="P656" s="18">
        <f t="shared" si="1987"/>
        <v>0</v>
      </c>
      <c r="Q656" s="18">
        <f t="shared" si="1988"/>
        <v>0</v>
      </c>
      <c r="R656" s="18">
        <f t="shared" si="1989"/>
        <v>0</v>
      </c>
      <c r="S656" s="18">
        <f t="shared" si="1990"/>
        <v>0</v>
      </c>
      <c r="T656" s="18">
        <f t="shared" si="1931"/>
        <v>700</v>
      </c>
      <c r="U656" s="18">
        <f t="shared" si="1888"/>
        <v>700</v>
      </c>
      <c r="V656" s="18">
        <f t="shared" si="1889"/>
        <v>700</v>
      </c>
      <c r="W656" s="18">
        <f t="shared" si="1991"/>
        <v>0</v>
      </c>
      <c r="X656" s="18">
        <f t="shared" si="1992"/>
        <v>0</v>
      </c>
      <c r="Y656" s="18">
        <f t="shared" si="1993"/>
        <v>0</v>
      </c>
      <c r="Z656" s="18">
        <f t="shared" si="1994"/>
        <v>0</v>
      </c>
      <c r="AA656" s="18">
        <f t="shared" si="1995"/>
        <v>0</v>
      </c>
      <c r="AB656" s="18">
        <f t="shared" si="1996"/>
        <v>0</v>
      </c>
      <c r="AC656" s="18">
        <f t="shared" si="1997"/>
        <v>0</v>
      </c>
      <c r="AD656" s="18">
        <f t="shared" si="1998"/>
        <v>0</v>
      </c>
      <c r="AE656" s="18">
        <f t="shared" si="1999"/>
        <v>0</v>
      </c>
      <c r="AF656" s="41">
        <f t="shared" si="2000"/>
        <v>700</v>
      </c>
      <c r="AG656" s="41">
        <f t="shared" si="2001"/>
        <v>0</v>
      </c>
      <c r="AH656" s="41">
        <f t="shared" si="2002"/>
        <v>0</v>
      </c>
      <c r="AI656" s="41">
        <f t="shared" si="2003"/>
        <v>0</v>
      </c>
      <c r="AJ656" s="41">
        <f t="shared" si="2004"/>
        <v>0</v>
      </c>
      <c r="AK656" s="41">
        <f t="shared" si="2005"/>
        <v>0</v>
      </c>
      <c r="AL656" s="41">
        <f t="shared" si="2006"/>
        <v>500</v>
      </c>
      <c r="AM656" s="41">
        <f t="shared" si="2007"/>
        <v>0</v>
      </c>
      <c r="AN656" s="41">
        <f t="shared" si="2008"/>
        <v>0</v>
      </c>
      <c r="AO656" s="42">
        <f t="shared" si="2009"/>
        <v>0</v>
      </c>
      <c r="AP656" s="42">
        <f t="shared" si="2010"/>
        <v>700</v>
      </c>
      <c r="AQ656" s="42">
        <f t="shared" si="2011"/>
        <v>0</v>
      </c>
      <c r="AR656" s="42">
        <f t="shared" si="2012"/>
        <v>0</v>
      </c>
      <c r="AS656" s="42">
        <f t="shared" si="2013"/>
        <v>0</v>
      </c>
      <c r="AT656" s="42">
        <f t="shared" si="2014"/>
        <v>0</v>
      </c>
      <c r="AU656" s="42">
        <f t="shared" si="1891"/>
        <v>700</v>
      </c>
      <c r="AV656" s="42">
        <f t="shared" si="1892"/>
        <v>0</v>
      </c>
      <c r="AW656" s="42">
        <f t="shared" si="1893"/>
        <v>700</v>
      </c>
      <c r="AX656" s="42">
        <f t="shared" si="1894"/>
        <v>700</v>
      </c>
      <c r="AY656" s="42">
        <f t="shared" si="1895"/>
        <v>700</v>
      </c>
      <c r="AZ656" s="42">
        <f t="shared" si="2015"/>
        <v>0</v>
      </c>
      <c r="BA656" s="43">
        <f t="shared" si="1896"/>
        <v>71.428571428571431</v>
      </c>
      <c r="BB656" s="20"/>
    </row>
    <row r="657" spans="2:54" ht="31.2" x14ac:dyDescent="0.3">
      <c r="B657" s="38" t="s">
        <v>342</v>
      </c>
      <c r="C657" s="38" t="s">
        <v>339</v>
      </c>
      <c r="D657" s="38" t="s">
        <v>94</v>
      </c>
      <c r="E657" s="39" t="str">
        <f t="shared" si="1886"/>
        <v>1003</v>
      </c>
      <c r="F657" s="38" t="s">
        <v>433</v>
      </c>
      <c r="G657" s="16" t="s">
        <v>150</v>
      </c>
      <c r="H657" s="40" t="s">
        <v>151</v>
      </c>
      <c r="I657" s="18">
        <v>800</v>
      </c>
      <c r="J657" s="18">
        <v>800</v>
      </c>
      <c r="K657" s="18">
        <v>800</v>
      </c>
      <c r="L657" s="18">
        <v>-100</v>
      </c>
      <c r="M657" s="18">
        <v>-100</v>
      </c>
      <c r="N657" s="18">
        <v>-100</v>
      </c>
      <c r="O657" s="18">
        <v>0</v>
      </c>
      <c r="P657" s="18">
        <v>0</v>
      </c>
      <c r="Q657" s="18">
        <v>0</v>
      </c>
      <c r="R657" s="18">
        <v>0</v>
      </c>
      <c r="S657" s="18"/>
      <c r="T657" s="18">
        <f t="shared" si="1931"/>
        <v>700</v>
      </c>
      <c r="U657" s="18">
        <f t="shared" si="1888"/>
        <v>700</v>
      </c>
      <c r="V657" s="18">
        <f t="shared" si="1889"/>
        <v>700</v>
      </c>
      <c r="W657" s="18"/>
      <c r="X657" s="18"/>
      <c r="Y657" s="18"/>
      <c r="Z657" s="18"/>
      <c r="AA657" s="18"/>
      <c r="AB657" s="18"/>
      <c r="AC657" s="18"/>
      <c r="AD657" s="18"/>
      <c r="AE657" s="18"/>
      <c r="AF657" s="41">
        <v>700</v>
      </c>
      <c r="AG657" s="41"/>
      <c r="AH657" s="41">
        <v>0</v>
      </c>
      <c r="AI657" s="41">
        <v>0</v>
      </c>
      <c r="AJ657" s="41">
        <v>0</v>
      </c>
      <c r="AK657" s="41">
        <v>0</v>
      </c>
      <c r="AL657" s="41">
        <v>500</v>
      </c>
      <c r="AM657" s="41">
        <v>0</v>
      </c>
      <c r="AN657" s="41">
        <v>0</v>
      </c>
      <c r="AO657" s="14">
        <v>0</v>
      </c>
      <c r="AP657" s="42">
        <v>700</v>
      </c>
      <c r="AQ657" s="42">
        <v>0</v>
      </c>
      <c r="AR657" s="42">
        <v>0</v>
      </c>
      <c r="AS657" s="42">
        <v>0</v>
      </c>
      <c r="AT657" s="42">
        <v>0</v>
      </c>
      <c r="AU657" s="42">
        <f t="shared" si="1891"/>
        <v>700</v>
      </c>
      <c r="AV657" s="42">
        <f t="shared" si="1892"/>
        <v>0</v>
      </c>
      <c r="AW657" s="42">
        <f t="shared" si="1893"/>
        <v>700</v>
      </c>
      <c r="AX657" s="42">
        <f t="shared" si="1894"/>
        <v>700</v>
      </c>
      <c r="AY657" s="42">
        <f t="shared" si="1895"/>
        <v>700</v>
      </c>
      <c r="AZ657" s="42"/>
      <c r="BA657" s="43">
        <f t="shared" si="1896"/>
        <v>71.428571428571431</v>
      </c>
      <c r="BB657" s="44"/>
    </row>
    <row r="658" spans="2:54" ht="46.8" x14ac:dyDescent="0.3">
      <c r="B658" s="38" t="s">
        <v>342</v>
      </c>
      <c r="C658" s="38" t="s">
        <v>339</v>
      </c>
      <c r="D658" s="38" t="s">
        <v>94</v>
      </c>
      <c r="E658" s="39" t="str">
        <f t="shared" si="1886"/>
        <v>1003</v>
      </c>
      <c r="F658" s="38" t="s">
        <v>360</v>
      </c>
      <c r="G658" s="17"/>
      <c r="H658" s="40" t="s">
        <v>361</v>
      </c>
      <c r="I658" s="18">
        <f t="shared" si="1980"/>
        <v>461.9</v>
      </c>
      <c r="J658" s="18">
        <f t="shared" si="1981"/>
        <v>461.9</v>
      </c>
      <c r="K658" s="18">
        <f t="shared" si="1982"/>
        <v>461.9</v>
      </c>
      <c r="L658" s="18">
        <f t="shared" si="1983"/>
        <v>0</v>
      </c>
      <c r="M658" s="18">
        <f t="shared" si="1984"/>
        <v>0</v>
      </c>
      <c r="N658" s="18">
        <f t="shared" si="1985"/>
        <v>0</v>
      </c>
      <c r="O658" s="18">
        <f t="shared" si="1986"/>
        <v>0</v>
      </c>
      <c r="P658" s="18">
        <f t="shared" si="1987"/>
        <v>0</v>
      </c>
      <c r="Q658" s="18">
        <f t="shared" si="1988"/>
        <v>0</v>
      </c>
      <c r="R658" s="18">
        <f t="shared" si="1989"/>
        <v>0</v>
      </c>
      <c r="S658" s="18">
        <f t="shared" si="1990"/>
        <v>0</v>
      </c>
      <c r="T658" s="18">
        <f t="shared" si="1931"/>
        <v>461.9</v>
      </c>
      <c r="U658" s="18">
        <f t="shared" si="1888"/>
        <v>461.9</v>
      </c>
      <c r="V658" s="18">
        <f t="shared" si="1889"/>
        <v>461.9</v>
      </c>
      <c r="W658" s="18">
        <f t="shared" si="1991"/>
        <v>0</v>
      </c>
      <c r="X658" s="18">
        <f t="shared" si="1992"/>
        <v>0</v>
      </c>
      <c r="Y658" s="18">
        <f t="shared" si="1993"/>
        <v>0</v>
      </c>
      <c r="Z658" s="18">
        <f t="shared" si="1994"/>
        <v>0</v>
      </c>
      <c r="AA658" s="18">
        <f t="shared" si="1995"/>
        <v>0</v>
      </c>
      <c r="AB658" s="18">
        <f t="shared" si="1996"/>
        <v>0</v>
      </c>
      <c r="AC658" s="18">
        <f t="shared" si="1997"/>
        <v>0</v>
      </c>
      <c r="AD658" s="18">
        <f t="shared" si="1998"/>
        <v>0</v>
      </c>
      <c r="AE658" s="18">
        <f t="shared" si="1999"/>
        <v>0</v>
      </c>
      <c r="AF658" s="41">
        <f t="shared" si="2000"/>
        <v>468.3</v>
      </c>
      <c r="AG658" s="41">
        <f t="shared" si="2001"/>
        <v>0</v>
      </c>
      <c r="AH658" s="41">
        <f t="shared" si="2002"/>
        <v>468.3</v>
      </c>
      <c r="AI658" s="41">
        <f t="shared" si="2003"/>
        <v>0</v>
      </c>
      <c r="AJ658" s="41">
        <f t="shared" si="2004"/>
        <v>0</v>
      </c>
      <c r="AK658" s="41">
        <f t="shared" si="2005"/>
        <v>0</v>
      </c>
      <c r="AL658" s="41">
        <f t="shared" si="2006"/>
        <v>252.09397999999999</v>
      </c>
      <c r="AM658" s="41">
        <f t="shared" si="2007"/>
        <v>252.09397999999999</v>
      </c>
      <c r="AN658" s="41">
        <f t="shared" si="2008"/>
        <v>0</v>
      </c>
      <c r="AO658" s="42">
        <f t="shared" si="2009"/>
        <v>72.649529999999999</v>
      </c>
      <c r="AP658" s="42">
        <f t="shared" si="2010"/>
        <v>468.3</v>
      </c>
      <c r="AQ658" s="42">
        <f t="shared" si="2011"/>
        <v>0</v>
      </c>
      <c r="AR658" s="42">
        <f t="shared" si="2012"/>
        <v>0</v>
      </c>
      <c r="AS658" s="42">
        <f t="shared" si="2013"/>
        <v>0</v>
      </c>
      <c r="AT658" s="42">
        <f t="shared" si="2014"/>
        <v>0</v>
      </c>
      <c r="AU658" s="42">
        <f t="shared" si="1891"/>
        <v>468.3</v>
      </c>
      <c r="AV658" s="42">
        <f t="shared" si="1892"/>
        <v>-6.4000000000000341</v>
      </c>
      <c r="AW658" s="42">
        <f t="shared" si="1893"/>
        <v>461.9</v>
      </c>
      <c r="AX658" s="42">
        <f t="shared" si="1894"/>
        <v>461.9</v>
      </c>
      <c r="AY658" s="42">
        <f t="shared" si="1895"/>
        <v>461.9</v>
      </c>
      <c r="AZ658" s="42">
        <f t="shared" si="2015"/>
        <v>0</v>
      </c>
      <c r="BA658" s="43">
        <f t="shared" si="1896"/>
        <v>53.831727525090741</v>
      </c>
      <c r="BB658" s="20"/>
    </row>
    <row r="659" spans="2:54" ht="31.2" x14ac:dyDescent="0.3">
      <c r="B659" s="38" t="s">
        <v>342</v>
      </c>
      <c r="C659" s="38" t="s">
        <v>339</v>
      </c>
      <c r="D659" s="38" t="s">
        <v>94</v>
      </c>
      <c r="E659" s="39" t="str">
        <f t="shared" si="1886"/>
        <v>1003</v>
      </c>
      <c r="F659" s="38" t="s">
        <v>362</v>
      </c>
      <c r="G659" s="17"/>
      <c r="H659" s="40" t="s">
        <v>357</v>
      </c>
      <c r="I659" s="18">
        <f t="shared" si="1980"/>
        <v>461.9</v>
      </c>
      <c r="J659" s="18">
        <f t="shared" si="1981"/>
        <v>461.9</v>
      </c>
      <c r="K659" s="18">
        <f t="shared" si="1982"/>
        <v>461.9</v>
      </c>
      <c r="L659" s="18">
        <f t="shared" si="1983"/>
        <v>0</v>
      </c>
      <c r="M659" s="18">
        <f t="shared" si="1984"/>
        <v>0</v>
      </c>
      <c r="N659" s="18">
        <f t="shared" si="1985"/>
        <v>0</v>
      </c>
      <c r="O659" s="18">
        <f t="shared" si="1986"/>
        <v>0</v>
      </c>
      <c r="P659" s="18">
        <f t="shared" si="1987"/>
        <v>0</v>
      </c>
      <c r="Q659" s="18">
        <f t="shared" si="1988"/>
        <v>0</v>
      </c>
      <c r="R659" s="18">
        <f t="shared" si="1989"/>
        <v>0</v>
      </c>
      <c r="S659" s="18">
        <f t="shared" si="1990"/>
        <v>0</v>
      </c>
      <c r="T659" s="18">
        <f t="shared" si="1931"/>
        <v>461.9</v>
      </c>
      <c r="U659" s="18">
        <f t="shared" si="1888"/>
        <v>461.9</v>
      </c>
      <c r="V659" s="18">
        <f t="shared" si="1889"/>
        <v>461.9</v>
      </c>
      <c r="W659" s="18">
        <f t="shared" si="1991"/>
        <v>0</v>
      </c>
      <c r="X659" s="18">
        <f t="shared" si="1992"/>
        <v>0</v>
      </c>
      <c r="Y659" s="18">
        <f t="shared" si="1993"/>
        <v>0</v>
      </c>
      <c r="Z659" s="18">
        <f t="shared" si="1994"/>
        <v>0</v>
      </c>
      <c r="AA659" s="18">
        <f t="shared" si="1995"/>
        <v>0</v>
      </c>
      <c r="AB659" s="18">
        <f t="shared" si="1996"/>
        <v>0</v>
      </c>
      <c r="AC659" s="18">
        <f t="shared" si="1997"/>
        <v>0</v>
      </c>
      <c r="AD659" s="18">
        <f t="shared" si="1998"/>
        <v>0</v>
      </c>
      <c r="AE659" s="18">
        <f t="shared" si="1999"/>
        <v>0</v>
      </c>
      <c r="AF659" s="41">
        <f t="shared" si="2000"/>
        <v>468.3</v>
      </c>
      <c r="AG659" s="41">
        <f t="shared" si="2001"/>
        <v>0</v>
      </c>
      <c r="AH659" s="41">
        <f t="shared" si="2002"/>
        <v>468.3</v>
      </c>
      <c r="AI659" s="41">
        <f t="shared" si="2003"/>
        <v>0</v>
      </c>
      <c r="AJ659" s="41">
        <f t="shared" si="2004"/>
        <v>0</v>
      </c>
      <c r="AK659" s="41">
        <f t="shared" si="2005"/>
        <v>0</v>
      </c>
      <c r="AL659" s="41">
        <f t="shared" si="2006"/>
        <v>252.09397999999999</v>
      </c>
      <c r="AM659" s="41">
        <f t="shared" si="2007"/>
        <v>252.09397999999999</v>
      </c>
      <c r="AN659" s="41">
        <f t="shared" si="2008"/>
        <v>0</v>
      </c>
      <c r="AO659" s="14">
        <f t="shared" si="2009"/>
        <v>72.649529999999999</v>
      </c>
      <c r="AP659" s="42">
        <f t="shared" si="2010"/>
        <v>468.3</v>
      </c>
      <c r="AQ659" s="42">
        <f t="shared" si="2011"/>
        <v>0</v>
      </c>
      <c r="AR659" s="42">
        <f t="shared" si="2012"/>
        <v>0</v>
      </c>
      <c r="AS659" s="42">
        <f t="shared" si="2013"/>
        <v>0</v>
      </c>
      <c r="AT659" s="42">
        <f t="shared" si="2014"/>
        <v>0</v>
      </c>
      <c r="AU659" s="42">
        <f t="shared" si="1891"/>
        <v>468.3</v>
      </c>
      <c r="AV659" s="42">
        <f t="shared" si="1892"/>
        <v>-6.4000000000000341</v>
      </c>
      <c r="AW659" s="42">
        <f t="shared" si="1893"/>
        <v>461.9</v>
      </c>
      <c r="AX659" s="42">
        <f t="shared" si="1894"/>
        <v>461.9</v>
      </c>
      <c r="AY659" s="42">
        <f t="shared" si="1895"/>
        <v>461.9</v>
      </c>
      <c r="AZ659" s="42">
        <f t="shared" si="2015"/>
        <v>0</v>
      </c>
      <c r="BA659" s="43">
        <f t="shared" si="1896"/>
        <v>53.831727525090741</v>
      </c>
      <c r="BB659" s="20"/>
    </row>
    <row r="660" spans="2:54" ht="31.2" x14ac:dyDescent="0.3">
      <c r="B660" s="38" t="s">
        <v>342</v>
      </c>
      <c r="C660" s="38" t="s">
        <v>339</v>
      </c>
      <c r="D660" s="38" t="s">
        <v>94</v>
      </c>
      <c r="E660" s="39" t="str">
        <f t="shared" si="1886"/>
        <v>1003</v>
      </c>
      <c r="F660" s="38" t="s">
        <v>362</v>
      </c>
      <c r="G660" s="16" t="s">
        <v>150</v>
      </c>
      <c r="H660" s="40" t="s">
        <v>151</v>
      </c>
      <c r="I660" s="18">
        <v>461.9</v>
      </c>
      <c r="J660" s="18">
        <v>461.9</v>
      </c>
      <c r="K660" s="18">
        <v>461.9</v>
      </c>
      <c r="L660" s="18"/>
      <c r="M660" s="18"/>
      <c r="N660" s="18"/>
      <c r="O660" s="18">
        <v>0</v>
      </c>
      <c r="P660" s="18">
        <v>0</v>
      </c>
      <c r="Q660" s="18">
        <v>0</v>
      </c>
      <c r="R660" s="18">
        <v>0</v>
      </c>
      <c r="S660" s="18"/>
      <c r="T660" s="18">
        <f t="shared" si="1931"/>
        <v>461.9</v>
      </c>
      <c r="U660" s="18">
        <f t="shared" si="1888"/>
        <v>461.9</v>
      </c>
      <c r="V660" s="18">
        <f t="shared" si="1889"/>
        <v>461.9</v>
      </c>
      <c r="W660" s="18"/>
      <c r="X660" s="18"/>
      <c r="Y660" s="18"/>
      <c r="Z660" s="18"/>
      <c r="AA660" s="18"/>
      <c r="AB660" s="18"/>
      <c r="AC660" s="18"/>
      <c r="AD660" s="18"/>
      <c r="AE660" s="18"/>
      <c r="AF660" s="41">
        <v>468.3</v>
      </c>
      <c r="AG660" s="41"/>
      <c r="AH660" s="41">
        <f>AF660</f>
        <v>468.3</v>
      </c>
      <c r="AI660" s="41">
        <f>AG660</f>
        <v>0</v>
      </c>
      <c r="AJ660" s="41">
        <v>0</v>
      </c>
      <c r="AK660" s="41">
        <v>0</v>
      </c>
      <c r="AL660" s="41">
        <v>252.09397999999999</v>
      </c>
      <c r="AM660" s="41">
        <f>AL660</f>
        <v>252.09397999999999</v>
      </c>
      <c r="AN660" s="41">
        <v>0</v>
      </c>
      <c r="AO660" s="42">
        <v>72.649529999999999</v>
      </c>
      <c r="AP660" s="42">
        <v>468.3</v>
      </c>
      <c r="AQ660" s="42">
        <v>0</v>
      </c>
      <c r="AR660" s="42">
        <v>0</v>
      </c>
      <c r="AS660" s="42">
        <v>0</v>
      </c>
      <c r="AT660" s="42">
        <v>0</v>
      </c>
      <c r="AU660" s="42">
        <f t="shared" si="1891"/>
        <v>468.3</v>
      </c>
      <c r="AV660" s="42">
        <f t="shared" si="1892"/>
        <v>-6.4000000000000341</v>
      </c>
      <c r="AW660" s="42">
        <f t="shared" si="1893"/>
        <v>461.9</v>
      </c>
      <c r="AX660" s="42">
        <f t="shared" si="1894"/>
        <v>461.9</v>
      </c>
      <c r="AY660" s="42">
        <f t="shared" si="1895"/>
        <v>461.9</v>
      </c>
      <c r="AZ660" s="42"/>
      <c r="BA660" s="43">
        <f t="shared" si="1896"/>
        <v>53.831727525090741</v>
      </c>
      <c r="BB660" s="44"/>
    </row>
    <row r="661" spans="2:54" s="30" customFormat="1" x14ac:dyDescent="0.3">
      <c r="B661" s="31" t="s">
        <v>342</v>
      </c>
      <c r="C661" s="31" t="s">
        <v>339</v>
      </c>
      <c r="D661" s="31" t="s">
        <v>84</v>
      </c>
      <c r="E661" s="29" t="str">
        <f t="shared" si="1886"/>
        <v>1004</v>
      </c>
      <c r="F661" s="31"/>
      <c r="G661" s="59"/>
      <c r="H661" s="32" t="s">
        <v>451</v>
      </c>
      <c r="I661" s="33">
        <f t="shared" si="1980"/>
        <v>39882.400000000001</v>
      </c>
      <c r="J661" s="33">
        <f t="shared" si="1981"/>
        <v>38108.5</v>
      </c>
      <c r="K661" s="33">
        <f t="shared" si="1982"/>
        <v>38058.800000000003</v>
      </c>
      <c r="L661" s="33">
        <f t="shared" si="1983"/>
        <v>0</v>
      </c>
      <c r="M661" s="33">
        <f t="shared" si="1984"/>
        <v>0</v>
      </c>
      <c r="N661" s="33">
        <f t="shared" si="1985"/>
        <v>0</v>
      </c>
      <c r="O661" s="33">
        <f t="shared" si="1986"/>
        <v>0</v>
      </c>
      <c r="P661" s="33">
        <f t="shared" si="1987"/>
        <v>0</v>
      </c>
      <c r="Q661" s="33">
        <f t="shared" si="1988"/>
        <v>0</v>
      </c>
      <c r="R661" s="33">
        <f t="shared" si="1989"/>
        <v>0</v>
      </c>
      <c r="S661" s="33">
        <f t="shared" si="1990"/>
        <v>0</v>
      </c>
      <c r="T661" s="33">
        <f t="shared" si="1931"/>
        <v>39882.400000000001</v>
      </c>
      <c r="U661" s="33">
        <f t="shared" si="1888"/>
        <v>38108.5</v>
      </c>
      <c r="V661" s="33">
        <f t="shared" si="1889"/>
        <v>38058.800000000003</v>
      </c>
      <c r="W661" s="33">
        <f t="shared" si="1991"/>
        <v>0</v>
      </c>
      <c r="X661" s="33">
        <f t="shared" si="1992"/>
        <v>0</v>
      </c>
      <c r="Y661" s="33">
        <f t="shared" si="1993"/>
        <v>0</v>
      </c>
      <c r="Z661" s="33">
        <f t="shared" si="1994"/>
        <v>0</v>
      </c>
      <c r="AA661" s="33">
        <f t="shared" si="1995"/>
        <v>0</v>
      </c>
      <c r="AB661" s="33">
        <f t="shared" si="1996"/>
        <v>0</v>
      </c>
      <c r="AC661" s="33">
        <f t="shared" si="1997"/>
        <v>0</v>
      </c>
      <c r="AD661" s="33">
        <f t="shared" si="1998"/>
        <v>0</v>
      </c>
      <c r="AE661" s="33">
        <f t="shared" si="1999"/>
        <v>0</v>
      </c>
      <c r="AF661" s="34">
        <f t="shared" si="2000"/>
        <v>39882.400000000001</v>
      </c>
      <c r="AG661" s="34">
        <f t="shared" si="2001"/>
        <v>0</v>
      </c>
      <c r="AH661" s="34">
        <f t="shared" ref="AH661:AH664" si="2016">AH662</f>
        <v>39882.400000000001</v>
      </c>
      <c r="AI661" s="34">
        <f t="shared" ref="AI661:AI664" si="2017">AI662</f>
        <v>0</v>
      </c>
      <c r="AJ661" s="34">
        <f t="shared" si="2004"/>
        <v>0</v>
      </c>
      <c r="AK661" s="34">
        <f t="shared" si="2005"/>
        <v>0</v>
      </c>
      <c r="AL661" s="34">
        <f t="shared" si="2006"/>
        <v>16938.549309999999</v>
      </c>
      <c r="AM661" s="34">
        <f t="shared" ref="AM661:AM664" si="2018">AM662</f>
        <v>16938.549309999999</v>
      </c>
      <c r="AN661" s="34">
        <f t="shared" si="2008"/>
        <v>0</v>
      </c>
      <c r="AO661" s="35">
        <f t="shared" si="2009"/>
        <v>12718.394119999999</v>
      </c>
      <c r="AP661" s="36">
        <f t="shared" si="2010"/>
        <v>39882.400000000001</v>
      </c>
      <c r="AQ661" s="36">
        <f t="shared" si="2011"/>
        <v>0</v>
      </c>
      <c r="AR661" s="36">
        <f t="shared" si="2012"/>
        <v>0</v>
      </c>
      <c r="AS661" s="36">
        <f t="shared" si="2013"/>
        <v>0</v>
      </c>
      <c r="AT661" s="36">
        <f t="shared" si="2014"/>
        <v>0</v>
      </c>
      <c r="AU661" s="36">
        <f t="shared" si="1891"/>
        <v>39882.400000000001</v>
      </c>
      <c r="AV661" s="36">
        <f t="shared" si="1892"/>
        <v>0</v>
      </c>
      <c r="AW661" s="36">
        <f t="shared" si="1893"/>
        <v>39882.400000000001</v>
      </c>
      <c r="AX661" s="36">
        <f t="shared" si="1894"/>
        <v>38108.5</v>
      </c>
      <c r="AY661" s="36">
        <f t="shared" si="1895"/>
        <v>38058.800000000003</v>
      </c>
      <c r="AZ661" s="36">
        <f t="shared" si="2015"/>
        <v>0</v>
      </c>
      <c r="BA661" s="37">
        <f t="shared" si="1896"/>
        <v>42.471238716827472</v>
      </c>
      <c r="BB661" s="20"/>
    </row>
    <row r="662" spans="2:54" ht="31.2" x14ac:dyDescent="0.3">
      <c r="B662" s="38" t="s">
        <v>342</v>
      </c>
      <c r="C662" s="38" t="s">
        <v>339</v>
      </c>
      <c r="D662" s="38" t="s">
        <v>84</v>
      </c>
      <c r="E662" s="39" t="str">
        <f t="shared" si="1886"/>
        <v>1004</v>
      </c>
      <c r="F662" s="38" t="s">
        <v>345</v>
      </c>
      <c r="G662" s="17"/>
      <c r="H662" s="40" t="s">
        <v>346</v>
      </c>
      <c r="I662" s="18">
        <f t="shared" si="1980"/>
        <v>39882.400000000001</v>
      </c>
      <c r="J662" s="18">
        <f t="shared" si="1981"/>
        <v>38108.5</v>
      </c>
      <c r="K662" s="18">
        <f t="shared" si="1982"/>
        <v>38058.800000000003</v>
      </c>
      <c r="L662" s="18">
        <f t="shared" si="1983"/>
        <v>0</v>
      </c>
      <c r="M662" s="18">
        <f t="shared" si="1984"/>
        <v>0</v>
      </c>
      <c r="N662" s="18">
        <f t="shared" si="1985"/>
        <v>0</v>
      </c>
      <c r="O662" s="18">
        <f t="shared" si="1986"/>
        <v>0</v>
      </c>
      <c r="P662" s="18">
        <f t="shared" si="1987"/>
        <v>0</v>
      </c>
      <c r="Q662" s="18">
        <f t="shared" si="1988"/>
        <v>0</v>
      </c>
      <c r="R662" s="18">
        <f t="shared" si="1989"/>
        <v>0</v>
      </c>
      <c r="S662" s="18">
        <f t="shared" si="1990"/>
        <v>0</v>
      </c>
      <c r="T662" s="18">
        <f t="shared" si="1931"/>
        <v>39882.400000000001</v>
      </c>
      <c r="U662" s="18">
        <f t="shared" si="1888"/>
        <v>38108.5</v>
      </c>
      <c r="V662" s="18">
        <f t="shared" si="1889"/>
        <v>38058.800000000003</v>
      </c>
      <c r="W662" s="18">
        <f t="shared" si="1991"/>
        <v>0</v>
      </c>
      <c r="X662" s="18">
        <f t="shared" si="1992"/>
        <v>0</v>
      </c>
      <c r="Y662" s="18">
        <f t="shared" si="1993"/>
        <v>0</v>
      </c>
      <c r="Z662" s="18">
        <f t="shared" si="1994"/>
        <v>0</v>
      </c>
      <c r="AA662" s="18">
        <f t="shared" si="1995"/>
        <v>0</v>
      </c>
      <c r="AB662" s="18">
        <f t="shared" si="1996"/>
        <v>0</v>
      </c>
      <c r="AC662" s="18">
        <f t="shared" si="1997"/>
        <v>0</v>
      </c>
      <c r="AD662" s="18">
        <f t="shared" si="1998"/>
        <v>0</v>
      </c>
      <c r="AE662" s="18">
        <f t="shared" si="1999"/>
        <v>0</v>
      </c>
      <c r="AF662" s="41">
        <f t="shared" si="2000"/>
        <v>39882.400000000001</v>
      </c>
      <c r="AG662" s="41">
        <f t="shared" si="2001"/>
        <v>0</v>
      </c>
      <c r="AH662" s="41">
        <f t="shared" si="2016"/>
        <v>39882.400000000001</v>
      </c>
      <c r="AI662" s="41">
        <f t="shared" si="2017"/>
        <v>0</v>
      </c>
      <c r="AJ662" s="41">
        <f t="shared" si="2004"/>
        <v>0</v>
      </c>
      <c r="AK662" s="41">
        <f t="shared" si="2005"/>
        <v>0</v>
      </c>
      <c r="AL662" s="41">
        <f t="shared" si="2006"/>
        <v>16938.549309999999</v>
      </c>
      <c r="AM662" s="41">
        <f t="shared" si="2018"/>
        <v>16938.549309999999</v>
      </c>
      <c r="AN662" s="41">
        <f t="shared" si="2008"/>
        <v>0</v>
      </c>
      <c r="AO662" s="42">
        <f t="shared" si="2009"/>
        <v>12718.394119999999</v>
      </c>
      <c r="AP662" s="42">
        <f t="shared" si="2010"/>
        <v>39882.400000000001</v>
      </c>
      <c r="AQ662" s="42">
        <f t="shared" si="2011"/>
        <v>0</v>
      </c>
      <c r="AR662" s="42">
        <f t="shared" si="2012"/>
        <v>0</v>
      </c>
      <c r="AS662" s="42">
        <f t="shared" si="2013"/>
        <v>0</v>
      </c>
      <c r="AT662" s="42">
        <f t="shared" si="2014"/>
        <v>0</v>
      </c>
      <c r="AU662" s="42">
        <f t="shared" si="1891"/>
        <v>39882.400000000001</v>
      </c>
      <c r="AV662" s="42">
        <f t="shared" si="1892"/>
        <v>0</v>
      </c>
      <c r="AW662" s="42">
        <f t="shared" si="1893"/>
        <v>39882.400000000001</v>
      </c>
      <c r="AX662" s="42">
        <f t="shared" si="1894"/>
        <v>38108.5</v>
      </c>
      <c r="AY662" s="42">
        <f t="shared" si="1895"/>
        <v>38058.800000000003</v>
      </c>
      <c r="AZ662" s="42">
        <f t="shared" si="2015"/>
        <v>0</v>
      </c>
      <c r="BA662" s="43">
        <f t="shared" si="1896"/>
        <v>42.471238716827472</v>
      </c>
      <c r="BB662" s="20"/>
    </row>
    <row r="663" spans="2:54" x14ac:dyDescent="0.3">
      <c r="B663" s="38" t="s">
        <v>342</v>
      </c>
      <c r="C663" s="38" t="s">
        <v>339</v>
      </c>
      <c r="D663" s="38" t="s">
        <v>84</v>
      </c>
      <c r="E663" s="39" t="str">
        <f t="shared" si="1886"/>
        <v>1004</v>
      </c>
      <c r="F663" s="38" t="s">
        <v>352</v>
      </c>
      <c r="G663" s="17"/>
      <c r="H663" s="40" t="s">
        <v>49</v>
      </c>
      <c r="I663" s="18">
        <f t="shared" si="1980"/>
        <v>39882.400000000001</v>
      </c>
      <c r="J663" s="18">
        <f t="shared" si="1981"/>
        <v>38108.5</v>
      </c>
      <c r="K663" s="18">
        <f t="shared" si="1982"/>
        <v>38058.800000000003</v>
      </c>
      <c r="L663" s="18">
        <f t="shared" si="1983"/>
        <v>0</v>
      </c>
      <c r="M663" s="18">
        <f t="shared" si="1984"/>
        <v>0</v>
      </c>
      <c r="N663" s="18">
        <f t="shared" si="1985"/>
        <v>0</v>
      </c>
      <c r="O663" s="18">
        <f t="shared" si="1986"/>
        <v>0</v>
      </c>
      <c r="P663" s="18">
        <f t="shared" si="1987"/>
        <v>0</v>
      </c>
      <c r="Q663" s="18">
        <f t="shared" si="1988"/>
        <v>0</v>
      </c>
      <c r="R663" s="18">
        <f t="shared" si="1989"/>
        <v>0</v>
      </c>
      <c r="S663" s="18">
        <f t="shared" si="1990"/>
        <v>0</v>
      </c>
      <c r="T663" s="18">
        <f t="shared" si="1931"/>
        <v>39882.400000000001</v>
      </c>
      <c r="U663" s="18">
        <f t="shared" si="1888"/>
        <v>38108.5</v>
      </c>
      <c r="V663" s="18">
        <f t="shared" si="1889"/>
        <v>38058.800000000003</v>
      </c>
      <c r="W663" s="18">
        <f t="shared" si="1991"/>
        <v>0</v>
      </c>
      <c r="X663" s="18">
        <f t="shared" si="1992"/>
        <v>0</v>
      </c>
      <c r="Y663" s="18">
        <f t="shared" si="1993"/>
        <v>0</v>
      </c>
      <c r="Z663" s="18">
        <f t="shared" si="1994"/>
        <v>0</v>
      </c>
      <c r="AA663" s="18">
        <f t="shared" si="1995"/>
        <v>0</v>
      </c>
      <c r="AB663" s="18">
        <f t="shared" si="1996"/>
        <v>0</v>
      </c>
      <c r="AC663" s="18">
        <f t="shared" si="1997"/>
        <v>0</v>
      </c>
      <c r="AD663" s="18">
        <f t="shared" si="1998"/>
        <v>0</v>
      </c>
      <c r="AE663" s="18">
        <f t="shared" si="1999"/>
        <v>0</v>
      </c>
      <c r="AF663" s="41">
        <f t="shared" si="2000"/>
        <v>39882.400000000001</v>
      </c>
      <c r="AG663" s="41">
        <f t="shared" si="2001"/>
        <v>0</v>
      </c>
      <c r="AH663" s="41">
        <f t="shared" si="2016"/>
        <v>39882.400000000001</v>
      </c>
      <c r="AI663" s="41">
        <f t="shared" si="2017"/>
        <v>0</v>
      </c>
      <c r="AJ663" s="41">
        <f t="shared" si="2004"/>
        <v>0</v>
      </c>
      <c r="AK663" s="41">
        <f t="shared" si="2005"/>
        <v>0</v>
      </c>
      <c r="AL663" s="41">
        <f t="shared" si="2006"/>
        <v>16938.549309999999</v>
      </c>
      <c r="AM663" s="41">
        <f t="shared" si="2018"/>
        <v>16938.549309999999</v>
      </c>
      <c r="AN663" s="41">
        <f t="shared" si="2008"/>
        <v>0</v>
      </c>
      <c r="AO663" s="14">
        <f t="shared" si="2009"/>
        <v>12718.394119999999</v>
      </c>
      <c r="AP663" s="42">
        <f t="shared" si="2010"/>
        <v>39882.400000000001</v>
      </c>
      <c r="AQ663" s="42">
        <f t="shared" si="2011"/>
        <v>0</v>
      </c>
      <c r="AR663" s="42">
        <f t="shared" si="2012"/>
        <v>0</v>
      </c>
      <c r="AS663" s="42">
        <f t="shared" si="2013"/>
        <v>0</v>
      </c>
      <c r="AT663" s="42">
        <f t="shared" si="2014"/>
        <v>0</v>
      </c>
      <c r="AU663" s="42">
        <f t="shared" si="1891"/>
        <v>39882.400000000001</v>
      </c>
      <c r="AV663" s="42">
        <f t="shared" si="1892"/>
        <v>0</v>
      </c>
      <c r="AW663" s="42">
        <f t="shared" si="1893"/>
        <v>39882.400000000001</v>
      </c>
      <c r="AX663" s="42">
        <f t="shared" si="1894"/>
        <v>38108.5</v>
      </c>
      <c r="AY663" s="42">
        <f t="shared" si="1895"/>
        <v>38058.800000000003</v>
      </c>
      <c r="AZ663" s="42">
        <f t="shared" si="2015"/>
        <v>0</v>
      </c>
      <c r="BA663" s="43">
        <f t="shared" si="1896"/>
        <v>42.471238716827472</v>
      </c>
      <c r="BB663" s="20"/>
    </row>
    <row r="664" spans="2:54" ht="46.8" x14ac:dyDescent="0.3">
      <c r="B664" s="38" t="s">
        <v>342</v>
      </c>
      <c r="C664" s="38" t="s">
        <v>339</v>
      </c>
      <c r="D664" s="38" t="s">
        <v>84</v>
      </c>
      <c r="E664" s="39" t="str">
        <f t="shared" si="1886"/>
        <v>1004</v>
      </c>
      <c r="F664" s="38" t="s">
        <v>353</v>
      </c>
      <c r="G664" s="17"/>
      <c r="H664" s="40" t="s">
        <v>354</v>
      </c>
      <c r="I664" s="18">
        <f t="shared" si="1980"/>
        <v>39882.400000000001</v>
      </c>
      <c r="J664" s="18">
        <f t="shared" si="1981"/>
        <v>38108.5</v>
      </c>
      <c r="K664" s="18">
        <f t="shared" si="1982"/>
        <v>38058.800000000003</v>
      </c>
      <c r="L664" s="18">
        <f t="shared" si="1983"/>
        <v>0</v>
      </c>
      <c r="M664" s="18">
        <f t="shared" si="1984"/>
        <v>0</v>
      </c>
      <c r="N664" s="18">
        <f t="shared" si="1985"/>
        <v>0</v>
      </c>
      <c r="O664" s="18">
        <f t="shared" si="1986"/>
        <v>0</v>
      </c>
      <c r="P664" s="18">
        <f t="shared" si="1987"/>
        <v>0</v>
      </c>
      <c r="Q664" s="18">
        <f t="shared" si="1988"/>
        <v>0</v>
      </c>
      <c r="R664" s="18">
        <f t="shared" si="1989"/>
        <v>0</v>
      </c>
      <c r="S664" s="18">
        <f t="shared" si="1990"/>
        <v>0</v>
      </c>
      <c r="T664" s="18">
        <f t="shared" si="1931"/>
        <v>39882.400000000001</v>
      </c>
      <c r="U664" s="18">
        <f t="shared" si="1888"/>
        <v>38108.5</v>
      </c>
      <c r="V664" s="18">
        <f t="shared" si="1889"/>
        <v>38058.800000000003</v>
      </c>
      <c r="W664" s="18">
        <f t="shared" si="1991"/>
        <v>0</v>
      </c>
      <c r="X664" s="18">
        <f t="shared" si="1992"/>
        <v>0</v>
      </c>
      <c r="Y664" s="18">
        <f t="shared" si="1993"/>
        <v>0</v>
      </c>
      <c r="Z664" s="18">
        <f t="shared" si="1994"/>
        <v>0</v>
      </c>
      <c r="AA664" s="18">
        <f t="shared" si="1995"/>
        <v>0</v>
      </c>
      <c r="AB664" s="18">
        <f t="shared" si="1996"/>
        <v>0</v>
      </c>
      <c r="AC664" s="18">
        <f t="shared" si="1997"/>
        <v>0</v>
      </c>
      <c r="AD664" s="18">
        <f t="shared" si="1998"/>
        <v>0</v>
      </c>
      <c r="AE664" s="18">
        <f t="shared" si="1999"/>
        <v>0</v>
      </c>
      <c r="AF664" s="41">
        <f t="shared" si="2000"/>
        <v>39882.400000000001</v>
      </c>
      <c r="AG664" s="41">
        <f t="shared" si="2001"/>
        <v>0</v>
      </c>
      <c r="AH664" s="41">
        <f t="shared" si="2016"/>
        <v>39882.400000000001</v>
      </c>
      <c r="AI664" s="41">
        <f t="shared" si="2017"/>
        <v>0</v>
      </c>
      <c r="AJ664" s="41">
        <f t="shared" si="2004"/>
        <v>0</v>
      </c>
      <c r="AK664" s="41">
        <f t="shared" si="2005"/>
        <v>0</v>
      </c>
      <c r="AL664" s="41">
        <f t="shared" si="2006"/>
        <v>16938.549309999999</v>
      </c>
      <c r="AM664" s="41">
        <f t="shared" si="2018"/>
        <v>16938.549309999999</v>
      </c>
      <c r="AN664" s="41">
        <f t="shared" si="2008"/>
        <v>0</v>
      </c>
      <c r="AO664" s="42">
        <f t="shared" si="2009"/>
        <v>12718.394119999999</v>
      </c>
      <c r="AP664" s="42">
        <f t="shared" si="2010"/>
        <v>39882.400000000001</v>
      </c>
      <c r="AQ664" s="42">
        <f t="shared" si="2011"/>
        <v>0</v>
      </c>
      <c r="AR664" s="42">
        <f t="shared" si="2012"/>
        <v>0</v>
      </c>
      <c r="AS664" s="42">
        <f t="shared" si="2013"/>
        <v>0</v>
      </c>
      <c r="AT664" s="42">
        <f t="shared" si="2014"/>
        <v>0</v>
      </c>
      <c r="AU664" s="42">
        <f t="shared" si="1891"/>
        <v>39882.400000000001</v>
      </c>
      <c r="AV664" s="42">
        <f t="shared" si="1892"/>
        <v>0</v>
      </c>
      <c r="AW664" s="42">
        <f t="shared" si="1893"/>
        <v>39882.400000000001</v>
      </c>
      <c r="AX664" s="42">
        <f t="shared" si="1894"/>
        <v>38108.5</v>
      </c>
      <c r="AY664" s="42">
        <f t="shared" si="1895"/>
        <v>38058.800000000003</v>
      </c>
      <c r="AZ664" s="42">
        <f t="shared" si="2015"/>
        <v>0</v>
      </c>
      <c r="BA664" s="43">
        <f t="shared" si="1896"/>
        <v>42.471238716827472</v>
      </c>
      <c r="BB664" s="20"/>
    </row>
    <row r="665" spans="2:54" ht="31.2" x14ac:dyDescent="0.3">
      <c r="B665" s="38" t="s">
        <v>342</v>
      </c>
      <c r="C665" s="38" t="s">
        <v>339</v>
      </c>
      <c r="D665" s="38" t="s">
        <v>84</v>
      </c>
      <c r="E665" s="39" t="str">
        <f t="shared" si="1886"/>
        <v>1004</v>
      </c>
      <c r="F665" s="38" t="s">
        <v>356</v>
      </c>
      <c r="G665" s="17"/>
      <c r="H665" s="40" t="s">
        <v>357</v>
      </c>
      <c r="I665" s="18">
        <f t="shared" ref="I665:S665" si="2019">I666+I667</f>
        <v>39882.400000000001</v>
      </c>
      <c r="J665" s="18">
        <f t="shared" si="2019"/>
        <v>38108.5</v>
      </c>
      <c r="K665" s="18">
        <f t="shared" si="2019"/>
        <v>38058.800000000003</v>
      </c>
      <c r="L665" s="18">
        <f t="shared" si="2019"/>
        <v>0</v>
      </c>
      <c r="M665" s="18">
        <f t="shared" si="2019"/>
        <v>0</v>
      </c>
      <c r="N665" s="18">
        <f t="shared" si="2019"/>
        <v>0</v>
      </c>
      <c r="O665" s="18">
        <f t="shared" si="2019"/>
        <v>0</v>
      </c>
      <c r="P665" s="18">
        <f t="shared" si="2019"/>
        <v>0</v>
      </c>
      <c r="Q665" s="18">
        <f t="shared" si="2019"/>
        <v>0</v>
      </c>
      <c r="R665" s="18">
        <f t="shared" si="2019"/>
        <v>0</v>
      </c>
      <c r="S665" s="18">
        <f t="shared" si="2019"/>
        <v>0</v>
      </c>
      <c r="T665" s="18">
        <f t="shared" si="1931"/>
        <v>39882.400000000001</v>
      </c>
      <c r="U665" s="18">
        <f t="shared" si="1888"/>
        <v>38108.5</v>
      </c>
      <c r="V665" s="18">
        <f t="shared" si="1889"/>
        <v>38058.800000000003</v>
      </c>
      <c r="W665" s="18">
        <f t="shared" ref="W665:AT665" si="2020">W666+W667</f>
        <v>0</v>
      </c>
      <c r="X665" s="18">
        <f t="shared" si="2020"/>
        <v>0</v>
      </c>
      <c r="Y665" s="18">
        <f t="shared" si="2020"/>
        <v>0</v>
      </c>
      <c r="Z665" s="18">
        <f t="shared" si="2020"/>
        <v>0</v>
      </c>
      <c r="AA665" s="18">
        <f t="shared" si="2020"/>
        <v>0</v>
      </c>
      <c r="AB665" s="18">
        <f t="shared" si="2020"/>
        <v>0</v>
      </c>
      <c r="AC665" s="18">
        <f t="shared" si="2020"/>
        <v>0</v>
      </c>
      <c r="AD665" s="18">
        <f t="shared" si="2020"/>
        <v>0</v>
      </c>
      <c r="AE665" s="18">
        <f t="shared" si="2020"/>
        <v>0</v>
      </c>
      <c r="AF665" s="41">
        <f t="shared" si="2020"/>
        <v>39882.400000000001</v>
      </c>
      <c r="AG665" s="41">
        <f t="shared" si="2020"/>
        <v>0</v>
      </c>
      <c r="AH665" s="41">
        <f t="shared" si="2020"/>
        <v>39882.400000000001</v>
      </c>
      <c r="AI665" s="41">
        <f t="shared" si="2020"/>
        <v>0</v>
      </c>
      <c r="AJ665" s="41">
        <f t="shared" si="2020"/>
        <v>0</v>
      </c>
      <c r="AK665" s="41">
        <f t="shared" si="2020"/>
        <v>0</v>
      </c>
      <c r="AL665" s="41">
        <f t="shared" si="2020"/>
        <v>16938.549309999999</v>
      </c>
      <c r="AM665" s="41">
        <f t="shared" si="2020"/>
        <v>16938.549309999999</v>
      </c>
      <c r="AN665" s="41">
        <f t="shared" si="2020"/>
        <v>0</v>
      </c>
      <c r="AO665" s="14">
        <f t="shared" si="2020"/>
        <v>12718.394119999999</v>
      </c>
      <c r="AP665" s="42">
        <f t="shared" si="2020"/>
        <v>39882.400000000001</v>
      </c>
      <c r="AQ665" s="42">
        <f t="shared" si="2020"/>
        <v>0</v>
      </c>
      <c r="AR665" s="42">
        <f t="shared" si="2020"/>
        <v>0</v>
      </c>
      <c r="AS665" s="42">
        <f t="shared" si="2020"/>
        <v>0</v>
      </c>
      <c r="AT665" s="42">
        <f t="shared" si="2020"/>
        <v>0</v>
      </c>
      <c r="AU665" s="42">
        <f t="shared" si="1891"/>
        <v>39882.400000000001</v>
      </c>
      <c r="AV665" s="42">
        <f t="shared" si="1892"/>
        <v>0</v>
      </c>
      <c r="AW665" s="42">
        <f t="shared" si="1893"/>
        <v>39882.400000000001</v>
      </c>
      <c r="AX665" s="42">
        <f t="shared" si="1894"/>
        <v>38108.5</v>
      </c>
      <c r="AY665" s="42">
        <f t="shared" si="1895"/>
        <v>38058.800000000003</v>
      </c>
      <c r="AZ665" s="42">
        <f>AZ666+AZ667</f>
        <v>0</v>
      </c>
      <c r="BA665" s="43">
        <f t="shared" si="1896"/>
        <v>42.471238716827472</v>
      </c>
      <c r="BB665" s="20"/>
    </row>
    <row r="666" spans="2:54" x14ac:dyDescent="0.3">
      <c r="B666" s="38" t="s">
        <v>342</v>
      </c>
      <c r="C666" s="38" t="s">
        <v>339</v>
      </c>
      <c r="D666" s="38" t="s">
        <v>84</v>
      </c>
      <c r="E666" s="39" t="str">
        <f t="shared" si="1886"/>
        <v>1004</v>
      </c>
      <c r="F666" s="38" t="s">
        <v>356</v>
      </c>
      <c r="G666" s="16" t="s">
        <v>68</v>
      </c>
      <c r="H666" s="40" t="s">
        <v>69</v>
      </c>
      <c r="I666" s="18">
        <v>41.8</v>
      </c>
      <c r="J666" s="18">
        <v>41.7</v>
      </c>
      <c r="K666" s="18">
        <v>41.8</v>
      </c>
      <c r="L666" s="18"/>
      <c r="M666" s="18"/>
      <c r="N666" s="18"/>
      <c r="O666" s="18">
        <v>0</v>
      </c>
      <c r="P666" s="18">
        <v>0</v>
      </c>
      <c r="Q666" s="18">
        <v>0</v>
      </c>
      <c r="R666" s="18">
        <v>0</v>
      </c>
      <c r="S666" s="18"/>
      <c r="T666" s="18">
        <f t="shared" si="1931"/>
        <v>41.8</v>
      </c>
      <c r="U666" s="18">
        <f t="shared" si="1888"/>
        <v>41.7</v>
      </c>
      <c r="V666" s="18">
        <f t="shared" si="1889"/>
        <v>41.8</v>
      </c>
      <c r="W666" s="18"/>
      <c r="X666" s="18"/>
      <c r="Y666" s="18"/>
      <c r="Z666" s="18"/>
      <c r="AA666" s="18"/>
      <c r="AB666" s="18"/>
      <c r="AC666" s="18"/>
      <c r="AD666" s="18"/>
      <c r="AE666" s="18"/>
      <c r="AF666" s="41">
        <v>41.8</v>
      </c>
      <c r="AG666" s="41"/>
      <c r="AH666" s="41">
        <f t="shared" ref="AH666:AH667" si="2021">AF666</f>
        <v>41.8</v>
      </c>
      <c r="AI666" s="41">
        <f t="shared" ref="AI666:AI667" si="2022">AG666</f>
        <v>0</v>
      </c>
      <c r="AJ666" s="41">
        <v>0</v>
      </c>
      <c r="AK666" s="41">
        <v>0</v>
      </c>
      <c r="AL666" s="41">
        <v>41.8</v>
      </c>
      <c r="AM666" s="41">
        <f t="shared" ref="AM666:AM667" si="2023">AL666</f>
        <v>41.8</v>
      </c>
      <c r="AN666" s="41">
        <v>0</v>
      </c>
      <c r="AO666" s="42">
        <v>16.70964</v>
      </c>
      <c r="AP666" s="42">
        <v>41.8</v>
      </c>
      <c r="AQ666" s="42">
        <v>0</v>
      </c>
      <c r="AR666" s="42">
        <v>0</v>
      </c>
      <c r="AS666" s="42">
        <v>0</v>
      </c>
      <c r="AT666" s="42">
        <v>0</v>
      </c>
      <c r="AU666" s="42">
        <f t="shared" si="1891"/>
        <v>41.8</v>
      </c>
      <c r="AV666" s="42">
        <f t="shared" si="1892"/>
        <v>0</v>
      </c>
      <c r="AW666" s="42">
        <f t="shared" si="1893"/>
        <v>41.8</v>
      </c>
      <c r="AX666" s="42">
        <f t="shared" si="1894"/>
        <v>41.7</v>
      </c>
      <c r="AY666" s="42">
        <f t="shared" si="1895"/>
        <v>41.8</v>
      </c>
      <c r="AZ666" s="42"/>
      <c r="BA666" s="43">
        <f t="shared" si="1896"/>
        <v>100</v>
      </c>
      <c r="BB666" s="44"/>
    </row>
    <row r="667" spans="2:54" ht="31.2" x14ac:dyDescent="0.3">
      <c r="B667" s="38" t="s">
        <v>342</v>
      </c>
      <c r="C667" s="38" t="s">
        <v>339</v>
      </c>
      <c r="D667" s="38" t="s">
        <v>84</v>
      </c>
      <c r="E667" s="39" t="str">
        <f t="shared" si="1886"/>
        <v>1004</v>
      </c>
      <c r="F667" s="38" t="s">
        <v>356</v>
      </c>
      <c r="G667" s="16" t="s">
        <v>150</v>
      </c>
      <c r="H667" s="40" t="s">
        <v>151</v>
      </c>
      <c r="I667" s="18">
        <v>39840.6</v>
      </c>
      <c r="J667" s="18">
        <v>38066.800000000003</v>
      </c>
      <c r="K667" s="18">
        <v>38017</v>
      </c>
      <c r="L667" s="18"/>
      <c r="M667" s="18"/>
      <c r="N667" s="18"/>
      <c r="O667" s="18">
        <v>0</v>
      </c>
      <c r="P667" s="18">
        <v>0</v>
      </c>
      <c r="Q667" s="18">
        <v>0</v>
      </c>
      <c r="R667" s="18">
        <v>0</v>
      </c>
      <c r="S667" s="18"/>
      <c r="T667" s="18">
        <f t="shared" si="1931"/>
        <v>39840.6</v>
      </c>
      <c r="U667" s="18">
        <f t="shared" si="1888"/>
        <v>38066.800000000003</v>
      </c>
      <c r="V667" s="18">
        <f t="shared" si="1889"/>
        <v>38017</v>
      </c>
      <c r="W667" s="18"/>
      <c r="X667" s="18"/>
      <c r="Y667" s="18"/>
      <c r="Z667" s="18"/>
      <c r="AA667" s="18"/>
      <c r="AB667" s="18"/>
      <c r="AC667" s="18"/>
      <c r="AD667" s="18"/>
      <c r="AE667" s="18"/>
      <c r="AF667" s="41">
        <v>39840.6</v>
      </c>
      <c r="AG667" s="41"/>
      <c r="AH667" s="41">
        <f t="shared" si="2021"/>
        <v>39840.6</v>
      </c>
      <c r="AI667" s="41">
        <f t="shared" si="2022"/>
        <v>0</v>
      </c>
      <c r="AJ667" s="41">
        <v>0</v>
      </c>
      <c r="AK667" s="41">
        <v>0</v>
      </c>
      <c r="AL667" s="41">
        <v>16896.749309999999</v>
      </c>
      <c r="AM667" s="41">
        <f t="shared" si="2023"/>
        <v>16896.749309999999</v>
      </c>
      <c r="AN667" s="41">
        <v>0</v>
      </c>
      <c r="AO667" s="14">
        <v>12701.68448</v>
      </c>
      <c r="AP667" s="42">
        <v>39840.6</v>
      </c>
      <c r="AQ667" s="42">
        <v>0</v>
      </c>
      <c r="AR667" s="42">
        <v>0</v>
      </c>
      <c r="AS667" s="42">
        <v>0</v>
      </c>
      <c r="AT667" s="42">
        <v>0</v>
      </c>
      <c r="AU667" s="42">
        <f t="shared" si="1891"/>
        <v>39840.6</v>
      </c>
      <c r="AV667" s="42">
        <f t="shared" si="1892"/>
        <v>0</v>
      </c>
      <c r="AW667" s="42">
        <f t="shared" si="1893"/>
        <v>39840.6</v>
      </c>
      <c r="AX667" s="42">
        <f t="shared" si="1894"/>
        <v>38066.800000000003</v>
      </c>
      <c r="AY667" s="42">
        <f t="shared" si="1895"/>
        <v>38017</v>
      </c>
      <c r="AZ667" s="42"/>
      <c r="BA667" s="43">
        <f t="shared" si="1896"/>
        <v>42.410880634327796</v>
      </c>
      <c r="BB667" s="44"/>
    </row>
    <row r="668" spans="2:54" s="30" customFormat="1" x14ac:dyDescent="0.3">
      <c r="B668" s="31" t="s">
        <v>342</v>
      </c>
      <c r="C668" s="31" t="s">
        <v>339</v>
      </c>
      <c r="D668" s="31" t="s">
        <v>118</v>
      </c>
      <c r="E668" s="29" t="str">
        <f t="shared" si="1886"/>
        <v>1006</v>
      </c>
      <c r="F668" s="31"/>
      <c r="G668" s="59"/>
      <c r="H668" s="32" t="s">
        <v>452</v>
      </c>
      <c r="I668" s="33">
        <f t="shared" ref="I668:I669" si="2024">I669</f>
        <v>281567.09999999998</v>
      </c>
      <c r="J668" s="33">
        <f t="shared" ref="J668:J669" si="2025">J669</f>
        <v>281709.59999999998</v>
      </c>
      <c r="K668" s="33">
        <f t="shared" ref="K668:K669" si="2026">K669</f>
        <v>281709.59999999998</v>
      </c>
      <c r="L668" s="33">
        <f t="shared" ref="L668:L669" si="2027">L669</f>
        <v>-2044.6</v>
      </c>
      <c r="M668" s="33">
        <f t="shared" ref="M668:M669" si="2028">M669</f>
        <v>-2062</v>
      </c>
      <c r="N668" s="33">
        <f t="shared" ref="N668:N669" si="2029">N669</f>
        <v>-2062</v>
      </c>
      <c r="O668" s="33">
        <f t="shared" ref="O668:O669" si="2030">O669</f>
        <v>16095.508</v>
      </c>
      <c r="P668" s="33">
        <f t="shared" ref="P668:P669" si="2031">P669</f>
        <v>0</v>
      </c>
      <c r="Q668" s="33">
        <f t="shared" ref="Q668:Q669" si="2032">Q669</f>
        <v>0</v>
      </c>
      <c r="R668" s="33">
        <f t="shared" ref="R668:R669" si="2033">R669</f>
        <v>0</v>
      </c>
      <c r="S668" s="33">
        <f t="shared" ref="S668:S669" si="2034">S669</f>
        <v>11367.2</v>
      </c>
      <c r="T668" s="33">
        <f t="shared" si="1931"/>
        <v>306985.20799999998</v>
      </c>
      <c r="U668" s="33">
        <f t="shared" si="1888"/>
        <v>279647.59999999998</v>
      </c>
      <c r="V668" s="33">
        <f t="shared" si="1889"/>
        <v>279647.59999999998</v>
      </c>
      <c r="W668" s="33">
        <f t="shared" ref="W668:W669" si="2035">W669</f>
        <v>11367.2</v>
      </c>
      <c r="X668" s="33">
        <f t="shared" ref="X668:X669" si="2036">X669</f>
        <v>0</v>
      </c>
      <c r="Y668" s="33">
        <f t="shared" ref="Y668:Y669" si="2037">Y669</f>
        <v>0</v>
      </c>
      <c r="Z668" s="33">
        <f t="shared" ref="Z668:Z669" si="2038">Z669</f>
        <v>0</v>
      </c>
      <c r="AA668" s="33">
        <f t="shared" ref="AA668:AA669" si="2039">AA669</f>
        <v>0</v>
      </c>
      <c r="AB668" s="33">
        <f t="shared" ref="AB668:AB669" si="2040">AB669</f>
        <v>0</v>
      </c>
      <c r="AC668" s="33">
        <f t="shared" ref="AC668:AC669" si="2041">AC669</f>
        <v>0</v>
      </c>
      <c r="AD668" s="33">
        <f t="shared" ref="AD668:AD669" si="2042">AD669</f>
        <v>0</v>
      </c>
      <c r="AE668" s="33">
        <f t="shared" ref="AE668:AE669" si="2043">AE669</f>
        <v>0</v>
      </c>
      <c r="AF668" s="34">
        <f t="shared" ref="AF668:AF669" si="2044">AF669</f>
        <v>306985.20792999998</v>
      </c>
      <c r="AG668" s="34">
        <f t="shared" ref="AG668:AG669" si="2045">AG669</f>
        <v>0</v>
      </c>
      <c r="AH668" s="34">
        <f t="shared" ref="AH668:AH669" si="2046">AH669</f>
        <v>0</v>
      </c>
      <c r="AI668" s="34">
        <f t="shared" ref="AI668:AI669" si="2047">AI669</f>
        <v>0</v>
      </c>
      <c r="AJ668" s="34">
        <f t="shared" ref="AJ668:AJ669" si="2048">AJ669</f>
        <v>0</v>
      </c>
      <c r="AK668" s="34">
        <f t="shared" ref="AK668:AK669" si="2049">AK669</f>
        <v>0</v>
      </c>
      <c r="AL668" s="34">
        <f t="shared" ref="AL668:AL669" si="2050">AL669</f>
        <v>306963.54911999998</v>
      </c>
      <c r="AM668" s="34">
        <f t="shared" ref="AM668:AM669" si="2051">AM669</f>
        <v>0</v>
      </c>
      <c r="AN668" s="34">
        <f t="shared" ref="AN668:AN669" si="2052">AN669</f>
        <v>0</v>
      </c>
      <c r="AO668" s="36">
        <f t="shared" ref="AO668:AO669" si="2053">AO669</f>
        <v>190840.30939000001</v>
      </c>
      <c r="AP668" s="36">
        <f t="shared" ref="AP668:AP669" si="2054">AP669</f>
        <v>290889.7</v>
      </c>
      <c r="AQ668" s="36">
        <f t="shared" ref="AQ668:AQ669" si="2055">AQ669</f>
        <v>16095.508</v>
      </c>
      <c r="AR668" s="36">
        <f t="shared" ref="AR668:AR669" si="2056">AR669</f>
        <v>0</v>
      </c>
      <c r="AS668" s="36">
        <f t="shared" ref="AS668:AS669" si="2057">AS669</f>
        <v>0</v>
      </c>
      <c r="AT668" s="36">
        <f t="shared" ref="AT668:AT669" si="2058">AT669</f>
        <v>0</v>
      </c>
      <c r="AU668" s="36">
        <f t="shared" si="1891"/>
        <v>306985.20799999998</v>
      </c>
      <c r="AV668" s="36">
        <f t="shared" si="1892"/>
        <v>0</v>
      </c>
      <c r="AW668" s="36">
        <f t="shared" si="1893"/>
        <v>318352.408</v>
      </c>
      <c r="AX668" s="36">
        <f t="shared" si="1894"/>
        <v>279647.59999999998</v>
      </c>
      <c r="AY668" s="36">
        <f t="shared" si="1895"/>
        <v>279647.59999999998</v>
      </c>
      <c r="AZ668" s="36">
        <f t="shared" ref="AZ668:AZ669" si="2059">AZ669</f>
        <v>0</v>
      </c>
      <c r="BA668" s="37">
        <f t="shared" si="1896"/>
        <v>99.992944673085049</v>
      </c>
      <c r="BB668" s="20"/>
    </row>
    <row r="669" spans="2:54" ht="31.2" x14ac:dyDescent="0.3">
      <c r="B669" s="38" t="s">
        <v>342</v>
      </c>
      <c r="C669" s="38" t="s">
        <v>339</v>
      </c>
      <c r="D669" s="38" t="s">
        <v>118</v>
      </c>
      <c r="E669" s="39" t="str">
        <f t="shared" si="1886"/>
        <v>1006</v>
      </c>
      <c r="F669" s="38" t="s">
        <v>345</v>
      </c>
      <c r="G669" s="17"/>
      <c r="H669" s="40" t="s">
        <v>346</v>
      </c>
      <c r="I669" s="18">
        <f t="shared" si="2024"/>
        <v>281567.09999999998</v>
      </c>
      <c r="J669" s="18">
        <f t="shared" si="2025"/>
        <v>281709.59999999998</v>
      </c>
      <c r="K669" s="18">
        <f t="shared" si="2026"/>
        <v>281709.59999999998</v>
      </c>
      <c r="L669" s="18">
        <f t="shared" si="2027"/>
        <v>-2044.6</v>
      </c>
      <c r="M669" s="18">
        <f t="shared" si="2028"/>
        <v>-2062</v>
      </c>
      <c r="N669" s="18">
        <f t="shared" si="2029"/>
        <v>-2062</v>
      </c>
      <c r="O669" s="18">
        <f t="shared" si="2030"/>
        <v>16095.508</v>
      </c>
      <c r="P669" s="18">
        <f t="shared" si="2031"/>
        <v>0</v>
      </c>
      <c r="Q669" s="18">
        <f t="shared" si="2032"/>
        <v>0</v>
      </c>
      <c r="R669" s="18">
        <f t="shared" si="2033"/>
        <v>0</v>
      </c>
      <c r="S669" s="18">
        <f t="shared" si="2034"/>
        <v>11367.2</v>
      </c>
      <c r="T669" s="18">
        <f t="shared" si="1931"/>
        <v>306985.20799999998</v>
      </c>
      <c r="U669" s="18">
        <f t="shared" si="1888"/>
        <v>279647.59999999998</v>
      </c>
      <c r="V669" s="18">
        <f t="shared" si="1889"/>
        <v>279647.59999999998</v>
      </c>
      <c r="W669" s="18">
        <f t="shared" si="2035"/>
        <v>11367.2</v>
      </c>
      <c r="X669" s="18">
        <f t="shared" si="2036"/>
        <v>0</v>
      </c>
      <c r="Y669" s="18">
        <f t="shared" si="2037"/>
        <v>0</v>
      </c>
      <c r="Z669" s="18">
        <f t="shared" si="2038"/>
        <v>0</v>
      </c>
      <c r="AA669" s="18">
        <f t="shared" si="2039"/>
        <v>0</v>
      </c>
      <c r="AB669" s="18">
        <f t="shared" si="2040"/>
        <v>0</v>
      </c>
      <c r="AC669" s="18">
        <f t="shared" si="2041"/>
        <v>0</v>
      </c>
      <c r="AD669" s="18">
        <f t="shared" si="2042"/>
        <v>0</v>
      </c>
      <c r="AE669" s="18">
        <f t="shared" si="2043"/>
        <v>0</v>
      </c>
      <c r="AF669" s="41">
        <f t="shared" si="2044"/>
        <v>306985.20792999998</v>
      </c>
      <c r="AG669" s="41">
        <f t="shared" si="2045"/>
        <v>0</v>
      </c>
      <c r="AH669" s="41">
        <f t="shared" si="2046"/>
        <v>0</v>
      </c>
      <c r="AI669" s="41">
        <f t="shared" si="2047"/>
        <v>0</v>
      </c>
      <c r="AJ669" s="41">
        <f t="shared" si="2048"/>
        <v>0</v>
      </c>
      <c r="AK669" s="41">
        <f t="shared" si="2049"/>
        <v>0</v>
      </c>
      <c r="AL669" s="41">
        <f t="shared" si="2050"/>
        <v>306963.54911999998</v>
      </c>
      <c r="AM669" s="41">
        <f t="shared" si="2051"/>
        <v>0</v>
      </c>
      <c r="AN669" s="41">
        <f t="shared" si="2052"/>
        <v>0</v>
      </c>
      <c r="AO669" s="14">
        <f t="shared" si="2053"/>
        <v>190840.30939000001</v>
      </c>
      <c r="AP669" s="42">
        <f t="shared" si="2054"/>
        <v>290889.7</v>
      </c>
      <c r="AQ669" s="42">
        <f t="shared" si="2055"/>
        <v>16095.508</v>
      </c>
      <c r="AR669" s="42">
        <f t="shared" si="2056"/>
        <v>0</v>
      </c>
      <c r="AS669" s="42">
        <f t="shared" si="2057"/>
        <v>0</v>
      </c>
      <c r="AT669" s="42">
        <f t="shared" si="2058"/>
        <v>0</v>
      </c>
      <c r="AU669" s="42">
        <f t="shared" si="1891"/>
        <v>306985.20799999998</v>
      </c>
      <c r="AV669" s="42">
        <f t="shared" si="1892"/>
        <v>0</v>
      </c>
      <c r="AW669" s="42">
        <f t="shared" si="1893"/>
        <v>318352.408</v>
      </c>
      <c r="AX669" s="42">
        <f t="shared" si="1894"/>
        <v>279647.59999999998</v>
      </c>
      <c r="AY669" s="42">
        <f t="shared" si="1895"/>
        <v>279647.59999999998</v>
      </c>
      <c r="AZ669" s="42">
        <f t="shared" si="2059"/>
        <v>0</v>
      </c>
      <c r="BA669" s="43">
        <f t="shared" si="1896"/>
        <v>99.992944673085049</v>
      </c>
      <c r="BB669" s="20"/>
    </row>
    <row r="670" spans="2:54" x14ac:dyDescent="0.3">
      <c r="B670" s="38" t="s">
        <v>342</v>
      </c>
      <c r="C670" s="38" t="s">
        <v>339</v>
      </c>
      <c r="D670" s="38" t="s">
        <v>118</v>
      </c>
      <c r="E670" s="39" t="str">
        <f t="shared" si="1886"/>
        <v>1006</v>
      </c>
      <c r="F670" s="38" t="s">
        <v>352</v>
      </c>
      <c r="G670" s="17"/>
      <c r="H670" s="40" t="s">
        <v>49</v>
      </c>
      <c r="I670" s="18">
        <f t="shared" ref="I670:S670" si="2060">I671+I678</f>
        <v>281567.09999999998</v>
      </c>
      <c r="J670" s="18">
        <f t="shared" si="2060"/>
        <v>281709.59999999998</v>
      </c>
      <c r="K670" s="18">
        <f t="shared" si="2060"/>
        <v>281709.59999999998</v>
      </c>
      <c r="L670" s="18">
        <f t="shared" si="2060"/>
        <v>-2044.6</v>
      </c>
      <c r="M670" s="18">
        <f t="shared" si="2060"/>
        <v>-2062</v>
      </c>
      <c r="N670" s="18">
        <f t="shared" si="2060"/>
        <v>-2062</v>
      </c>
      <c r="O670" s="18">
        <f t="shared" si="2060"/>
        <v>16095.508</v>
      </c>
      <c r="P670" s="18">
        <f t="shared" si="2060"/>
        <v>0</v>
      </c>
      <c r="Q670" s="18">
        <f t="shared" si="2060"/>
        <v>0</v>
      </c>
      <c r="R670" s="18">
        <f t="shared" si="2060"/>
        <v>0</v>
      </c>
      <c r="S670" s="18">
        <f t="shared" si="2060"/>
        <v>11367.2</v>
      </c>
      <c r="T670" s="18">
        <f t="shared" si="1931"/>
        <v>306985.20799999998</v>
      </c>
      <c r="U670" s="18">
        <f t="shared" si="1888"/>
        <v>279647.59999999998</v>
      </c>
      <c r="V670" s="18">
        <f t="shared" si="1889"/>
        <v>279647.59999999998</v>
      </c>
      <c r="W670" s="18">
        <f t="shared" ref="W670:AT670" si="2061">W671+W678</f>
        <v>11367.2</v>
      </c>
      <c r="X670" s="18">
        <f t="shared" si="2061"/>
        <v>0</v>
      </c>
      <c r="Y670" s="18">
        <f t="shared" si="2061"/>
        <v>0</v>
      </c>
      <c r="Z670" s="18">
        <f t="shared" si="2061"/>
        <v>0</v>
      </c>
      <c r="AA670" s="18">
        <f t="shared" si="2061"/>
        <v>0</v>
      </c>
      <c r="AB670" s="18">
        <f t="shared" si="2061"/>
        <v>0</v>
      </c>
      <c r="AC670" s="18">
        <f t="shared" si="2061"/>
        <v>0</v>
      </c>
      <c r="AD670" s="18">
        <f t="shared" si="2061"/>
        <v>0</v>
      </c>
      <c r="AE670" s="18">
        <f t="shared" si="2061"/>
        <v>0</v>
      </c>
      <c r="AF670" s="41">
        <f t="shared" si="2061"/>
        <v>306985.20792999998</v>
      </c>
      <c r="AG670" s="41">
        <f t="shared" si="2061"/>
        <v>0</v>
      </c>
      <c r="AH670" s="41">
        <f t="shared" si="2061"/>
        <v>0</v>
      </c>
      <c r="AI670" s="41">
        <f t="shared" si="2061"/>
        <v>0</v>
      </c>
      <c r="AJ670" s="41">
        <f t="shared" si="2061"/>
        <v>0</v>
      </c>
      <c r="AK670" s="41">
        <f t="shared" si="2061"/>
        <v>0</v>
      </c>
      <c r="AL670" s="41">
        <f t="shared" si="2061"/>
        <v>306963.54911999998</v>
      </c>
      <c r="AM670" s="41">
        <f t="shared" si="2061"/>
        <v>0</v>
      </c>
      <c r="AN670" s="41">
        <f t="shared" si="2061"/>
        <v>0</v>
      </c>
      <c r="AO670" s="42">
        <f t="shared" si="2061"/>
        <v>190840.30939000001</v>
      </c>
      <c r="AP670" s="42">
        <f t="shared" si="2061"/>
        <v>290889.7</v>
      </c>
      <c r="AQ670" s="42">
        <f t="shared" si="2061"/>
        <v>16095.508</v>
      </c>
      <c r="AR670" s="42">
        <f t="shared" si="2061"/>
        <v>0</v>
      </c>
      <c r="AS670" s="42">
        <f t="shared" si="2061"/>
        <v>0</v>
      </c>
      <c r="AT670" s="42">
        <f t="shared" si="2061"/>
        <v>0</v>
      </c>
      <c r="AU670" s="42">
        <f t="shared" si="1891"/>
        <v>306985.20799999998</v>
      </c>
      <c r="AV670" s="42">
        <f t="shared" si="1892"/>
        <v>0</v>
      </c>
      <c r="AW670" s="42">
        <f t="shared" si="1893"/>
        <v>318352.408</v>
      </c>
      <c r="AX670" s="42">
        <f t="shared" si="1894"/>
        <v>279647.59999999998</v>
      </c>
      <c r="AY670" s="42">
        <f t="shared" si="1895"/>
        <v>279647.59999999998</v>
      </c>
      <c r="AZ670" s="42">
        <f>AZ671+AZ678</f>
        <v>0</v>
      </c>
      <c r="BA670" s="43">
        <f t="shared" si="1896"/>
        <v>99.992944673085049</v>
      </c>
      <c r="BB670" s="20"/>
    </row>
    <row r="671" spans="2:54" ht="46.8" x14ac:dyDescent="0.3">
      <c r="B671" s="38" t="s">
        <v>342</v>
      </c>
      <c r="C671" s="38" t="s">
        <v>339</v>
      </c>
      <c r="D671" s="38" t="s">
        <v>118</v>
      </c>
      <c r="E671" s="39" t="str">
        <f t="shared" si="1886"/>
        <v>1006</v>
      </c>
      <c r="F671" s="38" t="s">
        <v>353</v>
      </c>
      <c r="G671" s="17"/>
      <c r="H671" s="40" t="s">
        <v>354</v>
      </c>
      <c r="I671" s="18">
        <f t="shared" ref="I671:S671" si="2062">I672+I674+I676</f>
        <v>280026.09999999998</v>
      </c>
      <c r="J671" s="18">
        <f t="shared" si="2062"/>
        <v>280168.59999999998</v>
      </c>
      <c r="K671" s="18">
        <f t="shared" si="2062"/>
        <v>280168.59999999998</v>
      </c>
      <c r="L671" s="18">
        <f t="shared" si="2062"/>
        <v>-2044.6</v>
      </c>
      <c r="M671" s="18">
        <f t="shared" si="2062"/>
        <v>-2062</v>
      </c>
      <c r="N671" s="18">
        <f t="shared" si="2062"/>
        <v>-2062</v>
      </c>
      <c r="O671" s="18">
        <f t="shared" si="2062"/>
        <v>16095.508</v>
      </c>
      <c r="P671" s="18">
        <f t="shared" si="2062"/>
        <v>0</v>
      </c>
      <c r="Q671" s="18">
        <f t="shared" si="2062"/>
        <v>0</v>
      </c>
      <c r="R671" s="18">
        <f t="shared" si="2062"/>
        <v>0</v>
      </c>
      <c r="S671" s="18">
        <f t="shared" si="2062"/>
        <v>11304.206</v>
      </c>
      <c r="T671" s="18">
        <f t="shared" si="1931"/>
        <v>305381.21399999998</v>
      </c>
      <c r="U671" s="18">
        <f t="shared" si="1888"/>
        <v>278106.59999999998</v>
      </c>
      <c r="V671" s="18">
        <f t="shared" si="1889"/>
        <v>278106.59999999998</v>
      </c>
      <c r="W671" s="18">
        <f t="shared" ref="W671:AT671" si="2063">W672+W674+W676</f>
        <v>11304.206</v>
      </c>
      <c r="X671" s="18">
        <f t="shared" si="2063"/>
        <v>0</v>
      </c>
      <c r="Y671" s="18">
        <f t="shared" si="2063"/>
        <v>0</v>
      </c>
      <c r="Z671" s="18">
        <f t="shared" si="2063"/>
        <v>0</v>
      </c>
      <c r="AA671" s="18">
        <f t="shared" si="2063"/>
        <v>0</v>
      </c>
      <c r="AB671" s="18">
        <f t="shared" si="2063"/>
        <v>0</v>
      </c>
      <c r="AC671" s="18">
        <f t="shared" si="2063"/>
        <v>0</v>
      </c>
      <c r="AD671" s="18">
        <f t="shared" si="2063"/>
        <v>0</v>
      </c>
      <c r="AE671" s="18">
        <f t="shared" si="2063"/>
        <v>0</v>
      </c>
      <c r="AF671" s="41">
        <f t="shared" si="2063"/>
        <v>305381.21392999997</v>
      </c>
      <c r="AG671" s="41">
        <f t="shared" si="2063"/>
        <v>0</v>
      </c>
      <c r="AH671" s="41">
        <f t="shared" si="2063"/>
        <v>0</v>
      </c>
      <c r="AI671" s="41">
        <f t="shared" si="2063"/>
        <v>0</v>
      </c>
      <c r="AJ671" s="41">
        <f t="shared" si="2063"/>
        <v>0</v>
      </c>
      <c r="AK671" s="41">
        <f t="shared" si="2063"/>
        <v>0</v>
      </c>
      <c r="AL671" s="41">
        <f t="shared" si="2063"/>
        <v>305381.21392999997</v>
      </c>
      <c r="AM671" s="41">
        <f t="shared" si="2063"/>
        <v>0</v>
      </c>
      <c r="AN671" s="41">
        <f t="shared" si="2063"/>
        <v>0</v>
      </c>
      <c r="AO671" s="14">
        <f t="shared" si="2063"/>
        <v>190387.47102</v>
      </c>
      <c r="AP671" s="42">
        <f t="shared" si="2063"/>
        <v>289285.70600000001</v>
      </c>
      <c r="AQ671" s="42">
        <f t="shared" si="2063"/>
        <v>16095.508</v>
      </c>
      <c r="AR671" s="42">
        <f t="shared" si="2063"/>
        <v>0</v>
      </c>
      <c r="AS671" s="42">
        <f t="shared" si="2063"/>
        <v>0</v>
      </c>
      <c r="AT671" s="42">
        <f t="shared" si="2063"/>
        <v>0</v>
      </c>
      <c r="AU671" s="42">
        <f t="shared" si="1891"/>
        <v>305381.21399999998</v>
      </c>
      <c r="AV671" s="42">
        <f t="shared" si="1892"/>
        <v>0</v>
      </c>
      <c r="AW671" s="42">
        <f t="shared" si="1893"/>
        <v>316685.42</v>
      </c>
      <c r="AX671" s="42">
        <f t="shared" si="1894"/>
        <v>278106.59999999998</v>
      </c>
      <c r="AY671" s="42">
        <f t="shared" si="1895"/>
        <v>278106.59999999998</v>
      </c>
      <c r="AZ671" s="42">
        <f>AZ672+AZ674+AZ676</f>
        <v>0</v>
      </c>
      <c r="BA671" s="43">
        <f t="shared" si="1896"/>
        <v>100</v>
      </c>
      <c r="BB671" s="20"/>
    </row>
    <row r="672" spans="2:54" ht="31.2" x14ac:dyDescent="0.3">
      <c r="B672" s="38" t="s">
        <v>342</v>
      </c>
      <c r="C672" s="38" t="s">
        <v>339</v>
      </c>
      <c r="D672" s="38" t="s">
        <v>118</v>
      </c>
      <c r="E672" s="39" t="str">
        <f t="shared" si="1886"/>
        <v>1006</v>
      </c>
      <c r="F672" s="38" t="s">
        <v>453</v>
      </c>
      <c r="G672" s="17"/>
      <c r="H672" s="40" t="s">
        <v>454</v>
      </c>
      <c r="I672" s="18">
        <f t="shared" ref="I672:S672" si="2064">I673</f>
        <v>23589.200000000001</v>
      </c>
      <c r="J672" s="18">
        <f t="shared" si="2064"/>
        <v>23731.7</v>
      </c>
      <c r="K672" s="18">
        <f t="shared" si="2064"/>
        <v>23731.7</v>
      </c>
      <c r="L672" s="18">
        <f t="shared" si="2064"/>
        <v>-2044.6</v>
      </c>
      <c r="M672" s="18">
        <f t="shared" si="2064"/>
        <v>-2062</v>
      </c>
      <c r="N672" s="18">
        <f t="shared" si="2064"/>
        <v>-2062</v>
      </c>
      <c r="O672" s="18">
        <f t="shared" si="2064"/>
        <v>0</v>
      </c>
      <c r="P672" s="18">
        <f t="shared" si="2064"/>
        <v>0</v>
      </c>
      <c r="Q672" s="18">
        <f t="shared" si="2064"/>
        <v>0</v>
      </c>
      <c r="R672" s="18">
        <f t="shared" si="2064"/>
        <v>0</v>
      </c>
      <c r="S672" s="18">
        <f t="shared" si="2064"/>
        <v>823.27599999999995</v>
      </c>
      <c r="T672" s="18">
        <f t="shared" si="1931"/>
        <v>22367.876000000004</v>
      </c>
      <c r="U672" s="18">
        <f t="shared" si="1888"/>
        <v>21669.7</v>
      </c>
      <c r="V672" s="18">
        <f t="shared" si="1889"/>
        <v>21669.7</v>
      </c>
      <c r="W672" s="18">
        <f t="shared" ref="W672:AD672" si="2065">W673</f>
        <v>823.27599999999995</v>
      </c>
      <c r="X672" s="18">
        <f t="shared" si="2065"/>
        <v>0</v>
      </c>
      <c r="Y672" s="18">
        <f t="shared" si="2065"/>
        <v>0</v>
      </c>
      <c r="Z672" s="18">
        <f t="shared" si="2065"/>
        <v>0</v>
      </c>
      <c r="AA672" s="18">
        <f t="shared" si="2065"/>
        <v>0</v>
      </c>
      <c r="AB672" s="18">
        <f t="shared" si="2065"/>
        <v>0</v>
      </c>
      <c r="AC672" s="18">
        <f t="shared" si="2065"/>
        <v>0</v>
      </c>
      <c r="AD672" s="18">
        <f t="shared" si="2065"/>
        <v>0</v>
      </c>
      <c r="AE672" s="18"/>
      <c r="AF672" s="41">
        <f t="shared" ref="AF672:AT672" si="2066">AF673</f>
        <v>22367.876</v>
      </c>
      <c r="AG672" s="41">
        <f t="shared" si="2066"/>
        <v>0</v>
      </c>
      <c r="AH672" s="41">
        <f t="shared" si="2066"/>
        <v>0</v>
      </c>
      <c r="AI672" s="41">
        <f t="shared" si="2066"/>
        <v>0</v>
      </c>
      <c r="AJ672" s="41">
        <f t="shared" si="2066"/>
        <v>0</v>
      </c>
      <c r="AK672" s="41">
        <f t="shared" si="2066"/>
        <v>0</v>
      </c>
      <c r="AL672" s="41">
        <f t="shared" si="2066"/>
        <v>22367.876</v>
      </c>
      <c r="AM672" s="41">
        <f t="shared" si="2066"/>
        <v>0</v>
      </c>
      <c r="AN672" s="41">
        <f t="shared" si="2066"/>
        <v>0</v>
      </c>
      <c r="AO672" s="42">
        <f t="shared" si="2066"/>
        <v>14073.675999999999</v>
      </c>
      <c r="AP672" s="42">
        <f t="shared" si="2066"/>
        <v>22367.876</v>
      </c>
      <c r="AQ672" s="42">
        <f t="shared" si="2066"/>
        <v>0</v>
      </c>
      <c r="AR672" s="42">
        <f t="shared" si="2066"/>
        <v>0</v>
      </c>
      <c r="AS672" s="42">
        <f t="shared" si="2066"/>
        <v>0</v>
      </c>
      <c r="AT672" s="42">
        <f t="shared" si="2066"/>
        <v>0</v>
      </c>
      <c r="AU672" s="42">
        <f t="shared" si="1891"/>
        <v>22367.876</v>
      </c>
      <c r="AV672" s="42">
        <f t="shared" si="1892"/>
        <v>0</v>
      </c>
      <c r="AW672" s="42">
        <f t="shared" si="1893"/>
        <v>23191.152000000006</v>
      </c>
      <c r="AX672" s="42">
        <f t="shared" si="1894"/>
        <v>21669.7</v>
      </c>
      <c r="AY672" s="42">
        <f t="shared" si="1895"/>
        <v>21669.7</v>
      </c>
      <c r="AZ672" s="42">
        <f>AZ673</f>
        <v>0</v>
      </c>
      <c r="BA672" s="43">
        <f t="shared" si="1896"/>
        <v>100</v>
      </c>
      <c r="BB672" s="20"/>
    </row>
    <row r="673" spans="2:54" ht="31.2" x14ac:dyDescent="0.3">
      <c r="B673" s="38" t="s">
        <v>342</v>
      </c>
      <c r="C673" s="38" t="s">
        <v>339</v>
      </c>
      <c r="D673" s="38" t="s">
        <v>118</v>
      </c>
      <c r="E673" s="39" t="str">
        <f t="shared" si="1886"/>
        <v>1006</v>
      </c>
      <c r="F673" s="38" t="s">
        <v>453</v>
      </c>
      <c r="G673" s="16" t="s">
        <v>150</v>
      </c>
      <c r="H673" s="40" t="s">
        <v>151</v>
      </c>
      <c r="I673" s="18">
        <v>23589.200000000001</v>
      </c>
      <c r="J673" s="18">
        <v>23731.7</v>
      </c>
      <c r="K673" s="18">
        <v>23731.7</v>
      </c>
      <c r="L673" s="18">
        <v>-2044.6</v>
      </c>
      <c r="M673" s="18">
        <v>-2062</v>
      </c>
      <c r="N673" s="18">
        <v>-2062</v>
      </c>
      <c r="O673" s="18">
        <v>0</v>
      </c>
      <c r="P673" s="18">
        <v>0</v>
      </c>
      <c r="Q673" s="18">
        <v>0</v>
      </c>
      <c r="R673" s="18">
        <v>0</v>
      </c>
      <c r="S673" s="18">
        <v>823.27599999999995</v>
      </c>
      <c r="T673" s="18">
        <f t="shared" si="1931"/>
        <v>22367.876000000004</v>
      </c>
      <c r="U673" s="18">
        <f t="shared" si="1888"/>
        <v>21669.7</v>
      </c>
      <c r="V673" s="18">
        <f t="shared" si="1889"/>
        <v>21669.7</v>
      </c>
      <c r="W673" s="18">
        <v>823.27599999999995</v>
      </c>
      <c r="X673" s="18"/>
      <c r="Y673" s="18"/>
      <c r="Z673" s="18"/>
      <c r="AA673" s="18"/>
      <c r="AB673" s="18"/>
      <c r="AC673" s="18"/>
      <c r="AD673" s="18"/>
      <c r="AE673" s="18"/>
      <c r="AF673" s="41">
        <v>22367.876</v>
      </c>
      <c r="AG673" s="41"/>
      <c r="AH673" s="41">
        <v>0</v>
      </c>
      <c r="AI673" s="41">
        <v>0</v>
      </c>
      <c r="AJ673" s="41">
        <v>0</v>
      </c>
      <c r="AK673" s="41">
        <v>0</v>
      </c>
      <c r="AL673" s="41">
        <v>22367.876</v>
      </c>
      <c r="AM673" s="41">
        <v>0</v>
      </c>
      <c r="AN673" s="41">
        <v>0</v>
      </c>
      <c r="AO673" s="14">
        <v>14073.675999999999</v>
      </c>
      <c r="AP673" s="42">
        <v>22367.876</v>
      </c>
      <c r="AQ673" s="42">
        <v>0</v>
      </c>
      <c r="AR673" s="42">
        <v>0</v>
      </c>
      <c r="AS673" s="42">
        <v>0</v>
      </c>
      <c r="AT673" s="42">
        <v>0</v>
      </c>
      <c r="AU673" s="42">
        <f t="shared" si="1891"/>
        <v>22367.876</v>
      </c>
      <c r="AV673" s="42">
        <f t="shared" si="1892"/>
        <v>0</v>
      </c>
      <c r="AW673" s="42">
        <f t="shared" si="1893"/>
        <v>23191.152000000006</v>
      </c>
      <c r="AX673" s="42">
        <f t="shared" si="1894"/>
        <v>21669.7</v>
      </c>
      <c r="AY673" s="42">
        <f t="shared" si="1895"/>
        <v>21669.7</v>
      </c>
      <c r="AZ673" s="42"/>
      <c r="BA673" s="43">
        <f t="shared" si="1896"/>
        <v>100</v>
      </c>
      <c r="BB673" s="44"/>
    </row>
    <row r="674" spans="2:54" ht="46.8" x14ac:dyDescent="0.3">
      <c r="B674" s="38" t="s">
        <v>342</v>
      </c>
      <c r="C674" s="38" t="s">
        <v>339</v>
      </c>
      <c r="D674" s="38" t="s">
        <v>118</v>
      </c>
      <c r="E674" s="39" t="str">
        <f t="shared" si="1886"/>
        <v>1006</v>
      </c>
      <c r="F674" s="38" t="s">
        <v>455</v>
      </c>
      <c r="G674" s="17"/>
      <c r="H674" s="40" t="s">
        <v>456</v>
      </c>
      <c r="I674" s="18">
        <f t="shared" ref="I674:S674" si="2067">I675</f>
        <v>172622.8</v>
      </c>
      <c r="J674" s="18">
        <f t="shared" si="2067"/>
        <v>172622.8</v>
      </c>
      <c r="K674" s="18">
        <f t="shared" si="2067"/>
        <v>172622.8</v>
      </c>
      <c r="L674" s="18">
        <f t="shared" si="2067"/>
        <v>0</v>
      </c>
      <c r="M674" s="18">
        <f t="shared" si="2067"/>
        <v>0</v>
      </c>
      <c r="N674" s="18">
        <f t="shared" si="2067"/>
        <v>0</v>
      </c>
      <c r="O674" s="18">
        <f t="shared" si="2067"/>
        <v>9878.6080000000002</v>
      </c>
      <c r="P674" s="18">
        <f t="shared" si="2067"/>
        <v>0</v>
      </c>
      <c r="Q674" s="18">
        <f t="shared" si="2067"/>
        <v>0</v>
      </c>
      <c r="R674" s="18">
        <f t="shared" si="2067"/>
        <v>0</v>
      </c>
      <c r="S674" s="18">
        <f t="shared" si="2067"/>
        <v>7054.848</v>
      </c>
      <c r="T674" s="18">
        <f t="shared" si="1931"/>
        <v>189556.25599999999</v>
      </c>
      <c r="U674" s="18">
        <f t="shared" si="1888"/>
        <v>172622.8</v>
      </c>
      <c r="V674" s="18">
        <f t="shared" si="1889"/>
        <v>172622.8</v>
      </c>
      <c r="W674" s="18">
        <f t="shared" ref="W674:AD674" si="2068">W675</f>
        <v>7054.848</v>
      </c>
      <c r="X674" s="18">
        <f t="shared" si="2068"/>
        <v>0</v>
      </c>
      <c r="Y674" s="18">
        <f t="shared" si="2068"/>
        <v>0</v>
      </c>
      <c r="Z674" s="18">
        <f t="shared" si="2068"/>
        <v>0</v>
      </c>
      <c r="AA674" s="18">
        <f t="shared" si="2068"/>
        <v>0</v>
      </c>
      <c r="AB674" s="18">
        <f t="shared" si="2068"/>
        <v>0</v>
      </c>
      <c r="AC674" s="18">
        <f t="shared" si="2068"/>
        <v>0</v>
      </c>
      <c r="AD674" s="18">
        <f t="shared" si="2068"/>
        <v>0</v>
      </c>
      <c r="AE674" s="18"/>
      <c r="AF674" s="41">
        <f t="shared" ref="AF674:AT674" si="2069">AF675</f>
        <v>189556.2562</v>
      </c>
      <c r="AG674" s="41">
        <f t="shared" si="2069"/>
        <v>0</v>
      </c>
      <c r="AH674" s="41">
        <f t="shared" si="2069"/>
        <v>0</v>
      </c>
      <c r="AI674" s="41">
        <f t="shared" si="2069"/>
        <v>0</v>
      </c>
      <c r="AJ674" s="41">
        <f t="shared" si="2069"/>
        <v>0</v>
      </c>
      <c r="AK674" s="41">
        <f t="shared" si="2069"/>
        <v>0</v>
      </c>
      <c r="AL674" s="41">
        <f t="shared" si="2069"/>
        <v>189556.2562</v>
      </c>
      <c r="AM674" s="41">
        <f t="shared" si="2069"/>
        <v>0</v>
      </c>
      <c r="AN674" s="41">
        <f t="shared" si="2069"/>
        <v>0</v>
      </c>
      <c r="AO674" s="42">
        <f t="shared" si="2069"/>
        <v>116362.01912</v>
      </c>
      <c r="AP674" s="42">
        <f t="shared" si="2069"/>
        <v>179677.64799999999</v>
      </c>
      <c r="AQ674" s="42">
        <f t="shared" si="2069"/>
        <v>9878.6080000000002</v>
      </c>
      <c r="AR674" s="42">
        <f t="shared" si="2069"/>
        <v>0</v>
      </c>
      <c r="AS674" s="42">
        <f t="shared" si="2069"/>
        <v>0</v>
      </c>
      <c r="AT674" s="42">
        <f t="shared" si="2069"/>
        <v>0</v>
      </c>
      <c r="AU674" s="42">
        <f t="shared" si="1891"/>
        <v>189556.25599999999</v>
      </c>
      <c r="AV674" s="42">
        <f t="shared" si="1892"/>
        <v>0</v>
      </c>
      <c r="AW674" s="42">
        <f t="shared" si="1893"/>
        <v>196611.10399999999</v>
      </c>
      <c r="AX674" s="42">
        <f t="shared" si="1894"/>
        <v>172622.8</v>
      </c>
      <c r="AY674" s="42">
        <f t="shared" si="1895"/>
        <v>172622.8</v>
      </c>
      <c r="AZ674" s="42">
        <f>AZ675</f>
        <v>0</v>
      </c>
      <c r="BA674" s="43">
        <f t="shared" si="1896"/>
        <v>100</v>
      </c>
      <c r="BB674" s="20"/>
    </row>
    <row r="675" spans="2:54" ht="31.2" x14ac:dyDescent="0.3">
      <c r="B675" s="38" t="s">
        <v>342</v>
      </c>
      <c r="C675" s="38" t="s">
        <v>339</v>
      </c>
      <c r="D675" s="38" t="s">
        <v>118</v>
      </c>
      <c r="E675" s="39" t="str">
        <f t="shared" si="1886"/>
        <v>1006</v>
      </c>
      <c r="F675" s="38" t="s">
        <v>455</v>
      </c>
      <c r="G675" s="16" t="s">
        <v>150</v>
      </c>
      <c r="H675" s="40" t="s">
        <v>151</v>
      </c>
      <c r="I675" s="18">
        <v>172622.8</v>
      </c>
      <c r="J675" s="18">
        <v>172622.8</v>
      </c>
      <c r="K675" s="18">
        <v>172622.8</v>
      </c>
      <c r="L675" s="18"/>
      <c r="M675" s="18"/>
      <c r="N675" s="18"/>
      <c r="O675" s="18">
        <v>9878.6080000000002</v>
      </c>
      <c r="P675" s="18">
        <v>0</v>
      </c>
      <c r="Q675" s="18">
        <v>0</v>
      </c>
      <c r="R675" s="18">
        <v>0</v>
      </c>
      <c r="S675" s="18">
        <v>7054.848</v>
      </c>
      <c r="T675" s="18">
        <f t="shared" si="1931"/>
        <v>189556.25599999999</v>
      </c>
      <c r="U675" s="18">
        <f t="shared" si="1888"/>
        <v>172622.8</v>
      </c>
      <c r="V675" s="18">
        <f t="shared" si="1889"/>
        <v>172622.8</v>
      </c>
      <c r="W675" s="18">
        <v>7054.848</v>
      </c>
      <c r="X675" s="18"/>
      <c r="Y675" s="18"/>
      <c r="Z675" s="18"/>
      <c r="AA675" s="18"/>
      <c r="AB675" s="18"/>
      <c r="AC675" s="18"/>
      <c r="AD675" s="18"/>
      <c r="AE675" s="18"/>
      <c r="AF675" s="41">
        <v>189556.2562</v>
      </c>
      <c r="AG675" s="41"/>
      <c r="AH675" s="41">
        <v>0</v>
      </c>
      <c r="AI675" s="41">
        <v>0</v>
      </c>
      <c r="AJ675" s="41">
        <v>0</v>
      </c>
      <c r="AK675" s="41">
        <v>0</v>
      </c>
      <c r="AL675" s="41">
        <v>189556.2562</v>
      </c>
      <c r="AM675" s="41">
        <v>0</v>
      </c>
      <c r="AN675" s="41">
        <v>0</v>
      </c>
      <c r="AO675" s="14">
        <v>116362.01912</v>
      </c>
      <c r="AP675" s="42">
        <v>179677.64799999999</v>
      </c>
      <c r="AQ675" s="42">
        <v>9878.6080000000002</v>
      </c>
      <c r="AR675" s="42">
        <v>0</v>
      </c>
      <c r="AS675" s="42">
        <v>0</v>
      </c>
      <c r="AT675" s="42">
        <v>0</v>
      </c>
      <c r="AU675" s="42">
        <f t="shared" si="1891"/>
        <v>189556.25599999999</v>
      </c>
      <c r="AV675" s="42">
        <f t="shared" si="1892"/>
        <v>0</v>
      </c>
      <c r="AW675" s="42">
        <f t="shared" si="1893"/>
        <v>196611.10399999999</v>
      </c>
      <c r="AX675" s="42">
        <f t="shared" si="1894"/>
        <v>172622.8</v>
      </c>
      <c r="AY675" s="42">
        <f t="shared" si="1895"/>
        <v>172622.8</v>
      </c>
      <c r="AZ675" s="42"/>
      <c r="BA675" s="43">
        <f t="shared" si="1896"/>
        <v>100</v>
      </c>
      <c r="BB675" s="44"/>
    </row>
    <row r="676" spans="2:54" ht="62.4" x14ac:dyDescent="0.3">
      <c r="B676" s="38" t="s">
        <v>342</v>
      </c>
      <c r="C676" s="38" t="s">
        <v>339</v>
      </c>
      <c r="D676" s="38" t="s">
        <v>118</v>
      </c>
      <c r="E676" s="39" t="str">
        <f t="shared" si="1886"/>
        <v>1006</v>
      </c>
      <c r="F676" s="38" t="s">
        <v>457</v>
      </c>
      <c r="G676" s="17"/>
      <c r="H676" s="40" t="s">
        <v>458</v>
      </c>
      <c r="I676" s="18">
        <f t="shared" ref="I676:S676" si="2070">I677</f>
        <v>83814.099999999991</v>
      </c>
      <c r="J676" s="18">
        <f t="shared" si="2070"/>
        <v>83814.099999999991</v>
      </c>
      <c r="K676" s="18">
        <f t="shared" si="2070"/>
        <v>83814.099999999991</v>
      </c>
      <c r="L676" s="18">
        <f t="shared" si="2070"/>
        <v>0</v>
      </c>
      <c r="M676" s="18">
        <f t="shared" si="2070"/>
        <v>0</v>
      </c>
      <c r="N676" s="18">
        <f t="shared" si="2070"/>
        <v>0</v>
      </c>
      <c r="O676" s="18">
        <f t="shared" si="2070"/>
        <v>6216.9</v>
      </c>
      <c r="P676" s="18">
        <f t="shared" si="2070"/>
        <v>0</v>
      </c>
      <c r="Q676" s="18">
        <f t="shared" si="2070"/>
        <v>0</v>
      </c>
      <c r="R676" s="18">
        <f t="shared" si="2070"/>
        <v>0</v>
      </c>
      <c r="S676" s="18">
        <f t="shared" si="2070"/>
        <v>3426.0819999999999</v>
      </c>
      <c r="T676" s="18">
        <f t="shared" si="1931"/>
        <v>93457.08199999998</v>
      </c>
      <c r="U676" s="18">
        <f t="shared" si="1888"/>
        <v>83814.099999999991</v>
      </c>
      <c r="V676" s="18">
        <f t="shared" si="1889"/>
        <v>83814.099999999991</v>
      </c>
      <c r="W676" s="18">
        <f t="shared" ref="W676:AD676" si="2071">W677</f>
        <v>3426.0819999999999</v>
      </c>
      <c r="X676" s="18">
        <f t="shared" si="2071"/>
        <v>0</v>
      </c>
      <c r="Y676" s="18">
        <f t="shared" si="2071"/>
        <v>0</v>
      </c>
      <c r="Z676" s="18">
        <f t="shared" si="2071"/>
        <v>0</v>
      </c>
      <c r="AA676" s="18">
        <f t="shared" si="2071"/>
        <v>0</v>
      </c>
      <c r="AB676" s="18">
        <f t="shared" si="2071"/>
        <v>0</v>
      </c>
      <c r="AC676" s="18">
        <f t="shared" si="2071"/>
        <v>0</v>
      </c>
      <c r="AD676" s="18">
        <f t="shared" si="2071"/>
        <v>0</v>
      </c>
      <c r="AE676" s="18"/>
      <c r="AF676" s="41">
        <f t="shared" ref="AF676:AT676" si="2072">AF677</f>
        <v>93457.081730000005</v>
      </c>
      <c r="AG676" s="41">
        <f t="shared" si="2072"/>
        <v>0</v>
      </c>
      <c r="AH676" s="41">
        <f t="shared" si="2072"/>
        <v>0</v>
      </c>
      <c r="AI676" s="41">
        <f t="shared" si="2072"/>
        <v>0</v>
      </c>
      <c r="AJ676" s="41">
        <f t="shared" si="2072"/>
        <v>0</v>
      </c>
      <c r="AK676" s="41">
        <f t="shared" si="2072"/>
        <v>0</v>
      </c>
      <c r="AL676" s="41">
        <f t="shared" si="2072"/>
        <v>93457.081730000005</v>
      </c>
      <c r="AM676" s="41">
        <f t="shared" si="2072"/>
        <v>0</v>
      </c>
      <c r="AN676" s="41">
        <f t="shared" si="2072"/>
        <v>0</v>
      </c>
      <c r="AO676" s="42">
        <f t="shared" si="2072"/>
        <v>59951.775900000001</v>
      </c>
      <c r="AP676" s="42">
        <f t="shared" si="2072"/>
        <v>87240.182000000001</v>
      </c>
      <c r="AQ676" s="42">
        <f t="shared" si="2072"/>
        <v>6216.9</v>
      </c>
      <c r="AR676" s="42">
        <f t="shared" si="2072"/>
        <v>0</v>
      </c>
      <c r="AS676" s="42">
        <f t="shared" si="2072"/>
        <v>0</v>
      </c>
      <c r="AT676" s="42">
        <f t="shared" si="2072"/>
        <v>0</v>
      </c>
      <c r="AU676" s="42">
        <f t="shared" si="1891"/>
        <v>93457.081999999995</v>
      </c>
      <c r="AV676" s="42">
        <f t="shared" si="1892"/>
        <v>0</v>
      </c>
      <c r="AW676" s="42">
        <f t="shared" si="1893"/>
        <v>96883.163999999975</v>
      </c>
      <c r="AX676" s="42">
        <f t="shared" si="1894"/>
        <v>83814.099999999991</v>
      </c>
      <c r="AY676" s="42">
        <f t="shared" si="1895"/>
        <v>83814.099999999991</v>
      </c>
      <c r="AZ676" s="42">
        <f>AZ677</f>
        <v>0</v>
      </c>
      <c r="BA676" s="43">
        <f t="shared" si="1896"/>
        <v>100</v>
      </c>
      <c r="BB676" s="20"/>
    </row>
    <row r="677" spans="2:54" ht="31.2" x14ac:dyDescent="0.3">
      <c r="B677" s="38" t="s">
        <v>342</v>
      </c>
      <c r="C677" s="38" t="s">
        <v>339</v>
      </c>
      <c r="D677" s="38" t="s">
        <v>118</v>
      </c>
      <c r="E677" s="39" t="str">
        <f t="shared" si="1886"/>
        <v>1006</v>
      </c>
      <c r="F677" s="38" t="s">
        <v>457</v>
      </c>
      <c r="G677" s="16" t="s">
        <v>150</v>
      </c>
      <c r="H677" s="40" t="s">
        <v>151</v>
      </c>
      <c r="I677" s="18">
        <v>83814.099999999991</v>
      </c>
      <c r="J677" s="18">
        <v>83814.099999999991</v>
      </c>
      <c r="K677" s="18">
        <v>83814.099999999991</v>
      </c>
      <c r="L677" s="18"/>
      <c r="M677" s="18"/>
      <c r="N677" s="18"/>
      <c r="O677" s="18">
        <v>6216.9</v>
      </c>
      <c r="P677" s="18">
        <v>0</v>
      </c>
      <c r="Q677" s="18">
        <v>0</v>
      </c>
      <c r="R677" s="18">
        <v>0</v>
      </c>
      <c r="S677" s="18">
        <v>3426.0819999999999</v>
      </c>
      <c r="T677" s="18">
        <f t="shared" si="1931"/>
        <v>93457.08199999998</v>
      </c>
      <c r="U677" s="18">
        <f t="shared" si="1888"/>
        <v>83814.099999999991</v>
      </c>
      <c r="V677" s="18">
        <f t="shared" si="1889"/>
        <v>83814.099999999991</v>
      </c>
      <c r="W677" s="18">
        <v>3426.0819999999999</v>
      </c>
      <c r="X677" s="18"/>
      <c r="Y677" s="18"/>
      <c r="Z677" s="18"/>
      <c r="AA677" s="18"/>
      <c r="AB677" s="18"/>
      <c r="AC677" s="18"/>
      <c r="AD677" s="18"/>
      <c r="AE677" s="18"/>
      <c r="AF677" s="41">
        <v>93457.081730000005</v>
      </c>
      <c r="AG677" s="41"/>
      <c r="AH677" s="41">
        <v>0</v>
      </c>
      <c r="AI677" s="41">
        <v>0</v>
      </c>
      <c r="AJ677" s="41">
        <v>0</v>
      </c>
      <c r="AK677" s="41">
        <v>0</v>
      </c>
      <c r="AL677" s="41">
        <v>93457.081730000005</v>
      </c>
      <c r="AM677" s="41">
        <v>0</v>
      </c>
      <c r="AN677" s="41">
        <v>0</v>
      </c>
      <c r="AO677" s="14">
        <v>59951.775900000001</v>
      </c>
      <c r="AP677" s="42">
        <v>87240.182000000001</v>
      </c>
      <c r="AQ677" s="42">
        <v>6216.9</v>
      </c>
      <c r="AR677" s="42">
        <v>0</v>
      </c>
      <c r="AS677" s="42">
        <v>0</v>
      </c>
      <c r="AT677" s="42">
        <v>0</v>
      </c>
      <c r="AU677" s="42">
        <f t="shared" si="1891"/>
        <v>93457.081999999995</v>
      </c>
      <c r="AV677" s="42">
        <f t="shared" si="1892"/>
        <v>0</v>
      </c>
      <c r="AW677" s="42">
        <f t="shared" si="1893"/>
        <v>96883.163999999975</v>
      </c>
      <c r="AX677" s="42">
        <f t="shared" si="1894"/>
        <v>83814.099999999991</v>
      </c>
      <c r="AY677" s="42">
        <f t="shared" si="1895"/>
        <v>83814.099999999991</v>
      </c>
      <c r="AZ677" s="42"/>
      <c r="BA677" s="43">
        <f t="shared" si="1896"/>
        <v>100</v>
      </c>
      <c r="BB677" s="44"/>
    </row>
    <row r="678" spans="2:54" ht="46.8" x14ac:dyDescent="0.3">
      <c r="B678" s="38" t="s">
        <v>342</v>
      </c>
      <c r="C678" s="38" t="s">
        <v>339</v>
      </c>
      <c r="D678" s="38" t="s">
        <v>118</v>
      </c>
      <c r="E678" s="39" t="str">
        <f t="shared" ref="E678:E741" si="2073">CONCATENATE(C678,D678)</f>
        <v>1006</v>
      </c>
      <c r="F678" s="38" t="s">
        <v>360</v>
      </c>
      <c r="G678" s="17"/>
      <c r="H678" s="40" t="s">
        <v>361</v>
      </c>
      <c r="I678" s="18">
        <f t="shared" ref="I678:S678" si="2074">I679+I681</f>
        <v>1541</v>
      </c>
      <c r="J678" s="18">
        <f t="shared" si="2074"/>
        <v>1541</v>
      </c>
      <c r="K678" s="18">
        <f t="shared" si="2074"/>
        <v>1541</v>
      </c>
      <c r="L678" s="18">
        <f t="shared" si="2074"/>
        <v>0</v>
      </c>
      <c r="M678" s="18">
        <f t="shared" si="2074"/>
        <v>0</v>
      </c>
      <c r="N678" s="18">
        <f t="shared" si="2074"/>
        <v>0</v>
      </c>
      <c r="O678" s="18">
        <f t="shared" si="2074"/>
        <v>0</v>
      </c>
      <c r="P678" s="18">
        <f t="shared" si="2074"/>
        <v>0</v>
      </c>
      <c r="Q678" s="18">
        <f t="shared" si="2074"/>
        <v>0</v>
      </c>
      <c r="R678" s="18">
        <f t="shared" si="2074"/>
        <v>0</v>
      </c>
      <c r="S678" s="18">
        <f t="shared" si="2074"/>
        <v>62.994</v>
      </c>
      <c r="T678" s="18">
        <f t="shared" si="1931"/>
        <v>1603.9939999999999</v>
      </c>
      <c r="U678" s="18">
        <f t="shared" ref="U678:U741" si="2075">J678+M678</f>
        <v>1541</v>
      </c>
      <c r="V678" s="18">
        <f t="shared" ref="V678:V741" si="2076">K678+N678</f>
        <v>1541</v>
      </c>
      <c r="W678" s="18">
        <f t="shared" ref="W678:AT678" si="2077">W679+W681</f>
        <v>62.994</v>
      </c>
      <c r="X678" s="18">
        <f t="shared" si="2077"/>
        <v>0</v>
      </c>
      <c r="Y678" s="18">
        <f t="shared" si="2077"/>
        <v>0</v>
      </c>
      <c r="Z678" s="18">
        <f t="shared" si="2077"/>
        <v>0</v>
      </c>
      <c r="AA678" s="18">
        <f t="shared" si="2077"/>
        <v>0</v>
      </c>
      <c r="AB678" s="18">
        <f t="shared" si="2077"/>
        <v>0</v>
      </c>
      <c r="AC678" s="18">
        <f t="shared" si="2077"/>
        <v>0</v>
      </c>
      <c r="AD678" s="18">
        <f t="shared" si="2077"/>
        <v>0</v>
      </c>
      <c r="AE678" s="18">
        <f t="shared" si="2077"/>
        <v>0</v>
      </c>
      <c r="AF678" s="41">
        <f t="shared" si="2077"/>
        <v>1603.9940000000001</v>
      </c>
      <c r="AG678" s="41">
        <f t="shared" si="2077"/>
        <v>0</v>
      </c>
      <c r="AH678" s="41">
        <f t="shared" si="2077"/>
        <v>0</v>
      </c>
      <c r="AI678" s="41">
        <f t="shared" si="2077"/>
        <v>0</v>
      </c>
      <c r="AJ678" s="41">
        <f t="shared" si="2077"/>
        <v>0</v>
      </c>
      <c r="AK678" s="41">
        <f t="shared" si="2077"/>
        <v>0</v>
      </c>
      <c r="AL678" s="41">
        <f t="shared" si="2077"/>
        <v>1582.33519</v>
      </c>
      <c r="AM678" s="41">
        <f t="shared" si="2077"/>
        <v>0</v>
      </c>
      <c r="AN678" s="41">
        <f t="shared" si="2077"/>
        <v>0</v>
      </c>
      <c r="AO678" s="42">
        <f t="shared" si="2077"/>
        <v>452.83837</v>
      </c>
      <c r="AP678" s="42">
        <f t="shared" si="2077"/>
        <v>1603.9940000000001</v>
      </c>
      <c r="AQ678" s="42">
        <f t="shared" si="2077"/>
        <v>0</v>
      </c>
      <c r="AR678" s="42">
        <f t="shared" si="2077"/>
        <v>0</v>
      </c>
      <c r="AS678" s="42">
        <f t="shared" si="2077"/>
        <v>0</v>
      </c>
      <c r="AT678" s="42">
        <f t="shared" si="2077"/>
        <v>0</v>
      </c>
      <c r="AU678" s="42">
        <f t="shared" ref="AU678:AU741" si="2078">AP678+AS678+AT678+AR678+AQ678</f>
        <v>1603.9940000000001</v>
      </c>
      <c r="AV678" s="42">
        <f t="shared" ref="AV678:AV741" si="2079">T678-AU678</f>
        <v>0</v>
      </c>
      <c r="AW678" s="42">
        <f t="shared" ref="AW678:AW741" si="2080">T678+W678+X678+Y678+Z678</f>
        <v>1666.9879999999998</v>
      </c>
      <c r="AX678" s="42">
        <f t="shared" ref="AX678:AX741" si="2081">U678+AA678+AB678</f>
        <v>1541</v>
      </c>
      <c r="AY678" s="42">
        <f t="shared" ref="AY678:AY741" si="2082">V678+AC678+AE678+AD678</f>
        <v>1541</v>
      </c>
      <c r="AZ678" s="42">
        <f>AZ679+AZ681</f>
        <v>0</v>
      </c>
      <c r="BA678" s="43">
        <f t="shared" ref="BA678:BA741" si="2083">AL678/AF678*100</f>
        <v>98.649695073672333</v>
      </c>
      <c r="BB678" s="20"/>
    </row>
    <row r="679" spans="2:54" ht="62.4" x14ac:dyDescent="0.3">
      <c r="B679" s="38" t="s">
        <v>342</v>
      </c>
      <c r="C679" s="38" t="s">
        <v>339</v>
      </c>
      <c r="D679" s="38" t="s">
        <v>118</v>
      </c>
      <c r="E679" s="39" t="str">
        <f t="shared" si="2073"/>
        <v>1006</v>
      </c>
      <c r="F679" s="38" t="s">
        <v>459</v>
      </c>
      <c r="G679" s="17"/>
      <c r="H679" s="40" t="s">
        <v>460</v>
      </c>
      <c r="I679" s="18">
        <f t="shared" ref="I679:S679" si="2084">I680</f>
        <v>1520.3</v>
      </c>
      <c r="J679" s="18">
        <f t="shared" si="2084"/>
        <v>1520.3</v>
      </c>
      <c r="K679" s="18">
        <f t="shared" si="2084"/>
        <v>1520.3</v>
      </c>
      <c r="L679" s="18">
        <f t="shared" si="2084"/>
        <v>0</v>
      </c>
      <c r="M679" s="18">
        <f t="shared" si="2084"/>
        <v>0</v>
      </c>
      <c r="N679" s="18">
        <f t="shared" si="2084"/>
        <v>0</v>
      </c>
      <c r="O679" s="18">
        <f t="shared" si="2084"/>
        <v>0</v>
      </c>
      <c r="P679" s="18">
        <f t="shared" si="2084"/>
        <v>0</v>
      </c>
      <c r="Q679" s="18">
        <f t="shared" si="2084"/>
        <v>0</v>
      </c>
      <c r="R679" s="18">
        <f t="shared" si="2084"/>
        <v>0</v>
      </c>
      <c r="S679" s="18">
        <f t="shared" si="2084"/>
        <v>62.1</v>
      </c>
      <c r="T679" s="18">
        <f t="shared" si="1931"/>
        <v>1582.3999999999999</v>
      </c>
      <c r="U679" s="18">
        <f t="shared" si="2075"/>
        <v>1520.3</v>
      </c>
      <c r="V679" s="18">
        <f t="shared" si="2076"/>
        <v>1520.3</v>
      </c>
      <c r="W679" s="18">
        <f t="shared" ref="W679:AD679" si="2085">W680</f>
        <v>62.1</v>
      </c>
      <c r="X679" s="18">
        <f t="shared" si="2085"/>
        <v>0</v>
      </c>
      <c r="Y679" s="18">
        <f t="shared" si="2085"/>
        <v>0</v>
      </c>
      <c r="Z679" s="18">
        <f t="shared" si="2085"/>
        <v>0</v>
      </c>
      <c r="AA679" s="18">
        <f t="shared" si="2085"/>
        <v>0</v>
      </c>
      <c r="AB679" s="18">
        <f t="shared" si="2085"/>
        <v>0</v>
      </c>
      <c r="AC679" s="18">
        <f t="shared" si="2085"/>
        <v>0</v>
      </c>
      <c r="AD679" s="18">
        <f t="shared" si="2085"/>
        <v>0</v>
      </c>
      <c r="AE679" s="18"/>
      <c r="AF679" s="41">
        <f t="shared" ref="AF679:AT679" si="2086">AF680</f>
        <v>1582.4</v>
      </c>
      <c r="AG679" s="41">
        <f t="shared" si="2086"/>
        <v>0</v>
      </c>
      <c r="AH679" s="41">
        <f t="shared" si="2086"/>
        <v>0</v>
      </c>
      <c r="AI679" s="41">
        <f t="shared" si="2086"/>
        <v>0</v>
      </c>
      <c r="AJ679" s="41">
        <f t="shared" si="2086"/>
        <v>0</v>
      </c>
      <c r="AK679" s="41">
        <f t="shared" si="2086"/>
        <v>0</v>
      </c>
      <c r="AL679" s="41">
        <f t="shared" si="2086"/>
        <v>1582.33519</v>
      </c>
      <c r="AM679" s="41">
        <f t="shared" si="2086"/>
        <v>0</v>
      </c>
      <c r="AN679" s="41">
        <f t="shared" si="2086"/>
        <v>0</v>
      </c>
      <c r="AO679" s="14">
        <f t="shared" si="2086"/>
        <v>452.83837</v>
      </c>
      <c r="AP679" s="42">
        <f t="shared" si="2086"/>
        <v>1582.4</v>
      </c>
      <c r="AQ679" s="42">
        <f t="shared" si="2086"/>
        <v>0</v>
      </c>
      <c r="AR679" s="42">
        <f t="shared" si="2086"/>
        <v>0</v>
      </c>
      <c r="AS679" s="42">
        <f t="shared" si="2086"/>
        <v>0</v>
      </c>
      <c r="AT679" s="42">
        <f t="shared" si="2086"/>
        <v>0</v>
      </c>
      <c r="AU679" s="42">
        <f t="shared" si="2078"/>
        <v>1582.4</v>
      </c>
      <c r="AV679" s="42">
        <f t="shared" si="2079"/>
        <v>0</v>
      </c>
      <c r="AW679" s="42">
        <f t="shared" si="2080"/>
        <v>1644.4999999999998</v>
      </c>
      <c r="AX679" s="42">
        <f t="shared" si="2081"/>
        <v>1520.3</v>
      </c>
      <c r="AY679" s="42">
        <f t="shared" si="2082"/>
        <v>1520.3</v>
      </c>
      <c r="AZ679" s="42">
        <f>AZ680</f>
        <v>0</v>
      </c>
      <c r="BA679" s="43">
        <f t="shared" si="2083"/>
        <v>99.995904322548029</v>
      </c>
      <c r="BB679" s="20"/>
    </row>
    <row r="680" spans="2:54" ht="31.2" x14ac:dyDescent="0.3">
      <c r="B680" s="38" t="s">
        <v>342</v>
      </c>
      <c r="C680" s="38" t="s">
        <v>339</v>
      </c>
      <c r="D680" s="38" t="s">
        <v>118</v>
      </c>
      <c r="E680" s="39" t="str">
        <f t="shared" si="2073"/>
        <v>1006</v>
      </c>
      <c r="F680" s="38" t="s">
        <v>459</v>
      </c>
      <c r="G680" s="16" t="s">
        <v>150</v>
      </c>
      <c r="H680" s="40" t="s">
        <v>151</v>
      </c>
      <c r="I680" s="18">
        <v>1520.3</v>
      </c>
      <c r="J680" s="18">
        <v>1520.3</v>
      </c>
      <c r="K680" s="18">
        <v>1520.3</v>
      </c>
      <c r="L680" s="18"/>
      <c r="M680" s="18"/>
      <c r="N680" s="18"/>
      <c r="O680" s="18">
        <v>0</v>
      </c>
      <c r="P680" s="18">
        <v>0</v>
      </c>
      <c r="Q680" s="18">
        <v>0</v>
      </c>
      <c r="R680" s="18">
        <v>0</v>
      </c>
      <c r="S680" s="18">
        <v>62.1</v>
      </c>
      <c r="T680" s="18">
        <f t="shared" si="1931"/>
        <v>1582.3999999999999</v>
      </c>
      <c r="U680" s="18">
        <f t="shared" si="2075"/>
        <v>1520.3</v>
      </c>
      <c r="V680" s="18">
        <f t="shared" si="2076"/>
        <v>1520.3</v>
      </c>
      <c r="W680" s="18">
        <v>62.1</v>
      </c>
      <c r="X680" s="18"/>
      <c r="Y680" s="18"/>
      <c r="Z680" s="18"/>
      <c r="AA680" s="18"/>
      <c r="AB680" s="18"/>
      <c r="AC680" s="18"/>
      <c r="AD680" s="18"/>
      <c r="AE680" s="18"/>
      <c r="AF680" s="41">
        <v>1582.4</v>
      </c>
      <c r="AG680" s="41"/>
      <c r="AH680" s="41">
        <v>0</v>
      </c>
      <c r="AI680" s="41">
        <v>0</v>
      </c>
      <c r="AJ680" s="41">
        <v>0</v>
      </c>
      <c r="AK680" s="41">
        <v>0</v>
      </c>
      <c r="AL680" s="41">
        <v>1582.33519</v>
      </c>
      <c r="AM680" s="41">
        <v>0</v>
      </c>
      <c r="AN680" s="41">
        <v>0</v>
      </c>
      <c r="AO680" s="42">
        <v>452.83837</v>
      </c>
      <c r="AP680" s="42">
        <v>1582.4</v>
      </c>
      <c r="AQ680" s="42">
        <v>0</v>
      </c>
      <c r="AR680" s="42">
        <v>0</v>
      </c>
      <c r="AS680" s="42">
        <v>0</v>
      </c>
      <c r="AT680" s="42">
        <v>0</v>
      </c>
      <c r="AU680" s="42">
        <f t="shared" si="2078"/>
        <v>1582.4</v>
      </c>
      <c r="AV680" s="42">
        <f t="shared" si="2079"/>
        <v>0</v>
      </c>
      <c r="AW680" s="42">
        <f t="shared" si="2080"/>
        <v>1644.4999999999998</v>
      </c>
      <c r="AX680" s="42">
        <f t="shared" si="2081"/>
        <v>1520.3</v>
      </c>
      <c r="AY680" s="42">
        <f t="shared" si="2082"/>
        <v>1520.3</v>
      </c>
      <c r="AZ680" s="42"/>
      <c r="BA680" s="43">
        <f t="shared" si="2083"/>
        <v>99.995904322548029</v>
      </c>
      <c r="BB680" s="44"/>
    </row>
    <row r="681" spans="2:54" ht="62.4" x14ac:dyDescent="0.3">
      <c r="B681" s="38" t="s">
        <v>342</v>
      </c>
      <c r="C681" s="38" t="s">
        <v>339</v>
      </c>
      <c r="D681" s="38" t="s">
        <v>118</v>
      </c>
      <c r="E681" s="39" t="str">
        <f t="shared" si="2073"/>
        <v>1006</v>
      </c>
      <c r="F681" s="38" t="s">
        <v>461</v>
      </c>
      <c r="G681" s="17"/>
      <c r="H681" s="40" t="s">
        <v>462</v>
      </c>
      <c r="I681" s="18">
        <f t="shared" ref="I681:S681" si="2087">I682</f>
        <v>20.7</v>
      </c>
      <c r="J681" s="18">
        <f t="shared" si="2087"/>
        <v>20.7</v>
      </c>
      <c r="K681" s="18">
        <f t="shared" si="2087"/>
        <v>20.7</v>
      </c>
      <c r="L681" s="18">
        <f t="shared" si="2087"/>
        <v>0</v>
      </c>
      <c r="M681" s="18">
        <f t="shared" si="2087"/>
        <v>0</v>
      </c>
      <c r="N681" s="18">
        <f t="shared" si="2087"/>
        <v>0</v>
      </c>
      <c r="O681" s="18">
        <f t="shared" si="2087"/>
        <v>0</v>
      </c>
      <c r="P681" s="18">
        <f t="shared" si="2087"/>
        <v>0</v>
      </c>
      <c r="Q681" s="18">
        <f t="shared" si="2087"/>
        <v>0</v>
      </c>
      <c r="R681" s="18">
        <f t="shared" si="2087"/>
        <v>0</v>
      </c>
      <c r="S681" s="18">
        <f t="shared" si="2087"/>
        <v>0.89400000000000002</v>
      </c>
      <c r="T681" s="18">
        <f t="shared" si="1931"/>
        <v>21.593999999999998</v>
      </c>
      <c r="U681" s="18">
        <f t="shared" si="2075"/>
        <v>20.7</v>
      </c>
      <c r="V681" s="18">
        <f t="shared" si="2076"/>
        <v>20.7</v>
      </c>
      <c r="W681" s="18">
        <f t="shared" ref="W681:AD681" si="2088">W682</f>
        <v>0.89400000000000002</v>
      </c>
      <c r="X681" s="18">
        <f t="shared" si="2088"/>
        <v>0</v>
      </c>
      <c r="Y681" s="18">
        <f t="shared" si="2088"/>
        <v>0</v>
      </c>
      <c r="Z681" s="18">
        <f t="shared" si="2088"/>
        <v>0</v>
      </c>
      <c r="AA681" s="18">
        <f t="shared" si="2088"/>
        <v>0</v>
      </c>
      <c r="AB681" s="18">
        <f t="shared" si="2088"/>
        <v>0</v>
      </c>
      <c r="AC681" s="18">
        <f t="shared" si="2088"/>
        <v>0</v>
      </c>
      <c r="AD681" s="18">
        <f t="shared" si="2088"/>
        <v>0</v>
      </c>
      <c r="AE681" s="18"/>
      <c r="AF681" s="41">
        <f t="shared" ref="AF681:AT681" si="2089">AF682</f>
        <v>21.594000000000001</v>
      </c>
      <c r="AG681" s="41">
        <f t="shared" si="2089"/>
        <v>0</v>
      </c>
      <c r="AH681" s="41">
        <f t="shared" si="2089"/>
        <v>0</v>
      </c>
      <c r="AI681" s="41">
        <f t="shared" si="2089"/>
        <v>0</v>
      </c>
      <c r="AJ681" s="41">
        <f t="shared" si="2089"/>
        <v>0</v>
      </c>
      <c r="AK681" s="41">
        <f t="shared" si="2089"/>
        <v>0</v>
      </c>
      <c r="AL681" s="41">
        <f t="shared" si="2089"/>
        <v>0</v>
      </c>
      <c r="AM681" s="41">
        <f t="shared" si="2089"/>
        <v>0</v>
      </c>
      <c r="AN681" s="41">
        <f t="shared" si="2089"/>
        <v>0</v>
      </c>
      <c r="AO681" s="14">
        <f t="shared" si="2089"/>
        <v>0</v>
      </c>
      <c r="AP681" s="42">
        <f t="shared" si="2089"/>
        <v>21.594000000000001</v>
      </c>
      <c r="AQ681" s="42">
        <f t="shared" si="2089"/>
        <v>0</v>
      </c>
      <c r="AR681" s="42">
        <f t="shared" si="2089"/>
        <v>0</v>
      </c>
      <c r="AS681" s="42">
        <f t="shared" si="2089"/>
        <v>0</v>
      </c>
      <c r="AT681" s="42">
        <f t="shared" si="2089"/>
        <v>0</v>
      </c>
      <c r="AU681" s="42">
        <f t="shared" si="2078"/>
        <v>21.594000000000001</v>
      </c>
      <c r="AV681" s="42">
        <f t="shared" si="2079"/>
        <v>0</v>
      </c>
      <c r="AW681" s="42">
        <f t="shared" si="2080"/>
        <v>22.487999999999996</v>
      </c>
      <c r="AX681" s="42">
        <f t="shared" si="2081"/>
        <v>20.7</v>
      </c>
      <c r="AY681" s="42">
        <f t="shared" si="2082"/>
        <v>20.7</v>
      </c>
      <c r="AZ681" s="42">
        <f>AZ682</f>
        <v>0</v>
      </c>
      <c r="BA681" s="43">
        <f t="shared" si="2083"/>
        <v>0</v>
      </c>
      <c r="BB681" s="20"/>
    </row>
    <row r="682" spans="2:54" ht="31.2" x14ac:dyDescent="0.3">
      <c r="B682" s="38" t="s">
        <v>342</v>
      </c>
      <c r="C682" s="38" t="s">
        <v>339</v>
      </c>
      <c r="D682" s="38" t="s">
        <v>118</v>
      </c>
      <c r="E682" s="39" t="str">
        <f t="shared" si="2073"/>
        <v>1006</v>
      </c>
      <c r="F682" s="38" t="s">
        <v>461</v>
      </c>
      <c r="G682" s="16" t="s">
        <v>150</v>
      </c>
      <c r="H682" s="40" t="s">
        <v>151</v>
      </c>
      <c r="I682" s="18">
        <v>20.7</v>
      </c>
      <c r="J682" s="18">
        <v>20.7</v>
      </c>
      <c r="K682" s="18">
        <v>20.7</v>
      </c>
      <c r="L682" s="18"/>
      <c r="M682" s="18"/>
      <c r="N682" s="18"/>
      <c r="O682" s="18">
        <v>0</v>
      </c>
      <c r="P682" s="18">
        <v>0</v>
      </c>
      <c r="Q682" s="18">
        <v>0</v>
      </c>
      <c r="R682" s="18">
        <v>0</v>
      </c>
      <c r="S682" s="18">
        <v>0.89400000000000002</v>
      </c>
      <c r="T682" s="18">
        <f t="shared" si="1931"/>
        <v>21.593999999999998</v>
      </c>
      <c r="U682" s="18">
        <f t="shared" si="2075"/>
        <v>20.7</v>
      </c>
      <c r="V682" s="18">
        <f t="shared" si="2076"/>
        <v>20.7</v>
      </c>
      <c r="W682" s="18">
        <v>0.89400000000000002</v>
      </c>
      <c r="X682" s="18"/>
      <c r="Y682" s="18"/>
      <c r="Z682" s="18"/>
      <c r="AA682" s="18"/>
      <c r="AB682" s="18"/>
      <c r="AC682" s="18"/>
      <c r="AD682" s="18"/>
      <c r="AE682" s="18"/>
      <c r="AF682" s="41">
        <v>21.594000000000001</v>
      </c>
      <c r="AG682" s="41"/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2">
        <v>0</v>
      </c>
      <c r="AP682" s="42">
        <v>21.594000000000001</v>
      </c>
      <c r="AQ682" s="42">
        <v>0</v>
      </c>
      <c r="AR682" s="42">
        <v>0</v>
      </c>
      <c r="AS682" s="42">
        <v>0</v>
      </c>
      <c r="AT682" s="42">
        <v>0</v>
      </c>
      <c r="AU682" s="42">
        <f t="shared" si="2078"/>
        <v>21.594000000000001</v>
      </c>
      <c r="AV682" s="42">
        <f t="shared" si="2079"/>
        <v>0</v>
      </c>
      <c r="AW682" s="42">
        <f t="shared" si="2080"/>
        <v>22.487999999999996</v>
      </c>
      <c r="AX682" s="42">
        <f t="shared" si="2081"/>
        <v>20.7</v>
      </c>
      <c r="AY682" s="42">
        <f t="shared" si="2082"/>
        <v>20.7</v>
      </c>
      <c r="AZ682" s="42"/>
      <c r="BA682" s="43">
        <f t="shared" si="2083"/>
        <v>0</v>
      </c>
      <c r="BB682" s="44"/>
    </row>
    <row r="683" spans="2:54" s="21" customFormat="1" x14ac:dyDescent="0.3">
      <c r="B683" s="22" t="s">
        <v>342</v>
      </c>
      <c r="C683" s="22" t="s">
        <v>125</v>
      </c>
      <c r="D683" s="22"/>
      <c r="E683" s="23" t="str">
        <f t="shared" si="2073"/>
        <v>11</v>
      </c>
      <c r="F683" s="22"/>
      <c r="G683" s="58"/>
      <c r="H683" s="24" t="s">
        <v>463</v>
      </c>
      <c r="I683" s="25">
        <f t="shared" ref="I683:N683" si="2090">I695</f>
        <v>59546</v>
      </c>
      <c r="J683" s="25">
        <f t="shared" si="2090"/>
        <v>67467</v>
      </c>
      <c r="K683" s="25">
        <f t="shared" si="2090"/>
        <v>55469</v>
      </c>
      <c r="L683" s="25">
        <f t="shared" si="2090"/>
        <v>0</v>
      </c>
      <c r="M683" s="25">
        <f t="shared" si="2090"/>
        <v>0</v>
      </c>
      <c r="N683" s="25">
        <f t="shared" si="2090"/>
        <v>0</v>
      </c>
      <c r="O683" s="25">
        <f>O695+O690+O684</f>
        <v>3670.7</v>
      </c>
      <c r="P683" s="25">
        <f>P695+P690+P684</f>
        <v>815.4</v>
      </c>
      <c r="Q683" s="25">
        <f>Q695+Q690</f>
        <v>0</v>
      </c>
      <c r="R683" s="25">
        <f>R695+R690</f>
        <v>0</v>
      </c>
      <c r="S683" s="25">
        <f>S695</f>
        <v>9947.384</v>
      </c>
      <c r="T683" s="25">
        <f t="shared" si="1931"/>
        <v>73979.483999999997</v>
      </c>
      <c r="U683" s="25">
        <f t="shared" si="2075"/>
        <v>67467</v>
      </c>
      <c r="V683" s="25">
        <f t="shared" si="2076"/>
        <v>55469</v>
      </c>
      <c r="W683" s="25">
        <f t="shared" ref="W683:AE683" si="2091">W695</f>
        <v>12.475000000000001</v>
      </c>
      <c r="X683" s="25">
        <f t="shared" si="2091"/>
        <v>0</v>
      </c>
      <c r="Y683" s="25">
        <f t="shared" si="2091"/>
        <v>9934.9089999999997</v>
      </c>
      <c r="Z683" s="25">
        <f t="shared" si="2091"/>
        <v>0</v>
      </c>
      <c r="AA683" s="25">
        <f t="shared" si="2091"/>
        <v>0</v>
      </c>
      <c r="AB683" s="25">
        <f t="shared" si="2091"/>
        <v>-10876.1</v>
      </c>
      <c r="AC683" s="25">
        <f t="shared" si="2091"/>
        <v>0</v>
      </c>
      <c r="AD683" s="25">
        <f t="shared" si="2091"/>
        <v>0</v>
      </c>
      <c r="AE683" s="25">
        <f t="shared" si="2091"/>
        <v>0</v>
      </c>
      <c r="AF683" s="26">
        <f t="shared" ref="AF683:AT683" si="2092">AF695+AF690+AF684</f>
        <v>159437.02350000001</v>
      </c>
      <c r="AG683" s="26">
        <f t="shared" si="2092"/>
        <v>0</v>
      </c>
      <c r="AH683" s="26">
        <f t="shared" si="2092"/>
        <v>10017.8361</v>
      </c>
      <c r="AI683" s="26">
        <f t="shared" si="2092"/>
        <v>0</v>
      </c>
      <c r="AJ683" s="26">
        <f t="shared" si="2092"/>
        <v>0</v>
      </c>
      <c r="AK683" s="26">
        <f t="shared" si="2092"/>
        <v>0</v>
      </c>
      <c r="AL683" s="26">
        <f t="shared" si="2092"/>
        <v>157513.75349000003</v>
      </c>
      <c r="AM683" s="26">
        <f t="shared" si="2092"/>
        <v>10017.8361</v>
      </c>
      <c r="AN683" s="26">
        <f t="shared" si="2092"/>
        <v>0</v>
      </c>
      <c r="AO683" s="45">
        <f t="shared" si="2092"/>
        <v>95801.171919999993</v>
      </c>
      <c r="AP683" s="27">
        <f t="shared" si="2092"/>
        <v>157370.90076000002</v>
      </c>
      <c r="AQ683" s="27">
        <f t="shared" si="2092"/>
        <v>3670.7</v>
      </c>
      <c r="AR683" s="27">
        <f t="shared" si="2092"/>
        <v>0</v>
      </c>
      <c r="AS683" s="27">
        <f t="shared" si="2092"/>
        <v>0</v>
      </c>
      <c r="AT683" s="27">
        <f t="shared" si="2092"/>
        <v>0</v>
      </c>
      <c r="AU683" s="27">
        <f t="shared" si="2078"/>
        <v>161041.60076000003</v>
      </c>
      <c r="AV683" s="27">
        <f t="shared" si="2079"/>
        <v>-87062.116760000034</v>
      </c>
      <c r="AW683" s="27">
        <f t="shared" si="2080"/>
        <v>83926.868000000002</v>
      </c>
      <c r="AX683" s="27">
        <f t="shared" si="2081"/>
        <v>56590.9</v>
      </c>
      <c r="AY683" s="27">
        <f t="shared" si="2082"/>
        <v>55469</v>
      </c>
      <c r="AZ683" s="27">
        <f>AZ695</f>
        <v>0</v>
      </c>
      <c r="BA683" s="28">
        <f t="shared" si="2083"/>
        <v>98.793711794299782</v>
      </c>
      <c r="BB683" s="20"/>
    </row>
    <row r="684" spans="2:54" s="30" customFormat="1" x14ac:dyDescent="0.3">
      <c r="B684" s="31" t="s">
        <v>342</v>
      </c>
      <c r="C684" s="31" t="s">
        <v>125</v>
      </c>
      <c r="D684" s="31" t="s">
        <v>42</v>
      </c>
      <c r="E684" s="29" t="str">
        <f t="shared" si="2073"/>
        <v>1101</v>
      </c>
      <c r="F684" s="31"/>
      <c r="G684" s="59"/>
      <c r="H684" s="32" t="s">
        <v>464</v>
      </c>
      <c r="I684" s="33"/>
      <c r="J684" s="33"/>
      <c r="K684" s="33"/>
      <c r="L684" s="33"/>
      <c r="M684" s="33"/>
      <c r="N684" s="33"/>
      <c r="O684" s="33">
        <f t="shared" ref="O684:O693" si="2093">O685</f>
        <v>0</v>
      </c>
      <c r="P684" s="33">
        <f t="shared" ref="P684:P693" si="2094">P685</f>
        <v>815.4</v>
      </c>
      <c r="Q684" s="33">
        <f t="shared" ref="Q684:Q693" si="2095">Q685</f>
        <v>0</v>
      </c>
      <c r="R684" s="33">
        <f t="shared" ref="R684:R693" si="2096">R685</f>
        <v>0</v>
      </c>
      <c r="S684" s="33">
        <f t="shared" ref="S684:S688" si="2097">S685</f>
        <v>0</v>
      </c>
      <c r="T684" s="33">
        <f t="shared" si="1931"/>
        <v>815.4</v>
      </c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4">
        <f t="shared" ref="AF684:AF693" si="2098">AF685</f>
        <v>3261.6</v>
      </c>
      <c r="AG684" s="34">
        <f t="shared" ref="AG684:AG693" si="2099">AG685</f>
        <v>0</v>
      </c>
      <c r="AH684" s="34">
        <f t="shared" ref="AH684:AH693" si="2100">AH685</f>
        <v>2446.1999999999998</v>
      </c>
      <c r="AI684" s="34">
        <f t="shared" ref="AI684:AI693" si="2101">AI685</f>
        <v>0</v>
      </c>
      <c r="AJ684" s="34">
        <f t="shared" ref="AJ684:AJ693" si="2102">AJ685</f>
        <v>0</v>
      </c>
      <c r="AK684" s="34">
        <f t="shared" ref="AK684:AK693" si="2103">AK685</f>
        <v>0</v>
      </c>
      <c r="AL684" s="34">
        <f t="shared" ref="AL684:AL693" si="2104">AL685</f>
        <v>3261.6</v>
      </c>
      <c r="AM684" s="34">
        <f t="shared" ref="AM684:AM693" si="2105">AM685</f>
        <v>2446.1999999999998</v>
      </c>
      <c r="AN684" s="34">
        <f t="shared" ref="AN684:AN693" si="2106">AN685</f>
        <v>0</v>
      </c>
      <c r="AO684" s="60">
        <f t="shared" ref="AO684:AO693" si="2107">AO685</f>
        <v>0</v>
      </c>
      <c r="AP684" s="36">
        <f t="shared" ref="AP684:AP693" si="2108">AP685</f>
        <v>3261.6</v>
      </c>
      <c r="AQ684" s="36">
        <f t="shared" ref="AQ684:AQ693" si="2109">AQ685</f>
        <v>0</v>
      </c>
      <c r="AR684" s="36">
        <f t="shared" ref="AR684:AR693" si="2110">AR685</f>
        <v>0</v>
      </c>
      <c r="AS684" s="36">
        <f t="shared" ref="AS684:AS693" si="2111">AS685</f>
        <v>0</v>
      </c>
      <c r="AT684" s="36">
        <f t="shared" ref="AT684:AT693" si="2112">AT685</f>
        <v>0</v>
      </c>
      <c r="AU684" s="36">
        <f t="shared" si="2078"/>
        <v>3261.6</v>
      </c>
      <c r="AV684" s="36">
        <f t="shared" si="2079"/>
        <v>-2446.1999999999998</v>
      </c>
      <c r="AW684" s="36"/>
      <c r="AX684" s="36"/>
      <c r="AY684" s="36"/>
      <c r="AZ684" s="36"/>
      <c r="BA684" s="37">
        <f t="shared" si="2083"/>
        <v>100</v>
      </c>
      <c r="BB684" s="61"/>
    </row>
    <row r="685" spans="2:54" ht="31.2" x14ac:dyDescent="0.3">
      <c r="B685" s="38" t="s">
        <v>342</v>
      </c>
      <c r="C685" s="38" t="s">
        <v>125</v>
      </c>
      <c r="D685" s="38" t="s">
        <v>42</v>
      </c>
      <c r="E685" s="39" t="str">
        <f t="shared" si="2073"/>
        <v>1101</v>
      </c>
      <c r="F685" s="38" t="s">
        <v>465</v>
      </c>
      <c r="G685" s="17"/>
      <c r="H685" s="40" t="s">
        <v>466</v>
      </c>
      <c r="I685" s="18"/>
      <c r="J685" s="18"/>
      <c r="K685" s="18"/>
      <c r="L685" s="18"/>
      <c r="M685" s="18"/>
      <c r="N685" s="18"/>
      <c r="O685" s="18">
        <f t="shared" si="2093"/>
        <v>0</v>
      </c>
      <c r="P685" s="18">
        <f t="shared" si="2094"/>
        <v>815.4</v>
      </c>
      <c r="Q685" s="18">
        <f t="shared" si="2095"/>
        <v>0</v>
      </c>
      <c r="R685" s="18">
        <f t="shared" si="2096"/>
        <v>0</v>
      </c>
      <c r="S685" s="18">
        <f t="shared" si="2097"/>
        <v>0</v>
      </c>
      <c r="T685" s="18">
        <f t="shared" si="1931"/>
        <v>815.4</v>
      </c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41">
        <f t="shared" si="2098"/>
        <v>3261.6</v>
      </c>
      <c r="AG685" s="41">
        <f t="shared" si="2099"/>
        <v>0</v>
      </c>
      <c r="AH685" s="41">
        <f t="shared" si="2100"/>
        <v>2446.1999999999998</v>
      </c>
      <c r="AI685" s="41">
        <f t="shared" si="2101"/>
        <v>0</v>
      </c>
      <c r="AJ685" s="41">
        <f t="shared" si="2102"/>
        <v>0</v>
      </c>
      <c r="AK685" s="41">
        <f t="shared" si="2103"/>
        <v>0</v>
      </c>
      <c r="AL685" s="41">
        <f t="shared" si="2104"/>
        <v>3261.6</v>
      </c>
      <c r="AM685" s="41">
        <f t="shared" si="2105"/>
        <v>2446.1999999999998</v>
      </c>
      <c r="AN685" s="41">
        <f t="shared" si="2106"/>
        <v>0</v>
      </c>
      <c r="AO685" s="14">
        <f t="shared" si="2107"/>
        <v>0</v>
      </c>
      <c r="AP685" s="42">
        <f t="shared" si="2108"/>
        <v>3261.6</v>
      </c>
      <c r="AQ685" s="42">
        <f t="shared" si="2109"/>
        <v>0</v>
      </c>
      <c r="AR685" s="42">
        <f t="shared" si="2110"/>
        <v>0</v>
      </c>
      <c r="AS685" s="42">
        <f t="shared" si="2111"/>
        <v>0</v>
      </c>
      <c r="AT685" s="42">
        <f t="shared" si="2112"/>
        <v>0</v>
      </c>
      <c r="AU685" s="42">
        <f t="shared" si="2078"/>
        <v>3261.6</v>
      </c>
      <c r="AV685" s="42">
        <f t="shared" si="2079"/>
        <v>-2446.1999999999998</v>
      </c>
      <c r="AW685" s="42"/>
      <c r="AX685" s="42"/>
      <c r="AY685" s="42"/>
      <c r="AZ685" s="42"/>
      <c r="BA685" s="43">
        <f t="shared" si="2083"/>
        <v>100</v>
      </c>
      <c r="BB685" s="20"/>
    </row>
    <row r="686" spans="2:54" x14ac:dyDescent="0.3">
      <c r="B686" s="38" t="s">
        <v>342</v>
      </c>
      <c r="C686" s="38" t="s">
        <v>125</v>
      </c>
      <c r="D686" s="38" t="s">
        <v>42</v>
      </c>
      <c r="E686" s="39" t="str">
        <f t="shared" si="2073"/>
        <v>1101</v>
      </c>
      <c r="F686" s="38" t="s">
        <v>467</v>
      </c>
      <c r="G686" s="17"/>
      <c r="H686" s="40" t="s">
        <v>49</v>
      </c>
      <c r="I686" s="18"/>
      <c r="J686" s="18"/>
      <c r="K686" s="18"/>
      <c r="L686" s="18"/>
      <c r="M686" s="18"/>
      <c r="N686" s="18"/>
      <c r="O686" s="18">
        <f t="shared" si="2093"/>
        <v>0</v>
      </c>
      <c r="P686" s="18">
        <f t="shared" si="2094"/>
        <v>815.4</v>
      </c>
      <c r="Q686" s="18">
        <f t="shared" si="2095"/>
        <v>0</v>
      </c>
      <c r="R686" s="18">
        <f t="shared" si="2096"/>
        <v>0</v>
      </c>
      <c r="S686" s="18">
        <f t="shared" si="2097"/>
        <v>0</v>
      </c>
      <c r="T686" s="18">
        <f t="shared" si="1931"/>
        <v>815.4</v>
      </c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41">
        <f t="shared" si="2098"/>
        <v>3261.6</v>
      </c>
      <c r="AG686" s="41">
        <f t="shared" si="2099"/>
        <v>0</v>
      </c>
      <c r="AH686" s="41">
        <f t="shared" si="2100"/>
        <v>2446.1999999999998</v>
      </c>
      <c r="AI686" s="41">
        <f t="shared" si="2101"/>
        <v>0</v>
      </c>
      <c r="AJ686" s="41">
        <f t="shared" si="2102"/>
        <v>0</v>
      </c>
      <c r="AK686" s="41">
        <f t="shared" si="2103"/>
        <v>0</v>
      </c>
      <c r="AL686" s="41">
        <f t="shared" si="2104"/>
        <v>3261.6</v>
      </c>
      <c r="AM686" s="41">
        <f t="shared" si="2105"/>
        <v>2446.1999999999998</v>
      </c>
      <c r="AN686" s="41">
        <f t="shared" si="2106"/>
        <v>0</v>
      </c>
      <c r="AO686" s="54">
        <f t="shared" si="2107"/>
        <v>0</v>
      </c>
      <c r="AP686" s="42">
        <f t="shared" si="2108"/>
        <v>3261.6</v>
      </c>
      <c r="AQ686" s="42">
        <f t="shared" si="2109"/>
        <v>0</v>
      </c>
      <c r="AR686" s="42">
        <f t="shared" si="2110"/>
        <v>0</v>
      </c>
      <c r="AS686" s="42">
        <f t="shared" si="2111"/>
        <v>0</v>
      </c>
      <c r="AT686" s="42">
        <f t="shared" si="2112"/>
        <v>0</v>
      </c>
      <c r="AU686" s="42">
        <f t="shared" si="2078"/>
        <v>3261.6</v>
      </c>
      <c r="AV686" s="42">
        <f t="shared" si="2079"/>
        <v>-2446.1999999999998</v>
      </c>
      <c r="AW686" s="42"/>
      <c r="AX686" s="42"/>
      <c r="AY686" s="42"/>
      <c r="AZ686" s="42"/>
      <c r="BA686" s="43">
        <f t="shared" si="2083"/>
        <v>100</v>
      </c>
      <c r="BB686" s="20"/>
    </row>
    <row r="687" spans="2:54" ht="46.8" x14ac:dyDescent="0.3">
      <c r="B687" s="38" t="s">
        <v>342</v>
      </c>
      <c r="C687" s="38" t="s">
        <v>125</v>
      </c>
      <c r="D687" s="38" t="s">
        <v>42</v>
      </c>
      <c r="E687" s="39" t="str">
        <f t="shared" si="2073"/>
        <v>1101</v>
      </c>
      <c r="F687" s="38" t="s">
        <v>468</v>
      </c>
      <c r="G687" s="17"/>
      <c r="H687" s="40" t="s">
        <v>469</v>
      </c>
      <c r="I687" s="18"/>
      <c r="J687" s="18"/>
      <c r="K687" s="18"/>
      <c r="L687" s="18"/>
      <c r="M687" s="18"/>
      <c r="N687" s="18"/>
      <c r="O687" s="18">
        <f t="shared" si="2093"/>
        <v>0</v>
      </c>
      <c r="P687" s="18">
        <f t="shared" si="2094"/>
        <v>815.4</v>
      </c>
      <c r="Q687" s="18">
        <f t="shared" si="2095"/>
        <v>0</v>
      </c>
      <c r="R687" s="18">
        <f t="shared" si="2096"/>
        <v>0</v>
      </c>
      <c r="S687" s="18">
        <f t="shared" si="2097"/>
        <v>0</v>
      </c>
      <c r="T687" s="18">
        <f t="shared" si="1931"/>
        <v>815.4</v>
      </c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41">
        <f t="shared" si="2098"/>
        <v>3261.6</v>
      </c>
      <c r="AG687" s="41">
        <f t="shared" si="2099"/>
        <v>0</v>
      </c>
      <c r="AH687" s="41">
        <f t="shared" si="2100"/>
        <v>2446.1999999999998</v>
      </c>
      <c r="AI687" s="41">
        <f t="shared" si="2101"/>
        <v>0</v>
      </c>
      <c r="AJ687" s="41">
        <f t="shared" si="2102"/>
        <v>0</v>
      </c>
      <c r="AK687" s="41">
        <f t="shared" si="2103"/>
        <v>0</v>
      </c>
      <c r="AL687" s="41">
        <f t="shared" si="2104"/>
        <v>3261.6</v>
      </c>
      <c r="AM687" s="41">
        <f t="shared" si="2105"/>
        <v>2446.1999999999998</v>
      </c>
      <c r="AN687" s="41">
        <f t="shared" si="2106"/>
        <v>0</v>
      </c>
      <c r="AO687" s="14">
        <f t="shared" si="2107"/>
        <v>0</v>
      </c>
      <c r="AP687" s="42">
        <f t="shared" si="2108"/>
        <v>3261.6</v>
      </c>
      <c r="AQ687" s="42">
        <f t="shared" si="2109"/>
        <v>0</v>
      </c>
      <c r="AR687" s="42">
        <f t="shared" si="2110"/>
        <v>0</v>
      </c>
      <c r="AS687" s="42">
        <f t="shared" si="2111"/>
        <v>0</v>
      </c>
      <c r="AT687" s="42">
        <f t="shared" si="2112"/>
        <v>0</v>
      </c>
      <c r="AU687" s="42">
        <f t="shared" si="2078"/>
        <v>3261.6</v>
      </c>
      <c r="AV687" s="42">
        <f t="shared" si="2079"/>
        <v>-2446.1999999999998</v>
      </c>
      <c r="AW687" s="42"/>
      <c r="AX687" s="42"/>
      <c r="AY687" s="42"/>
      <c r="AZ687" s="42"/>
      <c r="BA687" s="43">
        <f t="shared" si="2083"/>
        <v>100</v>
      </c>
      <c r="BB687" s="20"/>
    </row>
    <row r="688" spans="2:54" x14ac:dyDescent="0.3">
      <c r="B688" s="38" t="s">
        <v>342</v>
      </c>
      <c r="C688" s="38" t="s">
        <v>125</v>
      </c>
      <c r="D688" s="38" t="s">
        <v>42</v>
      </c>
      <c r="E688" s="39" t="str">
        <f t="shared" si="2073"/>
        <v>1101</v>
      </c>
      <c r="F688" s="38" t="s">
        <v>470</v>
      </c>
      <c r="G688" s="17"/>
      <c r="H688" s="40" t="s">
        <v>471</v>
      </c>
      <c r="I688" s="18"/>
      <c r="J688" s="18"/>
      <c r="K688" s="18"/>
      <c r="L688" s="18"/>
      <c r="M688" s="18"/>
      <c r="N688" s="18"/>
      <c r="O688" s="18">
        <f t="shared" si="2093"/>
        <v>0</v>
      </c>
      <c r="P688" s="18">
        <f t="shared" si="2094"/>
        <v>815.4</v>
      </c>
      <c r="Q688" s="18">
        <f t="shared" si="2095"/>
        <v>0</v>
      </c>
      <c r="R688" s="18">
        <f t="shared" si="2096"/>
        <v>0</v>
      </c>
      <c r="S688" s="18">
        <f t="shared" si="2097"/>
        <v>0</v>
      </c>
      <c r="T688" s="18">
        <f t="shared" si="1931"/>
        <v>815.4</v>
      </c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41">
        <f t="shared" si="2098"/>
        <v>3261.6</v>
      </c>
      <c r="AG688" s="41">
        <f t="shared" si="2099"/>
        <v>0</v>
      </c>
      <c r="AH688" s="41">
        <f t="shared" si="2100"/>
        <v>2446.1999999999998</v>
      </c>
      <c r="AI688" s="41">
        <f t="shared" si="2101"/>
        <v>0</v>
      </c>
      <c r="AJ688" s="41">
        <f t="shared" si="2102"/>
        <v>0</v>
      </c>
      <c r="AK688" s="41">
        <f t="shared" si="2103"/>
        <v>0</v>
      </c>
      <c r="AL688" s="41">
        <f t="shared" si="2104"/>
        <v>3261.6</v>
      </c>
      <c r="AM688" s="41">
        <f t="shared" si="2105"/>
        <v>2446.1999999999998</v>
      </c>
      <c r="AN688" s="41">
        <f t="shared" si="2106"/>
        <v>0</v>
      </c>
      <c r="AO688" s="54">
        <f t="shared" si="2107"/>
        <v>0</v>
      </c>
      <c r="AP688" s="42">
        <f t="shared" si="2108"/>
        <v>3261.6</v>
      </c>
      <c r="AQ688" s="42">
        <f t="shared" si="2109"/>
        <v>0</v>
      </c>
      <c r="AR688" s="42">
        <f t="shared" si="2110"/>
        <v>0</v>
      </c>
      <c r="AS688" s="42">
        <f t="shared" si="2111"/>
        <v>0</v>
      </c>
      <c r="AT688" s="42">
        <f t="shared" si="2112"/>
        <v>0</v>
      </c>
      <c r="AU688" s="42">
        <f t="shared" si="2078"/>
        <v>3261.6</v>
      </c>
      <c r="AV688" s="42">
        <f t="shared" si="2079"/>
        <v>-2446.1999999999998</v>
      </c>
      <c r="AW688" s="42"/>
      <c r="AX688" s="42"/>
      <c r="AY688" s="42"/>
      <c r="AZ688" s="42"/>
      <c r="BA688" s="43">
        <f t="shared" si="2083"/>
        <v>100</v>
      </c>
      <c r="BB688" s="20"/>
    </row>
    <row r="689" spans="2:54" ht="31.2" x14ac:dyDescent="0.3">
      <c r="B689" s="38" t="s">
        <v>342</v>
      </c>
      <c r="C689" s="38" t="s">
        <v>125</v>
      </c>
      <c r="D689" s="38" t="s">
        <v>42</v>
      </c>
      <c r="E689" s="39" t="str">
        <f t="shared" si="2073"/>
        <v>1101</v>
      </c>
      <c r="F689" s="38" t="s">
        <v>470</v>
      </c>
      <c r="G689" s="17">
        <v>600</v>
      </c>
      <c r="H689" s="40" t="s">
        <v>151</v>
      </c>
      <c r="I689" s="18"/>
      <c r="J689" s="18"/>
      <c r="K689" s="18"/>
      <c r="L689" s="18"/>
      <c r="M689" s="18"/>
      <c r="N689" s="18"/>
      <c r="O689" s="18">
        <v>0</v>
      </c>
      <c r="P689" s="18">
        <v>815.4</v>
      </c>
      <c r="Q689" s="18">
        <v>0</v>
      </c>
      <c r="R689" s="18">
        <v>0</v>
      </c>
      <c r="S689" s="18">
        <v>0</v>
      </c>
      <c r="T689" s="18">
        <f t="shared" si="1931"/>
        <v>815.4</v>
      </c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41">
        <v>3261.6</v>
      </c>
      <c r="AG689" s="41"/>
      <c r="AH689" s="41">
        <v>2446.1999999999998</v>
      </c>
      <c r="AI689" s="41">
        <v>0</v>
      </c>
      <c r="AJ689" s="41">
        <v>0</v>
      </c>
      <c r="AK689" s="41">
        <v>0</v>
      </c>
      <c r="AL689" s="41">
        <v>3261.6</v>
      </c>
      <c r="AM689" s="41">
        <v>2446.1999999999998</v>
      </c>
      <c r="AN689" s="41">
        <v>0</v>
      </c>
      <c r="AO689" s="14">
        <v>0</v>
      </c>
      <c r="AP689" s="42">
        <v>3261.6</v>
      </c>
      <c r="AQ689" s="42">
        <v>0</v>
      </c>
      <c r="AR689" s="42">
        <v>0</v>
      </c>
      <c r="AS689" s="42">
        <v>0</v>
      </c>
      <c r="AT689" s="42">
        <v>0</v>
      </c>
      <c r="AU689" s="42">
        <f t="shared" si="2078"/>
        <v>3261.6</v>
      </c>
      <c r="AV689" s="42">
        <f t="shared" si="2079"/>
        <v>-2446.1999999999998</v>
      </c>
      <c r="AW689" s="42"/>
      <c r="AX689" s="42"/>
      <c r="AY689" s="42"/>
      <c r="AZ689" s="42"/>
      <c r="BA689" s="43">
        <f t="shared" si="2083"/>
        <v>100</v>
      </c>
      <c r="BB689" s="20"/>
    </row>
    <row r="690" spans="2:54" x14ac:dyDescent="0.3">
      <c r="B690" s="31" t="s">
        <v>342</v>
      </c>
      <c r="C690" s="31" t="s">
        <v>125</v>
      </c>
      <c r="D690" s="31" t="s">
        <v>374</v>
      </c>
      <c r="E690" s="29" t="str">
        <f t="shared" si="2073"/>
        <v>1102</v>
      </c>
      <c r="F690" s="31"/>
      <c r="G690" s="59"/>
      <c r="H690" s="32" t="s">
        <v>472</v>
      </c>
      <c r="I690" s="18"/>
      <c r="J690" s="18"/>
      <c r="K690" s="18"/>
      <c r="L690" s="18"/>
      <c r="M690" s="18"/>
      <c r="N690" s="18"/>
      <c r="O690" s="18">
        <f t="shared" si="2093"/>
        <v>0</v>
      </c>
      <c r="P690" s="18">
        <f t="shared" si="2094"/>
        <v>0</v>
      </c>
      <c r="Q690" s="18">
        <f t="shared" si="2095"/>
        <v>0</v>
      </c>
      <c r="R690" s="18">
        <f t="shared" si="2096"/>
        <v>0</v>
      </c>
      <c r="S690" s="18"/>
      <c r="T690" s="33">
        <f t="shared" si="1931"/>
        <v>0</v>
      </c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4">
        <f t="shared" si="2098"/>
        <v>7571.6360999999997</v>
      </c>
      <c r="AG690" s="34">
        <f t="shared" si="2099"/>
        <v>0</v>
      </c>
      <c r="AH690" s="34">
        <f t="shared" si="2100"/>
        <v>7571.6360999999997</v>
      </c>
      <c r="AI690" s="34">
        <f t="shared" si="2101"/>
        <v>0</v>
      </c>
      <c r="AJ690" s="34">
        <f t="shared" si="2102"/>
        <v>0</v>
      </c>
      <c r="AK690" s="34">
        <f t="shared" si="2103"/>
        <v>0</v>
      </c>
      <c r="AL690" s="34">
        <f t="shared" si="2104"/>
        <v>7571.6360999999997</v>
      </c>
      <c r="AM690" s="34">
        <f t="shared" si="2105"/>
        <v>7571.6360999999997</v>
      </c>
      <c r="AN690" s="34">
        <f t="shared" si="2106"/>
        <v>0</v>
      </c>
      <c r="AO690" s="36">
        <f t="shared" si="2107"/>
        <v>5740.6796999999997</v>
      </c>
      <c r="AP690" s="36">
        <f t="shared" si="2108"/>
        <v>7571.6360999999997</v>
      </c>
      <c r="AQ690" s="36">
        <f t="shared" si="2109"/>
        <v>0</v>
      </c>
      <c r="AR690" s="36">
        <f t="shared" si="2110"/>
        <v>0</v>
      </c>
      <c r="AS690" s="36">
        <f t="shared" si="2111"/>
        <v>0</v>
      </c>
      <c r="AT690" s="36">
        <f t="shared" si="2112"/>
        <v>0</v>
      </c>
      <c r="AU690" s="36">
        <f t="shared" si="2078"/>
        <v>7571.6360999999997</v>
      </c>
      <c r="AV690" s="36">
        <f t="shared" si="2079"/>
        <v>-7571.6360999999997</v>
      </c>
      <c r="AW690" s="42"/>
      <c r="AX690" s="42"/>
      <c r="AY690" s="42"/>
      <c r="AZ690" s="42"/>
      <c r="BA690" s="37">
        <f t="shared" si="2083"/>
        <v>100</v>
      </c>
      <c r="BB690" s="20"/>
    </row>
    <row r="691" spans="2:54" ht="31.2" x14ac:dyDescent="0.3">
      <c r="B691" s="38" t="s">
        <v>342</v>
      </c>
      <c r="C691" s="38" t="s">
        <v>125</v>
      </c>
      <c r="D691" s="38" t="s">
        <v>374</v>
      </c>
      <c r="E691" s="39" t="str">
        <f t="shared" si="2073"/>
        <v>1102</v>
      </c>
      <c r="F691" s="38" t="s">
        <v>72</v>
      </c>
      <c r="G691" s="17"/>
      <c r="H691" s="40" t="s">
        <v>73</v>
      </c>
      <c r="I691" s="18"/>
      <c r="J691" s="18"/>
      <c r="K691" s="18"/>
      <c r="L691" s="18"/>
      <c r="M691" s="18"/>
      <c r="N691" s="18"/>
      <c r="O691" s="18">
        <f t="shared" si="2093"/>
        <v>0</v>
      </c>
      <c r="P691" s="18">
        <f t="shared" si="2094"/>
        <v>0</v>
      </c>
      <c r="Q691" s="18">
        <f t="shared" si="2095"/>
        <v>0</v>
      </c>
      <c r="R691" s="18">
        <f t="shared" si="2096"/>
        <v>0</v>
      </c>
      <c r="S691" s="18"/>
      <c r="T691" s="18">
        <f t="shared" si="1931"/>
        <v>0</v>
      </c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41">
        <f t="shared" si="2098"/>
        <v>7571.6360999999997</v>
      </c>
      <c r="AG691" s="41">
        <f t="shared" si="2099"/>
        <v>0</v>
      </c>
      <c r="AH691" s="41">
        <f t="shared" si="2100"/>
        <v>7571.6360999999997</v>
      </c>
      <c r="AI691" s="41">
        <f t="shared" si="2101"/>
        <v>0</v>
      </c>
      <c r="AJ691" s="41">
        <f t="shared" si="2102"/>
        <v>0</v>
      </c>
      <c r="AK691" s="41">
        <f t="shared" si="2103"/>
        <v>0</v>
      </c>
      <c r="AL691" s="41">
        <f t="shared" si="2104"/>
        <v>7571.6360999999997</v>
      </c>
      <c r="AM691" s="41">
        <f t="shared" si="2105"/>
        <v>7571.6360999999997</v>
      </c>
      <c r="AN691" s="41">
        <f t="shared" si="2106"/>
        <v>0</v>
      </c>
      <c r="AO691" s="14">
        <f t="shared" si="2107"/>
        <v>5740.6796999999997</v>
      </c>
      <c r="AP691" s="42">
        <f t="shared" si="2108"/>
        <v>7571.6360999999997</v>
      </c>
      <c r="AQ691" s="42">
        <f t="shared" si="2109"/>
        <v>0</v>
      </c>
      <c r="AR691" s="42">
        <f t="shared" si="2110"/>
        <v>0</v>
      </c>
      <c r="AS691" s="42">
        <f t="shared" si="2111"/>
        <v>0</v>
      </c>
      <c r="AT691" s="42">
        <f t="shared" si="2112"/>
        <v>0</v>
      </c>
      <c r="AU691" s="42">
        <f t="shared" si="2078"/>
        <v>7571.6360999999997</v>
      </c>
      <c r="AV691" s="42">
        <f t="shared" si="2079"/>
        <v>-7571.6360999999997</v>
      </c>
      <c r="AW691" s="42"/>
      <c r="AX691" s="42"/>
      <c r="AY691" s="42"/>
      <c r="AZ691" s="42"/>
      <c r="BA691" s="43">
        <f t="shared" si="2083"/>
        <v>100</v>
      </c>
      <c r="BB691" s="20"/>
    </row>
    <row r="692" spans="2:54" x14ac:dyDescent="0.3">
      <c r="B692" s="38" t="s">
        <v>342</v>
      </c>
      <c r="C692" s="38" t="s">
        <v>125</v>
      </c>
      <c r="D692" s="38" t="s">
        <v>374</v>
      </c>
      <c r="E692" s="39" t="str">
        <f t="shared" si="2073"/>
        <v>1102</v>
      </c>
      <c r="F692" s="38" t="s">
        <v>74</v>
      </c>
      <c r="G692" s="17"/>
      <c r="H692" s="40" t="s">
        <v>75</v>
      </c>
      <c r="I692" s="18"/>
      <c r="J692" s="18"/>
      <c r="K692" s="18"/>
      <c r="L692" s="18"/>
      <c r="M692" s="18"/>
      <c r="N692" s="18"/>
      <c r="O692" s="18">
        <f t="shared" si="2093"/>
        <v>0</v>
      </c>
      <c r="P692" s="18">
        <f t="shared" si="2094"/>
        <v>0</v>
      </c>
      <c r="Q692" s="18">
        <f t="shared" si="2095"/>
        <v>0</v>
      </c>
      <c r="R692" s="18">
        <f t="shared" si="2096"/>
        <v>0</v>
      </c>
      <c r="S692" s="18"/>
      <c r="T692" s="18">
        <f t="shared" si="1931"/>
        <v>0</v>
      </c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41">
        <f t="shared" si="2098"/>
        <v>7571.6360999999997</v>
      </c>
      <c r="AG692" s="41">
        <f t="shared" si="2099"/>
        <v>0</v>
      </c>
      <c r="AH692" s="41">
        <f t="shared" si="2100"/>
        <v>7571.6360999999997</v>
      </c>
      <c r="AI692" s="41">
        <f t="shared" si="2101"/>
        <v>0</v>
      </c>
      <c r="AJ692" s="41">
        <f t="shared" si="2102"/>
        <v>0</v>
      </c>
      <c r="AK692" s="41">
        <f t="shared" si="2103"/>
        <v>0</v>
      </c>
      <c r="AL692" s="41">
        <f t="shared" si="2104"/>
        <v>7571.6360999999997</v>
      </c>
      <c r="AM692" s="41">
        <f t="shared" si="2105"/>
        <v>7571.6360999999997</v>
      </c>
      <c r="AN692" s="41">
        <f t="shared" si="2106"/>
        <v>0</v>
      </c>
      <c r="AO692" s="42">
        <f t="shared" si="2107"/>
        <v>5740.6796999999997</v>
      </c>
      <c r="AP692" s="42">
        <f t="shared" si="2108"/>
        <v>7571.6360999999997</v>
      </c>
      <c r="AQ692" s="42">
        <f t="shared" si="2109"/>
        <v>0</v>
      </c>
      <c r="AR692" s="42">
        <f t="shared" si="2110"/>
        <v>0</v>
      </c>
      <c r="AS692" s="42">
        <f t="shared" si="2111"/>
        <v>0</v>
      </c>
      <c r="AT692" s="42">
        <f t="shared" si="2112"/>
        <v>0</v>
      </c>
      <c r="AU692" s="42">
        <f t="shared" si="2078"/>
        <v>7571.6360999999997</v>
      </c>
      <c r="AV692" s="42">
        <f t="shared" si="2079"/>
        <v>-7571.6360999999997</v>
      </c>
      <c r="AW692" s="42"/>
      <c r="AX692" s="42"/>
      <c r="AY692" s="42"/>
      <c r="AZ692" s="42"/>
      <c r="BA692" s="43">
        <f t="shared" si="2083"/>
        <v>100</v>
      </c>
      <c r="BB692" s="20"/>
    </row>
    <row r="693" spans="2:54" ht="31.2" x14ac:dyDescent="0.3">
      <c r="B693" s="38" t="s">
        <v>342</v>
      </c>
      <c r="C693" s="38" t="s">
        <v>125</v>
      </c>
      <c r="D693" s="38" t="s">
        <v>374</v>
      </c>
      <c r="E693" s="39" t="str">
        <f t="shared" si="2073"/>
        <v>1102</v>
      </c>
      <c r="F693" s="16" t="s">
        <v>473</v>
      </c>
      <c r="G693" s="17"/>
      <c r="H693" s="48" t="s">
        <v>474</v>
      </c>
      <c r="I693" s="18"/>
      <c r="J693" s="18"/>
      <c r="K693" s="18"/>
      <c r="L693" s="18"/>
      <c r="M693" s="18"/>
      <c r="N693" s="18"/>
      <c r="O693" s="18">
        <f t="shared" si="2093"/>
        <v>0</v>
      </c>
      <c r="P693" s="18">
        <f t="shared" si="2094"/>
        <v>0</v>
      </c>
      <c r="Q693" s="18">
        <f t="shared" si="2095"/>
        <v>0</v>
      </c>
      <c r="R693" s="18">
        <f t="shared" si="2096"/>
        <v>0</v>
      </c>
      <c r="S693" s="18"/>
      <c r="T693" s="18">
        <f t="shared" si="1931"/>
        <v>0</v>
      </c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41">
        <f t="shared" si="2098"/>
        <v>7571.6360999999997</v>
      </c>
      <c r="AG693" s="41">
        <f t="shared" si="2099"/>
        <v>0</v>
      </c>
      <c r="AH693" s="41">
        <f t="shared" si="2100"/>
        <v>7571.6360999999997</v>
      </c>
      <c r="AI693" s="41">
        <f t="shared" si="2101"/>
        <v>0</v>
      </c>
      <c r="AJ693" s="41">
        <f t="shared" si="2102"/>
        <v>0</v>
      </c>
      <c r="AK693" s="41">
        <f t="shared" si="2103"/>
        <v>0</v>
      </c>
      <c r="AL693" s="41">
        <f t="shared" si="2104"/>
        <v>7571.6360999999997</v>
      </c>
      <c r="AM693" s="41">
        <f t="shared" si="2105"/>
        <v>7571.6360999999997</v>
      </c>
      <c r="AN693" s="41">
        <f t="shared" si="2106"/>
        <v>0</v>
      </c>
      <c r="AO693" s="14">
        <f t="shared" si="2107"/>
        <v>5740.6796999999997</v>
      </c>
      <c r="AP693" s="42">
        <f t="shared" si="2108"/>
        <v>7571.6360999999997</v>
      </c>
      <c r="AQ693" s="42">
        <f t="shared" si="2109"/>
        <v>0</v>
      </c>
      <c r="AR693" s="42">
        <f t="shared" si="2110"/>
        <v>0</v>
      </c>
      <c r="AS693" s="42">
        <f t="shared" si="2111"/>
        <v>0</v>
      </c>
      <c r="AT693" s="42">
        <f t="shared" si="2112"/>
        <v>0</v>
      </c>
      <c r="AU693" s="42">
        <f t="shared" si="2078"/>
        <v>7571.6360999999997</v>
      </c>
      <c r="AV693" s="42">
        <f t="shared" si="2079"/>
        <v>-7571.6360999999997</v>
      </c>
      <c r="AW693" s="42"/>
      <c r="AX693" s="42"/>
      <c r="AY693" s="42"/>
      <c r="AZ693" s="42"/>
      <c r="BA693" s="43">
        <f t="shared" si="2083"/>
        <v>100</v>
      </c>
      <c r="BB693" s="20"/>
    </row>
    <row r="694" spans="2:54" ht="31.2" x14ac:dyDescent="0.3">
      <c r="B694" s="38" t="s">
        <v>342</v>
      </c>
      <c r="C694" s="38" t="s">
        <v>125</v>
      </c>
      <c r="D694" s="38" t="s">
        <v>374</v>
      </c>
      <c r="E694" s="39" t="str">
        <f t="shared" si="2073"/>
        <v>1102</v>
      </c>
      <c r="F694" s="16" t="s">
        <v>473</v>
      </c>
      <c r="G694" s="16" t="s">
        <v>150</v>
      </c>
      <c r="H694" s="40" t="s">
        <v>151</v>
      </c>
      <c r="I694" s="18"/>
      <c r="J694" s="18"/>
      <c r="K694" s="18"/>
      <c r="L694" s="18"/>
      <c r="M694" s="18"/>
      <c r="N694" s="18"/>
      <c r="O694" s="18">
        <v>0</v>
      </c>
      <c r="P694" s="18">
        <v>0</v>
      </c>
      <c r="Q694" s="18">
        <v>0</v>
      </c>
      <c r="R694" s="18">
        <v>0</v>
      </c>
      <c r="S694" s="18"/>
      <c r="T694" s="18">
        <f t="shared" si="1931"/>
        <v>0</v>
      </c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41">
        <v>7571.6360999999997</v>
      </c>
      <c r="AG694" s="41"/>
      <c r="AH694" s="41">
        <f>AF694</f>
        <v>7571.6360999999997</v>
      </c>
      <c r="AI694" s="41">
        <f>AG694</f>
        <v>0</v>
      </c>
      <c r="AJ694" s="41">
        <v>0</v>
      </c>
      <c r="AK694" s="41">
        <v>0</v>
      </c>
      <c r="AL694" s="41">
        <v>7571.6360999999997</v>
      </c>
      <c r="AM694" s="41">
        <f>AL694</f>
        <v>7571.6360999999997</v>
      </c>
      <c r="AN694" s="41">
        <v>0</v>
      </c>
      <c r="AO694" s="42">
        <v>5740.6796999999997</v>
      </c>
      <c r="AP694" s="42">
        <v>7571.6360999999997</v>
      </c>
      <c r="AQ694" s="42">
        <v>0</v>
      </c>
      <c r="AR694" s="42">
        <v>0</v>
      </c>
      <c r="AS694" s="42">
        <v>0</v>
      </c>
      <c r="AT694" s="42">
        <v>0</v>
      </c>
      <c r="AU694" s="42">
        <f t="shared" si="2078"/>
        <v>7571.6360999999997</v>
      </c>
      <c r="AV694" s="42">
        <f t="shared" si="2079"/>
        <v>-7571.6360999999997</v>
      </c>
      <c r="AW694" s="42"/>
      <c r="AX694" s="42"/>
      <c r="AY694" s="42"/>
      <c r="AZ694" s="42"/>
      <c r="BA694" s="43">
        <f t="shared" si="2083"/>
        <v>100</v>
      </c>
      <c r="BB694" s="20"/>
    </row>
    <row r="695" spans="2:54" s="30" customFormat="1" x14ac:dyDescent="0.3">
      <c r="B695" s="31" t="s">
        <v>342</v>
      </c>
      <c r="C695" s="31" t="s">
        <v>125</v>
      </c>
      <c r="D695" s="31" t="s">
        <v>94</v>
      </c>
      <c r="E695" s="29" t="str">
        <f t="shared" si="2073"/>
        <v>1103</v>
      </c>
      <c r="F695" s="31"/>
      <c r="G695" s="59"/>
      <c r="H695" s="32" t="s">
        <v>475</v>
      </c>
      <c r="I695" s="33">
        <f t="shared" ref="I695:S695" si="2113">I696+I703</f>
        <v>59546</v>
      </c>
      <c r="J695" s="33">
        <f t="shared" si="2113"/>
        <v>67467</v>
      </c>
      <c r="K695" s="33">
        <f t="shared" si="2113"/>
        <v>55469</v>
      </c>
      <c r="L695" s="33">
        <f t="shared" si="2113"/>
        <v>0</v>
      </c>
      <c r="M695" s="33">
        <f t="shared" si="2113"/>
        <v>0</v>
      </c>
      <c r="N695" s="33">
        <f t="shared" si="2113"/>
        <v>0</v>
      </c>
      <c r="O695" s="33">
        <f t="shared" si="2113"/>
        <v>3670.7</v>
      </c>
      <c r="P695" s="33">
        <f t="shared" si="2113"/>
        <v>0</v>
      </c>
      <c r="Q695" s="33">
        <f t="shared" si="2113"/>
        <v>0</v>
      </c>
      <c r="R695" s="33">
        <f t="shared" si="2113"/>
        <v>0</v>
      </c>
      <c r="S695" s="33">
        <f t="shared" si="2113"/>
        <v>9947.384</v>
      </c>
      <c r="T695" s="33">
        <f t="shared" si="1931"/>
        <v>73164.084000000003</v>
      </c>
      <c r="U695" s="33">
        <f t="shared" si="2075"/>
        <v>67467</v>
      </c>
      <c r="V695" s="33">
        <f t="shared" si="2076"/>
        <v>55469</v>
      </c>
      <c r="W695" s="33">
        <f t="shared" ref="W695:AT695" si="2114">W696+W703</f>
        <v>12.475000000000001</v>
      </c>
      <c r="X695" s="33">
        <f t="shared" si="2114"/>
        <v>0</v>
      </c>
      <c r="Y695" s="33">
        <f t="shared" si="2114"/>
        <v>9934.9089999999997</v>
      </c>
      <c r="Z695" s="33">
        <f t="shared" si="2114"/>
        <v>0</v>
      </c>
      <c r="AA695" s="33">
        <f t="shared" si="2114"/>
        <v>0</v>
      </c>
      <c r="AB695" s="33">
        <f t="shared" si="2114"/>
        <v>-10876.1</v>
      </c>
      <c r="AC695" s="33">
        <f t="shared" si="2114"/>
        <v>0</v>
      </c>
      <c r="AD695" s="33">
        <f t="shared" si="2114"/>
        <v>0</v>
      </c>
      <c r="AE695" s="33">
        <f t="shared" si="2114"/>
        <v>0</v>
      </c>
      <c r="AF695" s="34">
        <f t="shared" si="2114"/>
        <v>148603.7874</v>
      </c>
      <c r="AG695" s="34">
        <f t="shared" si="2114"/>
        <v>0</v>
      </c>
      <c r="AH695" s="34">
        <f t="shared" si="2114"/>
        <v>0</v>
      </c>
      <c r="AI695" s="34">
        <f t="shared" si="2114"/>
        <v>0</v>
      </c>
      <c r="AJ695" s="34">
        <f t="shared" si="2114"/>
        <v>0</v>
      </c>
      <c r="AK695" s="34">
        <f t="shared" si="2114"/>
        <v>0</v>
      </c>
      <c r="AL695" s="34">
        <f t="shared" si="2114"/>
        <v>146680.51739000002</v>
      </c>
      <c r="AM695" s="34">
        <f t="shared" si="2114"/>
        <v>0</v>
      </c>
      <c r="AN695" s="34">
        <f t="shared" si="2114"/>
        <v>0</v>
      </c>
      <c r="AO695" s="35">
        <f t="shared" si="2114"/>
        <v>90060.49222</v>
      </c>
      <c r="AP695" s="36">
        <f t="shared" si="2114"/>
        <v>146537.66466000001</v>
      </c>
      <c r="AQ695" s="36">
        <f t="shared" si="2114"/>
        <v>3670.7</v>
      </c>
      <c r="AR695" s="36">
        <f t="shared" si="2114"/>
        <v>0</v>
      </c>
      <c r="AS695" s="36">
        <f t="shared" si="2114"/>
        <v>0</v>
      </c>
      <c r="AT695" s="36">
        <f t="shared" si="2114"/>
        <v>0</v>
      </c>
      <c r="AU695" s="36">
        <f t="shared" si="2078"/>
        <v>150208.36466000002</v>
      </c>
      <c r="AV695" s="36">
        <f t="shared" si="2079"/>
        <v>-77044.280660000019</v>
      </c>
      <c r="AW695" s="36">
        <f t="shared" si="2080"/>
        <v>83111.468000000008</v>
      </c>
      <c r="AX695" s="36">
        <f t="shared" si="2081"/>
        <v>56590.9</v>
      </c>
      <c r="AY695" s="36">
        <f t="shared" si="2082"/>
        <v>55469</v>
      </c>
      <c r="AZ695" s="36">
        <f>AZ696+AZ703</f>
        <v>0</v>
      </c>
      <c r="BA695" s="37">
        <f t="shared" si="2083"/>
        <v>98.705773221766506</v>
      </c>
      <c r="BB695" s="20"/>
    </row>
    <row r="696" spans="2:54" ht="31.2" x14ac:dyDescent="0.3">
      <c r="B696" s="38" t="s">
        <v>342</v>
      </c>
      <c r="C696" s="38" t="s">
        <v>125</v>
      </c>
      <c r="D696" s="38" t="s">
        <v>94</v>
      </c>
      <c r="E696" s="39" t="str">
        <f t="shared" si="2073"/>
        <v>1103</v>
      </c>
      <c r="F696" s="17" t="s">
        <v>465</v>
      </c>
      <c r="G696" s="17"/>
      <c r="H696" s="40" t="s">
        <v>466</v>
      </c>
      <c r="I696" s="18">
        <f t="shared" ref="I696:I697" si="2115">I697</f>
        <v>15768.7</v>
      </c>
      <c r="J696" s="18">
        <f t="shared" ref="J696:J697" si="2116">J697</f>
        <v>15772.2</v>
      </c>
      <c r="K696" s="18">
        <f t="shared" ref="K696:K697" si="2117">K697</f>
        <v>15772.2</v>
      </c>
      <c r="L696" s="18">
        <f t="shared" ref="L696:L697" si="2118">L697</f>
        <v>0</v>
      </c>
      <c r="M696" s="18">
        <f t="shared" ref="M696:M697" si="2119">M697</f>
        <v>0</v>
      </c>
      <c r="N696" s="18">
        <f t="shared" ref="N696:N697" si="2120">N697</f>
        <v>0</v>
      </c>
      <c r="O696" s="18">
        <f t="shared" ref="O696:O697" si="2121">O697</f>
        <v>0</v>
      </c>
      <c r="P696" s="18">
        <f t="shared" ref="P696:P697" si="2122">P697</f>
        <v>0</v>
      </c>
      <c r="Q696" s="18">
        <f t="shared" ref="Q696:Q697" si="2123">Q697</f>
        <v>0</v>
      </c>
      <c r="R696" s="18">
        <f t="shared" ref="R696:R697" si="2124">R697</f>
        <v>0</v>
      </c>
      <c r="S696" s="18">
        <f t="shared" ref="S696:S697" si="2125">S697</f>
        <v>0</v>
      </c>
      <c r="T696" s="18">
        <f t="shared" si="1931"/>
        <v>15768.7</v>
      </c>
      <c r="U696" s="18">
        <f t="shared" si="2075"/>
        <v>15772.2</v>
      </c>
      <c r="V696" s="18">
        <f t="shared" si="2076"/>
        <v>15772.2</v>
      </c>
      <c r="W696" s="18">
        <f t="shared" ref="W696:W697" si="2126">W697</f>
        <v>0</v>
      </c>
      <c r="X696" s="18">
        <f t="shared" ref="X696:X697" si="2127">X697</f>
        <v>0</v>
      </c>
      <c r="Y696" s="18">
        <f t="shared" ref="Y696:Y697" si="2128">Y697</f>
        <v>0</v>
      </c>
      <c r="Z696" s="18">
        <f t="shared" ref="Z696:Z697" si="2129">Z697</f>
        <v>0</v>
      </c>
      <c r="AA696" s="18">
        <f t="shared" ref="AA696:AA697" si="2130">AA697</f>
        <v>0</v>
      </c>
      <c r="AB696" s="18">
        <f t="shared" ref="AB696:AB697" si="2131">AB697</f>
        <v>0</v>
      </c>
      <c r="AC696" s="18">
        <f t="shared" ref="AC696:AC697" si="2132">AC697</f>
        <v>0</v>
      </c>
      <c r="AD696" s="18">
        <f t="shared" ref="AD696:AD697" si="2133">AD697</f>
        <v>0</v>
      </c>
      <c r="AE696" s="18">
        <f t="shared" ref="AE696:AE697" si="2134">AE697</f>
        <v>0</v>
      </c>
      <c r="AF696" s="41">
        <f t="shared" ref="AF696:AF697" si="2135">AF697</f>
        <v>14137.540130000001</v>
      </c>
      <c r="AG696" s="41">
        <f t="shared" ref="AG696:AG697" si="2136">AG697</f>
        <v>0</v>
      </c>
      <c r="AH696" s="41">
        <f t="shared" ref="AH696:AH697" si="2137">AH697</f>
        <v>0</v>
      </c>
      <c r="AI696" s="41">
        <f t="shared" ref="AI696:AI697" si="2138">AI697</f>
        <v>0</v>
      </c>
      <c r="AJ696" s="41">
        <f t="shared" ref="AJ696:AJ697" si="2139">AJ697</f>
        <v>0</v>
      </c>
      <c r="AK696" s="41">
        <f t="shared" ref="AK696:AK697" si="2140">AK697</f>
        <v>0</v>
      </c>
      <c r="AL696" s="41">
        <f t="shared" ref="AL696:AL697" si="2141">AL697</f>
        <v>14137.540130000001</v>
      </c>
      <c r="AM696" s="41">
        <f t="shared" ref="AM696:AM697" si="2142">AM697</f>
        <v>0</v>
      </c>
      <c r="AN696" s="41">
        <f t="shared" ref="AN696:AN697" si="2143">AN697</f>
        <v>0</v>
      </c>
      <c r="AO696" s="42">
        <f t="shared" ref="AO696:AO697" si="2144">AO697</f>
        <v>10184.699999999999</v>
      </c>
      <c r="AP696" s="42">
        <f t="shared" ref="AP696:AP697" si="2145">AP697</f>
        <v>15768.7</v>
      </c>
      <c r="AQ696" s="42">
        <f t="shared" ref="AQ696:AQ697" si="2146">AQ697</f>
        <v>0</v>
      </c>
      <c r="AR696" s="42">
        <f t="shared" ref="AR696:AR697" si="2147">AR697</f>
        <v>0</v>
      </c>
      <c r="AS696" s="42">
        <f t="shared" ref="AS696:AS697" si="2148">AS697</f>
        <v>0</v>
      </c>
      <c r="AT696" s="42">
        <f t="shared" ref="AT696:AT697" si="2149">AT697</f>
        <v>0</v>
      </c>
      <c r="AU696" s="42">
        <f t="shared" si="2078"/>
        <v>15768.7</v>
      </c>
      <c r="AV696" s="42">
        <f t="shared" si="2079"/>
        <v>0</v>
      </c>
      <c r="AW696" s="42">
        <f t="shared" si="2080"/>
        <v>15768.7</v>
      </c>
      <c r="AX696" s="42">
        <f t="shared" si="2081"/>
        <v>15772.2</v>
      </c>
      <c r="AY696" s="42">
        <f t="shared" si="2082"/>
        <v>15772.2</v>
      </c>
      <c r="AZ696" s="42">
        <f t="shared" ref="AZ696:AZ697" si="2150">AZ697</f>
        <v>0</v>
      </c>
      <c r="BA696" s="43">
        <f t="shared" si="2083"/>
        <v>100</v>
      </c>
      <c r="BB696" s="20"/>
    </row>
    <row r="697" spans="2:54" x14ac:dyDescent="0.3">
      <c r="B697" s="38" t="s">
        <v>342</v>
      </c>
      <c r="C697" s="38" t="s">
        <v>125</v>
      </c>
      <c r="D697" s="38" t="s">
        <v>94</v>
      </c>
      <c r="E697" s="39" t="str">
        <f t="shared" si="2073"/>
        <v>1103</v>
      </c>
      <c r="F697" s="17" t="s">
        <v>467</v>
      </c>
      <c r="G697" s="17"/>
      <c r="H697" s="40" t="s">
        <v>49</v>
      </c>
      <c r="I697" s="18">
        <f t="shared" si="2115"/>
        <v>15768.7</v>
      </c>
      <c r="J697" s="18">
        <f t="shared" si="2116"/>
        <v>15772.2</v>
      </c>
      <c r="K697" s="18">
        <f t="shared" si="2117"/>
        <v>15772.2</v>
      </c>
      <c r="L697" s="18">
        <f t="shared" si="2118"/>
        <v>0</v>
      </c>
      <c r="M697" s="18">
        <f t="shared" si="2119"/>
        <v>0</v>
      </c>
      <c r="N697" s="18">
        <f t="shared" si="2120"/>
        <v>0</v>
      </c>
      <c r="O697" s="18">
        <f t="shared" si="2121"/>
        <v>0</v>
      </c>
      <c r="P697" s="18">
        <f t="shared" si="2122"/>
        <v>0</v>
      </c>
      <c r="Q697" s="18">
        <f t="shared" si="2123"/>
        <v>0</v>
      </c>
      <c r="R697" s="18">
        <f t="shared" si="2124"/>
        <v>0</v>
      </c>
      <c r="S697" s="18">
        <f t="shared" si="2125"/>
        <v>0</v>
      </c>
      <c r="T697" s="18">
        <f t="shared" si="1931"/>
        <v>15768.7</v>
      </c>
      <c r="U697" s="18">
        <f t="shared" si="2075"/>
        <v>15772.2</v>
      </c>
      <c r="V697" s="18">
        <f t="shared" si="2076"/>
        <v>15772.2</v>
      </c>
      <c r="W697" s="18">
        <f t="shared" si="2126"/>
        <v>0</v>
      </c>
      <c r="X697" s="18">
        <f t="shared" si="2127"/>
        <v>0</v>
      </c>
      <c r="Y697" s="18">
        <f t="shared" si="2128"/>
        <v>0</v>
      </c>
      <c r="Z697" s="18">
        <f t="shared" si="2129"/>
        <v>0</v>
      </c>
      <c r="AA697" s="18">
        <f t="shared" si="2130"/>
        <v>0</v>
      </c>
      <c r="AB697" s="18">
        <f t="shared" si="2131"/>
        <v>0</v>
      </c>
      <c r="AC697" s="18">
        <f t="shared" si="2132"/>
        <v>0</v>
      </c>
      <c r="AD697" s="18">
        <f t="shared" si="2133"/>
        <v>0</v>
      </c>
      <c r="AE697" s="18">
        <f t="shared" si="2134"/>
        <v>0</v>
      </c>
      <c r="AF697" s="41">
        <f t="shared" si="2135"/>
        <v>14137.540130000001</v>
      </c>
      <c r="AG697" s="41">
        <f t="shared" si="2136"/>
        <v>0</v>
      </c>
      <c r="AH697" s="41">
        <f t="shared" si="2137"/>
        <v>0</v>
      </c>
      <c r="AI697" s="41">
        <f t="shared" si="2138"/>
        <v>0</v>
      </c>
      <c r="AJ697" s="41">
        <f t="shared" si="2139"/>
        <v>0</v>
      </c>
      <c r="AK697" s="41">
        <f t="shared" si="2140"/>
        <v>0</v>
      </c>
      <c r="AL697" s="41">
        <f t="shared" si="2141"/>
        <v>14137.540130000001</v>
      </c>
      <c r="AM697" s="41">
        <f t="shared" si="2142"/>
        <v>0</v>
      </c>
      <c r="AN697" s="41">
        <f t="shared" si="2143"/>
        <v>0</v>
      </c>
      <c r="AO697" s="14">
        <f t="shared" si="2144"/>
        <v>10184.699999999999</v>
      </c>
      <c r="AP697" s="42">
        <f t="shared" si="2145"/>
        <v>15768.7</v>
      </c>
      <c r="AQ697" s="42">
        <f t="shared" si="2146"/>
        <v>0</v>
      </c>
      <c r="AR697" s="42">
        <f t="shared" si="2147"/>
        <v>0</v>
      </c>
      <c r="AS697" s="42">
        <f t="shared" si="2148"/>
        <v>0</v>
      </c>
      <c r="AT697" s="42">
        <f t="shared" si="2149"/>
        <v>0</v>
      </c>
      <c r="AU697" s="42">
        <f t="shared" si="2078"/>
        <v>15768.7</v>
      </c>
      <c r="AV697" s="42">
        <f t="shared" si="2079"/>
        <v>0</v>
      </c>
      <c r="AW697" s="42">
        <f t="shared" si="2080"/>
        <v>15768.7</v>
      </c>
      <c r="AX697" s="42">
        <f t="shared" si="2081"/>
        <v>15772.2</v>
      </c>
      <c r="AY697" s="42">
        <f t="shared" si="2082"/>
        <v>15772.2</v>
      </c>
      <c r="AZ697" s="42">
        <f t="shared" si="2150"/>
        <v>0</v>
      </c>
      <c r="BA697" s="43">
        <f t="shared" si="2083"/>
        <v>100</v>
      </c>
      <c r="BB697" s="20"/>
    </row>
    <row r="698" spans="2:54" ht="31.2" x14ac:dyDescent="0.3">
      <c r="B698" s="38" t="s">
        <v>342</v>
      </c>
      <c r="C698" s="38" t="s">
        <v>125</v>
      </c>
      <c r="D698" s="38" t="s">
        <v>94</v>
      </c>
      <c r="E698" s="39" t="str">
        <f t="shared" si="2073"/>
        <v>1103</v>
      </c>
      <c r="F698" s="17" t="s">
        <v>476</v>
      </c>
      <c r="G698" s="17"/>
      <c r="H698" s="40" t="s">
        <v>477</v>
      </c>
      <c r="I698" s="18">
        <f t="shared" ref="I698:S698" si="2151">I699+I701</f>
        <v>15768.7</v>
      </c>
      <c r="J698" s="18">
        <f t="shared" si="2151"/>
        <v>15772.2</v>
      </c>
      <c r="K698" s="18">
        <f t="shared" si="2151"/>
        <v>15772.2</v>
      </c>
      <c r="L698" s="18">
        <f t="shared" si="2151"/>
        <v>0</v>
      </c>
      <c r="M698" s="18">
        <f t="shared" si="2151"/>
        <v>0</v>
      </c>
      <c r="N698" s="18">
        <f t="shared" si="2151"/>
        <v>0</v>
      </c>
      <c r="O698" s="18">
        <f t="shared" si="2151"/>
        <v>0</v>
      </c>
      <c r="P698" s="18">
        <f t="shared" si="2151"/>
        <v>0</v>
      </c>
      <c r="Q698" s="18">
        <f t="shared" si="2151"/>
        <v>0</v>
      </c>
      <c r="R698" s="18">
        <f t="shared" si="2151"/>
        <v>0</v>
      </c>
      <c r="S698" s="18">
        <f t="shared" si="2151"/>
        <v>0</v>
      </c>
      <c r="T698" s="18">
        <f t="shared" si="1931"/>
        <v>15768.7</v>
      </c>
      <c r="U698" s="18">
        <f t="shared" si="2075"/>
        <v>15772.2</v>
      </c>
      <c r="V698" s="18">
        <f t="shared" si="2076"/>
        <v>15772.2</v>
      </c>
      <c r="W698" s="18">
        <f t="shared" ref="W698:AT698" si="2152">W699+W701</f>
        <v>0</v>
      </c>
      <c r="X698" s="18">
        <f t="shared" si="2152"/>
        <v>0</v>
      </c>
      <c r="Y698" s="18">
        <f t="shared" si="2152"/>
        <v>0</v>
      </c>
      <c r="Z698" s="18">
        <f t="shared" si="2152"/>
        <v>0</v>
      </c>
      <c r="AA698" s="18">
        <f t="shared" si="2152"/>
        <v>0</v>
      </c>
      <c r="AB698" s="18">
        <f t="shared" si="2152"/>
        <v>0</v>
      </c>
      <c r="AC698" s="18">
        <f t="shared" si="2152"/>
        <v>0</v>
      </c>
      <c r="AD698" s="18">
        <f t="shared" si="2152"/>
        <v>0</v>
      </c>
      <c r="AE698" s="18">
        <f t="shared" si="2152"/>
        <v>0</v>
      </c>
      <c r="AF698" s="41">
        <f t="shared" si="2152"/>
        <v>14137.540130000001</v>
      </c>
      <c r="AG698" s="41">
        <f t="shared" si="2152"/>
        <v>0</v>
      </c>
      <c r="AH698" s="41">
        <f t="shared" si="2152"/>
        <v>0</v>
      </c>
      <c r="AI698" s="41">
        <f t="shared" si="2152"/>
        <v>0</v>
      </c>
      <c r="AJ698" s="41">
        <f t="shared" si="2152"/>
        <v>0</v>
      </c>
      <c r="AK698" s="41">
        <f t="shared" si="2152"/>
        <v>0</v>
      </c>
      <c r="AL698" s="41">
        <f t="shared" si="2152"/>
        <v>14137.540130000001</v>
      </c>
      <c r="AM698" s="41">
        <f t="shared" si="2152"/>
        <v>0</v>
      </c>
      <c r="AN698" s="41">
        <f t="shared" si="2152"/>
        <v>0</v>
      </c>
      <c r="AO698" s="42">
        <f t="shared" si="2152"/>
        <v>10184.699999999999</v>
      </c>
      <c r="AP698" s="42">
        <f t="shared" si="2152"/>
        <v>15768.7</v>
      </c>
      <c r="AQ698" s="42">
        <f t="shared" si="2152"/>
        <v>0</v>
      </c>
      <c r="AR698" s="42">
        <f t="shared" si="2152"/>
        <v>0</v>
      </c>
      <c r="AS698" s="42">
        <f t="shared" si="2152"/>
        <v>0</v>
      </c>
      <c r="AT698" s="42">
        <f t="shared" si="2152"/>
        <v>0</v>
      </c>
      <c r="AU698" s="42">
        <f t="shared" si="2078"/>
        <v>15768.7</v>
      </c>
      <c r="AV698" s="42">
        <f t="shared" si="2079"/>
        <v>0</v>
      </c>
      <c r="AW698" s="42">
        <f t="shared" si="2080"/>
        <v>15768.7</v>
      </c>
      <c r="AX698" s="42">
        <f t="shared" si="2081"/>
        <v>15772.2</v>
      </c>
      <c r="AY698" s="42">
        <f t="shared" si="2082"/>
        <v>15772.2</v>
      </c>
      <c r="AZ698" s="42">
        <f>AZ699+AZ701</f>
        <v>0</v>
      </c>
      <c r="BA698" s="43">
        <f t="shared" si="2083"/>
        <v>100</v>
      </c>
      <c r="BB698" s="20"/>
    </row>
    <row r="699" spans="2:54" ht="46.8" x14ac:dyDescent="0.3">
      <c r="B699" s="38" t="s">
        <v>342</v>
      </c>
      <c r="C699" s="38" t="s">
        <v>125</v>
      </c>
      <c r="D699" s="38" t="s">
        <v>94</v>
      </c>
      <c r="E699" s="39" t="str">
        <f t="shared" si="2073"/>
        <v>1103</v>
      </c>
      <c r="F699" s="17" t="s">
        <v>478</v>
      </c>
      <c r="G699" s="17"/>
      <c r="H699" s="40" t="s">
        <v>71</v>
      </c>
      <c r="I699" s="18">
        <f t="shared" ref="I699:S699" si="2153">I700</f>
        <v>15764.1</v>
      </c>
      <c r="J699" s="18">
        <f t="shared" si="2153"/>
        <v>15772.2</v>
      </c>
      <c r="K699" s="18">
        <f t="shared" si="2153"/>
        <v>15772.2</v>
      </c>
      <c r="L699" s="18">
        <f t="shared" si="2153"/>
        <v>0</v>
      </c>
      <c r="M699" s="18">
        <f t="shared" si="2153"/>
        <v>0</v>
      </c>
      <c r="N699" s="18">
        <f t="shared" si="2153"/>
        <v>0</v>
      </c>
      <c r="O699" s="18">
        <f t="shared" si="2153"/>
        <v>0</v>
      </c>
      <c r="P699" s="18">
        <f t="shared" si="2153"/>
        <v>0</v>
      </c>
      <c r="Q699" s="18">
        <f t="shared" si="2153"/>
        <v>0</v>
      </c>
      <c r="R699" s="18">
        <f t="shared" si="2153"/>
        <v>0</v>
      </c>
      <c r="S699" s="18">
        <f t="shared" si="2153"/>
        <v>0</v>
      </c>
      <c r="T699" s="18">
        <f t="shared" si="1931"/>
        <v>15764.1</v>
      </c>
      <c r="U699" s="18">
        <f t="shared" si="2075"/>
        <v>15772.2</v>
      </c>
      <c r="V699" s="18">
        <f t="shared" si="2076"/>
        <v>15772.2</v>
      </c>
      <c r="W699" s="18">
        <f t="shared" ref="W699:AT699" si="2154">W700</f>
        <v>0</v>
      </c>
      <c r="X699" s="18">
        <f t="shared" si="2154"/>
        <v>0</v>
      </c>
      <c r="Y699" s="18">
        <f t="shared" si="2154"/>
        <v>0</v>
      </c>
      <c r="Z699" s="18">
        <f t="shared" si="2154"/>
        <v>0</v>
      </c>
      <c r="AA699" s="18">
        <f t="shared" si="2154"/>
        <v>0</v>
      </c>
      <c r="AB699" s="18">
        <f t="shared" si="2154"/>
        <v>0</v>
      </c>
      <c r="AC699" s="18">
        <f t="shared" si="2154"/>
        <v>0</v>
      </c>
      <c r="AD699" s="18">
        <f t="shared" si="2154"/>
        <v>0</v>
      </c>
      <c r="AE699" s="18">
        <f t="shared" si="2154"/>
        <v>0</v>
      </c>
      <c r="AF699" s="41">
        <f t="shared" si="2154"/>
        <v>14132.940130000001</v>
      </c>
      <c r="AG699" s="41">
        <f t="shared" si="2154"/>
        <v>0</v>
      </c>
      <c r="AH699" s="41">
        <f t="shared" si="2154"/>
        <v>0</v>
      </c>
      <c r="AI699" s="41">
        <f t="shared" si="2154"/>
        <v>0</v>
      </c>
      <c r="AJ699" s="41">
        <f t="shared" si="2154"/>
        <v>0</v>
      </c>
      <c r="AK699" s="41">
        <f t="shared" si="2154"/>
        <v>0</v>
      </c>
      <c r="AL699" s="41">
        <f t="shared" si="2154"/>
        <v>14132.940130000001</v>
      </c>
      <c r="AM699" s="41">
        <f t="shared" si="2154"/>
        <v>0</v>
      </c>
      <c r="AN699" s="41">
        <f t="shared" si="2154"/>
        <v>0</v>
      </c>
      <c r="AO699" s="14">
        <f t="shared" si="2154"/>
        <v>10181.9</v>
      </c>
      <c r="AP699" s="42">
        <f t="shared" si="2154"/>
        <v>15764.1</v>
      </c>
      <c r="AQ699" s="42">
        <f t="shared" si="2154"/>
        <v>0</v>
      </c>
      <c r="AR699" s="42">
        <f t="shared" si="2154"/>
        <v>0</v>
      </c>
      <c r="AS699" s="42">
        <f t="shared" si="2154"/>
        <v>0</v>
      </c>
      <c r="AT699" s="42">
        <f t="shared" si="2154"/>
        <v>0</v>
      </c>
      <c r="AU699" s="42">
        <f t="shared" si="2078"/>
        <v>15764.1</v>
      </c>
      <c r="AV699" s="42">
        <f t="shared" si="2079"/>
        <v>0</v>
      </c>
      <c r="AW699" s="42">
        <f t="shared" si="2080"/>
        <v>15764.1</v>
      </c>
      <c r="AX699" s="42">
        <f t="shared" si="2081"/>
        <v>15772.2</v>
      </c>
      <c r="AY699" s="42">
        <f t="shared" si="2082"/>
        <v>15772.2</v>
      </c>
      <c r="AZ699" s="42">
        <f>AZ700</f>
        <v>0</v>
      </c>
      <c r="BA699" s="43">
        <f t="shared" si="2083"/>
        <v>100</v>
      </c>
      <c r="BB699" s="20"/>
    </row>
    <row r="700" spans="2:54" ht="31.2" x14ac:dyDescent="0.3">
      <c r="B700" s="38" t="s">
        <v>342</v>
      </c>
      <c r="C700" s="38" t="s">
        <v>125</v>
      </c>
      <c r="D700" s="38" t="s">
        <v>94</v>
      </c>
      <c r="E700" s="39" t="str">
        <f t="shared" si="2073"/>
        <v>1103</v>
      </c>
      <c r="F700" s="17" t="s">
        <v>478</v>
      </c>
      <c r="G700" s="16" t="s">
        <v>150</v>
      </c>
      <c r="H700" s="40" t="s">
        <v>151</v>
      </c>
      <c r="I700" s="18">
        <v>15764.1</v>
      </c>
      <c r="J700" s="18">
        <v>15772.2</v>
      </c>
      <c r="K700" s="18">
        <v>15772.2</v>
      </c>
      <c r="L700" s="18"/>
      <c r="M700" s="18"/>
      <c r="N700" s="18"/>
      <c r="O700" s="18">
        <v>0</v>
      </c>
      <c r="P700" s="18">
        <v>0</v>
      </c>
      <c r="Q700" s="18">
        <v>0</v>
      </c>
      <c r="R700" s="18">
        <v>0</v>
      </c>
      <c r="S700" s="18"/>
      <c r="T700" s="18">
        <f t="shared" si="1931"/>
        <v>15764.1</v>
      </c>
      <c r="U700" s="18">
        <f t="shared" si="2075"/>
        <v>15772.2</v>
      </c>
      <c r="V700" s="18">
        <f t="shared" si="2076"/>
        <v>15772.2</v>
      </c>
      <c r="W700" s="18"/>
      <c r="X700" s="18"/>
      <c r="Y700" s="18"/>
      <c r="Z700" s="18"/>
      <c r="AA700" s="18"/>
      <c r="AB700" s="18"/>
      <c r="AC700" s="18"/>
      <c r="AD700" s="18"/>
      <c r="AE700" s="18"/>
      <c r="AF700" s="41">
        <v>14132.940130000001</v>
      </c>
      <c r="AG700" s="41"/>
      <c r="AH700" s="41">
        <v>0</v>
      </c>
      <c r="AI700" s="41">
        <v>0</v>
      </c>
      <c r="AJ700" s="41">
        <v>0</v>
      </c>
      <c r="AK700" s="41">
        <v>0</v>
      </c>
      <c r="AL700" s="41">
        <v>14132.940130000001</v>
      </c>
      <c r="AM700" s="41">
        <v>0</v>
      </c>
      <c r="AN700" s="41">
        <v>0</v>
      </c>
      <c r="AO700" s="42">
        <v>10181.9</v>
      </c>
      <c r="AP700" s="42">
        <v>15764.1</v>
      </c>
      <c r="AQ700" s="42">
        <v>0</v>
      </c>
      <c r="AR700" s="42">
        <v>0</v>
      </c>
      <c r="AS700" s="42">
        <v>0</v>
      </c>
      <c r="AT700" s="42">
        <v>0</v>
      </c>
      <c r="AU700" s="42">
        <f t="shared" si="2078"/>
        <v>15764.1</v>
      </c>
      <c r="AV700" s="42">
        <f t="shared" si="2079"/>
        <v>0</v>
      </c>
      <c r="AW700" s="42">
        <f t="shared" si="2080"/>
        <v>15764.1</v>
      </c>
      <c r="AX700" s="42">
        <f t="shared" si="2081"/>
        <v>15772.2</v>
      </c>
      <c r="AY700" s="42">
        <f t="shared" si="2082"/>
        <v>15772.2</v>
      </c>
      <c r="AZ700" s="42"/>
      <c r="BA700" s="43">
        <f t="shared" si="2083"/>
        <v>100</v>
      </c>
      <c r="BB700" s="44"/>
    </row>
    <row r="701" spans="2:54" x14ac:dyDescent="0.3">
      <c r="B701" s="38" t="s">
        <v>342</v>
      </c>
      <c r="C701" s="38" t="s">
        <v>125</v>
      </c>
      <c r="D701" s="38" t="s">
        <v>94</v>
      </c>
      <c r="E701" s="39" t="str">
        <f t="shared" si="2073"/>
        <v>1103</v>
      </c>
      <c r="F701" s="17" t="s">
        <v>479</v>
      </c>
      <c r="G701" s="17"/>
      <c r="H701" s="40" t="s">
        <v>255</v>
      </c>
      <c r="I701" s="18">
        <f t="shared" ref="I701:S701" si="2155">I702</f>
        <v>4.5999999999999996</v>
      </c>
      <c r="J701" s="18">
        <f t="shared" si="2155"/>
        <v>0</v>
      </c>
      <c r="K701" s="18">
        <f t="shared" si="2155"/>
        <v>0</v>
      </c>
      <c r="L701" s="18">
        <f t="shared" si="2155"/>
        <v>0</v>
      </c>
      <c r="M701" s="18">
        <f t="shared" si="2155"/>
        <v>0</v>
      </c>
      <c r="N701" s="18">
        <f t="shared" si="2155"/>
        <v>0</v>
      </c>
      <c r="O701" s="18">
        <f t="shared" si="2155"/>
        <v>0</v>
      </c>
      <c r="P701" s="18">
        <f t="shared" si="2155"/>
        <v>0</v>
      </c>
      <c r="Q701" s="18">
        <f t="shared" si="2155"/>
        <v>0</v>
      </c>
      <c r="R701" s="18">
        <f t="shared" si="2155"/>
        <v>0</v>
      </c>
      <c r="S701" s="18">
        <f t="shared" si="2155"/>
        <v>0</v>
      </c>
      <c r="T701" s="18">
        <f t="shared" si="1931"/>
        <v>4.5999999999999996</v>
      </c>
      <c r="U701" s="18">
        <f t="shared" si="2075"/>
        <v>0</v>
      </c>
      <c r="V701" s="18">
        <f t="shared" si="2076"/>
        <v>0</v>
      </c>
      <c r="W701" s="18">
        <f t="shared" ref="W701:AT701" si="2156">W702</f>
        <v>0</v>
      </c>
      <c r="X701" s="18">
        <f t="shared" si="2156"/>
        <v>0</v>
      </c>
      <c r="Y701" s="18">
        <f t="shared" si="2156"/>
        <v>0</v>
      </c>
      <c r="Z701" s="18">
        <f t="shared" si="2156"/>
        <v>0</v>
      </c>
      <c r="AA701" s="18">
        <f t="shared" si="2156"/>
        <v>0</v>
      </c>
      <c r="AB701" s="18">
        <f t="shared" si="2156"/>
        <v>0</v>
      </c>
      <c r="AC701" s="18">
        <f t="shared" si="2156"/>
        <v>0</v>
      </c>
      <c r="AD701" s="18">
        <f t="shared" si="2156"/>
        <v>0</v>
      </c>
      <c r="AE701" s="18">
        <f t="shared" si="2156"/>
        <v>0</v>
      </c>
      <c r="AF701" s="41">
        <f t="shared" si="2156"/>
        <v>4.5999999999999996</v>
      </c>
      <c r="AG701" s="41">
        <f t="shared" si="2156"/>
        <v>0</v>
      </c>
      <c r="AH701" s="41">
        <f t="shared" si="2156"/>
        <v>0</v>
      </c>
      <c r="AI701" s="41">
        <f t="shared" si="2156"/>
        <v>0</v>
      </c>
      <c r="AJ701" s="41">
        <f t="shared" si="2156"/>
        <v>0</v>
      </c>
      <c r="AK701" s="41">
        <f t="shared" si="2156"/>
        <v>0</v>
      </c>
      <c r="AL701" s="41">
        <f t="shared" si="2156"/>
        <v>4.5999999999999996</v>
      </c>
      <c r="AM701" s="41">
        <f t="shared" si="2156"/>
        <v>0</v>
      </c>
      <c r="AN701" s="41">
        <f t="shared" si="2156"/>
        <v>0</v>
      </c>
      <c r="AO701" s="14">
        <f t="shared" si="2156"/>
        <v>2.8</v>
      </c>
      <c r="AP701" s="42">
        <f t="shared" si="2156"/>
        <v>4.5999999999999996</v>
      </c>
      <c r="AQ701" s="42">
        <f t="shared" si="2156"/>
        <v>0</v>
      </c>
      <c r="AR701" s="42">
        <f t="shared" si="2156"/>
        <v>0</v>
      </c>
      <c r="AS701" s="42">
        <f t="shared" si="2156"/>
        <v>0</v>
      </c>
      <c r="AT701" s="42">
        <f t="shared" si="2156"/>
        <v>0</v>
      </c>
      <c r="AU701" s="42">
        <f t="shared" si="2078"/>
        <v>4.5999999999999996</v>
      </c>
      <c r="AV701" s="42">
        <f t="shared" si="2079"/>
        <v>0</v>
      </c>
      <c r="AW701" s="42">
        <f t="shared" si="2080"/>
        <v>4.5999999999999996</v>
      </c>
      <c r="AX701" s="42">
        <f t="shared" si="2081"/>
        <v>0</v>
      </c>
      <c r="AY701" s="42">
        <f t="shared" si="2082"/>
        <v>0</v>
      </c>
      <c r="AZ701" s="42">
        <f>AZ702</f>
        <v>0</v>
      </c>
      <c r="BA701" s="43">
        <f t="shared" si="2083"/>
        <v>100</v>
      </c>
      <c r="BB701" s="20"/>
    </row>
    <row r="702" spans="2:54" ht="31.2" x14ac:dyDescent="0.3">
      <c r="B702" s="38" t="s">
        <v>342</v>
      </c>
      <c r="C702" s="38" t="s">
        <v>125</v>
      </c>
      <c r="D702" s="38" t="s">
        <v>94</v>
      </c>
      <c r="E702" s="39" t="str">
        <f t="shared" si="2073"/>
        <v>1103</v>
      </c>
      <c r="F702" s="17" t="s">
        <v>479</v>
      </c>
      <c r="G702" s="16" t="s">
        <v>150</v>
      </c>
      <c r="H702" s="40" t="s">
        <v>151</v>
      </c>
      <c r="I702" s="18">
        <v>4.5999999999999996</v>
      </c>
      <c r="J702" s="18">
        <v>0</v>
      </c>
      <c r="K702" s="18">
        <v>0</v>
      </c>
      <c r="L702" s="18"/>
      <c r="M702" s="18"/>
      <c r="N702" s="18"/>
      <c r="O702" s="18">
        <v>0</v>
      </c>
      <c r="P702" s="18">
        <v>0</v>
      </c>
      <c r="Q702" s="18">
        <v>0</v>
      </c>
      <c r="R702" s="18">
        <v>0</v>
      </c>
      <c r="S702" s="18"/>
      <c r="T702" s="18">
        <f t="shared" si="1931"/>
        <v>4.5999999999999996</v>
      </c>
      <c r="U702" s="18">
        <f t="shared" si="2075"/>
        <v>0</v>
      </c>
      <c r="V702" s="18">
        <f t="shared" si="2076"/>
        <v>0</v>
      </c>
      <c r="W702" s="18"/>
      <c r="X702" s="18"/>
      <c r="Y702" s="18"/>
      <c r="Z702" s="18"/>
      <c r="AA702" s="18"/>
      <c r="AB702" s="18"/>
      <c r="AC702" s="18"/>
      <c r="AD702" s="18"/>
      <c r="AE702" s="18"/>
      <c r="AF702" s="41">
        <v>4.5999999999999996</v>
      </c>
      <c r="AG702" s="41"/>
      <c r="AH702" s="41">
        <v>0</v>
      </c>
      <c r="AI702" s="41">
        <v>0</v>
      </c>
      <c r="AJ702" s="41">
        <v>0</v>
      </c>
      <c r="AK702" s="41">
        <v>0</v>
      </c>
      <c r="AL702" s="41">
        <v>4.5999999999999996</v>
      </c>
      <c r="AM702" s="41">
        <v>0</v>
      </c>
      <c r="AN702" s="41">
        <v>0</v>
      </c>
      <c r="AO702" s="42">
        <v>2.8</v>
      </c>
      <c r="AP702" s="42">
        <v>4.5999999999999996</v>
      </c>
      <c r="AQ702" s="42">
        <v>0</v>
      </c>
      <c r="AR702" s="42">
        <v>0</v>
      </c>
      <c r="AS702" s="42">
        <v>0</v>
      </c>
      <c r="AT702" s="42">
        <v>0</v>
      </c>
      <c r="AU702" s="42">
        <f t="shared" si="2078"/>
        <v>4.5999999999999996</v>
      </c>
      <c r="AV702" s="42">
        <f t="shared" si="2079"/>
        <v>0</v>
      </c>
      <c r="AW702" s="42">
        <f t="shared" si="2080"/>
        <v>4.5999999999999996</v>
      </c>
      <c r="AX702" s="42">
        <f t="shared" si="2081"/>
        <v>0</v>
      </c>
      <c r="AY702" s="42">
        <f t="shared" si="2082"/>
        <v>0</v>
      </c>
      <c r="AZ702" s="42"/>
      <c r="BA702" s="43">
        <f t="shared" si="2083"/>
        <v>100</v>
      </c>
      <c r="BB702" s="44"/>
    </row>
    <row r="703" spans="2:54" ht="31.2" x14ac:dyDescent="0.3">
      <c r="B703" s="38" t="s">
        <v>342</v>
      </c>
      <c r="C703" s="38" t="s">
        <v>125</v>
      </c>
      <c r="D703" s="38" t="s">
        <v>94</v>
      </c>
      <c r="E703" s="39" t="str">
        <f t="shared" si="2073"/>
        <v>1103</v>
      </c>
      <c r="F703" s="17" t="s">
        <v>345</v>
      </c>
      <c r="G703" s="17"/>
      <c r="H703" s="40" t="s">
        <v>346</v>
      </c>
      <c r="I703" s="18">
        <f t="shared" ref="I703:S703" si="2157">I704</f>
        <v>43777.299999999996</v>
      </c>
      <c r="J703" s="18">
        <f t="shared" si="2157"/>
        <v>51694.8</v>
      </c>
      <c r="K703" s="18">
        <f t="shared" si="2157"/>
        <v>39696.800000000003</v>
      </c>
      <c r="L703" s="18">
        <f t="shared" si="2157"/>
        <v>0</v>
      </c>
      <c r="M703" s="18">
        <f t="shared" si="2157"/>
        <v>0</v>
      </c>
      <c r="N703" s="18">
        <f t="shared" si="2157"/>
        <v>0</v>
      </c>
      <c r="O703" s="18">
        <f t="shared" si="2157"/>
        <v>3670.7</v>
      </c>
      <c r="P703" s="18">
        <f t="shared" si="2157"/>
        <v>0</v>
      </c>
      <c r="Q703" s="18">
        <f t="shared" si="2157"/>
        <v>0</v>
      </c>
      <c r="R703" s="18">
        <f t="shared" si="2157"/>
        <v>0</v>
      </c>
      <c r="S703" s="18">
        <f t="shared" si="2157"/>
        <v>9947.384</v>
      </c>
      <c r="T703" s="18">
        <f t="shared" si="1931"/>
        <v>57395.383999999991</v>
      </c>
      <c r="U703" s="18">
        <f t="shared" si="2075"/>
        <v>51694.8</v>
      </c>
      <c r="V703" s="18">
        <f t="shared" si="2076"/>
        <v>39696.800000000003</v>
      </c>
      <c r="W703" s="18">
        <f t="shared" ref="W703:AT703" si="2158">W704</f>
        <v>12.475000000000001</v>
      </c>
      <c r="X703" s="18">
        <f t="shared" si="2158"/>
        <v>0</v>
      </c>
      <c r="Y703" s="18">
        <f t="shared" si="2158"/>
        <v>9934.9089999999997</v>
      </c>
      <c r="Z703" s="18">
        <f t="shared" si="2158"/>
        <v>0</v>
      </c>
      <c r="AA703" s="18">
        <f t="shared" si="2158"/>
        <v>0</v>
      </c>
      <c r="AB703" s="18">
        <f t="shared" si="2158"/>
        <v>-10876.1</v>
      </c>
      <c r="AC703" s="18">
        <f t="shared" si="2158"/>
        <v>0</v>
      </c>
      <c r="AD703" s="18">
        <f t="shared" si="2158"/>
        <v>0</v>
      </c>
      <c r="AE703" s="18">
        <f t="shared" si="2158"/>
        <v>0</v>
      </c>
      <c r="AF703" s="41">
        <f t="shared" si="2158"/>
        <v>134466.24726999999</v>
      </c>
      <c r="AG703" s="41">
        <f t="shared" si="2158"/>
        <v>0</v>
      </c>
      <c r="AH703" s="41">
        <f t="shared" si="2158"/>
        <v>0</v>
      </c>
      <c r="AI703" s="41">
        <f t="shared" si="2158"/>
        <v>0</v>
      </c>
      <c r="AJ703" s="41">
        <f t="shared" si="2158"/>
        <v>0</v>
      </c>
      <c r="AK703" s="41">
        <f t="shared" si="2158"/>
        <v>0</v>
      </c>
      <c r="AL703" s="41">
        <f t="shared" si="2158"/>
        <v>132542.97726000001</v>
      </c>
      <c r="AM703" s="41">
        <f t="shared" si="2158"/>
        <v>0</v>
      </c>
      <c r="AN703" s="41">
        <f t="shared" si="2158"/>
        <v>0</v>
      </c>
      <c r="AO703" s="14">
        <f t="shared" si="2158"/>
        <v>79875.792220000003</v>
      </c>
      <c r="AP703" s="42">
        <f t="shared" si="2158"/>
        <v>130768.96466000001</v>
      </c>
      <c r="AQ703" s="42">
        <f t="shared" si="2158"/>
        <v>3670.7</v>
      </c>
      <c r="AR703" s="42">
        <f t="shared" si="2158"/>
        <v>0</v>
      </c>
      <c r="AS703" s="42">
        <f t="shared" si="2158"/>
        <v>0</v>
      </c>
      <c r="AT703" s="42">
        <f t="shared" si="2158"/>
        <v>0</v>
      </c>
      <c r="AU703" s="42">
        <f t="shared" si="2078"/>
        <v>134439.66466000001</v>
      </c>
      <c r="AV703" s="42">
        <f t="shared" si="2079"/>
        <v>-77044.280660000019</v>
      </c>
      <c r="AW703" s="42">
        <f t="shared" si="2080"/>
        <v>67342.767999999982</v>
      </c>
      <c r="AX703" s="42">
        <f t="shared" si="2081"/>
        <v>40818.700000000004</v>
      </c>
      <c r="AY703" s="42">
        <f t="shared" si="2082"/>
        <v>39696.800000000003</v>
      </c>
      <c r="AZ703" s="42">
        <f>AZ704</f>
        <v>0</v>
      </c>
      <c r="BA703" s="43">
        <f t="shared" si="2083"/>
        <v>98.569700538947757</v>
      </c>
      <c r="BB703" s="20"/>
    </row>
    <row r="704" spans="2:54" x14ac:dyDescent="0.3">
      <c r="B704" s="38" t="s">
        <v>342</v>
      </c>
      <c r="C704" s="38" t="s">
        <v>125</v>
      </c>
      <c r="D704" s="38" t="s">
        <v>94</v>
      </c>
      <c r="E704" s="39" t="str">
        <f t="shared" si="2073"/>
        <v>1103</v>
      </c>
      <c r="F704" s="17" t="s">
        <v>352</v>
      </c>
      <c r="G704" s="17"/>
      <c r="H704" s="40" t="s">
        <v>49</v>
      </c>
      <c r="I704" s="18">
        <f t="shared" ref="I704:S704" si="2159">I705+I714</f>
        <v>43777.299999999996</v>
      </c>
      <c r="J704" s="18">
        <f t="shared" si="2159"/>
        <v>51694.8</v>
      </c>
      <c r="K704" s="18">
        <f t="shared" si="2159"/>
        <v>39696.800000000003</v>
      </c>
      <c r="L704" s="18">
        <f t="shared" si="2159"/>
        <v>0</v>
      </c>
      <c r="M704" s="18">
        <f t="shared" si="2159"/>
        <v>0</v>
      </c>
      <c r="N704" s="18">
        <f t="shared" si="2159"/>
        <v>0</v>
      </c>
      <c r="O704" s="18">
        <f t="shared" si="2159"/>
        <v>3670.7</v>
      </c>
      <c r="P704" s="18">
        <f t="shared" si="2159"/>
        <v>0</v>
      </c>
      <c r="Q704" s="18">
        <f t="shared" si="2159"/>
        <v>0</v>
      </c>
      <c r="R704" s="18">
        <f t="shared" si="2159"/>
        <v>0</v>
      </c>
      <c r="S704" s="18">
        <f t="shared" si="2159"/>
        <v>9947.384</v>
      </c>
      <c r="T704" s="18">
        <f t="shared" si="1931"/>
        <v>57395.383999999991</v>
      </c>
      <c r="U704" s="18">
        <f t="shared" si="2075"/>
        <v>51694.8</v>
      </c>
      <c r="V704" s="18">
        <f t="shared" si="2076"/>
        <v>39696.800000000003</v>
      </c>
      <c r="W704" s="18">
        <f t="shared" ref="W704:AT704" si="2160">W705+W714</f>
        <v>12.475000000000001</v>
      </c>
      <c r="X704" s="18">
        <f t="shared" si="2160"/>
        <v>0</v>
      </c>
      <c r="Y704" s="18">
        <f t="shared" si="2160"/>
        <v>9934.9089999999997</v>
      </c>
      <c r="Z704" s="18">
        <f t="shared" si="2160"/>
        <v>0</v>
      </c>
      <c r="AA704" s="18">
        <f t="shared" si="2160"/>
        <v>0</v>
      </c>
      <c r="AB704" s="18">
        <f t="shared" si="2160"/>
        <v>-10876.1</v>
      </c>
      <c r="AC704" s="18">
        <f t="shared" si="2160"/>
        <v>0</v>
      </c>
      <c r="AD704" s="18">
        <f t="shared" si="2160"/>
        <v>0</v>
      </c>
      <c r="AE704" s="18">
        <f t="shared" si="2160"/>
        <v>0</v>
      </c>
      <c r="AF704" s="41">
        <f t="shared" si="2160"/>
        <v>134466.24726999999</v>
      </c>
      <c r="AG704" s="41">
        <f t="shared" si="2160"/>
        <v>0</v>
      </c>
      <c r="AH704" s="41">
        <f t="shared" si="2160"/>
        <v>0</v>
      </c>
      <c r="AI704" s="41">
        <f t="shared" si="2160"/>
        <v>0</v>
      </c>
      <c r="AJ704" s="41">
        <f t="shared" si="2160"/>
        <v>0</v>
      </c>
      <c r="AK704" s="41">
        <f t="shared" si="2160"/>
        <v>0</v>
      </c>
      <c r="AL704" s="41">
        <f t="shared" si="2160"/>
        <v>132542.97726000001</v>
      </c>
      <c r="AM704" s="41">
        <f t="shared" si="2160"/>
        <v>0</v>
      </c>
      <c r="AN704" s="41">
        <f t="shared" si="2160"/>
        <v>0</v>
      </c>
      <c r="AO704" s="42">
        <f t="shared" si="2160"/>
        <v>79875.792220000003</v>
      </c>
      <c r="AP704" s="42">
        <f t="shared" si="2160"/>
        <v>130768.96466000001</v>
      </c>
      <c r="AQ704" s="42">
        <f t="shared" si="2160"/>
        <v>3670.7</v>
      </c>
      <c r="AR704" s="42">
        <f t="shared" si="2160"/>
        <v>0</v>
      </c>
      <c r="AS704" s="42">
        <f t="shared" si="2160"/>
        <v>0</v>
      </c>
      <c r="AT704" s="42">
        <f t="shared" si="2160"/>
        <v>0</v>
      </c>
      <c r="AU704" s="42">
        <f t="shared" si="2078"/>
        <v>134439.66466000001</v>
      </c>
      <c r="AV704" s="42">
        <f t="shared" si="2079"/>
        <v>-77044.280660000019</v>
      </c>
      <c r="AW704" s="42">
        <f t="shared" si="2080"/>
        <v>67342.767999999982</v>
      </c>
      <c r="AX704" s="42">
        <f t="shared" si="2081"/>
        <v>40818.700000000004</v>
      </c>
      <c r="AY704" s="42">
        <f t="shared" si="2082"/>
        <v>39696.800000000003</v>
      </c>
      <c r="AZ704" s="42">
        <f>AZ705+AZ714</f>
        <v>0</v>
      </c>
      <c r="BA704" s="43">
        <f t="shared" si="2083"/>
        <v>98.569700538947757</v>
      </c>
      <c r="BB704" s="20"/>
    </row>
    <row r="705" spans="2:54" ht="46.8" x14ac:dyDescent="0.3">
      <c r="B705" s="38" t="s">
        <v>342</v>
      </c>
      <c r="C705" s="38" t="s">
        <v>125</v>
      </c>
      <c r="D705" s="38" t="s">
        <v>94</v>
      </c>
      <c r="E705" s="39" t="str">
        <f t="shared" si="2073"/>
        <v>1103</v>
      </c>
      <c r="F705" s="17" t="s">
        <v>414</v>
      </c>
      <c r="G705" s="17"/>
      <c r="H705" s="40" t="s">
        <v>415</v>
      </c>
      <c r="I705" s="18">
        <f t="shared" ref="I705:S705" si="2161">I706+I710+I712</f>
        <v>35928.199999999997</v>
      </c>
      <c r="J705" s="18">
        <f t="shared" si="2161"/>
        <v>35936.400000000001</v>
      </c>
      <c r="K705" s="18">
        <f t="shared" si="2161"/>
        <v>35936.400000000001</v>
      </c>
      <c r="L705" s="18">
        <f t="shared" si="2161"/>
        <v>0</v>
      </c>
      <c r="M705" s="18">
        <f t="shared" si="2161"/>
        <v>0</v>
      </c>
      <c r="N705" s="18">
        <f t="shared" si="2161"/>
        <v>0</v>
      </c>
      <c r="O705" s="18">
        <f t="shared" si="2161"/>
        <v>3670.7</v>
      </c>
      <c r="P705" s="18">
        <f t="shared" si="2161"/>
        <v>0</v>
      </c>
      <c r="Q705" s="18">
        <f t="shared" si="2161"/>
        <v>0</v>
      </c>
      <c r="R705" s="18">
        <f t="shared" si="2161"/>
        <v>0</v>
      </c>
      <c r="S705" s="18">
        <f t="shared" si="2161"/>
        <v>12.475000000000001</v>
      </c>
      <c r="T705" s="18">
        <f t="shared" si="1931"/>
        <v>39611.374999999993</v>
      </c>
      <c r="U705" s="18">
        <f t="shared" si="2075"/>
        <v>35936.400000000001</v>
      </c>
      <c r="V705" s="18">
        <f t="shared" si="2076"/>
        <v>35936.400000000001</v>
      </c>
      <c r="W705" s="18">
        <f t="shared" ref="W705:AT705" si="2162">W706+W710+W712</f>
        <v>12.475000000000001</v>
      </c>
      <c r="X705" s="18">
        <f t="shared" si="2162"/>
        <v>0</v>
      </c>
      <c r="Y705" s="18">
        <f t="shared" si="2162"/>
        <v>0</v>
      </c>
      <c r="Z705" s="18">
        <f t="shared" si="2162"/>
        <v>0</v>
      </c>
      <c r="AA705" s="18">
        <f t="shared" si="2162"/>
        <v>0</v>
      </c>
      <c r="AB705" s="18">
        <f t="shared" si="2162"/>
        <v>0</v>
      </c>
      <c r="AC705" s="18">
        <f t="shared" si="2162"/>
        <v>0</v>
      </c>
      <c r="AD705" s="18">
        <f t="shared" si="2162"/>
        <v>0</v>
      </c>
      <c r="AE705" s="18">
        <f t="shared" si="2162"/>
        <v>0</v>
      </c>
      <c r="AF705" s="41">
        <f t="shared" si="2162"/>
        <v>118471.15566</v>
      </c>
      <c r="AG705" s="41">
        <f t="shared" si="2162"/>
        <v>0</v>
      </c>
      <c r="AH705" s="41">
        <f t="shared" si="2162"/>
        <v>0</v>
      </c>
      <c r="AI705" s="41">
        <f t="shared" si="2162"/>
        <v>0</v>
      </c>
      <c r="AJ705" s="41">
        <f t="shared" si="2162"/>
        <v>0</v>
      </c>
      <c r="AK705" s="41">
        <f t="shared" si="2162"/>
        <v>0</v>
      </c>
      <c r="AL705" s="41">
        <f t="shared" si="2162"/>
        <v>118419.16926000001</v>
      </c>
      <c r="AM705" s="41">
        <f t="shared" si="2162"/>
        <v>0</v>
      </c>
      <c r="AN705" s="41">
        <f t="shared" si="2162"/>
        <v>0</v>
      </c>
      <c r="AO705" s="14">
        <f t="shared" si="2162"/>
        <v>69850.06005</v>
      </c>
      <c r="AP705" s="42">
        <f t="shared" si="2162"/>
        <v>112984.95566000001</v>
      </c>
      <c r="AQ705" s="42">
        <f t="shared" si="2162"/>
        <v>3670.7</v>
      </c>
      <c r="AR705" s="42">
        <f t="shared" si="2162"/>
        <v>0</v>
      </c>
      <c r="AS705" s="42">
        <f t="shared" si="2162"/>
        <v>0</v>
      </c>
      <c r="AT705" s="42">
        <f t="shared" si="2162"/>
        <v>0</v>
      </c>
      <c r="AU705" s="42">
        <f t="shared" si="2078"/>
        <v>116655.65566</v>
      </c>
      <c r="AV705" s="42">
        <f t="shared" si="2079"/>
        <v>-77044.280660000019</v>
      </c>
      <c r="AW705" s="42">
        <f t="shared" si="2080"/>
        <v>39623.849999999991</v>
      </c>
      <c r="AX705" s="42">
        <f t="shared" si="2081"/>
        <v>35936.400000000001</v>
      </c>
      <c r="AY705" s="42">
        <f t="shared" si="2082"/>
        <v>35936.400000000001</v>
      </c>
      <c r="AZ705" s="42">
        <f>AZ706+AZ710+AZ712</f>
        <v>0</v>
      </c>
      <c r="BA705" s="43">
        <f t="shared" si="2083"/>
        <v>99.956118939069711</v>
      </c>
      <c r="BB705" s="20"/>
    </row>
    <row r="706" spans="2:54" ht="46.8" x14ac:dyDescent="0.3">
      <c r="B706" s="38" t="s">
        <v>342</v>
      </c>
      <c r="C706" s="38" t="s">
        <v>125</v>
      </c>
      <c r="D706" s="38" t="s">
        <v>94</v>
      </c>
      <c r="E706" s="39" t="str">
        <f t="shared" si="2073"/>
        <v>1103</v>
      </c>
      <c r="F706" s="17" t="s">
        <v>431</v>
      </c>
      <c r="G706" s="17"/>
      <c r="H706" s="40" t="s">
        <v>71</v>
      </c>
      <c r="I706" s="18">
        <f t="shared" ref="I706:N706" si="2163">I709</f>
        <v>35786.6</v>
      </c>
      <c r="J706" s="18">
        <f t="shared" si="2163"/>
        <v>35805.9</v>
      </c>
      <c r="K706" s="18">
        <f t="shared" si="2163"/>
        <v>35805.9</v>
      </c>
      <c r="L706" s="18">
        <f t="shared" si="2163"/>
        <v>0</v>
      </c>
      <c r="M706" s="18">
        <f t="shared" si="2163"/>
        <v>0</v>
      </c>
      <c r="N706" s="18">
        <f t="shared" si="2163"/>
        <v>0</v>
      </c>
      <c r="O706" s="18">
        <f>O709+O707+O708</f>
        <v>0</v>
      </c>
      <c r="P706" s="18">
        <f>P709+P707+P708</f>
        <v>0</v>
      </c>
      <c r="Q706" s="18">
        <f>Q709+Q707+Q708</f>
        <v>0</v>
      </c>
      <c r="R706" s="18">
        <f>R709+R707+R708</f>
        <v>0</v>
      </c>
      <c r="S706" s="18">
        <f>S709</f>
        <v>0</v>
      </c>
      <c r="T706" s="18">
        <f t="shared" si="1931"/>
        <v>35786.6</v>
      </c>
      <c r="U706" s="18">
        <f t="shared" si="2075"/>
        <v>35805.9</v>
      </c>
      <c r="V706" s="18">
        <f t="shared" si="2076"/>
        <v>35805.9</v>
      </c>
      <c r="W706" s="18">
        <f t="shared" ref="W706:AE706" si="2164">W709</f>
        <v>0</v>
      </c>
      <c r="X706" s="18">
        <f t="shared" si="2164"/>
        <v>0</v>
      </c>
      <c r="Y706" s="18">
        <f t="shared" si="2164"/>
        <v>0</v>
      </c>
      <c r="Z706" s="18">
        <f t="shared" si="2164"/>
        <v>0</v>
      </c>
      <c r="AA706" s="18">
        <f t="shared" si="2164"/>
        <v>0</v>
      </c>
      <c r="AB706" s="18">
        <f t="shared" si="2164"/>
        <v>0</v>
      </c>
      <c r="AC706" s="18">
        <f t="shared" si="2164"/>
        <v>0</v>
      </c>
      <c r="AD706" s="18">
        <f t="shared" si="2164"/>
        <v>0</v>
      </c>
      <c r="AE706" s="18">
        <f t="shared" si="2164"/>
        <v>0</v>
      </c>
      <c r="AF706" s="41">
        <f t="shared" ref="AF706:AT706" si="2165">AF709+AF707+AF708</f>
        <v>113696.38066000001</v>
      </c>
      <c r="AG706" s="41">
        <f t="shared" si="2165"/>
        <v>0</v>
      </c>
      <c r="AH706" s="41">
        <f t="shared" si="2165"/>
        <v>0</v>
      </c>
      <c r="AI706" s="41">
        <f t="shared" si="2165"/>
        <v>0</v>
      </c>
      <c r="AJ706" s="41">
        <f t="shared" si="2165"/>
        <v>0</v>
      </c>
      <c r="AK706" s="41">
        <f t="shared" si="2165"/>
        <v>0</v>
      </c>
      <c r="AL706" s="41">
        <f t="shared" si="2165"/>
        <v>113644.39458000001</v>
      </c>
      <c r="AM706" s="41">
        <f t="shared" si="2165"/>
        <v>0</v>
      </c>
      <c r="AN706" s="41">
        <f t="shared" si="2165"/>
        <v>0</v>
      </c>
      <c r="AO706" s="42">
        <f t="shared" si="2165"/>
        <v>69742.900049999997</v>
      </c>
      <c r="AP706" s="42">
        <f t="shared" si="2165"/>
        <v>112830.88066000001</v>
      </c>
      <c r="AQ706" s="42">
        <f t="shared" si="2165"/>
        <v>0</v>
      </c>
      <c r="AR706" s="42">
        <f t="shared" si="2165"/>
        <v>0</v>
      </c>
      <c r="AS706" s="42">
        <f t="shared" si="2165"/>
        <v>0</v>
      </c>
      <c r="AT706" s="42">
        <f t="shared" si="2165"/>
        <v>0</v>
      </c>
      <c r="AU706" s="42">
        <f t="shared" si="2078"/>
        <v>112830.88066000001</v>
      </c>
      <c r="AV706" s="42">
        <f t="shared" si="2079"/>
        <v>-77044.280660000019</v>
      </c>
      <c r="AW706" s="42">
        <f t="shared" si="2080"/>
        <v>35786.6</v>
      </c>
      <c r="AX706" s="42">
        <f t="shared" si="2081"/>
        <v>35805.9</v>
      </c>
      <c r="AY706" s="42">
        <f t="shared" si="2082"/>
        <v>35805.9</v>
      </c>
      <c r="AZ706" s="42">
        <f>AZ709</f>
        <v>0</v>
      </c>
      <c r="BA706" s="43">
        <f t="shared" si="2083"/>
        <v>99.95427639851134</v>
      </c>
      <c r="BB706" s="20"/>
    </row>
    <row r="707" spans="2:54" ht="78" x14ac:dyDescent="0.3">
      <c r="B707" s="38" t="s">
        <v>342</v>
      </c>
      <c r="C707" s="38" t="s">
        <v>125</v>
      </c>
      <c r="D707" s="38" t="s">
        <v>94</v>
      </c>
      <c r="E707" s="39" t="str">
        <f t="shared" si="2073"/>
        <v>1103</v>
      </c>
      <c r="F707" s="17" t="s">
        <v>431</v>
      </c>
      <c r="G707" s="16" t="s">
        <v>66</v>
      </c>
      <c r="H707" s="40" t="s">
        <v>67</v>
      </c>
      <c r="I707" s="18"/>
      <c r="J707" s="18"/>
      <c r="K707" s="18"/>
      <c r="L707" s="18"/>
      <c r="M707" s="18"/>
      <c r="N707" s="18"/>
      <c r="O707" s="18">
        <v>0</v>
      </c>
      <c r="P707" s="18">
        <v>0</v>
      </c>
      <c r="Q707" s="18">
        <v>0</v>
      </c>
      <c r="R707" s="18">
        <v>0</v>
      </c>
      <c r="S707" s="18"/>
      <c r="T707" s="18">
        <f t="shared" si="1931"/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41">
        <v>10416.50397</v>
      </c>
      <c r="AG707" s="41"/>
      <c r="AH707" s="41">
        <v>0</v>
      </c>
      <c r="AI707" s="41">
        <v>0</v>
      </c>
      <c r="AJ707" s="41">
        <v>0</v>
      </c>
      <c r="AK707" s="41">
        <v>0</v>
      </c>
      <c r="AL707" s="41">
        <v>10416.50397</v>
      </c>
      <c r="AM707" s="41">
        <v>0</v>
      </c>
      <c r="AN707" s="41">
        <v>0</v>
      </c>
      <c r="AO707" s="14">
        <v>6986.6850000000004</v>
      </c>
      <c r="AP707" s="42">
        <v>9551.0039699999998</v>
      </c>
      <c r="AQ707" s="42">
        <v>0</v>
      </c>
      <c r="AR707" s="42">
        <v>0</v>
      </c>
      <c r="AS707" s="42">
        <v>0</v>
      </c>
      <c r="AT707" s="42">
        <v>0</v>
      </c>
      <c r="AU707" s="42">
        <f t="shared" si="2078"/>
        <v>9551.0039699999998</v>
      </c>
      <c r="AV707" s="42">
        <f t="shared" si="2079"/>
        <v>-9551.0039699999998</v>
      </c>
      <c r="AW707" s="42"/>
      <c r="AX707" s="42"/>
      <c r="AY707" s="42"/>
      <c r="AZ707" s="42"/>
      <c r="BA707" s="43">
        <f t="shared" si="2083"/>
        <v>100</v>
      </c>
      <c r="BB707" s="20"/>
    </row>
    <row r="708" spans="2:54" ht="31.2" x14ac:dyDescent="0.3">
      <c r="B708" s="38" t="s">
        <v>342</v>
      </c>
      <c r="C708" s="38" t="s">
        <v>125</v>
      </c>
      <c r="D708" s="38" t="s">
        <v>94</v>
      </c>
      <c r="E708" s="39" t="str">
        <f t="shared" si="2073"/>
        <v>1103</v>
      </c>
      <c r="F708" s="17" t="s">
        <v>431</v>
      </c>
      <c r="G708" s="16" t="s">
        <v>54</v>
      </c>
      <c r="H708" s="40" t="s">
        <v>55</v>
      </c>
      <c r="I708" s="18"/>
      <c r="J708" s="18"/>
      <c r="K708" s="18"/>
      <c r="L708" s="18"/>
      <c r="M708" s="18"/>
      <c r="N708" s="18"/>
      <c r="O708" s="18">
        <v>0</v>
      </c>
      <c r="P708" s="18">
        <v>0</v>
      </c>
      <c r="Q708" s="18">
        <v>0</v>
      </c>
      <c r="R708" s="18">
        <v>0</v>
      </c>
      <c r="S708" s="18"/>
      <c r="T708" s="18">
        <f t="shared" si="1931"/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41">
        <v>1039.7993100000001</v>
      </c>
      <c r="AG708" s="41"/>
      <c r="AH708" s="41">
        <v>0</v>
      </c>
      <c r="AI708" s="41">
        <v>0</v>
      </c>
      <c r="AJ708" s="41">
        <v>0</v>
      </c>
      <c r="AK708" s="41">
        <v>0</v>
      </c>
      <c r="AL708" s="41">
        <v>1039.7993100000001</v>
      </c>
      <c r="AM708" s="41">
        <v>0</v>
      </c>
      <c r="AN708" s="41">
        <v>0</v>
      </c>
      <c r="AO708" s="42">
        <v>707.55429000000004</v>
      </c>
      <c r="AP708" s="42">
        <v>1039.7993100000001</v>
      </c>
      <c r="AQ708" s="42">
        <v>0</v>
      </c>
      <c r="AR708" s="42">
        <v>0</v>
      </c>
      <c r="AS708" s="42">
        <v>0</v>
      </c>
      <c r="AT708" s="42">
        <v>0</v>
      </c>
      <c r="AU708" s="42">
        <f t="shared" si="2078"/>
        <v>1039.7993100000001</v>
      </c>
      <c r="AV708" s="42">
        <f t="shared" si="2079"/>
        <v>-1039.7993100000001</v>
      </c>
      <c r="AW708" s="42"/>
      <c r="AX708" s="42"/>
      <c r="AY708" s="42"/>
      <c r="AZ708" s="42"/>
      <c r="BA708" s="43">
        <f t="shared" si="2083"/>
        <v>100</v>
      </c>
      <c r="BB708" s="20"/>
    </row>
    <row r="709" spans="2:54" ht="31.2" x14ac:dyDescent="0.3">
      <c r="B709" s="38" t="s">
        <v>342</v>
      </c>
      <c r="C709" s="38" t="s">
        <v>125</v>
      </c>
      <c r="D709" s="38" t="s">
        <v>94</v>
      </c>
      <c r="E709" s="39" t="str">
        <f t="shared" si="2073"/>
        <v>1103</v>
      </c>
      <c r="F709" s="17" t="s">
        <v>431</v>
      </c>
      <c r="G709" s="16" t="s">
        <v>150</v>
      </c>
      <c r="H709" s="40" t="s">
        <v>151</v>
      </c>
      <c r="I709" s="18">
        <v>35786.6</v>
      </c>
      <c r="J709" s="18">
        <v>35805.9</v>
      </c>
      <c r="K709" s="18">
        <v>35805.9</v>
      </c>
      <c r="L709" s="18"/>
      <c r="M709" s="18"/>
      <c r="N709" s="18"/>
      <c r="O709" s="18">
        <v>0</v>
      </c>
      <c r="P709" s="18">
        <v>0</v>
      </c>
      <c r="Q709" s="18">
        <v>0</v>
      </c>
      <c r="R709" s="18">
        <v>0</v>
      </c>
      <c r="S709" s="18"/>
      <c r="T709" s="18">
        <f t="shared" ref="T709:T772" si="2166">I709+L709+S709+R709+Q709+P709+O709</f>
        <v>35786.6</v>
      </c>
      <c r="U709" s="18">
        <f t="shared" si="2075"/>
        <v>35805.9</v>
      </c>
      <c r="V709" s="18">
        <f t="shared" si="2076"/>
        <v>35805.9</v>
      </c>
      <c r="W709" s="18"/>
      <c r="X709" s="18"/>
      <c r="Y709" s="18"/>
      <c r="Z709" s="18"/>
      <c r="AA709" s="18"/>
      <c r="AB709" s="18"/>
      <c r="AC709" s="18"/>
      <c r="AD709" s="18"/>
      <c r="AE709" s="18"/>
      <c r="AF709" s="41">
        <v>102240.07738</v>
      </c>
      <c r="AG709" s="41"/>
      <c r="AH709" s="41">
        <v>0</v>
      </c>
      <c r="AI709" s="41">
        <v>0</v>
      </c>
      <c r="AJ709" s="41">
        <v>0</v>
      </c>
      <c r="AK709" s="41">
        <v>0</v>
      </c>
      <c r="AL709" s="41">
        <v>102188.0913</v>
      </c>
      <c r="AM709" s="41">
        <v>0</v>
      </c>
      <c r="AN709" s="41">
        <v>0</v>
      </c>
      <c r="AO709" s="14">
        <v>62048.660759999999</v>
      </c>
      <c r="AP709" s="42">
        <v>102240.07738</v>
      </c>
      <c r="AQ709" s="42">
        <v>0</v>
      </c>
      <c r="AR709" s="42">
        <v>0</v>
      </c>
      <c r="AS709" s="42">
        <v>0</v>
      </c>
      <c r="AT709" s="42">
        <v>0</v>
      </c>
      <c r="AU709" s="42">
        <f t="shared" si="2078"/>
        <v>102240.07738</v>
      </c>
      <c r="AV709" s="42">
        <f t="shared" si="2079"/>
        <v>-66453.477379999997</v>
      </c>
      <c r="AW709" s="42">
        <f t="shared" si="2080"/>
        <v>35786.6</v>
      </c>
      <c r="AX709" s="42">
        <f t="shared" si="2081"/>
        <v>35805.9</v>
      </c>
      <c r="AY709" s="42">
        <f t="shared" si="2082"/>
        <v>35805.9</v>
      </c>
      <c r="AZ709" s="42"/>
      <c r="BA709" s="43">
        <f t="shared" si="2083"/>
        <v>99.949152933632107</v>
      </c>
      <c r="BB709" s="44"/>
    </row>
    <row r="710" spans="2:54" x14ac:dyDescent="0.3">
      <c r="B710" s="38" t="s">
        <v>342</v>
      </c>
      <c r="C710" s="38" t="s">
        <v>125</v>
      </c>
      <c r="D710" s="38" t="s">
        <v>94</v>
      </c>
      <c r="E710" s="39" t="str">
        <f t="shared" si="2073"/>
        <v>1103</v>
      </c>
      <c r="F710" s="17" t="s">
        <v>432</v>
      </c>
      <c r="G710" s="17"/>
      <c r="H710" s="40" t="s">
        <v>255</v>
      </c>
      <c r="I710" s="18">
        <f t="shared" ref="I710:S710" si="2167">I711</f>
        <v>11.1</v>
      </c>
      <c r="J710" s="18">
        <f t="shared" si="2167"/>
        <v>0</v>
      </c>
      <c r="K710" s="18">
        <f t="shared" si="2167"/>
        <v>0</v>
      </c>
      <c r="L710" s="18">
        <f t="shared" si="2167"/>
        <v>0</v>
      </c>
      <c r="M710" s="18">
        <f t="shared" si="2167"/>
        <v>0</v>
      </c>
      <c r="N710" s="18">
        <f t="shared" si="2167"/>
        <v>0</v>
      </c>
      <c r="O710" s="18">
        <f t="shared" si="2167"/>
        <v>3670.7</v>
      </c>
      <c r="P710" s="18">
        <f t="shared" si="2167"/>
        <v>0</v>
      </c>
      <c r="Q710" s="18">
        <f t="shared" si="2167"/>
        <v>0</v>
      </c>
      <c r="R710" s="18">
        <f t="shared" si="2167"/>
        <v>0</v>
      </c>
      <c r="S710" s="18">
        <f t="shared" si="2167"/>
        <v>7.2</v>
      </c>
      <c r="T710" s="18">
        <f t="shared" si="2166"/>
        <v>3689</v>
      </c>
      <c r="U710" s="18">
        <f t="shared" si="2075"/>
        <v>0</v>
      </c>
      <c r="V710" s="18">
        <f t="shared" si="2076"/>
        <v>0</v>
      </c>
      <c r="W710" s="18">
        <f t="shared" ref="W710:AD710" si="2168">W711</f>
        <v>7.2</v>
      </c>
      <c r="X710" s="18">
        <f t="shared" si="2168"/>
        <v>0</v>
      </c>
      <c r="Y710" s="18">
        <f t="shared" si="2168"/>
        <v>0</v>
      </c>
      <c r="Z710" s="18">
        <f t="shared" si="2168"/>
        <v>0</v>
      </c>
      <c r="AA710" s="18">
        <f t="shared" si="2168"/>
        <v>0</v>
      </c>
      <c r="AB710" s="18">
        <f t="shared" si="2168"/>
        <v>0</v>
      </c>
      <c r="AC710" s="18">
        <f t="shared" si="2168"/>
        <v>0</v>
      </c>
      <c r="AD710" s="18">
        <f t="shared" si="2168"/>
        <v>0</v>
      </c>
      <c r="AE710" s="18"/>
      <c r="AF710" s="41">
        <f t="shared" ref="AF710:AT710" si="2169">AF711</f>
        <v>4639</v>
      </c>
      <c r="AG710" s="41">
        <f t="shared" si="2169"/>
        <v>0</v>
      </c>
      <c r="AH710" s="41">
        <f t="shared" si="2169"/>
        <v>0</v>
      </c>
      <c r="AI710" s="41">
        <f t="shared" si="2169"/>
        <v>0</v>
      </c>
      <c r="AJ710" s="41">
        <f t="shared" si="2169"/>
        <v>0</v>
      </c>
      <c r="AK710" s="41">
        <f t="shared" si="2169"/>
        <v>0</v>
      </c>
      <c r="AL710" s="41">
        <f t="shared" si="2169"/>
        <v>4639</v>
      </c>
      <c r="AM710" s="41">
        <f t="shared" si="2169"/>
        <v>0</v>
      </c>
      <c r="AN710" s="41">
        <f t="shared" si="2169"/>
        <v>0</v>
      </c>
      <c r="AO710" s="42">
        <f t="shared" si="2169"/>
        <v>10.8</v>
      </c>
      <c r="AP710" s="42">
        <f t="shared" si="2169"/>
        <v>18.3</v>
      </c>
      <c r="AQ710" s="42">
        <f t="shared" si="2169"/>
        <v>3670.7</v>
      </c>
      <c r="AR710" s="42">
        <f t="shared" si="2169"/>
        <v>0</v>
      </c>
      <c r="AS710" s="42">
        <f t="shared" si="2169"/>
        <v>0</v>
      </c>
      <c r="AT710" s="42">
        <f t="shared" si="2169"/>
        <v>0</v>
      </c>
      <c r="AU710" s="42">
        <f t="shared" si="2078"/>
        <v>3689</v>
      </c>
      <c r="AV710" s="42">
        <f t="shared" si="2079"/>
        <v>0</v>
      </c>
      <c r="AW710" s="42">
        <f t="shared" si="2080"/>
        <v>3696.2</v>
      </c>
      <c r="AX710" s="42">
        <f t="shared" si="2081"/>
        <v>0</v>
      </c>
      <c r="AY710" s="42">
        <f t="shared" si="2082"/>
        <v>0</v>
      </c>
      <c r="AZ710" s="42">
        <f>AZ711</f>
        <v>0</v>
      </c>
      <c r="BA710" s="43">
        <f t="shared" si="2083"/>
        <v>100</v>
      </c>
      <c r="BB710" s="20"/>
    </row>
    <row r="711" spans="2:54" ht="31.2" x14ac:dyDescent="0.3">
      <c r="B711" s="38" t="s">
        <v>342</v>
      </c>
      <c r="C711" s="38" t="s">
        <v>125</v>
      </c>
      <c r="D711" s="38" t="s">
        <v>94</v>
      </c>
      <c r="E711" s="39" t="str">
        <f t="shared" si="2073"/>
        <v>1103</v>
      </c>
      <c r="F711" s="17" t="s">
        <v>432</v>
      </c>
      <c r="G711" s="16" t="s">
        <v>150</v>
      </c>
      <c r="H711" s="40" t="s">
        <v>151</v>
      </c>
      <c r="I711" s="18">
        <v>11.1</v>
      </c>
      <c r="J711" s="18">
        <v>0</v>
      </c>
      <c r="K711" s="18">
        <v>0</v>
      </c>
      <c r="L711" s="18"/>
      <c r="M711" s="18"/>
      <c r="N711" s="18"/>
      <c r="O711" s="18">
        <v>3670.7</v>
      </c>
      <c r="P711" s="18">
        <v>0</v>
      </c>
      <c r="Q711" s="18">
        <v>0</v>
      </c>
      <c r="R711" s="18">
        <v>0</v>
      </c>
      <c r="S711" s="18">
        <v>7.2</v>
      </c>
      <c r="T711" s="18">
        <f t="shared" si="2166"/>
        <v>3689</v>
      </c>
      <c r="U711" s="18">
        <f t="shared" si="2075"/>
        <v>0</v>
      </c>
      <c r="V711" s="18">
        <f t="shared" si="2076"/>
        <v>0</v>
      </c>
      <c r="W711" s="18">
        <v>7.2</v>
      </c>
      <c r="X711" s="18"/>
      <c r="Y711" s="18"/>
      <c r="Z711" s="18"/>
      <c r="AA711" s="18"/>
      <c r="AB711" s="18"/>
      <c r="AC711" s="18"/>
      <c r="AD711" s="18"/>
      <c r="AE711" s="18"/>
      <c r="AF711" s="41">
        <v>4639</v>
      </c>
      <c r="AG711" s="41"/>
      <c r="AH711" s="41">
        <v>0</v>
      </c>
      <c r="AI711" s="41">
        <v>0</v>
      </c>
      <c r="AJ711" s="41">
        <v>0</v>
      </c>
      <c r="AK711" s="41">
        <v>0</v>
      </c>
      <c r="AL711" s="41">
        <v>4639</v>
      </c>
      <c r="AM711" s="41">
        <v>0</v>
      </c>
      <c r="AN711" s="41">
        <v>0</v>
      </c>
      <c r="AO711" s="14">
        <v>10.8</v>
      </c>
      <c r="AP711" s="42">
        <v>18.3</v>
      </c>
      <c r="AQ711" s="42">
        <v>3670.7</v>
      </c>
      <c r="AR711" s="42">
        <v>0</v>
      </c>
      <c r="AS711" s="42">
        <v>0</v>
      </c>
      <c r="AT711" s="42">
        <v>0</v>
      </c>
      <c r="AU711" s="42">
        <f t="shared" si="2078"/>
        <v>3689</v>
      </c>
      <c r="AV711" s="42">
        <f t="shared" si="2079"/>
        <v>0</v>
      </c>
      <c r="AW711" s="42">
        <f t="shared" si="2080"/>
        <v>3696.2</v>
      </c>
      <c r="AX711" s="42">
        <f t="shared" si="2081"/>
        <v>0</v>
      </c>
      <c r="AY711" s="42">
        <f t="shared" si="2082"/>
        <v>0</v>
      </c>
      <c r="AZ711" s="42"/>
      <c r="BA711" s="43">
        <f t="shared" si="2083"/>
        <v>100</v>
      </c>
      <c r="BB711" s="44"/>
    </row>
    <row r="712" spans="2:54" ht="62.4" x14ac:dyDescent="0.3">
      <c r="B712" s="38" t="s">
        <v>342</v>
      </c>
      <c r="C712" s="38" t="s">
        <v>125</v>
      </c>
      <c r="D712" s="38" t="s">
        <v>94</v>
      </c>
      <c r="E712" s="39" t="str">
        <f t="shared" si="2073"/>
        <v>1103</v>
      </c>
      <c r="F712" s="17" t="s">
        <v>433</v>
      </c>
      <c r="G712" s="17"/>
      <c r="H712" s="40" t="s">
        <v>257</v>
      </c>
      <c r="I712" s="18">
        <f t="shared" ref="I712:S712" si="2170">I713</f>
        <v>130.5</v>
      </c>
      <c r="J712" s="18">
        <f t="shared" si="2170"/>
        <v>130.5</v>
      </c>
      <c r="K712" s="18">
        <f t="shared" si="2170"/>
        <v>130.5</v>
      </c>
      <c r="L712" s="18">
        <f t="shared" si="2170"/>
        <v>0</v>
      </c>
      <c r="M712" s="18">
        <f t="shared" si="2170"/>
        <v>0</v>
      </c>
      <c r="N712" s="18">
        <f t="shared" si="2170"/>
        <v>0</v>
      </c>
      <c r="O712" s="18">
        <f t="shared" si="2170"/>
        <v>0</v>
      </c>
      <c r="P712" s="18">
        <f t="shared" si="2170"/>
        <v>0</v>
      </c>
      <c r="Q712" s="18">
        <f t="shared" si="2170"/>
        <v>0</v>
      </c>
      <c r="R712" s="18">
        <f t="shared" si="2170"/>
        <v>0</v>
      </c>
      <c r="S712" s="18">
        <f t="shared" si="2170"/>
        <v>5.2750000000000004</v>
      </c>
      <c r="T712" s="18">
        <f t="shared" si="2166"/>
        <v>135.77500000000001</v>
      </c>
      <c r="U712" s="18">
        <f t="shared" si="2075"/>
        <v>130.5</v>
      </c>
      <c r="V712" s="18">
        <f t="shared" si="2076"/>
        <v>130.5</v>
      </c>
      <c r="W712" s="18">
        <f t="shared" ref="W712:AD712" si="2171">W713</f>
        <v>5.2750000000000004</v>
      </c>
      <c r="X712" s="18">
        <f t="shared" si="2171"/>
        <v>0</v>
      </c>
      <c r="Y712" s="18">
        <f t="shared" si="2171"/>
        <v>0</v>
      </c>
      <c r="Z712" s="18">
        <f t="shared" si="2171"/>
        <v>0</v>
      </c>
      <c r="AA712" s="18">
        <f t="shared" si="2171"/>
        <v>0</v>
      </c>
      <c r="AB712" s="18">
        <f t="shared" si="2171"/>
        <v>0</v>
      </c>
      <c r="AC712" s="18">
        <f t="shared" si="2171"/>
        <v>0</v>
      </c>
      <c r="AD712" s="18">
        <f t="shared" si="2171"/>
        <v>0</v>
      </c>
      <c r="AE712" s="18"/>
      <c r="AF712" s="41">
        <f t="shared" ref="AF712:AT712" si="2172">AF713</f>
        <v>135.77500000000001</v>
      </c>
      <c r="AG712" s="41">
        <f t="shared" si="2172"/>
        <v>0</v>
      </c>
      <c r="AH712" s="41">
        <f t="shared" si="2172"/>
        <v>0</v>
      </c>
      <c r="AI712" s="41">
        <f t="shared" si="2172"/>
        <v>0</v>
      </c>
      <c r="AJ712" s="41">
        <f t="shared" si="2172"/>
        <v>0</v>
      </c>
      <c r="AK712" s="41">
        <f t="shared" si="2172"/>
        <v>0</v>
      </c>
      <c r="AL712" s="41">
        <f t="shared" si="2172"/>
        <v>135.77467999999999</v>
      </c>
      <c r="AM712" s="41">
        <f t="shared" si="2172"/>
        <v>0</v>
      </c>
      <c r="AN712" s="41">
        <f t="shared" si="2172"/>
        <v>0</v>
      </c>
      <c r="AO712" s="42">
        <f t="shared" si="2172"/>
        <v>96.36</v>
      </c>
      <c r="AP712" s="42">
        <f t="shared" si="2172"/>
        <v>135.77500000000001</v>
      </c>
      <c r="AQ712" s="42">
        <f t="shared" si="2172"/>
        <v>0</v>
      </c>
      <c r="AR712" s="42">
        <f t="shared" si="2172"/>
        <v>0</v>
      </c>
      <c r="AS712" s="42">
        <f t="shared" si="2172"/>
        <v>0</v>
      </c>
      <c r="AT712" s="42">
        <f t="shared" si="2172"/>
        <v>0</v>
      </c>
      <c r="AU712" s="42">
        <f t="shared" si="2078"/>
        <v>135.77500000000001</v>
      </c>
      <c r="AV712" s="42">
        <f t="shared" si="2079"/>
        <v>0</v>
      </c>
      <c r="AW712" s="42">
        <f t="shared" si="2080"/>
        <v>141.05000000000001</v>
      </c>
      <c r="AX712" s="42">
        <f t="shared" si="2081"/>
        <v>130.5</v>
      </c>
      <c r="AY712" s="42">
        <f t="shared" si="2082"/>
        <v>130.5</v>
      </c>
      <c r="AZ712" s="42">
        <f>AZ713</f>
        <v>0</v>
      </c>
      <c r="BA712" s="43">
        <f t="shared" si="2083"/>
        <v>99.999764315963901</v>
      </c>
      <c r="BB712" s="20"/>
    </row>
    <row r="713" spans="2:54" ht="31.2" x14ac:dyDescent="0.3">
      <c r="B713" s="38" t="s">
        <v>342</v>
      </c>
      <c r="C713" s="38" t="s">
        <v>125</v>
      </c>
      <c r="D713" s="38" t="s">
        <v>94</v>
      </c>
      <c r="E713" s="39" t="str">
        <f t="shared" si="2073"/>
        <v>1103</v>
      </c>
      <c r="F713" s="17" t="s">
        <v>433</v>
      </c>
      <c r="G713" s="16" t="s">
        <v>150</v>
      </c>
      <c r="H713" s="40" t="s">
        <v>151</v>
      </c>
      <c r="I713" s="18">
        <v>130.5</v>
      </c>
      <c r="J713" s="18">
        <v>130.5</v>
      </c>
      <c r="K713" s="18">
        <v>130.5</v>
      </c>
      <c r="L713" s="18"/>
      <c r="M713" s="18"/>
      <c r="N713" s="18"/>
      <c r="O713" s="18">
        <v>0</v>
      </c>
      <c r="P713" s="18">
        <v>0</v>
      </c>
      <c r="Q713" s="18">
        <v>0</v>
      </c>
      <c r="R713" s="18">
        <v>0</v>
      </c>
      <c r="S713" s="18">
        <v>5.2750000000000004</v>
      </c>
      <c r="T713" s="18">
        <f t="shared" si="2166"/>
        <v>135.77500000000001</v>
      </c>
      <c r="U713" s="18">
        <f t="shared" si="2075"/>
        <v>130.5</v>
      </c>
      <c r="V713" s="18">
        <f t="shared" si="2076"/>
        <v>130.5</v>
      </c>
      <c r="W713" s="18">
        <v>5.2750000000000004</v>
      </c>
      <c r="X713" s="18"/>
      <c r="Y713" s="18"/>
      <c r="Z713" s="18"/>
      <c r="AA713" s="18"/>
      <c r="AB713" s="18"/>
      <c r="AC713" s="18"/>
      <c r="AD713" s="18"/>
      <c r="AE713" s="18"/>
      <c r="AF713" s="41">
        <v>135.77500000000001</v>
      </c>
      <c r="AG713" s="41"/>
      <c r="AH713" s="41">
        <v>0</v>
      </c>
      <c r="AI713" s="41">
        <v>0</v>
      </c>
      <c r="AJ713" s="41">
        <v>0</v>
      </c>
      <c r="AK713" s="41">
        <v>0</v>
      </c>
      <c r="AL713" s="41">
        <v>135.77467999999999</v>
      </c>
      <c r="AM713" s="41">
        <v>0</v>
      </c>
      <c r="AN713" s="41">
        <v>0</v>
      </c>
      <c r="AO713" s="14">
        <v>96.36</v>
      </c>
      <c r="AP713" s="42">
        <v>135.77500000000001</v>
      </c>
      <c r="AQ713" s="42">
        <v>0</v>
      </c>
      <c r="AR713" s="42">
        <v>0</v>
      </c>
      <c r="AS713" s="42">
        <v>0</v>
      </c>
      <c r="AT713" s="42">
        <v>0</v>
      </c>
      <c r="AU713" s="42">
        <f t="shared" si="2078"/>
        <v>135.77500000000001</v>
      </c>
      <c r="AV713" s="42">
        <f t="shared" si="2079"/>
        <v>0</v>
      </c>
      <c r="AW713" s="42">
        <f t="shared" si="2080"/>
        <v>141.05000000000001</v>
      </c>
      <c r="AX713" s="42">
        <f t="shared" si="2081"/>
        <v>130.5</v>
      </c>
      <c r="AY713" s="42">
        <f t="shared" si="2082"/>
        <v>130.5</v>
      </c>
      <c r="AZ713" s="42"/>
      <c r="BA713" s="43">
        <f t="shared" si="2083"/>
        <v>99.999764315963901</v>
      </c>
      <c r="BB713" s="44"/>
    </row>
    <row r="714" spans="2:54" ht="62.4" x14ac:dyDescent="0.3">
      <c r="B714" s="38" t="s">
        <v>342</v>
      </c>
      <c r="C714" s="38" t="s">
        <v>125</v>
      </c>
      <c r="D714" s="38" t="s">
        <v>94</v>
      </c>
      <c r="E714" s="39" t="str">
        <f t="shared" si="2073"/>
        <v>1103</v>
      </c>
      <c r="F714" s="17" t="s">
        <v>365</v>
      </c>
      <c r="G714" s="17"/>
      <c r="H714" s="40" t="s">
        <v>366</v>
      </c>
      <c r="I714" s="18">
        <f t="shared" ref="I714:S714" si="2173">I715+I717</f>
        <v>7849.0999999999995</v>
      </c>
      <c r="J714" s="18">
        <f t="shared" si="2173"/>
        <v>15758.400000000001</v>
      </c>
      <c r="K714" s="18">
        <f t="shared" si="2173"/>
        <v>3760.3999999999996</v>
      </c>
      <c r="L714" s="18">
        <f t="shared" si="2173"/>
        <v>0</v>
      </c>
      <c r="M714" s="18">
        <f t="shared" si="2173"/>
        <v>0</v>
      </c>
      <c r="N714" s="18">
        <f t="shared" si="2173"/>
        <v>0</v>
      </c>
      <c r="O714" s="18">
        <f t="shared" si="2173"/>
        <v>0</v>
      </c>
      <c r="P714" s="18">
        <f t="shared" si="2173"/>
        <v>0</v>
      </c>
      <c r="Q714" s="18">
        <f t="shared" si="2173"/>
        <v>0</v>
      </c>
      <c r="R714" s="18">
        <f t="shared" si="2173"/>
        <v>0</v>
      </c>
      <c r="S714" s="18">
        <f t="shared" si="2173"/>
        <v>9934.9089999999997</v>
      </c>
      <c r="T714" s="18">
        <f t="shared" si="2166"/>
        <v>17784.008999999998</v>
      </c>
      <c r="U714" s="18">
        <f t="shared" si="2075"/>
        <v>15758.400000000001</v>
      </c>
      <c r="V714" s="18">
        <f t="shared" si="2076"/>
        <v>3760.3999999999996</v>
      </c>
      <c r="W714" s="18">
        <f t="shared" ref="W714:AT714" si="2174">W715+W717</f>
        <v>0</v>
      </c>
      <c r="X714" s="18">
        <f t="shared" si="2174"/>
        <v>0</v>
      </c>
      <c r="Y714" s="18">
        <f t="shared" si="2174"/>
        <v>9934.9089999999997</v>
      </c>
      <c r="Z714" s="18">
        <f t="shared" si="2174"/>
        <v>0</v>
      </c>
      <c r="AA714" s="18">
        <f t="shared" si="2174"/>
        <v>0</v>
      </c>
      <c r="AB714" s="18">
        <f t="shared" si="2174"/>
        <v>-10876.1</v>
      </c>
      <c r="AC714" s="18">
        <f t="shared" si="2174"/>
        <v>0</v>
      </c>
      <c r="AD714" s="18">
        <f t="shared" si="2174"/>
        <v>0</v>
      </c>
      <c r="AE714" s="18">
        <f t="shared" si="2174"/>
        <v>0</v>
      </c>
      <c r="AF714" s="41">
        <f t="shared" si="2174"/>
        <v>15995.091610000001</v>
      </c>
      <c r="AG714" s="41">
        <f t="shared" si="2174"/>
        <v>0</v>
      </c>
      <c r="AH714" s="41">
        <f t="shared" si="2174"/>
        <v>0</v>
      </c>
      <c r="AI714" s="41">
        <f t="shared" si="2174"/>
        <v>0</v>
      </c>
      <c r="AJ714" s="41">
        <f t="shared" si="2174"/>
        <v>0</v>
      </c>
      <c r="AK714" s="41">
        <f t="shared" si="2174"/>
        <v>0</v>
      </c>
      <c r="AL714" s="41">
        <f t="shared" si="2174"/>
        <v>14123.808000000001</v>
      </c>
      <c r="AM714" s="41">
        <f t="shared" si="2174"/>
        <v>0</v>
      </c>
      <c r="AN714" s="41">
        <f t="shared" si="2174"/>
        <v>0</v>
      </c>
      <c r="AO714" s="42">
        <f t="shared" si="2174"/>
        <v>10025.732169999999</v>
      </c>
      <c r="AP714" s="42">
        <f t="shared" si="2174"/>
        <v>17784.009000000002</v>
      </c>
      <c r="AQ714" s="42">
        <f t="shared" si="2174"/>
        <v>0</v>
      </c>
      <c r="AR714" s="42">
        <f t="shared" si="2174"/>
        <v>0</v>
      </c>
      <c r="AS714" s="42">
        <f t="shared" si="2174"/>
        <v>0</v>
      </c>
      <c r="AT714" s="42">
        <f t="shared" si="2174"/>
        <v>0</v>
      </c>
      <c r="AU714" s="42">
        <f t="shared" si="2078"/>
        <v>17784.009000000002</v>
      </c>
      <c r="AV714" s="42">
        <f t="shared" si="2079"/>
        <v>0</v>
      </c>
      <c r="AW714" s="42">
        <f t="shared" si="2080"/>
        <v>27718.917999999998</v>
      </c>
      <c r="AX714" s="42">
        <f t="shared" si="2081"/>
        <v>4882.3000000000011</v>
      </c>
      <c r="AY714" s="42">
        <f t="shared" si="2082"/>
        <v>3760.3999999999996</v>
      </c>
      <c r="AZ714" s="42">
        <f>AZ715+AZ717</f>
        <v>0</v>
      </c>
      <c r="BA714" s="43">
        <f t="shared" si="2083"/>
        <v>88.30088844986615</v>
      </c>
      <c r="BB714" s="20"/>
    </row>
    <row r="715" spans="2:54" ht="31.2" x14ac:dyDescent="0.3">
      <c r="B715" s="38" t="s">
        <v>342</v>
      </c>
      <c r="C715" s="38" t="s">
        <v>125</v>
      </c>
      <c r="D715" s="38" t="s">
        <v>94</v>
      </c>
      <c r="E715" s="39" t="str">
        <f t="shared" si="2073"/>
        <v>1103</v>
      </c>
      <c r="F715" s="17" t="s">
        <v>369</v>
      </c>
      <c r="G715" s="17"/>
      <c r="H715" s="40" t="s">
        <v>246</v>
      </c>
      <c r="I715" s="18">
        <f t="shared" ref="I715:S715" si="2175">I716</f>
        <v>100.2</v>
      </c>
      <c r="J715" s="18">
        <f t="shared" si="2175"/>
        <v>100.2</v>
      </c>
      <c r="K715" s="18">
        <f t="shared" si="2175"/>
        <v>100.2</v>
      </c>
      <c r="L715" s="18">
        <f t="shared" si="2175"/>
        <v>0</v>
      </c>
      <c r="M715" s="18">
        <f t="shared" si="2175"/>
        <v>0</v>
      </c>
      <c r="N715" s="18">
        <f t="shared" si="2175"/>
        <v>0</v>
      </c>
      <c r="O715" s="18">
        <f t="shared" si="2175"/>
        <v>0</v>
      </c>
      <c r="P715" s="18">
        <f t="shared" si="2175"/>
        <v>0</v>
      </c>
      <c r="Q715" s="18">
        <f t="shared" si="2175"/>
        <v>0</v>
      </c>
      <c r="R715" s="18">
        <f t="shared" si="2175"/>
        <v>0</v>
      </c>
      <c r="S715" s="18">
        <f t="shared" si="2175"/>
        <v>0</v>
      </c>
      <c r="T715" s="18">
        <f t="shared" si="2166"/>
        <v>100.2</v>
      </c>
      <c r="U715" s="18">
        <f t="shared" si="2075"/>
        <v>100.2</v>
      </c>
      <c r="V715" s="18">
        <f t="shared" si="2076"/>
        <v>100.2</v>
      </c>
      <c r="W715" s="18">
        <f t="shared" ref="W715:AT715" si="2176">W716</f>
        <v>0</v>
      </c>
      <c r="X715" s="18">
        <f t="shared" si="2176"/>
        <v>0</v>
      </c>
      <c r="Y715" s="18">
        <f t="shared" si="2176"/>
        <v>0</v>
      </c>
      <c r="Z715" s="18">
        <f t="shared" si="2176"/>
        <v>0</v>
      </c>
      <c r="AA715" s="18">
        <f t="shared" si="2176"/>
        <v>0</v>
      </c>
      <c r="AB715" s="18">
        <f t="shared" si="2176"/>
        <v>0</v>
      </c>
      <c r="AC715" s="18">
        <f t="shared" si="2176"/>
        <v>0</v>
      </c>
      <c r="AD715" s="18">
        <f t="shared" si="2176"/>
        <v>0</v>
      </c>
      <c r="AE715" s="18">
        <f t="shared" si="2176"/>
        <v>0</v>
      </c>
      <c r="AF715" s="41">
        <f t="shared" si="2176"/>
        <v>100.2</v>
      </c>
      <c r="AG715" s="41">
        <f t="shared" si="2176"/>
        <v>0</v>
      </c>
      <c r="AH715" s="41">
        <f t="shared" si="2176"/>
        <v>0</v>
      </c>
      <c r="AI715" s="41">
        <f t="shared" si="2176"/>
        <v>0</v>
      </c>
      <c r="AJ715" s="41">
        <f t="shared" si="2176"/>
        <v>0</v>
      </c>
      <c r="AK715" s="41">
        <f t="shared" si="2176"/>
        <v>0</v>
      </c>
      <c r="AL715" s="41">
        <f t="shared" si="2176"/>
        <v>100.2</v>
      </c>
      <c r="AM715" s="41">
        <f t="shared" si="2176"/>
        <v>0</v>
      </c>
      <c r="AN715" s="41">
        <f t="shared" si="2176"/>
        <v>0</v>
      </c>
      <c r="AO715" s="14">
        <f t="shared" si="2176"/>
        <v>90.824169999999995</v>
      </c>
      <c r="AP715" s="42">
        <f t="shared" si="2176"/>
        <v>100.2</v>
      </c>
      <c r="AQ715" s="42">
        <f t="shared" si="2176"/>
        <v>0</v>
      </c>
      <c r="AR715" s="42">
        <f t="shared" si="2176"/>
        <v>0</v>
      </c>
      <c r="AS715" s="42">
        <f t="shared" si="2176"/>
        <v>0</v>
      </c>
      <c r="AT715" s="42">
        <f t="shared" si="2176"/>
        <v>0</v>
      </c>
      <c r="AU715" s="42">
        <f t="shared" si="2078"/>
        <v>100.2</v>
      </c>
      <c r="AV715" s="42">
        <f t="shared" si="2079"/>
        <v>0</v>
      </c>
      <c r="AW715" s="42">
        <f t="shared" si="2080"/>
        <v>100.2</v>
      </c>
      <c r="AX715" s="42">
        <f t="shared" si="2081"/>
        <v>100.2</v>
      </c>
      <c r="AY715" s="42">
        <f t="shared" si="2082"/>
        <v>100.2</v>
      </c>
      <c r="AZ715" s="42">
        <f>AZ716</f>
        <v>0</v>
      </c>
      <c r="BA715" s="43">
        <f t="shared" si="2083"/>
        <v>100</v>
      </c>
      <c r="BB715" s="20"/>
    </row>
    <row r="716" spans="2:54" ht="31.2" x14ac:dyDescent="0.3">
      <c r="B716" s="38" t="s">
        <v>342</v>
      </c>
      <c r="C716" s="38" t="s">
        <v>125</v>
      </c>
      <c r="D716" s="38" t="s">
        <v>94</v>
      </c>
      <c r="E716" s="39" t="str">
        <f t="shared" si="2073"/>
        <v>1103</v>
      </c>
      <c r="F716" s="17" t="s">
        <v>369</v>
      </c>
      <c r="G716" s="16" t="s">
        <v>150</v>
      </c>
      <c r="H716" s="40" t="s">
        <v>151</v>
      </c>
      <c r="I716" s="18">
        <v>100.2</v>
      </c>
      <c r="J716" s="18">
        <v>100.2</v>
      </c>
      <c r="K716" s="18">
        <v>100.2</v>
      </c>
      <c r="L716" s="18"/>
      <c r="M716" s="18"/>
      <c r="N716" s="18"/>
      <c r="O716" s="18">
        <v>0</v>
      </c>
      <c r="P716" s="18">
        <v>0</v>
      </c>
      <c r="Q716" s="18">
        <v>0</v>
      </c>
      <c r="R716" s="18">
        <v>0</v>
      </c>
      <c r="S716" s="18"/>
      <c r="T716" s="18">
        <f t="shared" si="2166"/>
        <v>100.2</v>
      </c>
      <c r="U716" s="18">
        <f t="shared" si="2075"/>
        <v>100.2</v>
      </c>
      <c r="V716" s="18">
        <f t="shared" si="2076"/>
        <v>100.2</v>
      </c>
      <c r="W716" s="18"/>
      <c r="X716" s="18"/>
      <c r="Y716" s="18"/>
      <c r="Z716" s="18"/>
      <c r="AA716" s="18"/>
      <c r="AB716" s="18"/>
      <c r="AC716" s="18"/>
      <c r="AD716" s="18"/>
      <c r="AE716" s="18"/>
      <c r="AF716" s="41">
        <v>100.2</v>
      </c>
      <c r="AG716" s="41"/>
      <c r="AH716" s="41">
        <v>0</v>
      </c>
      <c r="AI716" s="41">
        <v>0</v>
      </c>
      <c r="AJ716" s="41">
        <v>0</v>
      </c>
      <c r="AK716" s="41">
        <v>0</v>
      </c>
      <c r="AL716" s="41">
        <v>100.2</v>
      </c>
      <c r="AM716" s="41">
        <v>0</v>
      </c>
      <c r="AN716" s="41">
        <v>0</v>
      </c>
      <c r="AO716" s="42">
        <v>90.824169999999995</v>
      </c>
      <c r="AP716" s="42">
        <v>100.2</v>
      </c>
      <c r="AQ716" s="42">
        <v>0</v>
      </c>
      <c r="AR716" s="42">
        <v>0</v>
      </c>
      <c r="AS716" s="42">
        <v>0</v>
      </c>
      <c r="AT716" s="42">
        <v>0</v>
      </c>
      <c r="AU716" s="42">
        <f t="shared" si="2078"/>
        <v>100.2</v>
      </c>
      <c r="AV716" s="42">
        <f t="shared" si="2079"/>
        <v>0</v>
      </c>
      <c r="AW716" s="42">
        <f t="shared" si="2080"/>
        <v>100.2</v>
      </c>
      <c r="AX716" s="42">
        <f t="shared" si="2081"/>
        <v>100.2</v>
      </c>
      <c r="AY716" s="42">
        <f t="shared" si="2082"/>
        <v>100.2</v>
      </c>
      <c r="AZ716" s="42"/>
      <c r="BA716" s="43">
        <f t="shared" si="2083"/>
        <v>100</v>
      </c>
      <c r="BB716" s="44"/>
    </row>
    <row r="717" spans="2:54" ht="62.4" x14ac:dyDescent="0.3">
      <c r="B717" s="38" t="s">
        <v>342</v>
      </c>
      <c r="C717" s="38" t="s">
        <v>125</v>
      </c>
      <c r="D717" s="38" t="s">
        <v>94</v>
      </c>
      <c r="E717" s="39" t="str">
        <f t="shared" si="2073"/>
        <v>1103</v>
      </c>
      <c r="F717" s="17" t="s">
        <v>370</v>
      </c>
      <c r="G717" s="17"/>
      <c r="H717" s="40" t="s">
        <v>371</v>
      </c>
      <c r="I717" s="18">
        <f t="shared" ref="I717:S717" si="2177">I718</f>
        <v>7748.9</v>
      </c>
      <c r="J717" s="18">
        <f t="shared" si="2177"/>
        <v>15658.2</v>
      </c>
      <c r="K717" s="18">
        <f t="shared" si="2177"/>
        <v>3660.2</v>
      </c>
      <c r="L717" s="18">
        <f t="shared" si="2177"/>
        <v>0</v>
      </c>
      <c r="M717" s="18">
        <f t="shared" si="2177"/>
        <v>0</v>
      </c>
      <c r="N717" s="18">
        <f t="shared" si="2177"/>
        <v>0</v>
      </c>
      <c r="O717" s="18">
        <f t="shared" si="2177"/>
        <v>0</v>
      </c>
      <c r="P717" s="18">
        <f t="shared" si="2177"/>
        <v>0</v>
      </c>
      <c r="Q717" s="18">
        <f t="shared" si="2177"/>
        <v>0</v>
      </c>
      <c r="R717" s="18">
        <f t="shared" si="2177"/>
        <v>0</v>
      </c>
      <c r="S717" s="18">
        <f t="shared" si="2177"/>
        <v>9934.9089999999997</v>
      </c>
      <c r="T717" s="18">
        <f t="shared" si="2166"/>
        <v>17683.809000000001</v>
      </c>
      <c r="U717" s="18">
        <f t="shared" si="2075"/>
        <v>15658.2</v>
      </c>
      <c r="V717" s="18">
        <f t="shared" si="2076"/>
        <v>3660.2</v>
      </c>
      <c r="W717" s="18">
        <f t="shared" ref="W717:AD717" si="2178">W718</f>
        <v>0</v>
      </c>
      <c r="X717" s="18">
        <f t="shared" si="2178"/>
        <v>0</v>
      </c>
      <c r="Y717" s="18">
        <f t="shared" si="2178"/>
        <v>9934.9089999999997</v>
      </c>
      <c r="Z717" s="18">
        <f t="shared" si="2178"/>
        <v>0</v>
      </c>
      <c r="AA717" s="18">
        <f t="shared" si="2178"/>
        <v>0</v>
      </c>
      <c r="AB717" s="18">
        <f t="shared" si="2178"/>
        <v>-10876.1</v>
      </c>
      <c r="AC717" s="18">
        <f t="shared" si="2178"/>
        <v>0</v>
      </c>
      <c r="AD717" s="18">
        <f t="shared" si="2178"/>
        <v>0</v>
      </c>
      <c r="AE717" s="18"/>
      <c r="AF717" s="41">
        <f t="shared" ref="AF717:AT717" si="2179">AF718</f>
        <v>15894.891610000001</v>
      </c>
      <c r="AG717" s="41">
        <f t="shared" si="2179"/>
        <v>0</v>
      </c>
      <c r="AH717" s="41">
        <f t="shared" si="2179"/>
        <v>0</v>
      </c>
      <c r="AI717" s="41">
        <f t="shared" si="2179"/>
        <v>0</v>
      </c>
      <c r="AJ717" s="41">
        <f t="shared" si="2179"/>
        <v>0</v>
      </c>
      <c r="AK717" s="41">
        <f t="shared" si="2179"/>
        <v>0</v>
      </c>
      <c r="AL717" s="41">
        <f t="shared" si="2179"/>
        <v>14023.608</v>
      </c>
      <c r="AM717" s="41">
        <f t="shared" si="2179"/>
        <v>0</v>
      </c>
      <c r="AN717" s="41">
        <f t="shared" si="2179"/>
        <v>0</v>
      </c>
      <c r="AO717" s="14">
        <f t="shared" si="2179"/>
        <v>9934.9079999999994</v>
      </c>
      <c r="AP717" s="42">
        <f t="shared" si="2179"/>
        <v>17683.809000000001</v>
      </c>
      <c r="AQ717" s="42">
        <f t="shared" si="2179"/>
        <v>0</v>
      </c>
      <c r="AR717" s="42">
        <f t="shared" si="2179"/>
        <v>0</v>
      </c>
      <c r="AS717" s="42">
        <f t="shared" si="2179"/>
        <v>0</v>
      </c>
      <c r="AT717" s="42">
        <f t="shared" si="2179"/>
        <v>0</v>
      </c>
      <c r="AU717" s="42">
        <f t="shared" si="2078"/>
        <v>17683.809000000001</v>
      </c>
      <c r="AV717" s="42">
        <f t="shared" si="2079"/>
        <v>0</v>
      </c>
      <c r="AW717" s="42">
        <f t="shared" si="2080"/>
        <v>27618.718000000001</v>
      </c>
      <c r="AX717" s="42">
        <f t="shared" si="2081"/>
        <v>4782.1000000000004</v>
      </c>
      <c r="AY717" s="42">
        <f t="shared" si="2082"/>
        <v>3660.2</v>
      </c>
      <c r="AZ717" s="42">
        <f>AZ718</f>
        <v>0</v>
      </c>
      <c r="BA717" s="43">
        <f t="shared" si="2083"/>
        <v>88.227138278673664</v>
      </c>
      <c r="BB717" s="20"/>
    </row>
    <row r="718" spans="2:54" ht="31.2" x14ac:dyDescent="0.3">
      <c r="B718" s="38" t="s">
        <v>342</v>
      </c>
      <c r="C718" s="38" t="s">
        <v>125</v>
      </c>
      <c r="D718" s="38" t="s">
        <v>94</v>
      </c>
      <c r="E718" s="39" t="str">
        <f t="shared" si="2073"/>
        <v>1103</v>
      </c>
      <c r="F718" s="17" t="s">
        <v>370</v>
      </c>
      <c r="G718" s="16" t="s">
        <v>150</v>
      </c>
      <c r="H718" s="40" t="s">
        <v>151</v>
      </c>
      <c r="I718" s="18">
        <v>7748.9</v>
      </c>
      <c r="J718" s="18">
        <v>15658.2</v>
      </c>
      <c r="K718" s="18">
        <v>3660.2</v>
      </c>
      <c r="L718" s="18"/>
      <c r="M718" s="18"/>
      <c r="N718" s="18"/>
      <c r="O718" s="18">
        <v>0</v>
      </c>
      <c r="P718" s="18">
        <v>0</v>
      </c>
      <c r="Q718" s="18">
        <v>0</v>
      </c>
      <c r="R718" s="18">
        <v>0</v>
      </c>
      <c r="S718" s="18">
        <v>9934.9089999999997</v>
      </c>
      <c r="T718" s="18">
        <f t="shared" si="2166"/>
        <v>17683.809000000001</v>
      </c>
      <c r="U718" s="18">
        <f t="shared" si="2075"/>
        <v>15658.2</v>
      </c>
      <c r="V718" s="18">
        <f t="shared" si="2076"/>
        <v>3660.2</v>
      </c>
      <c r="W718" s="18"/>
      <c r="X718" s="18"/>
      <c r="Y718" s="18">
        <v>9934.9089999999997</v>
      </c>
      <c r="Z718" s="18"/>
      <c r="AA718" s="18"/>
      <c r="AB718" s="18">
        <v>-10876.1</v>
      </c>
      <c r="AC718" s="18"/>
      <c r="AD718" s="18"/>
      <c r="AE718" s="18"/>
      <c r="AF718" s="41">
        <v>15894.891610000001</v>
      </c>
      <c r="AG718" s="41"/>
      <c r="AH718" s="41">
        <v>0</v>
      </c>
      <c r="AI718" s="41">
        <v>0</v>
      </c>
      <c r="AJ718" s="41">
        <v>0</v>
      </c>
      <c r="AK718" s="41">
        <v>0</v>
      </c>
      <c r="AL718" s="41">
        <v>14023.608</v>
      </c>
      <c r="AM718" s="41">
        <v>0</v>
      </c>
      <c r="AN718" s="41">
        <v>0</v>
      </c>
      <c r="AO718" s="42">
        <v>9934.9079999999994</v>
      </c>
      <c r="AP718" s="42">
        <v>17683.809000000001</v>
      </c>
      <c r="AQ718" s="42">
        <v>0</v>
      </c>
      <c r="AR718" s="42">
        <v>0</v>
      </c>
      <c r="AS718" s="42">
        <v>0</v>
      </c>
      <c r="AT718" s="42">
        <v>0</v>
      </c>
      <c r="AU718" s="42">
        <f t="shared" si="2078"/>
        <v>17683.809000000001</v>
      </c>
      <c r="AV718" s="42">
        <f t="shared" si="2079"/>
        <v>0</v>
      </c>
      <c r="AW718" s="42">
        <f t="shared" si="2080"/>
        <v>27618.718000000001</v>
      </c>
      <c r="AX718" s="42">
        <f t="shared" si="2081"/>
        <v>4782.1000000000004</v>
      </c>
      <c r="AY718" s="42">
        <f t="shared" si="2082"/>
        <v>3660.2</v>
      </c>
      <c r="AZ718" s="42"/>
      <c r="BA718" s="43">
        <f t="shared" si="2083"/>
        <v>88.227138278673664</v>
      </c>
      <c r="BB718" s="44"/>
    </row>
    <row r="719" spans="2:54" s="21" customFormat="1" ht="17.25" customHeight="1" x14ac:dyDescent="0.3">
      <c r="B719" s="22" t="s">
        <v>480</v>
      </c>
      <c r="C719" s="22"/>
      <c r="D719" s="22"/>
      <c r="E719" s="23" t="str">
        <f t="shared" si="2073"/>
        <v/>
      </c>
      <c r="F719" s="22"/>
      <c r="G719" s="22"/>
      <c r="H719" s="24" t="s">
        <v>481</v>
      </c>
      <c r="I719" s="25">
        <f t="shared" ref="I719:S719" si="2180">I720+I776+I843+I855+I797+I758+I868+I836</f>
        <v>95307.8</v>
      </c>
      <c r="J719" s="25">
        <f t="shared" si="2180"/>
        <v>94049.200000000012</v>
      </c>
      <c r="K719" s="25">
        <f t="shared" si="2180"/>
        <v>92363.199999999997</v>
      </c>
      <c r="L719" s="25">
        <f t="shared" si="2180"/>
        <v>4649.8</v>
      </c>
      <c r="M719" s="25">
        <f t="shared" si="2180"/>
        <v>4671.7</v>
      </c>
      <c r="N719" s="25">
        <f t="shared" si="2180"/>
        <v>4671.7</v>
      </c>
      <c r="O719" s="25">
        <f t="shared" si="2180"/>
        <v>0</v>
      </c>
      <c r="P719" s="25">
        <f t="shared" si="2180"/>
        <v>189.25399999999999</v>
      </c>
      <c r="Q719" s="25">
        <f t="shared" si="2180"/>
        <v>-194.10900000000001</v>
      </c>
      <c r="R719" s="25">
        <f t="shared" si="2180"/>
        <v>343.44099999999997</v>
      </c>
      <c r="S719" s="25">
        <f t="shared" si="2180"/>
        <v>8657.9</v>
      </c>
      <c r="T719" s="25">
        <f t="shared" si="2166"/>
        <v>108954.08600000001</v>
      </c>
      <c r="U719" s="25">
        <f t="shared" si="2075"/>
        <v>98720.900000000009</v>
      </c>
      <c r="V719" s="25">
        <f t="shared" si="2076"/>
        <v>97034.9</v>
      </c>
      <c r="W719" s="25">
        <f t="shared" ref="W719:AT719" si="2181">W720+W776+W843+W855+W797+W758+W868+W836</f>
        <v>8547.9</v>
      </c>
      <c r="X719" s="25">
        <f t="shared" si="2181"/>
        <v>0</v>
      </c>
      <c r="Y719" s="25">
        <f t="shared" si="2181"/>
        <v>0</v>
      </c>
      <c r="Z719" s="25">
        <f t="shared" si="2181"/>
        <v>110</v>
      </c>
      <c r="AA719" s="25">
        <f t="shared" si="2181"/>
        <v>10589.3</v>
      </c>
      <c r="AB719" s="25">
        <f t="shared" si="2181"/>
        <v>0</v>
      </c>
      <c r="AC719" s="25">
        <f t="shared" si="2181"/>
        <v>10589.3</v>
      </c>
      <c r="AD719" s="25">
        <f t="shared" si="2181"/>
        <v>0</v>
      </c>
      <c r="AE719" s="25">
        <f t="shared" si="2181"/>
        <v>0</v>
      </c>
      <c r="AF719" s="26">
        <f t="shared" si="2181"/>
        <v>103217.66439000001</v>
      </c>
      <c r="AG719" s="26">
        <f t="shared" si="2181"/>
        <v>0</v>
      </c>
      <c r="AH719" s="26">
        <f t="shared" si="2181"/>
        <v>5596.1659999999993</v>
      </c>
      <c r="AI719" s="26">
        <f t="shared" si="2181"/>
        <v>0</v>
      </c>
      <c r="AJ719" s="26">
        <f t="shared" si="2181"/>
        <v>0</v>
      </c>
      <c r="AK719" s="26">
        <f t="shared" si="2181"/>
        <v>0</v>
      </c>
      <c r="AL719" s="26">
        <f t="shared" si="2181"/>
        <v>99926.012680000014</v>
      </c>
      <c r="AM719" s="26">
        <f t="shared" si="2181"/>
        <v>5577.5961299999999</v>
      </c>
      <c r="AN719" s="26">
        <f t="shared" si="2181"/>
        <v>0</v>
      </c>
      <c r="AO719" s="45">
        <f t="shared" si="2181"/>
        <v>55583.635740000005</v>
      </c>
      <c r="AP719" s="27">
        <f t="shared" si="2181"/>
        <v>103385.45699999999</v>
      </c>
      <c r="AQ719" s="27">
        <f t="shared" si="2181"/>
        <v>0</v>
      </c>
      <c r="AR719" s="27">
        <f t="shared" si="2181"/>
        <v>0</v>
      </c>
      <c r="AS719" s="27">
        <f t="shared" si="2181"/>
        <v>0</v>
      </c>
      <c r="AT719" s="27">
        <f t="shared" si="2181"/>
        <v>0</v>
      </c>
      <c r="AU719" s="27">
        <f t="shared" si="2078"/>
        <v>103385.45699999999</v>
      </c>
      <c r="AV719" s="27">
        <f t="shared" si="2079"/>
        <v>5568.6290000000154</v>
      </c>
      <c r="AW719" s="27">
        <f t="shared" si="2080"/>
        <v>117611.986</v>
      </c>
      <c r="AX719" s="27">
        <f t="shared" si="2081"/>
        <v>109310.20000000001</v>
      </c>
      <c r="AY719" s="27">
        <f t="shared" si="2082"/>
        <v>107624.2</v>
      </c>
      <c r="AZ719" s="27">
        <f>AZ720+AZ776+AZ843+AZ855+AZ797+AZ758+AZ868+AZ836</f>
        <v>0</v>
      </c>
      <c r="BA719" s="28">
        <f t="shared" si="2083"/>
        <v>96.810960866579251</v>
      </c>
      <c r="BB719" s="20"/>
    </row>
    <row r="720" spans="2:54" s="21" customFormat="1" x14ac:dyDescent="0.3">
      <c r="B720" s="22" t="s">
        <v>480</v>
      </c>
      <c r="C720" s="22" t="s">
        <v>42</v>
      </c>
      <c r="D720" s="22"/>
      <c r="E720" s="23" t="str">
        <f t="shared" si="2073"/>
        <v>01</v>
      </c>
      <c r="F720" s="22"/>
      <c r="G720" s="22"/>
      <c r="H720" s="24" t="s">
        <v>43</v>
      </c>
      <c r="I720" s="25">
        <f t="shared" ref="I720:S720" si="2182">I735+I721</f>
        <v>75402.899999999994</v>
      </c>
      <c r="J720" s="25">
        <f t="shared" si="2182"/>
        <v>76899.7</v>
      </c>
      <c r="K720" s="25">
        <f t="shared" si="2182"/>
        <v>76896.099999999991</v>
      </c>
      <c r="L720" s="25">
        <f t="shared" si="2182"/>
        <v>709.5</v>
      </c>
      <c r="M720" s="25">
        <f t="shared" si="2182"/>
        <v>731.4</v>
      </c>
      <c r="N720" s="25">
        <f t="shared" si="2182"/>
        <v>731.4</v>
      </c>
      <c r="O720" s="25">
        <f t="shared" si="2182"/>
        <v>0</v>
      </c>
      <c r="P720" s="25">
        <f t="shared" si="2182"/>
        <v>0</v>
      </c>
      <c r="Q720" s="25">
        <f t="shared" si="2182"/>
        <v>0</v>
      </c>
      <c r="R720" s="25">
        <f t="shared" si="2182"/>
        <v>343.44099999999997</v>
      </c>
      <c r="S720" s="25">
        <f t="shared" si="2182"/>
        <v>8657.9</v>
      </c>
      <c r="T720" s="25">
        <f t="shared" si="2166"/>
        <v>85113.740999999995</v>
      </c>
      <c r="U720" s="25">
        <f t="shared" si="2075"/>
        <v>77631.099999999991</v>
      </c>
      <c r="V720" s="25">
        <f t="shared" si="2076"/>
        <v>77627.499999999985</v>
      </c>
      <c r="W720" s="25">
        <f t="shared" ref="W720:AT720" si="2183">W735+W721</f>
        <v>8547.9</v>
      </c>
      <c r="X720" s="25">
        <f t="shared" si="2183"/>
        <v>0</v>
      </c>
      <c r="Y720" s="25">
        <f t="shared" si="2183"/>
        <v>0</v>
      </c>
      <c r="Z720" s="25">
        <f t="shared" si="2183"/>
        <v>110</v>
      </c>
      <c r="AA720" s="25">
        <f t="shared" si="2183"/>
        <v>10589.3</v>
      </c>
      <c r="AB720" s="25">
        <f t="shared" si="2183"/>
        <v>0</v>
      </c>
      <c r="AC720" s="25">
        <f t="shared" si="2183"/>
        <v>10589.3</v>
      </c>
      <c r="AD720" s="25">
        <f t="shared" si="2183"/>
        <v>0</v>
      </c>
      <c r="AE720" s="25">
        <f t="shared" si="2183"/>
        <v>0</v>
      </c>
      <c r="AF720" s="26">
        <f t="shared" si="2183"/>
        <v>77772.459170000002</v>
      </c>
      <c r="AG720" s="26">
        <f t="shared" si="2183"/>
        <v>0</v>
      </c>
      <c r="AH720" s="26">
        <f t="shared" si="2183"/>
        <v>3053.9</v>
      </c>
      <c r="AI720" s="26">
        <f t="shared" si="2183"/>
        <v>0</v>
      </c>
      <c r="AJ720" s="26">
        <f t="shared" si="2183"/>
        <v>0</v>
      </c>
      <c r="AK720" s="26">
        <f t="shared" si="2183"/>
        <v>0</v>
      </c>
      <c r="AL720" s="26">
        <f t="shared" si="2183"/>
        <v>74713.353490000009</v>
      </c>
      <c r="AM720" s="26">
        <f t="shared" si="2183"/>
        <v>3053.9</v>
      </c>
      <c r="AN720" s="26">
        <f t="shared" si="2183"/>
        <v>0</v>
      </c>
      <c r="AO720" s="27">
        <f t="shared" si="2183"/>
        <v>47957.161250000005</v>
      </c>
      <c r="AP720" s="27">
        <f t="shared" si="2183"/>
        <v>77887.535169999988</v>
      </c>
      <c r="AQ720" s="27">
        <f t="shared" si="2183"/>
        <v>0</v>
      </c>
      <c r="AR720" s="27">
        <f t="shared" si="2183"/>
        <v>0</v>
      </c>
      <c r="AS720" s="27">
        <f t="shared" si="2183"/>
        <v>0</v>
      </c>
      <c r="AT720" s="27">
        <f t="shared" si="2183"/>
        <v>0</v>
      </c>
      <c r="AU720" s="27">
        <f t="shared" si="2078"/>
        <v>77887.535169999988</v>
      </c>
      <c r="AV720" s="27">
        <f t="shared" si="2079"/>
        <v>7226.2058300000062</v>
      </c>
      <c r="AW720" s="27">
        <f t="shared" si="2080"/>
        <v>93771.640999999989</v>
      </c>
      <c r="AX720" s="27">
        <f t="shared" si="2081"/>
        <v>88220.4</v>
      </c>
      <c r="AY720" s="27">
        <f t="shared" si="2082"/>
        <v>88216.799999999988</v>
      </c>
      <c r="AZ720" s="27">
        <f>AZ735+AZ721</f>
        <v>0</v>
      </c>
      <c r="BA720" s="28">
        <f t="shared" si="2083"/>
        <v>96.066595151230587</v>
      </c>
      <c r="BB720" s="20"/>
    </row>
    <row r="721" spans="2:54" s="30" customFormat="1" ht="62.4" x14ac:dyDescent="0.3">
      <c r="B721" s="31" t="s">
        <v>480</v>
      </c>
      <c r="C721" s="31" t="s">
        <v>42</v>
      </c>
      <c r="D721" s="31" t="s">
        <v>84</v>
      </c>
      <c r="E721" s="29" t="str">
        <f t="shared" si="2073"/>
        <v>0104</v>
      </c>
      <c r="F721" s="31"/>
      <c r="G721" s="31"/>
      <c r="H721" s="32" t="s">
        <v>482</v>
      </c>
      <c r="I721" s="33">
        <f t="shared" ref="I721:S721" si="2184">I722+I728</f>
        <v>60091.7</v>
      </c>
      <c r="J721" s="33">
        <f t="shared" si="2184"/>
        <v>61820.2</v>
      </c>
      <c r="K721" s="33">
        <f t="shared" si="2184"/>
        <v>61820.2</v>
      </c>
      <c r="L721" s="33">
        <f t="shared" si="2184"/>
        <v>709.5</v>
      </c>
      <c r="M721" s="33">
        <f t="shared" si="2184"/>
        <v>731.4</v>
      </c>
      <c r="N721" s="33">
        <f t="shared" si="2184"/>
        <v>731.4</v>
      </c>
      <c r="O721" s="33">
        <f t="shared" si="2184"/>
        <v>0</v>
      </c>
      <c r="P721" s="33">
        <f t="shared" si="2184"/>
        <v>0</v>
      </c>
      <c r="Q721" s="33">
        <f t="shared" si="2184"/>
        <v>0</v>
      </c>
      <c r="R721" s="33">
        <f t="shared" si="2184"/>
        <v>0</v>
      </c>
      <c r="S721" s="33">
        <f t="shared" si="2184"/>
        <v>8547.9</v>
      </c>
      <c r="T721" s="33">
        <f t="shared" si="2166"/>
        <v>69349.099999999991</v>
      </c>
      <c r="U721" s="33">
        <f t="shared" si="2075"/>
        <v>62551.6</v>
      </c>
      <c r="V721" s="33">
        <f t="shared" si="2076"/>
        <v>62551.6</v>
      </c>
      <c r="W721" s="33">
        <f t="shared" ref="W721:AT721" si="2185">W722+W728</f>
        <v>8547.9</v>
      </c>
      <c r="X721" s="33">
        <f t="shared" si="2185"/>
        <v>0</v>
      </c>
      <c r="Y721" s="33">
        <f t="shared" si="2185"/>
        <v>0</v>
      </c>
      <c r="Z721" s="33">
        <f t="shared" si="2185"/>
        <v>0</v>
      </c>
      <c r="AA721" s="33">
        <f t="shared" si="2185"/>
        <v>10479.299999999999</v>
      </c>
      <c r="AB721" s="33">
        <f t="shared" si="2185"/>
        <v>0</v>
      </c>
      <c r="AC721" s="33">
        <f t="shared" si="2185"/>
        <v>10479.299999999999</v>
      </c>
      <c r="AD721" s="33">
        <f t="shared" si="2185"/>
        <v>0</v>
      </c>
      <c r="AE721" s="33">
        <f t="shared" si="2185"/>
        <v>0</v>
      </c>
      <c r="AF721" s="34">
        <f t="shared" si="2185"/>
        <v>68424</v>
      </c>
      <c r="AG721" s="34">
        <f t="shared" si="2185"/>
        <v>0</v>
      </c>
      <c r="AH721" s="34">
        <f t="shared" si="2185"/>
        <v>3053.9</v>
      </c>
      <c r="AI721" s="34">
        <f t="shared" si="2185"/>
        <v>0</v>
      </c>
      <c r="AJ721" s="34">
        <f t="shared" si="2185"/>
        <v>0</v>
      </c>
      <c r="AK721" s="34">
        <f t="shared" si="2185"/>
        <v>0</v>
      </c>
      <c r="AL721" s="34">
        <f t="shared" si="2185"/>
        <v>65477.500350000002</v>
      </c>
      <c r="AM721" s="34">
        <f t="shared" si="2185"/>
        <v>3053.9</v>
      </c>
      <c r="AN721" s="34">
        <f t="shared" si="2185"/>
        <v>0</v>
      </c>
      <c r="AO721" s="35">
        <f t="shared" si="2185"/>
        <v>41271.790110000002</v>
      </c>
      <c r="AP721" s="36">
        <f t="shared" si="2185"/>
        <v>68662.999999999985</v>
      </c>
      <c r="AQ721" s="36">
        <f t="shared" si="2185"/>
        <v>0</v>
      </c>
      <c r="AR721" s="36">
        <f t="shared" si="2185"/>
        <v>0</v>
      </c>
      <c r="AS721" s="36">
        <f t="shared" si="2185"/>
        <v>0</v>
      </c>
      <c r="AT721" s="36">
        <f t="shared" si="2185"/>
        <v>0</v>
      </c>
      <c r="AU721" s="36">
        <f t="shared" si="2078"/>
        <v>68662.999999999985</v>
      </c>
      <c r="AV721" s="36">
        <f t="shared" si="2079"/>
        <v>686.10000000000582</v>
      </c>
      <c r="AW721" s="36">
        <f t="shared" si="2080"/>
        <v>77896.999999999985</v>
      </c>
      <c r="AX721" s="36">
        <f t="shared" si="2081"/>
        <v>73030.899999999994</v>
      </c>
      <c r="AY721" s="36">
        <f t="shared" si="2082"/>
        <v>73030.899999999994</v>
      </c>
      <c r="AZ721" s="36">
        <f>AZ722+AZ728</f>
        <v>0</v>
      </c>
      <c r="BA721" s="37">
        <f t="shared" si="2083"/>
        <v>95.693762934058228</v>
      </c>
      <c r="BB721" s="20"/>
    </row>
    <row r="722" spans="2:54" ht="46.8" x14ac:dyDescent="0.3">
      <c r="B722" s="38" t="s">
        <v>480</v>
      </c>
      <c r="C722" s="38" t="s">
        <v>42</v>
      </c>
      <c r="D722" s="38" t="s">
        <v>84</v>
      </c>
      <c r="E722" s="39" t="str">
        <f t="shared" si="2073"/>
        <v>0104</v>
      </c>
      <c r="F722" s="38" t="s">
        <v>258</v>
      </c>
      <c r="G722" s="39"/>
      <c r="H722" s="40" t="s">
        <v>259</v>
      </c>
      <c r="I722" s="18">
        <f t="shared" ref="I722:I724" si="2186">I723</f>
        <v>2976.1</v>
      </c>
      <c r="J722" s="18">
        <f t="shared" ref="J722:J724" si="2187">J723</f>
        <v>3064.7</v>
      </c>
      <c r="K722" s="18">
        <f t="shared" ref="K722:K724" si="2188">K723</f>
        <v>3064.7</v>
      </c>
      <c r="L722" s="18">
        <f t="shared" ref="L722:L724" si="2189">L723</f>
        <v>0</v>
      </c>
      <c r="M722" s="18">
        <f t="shared" ref="M722:M724" si="2190">M723</f>
        <v>0</v>
      </c>
      <c r="N722" s="18">
        <f t="shared" ref="N722:N724" si="2191">N723</f>
        <v>0</v>
      </c>
      <c r="O722" s="18">
        <f t="shared" ref="O722:O724" si="2192">O723</f>
        <v>0</v>
      </c>
      <c r="P722" s="18">
        <f t="shared" ref="P722:P724" si="2193">P723</f>
        <v>0</v>
      </c>
      <c r="Q722" s="18">
        <f t="shared" ref="Q722:Q724" si="2194">Q723</f>
        <v>0</v>
      </c>
      <c r="R722" s="18">
        <f t="shared" ref="R722:R724" si="2195">R723</f>
        <v>0</v>
      </c>
      <c r="S722" s="18">
        <f t="shared" ref="S722:S724" si="2196">S723</f>
        <v>0</v>
      </c>
      <c r="T722" s="18">
        <f t="shared" si="2166"/>
        <v>2976.1</v>
      </c>
      <c r="U722" s="18">
        <f t="shared" si="2075"/>
        <v>3064.7</v>
      </c>
      <c r="V722" s="18">
        <f t="shared" si="2076"/>
        <v>3064.7</v>
      </c>
      <c r="W722" s="18">
        <f t="shared" ref="W722:W724" si="2197">W723</f>
        <v>0</v>
      </c>
      <c r="X722" s="18">
        <f t="shared" ref="X722:X724" si="2198">X723</f>
        <v>0</v>
      </c>
      <c r="Y722" s="18">
        <f t="shared" ref="Y722:Y724" si="2199">Y723</f>
        <v>0</v>
      </c>
      <c r="Z722" s="18">
        <f t="shared" ref="Z722:Z724" si="2200">Z723</f>
        <v>0</v>
      </c>
      <c r="AA722" s="18">
        <f t="shared" ref="AA722:AA724" si="2201">AA723</f>
        <v>0</v>
      </c>
      <c r="AB722" s="18">
        <f t="shared" ref="AB722:AB724" si="2202">AB723</f>
        <v>0</v>
      </c>
      <c r="AC722" s="18">
        <f t="shared" ref="AC722:AC724" si="2203">AC723</f>
        <v>0</v>
      </c>
      <c r="AD722" s="18">
        <f t="shared" ref="AD722:AD724" si="2204">AD723</f>
        <v>0</v>
      </c>
      <c r="AE722" s="18">
        <f t="shared" ref="AE722:AE724" si="2205">AE723</f>
        <v>0</v>
      </c>
      <c r="AF722" s="41">
        <f t="shared" ref="AF722:AF724" si="2206">AF723</f>
        <v>3053.9</v>
      </c>
      <c r="AG722" s="41">
        <f t="shared" ref="AG722:AG724" si="2207">AG723</f>
        <v>0</v>
      </c>
      <c r="AH722" s="41">
        <f t="shared" ref="AH722:AH724" si="2208">AH723</f>
        <v>3053.9</v>
      </c>
      <c r="AI722" s="41">
        <f t="shared" ref="AI722:AI724" si="2209">AI723</f>
        <v>0</v>
      </c>
      <c r="AJ722" s="41">
        <f t="shared" ref="AJ722:AJ724" si="2210">AJ723</f>
        <v>0</v>
      </c>
      <c r="AK722" s="41">
        <f t="shared" ref="AK722:AK724" si="2211">AK723</f>
        <v>0</v>
      </c>
      <c r="AL722" s="41">
        <f t="shared" ref="AL722:AL724" si="2212">AL723</f>
        <v>3053.9</v>
      </c>
      <c r="AM722" s="41">
        <f t="shared" ref="AM722:AM724" si="2213">AM723</f>
        <v>3053.9</v>
      </c>
      <c r="AN722" s="41">
        <f t="shared" ref="AN722:AN724" si="2214">AN723</f>
        <v>0</v>
      </c>
      <c r="AO722" s="42">
        <f t="shared" ref="AO722:AO724" si="2215">AO723</f>
        <v>1052.42175</v>
      </c>
      <c r="AP722" s="42">
        <f t="shared" ref="AP722:AP724" si="2216">AP723</f>
        <v>3053.8999999999996</v>
      </c>
      <c r="AQ722" s="42">
        <f t="shared" ref="AQ722:AQ724" si="2217">AQ723</f>
        <v>0</v>
      </c>
      <c r="AR722" s="42">
        <f t="shared" ref="AR722:AR724" si="2218">AR723</f>
        <v>0</v>
      </c>
      <c r="AS722" s="42">
        <f t="shared" ref="AS722:AS724" si="2219">AS723</f>
        <v>0</v>
      </c>
      <c r="AT722" s="42">
        <f t="shared" ref="AT722:AT724" si="2220">AT723</f>
        <v>0</v>
      </c>
      <c r="AU722" s="42">
        <f t="shared" si="2078"/>
        <v>3053.8999999999996</v>
      </c>
      <c r="AV722" s="42">
        <f t="shared" si="2079"/>
        <v>-77.799999999999727</v>
      </c>
      <c r="AW722" s="42">
        <f t="shared" si="2080"/>
        <v>2976.1</v>
      </c>
      <c r="AX722" s="42">
        <f t="shared" si="2081"/>
        <v>3064.7</v>
      </c>
      <c r="AY722" s="42">
        <f t="shared" si="2082"/>
        <v>3064.7</v>
      </c>
      <c r="AZ722" s="42">
        <f t="shared" ref="AZ722:AZ724" si="2221">AZ723</f>
        <v>0</v>
      </c>
      <c r="BA722" s="43">
        <f t="shared" si="2083"/>
        <v>100</v>
      </c>
      <c r="BB722" s="20"/>
    </row>
    <row r="723" spans="2:54" x14ac:dyDescent="0.3">
      <c r="B723" s="38" t="s">
        <v>480</v>
      </c>
      <c r="C723" s="38" t="s">
        <v>42</v>
      </c>
      <c r="D723" s="38" t="s">
        <v>84</v>
      </c>
      <c r="E723" s="39" t="str">
        <f t="shared" si="2073"/>
        <v>0104</v>
      </c>
      <c r="F723" s="38" t="s">
        <v>260</v>
      </c>
      <c r="G723" s="39"/>
      <c r="H723" s="40" t="s">
        <v>49</v>
      </c>
      <c r="I723" s="18">
        <f t="shared" si="2186"/>
        <v>2976.1</v>
      </c>
      <c r="J723" s="18">
        <f t="shared" si="2187"/>
        <v>3064.7</v>
      </c>
      <c r="K723" s="18">
        <f t="shared" si="2188"/>
        <v>3064.7</v>
      </c>
      <c r="L723" s="18">
        <f t="shared" si="2189"/>
        <v>0</v>
      </c>
      <c r="M723" s="18">
        <f t="shared" si="2190"/>
        <v>0</v>
      </c>
      <c r="N723" s="18">
        <f t="shared" si="2191"/>
        <v>0</v>
      </c>
      <c r="O723" s="18">
        <f t="shared" si="2192"/>
        <v>0</v>
      </c>
      <c r="P723" s="18">
        <f t="shared" si="2193"/>
        <v>0</v>
      </c>
      <c r="Q723" s="18">
        <f t="shared" si="2194"/>
        <v>0</v>
      </c>
      <c r="R723" s="18">
        <f t="shared" si="2195"/>
        <v>0</v>
      </c>
      <c r="S723" s="18">
        <f t="shared" si="2196"/>
        <v>0</v>
      </c>
      <c r="T723" s="18">
        <f t="shared" si="2166"/>
        <v>2976.1</v>
      </c>
      <c r="U723" s="18">
        <f t="shared" si="2075"/>
        <v>3064.7</v>
      </c>
      <c r="V723" s="18">
        <f t="shared" si="2076"/>
        <v>3064.7</v>
      </c>
      <c r="W723" s="18">
        <f t="shared" si="2197"/>
        <v>0</v>
      </c>
      <c r="X723" s="18">
        <f t="shared" si="2198"/>
        <v>0</v>
      </c>
      <c r="Y723" s="18">
        <f t="shared" si="2199"/>
        <v>0</v>
      </c>
      <c r="Z723" s="18">
        <f t="shared" si="2200"/>
        <v>0</v>
      </c>
      <c r="AA723" s="18">
        <f t="shared" si="2201"/>
        <v>0</v>
      </c>
      <c r="AB723" s="18">
        <f t="shared" si="2202"/>
        <v>0</v>
      </c>
      <c r="AC723" s="18">
        <f t="shared" si="2203"/>
        <v>0</v>
      </c>
      <c r="AD723" s="18">
        <f t="shared" si="2204"/>
        <v>0</v>
      </c>
      <c r="AE723" s="18">
        <f t="shared" si="2205"/>
        <v>0</v>
      </c>
      <c r="AF723" s="41">
        <f t="shared" si="2206"/>
        <v>3053.9</v>
      </c>
      <c r="AG723" s="41">
        <f t="shared" si="2207"/>
        <v>0</v>
      </c>
      <c r="AH723" s="41">
        <f t="shared" si="2208"/>
        <v>3053.9</v>
      </c>
      <c r="AI723" s="41">
        <f t="shared" si="2209"/>
        <v>0</v>
      </c>
      <c r="AJ723" s="41">
        <f t="shared" si="2210"/>
        <v>0</v>
      </c>
      <c r="AK723" s="41">
        <f t="shared" si="2211"/>
        <v>0</v>
      </c>
      <c r="AL723" s="41">
        <f t="shared" si="2212"/>
        <v>3053.9</v>
      </c>
      <c r="AM723" s="41">
        <f t="shared" si="2213"/>
        <v>3053.9</v>
      </c>
      <c r="AN723" s="41">
        <f t="shared" si="2214"/>
        <v>0</v>
      </c>
      <c r="AO723" s="14">
        <f t="shared" si="2215"/>
        <v>1052.42175</v>
      </c>
      <c r="AP723" s="42">
        <f t="shared" si="2216"/>
        <v>3053.8999999999996</v>
      </c>
      <c r="AQ723" s="42">
        <f t="shared" si="2217"/>
        <v>0</v>
      </c>
      <c r="AR723" s="42">
        <f t="shared" si="2218"/>
        <v>0</v>
      </c>
      <c r="AS723" s="42">
        <f t="shared" si="2219"/>
        <v>0</v>
      </c>
      <c r="AT723" s="42">
        <f t="shared" si="2220"/>
        <v>0</v>
      </c>
      <c r="AU723" s="42">
        <f t="shared" si="2078"/>
        <v>3053.8999999999996</v>
      </c>
      <c r="AV723" s="42">
        <f t="shared" si="2079"/>
        <v>-77.799999999999727</v>
      </c>
      <c r="AW723" s="42">
        <f t="shared" si="2080"/>
        <v>2976.1</v>
      </c>
      <c r="AX723" s="42">
        <f t="shared" si="2081"/>
        <v>3064.7</v>
      </c>
      <c r="AY723" s="42">
        <f t="shared" si="2082"/>
        <v>3064.7</v>
      </c>
      <c r="AZ723" s="42">
        <f t="shared" si="2221"/>
        <v>0</v>
      </c>
      <c r="BA723" s="43">
        <f t="shared" si="2083"/>
        <v>100</v>
      </c>
      <c r="BB723" s="20"/>
    </row>
    <row r="724" spans="2:54" ht="78" x14ac:dyDescent="0.3">
      <c r="B724" s="38" t="s">
        <v>480</v>
      </c>
      <c r="C724" s="38" t="s">
        <v>42</v>
      </c>
      <c r="D724" s="38" t="s">
        <v>84</v>
      </c>
      <c r="E724" s="39" t="str">
        <f t="shared" si="2073"/>
        <v>0104</v>
      </c>
      <c r="F724" s="38" t="s">
        <v>483</v>
      </c>
      <c r="G724" s="39"/>
      <c r="H724" s="40" t="s">
        <v>484</v>
      </c>
      <c r="I724" s="18">
        <f t="shared" si="2186"/>
        <v>2976.1</v>
      </c>
      <c r="J724" s="18">
        <f t="shared" si="2187"/>
        <v>3064.7</v>
      </c>
      <c r="K724" s="18">
        <f t="shared" si="2188"/>
        <v>3064.7</v>
      </c>
      <c r="L724" s="18">
        <f t="shared" si="2189"/>
        <v>0</v>
      </c>
      <c r="M724" s="18">
        <f t="shared" si="2190"/>
        <v>0</v>
      </c>
      <c r="N724" s="18">
        <f t="shared" si="2191"/>
        <v>0</v>
      </c>
      <c r="O724" s="18">
        <f t="shared" si="2192"/>
        <v>0</v>
      </c>
      <c r="P724" s="18">
        <f t="shared" si="2193"/>
        <v>0</v>
      </c>
      <c r="Q724" s="18">
        <f t="shared" si="2194"/>
        <v>0</v>
      </c>
      <c r="R724" s="18">
        <f t="shared" si="2195"/>
        <v>0</v>
      </c>
      <c r="S724" s="18">
        <f t="shared" si="2196"/>
        <v>0</v>
      </c>
      <c r="T724" s="18">
        <f t="shared" si="2166"/>
        <v>2976.1</v>
      </c>
      <c r="U724" s="18">
        <f t="shared" si="2075"/>
        <v>3064.7</v>
      </c>
      <c r="V724" s="18">
        <f t="shared" si="2076"/>
        <v>3064.7</v>
      </c>
      <c r="W724" s="18">
        <f t="shared" si="2197"/>
        <v>0</v>
      </c>
      <c r="X724" s="18">
        <f t="shared" si="2198"/>
        <v>0</v>
      </c>
      <c r="Y724" s="18">
        <f t="shared" si="2199"/>
        <v>0</v>
      </c>
      <c r="Z724" s="18">
        <f t="shared" si="2200"/>
        <v>0</v>
      </c>
      <c r="AA724" s="18">
        <f t="shared" si="2201"/>
        <v>0</v>
      </c>
      <c r="AB724" s="18">
        <f t="shared" si="2202"/>
        <v>0</v>
      </c>
      <c r="AC724" s="18">
        <f t="shared" si="2203"/>
        <v>0</v>
      </c>
      <c r="AD724" s="18">
        <f t="shared" si="2204"/>
        <v>0</v>
      </c>
      <c r="AE724" s="18">
        <f t="shared" si="2205"/>
        <v>0</v>
      </c>
      <c r="AF724" s="41">
        <f t="shared" si="2206"/>
        <v>3053.9</v>
      </c>
      <c r="AG724" s="41">
        <f t="shared" si="2207"/>
        <v>0</v>
      </c>
      <c r="AH724" s="41">
        <f t="shared" si="2208"/>
        <v>3053.9</v>
      </c>
      <c r="AI724" s="41">
        <f t="shared" si="2209"/>
        <v>0</v>
      </c>
      <c r="AJ724" s="41">
        <f t="shared" si="2210"/>
        <v>0</v>
      </c>
      <c r="AK724" s="41">
        <f t="shared" si="2211"/>
        <v>0</v>
      </c>
      <c r="AL724" s="41">
        <f t="shared" si="2212"/>
        <v>3053.9</v>
      </c>
      <c r="AM724" s="41">
        <f t="shared" si="2213"/>
        <v>3053.9</v>
      </c>
      <c r="AN724" s="41">
        <f t="shared" si="2214"/>
        <v>0</v>
      </c>
      <c r="AO724" s="42">
        <f t="shared" si="2215"/>
        <v>1052.42175</v>
      </c>
      <c r="AP724" s="42">
        <f t="shared" si="2216"/>
        <v>3053.8999999999996</v>
      </c>
      <c r="AQ724" s="42">
        <f t="shared" si="2217"/>
        <v>0</v>
      </c>
      <c r="AR724" s="42">
        <f t="shared" si="2218"/>
        <v>0</v>
      </c>
      <c r="AS724" s="42">
        <f t="shared" si="2219"/>
        <v>0</v>
      </c>
      <c r="AT724" s="42">
        <f t="shared" si="2220"/>
        <v>0</v>
      </c>
      <c r="AU724" s="42">
        <f t="shared" si="2078"/>
        <v>3053.8999999999996</v>
      </c>
      <c r="AV724" s="42">
        <f t="shared" si="2079"/>
        <v>-77.799999999999727</v>
      </c>
      <c r="AW724" s="42">
        <f t="shared" si="2080"/>
        <v>2976.1</v>
      </c>
      <c r="AX724" s="42">
        <f t="shared" si="2081"/>
        <v>3064.7</v>
      </c>
      <c r="AY724" s="42">
        <f t="shared" si="2082"/>
        <v>3064.7</v>
      </c>
      <c r="AZ724" s="42">
        <f t="shared" si="2221"/>
        <v>0</v>
      </c>
      <c r="BA724" s="43">
        <f t="shared" si="2083"/>
        <v>100</v>
      </c>
      <c r="BB724" s="20"/>
    </row>
    <row r="725" spans="2:54" ht="31.2" x14ac:dyDescent="0.3">
      <c r="B725" s="38" t="s">
        <v>480</v>
      </c>
      <c r="C725" s="38" t="s">
        <v>42</v>
      </c>
      <c r="D725" s="38" t="s">
        <v>84</v>
      </c>
      <c r="E725" s="39" t="str">
        <f t="shared" si="2073"/>
        <v>0104</v>
      </c>
      <c r="F725" s="38" t="s">
        <v>485</v>
      </c>
      <c r="G725" s="39"/>
      <c r="H725" s="40" t="s">
        <v>486</v>
      </c>
      <c r="I725" s="18">
        <f t="shared" ref="I725:S725" si="2222">I726+I727</f>
        <v>2976.1</v>
      </c>
      <c r="J725" s="18">
        <f t="shared" si="2222"/>
        <v>3064.7</v>
      </c>
      <c r="K725" s="18">
        <f t="shared" si="2222"/>
        <v>3064.7</v>
      </c>
      <c r="L725" s="18">
        <f t="shared" si="2222"/>
        <v>0</v>
      </c>
      <c r="M725" s="18">
        <f t="shared" si="2222"/>
        <v>0</v>
      </c>
      <c r="N725" s="18">
        <f t="shared" si="2222"/>
        <v>0</v>
      </c>
      <c r="O725" s="18">
        <f t="shared" si="2222"/>
        <v>0</v>
      </c>
      <c r="P725" s="18">
        <f t="shared" si="2222"/>
        <v>0</v>
      </c>
      <c r="Q725" s="18">
        <f t="shared" si="2222"/>
        <v>0</v>
      </c>
      <c r="R725" s="18">
        <f t="shared" si="2222"/>
        <v>0</v>
      </c>
      <c r="S725" s="18">
        <f t="shared" si="2222"/>
        <v>0</v>
      </c>
      <c r="T725" s="18">
        <f t="shared" si="2166"/>
        <v>2976.1</v>
      </c>
      <c r="U725" s="18">
        <f t="shared" si="2075"/>
        <v>3064.7</v>
      </c>
      <c r="V725" s="18">
        <f t="shared" si="2076"/>
        <v>3064.7</v>
      </c>
      <c r="W725" s="18">
        <f t="shared" ref="W725:AT725" si="2223">W726+W727</f>
        <v>0</v>
      </c>
      <c r="X725" s="18">
        <f t="shared" si="2223"/>
        <v>0</v>
      </c>
      <c r="Y725" s="18">
        <f t="shared" si="2223"/>
        <v>0</v>
      </c>
      <c r="Z725" s="18">
        <f t="shared" si="2223"/>
        <v>0</v>
      </c>
      <c r="AA725" s="18">
        <f t="shared" si="2223"/>
        <v>0</v>
      </c>
      <c r="AB725" s="18">
        <f t="shared" si="2223"/>
        <v>0</v>
      </c>
      <c r="AC725" s="18">
        <f t="shared" si="2223"/>
        <v>0</v>
      </c>
      <c r="AD725" s="18">
        <f t="shared" si="2223"/>
        <v>0</v>
      </c>
      <c r="AE725" s="18">
        <f t="shared" si="2223"/>
        <v>0</v>
      </c>
      <c r="AF725" s="41">
        <f t="shared" si="2223"/>
        <v>3053.9</v>
      </c>
      <c r="AG725" s="41">
        <f t="shared" si="2223"/>
        <v>0</v>
      </c>
      <c r="AH725" s="41">
        <f t="shared" si="2223"/>
        <v>3053.9</v>
      </c>
      <c r="AI725" s="41">
        <f t="shared" si="2223"/>
        <v>0</v>
      </c>
      <c r="AJ725" s="41">
        <f t="shared" si="2223"/>
        <v>0</v>
      </c>
      <c r="AK725" s="41">
        <f t="shared" si="2223"/>
        <v>0</v>
      </c>
      <c r="AL725" s="41">
        <f t="shared" si="2223"/>
        <v>3053.9</v>
      </c>
      <c r="AM725" s="41">
        <f t="shared" si="2223"/>
        <v>3053.9</v>
      </c>
      <c r="AN725" s="41">
        <f t="shared" si="2223"/>
        <v>0</v>
      </c>
      <c r="AO725" s="14">
        <f t="shared" si="2223"/>
        <v>1052.42175</v>
      </c>
      <c r="AP725" s="42">
        <f t="shared" si="2223"/>
        <v>3053.8999999999996</v>
      </c>
      <c r="AQ725" s="42">
        <f t="shared" si="2223"/>
        <v>0</v>
      </c>
      <c r="AR725" s="42">
        <f t="shared" si="2223"/>
        <v>0</v>
      </c>
      <c r="AS725" s="42">
        <f t="shared" si="2223"/>
        <v>0</v>
      </c>
      <c r="AT725" s="42">
        <f t="shared" si="2223"/>
        <v>0</v>
      </c>
      <c r="AU725" s="42">
        <f t="shared" si="2078"/>
        <v>3053.8999999999996</v>
      </c>
      <c r="AV725" s="42">
        <f t="shared" si="2079"/>
        <v>-77.799999999999727</v>
      </c>
      <c r="AW725" s="42">
        <f t="shared" si="2080"/>
        <v>2976.1</v>
      </c>
      <c r="AX725" s="42">
        <f t="shared" si="2081"/>
        <v>3064.7</v>
      </c>
      <c r="AY725" s="42">
        <f t="shared" si="2082"/>
        <v>3064.7</v>
      </c>
      <c r="AZ725" s="42">
        <f>AZ726+AZ727</f>
        <v>0</v>
      </c>
      <c r="BA725" s="43">
        <f t="shared" si="2083"/>
        <v>100</v>
      </c>
      <c r="BB725" s="20"/>
    </row>
    <row r="726" spans="2:54" ht="78" x14ac:dyDescent="0.3">
      <c r="B726" s="38" t="s">
        <v>480</v>
      </c>
      <c r="C726" s="38" t="s">
        <v>42</v>
      </c>
      <c r="D726" s="38" t="s">
        <v>84</v>
      </c>
      <c r="E726" s="39" t="str">
        <f t="shared" si="2073"/>
        <v>0104</v>
      </c>
      <c r="F726" s="38" t="s">
        <v>485</v>
      </c>
      <c r="G726" s="38" t="s">
        <v>66</v>
      </c>
      <c r="H726" s="40" t="s">
        <v>67</v>
      </c>
      <c r="I726" s="18">
        <v>2881.9</v>
      </c>
      <c r="J726" s="18">
        <v>2970.5</v>
      </c>
      <c r="K726" s="18">
        <v>2970.5</v>
      </c>
      <c r="L726" s="18"/>
      <c r="M726" s="18"/>
      <c r="N726" s="18"/>
      <c r="O726" s="18">
        <v>0</v>
      </c>
      <c r="P726" s="18">
        <v>0</v>
      </c>
      <c r="Q726" s="18">
        <v>0</v>
      </c>
      <c r="R726" s="18">
        <v>0</v>
      </c>
      <c r="S726" s="18"/>
      <c r="T726" s="18">
        <f t="shared" si="2166"/>
        <v>2881.9</v>
      </c>
      <c r="U726" s="18">
        <f t="shared" si="2075"/>
        <v>2970.5</v>
      </c>
      <c r="V726" s="18">
        <f t="shared" si="2076"/>
        <v>2970.5</v>
      </c>
      <c r="W726" s="18"/>
      <c r="X726" s="18"/>
      <c r="Y726" s="18"/>
      <c r="Z726" s="18"/>
      <c r="AA726" s="18"/>
      <c r="AB726" s="18"/>
      <c r="AC726" s="18"/>
      <c r="AD726" s="18"/>
      <c r="AE726" s="18"/>
      <c r="AF726" s="41">
        <v>2775.79387</v>
      </c>
      <c r="AG726" s="41"/>
      <c r="AH726" s="41">
        <f t="shared" ref="AH726:AH727" si="2224">AF726</f>
        <v>2775.79387</v>
      </c>
      <c r="AI726" s="41">
        <f t="shared" ref="AI726:AI727" si="2225">AG726</f>
        <v>0</v>
      </c>
      <c r="AJ726" s="41">
        <v>0</v>
      </c>
      <c r="AK726" s="41">
        <v>0</v>
      </c>
      <c r="AL726" s="41">
        <v>2775.79387</v>
      </c>
      <c r="AM726" s="41">
        <f t="shared" ref="AM726:AM727" si="2226">AL726</f>
        <v>2775.79387</v>
      </c>
      <c r="AN726" s="41">
        <v>0</v>
      </c>
      <c r="AO726" s="42">
        <v>995.90111000000002</v>
      </c>
      <c r="AP726" s="42">
        <v>2959.7</v>
      </c>
      <c r="AQ726" s="42">
        <v>0</v>
      </c>
      <c r="AR726" s="42">
        <v>0</v>
      </c>
      <c r="AS726" s="42">
        <v>0</v>
      </c>
      <c r="AT726" s="42">
        <v>0</v>
      </c>
      <c r="AU726" s="42">
        <f t="shared" si="2078"/>
        <v>2959.7</v>
      </c>
      <c r="AV726" s="42">
        <f t="shared" si="2079"/>
        <v>-77.799999999999727</v>
      </c>
      <c r="AW726" s="42">
        <f t="shared" si="2080"/>
        <v>2881.9</v>
      </c>
      <c r="AX726" s="42">
        <f t="shared" si="2081"/>
        <v>2970.5</v>
      </c>
      <c r="AY726" s="42">
        <f t="shared" si="2082"/>
        <v>2970.5</v>
      </c>
      <c r="AZ726" s="42"/>
      <c r="BA726" s="43">
        <f t="shared" si="2083"/>
        <v>100</v>
      </c>
      <c r="BB726" s="44"/>
    </row>
    <row r="727" spans="2:54" ht="31.2" x14ac:dyDescent="0.3">
      <c r="B727" s="38" t="s">
        <v>480</v>
      </c>
      <c r="C727" s="38" t="s">
        <v>42</v>
      </c>
      <c r="D727" s="38" t="s">
        <v>84</v>
      </c>
      <c r="E727" s="39" t="str">
        <f t="shared" si="2073"/>
        <v>0104</v>
      </c>
      <c r="F727" s="38" t="s">
        <v>485</v>
      </c>
      <c r="G727" s="38" t="s">
        <v>54</v>
      </c>
      <c r="H727" s="40" t="s">
        <v>55</v>
      </c>
      <c r="I727" s="18">
        <v>94.2</v>
      </c>
      <c r="J727" s="18">
        <v>94.2</v>
      </c>
      <c r="K727" s="18">
        <v>94.2</v>
      </c>
      <c r="L727" s="18"/>
      <c r="M727" s="18"/>
      <c r="N727" s="18"/>
      <c r="O727" s="18">
        <v>0</v>
      </c>
      <c r="P727" s="18">
        <v>0</v>
      </c>
      <c r="Q727" s="18">
        <v>0</v>
      </c>
      <c r="R727" s="18">
        <v>0</v>
      </c>
      <c r="S727" s="18"/>
      <c r="T727" s="18">
        <f t="shared" si="2166"/>
        <v>94.2</v>
      </c>
      <c r="U727" s="18">
        <f t="shared" si="2075"/>
        <v>94.2</v>
      </c>
      <c r="V727" s="18">
        <f t="shared" si="2076"/>
        <v>94.2</v>
      </c>
      <c r="W727" s="18"/>
      <c r="X727" s="18"/>
      <c r="Y727" s="18"/>
      <c r="Z727" s="18"/>
      <c r="AA727" s="18"/>
      <c r="AB727" s="18"/>
      <c r="AC727" s="18"/>
      <c r="AD727" s="18"/>
      <c r="AE727" s="18"/>
      <c r="AF727" s="41">
        <v>278.10613000000001</v>
      </c>
      <c r="AG727" s="41"/>
      <c r="AH727" s="41">
        <f t="shared" si="2224"/>
        <v>278.10613000000001</v>
      </c>
      <c r="AI727" s="41">
        <f t="shared" si="2225"/>
        <v>0</v>
      </c>
      <c r="AJ727" s="41">
        <v>0</v>
      </c>
      <c r="AK727" s="41">
        <v>0</v>
      </c>
      <c r="AL727" s="41">
        <v>278.10613000000001</v>
      </c>
      <c r="AM727" s="41">
        <f t="shared" si="2226"/>
        <v>278.10613000000001</v>
      </c>
      <c r="AN727" s="41">
        <v>0</v>
      </c>
      <c r="AO727" s="14">
        <v>56.52064</v>
      </c>
      <c r="AP727" s="42">
        <v>94.2</v>
      </c>
      <c r="AQ727" s="42">
        <v>0</v>
      </c>
      <c r="AR727" s="42">
        <v>0</v>
      </c>
      <c r="AS727" s="42">
        <v>0</v>
      </c>
      <c r="AT727" s="42">
        <v>0</v>
      </c>
      <c r="AU727" s="42">
        <f t="shared" si="2078"/>
        <v>94.2</v>
      </c>
      <c r="AV727" s="42">
        <f t="shared" si="2079"/>
        <v>0</v>
      </c>
      <c r="AW727" s="42">
        <f t="shared" si="2080"/>
        <v>94.2</v>
      </c>
      <c r="AX727" s="42">
        <f t="shared" si="2081"/>
        <v>94.2</v>
      </c>
      <c r="AY727" s="42">
        <f t="shared" si="2082"/>
        <v>94.2</v>
      </c>
      <c r="AZ727" s="42"/>
      <c r="BA727" s="43">
        <f t="shared" si="2083"/>
        <v>100</v>
      </c>
      <c r="BB727" s="44"/>
    </row>
    <row r="728" spans="2:54" ht="31.2" x14ac:dyDescent="0.3">
      <c r="B728" s="38" t="s">
        <v>480</v>
      </c>
      <c r="C728" s="38" t="s">
        <v>42</v>
      </c>
      <c r="D728" s="38" t="s">
        <v>84</v>
      </c>
      <c r="E728" s="39" t="str">
        <f t="shared" si="2073"/>
        <v>0104</v>
      </c>
      <c r="F728" s="38" t="s">
        <v>120</v>
      </c>
      <c r="G728" s="39"/>
      <c r="H728" s="40" t="s">
        <v>121</v>
      </c>
      <c r="I728" s="18">
        <f t="shared" ref="I728:I729" si="2227">I729</f>
        <v>57115.6</v>
      </c>
      <c r="J728" s="18">
        <f t="shared" ref="J728:J729" si="2228">J729</f>
        <v>58755.5</v>
      </c>
      <c r="K728" s="18">
        <f t="shared" ref="K728:K729" si="2229">K729</f>
        <v>58755.5</v>
      </c>
      <c r="L728" s="18">
        <f t="shared" ref="L728:L729" si="2230">L729</f>
        <v>709.5</v>
      </c>
      <c r="M728" s="18">
        <f t="shared" ref="M728:M729" si="2231">M729</f>
        <v>731.4</v>
      </c>
      <c r="N728" s="18">
        <f t="shared" ref="N728:N729" si="2232">N729</f>
        <v>731.4</v>
      </c>
      <c r="O728" s="18">
        <f t="shared" ref="O728:O729" si="2233">O729</f>
        <v>0</v>
      </c>
      <c r="P728" s="18">
        <f t="shared" ref="P728:P729" si="2234">P729</f>
        <v>0</v>
      </c>
      <c r="Q728" s="18">
        <f t="shared" ref="Q728:Q729" si="2235">Q729</f>
        <v>0</v>
      </c>
      <c r="R728" s="18">
        <f t="shared" ref="R728:R729" si="2236">R729</f>
        <v>0</v>
      </c>
      <c r="S728" s="18">
        <f t="shared" ref="S728:S729" si="2237">S729</f>
        <v>8547.9</v>
      </c>
      <c r="T728" s="18">
        <f t="shared" si="2166"/>
        <v>66373</v>
      </c>
      <c r="U728" s="18">
        <f t="shared" si="2075"/>
        <v>59486.9</v>
      </c>
      <c r="V728" s="18">
        <f t="shared" si="2076"/>
        <v>59486.9</v>
      </c>
      <c r="W728" s="18">
        <f t="shared" ref="W728:W729" si="2238">W729</f>
        <v>8547.9</v>
      </c>
      <c r="X728" s="18">
        <f t="shared" ref="X728:X729" si="2239">X729</f>
        <v>0</v>
      </c>
      <c r="Y728" s="18">
        <f t="shared" ref="Y728:Y729" si="2240">Y729</f>
        <v>0</v>
      </c>
      <c r="Z728" s="18">
        <f t="shared" ref="Z728:Z729" si="2241">Z729</f>
        <v>0</v>
      </c>
      <c r="AA728" s="18">
        <f t="shared" ref="AA728:AA729" si="2242">AA729</f>
        <v>10479.299999999999</v>
      </c>
      <c r="AB728" s="18">
        <f t="shared" ref="AB728:AB729" si="2243">AB729</f>
        <v>0</v>
      </c>
      <c r="AC728" s="18">
        <f t="shared" ref="AC728:AC729" si="2244">AC729</f>
        <v>10479.299999999999</v>
      </c>
      <c r="AD728" s="18">
        <f t="shared" ref="AD728:AD729" si="2245">AD729</f>
        <v>0</v>
      </c>
      <c r="AE728" s="18">
        <f t="shared" ref="AE728:AE729" si="2246">AE729</f>
        <v>0</v>
      </c>
      <c r="AF728" s="41">
        <f t="shared" ref="AF728:AF729" si="2247">AF729</f>
        <v>65370.1</v>
      </c>
      <c r="AG728" s="41">
        <f t="shared" ref="AG728:AG729" si="2248">AG729</f>
        <v>0</v>
      </c>
      <c r="AH728" s="41">
        <f t="shared" ref="AH728:AH729" si="2249">AH729</f>
        <v>0</v>
      </c>
      <c r="AI728" s="41">
        <f t="shared" ref="AI728:AI729" si="2250">AI729</f>
        <v>0</v>
      </c>
      <c r="AJ728" s="41">
        <f t="shared" ref="AJ728:AJ729" si="2251">AJ729</f>
        <v>0</v>
      </c>
      <c r="AK728" s="41">
        <f t="shared" ref="AK728:AK729" si="2252">AK729</f>
        <v>0</v>
      </c>
      <c r="AL728" s="41">
        <f t="shared" ref="AL728:AL729" si="2253">AL729</f>
        <v>62423.600350000001</v>
      </c>
      <c r="AM728" s="41">
        <f t="shared" ref="AM728:AM729" si="2254">AM729</f>
        <v>0</v>
      </c>
      <c r="AN728" s="41">
        <f t="shared" ref="AN728:AN729" si="2255">AN729</f>
        <v>0</v>
      </c>
      <c r="AO728" s="42">
        <f t="shared" ref="AO728:AO729" si="2256">AO729</f>
        <v>40219.36836</v>
      </c>
      <c r="AP728" s="42">
        <f t="shared" ref="AP728:AP729" si="2257">AP729</f>
        <v>65609.099999999991</v>
      </c>
      <c r="AQ728" s="42">
        <f t="shared" ref="AQ728:AQ729" si="2258">AQ729</f>
        <v>0</v>
      </c>
      <c r="AR728" s="42">
        <f t="shared" ref="AR728:AR729" si="2259">AR729</f>
        <v>0</v>
      </c>
      <c r="AS728" s="42">
        <f t="shared" ref="AS728:AS729" si="2260">AS729</f>
        <v>0</v>
      </c>
      <c r="AT728" s="42">
        <f t="shared" ref="AT728:AT729" si="2261">AT729</f>
        <v>0</v>
      </c>
      <c r="AU728" s="42">
        <f t="shared" si="2078"/>
        <v>65609.099999999991</v>
      </c>
      <c r="AV728" s="42">
        <f t="shared" si="2079"/>
        <v>763.90000000000873</v>
      </c>
      <c r="AW728" s="42">
        <f t="shared" si="2080"/>
        <v>74920.899999999994</v>
      </c>
      <c r="AX728" s="42">
        <f t="shared" si="2081"/>
        <v>69966.2</v>
      </c>
      <c r="AY728" s="42">
        <f t="shared" si="2082"/>
        <v>69966.2</v>
      </c>
      <c r="AZ728" s="42">
        <f t="shared" ref="AZ728:AZ729" si="2262">AZ729</f>
        <v>0</v>
      </c>
      <c r="BA728" s="43">
        <f t="shared" si="2083"/>
        <v>95.492588125152025</v>
      </c>
      <c r="BB728" s="20"/>
    </row>
    <row r="729" spans="2:54" x14ac:dyDescent="0.3">
      <c r="B729" s="38" t="s">
        <v>480</v>
      </c>
      <c r="C729" s="38" t="s">
        <v>42</v>
      </c>
      <c r="D729" s="38" t="s">
        <v>84</v>
      </c>
      <c r="E729" s="39" t="str">
        <f t="shared" si="2073"/>
        <v>0104</v>
      </c>
      <c r="F729" s="38" t="s">
        <v>487</v>
      </c>
      <c r="G729" s="39"/>
      <c r="H729" s="40" t="s">
        <v>488</v>
      </c>
      <c r="I729" s="18">
        <f t="shared" si="2227"/>
        <v>57115.6</v>
      </c>
      <c r="J729" s="18">
        <f t="shared" si="2228"/>
        <v>58755.5</v>
      </c>
      <c r="K729" s="18">
        <f t="shared" si="2229"/>
        <v>58755.5</v>
      </c>
      <c r="L729" s="18">
        <f t="shared" si="2230"/>
        <v>709.5</v>
      </c>
      <c r="M729" s="18">
        <f t="shared" si="2231"/>
        <v>731.4</v>
      </c>
      <c r="N729" s="18">
        <f t="shared" si="2232"/>
        <v>731.4</v>
      </c>
      <c r="O729" s="18">
        <f t="shared" si="2233"/>
        <v>0</v>
      </c>
      <c r="P729" s="18">
        <f t="shared" si="2234"/>
        <v>0</v>
      </c>
      <c r="Q729" s="18">
        <f t="shared" si="2235"/>
        <v>0</v>
      </c>
      <c r="R729" s="18">
        <f t="shared" si="2236"/>
        <v>0</v>
      </c>
      <c r="S729" s="18">
        <f t="shared" si="2237"/>
        <v>8547.9</v>
      </c>
      <c r="T729" s="18">
        <f t="shared" si="2166"/>
        <v>66373</v>
      </c>
      <c r="U729" s="18">
        <f t="shared" si="2075"/>
        <v>59486.9</v>
      </c>
      <c r="V729" s="18">
        <f t="shared" si="2076"/>
        <v>59486.9</v>
      </c>
      <c r="W729" s="18">
        <f t="shared" si="2238"/>
        <v>8547.9</v>
      </c>
      <c r="X729" s="18">
        <f t="shared" si="2239"/>
        <v>0</v>
      </c>
      <c r="Y729" s="18">
        <f t="shared" si="2240"/>
        <v>0</v>
      </c>
      <c r="Z729" s="18">
        <f t="shared" si="2241"/>
        <v>0</v>
      </c>
      <c r="AA729" s="18">
        <f t="shared" si="2242"/>
        <v>10479.299999999999</v>
      </c>
      <c r="AB729" s="18">
        <f t="shared" si="2243"/>
        <v>0</v>
      </c>
      <c r="AC729" s="18">
        <f t="shared" si="2244"/>
        <v>10479.299999999999</v>
      </c>
      <c r="AD729" s="18">
        <f t="shared" si="2245"/>
        <v>0</v>
      </c>
      <c r="AE729" s="18">
        <f t="shared" si="2246"/>
        <v>0</v>
      </c>
      <c r="AF729" s="41">
        <f t="shared" si="2247"/>
        <v>65370.1</v>
      </c>
      <c r="AG729" s="41">
        <f t="shared" si="2248"/>
        <v>0</v>
      </c>
      <c r="AH729" s="41">
        <f t="shared" si="2249"/>
        <v>0</v>
      </c>
      <c r="AI729" s="41">
        <f t="shared" si="2250"/>
        <v>0</v>
      </c>
      <c r="AJ729" s="41">
        <f t="shared" si="2251"/>
        <v>0</v>
      </c>
      <c r="AK729" s="41">
        <f t="shared" si="2252"/>
        <v>0</v>
      </c>
      <c r="AL729" s="41">
        <f t="shared" si="2253"/>
        <v>62423.600350000001</v>
      </c>
      <c r="AM729" s="41">
        <f t="shared" si="2254"/>
        <v>0</v>
      </c>
      <c r="AN729" s="41">
        <f t="shared" si="2255"/>
        <v>0</v>
      </c>
      <c r="AO729" s="14">
        <f t="shared" si="2256"/>
        <v>40219.36836</v>
      </c>
      <c r="AP729" s="42">
        <f t="shared" si="2257"/>
        <v>65609.099999999991</v>
      </c>
      <c r="AQ729" s="42">
        <f t="shared" si="2258"/>
        <v>0</v>
      </c>
      <c r="AR729" s="42">
        <f t="shared" si="2259"/>
        <v>0</v>
      </c>
      <c r="AS729" s="42">
        <f t="shared" si="2260"/>
        <v>0</v>
      </c>
      <c r="AT729" s="42">
        <f t="shared" si="2261"/>
        <v>0</v>
      </c>
      <c r="AU729" s="42">
        <f t="shared" si="2078"/>
        <v>65609.099999999991</v>
      </c>
      <c r="AV729" s="42">
        <f t="shared" si="2079"/>
        <v>763.90000000000873</v>
      </c>
      <c r="AW729" s="42">
        <f t="shared" si="2080"/>
        <v>74920.899999999994</v>
      </c>
      <c r="AX729" s="42">
        <f t="shared" si="2081"/>
        <v>69966.2</v>
      </c>
      <c r="AY729" s="42">
        <f t="shared" si="2082"/>
        <v>69966.2</v>
      </c>
      <c r="AZ729" s="42">
        <f t="shared" si="2262"/>
        <v>0</v>
      </c>
      <c r="BA729" s="43">
        <f t="shared" si="2083"/>
        <v>95.492588125152025</v>
      </c>
      <c r="BB729" s="20"/>
    </row>
    <row r="730" spans="2:54" x14ac:dyDescent="0.3">
      <c r="B730" s="38" t="s">
        <v>480</v>
      </c>
      <c r="C730" s="38" t="s">
        <v>42</v>
      </c>
      <c r="D730" s="38" t="s">
        <v>84</v>
      </c>
      <c r="E730" s="39" t="str">
        <f t="shared" si="2073"/>
        <v>0104</v>
      </c>
      <c r="F730" s="38" t="s">
        <v>489</v>
      </c>
      <c r="G730" s="39"/>
      <c r="H730" s="40" t="s">
        <v>65</v>
      </c>
      <c r="I730" s="18">
        <f t="shared" ref="I730:N730" si="2263">I731+I732</f>
        <v>57115.6</v>
      </c>
      <c r="J730" s="18">
        <f t="shared" si="2263"/>
        <v>58755.5</v>
      </c>
      <c r="K730" s="18">
        <f t="shared" si="2263"/>
        <v>58755.5</v>
      </c>
      <c r="L730" s="18">
        <f t="shared" si="2263"/>
        <v>709.5</v>
      </c>
      <c r="M730" s="18">
        <f t="shared" si="2263"/>
        <v>731.4</v>
      </c>
      <c r="N730" s="18">
        <f t="shared" si="2263"/>
        <v>731.4</v>
      </c>
      <c r="O730" s="18">
        <f>O731+O732+O734+O733</f>
        <v>0</v>
      </c>
      <c r="P730" s="18">
        <f>P731+P732+P734+P733</f>
        <v>0</v>
      </c>
      <c r="Q730" s="18">
        <f>Q731+Q732+Q734</f>
        <v>0</v>
      </c>
      <c r="R730" s="18">
        <f>R731+R732+R734</f>
        <v>0</v>
      </c>
      <c r="S730" s="18">
        <f>S731+S732</f>
        <v>8547.9</v>
      </c>
      <c r="T730" s="18">
        <f t="shared" si="2166"/>
        <v>66373</v>
      </c>
      <c r="U730" s="18">
        <f t="shared" si="2075"/>
        <v>59486.9</v>
      </c>
      <c r="V730" s="18">
        <f t="shared" si="2076"/>
        <v>59486.9</v>
      </c>
      <c r="W730" s="18">
        <f t="shared" ref="W730:AE730" si="2264">W731+W732</f>
        <v>8547.9</v>
      </c>
      <c r="X730" s="18">
        <f t="shared" si="2264"/>
        <v>0</v>
      </c>
      <c r="Y730" s="18">
        <f t="shared" si="2264"/>
        <v>0</v>
      </c>
      <c r="Z730" s="18">
        <f t="shared" si="2264"/>
        <v>0</v>
      </c>
      <c r="AA730" s="18">
        <f t="shared" si="2264"/>
        <v>10479.299999999999</v>
      </c>
      <c r="AB730" s="18">
        <f t="shared" si="2264"/>
        <v>0</v>
      </c>
      <c r="AC730" s="18">
        <f t="shared" si="2264"/>
        <v>10479.299999999999</v>
      </c>
      <c r="AD730" s="18">
        <f t="shared" si="2264"/>
        <v>0</v>
      </c>
      <c r="AE730" s="18">
        <f t="shared" si="2264"/>
        <v>0</v>
      </c>
      <c r="AF730" s="41">
        <f t="shared" ref="AF730:AT730" si="2265">AF731+AF732+AF734+AF733</f>
        <v>65370.1</v>
      </c>
      <c r="AG730" s="41">
        <f t="shared" si="2265"/>
        <v>0</v>
      </c>
      <c r="AH730" s="41">
        <f t="shared" si="2265"/>
        <v>0</v>
      </c>
      <c r="AI730" s="41">
        <f t="shared" si="2265"/>
        <v>0</v>
      </c>
      <c r="AJ730" s="41">
        <f t="shared" si="2265"/>
        <v>0</v>
      </c>
      <c r="AK730" s="41">
        <f t="shared" si="2265"/>
        <v>0</v>
      </c>
      <c r="AL730" s="41">
        <f t="shared" si="2265"/>
        <v>62423.600350000001</v>
      </c>
      <c r="AM730" s="41">
        <f t="shared" si="2265"/>
        <v>0</v>
      </c>
      <c r="AN730" s="41">
        <f t="shared" si="2265"/>
        <v>0</v>
      </c>
      <c r="AO730" s="42">
        <f t="shared" si="2265"/>
        <v>40219.36836</v>
      </c>
      <c r="AP730" s="42">
        <f t="shared" si="2265"/>
        <v>65609.099999999991</v>
      </c>
      <c r="AQ730" s="42">
        <f t="shared" si="2265"/>
        <v>0</v>
      </c>
      <c r="AR730" s="42">
        <f t="shared" si="2265"/>
        <v>0</v>
      </c>
      <c r="AS730" s="42">
        <f t="shared" si="2265"/>
        <v>0</v>
      </c>
      <c r="AT730" s="42">
        <f t="shared" si="2265"/>
        <v>0</v>
      </c>
      <c r="AU730" s="42">
        <f t="shared" si="2078"/>
        <v>65609.099999999991</v>
      </c>
      <c r="AV730" s="42">
        <f t="shared" si="2079"/>
        <v>763.90000000000873</v>
      </c>
      <c r="AW730" s="42">
        <f t="shared" si="2080"/>
        <v>74920.899999999994</v>
      </c>
      <c r="AX730" s="42">
        <f t="shared" si="2081"/>
        <v>69966.2</v>
      </c>
      <c r="AY730" s="42">
        <f t="shared" si="2082"/>
        <v>69966.2</v>
      </c>
      <c r="AZ730" s="42">
        <f>AZ731+AZ732</f>
        <v>0</v>
      </c>
      <c r="BA730" s="43">
        <f t="shared" si="2083"/>
        <v>95.492588125152025</v>
      </c>
      <c r="BB730" s="20"/>
    </row>
    <row r="731" spans="2:54" ht="78" x14ac:dyDescent="0.3">
      <c r="B731" s="38" t="s">
        <v>480</v>
      </c>
      <c r="C731" s="38" t="s">
        <v>42</v>
      </c>
      <c r="D731" s="38" t="s">
        <v>84</v>
      </c>
      <c r="E731" s="39" t="str">
        <f t="shared" si="2073"/>
        <v>0104</v>
      </c>
      <c r="F731" s="38" t="s">
        <v>489</v>
      </c>
      <c r="G731" s="38" t="s">
        <v>66</v>
      </c>
      <c r="H731" s="40" t="s">
        <v>67</v>
      </c>
      <c r="I731" s="18">
        <v>53317.5</v>
      </c>
      <c r="J731" s="18">
        <v>54957.4</v>
      </c>
      <c r="K731" s="18">
        <v>54957.4</v>
      </c>
      <c r="L731" s="18">
        <v>709.5</v>
      </c>
      <c r="M731" s="18">
        <v>731.4</v>
      </c>
      <c r="N731" s="18">
        <v>731.4</v>
      </c>
      <c r="O731" s="18">
        <v>0</v>
      </c>
      <c r="P731" s="18">
        <v>0</v>
      </c>
      <c r="Q731" s="18">
        <v>0</v>
      </c>
      <c r="R731" s="18">
        <v>0</v>
      </c>
      <c r="S731" s="18">
        <v>8547.9</v>
      </c>
      <c r="T731" s="18">
        <f t="shared" si="2166"/>
        <v>62574.9</v>
      </c>
      <c r="U731" s="18">
        <f t="shared" si="2075"/>
        <v>55688.800000000003</v>
      </c>
      <c r="V731" s="18">
        <f t="shared" si="2076"/>
        <v>55688.800000000003</v>
      </c>
      <c r="W731" s="18">
        <v>8547.9</v>
      </c>
      <c r="X731" s="18"/>
      <c r="Y731" s="18"/>
      <c r="Z731" s="18"/>
      <c r="AA731" s="18">
        <v>10479.299999999999</v>
      </c>
      <c r="AB731" s="18"/>
      <c r="AC731" s="18">
        <v>10479.299999999999</v>
      </c>
      <c r="AD731" s="18"/>
      <c r="AE731" s="18"/>
      <c r="AF731" s="41">
        <v>61462.481379999997</v>
      </c>
      <c r="AG731" s="41"/>
      <c r="AH731" s="41">
        <v>0</v>
      </c>
      <c r="AI731" s="41">
        <v>0</v>
      </c>
      <c r="AJ731" s="41">
        <v>0</v>
      </c>
      <c r="AK731" s="41">
        <v>0</v>
      </c>
      <c r="AL731" s="41">
        <v>58516.835359999997</v>
      </c>
      <c r="AM731" s="41">
        <v>0</v>
      </c>
      <c r="AN731" s="41">
        <v>0</v>
      </c>
      <c r="AO731" s="14">
        <v>37323.41401</v>
      </c>
      <c r="AP731" s="42">
        <v>61644.481379999997</v>
      </c>
      <c r="AQ731" s="42">
        <v>0</v>
      </c>
      <c r="AR731" s="42">
        <v>0</v>
      </c>
      <c r="AS731" s="42">
        <v>0</v>
      </c>
      <c r="AT731" s="42">
        <v>0</v>
      </c>
      <c r="AU731" s="42">
        <f t="shared" si="2078"/>
        <v>61644.481379999997</v>
      </c>
      <c r="AV731" s="42">
        <f t="shared" si="2079"/>
        <v>930.41862000000401</v>
      </c>
      <c r="AW731" s="42">
        <f t="shared" si="2080"/>
        <v>71122.8</v>
      </c>
      <c r="AX731" s="42">
        <f t="shared" si="2081"/>
        <v>66168.100000000006</v>
      </c>
      <c r="AY731" s="42">
        <f t="shared" si="2082"/>
        <v>66168.100000000006</v>
      </c>
      <c r="AZ731" s="42"/>
      <c r="BA731" s="43">
        <f t="shared" si="2083"/>
        <v>95.207407911522239</v>
      </c>
      <c r="BB731" s="44"/>
    </row>
    <row r="732" spans="2:54" ht="31.2" x14ac:dyDescent="0.3">
      <c r="B732" s="38" t="s">
        <v>480</v>
      </c>
      <c r="C732" s="38" t="s">
        <v>42</v>
      </c>
      <c r="D732" s="38" t="s">
        <v>84</v>
      </c>
      <c r="E732" s="39" t="str">
        <f t="shared" si="2073"/>
        <v>0104</v>
      </c>
      <c r="F732" s="38" t="s">
        <v>489</v>
      </c>
      <c r="G732" s="38" t="s">
        <v>54</v>
      </c>
      <c r="H732" s="40" t="s">
        <v>55</v>
      </c>
      <c r="I732" s="18">
        <v>3798.1</v>
      </c>
      <c r="J732" s="18">
        <v>3798.1</v>
      </c>
      <c r="K732" s="18">
        <v>3798.1</v>
      </c>
      <c r="L732" s="18"/>
      <c r="M732" s="18"/>
      <c r="N732" s="18"/>
      <c r="O732" s="18">
        <v>0</v>
      </c>
      <c r="P732" s="18">
        <v>0</v>
      </c>
      <c r="Q732" s="18">
        <v>0</v>
      </c>
      <c r="R732" s="18">
        <v>0</v>
      </c>
      <c r="S732" s="18"/>
      <c r="T732" s="18">
        <f t="shared" si="2166"/>
        <v>3798.1</v>
      </c>
      <c r="U732" s="18">
        <f t="shared" si="2075"/>
        <v>3798.1</v>
      </c>
      <c r="V732" s="18">
        <f t="shared" si="2076"/>
        <v>3798.1</v>
      </c>
      <c r="W732" s="18"/>
      <c r="X732" s="18"/>
      <c r="Y732" s="18"/>
      <c r="Z732" s="18"/>
      <c r="AA732" s="18"/>
      <c r="AB732" s="18"/>
      <c r="AC732" s="18"/>
      <c r="AD732" s="18"/>
      <c r="AE732" s="18"/>
      <c r="AF732" s="41">
        <v>3741.1</v>
      </c>
      <c r="AG732" s="41"/>
      <c r="AH732" s="41">
        <v>0</v>
      </c>
      <c r="AI732" s="41">
        <v>0</v>
      </c>
      <c r="AJ732" s="41">
        <v>0</v>
      </c>
      <c r="AK732" s="41">
        <v>0</v>
      </c>
      <c r="AL732" s="41">
        <v>3740.2463699999998</v>
      </c>
      <c r="AM732" s="41">
        <v>0</v>
      </c>
      <c r="AN732" s="41">
        <v>0</v>
      </c>
      <c r="AO732" s="42">
        <v>2729.4357300000001</v>
      </c>
      <c r="AP732" s="42">
        <v>3798.1</v>
      </c>
      <c r="AQ732" s="42">
        <v>0</v>
      </c>
      <c r="AR732" s="42">
        <v>0</v>
      </c>
      <c r="AS732" s="42">
        <v>0</v>
      </c>
      <c r="AT732" s="42">
        <v>0</v>
      </c>
      <c r="AU732" s="42">
        <f t="shared" si="2078"/>
        <v>3798.1</v>
      </c>
      <c r="AV732" s="42">
        <f t="shared" si="2079"/>
        <v>0</v>
      </c>
      <c r="AW732" s="42">
        <f t="shared" si="2080"/>
        <v>3798.1</v>
      </c>
      <c r="AX732" s="42">
        <f t="shared" si="2081"/>
        <v>3798.1</v>
      </c>
      <c r="AY732" s="42">
        <f t="shared" si="2082"/>
        <v>3798.1</v>
      </c>
      <c r="AZ732" s="42"/>
      <c r="BA732" s="43">
        <f t="shared" si="2083"/>
        <v>99.977182379514034</v>
      </c>
      <c r="BB732" s="44"/>
    </row>
    <row r="733" spans="2:54" x14ac:dyDescent="0.3">
      <c r="B733" s="38" t="s">
        <v>480</v>
      </c>
      <c r="C733" s="38" t="s">
        <v>42</v>
      </c>
      <c r="D733" s="38" t="s">
        <v>84</v>
      </c>
      <c r="E733" s="39" t="str">
        <f t="shared" si="2073"/>
        <v>0104</v>
      </c>
      <c r="F733" s="38" t="s">
        <v>489</v>
      </c>
      <c r="G733" s="16" t="s">
        <v>68</v>
      </c>
      <c r="H733" s="40" t="s">
        <v>69</v>
      </c>
      <c r="I733" s="18"/>
      <c r="J733" s="18"/>
      <c r="K733" s="18"/>
      <c r="L733" s="18"/>
      <c r="M733" s="18"/>
      <c r="N733" s="18"/>
      <c r="O733" s="18">
        <v>0</v>
      </c>
      <c r="P733" s="18">
        <v>0</v>
      </c>
      <c r="Q733" s="18"/>
      <c r="R733" s="18"/>
      <c r="S733" s="18"/>
      <c r="T733" s="18">
        <f t="shared" si="2166"/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41">
        <v>8.5186200000000003</v>
      </c>
      <c r="AG733" s="41"/>
      <c r="AH733" s="41">
        <v>0</v>
      </c>
      <c r="AI733" s="41">
        <v>0</v>
      </c>
      <c r="AJ733" s="41">
        <v>0</v>
      </c>
      <c r="AK733" s="41">
        <v>0</v>
      </c>
      <c r="AL733" s="41">
        <v>8.5186200000000003</v>
      </c>
      <c r="AM733" s="41">
        <v>0</v>
      </c>
      <c r="AN733" s="41">
        <v>0</v>
      </c>
      <c r="AO733" s="14">
        <v>8.5186200000000003</v>
      </c>
      <c r="AP733" s="42">
        <v>8.5186200000000003</v>
      </c>
      <c r="AQ733" s="42">
        <v>0</v>
      </c>
      <c r="AR733" s="42">
        <v>0</v>
      </c>
      <c r="AS733" s="42">
        <v>0</v>
      </c>
      <c r="AT733" s="42">
        <v>0</v>
      </c>
      <c r="AU733" s="42">
        <f t="shared" si="2078"/>
        <v>8.5186200000000003</v>
      </c>
      <c r="AV733" s="42">
        <f t="shared" si="2079"/>
        <v>-8.5186200000000003</v>
      </c>
      <c r="AW733" s="42"/>
      <c r="AX733" s="42"/>
      <c r="AY733" s="42"/>
      <c r="AZ733" s="42"/>
      <c r="BA733" s="43">
        <f t="shared" si="2083"/>
        <v>100</v>
      </c>
      <c r="BB733" s="44"/>
    </row>
    <row r="734" spans="2:54" x14ac:dyDescent="0.3">
      <c r="B734" s="38" t="s">
        <v>480</v>
      </c>
      <c r="C734" s="38" t="s">
        <v>42</v>
      </c>
      <c r="D734" s="38" t="s">
        <v>84</v>
      </c>
      <c r="E734" s="39" t="str">
        <f t="shared" si="2073"/>
        <v>0104</v>
      </c>
      <c r="F734" s="38" t="s">
        <v>489</v>
      </c>
      <c r="G734" s="38" t="s">
        <v>56</v>
      </c>
      <c r="H734" s="40" t="s">
        <v>57</v>
      </c>
      <c r="I734" s="18"/>
      <c r="J734" s="18"/>
      <c r="K734" s="18"/>
      <c r="L734" s="18"/>
      <c r="M734" s="18"/>
      <c r="N734" s="18"/>
      <c r="O734" s="18">
        <v>0</v>
      </c>
      <c r="P734" s="18">
        <v>0</v>
      </c>
      <c r="Q734" s="18">
        <v>0</v>
      </c>
      <c r="R734" s="18">
        <v>0</v>
      </c>
      <c r="S734" s="18"/>
      <c r="T734" s="18">
        <f t="shared" si="2166"/>
        <v>0</v>
      </c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41">
        <v>158</v>
      </c>
      <c r="AG734" s="41"/>
      <c r="AH734" s="41">
        <v>0</v>
      </c>
      <c r="AI734" s="41">
        <v>0</v>
      </c>
      <c r="AJ734" s="41">
        <v>0</v>
      </c>
      <c r="AK734" s="41">
        <v>0</v>
      </c>
      <c r="AL734" s="41">
        <v>158</v>
      </c>
      <c r="AM734" s="41">
        <v>0</v>
      </c>
      <c r="AN734" s="41">
        <v>0</v>
      </c>
      <c r="AO734" s="42">
        <v>158</v>
      </c>
      <c r="AP734" s="42">
        <v>158</v>
      </c>
      <c r="AQ734" s="42">
        <v>0</v>
      </c>
      <c r="AR734" s="42">
        <v>0</v>
      </c>
      <c r="AS734" s="42">
        <v>0</v>
      </c>
      <c r="AT734" s="42">
        <v>0</v>
      </c>
      <c r="AU734" s="42">
        <f t="shared" si="2078"/>
        <v>158</v>
      </c>
      <c r="AV734" s="42">
        <f t="shared" si="2079"/>
        <v>-158</v>
      </c>
      <c r="AW734" s="42"/>
      <c r="AX734" s="42"/>
      <c r="AY734" s="42"/>
      <c r="AZ734" s="42"/>
      <c r="BA734" s="43">
        <f t="shared" si="2083"/>
        <v>100</v>
      </c>
      <c r="BB734" s="44"/>
    </row>
    <row r="735" spans="2:54" s="30" customFormat="1" x14ac:dyDescent="0.3">
      <c r="B735" s="31" t="s">
        <v>480</v>
      </c>
      <c r="C735" s="31" t="s">
        <v>42</v>
      </c>
      <c r="D735" s="31" t="s">
        <v>44</v>
      </c>
      <c r="E735" s="29" t="str">
        <f t="shared" si="2073"/>
        <v>0113</v>
      </c>
      <c r="F735" s="31"/>
      <c r="G735" s="31"/>
      <c r="H735" s="32" t="s">
        <v>45</v>
      </c>
      <c r="I735" s="33">
        <f t="shared" ref="I735:N735" si="2266">I736</f>
        <v>15311.199999999999</v>
      </c>
      <c r="J735" s="33">
        <f t="shared" si="2266"/>
        <v>15079.499999999998</v>
      </c>
      <c r="K735" s="33">
        <f t="shared" si="2266"/>
        <v>15075.9</v>
      </c>
      <c r="L735" s="33">
        <f t="shared" si="2266"/>
        <v>0</v>
      </c>
      <c r="M735" s="33">
        <f t="shared" si="2266"/>
        <v>0</v>
      </c>
      <c r="N735" s="33">
        <f t="shared" si="2266"/>
        <v>0</v>
      </c>
      <c r="O735" s="33">
        <f>O736+O754</f>
        <v>0</v>
      </c>
      <c r="P735" s="33">
        <f>P736+P754</f>
        <v>0</v>
      </c>
      <c r="Q735" s="33">
        <f>Q736+Q754</f>
        <v>0</v>
      </c>
      <c r="R735" s="33">
        <f>R736+R754</f>
        <v>343.44099999999997</v>
      </c>
      <c r="S735" s="33">
        <f>S736</f>
        <v>110</v>
      </c>
      <c r="T735" s="33">
        <f t="shared" si="2166"/>
        <v>15764.641</v>
      </c>
      <c r="U735" s="33">
        <f t="shared" si="2075"/>
        <v>15079.499999999998</v>
      </c>
      <c r="V735" s="33">
        <f t="shared" si="2076"/>
        <v>15075.9</v>
      </c>
      <c r="W735" s="33">
        <f t="shared" ref="W735:AE735" si="2267">W736</f>
        <v>0</v>
      </c>
      <c r="X735" s="33">
        <f t="shared" si="2267"/>
        <v>0</v>
      </c>
      <c r="Y735" s="33">
        <f t="shared" si="2267"/>
        <v>0</v>
      </c>
      <c r="Z735" s="33">
        <f t="shared" si="2267"/>
        <v>110</v>
      </c>
      <c r="AA735" s="33">
        <f t="shared" si="2267"/>
        <v>110</v>
      </c>
      <c r="AB735" s="33">
        <f t="shared" si="2267"/>
        <v>0</v>
      </c>
      <c r="AC735" s="33">
        <f t="shared" si="2267"/>
        <v>110</v>
      </c>
      <c r="AD735" s="33">
        <f t="shared" si="2267"/>
        <v>0</v>
      </c>
      <c r="AE735" s="33">
        <f t="shared" si="2267"/>
        <v>0</v>
      </c>
      <c r="AF735" s="34">
        <f t="shared" ref="AF735:AT735" si="2268">AF736+AF754</f>
        <v>9348.4591699999983</v>
      </c>
      <c r="AG735" s="34">
        <f t="shared" si="2268"/>
        <v>0</v>
      </c>
      <c r="AH735" s="34">
        <f t="shared" si="2268"/>
        <v>0</v>
      </c>
      <c r="AI735" s="34">
        <f t="shared" si="2268"/>
        <v>0</v>
      </c>
      <c r="AJ735" s="34">
        <f t="shared" si="2268"/>
        <v>0</v>
      </c>
      <c r="AK735" s="34">
        <f t="shared" si="2268"/>
        <v>0</v>
      </c>
      <c r="AL735" s="34">
        <f t="shared" si="2268"/>
        <v>9235.8531399999993</v>
      </c>
      <c r="AM735" s="34">
        <f t="shared" si="2268"/>
        <v>0</v>
      </c>
      <c r="AN735" s="34">
        <f t="shared" si="2268"/>
        <v>0</v>
      </c>
      <c r="AO735" s="35">
        <f t="shared" si="2268"/>
        <v>6685.3711400000002</v>
      </c>
      <c r="AP735" s="36">
        <f t="shared" si="2268"/>
        <v>9224.5351699999992</v>
      </c>
      <c r="AQ735" s="36">
        <f t="shared" si="2268"/>
        <v>0</v>
      </c>
      <c r="AR735" s="36">
        <f t="shared" si="2268"/>
        <v>0</v>
      </c>
      <c r="AS735" s="36">
        <f t="shared" si="2268"/>
        <v>0</v>
      </c>
      <c r="AT735" s="36">
        <f t="shared" si="2268"/>
        <v>0</v>
      </c>
      <c r="AU735" s="36">
        <f t="shared" si="2078"/>
        <v>9224.5351699999992</v>
      </c>
      <c r="AV735" s="36">
        <f t="shared" si="2079"/>
        <v>6540.1058300000004</v>
      </c>
      <c r="AW735" s="36">
        <f t="shared" si="2080"/>
        <v>15874.641</v>
      </c>
      <c r="AX735" s="36">
        <f t="shared" si="2081"/>
        <v>15189.499999999998</v>
      </c>
      <c r="AY735" s="36">
        <f t="shared" si="2082"/>
        <v>15185.9</v>
      </c>
      <c r="AZ735" s="36">
        <f>AZ736</f>
        <v>0</v>
      </c>
      <c r="BA735" s="37">
        <f t="shared" si="2083"/>
        <v>98.795458931228353</v>
      </c>
      <c r="BB735" s="20"/>
    </row>
    <row r="736" spans="2:54" x14ac:dyDescent="0.3">
      <c r="B736" s="38" t="s">
        <v>480</v>
      </c>
      <c r="C736" s="38" t="s">
        <v>42</v>
      </c>
      <c r="D736" s="38" t="s">
        <v>44</v>
      </c>
      <c r="E736" s="39" t="str">
        <f t="shared" si="2073"/>
        <v>0113</v>
      </c>
      <c r="F736" s="38" t="s">
        <v>191</v>
      </c>
      <c r="G736" s="38"/>
      <c r="H736" s="40" t="s">
        <v>192</v>
      </c>
      <c r="I736" s="18">
        <f t="shared" ref="I736:N736" si="2269">I741</f>
        <v>15311.199999999999</v>
      </c>
      <c r="J736" s="18">
        <f t="shared" si="2269"/>
        <v>15079.499999999998</v>
      </c>
      <c r="K736" s="18">
        <f t="shared" si="2269"/>
        <v>15075.9</v>
      </c>
      <c r="L736" s="18">
        <f t="shared" si="2269"/>
        <v>0</v>
      </c>
      <c r="M736" s="18">
        <f t="shared" si="2269"/>
        <v>0</v>
      </c>
      <c r="N736" s="18">
        <f t="shared" si="2269"/>
        <v>0</v>
      </c>
      <c r="O736" s="18">
        <f>O741+O737</f>
        <v>0</v>
      </c>
      <c r="P736" s="18">
        <f>P741+P737</f>
        <v>0</v>
      </c>
      <c r="Q736" s="18">
        <f>Q741+Q737</f>
        <v>0</v>
      </c>
      <c r="R736" s="18">
        <f>R741+R737</f>
        <v>343.44099999999997</v>
      </c>
      <c r="S736" s="18">
        <f>S741</f>
        <v>110</v>
      </c>
      <c r="T736" s="18">
        <f t="shared" si="2166"/>
        <v>15764.641</v>
      </c>
      <c r="U736" s="18">
        <f t="shared" si="2075"/>
        <v>15079.499999999998</v>
      </c>
      <c r="V736" s="18">
        <f t="shared" si="2076"/>
        <v>15075.9</v>
      </c>
      <c r="W736" s="18">
        <f t="shared" ref="W736:AE736" si="2270">W741</f>
        <v>0</v>
      </c>
      <c r="X736" s="18">
        <f t="shared" si="2270"/>
        <v>0</v>
      </c>
      <c r="Y736" s="18">
        <f t="shared" si="2270"/>
        <v>0</v>
      </c>
      <c r="Z736" s="18">
        <f t="shared" si="2270"/>
        <v>110</v>
      </c>
      <c r="AA736" s="18">
        <f t="shared" si="2270"/>
        <v>110</v>
      </c>
      <c r="AB736" s="18">
        <f t="shared" si="2270"/>
        <v>0</v>
      </c>
      <c r="AC736" s="18">
        <f t="shared" si="2270"/>
        <v>110</v>
      </c>
      <c r="AD736" s="18">
        <f t="shared" si="2270"/>
        <v>0</v>
      </c>
      <c r="AE736" s="18">
        <f t="shared" si="2270"/>
        <v>0</v>
      </c>
      <c r="AF736" s="41">
        <f t="shared" ref="AF736:AT736" si="2271">AF741+AF737</f>
        <v>8920.2645799999991</v>
      </c>
      <c r="AG736" s="41">
        <f t="shared" si="2271"/>
        <v>0</v>
      </c>
      <c r="AH736" s="41">
        <f t="shared" si="2271"/>
        <v>0</v>
      </c>
      <c r="AI736" s="41">
        <f t="shared" si="2271"/>
        <v>0</v>
      </c>
      <c r="AJ736" s="41">
        <f t="shared" si="2271"/>
        <v>0</v>
      </c>
      <c r="AK736" s="41">
        <f t="shared" si="2271"/>
        <v>0</v>
      </c>
      <c r="AL736" s="41">
        <f t="shared" si="2271"/>
        <v>8807.6585500000001</v>
      </c>
      <c r="AM736" s="41">
        <f t="shared" si="2271"/>
        <v>0</v>
      </c>
      <c r="AN736" s="41">
        <f t="shared" si="2271"/>
        <v>0</v>
      </c>
      <c r="AO736" s="42">
        <f t="shared" si="2271"/>
        <v>6571.29655</v>
      </c>
      <c r="AP736" s="42">
        <f t="shared" si="2271"/>
        <v>8957.960579999999</v>
      </c>
      <c r="AQ736" s="42">
        <f t="shared" si="2271"/>
        <v>0</v>
      </c>
      <c r="AR736" s="42">
        <f t="shared" si="2271"/>
        <v>0</v>
      </c>
      <c r="AS736" s="42">
        <f t="shared" si="2271"/>
        <v>0</v>
      </c>
      <c r="AT736" s="42">
        <f t="shared" si="2271"/>
        <v>0</v>
      </c>
      <c r="AU736" s="42">
        <f t="shared" si="2078"/>
        <v>8957.960579999999</v>
      </c>
      <c r="AV736" s="42">
        <f t="shared" si="2079"/>
        <v>6806.6804200000006</v>
      </c>
      <c r="AW736" s="42">
        <f t="shared" si="2080"/>
        <v>15874.641</v>
      </c>
      <c r="AX736" s="42">
        <f t="shared" si="2081"/>
        <v>15189.499999999998</v>
      </c>
      <c r="AY736" s="42">
        <f t="shared" si="2082"/>
        <v>15185.9</v>
      </c>
      <c r="AZ736" s="42">
        <f>AZ741</f>
        <v>0</v>
      </c>
      <c r="BA736" s="43">
        <f t="shared" si="2083"/>
        <v>98.737638004006385</v>
      </c>
      <c r="BB736" s="20"/>
    </row>
    <row r="737" spans="2:54" x14ac:dyDescent="0.3">
      <c r="B737" s="38" t="s">
        <v>480</v>
      </c>
      <c r="C737" s="38" t="s">
        <v>42</v>
      </c>
      <c r="D737" s="38" t="s">
        <v>44</v>
      </c>
      <c r="E737" s="39" t="str">
        <f t="shared" si="2073"/>
        <v>0113</v>
      </c>
      <c r="F737" s="38" t="s">
        <v>193</v>
      </c>
      <c r="G737" s="38"/>
      <c r="H737" s="40" t="s">
        <v>109</v>
      </c>
      <c r="I737" s="18"/>
      <c r="J737" s="18"/>
      <c r="K737" s="18"/>
      <c r="L737" s="18"/>
      <c r="M737" s="18"/>
      <c r="N737" s="18"/>
      <c r="O737" s="18">
        <f t="shared" ref="O737:O741" si="2272">O738</f>
        <v>0</v>
      </c>
      <c r="P737" s="18">
        <f t="shared" ref="P737:P741" si="2273">P738</f>
        <v>0</v>
      </c>
      <c r="Q737" s="18">
        <f t="shared" ref="Q737:Q741" si="2274">Q738</f>
        <v>0</v>
      </c>
      <c r="R737" s="18">
        <f t="shared" ref="R737:R741" si="2275">R738</f>
        <v>665</v>
      </c>
      <c r="S737" s="18"/>
      <c r="T737" s="18">
        <f t="shared" si="2166"/>
        <v>665</v>
      </c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41">
        <f t="shared" ref="AF737:AF741" si="2276">AF738</f>
        <v>650.15</v>
      </c>
      <c r="AG737" s="41">
        <f t="shared" ref="AG737:AG741" si="2277">AG738</f>
        <v>0</v>
      </c>
      <c r="AH737" s="41">
        <f t="shared" ref="AH737:AH741" si="2278">AH738</f>
        <v>0</v>
      </c>
      <c r="AI737" s="41">
        <f t="shared" ref="AI737:AI741" si="2279">AI738</f>
        <v>0</v>
      </c>
      <c r="AJ737" s="41">
        <f t="shared" ref="AJ737:AJ741" si="2280">AJ738</f>
        <v>0</v>
      </c>
      <c r="AK737" s="41">
        <f t="shared" ref="AK737:AK741" si="2281">AK738</f>
        <v>0</v>
      </c>
      <c r="AL737" s="41">
        <f t="shared" ref="AL737:AL741" si="2282">AL738</f>
        <v>650.15</v>
      </c>
      <c r="AM737" s="41">
        <f t="shared" ref="AM737:AM741" si="2283">AM738</f>
        <v>0</v>
      </c>
      <c r="AN737" s="41">
        <f t="shared" ref="AN737:AN741" si="2284">AN738</f>
        <v>0</v>
      </c>
      <c r="AO737" s="14">
        <f t="shared" ref="AO737:AO741" si="2285">AO738</f>
        <v>225.07499999999999</v>
      </c>
      <c r="AP737" s="42">
        <f t="shared" ref="AP737:AP741" si="2286">AP738</f>
        <v>665</v>
      </c>
      <c r="AQ737" s="42">
        <f t="shared" ref="AQ737:AQ741" si="2287">AQ738</f>
        <v>0</v>
      </c>
      <c r="AR737" s="42">
        <f t="shared" ref="AR737:AR741" si="2288">AR738</f>
        <v>0</v>
      </c>
      <c r="AS737" s="42">
        <f t="shared" ref="AS737:AS741" si="2289">AS738</f>
        <v>0</v>
      </c>
      <c r="AT737" s="42">
        <f t="shared" ref="AT737:AT741" si="2290">AT738</f>
        <v>0</v>
      </c>
      <c r="AU737" s="42">
        <f t="shared" si="2078"/>
        <v>665</v>
      </c>
      <c r="AV737" s="42">
        <f t="shared" si="2079"/>
        <v>0</v>
      </c>
      <c r="AW737" s="42"/>
      <c r="AX737" s="42"/>
      <c r="AY737" s="42"/>
      <c r="AZ737" s="42"/>
      <c r="BA737" s="43">
        <f t="shared" si="2083"/>
        <v>100</v>
      </c>
      <c r="BB737" s="20"/>
    </row>
    <row r="738" spans="2:54" ht="46.8" x14ac:dyDescent="0.3">
      <c r="B738" s="38" t="s">
        <v>480</v>
      </c>
      <c r="C738" s="38" t="s">
        <v>42</v>
      </c>
      <c r="D738" s="38" t="s">
        <v>44</v>
      </c>
      <c r="E738" s="39" t="str">
        <f t="shared" si="2073"/>
        <v>0113</v>
      </c>
      <c r="F738" s="38" t="s">
        <v>194</v>
      </c>
      <c r="G738" s="38"/>
      <c r="H738" s="40" t="s">
        <v>195</v>
      </c>
      <c r="I738" s="18"/>
      <c r="J738" s="18"/>
      <c r="K738" s="18"/>
      <c r="L738" s="18"/>
      <c r="M738" s="18"/>
      <c r="N738" s="18"/>
      <c r="O738" s="18">
        <f t="shared" si="2272"/>
        <v>0</v>
      </c>
      <c r="P738" s="18">
        <f t="shared" si="2273"/>
        <v>0</v>
      </c>
      <c r="Q738" s="18">
        <f t="shared" si="2274"/>
        <v>0</v>
      </c>
      <c r="R738" s="18">
        <f t="shared" si="2275"/>
        <v>665</v>
      </c>
      <c r="S738" s="18"/>
      <c r="T738" s="18">
        <f t="shared" si="2166"/>
        <v>665</v>
      </c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41">
        <f t="shared" si="2276"/>
        <v>650.15</v>
      </c>
      <c r="AG738" s="41">
        <f t="shared" si="2277"/>
        <v>0</v>
      </c>
      <c r="AH738" s="41">
        <f t="shared" si="2278"/>
        <v>0</v>
      </c>
      <c r="AI738" s="41">
        <f t="shared" si="2279"/>
        <v>0</v>
      </c>
      <c r="AJ738" s="41">
        <f t="shared" si="2280"/>
        <v>0</v>
      </c>
      <c r="AK738" s="41">
        <f t="shared" si="2281"/>
        <v>0</v>
      </c>
      <c r="AL738" s="41">
        <f t="shared" si="2282"/>
        <v>650.15</v>
      </c>
      <c r="AM738" s="41">
        <f t="shared" si="2283"/>
        <v>0</v>
      </c>
      <c r="AN738" s="41">
        <f t="shared" si="2284"/>
        <v>0</v>
      </c>
      <c r="AO738" s="42">
        <f t="shared" si="2285"/>
        <v>225.07499999999999</v>
      </c>
      <c r="AP738" s="42">
        <f t="shared" si="2286"/>
        <v>665</v>
      </c>
      <c r="AQ738" s="42">
        <f t="shared" si="2287"/>
        <v>0</v>
      </c>
      <c r="AR738" s="42">
        <f t="shared" si="2288"/>
        <v>0</v>
      </c>
      <c r="AS738" s="42">
        <f t="shared" si="2289"/>
        <v>0</v>
      </c>
      <c r="AT738" s="42">
        <f t="shared" si="2290"/>
        <v>0</v>
      </c>
      <c r="AU738" s="42">
        <f t="shared" si="2078"/>
        <v>665</v>
      </c>
      <c r="AV738" s="42">
        <f t="shared" si="2079"/>
        <v>0</v>
      </c>
      <c r="AW738" s="42"/>
      <c r="AX738" s="42"/>
      <c r="AY738" s="42"/>
      <c r="AZ738" s="42"/>
      <c r="BA738" s="43">
        <f t="shared" si="2083"/>
        <v>100</v>
      </c>
      <c r="BB738" s="20"/>
    </row>
    <row r="739" spans="2:54" ht="46.8" x14ac:dyDescent="0.3">
      <c r="B739" s="38" t="s">
        <v>480</v>
      </c>
      <c r="C739" s="38" t="s">
        <v>42</v>
      </c>
      <c r="D739" s="38" t="s">
        <v>44</v>
      </c>
      <c r="E739" s="39" t="str">
        <f t="shared" si="2073"/>
        <v>0113</v>
      </c>
      <c r="F739" s="38" t="s">
        <v>490</v>
      </c>
      <c r="G739" s="38"/>
      <c r="H739" s="40" t="s">
        <v>491</v>
      </c>
      <c r="I739" s="18"/>
      <c r="J739" s="18"/>
      <c r="K739" s="18"/>
      <c r="L739" s="18"/>
      <c r="M739" s="18"/>
      <c r="N739" s="18"/>
      <c r="O739" s="18">
        <f t="shared" si="2272"/>
        <v>0</v>
      </c>
      <c r="P739" s="18">
        <f t="shared" si="2273"/>
        <v>0</v>
      </c>
      <c r="Q739" s="18">
        <f t="shared" si="2274"/>
        <v>0</v>
      </c>
      <c r="R739" s="18">
        <f t="shared" si="2275"/>
        <v>665</v>
      </c>
      <c r="S739" s="18"/>
      <c r="T739" s="18">
        <f t="shared" si="2166"/>
        <v>665</v>
      </c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41">
        <f t="shared" si="2276"/>
        <v>650.15</v>
      </c>
      <c r="AG739" s="41">
        <f t="shared" si="2277"/>
        <v>0</v>
      </c>
      <c r="AH739" s="41">
        <f t="shared" si="2278"/>
        <v>0</v>
      </c>
      <c r="AI739" s="41">
        <f t="shared" si="2279"/>
        <v>0</v>
      </c>
      <c r="AJ739" s="41">
        <f t="shared" si="2280"/>
        <v>0</v>
      </c>
      <c r="AK739" s="41">
        <f t="shared" si="2281"/>
        <v>0</v>
      </c>
      <c r="AL739" s="41">
        <f t="shared" si="2282"/>
        <v>650.15</v>
      </c>
      <c r="AM739" s="41">
        <f t="shared" si="2283"/>
        <v>0</v>
      </c>
      <c r="AN739" s="41">
        <f t="shared" si="2284"/>
        <v>0</v>
      </c>
      <c r="AO739" s="14">
        <f t="shared" si="2285"/>
        <v>225.07499999999999</v>
      </c>
      <c r="AP739" s="42">
        <f t="shared" si="2286"/>
        <v>665</v>
      </c>
      <c r="AQ739" s="42">
        <f t="shared" si="2287"/>
        <v>0</v>
      </c>
      <c r="AR739" s="42">
        <f t="shared" si="2288"/>
        <v>0</v>
      </c>
      <c r="AS739" s="42">
        <f t="shared" si="2289"/>
        <v>0</v>
      </c>
      <c r="AT739" s="42">
        <f t="shared" si="2290"/>
        <v>0</v>
      </c>
      <c r="AU739" s="42">
        <f t="shared" si="2078"/>
        <v>665</v>
      </c>
      <c r="AV739" s="42">
        <f t="shared" si="2079"/>
        <v>0</v>
      </c>
      <c r="AW739" s="42"/>
      <c r="AX739" s="42"/>
      <c r="AY739" s="42"/>
      <c r="AZ739" s="42"/>
      <c r="BA739" s="43">
        <f t="shared" si="2083"/>
        <v>100</v>
      </c>
      <c r="BB739" s="20"/>
    </row>
    <row r="740" spans="2:54" ht="31.2" x14ac:dyDescent="0.3">
      <c r="B740" s="38" t="s">
        <v>480</v>
      </c>
      <c r="C740" s="38" t="s">
        <v>42</v>
      </c>
      <c r="D740" s="38" t="s">
        <v>44</v>
      </c>
      <c r="E740" s="39" t="str">
        <f t="shared" si="2073"/>
        <v>0113</v>
      </c>
      <c r="F740" s="38" t="s">
        <v>490</v>
      </c>
      <c r="G740" s="38" t="s">
        <v>150</v>
      </c>
      <c r="H740" s="40" t="s">
        <v>151</v>
      </c>
      <c r="I740" s="18"/>
      <c r="J740" s="18"/>
      <c r="K740" s="18"/>
      <c r="L740" s="18"/>
      <c r="M740" s="18"/>
      <c r="N740" s="18"/>
      <c r="O740" s="18">
        <v>0</v>
      </c>
      <c r="P740" s="18">
        <v>0</v>
      </c>
      <c r="Q740" s="18">
        <v>0</v>
      </c>
      <c r="R740" s="18">
        <v>665</v>
      </c>
      <c r="S740" s="18"/>
      <c r="T740" s="18">
        <f t="shared" si="2166"/>
        <v>665</v>
      </c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41">
        <v>650.15</v>
      </c>
      <c r="AG740" s="41"/>
      <c r="AH740" s="41">
        <v>0</v>
      </c>
      <c r="AI740" s="41">
        <v>0</v>
      </c>
      <c r="AJ740" s="41">
        <v>0</v>
      </c>
      <c r="AK740" s="41">
        <v>0</v>
      </c>
      <c r="AL740" s="41">
        <v>650.15</v>
      </c>
      <c r="AM740" s="41">
        <v>0</v>
      </c>
      <c r="AN740" s="41">
        <v>0</v>
      </c>
      <c r="AO740" s="42">
        <v>225.07499999999999</v>
      </c>
      <c r="AP740" s="42">
        <v>665</v>
      </c>
      <c r="AQ740" s="42">
        <v>0</v>
      </c>
      <c r="AR740" s="42">
        <v>0</v>
      </c>
      <c r="AS740" s="42">
        <v>0</v>
      </c>
      <c r="AT740" s="42">
        <v>0</v>
      </c>
      <c r="AU740" s="42">
        <f t="shared" si="2078"/>
        <v>665</v>
      </c>
      <c r="AV740" s="42">
        <f t="shared" si="2079"/>
        <v>0</v>
      </c>
      <c r="AW740" s="42"/>
      <c r="AX740" s="42"/>
      <c r="AY740" s="42"/>
      <c r="AZ740" s="42"/>
      <c r="BA740" s="43">
        <f t="shared" si="2083"/>
        <v>100</v>
      </c>
      <c r="BB740" s="20"/>
    </row>
    <row r="741" spans="2:54" x14ac:dyDescent="0.3">
      <c r="B741" s="38" t="s">
        <v>480</v>
      </c>
      <c r="C741" s="38" t="s">
        <v>42</v>
      </c>
      <c r="D741" s="38" t="s">
        <v>44</v>
      </c>
      <c r="E741" s="39" t="str">
        <f t="shared" si="2073"/>
        <v>0113</v>
      </c>
      <c r="F741" s="38" t="s">
        <v>266</v>
      </c>
      <c r="G741" s="38"/>
      <c r="H741" s="40" t="s">
        <v>49</v>
      </c>
      <c r="I741" s="18">
        <f t="shared" ref="I741:N741" si="2291">I742</f>
        <v>15311.199999999999</v>
      </c>
      <c r="J741" s="18">
        <f t="shared" si="2291"/>
        <v>15079.499999999998</v>
      </c>
      <c r="K741" s="18">
        <f t="shared" si="2291"/>
        <v>15075.9</v>
      </c>
      <c r="L741" s="18">
        <f t="shared" si="2291"/>
        <v>0</v>
      </c>
      <c r="M741" s="18">
        <f t="shared" si="2291"/>
        <v>0</v>
      </c>
      <c r="N741" s="18">
        <f t="shared" si="2291"/>
        <v>0</v>
      </c>
      <c r="O741" s="18">
        <f t="shared" si="2272"/>
        <v>0</v>
      </c>
      <c r="P741" s="18">
        <f t="shared" si="2273"/>
        <v>0</v>
      </c>
      <c r="Q741" s="18">
        <f t="shared" si="2274"/>
        <v>0</v>
      </c>
      <c r="R741" s="18">
        <f t="shared" si="2275"/>
        <v>-321.55900000000003</v>
      </c>
      <c r="S741" s="18">
        <f>S742</f>
        <v>110</v>
      </c>
      <c r="T741" s="18">
        <f t="shared" si="2166"/>
        <v>15099.641</v>
      </c>
      <c r="U741" s="18">
        <f t="shared" si="2075"/>
        <v>15079.499999999998</v>
      </c>
      <c r="V741" s="18">
        <f t="shared" si="2076"/>
        <v>15075.9</v>
      </c>
      <c r="W741" s="18">
        <f t="shared" ref="W741:AE741" si="2292">W742</f>
        <v>0</v>
      </c>
      <c r="X741" s="18">
        <f t="shared" si="2292"/>
        <v>0</v>
      </c>
      <c r="Y741" s="18">
        <f t="shared" si="2292"/>
        <v>0</v>
      </c>
      <c r="Z741" s="18">
        <f t="shared" si="2292"/>
        <v>110</v>
      </c>
      <c r="AA741" s="18">
        <f t="shared" si="2292"/>
        <v>110</v>
      </c>
      <c r="AB741" s="18">
        <f t="shared" si="2292"/>
        <v>0</v>
      </c>
      <c r="AC741" s="18">
        <f t="shared" si="2292"/>
        <v>110</v>
      </c>
      <c r="AD741" s="18">
        <f t="shared" si="2292"/>
        <v>0</v>
      </c>
      <c r="AE741" s="18">
        <f t="shared" si="2292"/>
        <v>0</v>
      </c>
      <c r="AF741" s="41">
        <f t="shared" si="2276"/>
        <v>8270.1145799999995</v>
      </c>
      <c r="AG741" s="41">
        <f t="shared" si="2277"/>
        <v>0</v>
      </c>
      <c r="AH741" s="41">
        <f t="shared" si="2278"/>
        <v>0</v>
      </c>
      <c r="AI741" s="41">
        <f t="shared" si="2279"/>
        <v>0</v>
      </c>
      <c r="AJ741" s="41">
        <f t="shared" si="2280"/>
        <v>0</v>
      </c>
      <c r="AK741" s="41">
        <f t="shared" si="2281"/>
        <v>0</v>
      </c>
      <c r="AL741" s="41">
        <f t="shared" si="2282"/>
        <v>8157.5085499999996</v>
      </c>
      <c r="AM741" s="41">
        <f t="shared" si="2283"/>
        <v>0</v>
      </c>
      <c r="AN741" s="41">
        <f t="shared" si="2284"/>
        <v>0</v>
      </c>
      <c r="AO741" s="14">
        <f t="shared" si="2285"/>
        <v>6346.2215500000002</v>
      </c>
      <c r="AP741" s="42">
        <f t="shared" si="2286"/>
        <v>8292.960579999999</v>
      </c>
      <c r="AQ741" s="42">
        <f t="shared" si="2287"/>
        <v>0</v>
      </c>
      <c r="AR741" s="42">
        <f t="shared" si="2288"/>
        <v>0</v>
      </c>
      <c r="AS741" s="42">
        <f t="shared" si="2289"/>
        <v>0</v>
      </c>
      <c r="AT741" s="42">
        <f t="shared" si="2290"/>
        <v>0</v>
      </c>
      <c r="AU741" s="42">
        <f t="shared" si="2078"/>
        <v>8292.960579999999</v>
      </c>
      <c r="AV741" s="42">
        <f t="shared" si="2079"/>
        <v>6806.6804200000006</v>
      </c>
      <c r="AW741" s="42">
        <f t="shared" si="2080"/>
        <v>15209.641</v>
      </c>
      <c r="AX741" s="42">
        <f t="shared" si="2081"/>
        <v>15189.499999999998</v>
      </c>
      <c r="AY741" s="42">
        <f t="shared" si="2082"/>
        <v>15185.9</v>
      </c>
      <c r="AZ741" s="42">
        <f>AZ742</f>
        <v>0</v>
      </c>
      <c r="BA741" s="43">
        <f t="shared" si="2083"/>
        <v>98.638398187706855</v>
      </c>
      <c r="BB741" s="20"/>
    </row>
    <row r="742" spans="2:54" ht="46.8" x14ac:dyDescent="0.3">
      <c r="B742" s="38" t="s">
        <v>480</v>
      </c>
      <c r="C742" s="38" t="s">
        <v>42</v>
      </c>
      <c r="D742" s="38" t="s">
        <v>44</v>
      </c>
      <c r="E742" s="39" t="str">
        <f t="shared" ref="E742:E805" si="2293">CONCATENATE(C742,D742)</f>
        <v>0113</v>
      </c>
      <c r="F742" s="38" t="s">
        <v>267</v>
      </c>
      <c r="G742" s="38"/>
      <c r="H742" s="40" t="s">
        <v>268</v>
      </c>
      <c r="I742" s="18">
        <f t="shared" ref="I742:S742" si="2294">I743+I746+I752+I748+I750</f>
        <v>15311.199999999999</v>
      </c>
      <c r="J742" s="18">
        <f t="shared" si="2294"/>
        <v>15079.499999999998</v>
      </c>
      <c r="K742" s="18">
        <f t="shared" si="2294"/>
        <v>15075.9</v>
      </c>
      <c r="L742" s="18">
        <f t="shared" si="2294"/>
        <v>0</v>
      </c>
      <c r="M742" s="18">
        <f t="shared" si="2294"/>
        <v>0</v>
      </c>
      <c r="N742" s="18">
        <f t="shared" si="2294"/>
        <v>0</v>
      </c>
      <c r="O742" s="18">
        <f t="shared" si="2294"/>
        <v>0</v>
      </c>
      <c r="P742" s="18">
        <f t="shared" si="2294"/>
        <v>0</v>
      </c>
      <c r="Q742" s="18">
        <f t="shared" si="2294"/>
        <v>0</v>
      </c>
      <c r="R742" s="18">
        <f t="shared" si="2294"/>
        <v>-321.55900000000003</v>
      </c>
      <c r="S742" s="18">
        <f t="shared" si="2294"/>
        <v>110</v>
      </c>
      <c r="T742" s="18">
        <f t="shared" si="2166"/>
        <v>15099.641</v>
      </c>
      <c r="U742" s="18">
        <f t="shared" ref="U742:U805" si="2295">J742+M742</f>
        <v>15079.499999999998</v>
      </c>
      <c r="V742" s="18">
        <f t="shared" ref="V742:V805" si="2296">K742+N742</f>
        <v>15075.9</v>
      </c>
      <c r="W742" s="18">
        <f t="shared" ref="W742:AT742" si="2297">W743+W746+W752+W748+W750</f>
        <v>0</v>
      </c>
      <c r="X742" s="18">
        <f t="shared" si="2297"/>
        <v>0</v>
      </c>
      <c r="Y742" s="18">
        <f t="shared" si="2297"/>
        <v>0</v>
      </c>
      <c r="Z742" s="18">
        <f t="shared" si="2297"/>
        <v>110</v>
      </c>
      <c r="AA742" s="18">
        <f t="shared" si="2297"/>
        <v>110</v>
      </c>
      <c r="AB742" s="18">
        <f t="shared" si="2297"/>
        <v>0</v>
      </c>
      <c r="AC742" s="18">
        <f t="shared" si="2297"/>
        <v>110</v>
      </c>
      <c r="AD742" s="18">
        <f t="shared" si="2297"/>
        <v>0</v>
      </c>
      <c r="AE742" s="18">
        <f t="shared" si="2297"/>
        <v>0</v>
      </c>
      <c r="AF742" s="41">
        <f t="shared" si="2297"/>
        <v>8270.1145799999995</v>
      </c>
      <c r="AG742" s="41">
        <f t="shared" si="2297"/>
        <v>0</v>
      </c>
      <c r="AH742" s="41">
        <f t="shared" si="2297"/>
        <v>0</v>
      </c>
      <c r="AI742" s="41">
        <f t="shared" si="2297"/>
        <v>0</v>
      </c>
      <c r="AJ742" s="41">
        <f t="shared" si="2297"/>
        <v>0</v>
      </c>
      <c r="AK742" s="41">
        <f t="shared" si="2297"/>
        <v>0</v>
      </c>
      <c r="AL742" s="41">
        <f t="shared" si="2297"/>
        <v>8157.5085499999996</v>
      </c>
      <c r="AM742" s="41">
        <f t="shared" si="2297"/>
        <v>0</v>
      </c>
      <c r="AN742" s="41">
        <f t="shared" si="2297"/>
        <v>0</v>
      </c>
      <c r="AO742" s="42">
        <f t="shared" si="2297"/>
        <v>6346.2215500000002</v>
      </c>
      <c r="AP742" s="42">
        <f t="shared" si="2297"/>
        <v>8292.960579999999</v>
      </c>
      <c r="AQ742" s="42">
        <f t="shared" si="2297"/>
        <v>0</v>
      </c>
      <c r="AR742" s="42">
        <f t="shared" si="2297"/>
        <v>0</v>
      </c>
      <c r="AS742" s="42">
        <f t="shared" si="2297"/>
        <v>0</v>
      </c>
      <c r="AT742" s="42">
        <f t="shared" si="2297"/>
        <v>0</v>
      </c>
      <c r="AU742" s="42">
        <f t="shared" ref="AU742:AU805" si="2298">AP742+AS742+AT742+AR742+AQ742</f>
        <v>8292.960579999999</v>
      </c>
      <c r="AV742" s="42">
        <f t="shared" ref="AV742:AV805" si="2299">T742-AU742</f>
        <v>6806.6804200000006</v>
      </c>
      <c r="AW742" s="42">
        <f t="shared" ref="AW742:AW805" si="2300">T742+W742+X742+Y742+Z742</f>
        <v>15209.641</v>
      </c>
      <c r="AX742" s="42">
        <f t="shared" ref="AX742:AX805" si="2301">U742+AA742+AB742</f>
        <v>15189.499999999998</v>
      </c>
      <c r="AY742" s="42">
        <f t="shared" ref="AY742:AY805" si="2302">V742+AC742+AE742+AD742</f>
        <v>15185.9</v>
      </c>
      <c r="AZ742" s="42">
        <f>AZ743+AZ746+AZ752+AZ748+AZ750</f>
        <v>0</v>
      </c>
      <c r="BA742" s="43">
        <f t="shared" ref="BA742:BA805" si="2303">AL742/AF742*100</f>
        <v>98.638398187706855</v>
      </c>
      <c r="BB742" s="20"/>
    </row>
    <row r="743" spans="2:54" ht="31.2" x14ac:dyDescent="0.3">
      <c r="B743" s="38" t="s">
        <v>480</v>
      </c>
      <c r="C743" s="38" t="s">
        <v>42</v>
      </c>
      <c r="D743" s="38" t="s">
        <v>44</v>
      </c>
      <c r="E743" s="39" t="str">
        <f t="shared" si="2293"/>
        <v>0113</v>
      </c>
      <c r="F743" s="38" t="s">
        <v>492</v>
      </c>
      <c r="G743" s="39"/>
      <c r="H743" s="40" t="s">
        <v>493</v>
      </c>
      <c r="I743" s="18">
        <f t="shared" ref="I743:S743" si="2304">I744+I745</f>
        <v>3925.9</v>
      </c>
      <c r="J743" s="18">
        <f t="shared" si="2304"/>
        <v>3694.2</v>
      </c>
      <c r="K743" s="18">
        <f t="shared" si="2304"/>
        <v>3690.6</v>
      </c>
      <c r="L743" s="18">
        <f t="shared" si="2304"/>
        <v>0</v>
      </c>
      <c r="M743" s="18">
        <f t="shared" si="2304"/>
        <v>0</v>
      </c>
      <c r="N743" s="18">
        <f t="shared" si="2304"/>
        <v>0</v>
      </c>
      <c r="O743" s="18">
        <f t="shared" si="2304"/>
        <v>0</v>
      </c>
      <c r="P743" s="18">
        <f t="shared" si="2304"/>
        <v>0</v>
      </c>
      <c r="Q743" s="18">
        <f t="shared" si="2304"/>
        <v>0</v>
      </c>
      <c r="R743" s="18">
        <f t="shared" si="2304"/>
        <v>343.44099999999997</v>
      </c>
      <c r="S743" s="18">
        <f t="shared" si="2304"/>
        <v>0</v>
      </c>
      <c r="T743" s="18">
        <f t="shared" si="2166"/>
        <v>4269.3410000000003</v>
      </c>
      <c r="U743" s="18">
        <f t="shared" si="2295"/>
        <v>3694.2</v>
      </c>
      <c r="V743" s="18">
        <f t="shared" si="2296"/>
        <v>3690.6</v>
      </c>
      <c r="W743" s="18">
        <f t="shared" ref="W743:AT743" si="2305">W744+W745</f>
        <v>0</v>
      </c>
      <c r="X743" s="18">
        <f t="shared" si="2305"/>
        <v>0</v>
      </c>
      <c r="Y743" s="18">
        <f t="shared" si="2305"/>
        <v>0</v>
      </c>
      <c r="Z743" s="18">
        <f t="shared" si="2305"/>
        <v>0</v>
      </c>
      <c r="AA743" s="18">
        <f t="shared" si="2305"/>
        <v>0</v>
      </c>
      <c r="AB743" s="18">
        <f t="shared" si="2305"/>
        <v>0</v>
      </c>
      <c r="AC743" s="18">
        <f t="shared" si="2305"/>
        <v>0</v>
      </c>
      <c r="AD743" s="18">
        <f t="shared" si="2305"/>
        <v>0</v>
      </c>
      <c r="AE743" s="18">
        <f t="shared" si="2305"/>
        <v>0</v>
      </c>
      <c r="AF743" s="41">
        <f t="shared" si="2305"/>
        <v>4163.51458</v>
      </c>
      <c r="AG743" s="41">
        <f t="shared" si="2305"/>
        <v>0</v>
      </c>
      <c r="AH743" s="41">
        <f t="shared" si="2305"/>
        <v>0</v>
      </c>
      <c r="AI743" s="41">
        <f t="shared" si="2305"/>
        <v>0</v>
      </c>
      <c r="AJ743" s="41">
        <f t="shared" si="2305"/>
        <v>0</v>
      </c>
      <c r="AK743" s="41">
        <f t="shared" si="2305"/>
        <v>0</v>
      </c>
      <c r="AL743" s="41">
        <f t="shared" si="2305"/>
        <v>4050.9085500000001</v>
      </c>
      <c r="AM743" s="41">
        <f t="shared" si="2305"/>
        <v>0</v>
      </c>
      <c r="AN743" s="41">
        <f t="shared" si="2305"/>
        <v>0</v>
      </c>
      <c r="AO743" s="14">
        <f t="shared" si="2305"/>
        <v>2519.2215500000002</v>
      </c>
      <c r="AP743" s="42">
        <f t="shared" si="2305"/>
        <v>4186.3605799999996</v>
      </c>
      <c r="AQ743" s="42">
        <f t="shared" si="2305"/>
        <v>0</v>
      </c>
      <c r="AR743" s="42">
        <f t="shared" si="2305"/>
        <v>0</v>
      </c>
      <c r="AS743" s="42">
        <f t="shared" si="2305"/>
        <v>0</v>
      </c>
      <c r="AT743" s="42">
        <f t="shared" si="2305"/>
        <v>0</v>
      </c>
      <c r="AU743" s="42">
        <f t="shared" si="2298"/>
        <v>4186.3605799999996</v>
      </c>
      <c r="AV743" s="42">
        <f t="shared" si="2299"/>
        <v>82.980420000000777</v>
      </c>
      <c r="AW743" s="42">
        <f t="shared" si="2300"/>
        <v>4269.3410000000003</v>
      </c>
      <c r="AX743" s="42">
        <f t="shared" si="2301"/>
        <v>3694.2</v>
      </c>
      <c r="AY743" s="42">
        <f t="shared" si="2302"/>
        <v>3690.6</v>
      </c>
      <c r="AZ743" s="42">
        <f>AZ744+AZ745</f>
        <v>0</v>
      </c>
      <c r="BA743" s="43">
        <f t="shared" si="2303"/>
        <v>97.295409254937695</v>
      </c>
      <c r="BB743" s="20"/>
    </row>
    <row r="744" spans="2:54" ht="31.2" x14ac:dyDescent="0.3">
      <c r="B744" s="38" t="s">
        <v>480</v>
      </c>
      <c r="C744" s="38" t="s">
        <v>42</v>
      </c>
      <c r="D744" s="38" t="s">
        <v>44</v>
      </c>
      <c r="E744" s="39" t="str">
        <f t="shared" si="2293"/>
        <v>0113</v>
      </c>
      <c r="F744" s="38" t="s">
        <v>492</v>
      </c>
      <c r="G744" s="38" t="s">
        <v>54</v>
      </c>
      <c r="H744" s="40" t="s">
        <v>55</v>
      </c>
      <c r="I744" s="18">
        <v>3833.9</v>
      </c>
      <c r="J744" s="18">
        <v>3603.2</v>
      </c>
      <c r="K744" s="18">
        <v>3600.6</v>
      </c>
      <c r="L744" s="18"/>
      <c r="M744" s="18"/>
      <c r="N744" s="18"/>
      <c r="O744" s="18">
        <v>0</v>
      </c>
      <c r="P744" s="18">
        <v>0</v>
      </c>
      <c r="Q744" s="18">
        <v>0</v>
      </c>
      <c r="R744" s="18">
        <v>343.44099999999997</v>
      </c>
      <c r="S744" s="18"/>
      <c r="T744" s="18">
        <f t="shared" si="2166"/>
        <v>4177.3410000000003</v>
      </c>
      <c r="U744" s="18">
        <f t="shared" si="2295"/>
        <v>3603.2</v>
      </c>
      <c r="V744" s="18">
        <f t="shared" si="2296"/>
        <v>3600.6</v>
      </c>
      <c r="W744" s="18"/>
      <c r="X744" s="18"/>
      <c r="Y744" s="18"/>
      <c r="Z744" s="18"/>
      <c r="AA744" s="18"/>
      <c r="AB744" s="18"/>
      <c r="AC744" s="18"/>
      <c r="AD744" s="18"/>
      <c r="AE744" s="18"/>
      <c r="AF744" s="41">
        <v>4071.2325799999999</v>
      </c>
      <c r="AG744" s="41"/>
      <c r="AH744" s="41">
        <v>0</v>
      </c>
      <c r="AI744" s="41">
        <v>0</v>
      </c>
      <c r="AJ744" s="41">
        <v>0</v>
      </c>
      <c r="AK744" s="41">
        <v>0</v>
      </c>
      <c r="AL744" s="41">
        <v>3958.62655</v>
      </c>
      <c r="AM744" s="41">
        <v>0</v>
      </c>
      <c r="AN744" s="41">
        <v>0</v>
      </c>
      <c r="AO744" s="42">
        <v>2450.1055500000002</v>
      </c>
      <c r="AP744" s="42">
        <v>4094.0785799999999</v>
      </c>
      <c r="AQ744" s="42">
        <v>0</v>
      </c>
      <c r="AR744" s="42">
        <v>0</v>
      </c>
      <c r="AS744" s="42">
        <v>0</v>
      </c>
      <c r="AT744" s="42">
        <v>0</v>
      </c>
      <c r="AU744" s="42">
        <f t="shared" si="2298"/>
        <v>4094.0785799999999</v>
      </c>
      <c r="AV744" s="42">
        <f t="shared" si="2299"/>
        <v>83.262420000000475</v>
      </c>
      <c r="AW744" s="42">
        <f t="shared" si="2300"/>
        <v>4177.3410000000003</v>
      </c>
      <c r="AX744" s="42">
        <f t="shared" si="2301"/>
        <v>3603.2</v>
      </c>
      <c r="AY744" s="42">
        <f t="shared" si="2302"/>
        <v>3600.6</v>
      </c>
      <c r="AZ744" s="42"/>
      <c r="BA744" s="43">
        <f t="shared" si="2303"/>
        <v>97.234104714302518</v>
      </c>
      <c r="BB744" s="44"/>
    </row>
    <row r="745" spans="2:54" x14ac:dyDescent="0.3">
      <c r="B745" s="38" t="s">
        <v>480</v>
      </c>
      <c r="C745" s="38" t="s">
        <v>42</v>
      </c>
      <c r="D745" s="38" t="s">
        <v>44</v>
      </c>
      <c r="E745" s="39" t="str">
        <f t="shared" si="2293"/>
        <v>0113</v>
      </c>
      <c r="F745" s="38" t="s">
        <v>492</v>
      </c>
      <c r="G745" s="38" t="s">
        <v>56</v>
      </c>
      <c r="H745" s="40" t="s">
        <v>57</v>
      </c>
      <c r="I745" s="18">
        <v>92</v>
      </c>
      <c r="J745" s="18">
        <v>91</v>
      </c>
      <c r="K745" s="18">
        <v>90</v>
      </c>
      <c r="L745" s="18"/>
      <c r="M745" s="18"/>
      <c r="N745" s="18"/>
      <c r="O745" s="18">
        <v>0</v>
      </c>
      <c r="P745" s="18">
        <v>0</v>
      </c>
      <c r="Q745" s="18">
        <v>0</v>
      </c>
      <c r="R745" s="18">
        <v>0</v>
      </c>
      <c r="S745" s="18"/>
      <c r="T745" s="18">
        <f t="shared" si="2166"/>
        <v>92</v>
      </c>
      <c r="U745" s="18">
        <f t="shared" si="2295"/>
        <v>91</v>
      </c>
      <c r="V745" s="18">
        <f t="shared" si="2296"/>
        <v>90</v>
      </c>
      <c r="W745" s="18"/>
      <c r="X745" s="18"/>
      <c r="Y745" s="18"/>
      <c r="Z745" s="18"/>
      <c r="AA745" s="18"/>
      <c r="AB745" s="18"/>
      <c r="AC745" s="18"/>
      <c r="AD745" s="18"/>
      <c r="AE745" s="18"/>
      <c r="AF745" s="41">
        <v>92.281999999999996</v>
      </c>
      <c r="AG745" s="41"/>
      <c r="AH745" s="41">
        <v>0</v>
      </c>
      <c r="AI745" s="41">
        <v>0</v>
      </c>
      <c r="AJ745" s="41">
        <v>0</v>
      </c>
      <c r="AK745" s="41">
        <v>0</v>
      </c>
      <c r="AL745" s="41">
        <v>92.281999999999996</v>
      </c>
      <c r="AM745" s="41">
        <v>0</v>
      </c>
      <c r="AN745" s="41">
        <v>0</v>
      </c>
      <c r="AO745" s="14">
        <v>69.116</v>
      </c>
      <c r="AP745" s="42">
        <v>92.281999999999996</v>
      </c>
      <c r="AQ745" s="42">
        <v>0</v>
      </c>
      <c r="AR745" s="42">
        <v>0</v>
      </c>
      <c r="AS745" s="42">
        <v>0</v>
      </c>
      <c r="AT745" s="42">
        <v>0</v>
      </c>
      <c r="AU745" s="42">
        <f t="shared" si="2298"/>
        <v>92.281999999999996</v>
      </c>
      <c r="AV745" s="42">
        <f t="shared" si="2299"/>
        <v>-0.28199999999999648</v>
      </c>
      <c r="AW745" s="42">
        <f t="shared" si="2300"/>
        <v>92</v>
      </c>
      <c r="AX745" s="42">
        <f t="shared" si="2301"/>
        <v>91</v>
      </c>
      <c r="AY745" s="42">
        <f t="shared" si="2302"/>
        <v>90</v>
      </c>
      <c r="AZ745" s="42"/>
      <c r="BA745" s="43">
        <f t="shared" si="2303"/>
        <v>100</v>
      </c>
      <c r="BB745" s="44"/>
    </row>
    <row r="746" spans="2:54" ht="31.2" x14ac:dyDescent="0.3">
      <c r="B746" s="38" t="s">
        <v>480</v>
      </c>
      <c r="C746" s="38" t="s">
        <v>42</v>
      </c>
      <c r="D746" s="38" t="s">
        <v>44</v>
      </c>
      <c r="E746" s="39" t="str">
        <f t="shared" si="2293"/>
        <v>0113</v>
      </c>
      <c r="F746" s="38" t="s">
        <v>494</v>
      </c>
      <c r="G746" s="39"/>
      <c r="H746" s="40" t="s">
        <v>495</v>
      </c>
      <c r="I746" s="18">
        <f t="shared" ref="I746:S746" si="2306">I747</f>
        <v>3610.2</v>
      </c>
      <c r="J746" s="18">
        <f t="shared" si="2306"/>
        <v>3610.2</v>
      </c>
      <c r="K746" s="18">
        <f t="shared" si="2306"/>
        <v>3610.2</v>
      </c>
      <c r="L746" s="18">
        <f t="shared" si="2306"/>
        <v>0</v>
      </c>
      <c r="M746" s="18">
        <f t="shared" si="2306"/>
        <v>0</v>
      </c>
      <c r="N746" s="18">
        <f t="shared" si="2306"/>
        <v>0</v>
      </c>
      <c r="O746" s="18">
        <f t="shared" si="2306"/>
        <v>0</v>
      </c>
      <c r="P746" s="18">
        <f t="shared" si="2306"/>
        <v>0</v>
      </c>
      <c r="Q746" s="18">
        <f t="shared" si="2306"/>
        <v>0</v>
      </c>
      <c r="R746" s="18">
        <f t="shared" si="2306"/>
        <v>0</v>
      </c>
      <c r="S746" s="18">
        <f t="shared" si="2306"/>
        <v>0</v>
      </c>
      <c r="T746" s="18">
        <f t="shared" si="2166"/>
        <v>3610.2</v>
      </c>
      <c r="U746" s="18">
        <f t="shared" si="2295"/>
        <v>3610.2</v>
      </c>
      <c r="V746" s="18">
        <f t="shared" si="2296"/>
        <v>3610.2</v>
      </c>
      <c r="W746" s="18">
        <f t="shared" ref="W746:AT746" si="2307">W747</f>
        <v>0</v>
      </c>
      <c r="X746" s="18">
        <f t="shared" si="2307"/>
        <v>0</v>
      </c>
      <c r="Y746" s="18">
        <f t="shared" si="2307"/>
        <v>0</v>
      </c>
      <c r="Z746" s="18">
        <f t="shared" si="2307"/>
        <v>0</v>
      </c>
      <c r="AA746" s="18">
        <f t="shared" si="2307"/>
        <v>0</v>
      </c>
      <c r="AB746" s="18">
        <f t="shared" si="2307"/>
        <v>0</v>
      </c>
      <c r="AC746" s="18">
        <f t="shared" si="2307"/>
        <v>0</v>
      </c>
      <c r="AD746" s="18">
        <f t="shared" si="2307"/>
        <v>0</v>
      </c>
      <c r="AE746" s="18">
        <f t="shared" si="2307"/>
        <v>0</v>
      </c>
      <c r="AF746" s="41">
        <f t="shared" si="2307"/>
        <v>3117.2</v>
      </c>
      <c r="AG746" s="41">
        <f t="shared" si="2307"/>
        <v>0</v>
      </c>
      <c r="AH746" s="41">
        <f t="shared" si="2307"/>
        <v>0</v>
      </c>
      <c r="AI746" s="41">
        <f t="shared" si="2307"/>
        <v>0</v>
      </c>
      <c r="AJ746" s="41">
        <f t="shared" si="2307"/>
        <v>0</v>
      </c>
      <c r="AK746" s="41">
        <f t="shared" si="2307"/>
        <v>0</v>
      </c>
      <c r="AL746" s="41">
        <f t="shared" si="2307"/>
        <v>3117.2</v>
      </c>
      <c r="AM746" s="41">
        <f t="shared" si="2307"/>
        <v>0</v>
      </c>
      <c r="AN746" s="41">
        <f t="shared" si="2307"/>
        <v>0</v>
      </c>
      <c r="AO746" s="42">
        <f t="shared" si="2307"/>
        <v>3117.2</v>
      </c>
      <c r="AP746" s="42">
        <f t="shared" si="2307"/>
        <v>3117.2</v>
      </c>
      <c r="AQ746" s="42">
        <f t="shared" si="2307"/>
        <v>0</v>
      </c>
      <c r="AR746" s="42">
        <f t="shared" si="2307"/>
        <v>0</v>
      </c>
      <c r="AS746" s="42">
        <f t="shared" si="2307"/>
        <v>0</v>
      </c>
      <c r="AT746" s="42">
        <f t="shared" si="2307"/>
        <v>0</v>
      </c>
      <c r="AU746" s="42">
        <f t="shared" si="2298"/>
        <v>3117.2</v>
      </c>
      <c r="AV746" s="42">
        <f t="shared" si="2299"/>
        <v>493</v>
      </c>
      <c r="AW746" s="42">
        <f t="shared" si="2300"/>
        <v>3610.2</v>
      </c>
      <c r="AX746" s="42">
        <f t="shared" si="2301"/>
        <v>3610.2</v>
      </c>
      <c r="AY746" s="42">
        <f t="shared" si="2302"/>
        <v>3610.2</v>
      </c>
      <c r="AZ746" s="42">
        <f>AZ747</f>
        <v>0</v>
      </c>
      <c r="BA746" s="43">
        <f t="shared" si="2303"/>
        <v>100</v>
      </c>
      <c r="BB746" s="20"/>
    </row>
    <row r="747" spans="2:54" ht="31.2" x14ac:dyDescent="0.3">
      <c r="B747" s="38" t="s">
        <v>480</v>
      </c>
      <c r="C747" s="38" t="s">
        <v>42</v>
      </c>
      <c r="D747" s="38" t="s">
        <v>44</v>
      </c>
      <c r="E747" s="39" t="str">
        <f t="shared" si="2293"/>
        <v>0113</v>
      </c>
      <c r="F747" s="38" t="s">
        <v>494</v>
      </c>
      <c r="G747" s="38" t="s">
        <v>150</v>
      </c>
      <c r="H747" s="40" t="s">
        <v>151</v>
      </c>
      <c r="I747" s="18">
        <v>3610.2</v>
      </c>
      <c r="J747" s="18">
        <v>3610.2</v>
      </c>
      <c r="K747" s="18">
        <v>3610.2</v>
      </c>
      <c r="L747" s="18"/>
      <c r="M747" s="18"/>
      <c r="N747" s="18"/>
      <c r="O747" s="18">
        <v>0</v>
      </c>
      <c r="P747" s="18">
        <v>0</v>
      </c>
      <c r="Q747" s="18">
        <v>0</v>
      </c>
      <c r="R747" s="18">
        <v>0</v>
      </c>
      <c r="S747" s="18"/>
      <c r="T747" s="18">
        <f t="shared" si="2166"/>
        <v>3610.2</v>
      </c>
      <c r="U747" s="18">
        <f t="shared" si="2295"/>
        <v>3610.2</v>
      </c>
      <c r="V747" s="18">
        <f t="shared" si="2296"/>
        <v>3610.2</v>
      </c>
      <c r="W747" s="18"/>
      <c r="X747" s="18"/>
      <c r="Y747" s="18"/>
      <c r="Z747" s="18"/>
      <c r="AA747" s="18"/>
      <c r="AB747" s="18"/>
      <c r="AC747" s="18"/>
      <c r="AD747" s="18"/>
      <c r="AE747" s="18"/>
      <c r="AF747" s="41">
        <v>3117.2</v>
      </c>
      <c r="AG747" s="41"/>
      <c r="AH747" s="41">
        <v>0</v>
      </c>
      <c r="AI747" s="41">
        <v>0</v>
      </c>
      <c r="AJ747" s="41">
        <v>0</v>
      </c>
      <c r="AK747" s="41">
        <v>0</v>
      </c>
      <c r="AL747" s="41">
        <v>3117.2</v>
      </c>
      <c r="AM747" s="41">
        <v>0</v>
      </c>
      <c r="AN747" s="41">
        <v>0</v>
      </c>
      <c r="AO747" s="14">
        <v>3117.2</v>
      </c>
      <c r="AP747" s="42">
        <v>3117.2</v>
      </c>
      <c r="AQ747" s="42">
        <v>0</v>
      </c>
      <c r="AR747" s="42">
        <v>0</v>
      </c>
      <c r="AS747" s="42">
        <v>0</v>
      </c>
      <c r="AT747" s="42">
        <v>0</v>
      </c>
      <c r="AU747" s="42">
        <f t="shared" si="2298"/>
        <v>3117.2</v>
      </c>
      <c r="AV747" s="42">
        <f t="shared" si="2299"/>
        <v>493</v>
      </c>
      <c r="AW747" s="42">
        <f t="shared" si="2300"/>
        <v>3610.2</v>
      </c>
      <c r="AX747" s="42">
        <f t="shared" si="2301"/>
        <v>3610.2</v>
      </c>
      <c r="AY747" s="42">
        <f t="shared" si="2302"/>
        <v>3610.2</v>
      </c>
      <c r="AZ747" s="42"/>
      <c r="BA747" s="43">
        <f t="shared" si="2303"/>
        <v>100</v>
      </c>
      <c r="BB747" s="44"/>
    </row>
    <row r="748" spans="2:54" ht="46.8" x14ac:dyDescent="0.3">
      <c r="B748" s="38" t="s">
        <v>480</v>
      </c>
      <c r="C748" s="38" t="s">
        <v>42</v>
      </c>
      <c r="D748" s="38" t="s">
        <v>44</v>
      </c>
      <c r="E748" s="39" t="str">
        <f t="shared" si="2293"/>
        <v>0113</v>
      </c>
      <c r="F748" s="38" t="s">
        <v>496</v>
      </c>
      <c r="G748" s="38"/>
      <c r="H748" s="40" t="s">
        <v>497</v>
      </c>
      <c r="I748" s="18">
        <f t="shared" ref="I748:S748" si="2308">I749</f>
        <v>6230.7</v>
      </c>
      <c r="J748" s="18">
        <f t="shared" si="2308"/>
        <v>6230.7</v>
      </c>
      <c r="K748" s="18">
        <f t="shared" si="2308"/>
        <v>6230.7</v>
      </c>
      <c r="L748" s="18">
        <f t="shared" si="2308"/>
        <v>0</v>
      </c>
      <c r="M748" s="18">
        <f t="shared" si="2308"/>
        <v>0</v>
      </c>
      <c r="N748" s="18">
        <f t="shared" si="2308"/>
        <v>0</v>
      </c>
      <c r="O748" s="18">
        <f t="shared" si="2308"/>
        <v>0</v>
      </c>
      <c r="P748" s="18">
        <f t="shared" si="2308"/>
        <v>0</v>
      </c>
      <c r="Q748" s="18">
        <f t="shared" si="2308"/>
        <v>0</v>
      </c>
      <c r="R748" s="18">
        <f t="shared" si="2308"/>
        <v>0</v>
      </c>
      <c r="S748" s="18">
        <f t="shared" si="2308"/>
        <v>0</v>
      </c>
      <c r="T748" s="18">
        <f t="shared" si="2166"/>
        <v>6230.7</v>
      </c>
      <c r="U748" s="18">
        <f t="shared" si="2295"/>
        <v>6230.7</v>
      </c>
      <c r="V748" s="18">
        <f t="shared" si="2296"/>
        <v>6230.7</v>
      </c>
      <c r="W748" s="18">
        <f t="shared" ref="W748:AT748" si="2309">W749</f>
        <v>0</v>
      </c>
      <c r="X748" s="18">
        <f t="shared" si="2309"/>
        <v>0</v>
      </c>
      <c r="Y748" s="18">
        <f t="shared" si="2309"/>
        <v>0</v>
      </c>
      <c r="Z748" s="18">
        <f t="shared" si="2309"/>
        <v>0</v>
      </c>
      <c r="AA748" s="18">
        <f t="shared" si="2309"/>
        <v>0</v>
      </c>
      <c r="AB748" s="18">
        <f t="shared" si="2309"/>
        <v>0</v>
      </c>
      <c r="AC748" s="18">
        <f t="shared" si="2309"/>
        <v>0</v>
      </c>
      <c r="AD748" s="18">
        <f t="shared" si="2309"/>
        <v>0</v>
      </c>
      <c r="AE748" s="18">
        <f t="shared" si="2309"/>
        <v>0</v>
      </c>
      <c r="AF748" s="41">
        <f t="shared" si="2309"/>
        <v>0</v>
      </c>
      <c r="AG748" s="41">
        <f t="shared" si="2309"/>
        <v>0</v>
      </c>
      <c r="AH748" s="41">
        <f t="shared" si="2309"/>
        <v>0</v>
      </c>
      <c r="AI748" s="41">
        <f t="shared" si="2309"/>
        <v>0</v>
      </c>
      <c r="AJ748" s="41">
        <f t="shared" si="2309"/>
        <v>0</v>
      </c>
      <c r="AK748" s="41">
        <f t="shared" si="2309"/>
        <v>0</v>
      </c>
      <c r="AL748" s="41">
        <f t="shared" si="2309"/>
        <v>0</v>
      </c>
      <c r="AM748" s="41">
        <f t="shared" si="2309"/>
        <v>0</v>
      </c>
      <c r="AN748" s="41">
        <f t="shared" si="2309"/>
        <v>0</v>
      </c>
      <c r="AO748" s="42">
        <f t="shared" si="2309"/>
        <v>0</v>
      </c>
      <c r="AP748" s="42">
        <f t="shared" si="2309"/>
        <v>0</v>
      </c>
      <c r="AQ748" s="42">
        <f t="shared" si="2309"/>
        <v>0</v>
      </c>
      <c r="AR748" s="42">
        <f t="shared" si="2309"/>
        <v>0</v>
      </c>
      <c r="AS748" s="42">
        <f t="shared" si="2309"/>
        <v>0</v>
      </c>
      <c r="AT748" s="42">
        <f t="shared" si="2309"/>
        <v>0</v>
      </c>
      <c r="AU748" s="42">
        <f t="shared" si="2298"/>
        <v>0</v>
      </c>
      <c r="AV748" s="42">
        <f t="shared" si="2299"/>
        <v>6230.7</v>
      </c>
      <c r="AW748" s="42">
        <f t="shared" si="2300"/>
        <v>6230.7</v>
      </c>
      <c r="AX748" s="42">
        <f t="shared" si="2301"/>
        <v>6230.7</v>
      </c>
      <c r="AY748" s="42">
        <f t="shared" si="2302"/>
        <v>6230.7</v>
      </c>
      <c r="AZ748" s="42">
        <f>AZ749</f>
        <v>0</v>
      </c>
      <c r="BA748" s="43"/>
      <c r="BB748" s="20">
        <v>0</v>
      </c>
    </row>
    <row r="749" spans="2:54" ht="31.2" x14ac:dyDescent="0.3">
      <c r="B749" s="38" t="s">
        <v>480</v>
      </c>
      <c r="C749" s="38" t="s">
        <v>42</v>
      </c>
      <c r="D749" s="38" t="s">
        <v>44</v>
      </c>
      <c r="E749" s="39" t="str">
        <f t="shared" si="2293"/>
        <v>0113</v>
      </c>
      <c r="F749" s="38" t="s">
        <v>496</v>
      </c>
      <c r="G749" s="38" t="s">
        <v>150</v>
      </c>
      <c r="H749" s="40" t="s">
        <v>151</v>
      </c>
      <c r="I749" s="18">
        <v>6230.7</v>
      </c>
      <c r="J749" s="18">
        <v>6230.7</v>
      </c>
      <c r="K749" s="18">
        <v>6230.7</v>
      </c>
      <c r="L749" s="18"/>
      <c r="M749" s="18"/>
      <c r="N749" s="18"/>
      <c r="O749" s="18">
        <v>0</v>
      </c>
      <c r="P749" s="18">
        <v>0</v>
      </c>
      <c r="Q749" s="18">
        <v>0</v>
      </c>
      <c r="R749" s="18">
        <v>0</v>
      </c>
      <c r="S749" s="18"/>
      <c r="T749" s="18">
        <f t="shared" si="2166"/>
        <v>6230.7</v>
      </c>
      <c r="U749" s="18">
        <f t="shared" si="2295"/>
        <v>6230.7</v>
      </c>
      <c r="V749" s="18">
        <f t="shared" si="2296"/>
        <v>6230.7</v>
      </c>
      <c r="W749" s="18"/>
      <c r="X749" s="18"/>
      <c r="Y749" s="18"/>
      <c r="Z749" s="18"/>
      <c r="AA749" s="18"/>
      <c r="AB749" s="18"/>
      <c r="AC749" s="18"/>
      <c r="AD749" s="18"/>
      <c r="AE749" s="18"/>
      <c r="AF749" s="41">
        <v>0</v>
      </c>
      <c r="AG749" s="43"/>
      <c r="AH749" s="41">
        <v>0</v>
      </c>
      <c r="AI749" s="41">
        <v>0</v>
      </c>
      <c r="AJ749" s="41">
        <v>0</v>
      </c>
      <c r="AK749" s="41">
        <v>0</v>
      </c>
      <c r="AL749" s="41">
        <v>0</v>
      </c>
      <c r="AM749" s="41">
        <v>0</v>
      </c>
      <c r="AN749" s="41">
        <v>0</v>
      </c>
      <c r="AO749" s="14">
        <v>0</v>
      </c>
      <c r="AP749" s="42">
        <v>0</v>
      </c>
      <c r="AQ749" s="42">
        <v>0</v>
      </c>
      <c r="AR749" s="42">
        <v>0</v>
      </c>
      <c r="AS749" s="42">
        <v>0</v>
      </c>
      <c r="AT749" s="42">
        <v>0</v>
      </c>
      <c r="AU749" s="42">
        <f t="shared" si="2298"/>
        <v>0</v>
      </c>
      <c r="AV749" s="42">
        <f t="shared" si="2299"/>
        <v>6230.7</v>
      </c>
      <c r="AW749" s="42">
        <f t="shared" si="2300"/>
        <v>6230.7</v>
      </c>
      <c r="AX749" s="42">
        <f t="shared" si="2301"/>
        <v>6230.7</v>
      </c>
      <c r="AY749" s="42">
        <f t="shared" si="2302"/>
        <v>6230.7</v>
      </c>
      <c r="AZ749" s="42"/>
      <c r="BA749" s="43"/>
      <c r="BB749" s="44">
        <v>0</v>
      </c>
    </row>
    <row r="750" spans="2:54" ht="62.4" x14ac:dyDescent="0.3">
      <c r="B750" s="38" t="s">
        <v>480</v>
      </c>
      <c r="C750" s="38" t="s">
        <v>42</v>
      </c>
      <c r="D750" s="38" t="s">
        <v>44</v>
      </c>
      <c r="E750" s="39" t="str">
        <f t="shared" si="2293"/>
        <v>0113</v>
      </c>
      <c r="F750" s="38" t="s">
        <v>498</v>
      </c>
      <c r="G750" s="38"/>
      <c r="H750" s="40" t="s">
        <v>499</v>
      </c>
      <c r="I750" s="18">
        <f t="shared" ref="I750:S750" si="2310">I751</f>
        <v>718.4</v>
      </c>
      <c r="J750" s="18">
        <f t="shared" si="2310"/>
        <v>718.4</v>
      </c>
      <c r="K750" s="18">
        <f t="shared" si="2310"/>
        <v>718.4</v>
      </c>
      <c r="L750" s="18">
        <f t="shared" si="2310"/>
        <v>0</v>
      </c>
      <c r="M750" s="18">
        <f t="shared" si="2310"/>
        <v>0</v>
      </c>
      <c r="N750" s="18">
        <f t="shared" si="2310"/>
        <v>0</v>
      </c>
      <c r="O750" s="18">
        <f t="shared" si="2310"/>
        <v>0</v>
      </c>
      <c r="P750" s="18">
        <f t="shared" si="2310"/>
        <v>0</v>
      </c>
      <c r="Q750" s="18">
        <f t="shared" si="2310"/>
        <v>0</v>
      </c>
      <c r="R750" s="18">
        <f t="shared" si="2310"/>
        <v>0</v>
      </c>
      <c r="S750" s="18">
        <f t="shared" si="2310"/>
        <v>0</v>
      </c>
      <c r="T750" s="18">
        <f t="shared" si="2166"/>
        <v>718.4</v>
      </c>
      <c r="U750" s="18">
        <f t="shared" si="2295"/>
        <v>718.4</v>
      </c>
      <c r="V750" s="18">
        <f t="shared" si="2296"/>
        <v>718.4</v>
      </c>
      <c r="W750" s="18">
        <f t="shared" ref="W750:AT750" si="2311">W751</f>
        <v>0</v>
      </c>
      <c r="X750" s="18">
        <f t="shared" si="2311"/>
        <v>0</v>
      </c>
      <c r="Y750" s="18">
        <f t="shared" si="2311"/>
        <v>0</v>
      </c>
      <c r="Z750" s="18">
        <f t="shared" si="2311"/>
        <v>0</v>
      </c>
      <c r="AA750" s="18">
        <f t="shared" si="2311"/>
        <v>0</v>
      </c>
      <c r="AB750" s="18">
        <f t="shared" si="2311"/>
        <v>0</v>
      </c>
      <c r="AC750" s="18">
        <f t="shared" si="2311"/>
        <v>0</v>
      </c>
      <c r="AD750" s="18">
        <f t="shared" si="2311"/>
        <v>0</v>
      </c>
      <c r="AE750" s="18">
        <f t="shared" si="2311"/>
        <v>0</v>
      </c>
      <c r="AF750" s="41">
        <f t="shared" si="2311"/>
        <v>718.4</v>
      </c>
      <c r="AG750" s="41">
        <f t="shared" si="2311"/>
        <v>0</v>
      </c>
      <c r="AH750" s="41">
        <f t="shared" si="2311"/>
        <v>0</v>
      </c>
      <c r="AI750" s="41">
        <f t="shared" si="2311"/>
        <v>0</v>
      </c>
      <c r="AJ750" s="41">
        <f t="shared" si="2311"/>
        <v>0</v>
      </c>
      <c r="AK750" s="41">
        <f t="shared" si="2311"/>
        <v>0</v>
      </c>
      <c r="AL750" s="41">
        <f t="shared" si="2311"/>
        <v>718.4</v>
      </c>
      <c r="AM750" s="41">
        <f t="shared" si="2311"/>
        <v>0</v>
      </c>
      <c r="AN750" s="41">
        <f t="shared" si="2311"/>
        <v>0</v>
      </c>
      <c r="AO750" s="42">
        <f t="shared" si="2311"/>
        <v>538.79999999999995</v>
      </c>
      <c r="AP750" s="42">
        <f t="shared" si="2311"/>
        <v>718.4</v>
      </c>
      <c r="AQ750" s="42">
        <f t="shared" si="2311"/>
        <v>0</v>
      </c>
      <c r="AR750" s="42">
        <f t="shared" si="2311"/>
        <v>0</v>
      </c>
      <c r="AS750" s="42">
        <f t="shared" si="2311"/>
        <v>0</v>
      </c>
      <c r="AT750" s="42">
        <f t="shared" si="2311"/>
        <v>0</v>
      </c>
      <c r="AU750" s="42">
        <f t="shared" si="2298"/>
        <v>718.4</v>
      </c>
      <c r="AV750" s="42">
        <f t="shared" si="2299"/>
        <v>0</v>
      </c>
      <c r="AW750" s="42">
        <f t="shared" si="2300"/>
        <v>718.4</v>
      </c>
      <c r="AX750" s="42">
        <f t="shared" si="2301"/>
        <v>718.4</v>
      </c>
      <c r="AY750" s="42">
        <f t="shared" si="2302"/>
        <v>718.4</v>
      </c>
      <c r="AZ750" s="42">
        <f>AZ751</f>
        <v>0</v>
      </c>
      <c r="BA750" s="43">
        <f t="shared" si="2303"/>
        <v>100</v>
      </c>
      <c r="BB750" s="20"/>
    </row>
    <row r="751" spans="2:54" ht="31.2" x14ac:dyDescent="0.3">
      <c r="B751" s="38" t="s">
        <v>480</v>
      </c>
      <c r="C751" s="38" t="s">
        <v>42</v>
      </c>
      <c r="D751" s="38" t="s">
        <v>44</v>
      </c>
      <c r="E751" s="39" t="str">
        <f t="shared" si="2293"/>
        <v>0113</v>
      </c>
      <c r="F751" s="38" t="s">
        <v>498</v>
      </c>
      <c r="G751" s="38" t="s">
        <v>150</v>
      </c>
      <c r="H751" s="40" t="s">
        <v>151</v>
      </c>
      <c r="I751" s="18">
        <v>718.4</v>
      </c>
      <c r="J751" s="18">
        <v>718.4</v>
      </c>
      <c r="K751" s="18">
        <v>718.4</v>
      </c>
      <c r="L751" s="18"/>
      <c r="M751" s="18"/>
      <c r="N751" s="18"/>
      <c r="O751" s="18">
        <v>0</v>
      </c>
      <c r="P751" s="18">
        <v>0</v>
      </c>
      <c r="Q751" s="18">
        <v>0</v>
      </c>
      <c r="R751" s="18">
        <v>0</v>
      </c>
      <c r="S751" s="18"/>
      <c r="T751" s="18">
        <f t="shared" si="2166"/>
        <v>718.4</v>
      </c>
      <c r="U751" s="18">
        <f t="shared" si="2295"/>
        <v>718.4</v>
      </c>
      <c r="V751" s="18">
        <f t="shared" si="2296"/>
        <v>718.4</v>
      </c>
      <c r="W751" s="18"/>
      <c r="X751" s="18"/>
      <c r="Y751" s="18"/>
      <c r="Z751" s="18"/>
      <c r="AA751" s="18"/>
      <c r="AB751" s="18"/>
      <c r="AC751" s="18"/>
      <c r="AD751" s="18"/>
      <c r="AE751" s="18"/>
      <c r="AF751" s="41">
        <v>718.4</v>
      </c>
      <c r="AG751" s="41"/>
      <c r="AH751" s="41">
        <v>0</v>
      </c>
      <c r="AI751" s="41">
        <v>0</v>
      </c>
      <c r="AJ751" s="41">
        <v>0</v>
      </c>
      <c r="AK751" s="41">
        <v>0</v>
      </c>
      <c r="AL751" s="41">
        <v>718.4</v>
      </c>
      <c r="AM751" s="41">
        <v>0</v>
      </c>
      <c r="AN751" s="41">
        <v>0</v>
      </c>
      <c r="AO751" s="14">
        <v>538.79999999999995</v>
      </c>
      <c r="AP751" s="42">
        <v>718.4</v>
      </c>
      <c r="AQ751" s="42">
        <v>0</v>
      </c>
      <c r="AR751" s="42">
        <v>0</v>
      </c>
      <c r="AS751" s="42">
        <v>0</v>
      </c>
      <c r="AT751" s="42">
        <v>0</v>
      </c>
      <c r="AU751" s="42">
        <f t="shared" si="2298"/>
        <v>718.4</v>
      </c>
      <c r="AV751" s="42">
        <f t="shared" si="2299"/>
        <v>0</v>
      </c>
      <c r="AW751" s="42">
        <f t="shared" si="2300"/>
        <v>718.4</v>
      </c>
      <c r="AX751" s="42">
        <f t="shared" si="2301"/>
        <v>718.4</v>
      </c>
      <c r="AY751" s="42">
        <f t="shared" si="2302"/>
        <v>718.4</v>
      </c>
      <c r="AZ751" s="42"/>
      <c r="BA751" s="43">
        <f t="shared" si="2303"/>
        <v>100</v>
      </c>
      <c r="BB751" s="44"/>
    </row>
    <row r="752" spans="2:54" ht="62.4" x14ac:dyDescent="0.3">
      <c r="B752" s="38" t="s">
        <v>480</v>
      </c>
      <c r="C752" s="38" t="s">
        <v>42</v>
      </c>
      <c r="D752" s="38" t="s">
        <v>44</v>
      </c>
      <c r="E752" s="39" t="str">
        <f t="shared" si="2293"/>
        <v>0113</v>
      </c>
      <c r="F752" s="38" t="s">
        <v>271</v>
      </c>
      <c r="G752" s="39"/>
      <c r="H752" s="40" t="s">
        <v>272</v>
      </c>
      <c r="I752" s="18">
        <f t="shared" ref="I752:S752" si="2312">I753</f>
        <v>826</v>
      </c>
      <c r="J752" s="18">
        <f t="shared" si="2312"/>
        <v>826</v>
      </c>
      <c r="K752" s="18">
        <f t="shared" si="2312"/>
        <v>826</v>
      </c>
      <c r="L752" s="18">
        <f t="shared" si="2312"/>
        <v>0</v>
      </c>
      <c r="M752" s="18">
        <f t="shared" si="2312"/>
        <v>0</v>
      </c>
      <c r="N752" s="18">
        <f t="shared" si="2312"/>
        <v>0</v>
      </c>
      <c r="O752" s="18">
        <f t="shared" si="2312"/>
        <v>0</v>
      </c>
      <c r="P752" s="18">
        <f t="shared" si="2312"/>
        <v>0</v>
      </c>
      <c r="Q752" s="18">
        <f t="shared" si="2312"/>
        <v>0</v>
      </c>
      <c r="R752" s="18">
        <f t="shared" si="2312"/>
        <v>-665</v>
      </c>
      <c r="S752" s="18">
        <f t="shared" si="2312"/>
        <v>110</v>
      </c>
      <c r="T752" s="18">
        <f t="shared" si="2166"/>
        <v>271</v>
      </c>
      <c r="U752" s="18">
        <f t="shared" si="2295"/>
        <v>826</v>
      </c>
      <c r="V752" s="18">
        <f t="shared" si="2296"/>
        <v>826</v>
      </c>
      <c r="W752" s="18">
        <f t="shared" ref="W752:AD752" si="2313">W753</f>
        <v>0</v>
      </c>
      <c r="X752" s="18">
        <f t="shared" si="2313"/>
        <v>0</v>
      </c>
      <c r="Y752" s="18">
        <f t="shared" si="2313"/>
        <v>0</v>
      </c>
      <c r="Z752" s="18">
        <f t="shared" si="2313"/>
        <v>110</v>
      </c>
      <c r="AA752" s="18">
        <f t="shared" si="2313"/>
        <v>110</v>
      </c>
      <c r="AB752" s="18">
        <f t="shared" si="2313"/>
        <v>0</v>
      </c>
      <c r="AC752" s="18">
        <f t="shared" si="2313"/>
        <v>110</v>
      </c>
      <c r="AD752" s="18">
        <f t="shared" si="2313"/>
        <v>0</v>
      </c>
      <c r="AE752" s="18"/>
      <c r="AF752" s="41">
        <f t="shared" ref="AF752:AT752" si="2314">AF753</f>
        <v>271</v>
      </c>
      <c r="AG752" s="41">
        <f t="shared" si="2314"/>
        <v>0</v>
      </c>
      <c r="AH752" s="41">
        <f t="shared" si="2314"/>
        <v>0</v>
      </c>
      <c r="AI752" s="41">
        <f t="shared" si="2314"/>
        <v>0</v>
      </c>
      <c r="AJ752" s="41">
        <f t="shared" si="2314"/>
        <v>0</v>
      </c>
      <c r="AK752" s="41">
        <f t="shared" si="2314"/>
        <v>0</v>
      </c>
      <c r="AL752" s="41">
        <f t="shared" si="2314"/>
        <v>271</v>
      </c>
      <c r="AM752" s="41">
        <f t="shared" si="2314"/>
        <v>0</v>
      </c>
      <c r="AN752" s="41">
        <f t="shared" si="2314"/>
        <v>0</v>
      </c>
      <c r="AO752" s="42">
        <f t="shared" si="2314"/>
        <v>171</v>
      </c>
      <c r="AP752" s="42">
        <f t="shared" si="2314"/>
        <v>271</v>
      </c>
      <c r="AQ752" s="42">
        <f t="shared" si="2314"/>
        <v>0</v>
      </c>
      <c r="AR752" s="42">
        <f t="shared" si="2314"/>
        <v>0</v>
      </c>
      <c r="AS752" s="42">
        <f t="shared" si="2314"/>
        <v>0</v>
      </c>
      <c r="AT752" s="42">
        <f t="shared" si="2314"/>
        <v>0</v>
      </c>
      <c r="AU752" s="42">
        <f t="shared" si="2298"/>
        <v>271</v>
      </c>
      <c r="AV752" s="42">
        <f t="shared" si="2299"/>
        <v>0</v>
      </c>
      <c r="AW752" s="42">
        <f t="shared" si="2300"/>
        <v>381</v>
      </c>
      <c r="AX752" s="42">
        <f t="shared" si="2301"/>
        <v>936</v>
      </c>
      <c r="AY752" s="42">
        <f t="shared" si="2302"/>
        <v>936</v>
      </c>
      <c r="AZ752" s="42">
        <f>AZ753</f>
        <v>0</v>
      </c>
      <c r="BA752" s="43">
        <f t="shared" si="2303"/>
        <v>100</v>
      </c>
      <c r="BB752" s="20"/>
    </row>
    <row r="753" spans="2:54" ht="31.2" x14ac:dyDescent="0.3">
      <c r="B753" s="38" t="s">
        <v>480</v>
      </c>
      <c r="C753" s="38" t="s">
        <v>42</v>
      </c>
      <c r="D753" s="38" t="s">
        <v>44</v>
      </c>
      <c r="E753" s="39" t="str">
        <f t="shared" si="2293"/>
        <v>0113</v>
      </c>
      <c r="F753" s="38" t="s">
        <v>271</v>
      </c>
      <c r="G753" s="38" t="s">
        <v>150</v>
      </c>
      <c r="H753" s="40" t="s">
        <v>151</v>
      </c>
      <c r="I753" s="18">
        <v>826</v>
      </c>
      <c r="J753" s="18">
        <v>826</v>
      </c>
      <c r="K753" s="18">
        <v>826</v>
      </c>
      <c r="L753" s="18"/>
      <c r="M753" s="18"/>
      <c r="N753" s="18"/>
      <c r="O753" s="18">
        <v>0</v>
      </c>
      <c r="P753" s="18">
        <v>0</v>
      </c>
      <c r="Q753" s="18">
        <v>0</v>
      </c>
      <c r="R753" s="18">
        <v>-665</v>
      </c>
      <c r="S753" s="18">
        <v>110</v>
      </c>
      <c r="T753" s="18">
        <f t="shared" si="2166"/>
        <v>271</v>
      </c>
      <c r="U753" s="18">
        <f t="shared" si="2295"/>
        <v>826</v>
      </c>
      <c r="V753" s="18">
        <f t="shared" si="2296"/>
        <v>826</v>
      </c>
      <c r="W753" s="18"/>
      <c r="X753" s="18"/>
      <c r="Y753" s="18"/>
      <c r="Z753" s="18">
        <v>110</v>
      </c>
      <c r="AA753" s="18">
        <v>110</v>
      </c>
      <c r="AB753" s="18"/>
      <c r="AC753" s="18">
        <v>110</v>
      </c>
      <c r="AD753" s="18"/>
      <c r="AE753" s="18"/>
      <c r="AF753" s="41">
        <v>271</v>
      </c>
      <c r="AG753" s="41"/>
      <c r="AH753" s="41">
        <v>0</v>
      </c>
      <c r="AI753" s="41">
        <v>0</v>
      </c>
      <c r="AJ753" s="41">
        <v>0</v>
      </c>
      <c r="AK753" s="41">
        <v>0</v>
      </c>
      <c r="AL753" s="41">
        <v>271</v>
      </c>
      <c r="AM753" s="41">
        <v>0</v>
      </c>
      <c r="AN753" s="41">
        <v>0</v>
      </c>
      <c r="AO753" s="14">
        <v>171</v>
      </c>
      <c r="AP753" s="42">
        <v>271</v>
      </c>
      <c r="AQ753" s="42">
        <v>0</v>
      </c>
      <c r="AR753" s="42">
        <v>0</v>
      </c>
      <c r="AS753" s="42">
        <v>0</v>
      </c>
      <c r="AT753" s="42">
        <v>0</v>
      </c>
      <c r="AU753" s="42">
        <f t="shared" si="2298"/>
        <v>271</v>
      </c>
      <c r="AV753" s="42">
        <f t="shared" si="2299"/>
        <v>0</v>
      </c>
      <c r="AW753" s="42">
        <f t="shared" si="2300"/>
        <v>381</v>
      </c>
      <c r="AX753" s="42">
        <f t="shared" si="2301"/>
        <v>936</v>
      </c>
      <c r="AY753" s="42">
        <f t="shared" si="2302"/>
        <v>936</v>
      </c>
      <c r="AZ753" s="42"/>
      <c r="BA753" s="43">
        <f t="shared" si="2303"/>
        <v>100</v>
      </c>
      <c r="BB753" s="44"/>
    </row>
    <row r="754" spans="2:54" ht="46.8" x14ac:dyDescent="0.3">
      <c r="B754" s="38" t="s">
        <v>480</v>
      </c>
      <c r="C754" s="38" t="s">
        <v>42</v>
      </c>
      <c r="D754" s="38" t="s">
        <v>44</v>
      </c>
      <c r="E754" s="39" t="str">
        <f t="shared" si="2293"/>
        <v>0113</v>
      </c>
      <c r="F754" s="38" t="s">
        <v>78</v>
      </c>
      <c r="G754" s="39"/>
      <c r="H754" s="40" t="s">
        <v>79</v>
      </c>
      <c r="I754" s="18"/>
      <c r="J754" s="18"/>
      <c r="K754" s="18"/>
      <c r="L754" s="18"/>
      <c r="M754" s="18"/>
      <c r="N754" s="18"/>
      <c r="O754" s="18">
        <f t="shared" ref="O754:O756" si="2315">O755</f>
        <v>0</v>
      </c>
      <c r="P754" s="18">
        <f t="shared" ref="P754:P756" si="2316">P755</f>
        <v>0</v>
      </c>
      <c r="Q754" s="18">
        <f t="shared" ref="Q754:Q756" si="2317">Q755</f>
        <v>0</v>
      </c>
      <c r="R754" s="18">
        <f t="shared" ref="R754:R756" si="2318">R755</f>
        <v>0</v>
      </c>
      <c r="S754" s="18"/>
      <c r="T754" s="18">
        <f t="shared" si="2166"/>
        <v>0</v>
      </c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41">
        <f t="shared" ref="AF754:AF756" si="2319">AF755</f>
        <v>428.19459000000001</v>
      </c>
      <c r="AG754" s="41">
        <f t="shared" ref="AG754:AG756" si="2320">AG755</f>
        <v>0</v>
      </c>
      <c r="AH754" s="41">
        <f t="shared" ref="AH754:AH756" si="2321">AH755</f>
        <v>0</v>
      </c>
      <c r="AI754" s="41">
        <f t="shared" ref="AI754:AI756" si="2322">AI755</f>
        <v>0</v>
      </c>
      <c r="AJ754" s="41">
        <f t="shared" ref="AJ754:AJ756" si="2323">AJ755</f>
        <v>0</v>
      </c>
      <c r="AK754" s="41">
        <f t="shared" ref="AK754:AK756" si="2324">AK755</f>
        <v>0</v>
      </c>
      <c r="AL754" s="41">
        <f t="shared" ref="AL754:AL756" si="2325">AL755</f>
        <v>428.19459000000001</v>
      </c>
      <c r="AM754" s="41">
        <f t="shared" ref="AM754:AM756" si="2326">AM755</f>
        <v>0</v>
      </c>
      <c r="AN754" s="41">
        <f t="shared" ref="AN754:AN756" si="2327">AN755</f>
        <v>0</v>
      </c>
      <c r="AO754" s="42">
        <f t="shared" ref="AO754:AO756" si="2328">AO755</f>
        <v>114.07459</v>
      </c>
      <c r="AP754" s="42">
        <f t="shared" ref="AP754:AP756" si="2329">AP755</f>
        <v>266.57459</v>
      </c>
      <c r="AQ754" s="42">
        <f t="shared" ref="AQ754:AQ756" si="2330">AQ755</f>
        <v>0</v>
      </c>
      <c r="AR754" s="42">
        <f t="shared" ref="AR754:AR756" si="2331">AR755</f>
        <v>0</v>
      </c>
      <c r="AS754" s="42">
        <f t="shared" ref="AS754:AS756" si="2332">AS755</f>
        <v>0</v>
      </c>
      <c r="AT754" s="42">
        <f t="shared" ref="AT754:AT756" si="2333">AT755</f>
        <v>0</v>
      </c>
      <c r="AU754" s="42">
        <f t="shared" si="2298"/>
        <v>266.57459</v>
      </c>
      <c r="AV754" s="42">
        <f t="shared" si="2299"/>
        <v>-266.57459</v>
      </c>
      <c r="AW754" s="42"/>
      <c r="AX754" s="42"/>
      <c r="AY754" s="42"/>
      <c r="AZ754" s="42"/>
      <c r="BA754" s="43">
        <f t="shared" si="2303"/>
        <v>100</v>
      </c>
      <c r="BB754" s="44"/>
    </row>
    <row r="755" spans="2:54" ht="31.2" x14ac:dyDescent="0.3">
      <c r="B755" s="38" t="s">
        <v>480</v>
      </c>
      <c r="C755" s="38" t="s">
        <v>42</v>
      </c>
      <c r="D755" s="38" t="s">
        <v>44</v>
      </c>
      <c r="E755" s="39" t="str">
        <f t="shared" si="2293"/>
        <v>0113</v>
      </c>
      <c r="F755" s="38" t="s">
        <v>80</v>
      </c>
      <c r="G755" s="39"/>
      <c r="H755" s="40" t="s">
        <v>81</v>
      </c>
      <c r="I755" s="18"/>
      <c r="J755" s="18"/>
      <c r="K755" s="18"/>
      <c r="L755" s="18"/>
      <c r="M755" s="18"/>
      <c r="N755" s="18"/>
      <c r="O755" s="18">
        <f t="shared" si="2315"/>
        <v>0</v>
      </c>
      <c r="P755" s="18">
        <f t="shared" si="2316"/>
        <v>0</v>
      </c>
      <c r="Q755" s="18">
        <f t="shared" si="2317"/>
        <v>0</v>
      </c>
      <c r="R755" s="18">
        <f t="shared" si="2318"/>
        <v>0</v>
      </c>
      <c r="S755" s="18"/>
      <c r="T755" s="18">
        <f t="shared" si="2166"/>
        <v>0</v>
      </c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41">
        <f t="shared" si="2319"/>
        <v>428.19459000000001</v>
      </c>
      <c r="AG755" s="41">
        <f t="shared" si="2320"/>
        <v>0</v>
      </c>
      <c r="AH755" s="41">
        <f t="shared" si="2321"/>
        <v>0</v>
      </c>
      <c r="AI755" s="41">
        <f t="shared" si="2322"/>
        <v>0</v>
      </c>
      <c r="AJ755" s="41">
        <f t="shared" si="2323"/>
        <v>0</v>
      </c>
      <c r="AK755" s="41">
        <f t="shared" si="2324"/>
        <v>0</v>
      </c>
      <c r="AL755" s="41">
        <f t="shared" si="2325"/>
        <v>428.19459000000001</v>
      </c>
      <c r="AM755" s="41">
        <f t="shared" si="2326"/>
        <v>0</v>
      </c>
      <c r="AN755" s="41">
        <f t="shared" si="2327"/>
        <v>0</v>
      </c>
      <c r="AO755" s="14">
        <f t="shared" si="2328"/>
        <v>114.07459</v>
      </c>
      <c r="AP755" s="42">
        <f t="shared" si="2329"/>
        <v>266.57459</v>
      </c>
      <c r="AQ755" s="42">
        <f t="shared" si="2330"/>
        <v>0</v>
      </c>
      <c r="AR755" s="42">
        <f t="shared" si="2331"/>
        <v>0</v>
      </c>
      <c r="AS755" s="42">
        <f t="shared" si="2332"/>
        <v>0</v>
      </c>
      <c r="AT755" s="42">
        <f t="shared" si="2333"/>
        <v>0</v>
      </c>
      <c r="AU755" s="42">
        <f t="shared" si="2298"/>
        <v>266.57459</v>
      </c>
      <c r="AV755" s="42">
        <f t="shared" si="2299"/>
        <v>-266.57459</v>
      </c>
      <c r="AW755" s="42"/>
      <c r="AX755" s="42"/>
      <c r="AY755" s="42"/>
      <c r="AZ755" s="42"/>
      <c r="BA755" s="43">
        <f t="shared" si="2303"/>
        <v>100</v>
      </c>
      <c r="BB755" s="44"/>
    </row>
    <row r="756" spans="2:54" ht="31.2" x14ac:dyDescent="0.3">
      <c r="B756" s="38" t="s">
        <v>480</v>
      </c>
      <c r="C756" s="38" t="s">
        <v>42</v>
      </c>
      <c r="D756" s="38" t="s">
        <v>44</v>
      </c>
      <c r="E756" s="39" t="str">
        <f t="shared" si="2293"/>
        <v>0113</v>
      </c>
      <c r="F756" s="38" t="s">
        <v>82</v>
      </c>
      <c r="G756" s="39"/>
      <c r="H756" s="40" t="s">
        <v>83</v>
      </c>
      <c r="I756" s="18"/>
      <c r="J756" s="18"/>
      <c r="K756" s="18"/>
      <c r="L756" s="18"/>
      <c r="M756" s="18"/>
      <c r="N756" s="18"/>
      <c r="O756" s="18">
        <f t="shared" si="2315"/>
        <v>0</v>
      </c>
      <c r="P756" s="18">
        <f t="shared" si="2316"/>
        <v>0</v>
      </c>
      <c r="Q756" s="18">
        <f t="shared" si="2317"/>
        <v>0</v>
      </c>
      <c r="R756" s="18">
        <f t="shared" si="2318"/>
        <v>0</v>
      </c>
      <c r="S756" s="18"/>
      <c r="T756" s="18">
        <f t="shared" si="2166"/>
        <v>0</v>
      </c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41">
        <f t="shared" si="2319"/>
        <v>428.19459000000001</v>
      </c>
      <c r="AG756" s="41">
        <f t="shared" si="2320"/>
        <v>0</v>
      </c>
      <c r="AH756" s="41">
        <f t="shared" si="2321"/>
        <v>0</v>
      </c>
      <c r="AI756" s="41">
        <f t="shared" si="2322"/>
        <v>0</v>
      </c>
      <c r="AJ756" s="41">
        <f t="shared" si="2323"/>
        <v>0</v>
      </c>
      <c r="AK756" s="41">
        <f t="shared" si="2324"/>
        <v>0</v>
      </c>
      <c r="AL756" s="41">
        <f t="shared" si="2325"/>
        <v>428.19459000000001</v>
      </c>
      <c r="AM756" s="41">
        <f t="shared" si="2326"/>
        <v>0</v>
      </c>
      <c r="AN756" s="41">
        <f t="shared" si="2327"/>
        <v>0</v>
      </c>
      <c r="AO756" s="42">
        <f t="shared" si="2328"/>
        <v>114.07459</v>
      </c>
      <c r="AP756" s="42">
        <f t="shared" si="2329"/>
        <v>266.57459</v>
      </c>
      <c r="AQ756" s="42">
        <f t="shared" si="2330"/>
        <v>0</v>
      </c>
      <c r="AR756" s="42">
        <f t="shared" si="2331"/>
        <v>0</v>
      </c>
      <c r="AS756" s="42">
        <f t="shared" si="2332"/>
        <v>0</v>
      </c>
      <c r="AT756" s="42">
        <f t="shared" si="2333"/>
        <v>0</v>
      </c>
      <c r="AU756" s="42">
        <f t="shared" si="2298"/>
        <v>266.57459</v>
      </c>
      <c r="AV756" s="42">
        <f t="shared" si="2299"/>
        <v>-266.57459</v>
      </c>
      <c r="AW756" s="42"/>
      <c r="AX756" s="42"/>
      <c r="AY756" s="42"/>
      <c r="AZ756" s="42"/>
      <c r="BA756" s="43">
        <f t="shared" si="2303"/>
        <v>100</v>
      </c>
      <c r="BB756" s="44"/>
    </row>
    <row r="757" spans="2:54" ht="16.5" customHeight="1" x14ac:dyDescent="0.3">
      <c r="B757" s="38" t="s">
        <v>480</v>
      </c>
      <c r="C757" s="38" t="s">
        <v>42</v>
      </c>
      <c r="D757" s="38" t="s">
        <v>44</v>
      </c>
      <c r="E757" s="39" t="str">
        <f t="shared" si="2293"/>
        <v>0113</v>
      </c>
      <c r="F757" s="38" t="s">
        <v>82</v>
      </c>
      <c r="G757" s="38" t="s">
        <v>56</v>
      </c>
      <c r="H757" s="40" t="s">
        <v>57</v>
      </c>
      <c r="I757" s="18"/>
      <c r="J757" s="18"/>
      <c r="K757" s="18"/>
      <c r="L757" s="18"/>
      <c r="M757" s="18"/>
      <c r="N757" s="18"/>
      <c r="O757" s="18">
        <v>0</v>
      </c>
      <c r="P757" s="18">
        <v>0</v>
      </c>
      <c r="Q757" s="18">
        <v>0</v>
      </c>
      <c r="R757" s="18">
        <v>0</v>
      </c>
      <c r="S757" s="18"/>
      <c r="T757" s="18">
        <f t="shared" si="2166"/>
        <v>0</v>
      </c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41">
        <v>428.19459000000001</v>
      </c>
      <c r="AG757" s="41"/>
      <c r="AH757" s="41">
        <v>0</v>
      </c>
      <c r="AI757" s="41">
        <v>0</v>
      </c>
      <c r="AJ757" s="41">
        <v>0</v>
      </c>
      <c r="AK757" s="41">
        <v>0</v>
      </c>
      <c r="AL757" s="41">
        <v>428.19459000000001</v>
      </c>
      <c r="AM757" s="41">
        <v>0</v>
      </c>
      <c r="AN757" s="41">
        <v>0</v>
      </c>
      <c r="AO757" s="14">
        <v>114.07459</v>
      </c>
      <c r="AP757" s="42">
        <v>266.57459</v>
      </c>
      <c r="AQ757" s="42">
        <v>0</v>
      </c>
      <c r="AR757" s="42">
        <v>0</v>
      </c>
      <c r="AS757" s="42">
        <v>0</v>
      </c>
      <c r="AT757" s="42">
        <v>0</v>
      </c>
      <c r="AU757" s="42">
        <f t="shared" si="2298"/>
        <v>266.57459</v>
      </c>
      <c r="AV757" s="42">
        <f t="shared" si="2299"/>
        <v>-266.57459</v>
      </c>
      <c r="AW757" s="42"/>
      <c r="AX757" s="42"/>
      <c r="AY757" s="42"/>
      <c r="AZ757" s="42"/>
      <c r="BA757" s="43">
        <f t="shared" si="2303"/>
        <v>100</v>
      </c>
      <c r="BB757" s="44"/>
    </row>
    <row r="758" spans="2:54" s="21" customFormat="1" ht="31.2" x14ac:dyDescent="0.3">
      <c r="B758" s="22" t="s">
        <v>480</v>
      </c>
      <c r="C758" s="22" t="s">
        <v>94</v>
      </c>
      <c r="D758" s="22"/>
      <c r="E758" s="23" t="str">
        <f t="shared" si="2293"/>
        <v>03</v>
      </c>
      <c r="F758" s="22"/>
      <c r="G758" s="23"/>
      <c r="H758" s="24" t="s">
        <v>171</v>
      </c>
      <c r="I758" s="25">
        <f t="shared" ref="I758:S758" si="2334">I759+I768</f>
        <v>2983.8</v>
      </c>
      <c r="J758" s="25">
        <f t="shared" si="2334"/>
        <v>3075.0999999999995</v>
      </c>
      <c r="K758" s="25">
        <f t="shared" si="2334"/>
        <v>3075.0999999999995</v>
      </c>
      <c r="L758" s="25">
        <f t="shared" si="2334"/>
        <v>0</v>
      </c>
      <c r="M758" s="25">
        <f t="shared" si="2334"/>
        <v>0</v>
      </c>
      <c r="N758" s="25">
        <f t="shared" si="2334"/>
        <v>0</v>
      </c>
      <c r="O758" s="25">
        <f t="shared" si="2334"/>
        <v>0</v>
      </c>
      <c r="P758" s="25">
        <f t="shared" si="2334"/>
        <v>0</v>
      </c>
      <c r="Q758" s="25">
        <f t="shared" si="2334"/>
        <v>-194.10900000000001</v>
      </c>
      <c r="R758" s="25">
        <f t="shared" si="2334"/>
        <v>0</v>
      </c>
      <c r="S758" s="25">
        <f t="shared" si="2334"/>
        <v>0</v>
      </c>
      <c r="T758" s="25">
        <f t="shared" si="2166"/>
        <v>2789.6910000000003</v>
      </c>
      <c r="U758" s="25">
        <f t="shared" si="2295"/>
        <v>3075.0999999999995</v>
      </c>
      <c r="V758" s="25">
        <f t="shared" si="2296"/>
        <v>3075.0999999999995</v>
      </c>
      <c r="W758" s="25">
        <f t="shared" ref="W758:AT758" si="2335">W759+W768</f>
        <v>0</v>
      </c>
      <c r="X758" s="25">
        <f t="shared" si="2335"/>
        <v>0</v>
      </c>
      <c r="Y758" s="25">
        <f t="shared" si="2335"/>
        <v>0</v>
      </c>
      <c r="Z758" s="25">
        <f t="shared" si="2335"/>
        <v>0</v>
      </c>
      <c r="AA758" s="25">
        <f t="shared" si="2335"/>
        <v>0</v>
      </c>
      <c r="AB758" s="25">
        <f t="shared" si="2335"/>
        <v>0</v>
      </c>
      <c r="AC758" s="25">
        <f t="shared" si="2335"/>
        <v>0</v>
      </c>
      <c r="AD758" s="25">
        <f t="shared" si="2335"/>
        <v>0</v>
      </c>
      <c r="AE758" s="25">
        <f t="shared" si="2335"/>
        <v>0</v>
      </c>
      <c r="AF758" s="26">
        <f t="shared" si="2335"/>
        <v>2753.45</v>
      </c>
      <c r="AG758" s="26">
        <f t="shared" si="2335"/>
        <v>0</v>
      </c>
      <c r="AH758" s="26">
        <f t="shared" si="2335"/>
        <v>2542.2659999999996</v>
      </c>
      <c r="AI758" s="26">
        <f t="shared" si="2335"/>
        <v>0</v>
      </c>
      <c r="AJ758" s="26">
        <f t="shared" si="2335"/>
        <v>0</v>
      </c>
      <c r="AK758" s="26">
        <f t="shared" si="2335"/>
        <v>0</v>
      </c>
      <c r="AL758" s="26">
        <f t="shared" si="2335"/>
        <v>2734.88013</v>
      </c>
      <c r="AM758" s="26">
        <f t="shared" si="2335"/>
        <v>2523.6961299999998</v>
      </c>
      <c r="AN758" s="26">
        <f t="shared" si="2335"/>
        <v>0</v>
      </c>
      <c r="AO758" s="27">
        <f t="shared" si="2335"/>
        <v>1908.2040700000002</v>
      </c>
      <c r="AP758" s="27">
        <f t="shared" si="2335"/>
        <v>2753.8659999999995</v>
      </c>
      <c r="AQ758" s="27">
        <f t="shared" si="2335"/>
        <v>0</v>
      </c>
      <c r="AR758" s="27">
        <f t="shared" si="2335"/>
        <v>0</v>
      </c>
      <c r="AS758" s="27">
        <f t="shared" si="2335"/>
        <v>0</v>
      </c>
      <c r="AT758" s="27">
        <f t="shared" si="2335"/>
        <v>0</v>
      </c>
      <c r="AU758" s="27">
        <f t="shared" si="2298"/>
        <v>2753.8659999999995</v>
      </c>
      <c r="AV758" s="27">
        <f t="shared" si="2299"/>
        <v>35.825000000000728</v>
      </c>
      <c r="AW758" s="27">
        <f t="shared" si="2300"/>
        <v>2789.6910000000003</v>
      </c>
      <c r="AX758" s="27">
        <f t="shared" si="2301"/>
        <v>3075.0999999999995</v>
      </c>
      <c r="AY758" s="27">
        <f t="shared" si="2302"/>
        <v>3075.0999999999995</v>
      </c>
      <c r="AZ758" s="27">
        <f>AZ759+AZ768</f>
        <v>0</v>
      </c>
      <c r="BA758" s="28">
        <f t="shared" si="2303"/>
        <v>99.32557809293796</v>
      </c>
      <c r="BB758" s="20"/>
    </row>
    <row r="759" spans="2:54" s="30" customFormat="1" ht="46.8" x14ac:dyDescent="0.3">
      <c r="B759" s="31" t="s">
        <v>480</v>
      </c>
      <c r="C759" s="31" t="s">
        <v>94</v>
      </c>
      <c r="D759" s="31" t="s">
        <v>339</v>
      </c>
      <c r="E759" s="29" t="str">
        <f t="shared" si="2293"/>
        <v>0310</v>
      </c>
      <c r="F759" s="31"/>
      <c r="G759" s="29"/>
      <c r="H759" s="32" t="s">
        <v>500</v>
      </c>
      <c r="I759" s="33">
        <f t="shared" ref="I759:I761" si="2336">I760</f>
        <v>512.79999999999995</v>
      </c>
      <c r="J759" s="33">
        <f t="shared" ref="J759:J761" si="2337">J760</f>
        <v>512.79999999999995</v>
      </c>
      <c r="K759" s="33">
        <f t="shared" ref="K759:K761" si="2338">K760</f>
        <v>512.79999999999995</v>
      </c>
      <c r="L759" s="33">
        <f t="shared" ref="L759:L761" si="2339">L760</f>
        <v>0</v>
      </c>
      <c r="M759" s="33">
        <f t="shared" ref="M759:M761" si="2340">M760</f>
        <v>0</v>
      </c>
      <c r="N759" s="33">
        <f t="shared" ref="N759:N761" si="2341">N760</f>
        <v>0</v>
      </c>
      <c r="O759" s="33">
        <f t="shared" ref="O759:O761" si="2342">O760</f>
        <v>0</v>
      </c>
      <c r="P759" s="33">
        <f t="shared" ref="P759:P761" si="2343">P760</f>
        <v>0</v>
      </c>
      <c r="Q759" s="33">
        <f t="shared" ref="Q759:Q761" si="2344">Q760</f>
        <v>-194.10900000000001</v>
      </c>
      <c r="R759" s="33">
        <f t="shared" ref="R759:R761" si="2345">R760</f>
        <v>0</v>
      </c>
      <c r="S759" s="33">
        <f t="shared" ref="S759:S761" si="2346">S760</f>
        <v>0</v>
      </c>
      <c r="T759" s="33">
        <f t="shared" si="2166"/>
        <v>318.69099999999992</v>
      </c>
      <c r="U759" s="33">
        <f t="shared" si="2295"/>
        <v>512.79999999999995</v>
      </c>
      <c r="V759" s="33">
        <f t="shared" si="2296"/>
        <v>512.79999999999995</v>
      </c>
      <c r="W759" s="33">
        <f t="shared" ref="W759:W761" si="2347">W760</f>
        <v>0</v>
      </c>
      <c r="X759" s="33">
        <f t="shared" ref="X759:X761" si="2348">X760</f>
        <v>0</v>
      </c>
      <c r="Y759" s="33">
        <f t="shared" ref="Y759:Y761" si="2349">Y760</f>
        <v>0</v>
      </c>
      <c r="Z759" s="33">
        <f t="shared" ref="Z759:Z761" si="2350">Z760</f>
        <v>0</v>
      </c>
      <c r="AA759" s="33">
        <f t="shared" ref="AA759:AA761" si="2351">AA760</f>
        <v>0</v>
      </c>
      <c r="AB759" s="33">
        <f t="shared" ref="AB759:AB761" si="2352">AB760</f>
        <v>0</v>
      </c>
      <c r="AC759" s="33">
        <f t="shared" ref="AC759:AC761" si="2353">AC760</f>
        <v>0</v>
      </c>
      <c r="AD759" s="33">
        <f t="shared" ref="AD759:AD761" si="2354">AD760</f>
        <v>0</v>
      </c>
      <c r="AE759" s="33">
        <f t="shared" ref="AE759:AE761" si="2355">AE760</f>
        <v>0</v>
      </c>
      <c r="AF759" s="34">
        <f t="shared" ref="AF759:AF761" si="2356">AF760</f>
        <v>211.184</v>
      </c>
      <c r="AG759" s="34">
        <f t="shared" ref="AG759:AG761" si="2357">AG760</f>
        <v>0</v>
      </c>
      <c r="AH759" s="34">
        <f t="shared" ref="AH759:AH761" si="2358">AH760</f>
        <v>0</v>
      </c>
      <c r="AI759" s="34">
        <f t="shared" ref="AI759:AI761" si="2359">AI760</f>
        <v>0</v>
      </c>
      <c r="AJ759" s="34">
        <f t="shared" ref="AJ759:AJ761" si="2360">AJ760</f>
        <v>0</v>
      </c>
      <c r="AK759" s="34">
        <f t="shared" ref="AK759:AK761" si="2361">AK760</f>
        <v>0</v>
      </c>
      <c r="AL759" s="34">
        <f t="shared" ref="AL759:AL761" si="2362">AL760</f>
        <v>211.184</v>
      </c>
      <c r="AM759" s="34">
        <f t="shared" ref="AM759:AM761" si="2363">AM760</f>
        <v>0</v>
      </c>
      <c r="AN759" s="34">
        <f t="shared" ref="AN759:AN761" si="2364">AN760</f>
        <v>0</v>
      </c>
      <c r="AO759" s="35">
        <f t="shared" ref="AO759:AO761" si="2365">AO760</f>
        <v>144.43799999999999</v>
      </c>
      <c r="AP759" s="36">
        <f t="shared" ref="AP759:AP761" si="2366">AP760</f>
        <v>211.6</v>
      </c>
      <c r="AQ759" s="36">
        <f t="shared" ref="AQ759:AQ761" si="2367">AQ760</f>
        <v>0</v>
      </c>
      <c r="AR759" s="36">
        <f t="shared" ref="AR759:AR761" si="2368">AR760</f>
        <v>0</v>
      </c>
      <c r="AS759" s="36">
        <f t="shared" ref="AS759:AS761" si="2369">AS760</f>
        <v>0</v>
      </c>
      <c r="AT759" s="36">
        <f t="shared" ref="AT759:AT761" si="2370">AT760</f>
        <v>0</v>
      </c>
      <c r="AU759" s="36">
        <f t="shared" si="2298"/>
        <v>211.6</v>
      </c>
      <c r="AV759" s="36">
        <f t="shared" si="2299"/>
        <v>107.09099999999992</v>
      </c>
      <c r="AW759" s="36">
        <f t="shared" si="2300"/>
        <v>318.69099999999992</v>
      </c>
      <c r="AX759" s="36">
        <f t="shared" si="2301"/>
        <v>512.79999999999995</v>
      </c>
      <c r="AY759" s="36">
        <f t="shared" si="2302"/>
        <v>512.79999999999995</v>
      </c>
      <c r="AZ759" s="36">
        <f t="shared" ref="AZ759:AZ761" si="2371">AZ760</f>
        <v>0</v>
      </c>
      <c r="BA759" s="37">
        <f t="shared" si="2303"/>
        <v>100</v>
      </c>
      <c r="BB759" s="20"/>
    </row>
    <row r="760" spans="2:54" x14ac:dyDescent="0.3">
      <c r="B760" s="38" t="s">
        <v>480</v>
      </c>
      <c r="C760" s="38" t="s">
        <v>94</v>
      </c>
      <c r="D760" s="38" t="s">
        <v>339</v>
      </c>
      <c r="E760" s="39" t="str">
        <f t="shared" si="2293"/>
        <v>0310</v>
      </c>
      <c r="F760" s="38" t="s">
        <v>273</v>
      </c>
      <c r="G760" s="39"/>
      <c r="H760" s="40" t="s">
        <v>274</v>
      </c>
      <c r="I760" s="18">
        <f t="shared" si="2336"/>
        <v>512.79999999999995</v>
      </c>
      <c r="J760" s="18">
        <f t="shared" si="2337"/>
        <v>512.79999999999995</v>
      </c>
      <c r="K760" s="18">
        <f t="shared" si="2338"/>
        <v>512.79999999999995</v>
      </c>
      <c r="L760" s="18">
        <f t="shared" si="2339"/>
        <v>0</v>
      </c>
      <c r="M760" s="18">
        <f t="shared" si="2340"/>
        <v>0</v>
      </c>
      <c r="N760" s="18">
        <f t="shared" si="2341"/>
        <v>0</v>
      </c>
      <c r="O760" s="18">
        <f t="shared" si="2342"/>
        <v>0</v>
      </c>
      <c r="P760" s="18">
        <f t="shared" si="2343"/>
        <v>0</v>
      </c>
      <c r="Q760" s="18">
        <f t="shared" si="2344"/>
        <v>-194.10900000000001</v>
      </c>
      <c r="R760" s="18">
        <f t="shared" si="2345"/>
        <v>0</v>
      </c>
      <c r="S760" s="18">
        <f t="shared" si="2346"/>
        <v>0</v>
      </c>
      <c r="T760" s="18">
        <f t="shared" si="2166"/>
        <v>318.69099999999992</v>
      </c>
      <c r="U760" s="18">
        <f t="shared" si="2295"/>
        <v>512.79999999999995</v>
      </c>
      <c r="V760" s="18">
        <f t="shared" si="2296"/>
        <v>512.79999999999995</v>
      </c>
      <c r="W760" s="18">
        <f t="shared" si="2347"/>
        <v>0</v>
      </c>
      <c r="X760" s="18">
        <f t="shared" si="2348"/>
        <v>0</v>
      </c>
      <c r="Y760" s="18">
        <f t="shared" si="2349"/>
        <v>0</v>
      </c>
      <c r="Z760" s="18">
        <f t="shared" si="2350"/>
        <v>0</v>
      </c>
      <c r="AA760" s="18">
        <f t="shared" si="2351"/>
        <v>0</v>
      </c>
      <c r="AB760" s="18">
        <f t="shared" si="2352"/>
        <v>0</v>
      </c>
      <c r="AC760" s="18">
        <f t="shared" si="2353"/>
        <v>0</v>
      </c>
      <c r="AD760" s="18">
        <f t="shared" si="2354"/>
        <v>0</v>
      </c>
      <c r="AE760" s="18">
        <f t="shared" si="2355"/>
        <v>0</v>
      </c>
      <c r="AF760" s="41">
        <f t="shared" si="2356"/>
        <v>211.184</v>
      </c>
      <c r="AG760" s="41">
        <f t="shared" si="2357"/>
        <v>0</v>
      </c>
      <c r="AH760" s="41">
        <f t="shared" si="2358"/>
        <v>0</v>
      </c>
      <c r="AI760" s="41">
        <f t="shared" si="2359"/>
        <v>0</v>
      </c>
      <c r="AJ760" s="41">
        <f t="shared" si="2360"/>
        <v>0</v>
      </c>
      <c r="AK760" s="41">
        <f t="shared" si="2361"/>
        <v>0</v>
      </c>
      <c r="AL760" s="41">
        <f t="shared" si="2362"/>
        <v>211.184</v>
      </c>
      <c r="AM760" s="41">
        <f t="shared" si="2363"/>
        <v>0</v>
      </c>
      <c r="AN760" s="41">
        <f t="shared" si="2364"/>
        <v>0</v>
      </c>
      <c r="AO760" s="42">
        <f t="shared" si="2365"/>
        <v>144.43799999999999</v>
      </c>
      <c r="AP760" s="42">
        <f t="shared" si="2366"/>
        <v>211.6</v>
      </c>
      <c r="AQ760" s="42">
        <f t="shared" si="2367"/>
        <v>0</v>
      </c>
      <c r="AR760" s="42">
        <f t="shared" si="2368"/>
        <v>0</v>
      </c>
      <c r="AS760" s="42">
        <f t="shared" si="2369"/>
        <v>0</v>
      </c>
      <c r="AT760" s="42">
        <f t="shared" si="2370"/>
        <v>0</v>
      </c>
      <c r="AU760" s="42">
        <f t="shared" si="2298"/>
        <v>211.6</v>
      </c>
      <c r="AV760" s="42">
        <f t="shared" si="2299"/>
        <v>107.09099999999992</v>
      </c>
      <c r="AW760" s="42">
        <f t="shared" si="2300"/>
        <v>318.69099999999992</v>
      </c>
      <c r="AX760" s="42">
        <f t="shared" si="2301"/>
        <v>512.79999999999995</v>
      </c>
      <c r="AY760" s="42">
        <f t="shared" si="2302"/>
        <v>512.79999999999995</v>
      </c>
      <c r="AZ760" s="42">
        <f t="shared" si="2371"/>
        <v>0</v>
      </c>
      <c r="BA760" s="43">
        <f t="shared" si="2303"/>
        <v>100</v>
      </c>
      <c r="BB760" s="20"/>
    </row>
    <row r="761" spans="2:54" x14ac:dyDescent="0.3">
      <c r="B761" s="38" t="s">
        <v>480</v>
      </c>
      <c r="C761" s="38" t="s">
        <v>94</v>
      </c>
      <c r="D761" s="38" t="s">
        <v>339</v>
      </c>
      <c r="E761" s="39" t="str">
        <f t="shared" si="2293"/>
        <v>0310</v>
      </c>
      <c r="F761" s="38" t="s">
        <v>275</v>
      </c>
      <c r="G761" s="39"/>
      <c r="H761" s="40" t="s">
        <v>49</v>
      </c>
      <c r="I761" s="18">
        <f t="shared" si="2336"/>
        <v>512.79999999999995</v>
      </c>
      <c r="J761" s="18">
        <f t="shared" si="2337"/>
        <v>512.79999999999995</v>
      </c>
      <c r="K761" s="18">
        <f t="shared" si="2338"/>
        <v>512.79999999999995</v>
      </c>
      <c r="L761" s="18">
        <f t="shared" si="2339"/>
        <v>0</v>
      </c>
      <c r="M761" s="18">
        <f t="shared" si="2340"/>
        <v>0</v>
      </c>
      <c r="N761" s="18">
        <f t="shared" si="2341"/>
        <v>0</v>
      </c>
      <c r="O761" s="18">
        <f t="shared" si="2342"/>
        <v>0</v>
      </c>
      <c r="P761" s="18">
        <f t="shared" si="2343"/>
        <v>0</v>
      </c>
      <c r="Q761" s="18">
        <f t="shared" si="2344"/>
        <v>-194.10900000000001</v>
      </c>
      <c r="R761" s="18">
        <f t="shared" si="2345"/>
        <v>0</v>
      </c>
      <c r="S761" s="18">
        <f t="shared" si="2346"/>
        <v>0</v>
      </c>
      <c r="T761" s="18">
        <f t="shared" si="2166"/>
        <v>318.69099999999992</v>
      </c>
      <c r="U761" s="18">
        <f t="shared" si="2295"/>
        <v>512.79999999999995</v>
      </c>
      <c r="V761" s="18">
        <f t="shared" si="2296"/>
        <v>512.79999999999995</v>
      </c>
      <c r="W761" s="18">
        <f t="shared" si="2347"/>
        <v>0</v>
      </c>
      <c r="X761" s="18">
        <f t="shared" si="2348"/>
        <v>0</v>
      </c>
      <c r="Y761" s="18">
        <f t="shared" si="2349"/>
        <v>0</v>
      </c>
      <c r="Z761" s="18">
        <f t="shared" si="2350"/>
        <v>0</v>
      </c>
      <c r="AA761" s="18">
        <f t="shared" si="2351"/>
        <v>0</v>
      </c>
      <c r="AB761" s="18">
        <f t="shared" si="2352"/>
        <v>0</v>
      </c>
      <c r="AC761" s="18">
        <f t="shared" si="2353"/>
        <v>0</v>
      </c>
      <c r="AD761" s="18">
        <f t="shared" si="2354"/>
        <v>0</v>
      </c>
      <c r="AE761" s="18">
        <f t="shared" si="2355"/>
        <v>0</v>
      </c>
      <c r="AF761" s="41">
        <f t="shared" si="2356"/>
        <v>211.184</v>
      </c>
      <c r="AG761" s="41">
        <f t="shared" si="2357"/>
        <v>0</v>
      </c>
      <c r="AH761" s="41">
        <f t="shared" si="2358"/>
        <v>0</v>
      </c>
      <c r="AI761" s="41">
        <f t="shared" si="2359"/>
        <v>0</v>
      </c>
      <c r="AJ761" s="41">
        <f t="shared" si="2360"/>
        <v>0</v>
      </c>
      <c r="AK761" s="41">
        <f t="shared" si="2361"/>
        <v>0</v>
      </c>
      <c r="AL761" s="41">
        <f t="shared" si="2362"/>
        <v>211.184</v>
      </c>
      <c r="AM761" s="41">
        <f t="shared" si="2363"/>
        <v>0</v>
      </c>
      <c r="AN761" s="41">
        <f t="shared" si="2364"/>
        <v>0</v>
      </c>
      <c r="AO761" s="14">
        <f t="shared" si="2365"/>
        <v>144.43799999999999</v>
      </c>
      <c r="AP761" s="42">
        <f t="shared" si="2366"/>
        <v>211.6</v>
      </c>
      <c r="AQ761" s="42">
        <f t="shared" si="2367"/>
        <v>0</v>
      </c>
      <c r="AR761" s="42">
        <f t="shared" si="2368"/>
        <v>0</v>
      </c>
      <c r="AS761" s="42">
        <f t="shared" si="2369"/>
        <v>0</v>
      </c>
      <c r="AT761" s="42">
        <f t="shared" si="2370"/>
        <v>0</v>
      </c>
      <c r="AU761" s="42">
        <f t="shared" si="2298"/>
        <v>211.6</v>
      </c>
      <c r="AV761" s="42">
        <f t="shared" si="2299"/>
        <v>107.09099999999992</v>
      </c>
      <c r="AW761" s="42">
        <f t="shared" si="2300"/>
        <v>318.69099999999992</v>
      </c>
      <c r="AX761" s="42">
        <f t="shared" si="2301"/>
        <v>512.79999999999995</v>
      </c>
      <c r="AY761" s="42">
        <f t="shared" si="2302"/>
        <v>512.79999999999995</v>
      </c>
      <c r="AZ761" s="42">
        <f t="shared" si="2371"/>
        <v>0</v>
      </c>
      <c r="BA761" s="43">
        <f t="shared" si="2303"/>
        <v>100</v>
      </c>
      <c r="BB761" s="20"/>
    </row>
    <row r="762" spans="2:54" ht="93.6" x14ac:dyDescent="0.3">
      <c r="B762" s="38" t="s">
        <v>480</v>
      </c>
      <c r="C762" s="38" t="s">
        <v>94</v>
      </c>
      <c r="D762" s="38" t="s">
        <v>339</v>
      </c>
      <c r="E762" s="39" t="str">
        <f t="shared" si="2293"/>
        <v>0310</v>
      </c>
      <c r="F762" s="38" t="s">
        <v>501</v>
      </c>
      <c r="G762" s="39"/>
      <c r="H762" s="40" t="s">
        <v>502</v>
      </c>
      <c r="I762" s="18">
        <f t="shared" ref="I762:S762" si="2372">I763+I765</f>
        <v>512.79999999999995</v>
      </c>
      <c r="J762" s="18">
        <f t="shared" si="2372"/>
        <v>512.79999999999995</v>
      </c>
      <c r="K762" s="18">
        <f t="shared" si="2372"/>
        <v>512.79999999999995</v>
      </c>
      <c r="L762" s="18">
        <f t="shared" si="2372"/>
        <v>0</v>
      </c>
      <c r="M762" s="18">
        <f t="shared" si="2372"/>
        <v>0</v>
      </c>
      <c r="N762" s="18">
        <f t="shared" si="2372"/>
        <v>0</v>
      </c>
      <c r="O762" s="18">
        <f t="shared" si="2372"/>
        <v>0</v>
      </c>
      <c r="P762" s="18">
        <f t="shared" si="2372"/>
        <v>0</v>
      </c>
      <c r="Q762" s="18">
        <f t="shared" si="2372"/>
        <v>-194.10900000000001</v>
      </c>
      <c r="R762" s="18">
        <f t="shared" si="2372"/>
        <v>0</v>
      </c>
      <c r="S762" s="18">
        <f t="shared" si="2372"/>
        <v>0</v>
      </c>
      <c r="T762" s="18">
        <f t="shared" si="2166"/>
        <v>318.69099999999992</v>
      </c>
      <c r="U762" s="18">
        <f t="shared" si="2295"/>
        <v>512.79999999999995</v>
      </c>
      <c r="V762" s="18">
        <f t="shared" si="2296"/>
        <v>512.79999999999995</v>
      </c>
      <c r="W762" s="18">
        <f t="shared" ref="W762:AT762" si="2373">W763+W765</f>
        <v>0</v>
      </c>
      <c r="X762" s="18">
        <f t="shared" si="2373"/>
        <v>0</v>
      </c>
      <c r="Y762" s="18">
        <f t="shared" si="2373"/>
        <v>0</v>
      </c>
      <c r="Z762" s="18">
        <f t="shared" si="2373"/>
        <v>0</v>
      </c>
      <c r="AA762" s="18">
        <f t="shared" si="2373"/>
        <v>0</v>
      </c>
      <c r="AB762" s="18">
        <f t="shared" si="2373"/>
        <v>0</v>
      </c>
      <c r="AC762" s="18">
        <f t="shared" si="2373"/>
        <v>0</v>
      </c>
      <c r="AD762" s="18">
        <f t="shared" si="2373"/>
        <v>0</v>
      </c>
      <c r="AE762" s="18">
        <f t="shared" si="2373"/>
        <v>0</v>
      </c>
      <c r="AF762" s="41">
        <f t="shared" si="2373"/>
        <v>211.184</v>
      </c>
      <c r="AG762" s="41">
        <f t="shared" si="2373"/>
        <v>0</v>
      </c>
      <c r="AH762" s="41">
        <f t="shared" si="2373"/>
        <v>0</v>
      </c>
      <c r="AI762" s="41">
        <f t="shared" si="2373"/>
        <v>0</v>
      </c>
      <c r="AJ762" s="41">
        <f t="shared" si="2373"/>
        <v>0</v>
      </c>
      <c r="AK762" s="41">
        <f t="shared" si="2373"/>
        <v>0</v>
      </c>
      <c r="AL762" s="41">
        <f t="shared" si="2373"/>
        <v>211.184</v>
      </c>
      <c r="AM762" s="41">
        <f t="shared" si="2373"/>
        <v>0</v>
      </c>
      <c r="AN762" s="41">
        <f t="shared" si="2373"/>
        <v>0</v>
      </c>
      <c r="AO762" s="42">
        <f t="shared" si="2373"/>
        <v>144.43799999999999</v>
      </c>
      <c r="AP762" s="42">
        <f t="shared" si="2373"/>
        <v>211.6</v>
      </c>
      <c r="AQ762" s="42">
        <f t="shared" si="2373"/>
        <v>0</v>
      </c>
      <c r="AR762" s="42">
        <f t="shared" si="2373"/>
        <v>0</v>
      </c>
      <c r="AS762" s="42">
        <f t="shared" si="2373"/>
        <v>0</v>
      </c>
      <c r="AT762" s="42">
        <f t="shared" si="2373"/>
        <v>0</v>
      </c>
      <c r="AU762" s="42">
        <f t="shared" si="2298"/>
        <v>211.6</v>
      </c>
      <c r="AV762" s="42">
        <f t="shared" si="2299"/>
        <v>107.09099999999992</v>
      </c>
      <c r="AW762" s="42">
        <f t="shared" si="2300"/>
        <v>318.69099999999992</v>
      </c>
      <c r="AX762" s="42">
        <f t="shared" si="2301"/>
        <v>512.79999999999995</v>
      </c>
      <c r="AY762" s="42">
        <f t="shared" si="2302"/>
        <v>512.79999999999995</v>
      </c>
      <c r="AZ762" s="42">
        <f>AZ763+AZ765</f>
        <v>0</v>
      </c>
      <c r="BA762" s="43">
        <f t="shared" si="2303"/>
        <v>100</v>
      </c>
      <c r="BB762" s="20"/>
    </row>
    <row r="763" spans="2:54" ht="46.8" x14ac:dyDescent="0.3">
      <c r="B763" s="38" t="s">
        <v>480</v>
      </c>
      <c r="C763" s="38" t="s">
        <v>94</v>
      </c>
      <c r="D763" s="38" t="s">
        <v>339</v>
      </c>
      <c r="E763" s="39" t="str">
        <f t="shared" si="2293"/>
        <v>0310</v>
      </c>
      <c r="F763" s="38" t="s">
        <v>503</v>
      </c>
      <c r="G763" s="39"/>
      <c r="H763" s="40" t="s">
        <v>504</v>
      </c>
      <c r="I763" s="18">
        <f t="shared" ref="I763:S763" si="2374">I764</f>
        <v>24.2</v>
      </c>
      <c r="J763" s="18">
        <f t="shared" si="2374"/>
        <v>24.2</v>
      </c>
      <c r="K763" s="18">
        <f t="shared" si="2374"/>
        <v>24.2</v>
      </c>
      <c r="L763" s="18">
        <f t="shared" si="2374"/>
        <v>0</v>
      </c>
      <c r="M763" s="18">
        <f t="shared" si="2374"/>
        <v>0</v>
      </c>
      <c r="N763" s="18">
        <f t="shared" si="2374"/>
        <v>0</v>
      </c>
      <c r="O763" s="18">
        <f t="shared" si="2374"/>
        <v>0</v>
      </c>
      <c r="P763" s="18">
        <f t="shared" si="2374"/>
        <v>0</v>
      </c>
      <c r="Q763" s="18">
        <f t="shared" si="2374"/>
        <v>0</v>
      </c>
      <c r="R763" s="18">
        <f t="shared" si="2374"/>
        <v>0</v>
      </c>
      <c r="S763" s="18">
        <f t="shared" si="2374"/>
        <v>0</v>
      </c>
      <c r="T763" s="18">
        <f t="shared" si="2166"/>
        <v>24.2</v>
      </c>
      <c r="U763" s="18">
        <f t="shared" si="2295"/>
        <v>24.2</v>
      </c>
      <c r="V763" s="18">
        <f t="shared" si="2296"/>
        <v>24.2</v>
      </c>
      <c r="W763" s="18">
        <f t="shared" ref="W763:AT763" si="2375">W764</f>
        <v>0</v>
      </c>
      <c r="X763" s="18">
        <f t="shared" si="2375"/>
        <v>0</v>
      </c>
      <c r="Y763" s="18">
        <f t="shared" si="2375"/>
        <v>0</v>
      </c>
      <c r="Z763" s="18">
        <f t="shared" si="2375"/>
        <v>0</v>
      </c>
      <c r="AA763" s="18">
        <f t="shared" si="2375"/>
        <v>0</v>
      </c>
      <c r="AB763" s="18">
        <f t="shared" si="2375"/>
        <v>0</v>
      </c>
      <c r="AC763" s="18">
        <f t="shared" si="2375"/>
        <v>0</v>
      </c>
      <c r="AD763" s="18">
        <f t="shared" si="2375"/>
        <v>0</v>
      </c>
      <c r="AE763" s="18">
        <f t="shared" si="2375"/>
        <v>0</v>
      </c>
      <c r="AF763" s="41">
        <f t="shared" si="2375"/>
        <v>24.2</v>
      </c>
      <c r="AG763" s="41">
        <f t="shared" si="2375"/>
        <v>0</v>
      </c>
      <c r="AH763" s="41">
        <f t="shared" si="2375"/>
        <v>0</v>
      </c>
      <c r="AI763" s="41">
        <f t="shared" si="2375"/>
        <v>0</v>
      </c>
      <c r="AJ763" s="41">
        <f t="shared" si="2375"/>
        <v>0</v>
      </c>
      <c r="AK763" s="41">
        <f t="shared" si="2375"/>
        <v>0</v>
      </c>
      <c r="AL763" s="41">
        <f t="shared" si="2375"/>
        <v>24.2</v>
      </c>
      <c r="AM763" s="41">
        <f t="shared" si="2375"/>
        <v>0</v>
      </c>
      <c r="AN763" s="41">
        <f t="shared" si="2375"/>
        <v>0</v>
      </c>
      <c r="AO763" s="14">
        <f t="shared" si="2375"/>
        <v>24.2</v>
      </c>
      <c r="AP763" s="42">
        <f t="shared" si="2375"/>
        <v>24.2</v>
      </c>
      <c r="AQ763" s="42">
        <f t="shared" si="2375"/>
        <v>0</v>
      </c>
      <c r="AR763" s="42">
        <f t="shared" si="2375"/>
        <v>0</v>
      </c>
      <c r="AS763" s="42">
        <f t="shared" si="2375"/>
        <v>0</v>
      </c>
      <c r="AT763" s="42">
        <f t="shared" si="2375"/>
        <v>0</v>
      </c>
      <c r="AU763" s="42">
        <f t="shared" si="2298"/>
        <v>24.2</v>
      </c>
      <c r="AV763" s="42">
        <f t="shared" si="2299"/>
        <v>0</v>
      </c>
      <c r="AW763" s="42">
        <f t="shared" si="2300"/>
        <v>24.2</v>
      </c>
      <c r="AX763" s="42">
        <f t="shared" si="2301"/>
        <v>24.2</v>
      </c>
      <c r="AY763" s="42">
        <f t="shared" si="2302"/>
        <v>24.2</v>
      </c>
      <c r="AZ763" s="42">
        <f>AZ764</f>
        <v>0</v>
      </c>
      <c r="BA763" s="43">
        <f t="shared" si="2303"/>
        <v>100</v>
      </c>
      <c r="BB763" s="20"/>
    </row>
    <row r="764" spans="2:54" ht="31.2" x14ac:dyDescent="0.3">
      <c r="B764" s="38" t="s">
        <v>480</v>
      </c>
      <c r="C764" s="38" t="s">
        <v>94</v>
      </c>
      <c r="D764" s="38" t="s">
        <v>339</v>
      </c>
      <c r="E764" s="39" t="str">
        <f t="shared" si="2293"/>
        <v>0310</v>
      </c>
      <c r="F764" s="38" t="s">
        <v>503</v>
      </c>
      <c r="G764" s="38" t="s">
        <v>54</v>
      </c>
      <c r="H764" s="40" t="s">
        <v>55</v>
      </c>
      <c r="I764" s="18">
        <v>24.2</v>
      </c>
      <c r="J764" s="18">
        <v>24.2</v>
      </c>
      <c r="K764" s="18">
        <v>24.2</v>
      </c>
      <c r="L764" s="18"/>
      <c r="M764" s="18"/>
      <c r="N764" s="18"/>
      <c r="O764" s="18">
        <v>0</v>
      </c>
      <c r="P764" s="18">
        <v>0</v>
      </c>
      <c r="Q764" s="18">
        <v>0</v>
      </c>
      <c r="R764" s="18">
        <v>0</v>
      </c>
      <c r="S764" s="18"/>
      <c r="T764" s="18">
        <f t="shared" si="2166"/>
        <v>24.2</v>
      </c>
      <c r="U764" s="18">
        <f t="shared" si="2295"/>
        <v>24.2</v>
      </c>
      <c r="V764" s="18">
        <f t="shared" si="2296"/>
        <v>24.2</v>
      </c>
      <c r="W764" s="18"/>
      <c r="X764" s="18"/>
      <c r="Y764" s="18"/>
      <c r="Z764" s="18"/>
      <c r="AA764" s="18"/>
      <c r="AB764" s="18"/>
      <c r="AC764" s="18"/>
      <c r="AD764" s="18"/>
      <c r="AE764" s="18"/>
      <c r="AF764" s="41">
        <v>24.2</v>
      </c>
      <c r="AG764" s="41"/>
      <c r="AH764" s="41">
        <v>0</v>
      </c>
      <c r="AI764" s="41">
        <v>0</v>
      </c>
      <c r="AJ764" s="41">
        <v>0</v>
      </c>
      <c r="AK764" s="41">
        <v>0</v>
      </c>
      <c r="AL764" s="41">
        <v>24.2</v>
      </c>
      <c r="AM764" s="41">
        <v>0</v>
      </c>
      <c r="AN764" s="41">
        <v>0</v>
      </c>
      <c r="AO764" s="42">
        <v>24.2</v>
      </c>
      <c r="AP764" s="42">
        <v>24.2</v>
      </c>
      <c r="AQ764" s="42">
        <v>0</v>
      </c>
      <c r="AR764" s="42">
        <v>0</v>
      </c>
      <c r="AS764" s="42">
        <v>0</v>
      </c>
      <c r="AT764" s="42">
        <v>0</v>
      </c>
      <c r="AU764" s="42">
        <f t="shared" si="2298"/>
        <v>24.2</v>
      </c>
      <c r="AV764" s="42">
        <f t="shared" si="2299"/>
        <v>0</v>
      </c>
      <c r="AW764" s="42">
        <f t="shared" si="2300"/>
        <v>24.2</v>
      </c>
      <c r="AX764" s="42">
        <f t="shared" si="2301"/>
        <v>24.2</v>
      </c>
      <c r="AY764" s="42">
        <f t="shared" si="2302"/>
        <v>24.2</v>
      </c>
      <c r="AZ764" s="42"/>
      <c r="BA764" s="43">
        <f t="shared" si="2303"/>
        <v>100</v>
      </c>
      <c r="BB764" s="44"/>
    </row>
    <row r="765" spans="2:54" ht="31.2" x14ac:dyDescent="0.3">
      <c r="B765" s="38" t="s">
        <v>480</v>
      </c>
      <c r="C765" s="38" t="s">
        <v>94</v>
      </c>
      <c r="D765" s="38" t="s">
        <v>339</v>
      </c>
      <c r="E765" s="39" t="str">
        <f t="shared" si="2293"/>
        <v>0310</v>
      </c>
      <c r="F765" s="38" t="s">
        <v>505</v>
      </c>
      <c r="G765" s="39"/>
      <c r="H765" s="40" t="s">
        <v>506</v>
      </c>
      <c r="I765" s="18">
        <f t="shared" ref="I765:S765" si="2376">I766+I767</f>
        <v>488.59999999999997</v>
      </c>
      <c r="J765" s="18">
        <f t="shared" si="2376"/>
        <v>488.59999999999997</v>
      </c>
      <c r="K765" s="18">
        <f t="shared" si="2376"/>
        <v>488.59999999999997</v>
      </c>
      <c r="L765" s="18">
        <f t="shared" si="2376"/>
        <v>0</v>
      </c>
      <c r="M765" s="18">
        <f t="shared" si="2376"/>
        <v>0</v>
      </c>
      <c r="N765" s="18">
        <f t="shared" si="2376"/>
        <v>0</v>
      </c>
      <c r="O765" s="18">
        <f t="shared" si="2376"/>
        <v>0</v>
      </c>
      <c r="P765" s="18">
        <f t="shared" si="2376"/>
        <v>0</v>
      </c>
      <c r="Q765" s="18">
        <f t="shared" si="2376"/>
        <v>-194.10900000000001</v>
      </c>
      <c r="R765" s="18">
        <f t="shared" si="2376"/>
        <v>0</v>
      </c>
      <c r="S765" s="18">
        <f t="shared" si="2376"/>
        <v>0</v>
      </c>
      <c r="T765" s="18">
        <f t="shared" si="2166"/>
        <v>294.49099999999999</v>
      </c>
      <c r="U765" s="18">
        <f t="shared" si="2295"/>
        <v>488.59999999999997</v>
      </c>
      <c r="V765" s="18">
        <f t="shared" si="2296"/>
        <v>488.59999999999997</v>
      </c>
      <c r="W765" s="18">
        <f t="shared" ref="W765:AT765" si="2377">W766+W767</f>
        <v>0</v>
      </c>
      <c r="X765" s="18">
        <f t="shared" si="2377"/>
        <v>0</v>
      </c>
      <c r="Y765" s="18">
        <f t="shared" si="2377"/>
        <v>0</v>
      </c>
      <c r="Z765" s="18">
        <f t="shared" si="2377"/>
        <v>0</v>
      </c>
      <c r="AA765" s="18">
        <f t="shared" si="2377"/>
        <v>0</v>
      </c>
      <c r="AB765" s="18">
        <f t="shared" si="2377"/>
        <v>0</v>
      </c>
      <c r="AC765" s="18">
        <f t="shared" si="2377"/>
        <v>0</v>
      </c>
      <c r="AD765" s="18">
        <f t="shared" si="2377"/>
        <v>0</v>
      </c>
      <c r="AE765" s="18">
        <f t="shared" si="2377"/>
        <v>0</v>
      </c>
      <c r="AF765" s="41">
        <f t="shared" si="2377"/>
        <v>186.98400000000001</v>
      </c>
      <c r="AG765" s="41">
        <f t="shared" si="2377"/>
        <v>0</v>
      </c>
      <c r="AH765" s="41">
        <f t="shared" si="2377"/>
        <v>0</v>
      </c>
      <c r="AI765" s="41">
        <f t="shared" si="2377"/>
        <v>0</v>
      </c>
      <c r="AJ765" s="41">
        <f t="shared" si="2377"/>
        <v>0</v>
      </c>
      <c r="AK765" s="41">
        <f t="shared" si="2377"/>
        <v>0</v>
      </c>
      <c r="AL765" s="41">
        <f t="shared" si="2377"/>
        <v>186.98400000000001</v>
      </c>
      <c r="AM765" s="41">
        <f t="shared" si="2377"/>
        <v>0</v>
      </c>
      <c r="AN765" s="41">
        <f t="shared" si="2377"/>
        <v>0</v>
      </c>
      <c r="AO765" s="14">
        <f t="shared" si="2377"/>
        <v>120.238</v>
      </c>
      <c r="AP765" s="42">
        <f t="shared" si="2377"/>
        <v>187.4</v>
      </c>
      <c r="AQ765" s="42">
        <f t="shared" si="2377"/>
        <v>0</v>
      </c>
      <c r="AR765" s="42">
        <f t="shared" si="2377"/>
        <v>0</v>
      </c>
      <c r="AS765" s="42">
        <f t="shared" si="2377"/>
        <v>0</v>
      </c>
      <c r="AT765" s="42">
        <f t="shared" si="2377"/>
        <v>0</v>
      </c>
      <c r="AU765" s="42">
        <f t="shared" si="2298"/>
        <v>187.4</v>
      </c>
      <c r="AV765" s="42">
        <f t="shared" si="2299"/>
        <v>107.09099999999998</v>
      </c>
      <c r="AW765" s="42">
        <f t="shared" si="2300"/>
        <v>294.49099999999999</v>
      </c>
      <c r="AX765" s="42">
        <f t="shared" si="2301"/>
        <v>488.59999999999997</v>
      </c>
      <c r="AY765" s="42">
        <f t="shared" si="2302"/>
        <v>488.59999999999997</v>
      </c>
      <c r="AZ765" s="42">
        <f>AZ766+AZ767</f>
        <v>0</v>
      </c>
      <c r="BA765" s="43">
        <f t="shared" si="2303"/>
        <v>100</v>
      </c>
      <c r="BB765" s="20"/>
    </row>
    <row r="766" spans="2:54" ht="31.2" x14ac:dyDescent="0.3">
      <c r="B766" s="38" t="s">
        <v>480</v>
      </c>
      <c r="C766" s="38" t="s">
        <v>94</v>
      </c>
      <c r="D766" s="38" t="s">
        <v>339</v>
      </c>
      <c r="E766" s="39" t="str">
        <f t="shared" si="2293"/>
        <v>0310</v>
      </c>
      <c r="F766" s="38" t="s">
        <v>505</v>
      </c>
      <c r="G766" s="38" t="s">
        <v>54</v>
      </c>
      <c r="H766" s="40" t="s">
        <v>55</v>
      </c>
      <c r="I766" s="18">
        <v>481.2</v>
      </c>
      <c r="J766" s="18">
        <v>481.2</v>
      </c>
      <c r="K766" s="18">
        <v>481.2</v>
      </c>
      <c r="L766" s="18"/>
      <c r="M766" s="18"/>
      <c r="N766" s="18"/>
      <c r="O766" s="18">
        <v>0</v>
      </c>
      <c r="P766" s="18">
        <v>0</v>
      </c>
      <c r="Q766" s="18">
        <v>-194.10900000000001</v>
      </c>
      <c r="R766" s="18">
        <v>0</v>
      </c>
      <c r="S766" s="18"/>
      <c r="T766" s="18">
        <f t="shared" si="2166"/>
        <v>287.09100000000001</v>
      </c>
      <c r="U766" s="18">
        <f t="shared" si="2295"/>
        <v>481.2</v>
      </c>
      <c r="V766" s="18">
        <f t="shared" si="2296"/>
        <v>481.2</v>
      </c>
      <c r="W766" s="18"/>
      <c r="X766" s="18"/>
      <c r="Y766" s="18"/>
      <c r="Z766" s="18"/>
      <c r="AA766" s="18"/>
      <c r="AB766" s="18"/>
      <c r="AC766" s="18"/>
      <c r="AD766" s="18"/>
      <c r="AE766" s="18"/>
      <c r="AF766" s="41">
        <v>180</v>
      </c>
      <c r="AG766" s="41"/>
      <c r="AH766" s="41">
        <v>0</v>
      </c>
      <c r="AI766" s="41">
        <v>0</v>
      </c>
      <c r="AJ766" s="41">
        <v>0</v>
      </c>
      <c r="AK766" s="41">
        <v>0</v>
      </c>
      <c r="AL766" s="41">
        <v>180</v>
      </c>
      <c r="AM766" s="41">
        <v>0</v>
      </c>
      <c r="AN766" s="41">
        <v>0</v>
      </c>
      <c r="AO766" s="42">
        <v>115</v>
      </c>
      <c r="AP766" s="42">
        <v>180</v>
      </c>
      <c r="AQ766" s="42">
        <v>0</v>
      </c>
      <c r="AR766" s="42">
        <v>0</v>
      </c>
      <c r="AS766" s="42">
        <v>0</v>
      </c>
      <c r="AT766" s="42">
        <v>0</v>
      </c>
      <c r="AU766" s="42">
        <f t="shared" si="2298"/>
        <v>180</v>
      </c>
      <c r="AV766" s="42">
        <f t="shared" si="2299"/>
        <v>107.09100000000001</v>
      </c>
      <c r="AW766" s="42">
        <f t="shared" si="2300"/>
        <v>287.09100000000001</v>
      </c>
      <c r="AX766" s="42">
        <f t="shared" si="2301"/>
        <v>481.2</v>
      </c>
      <c r="AY766" s="42">
        <f t="shared" si="2302"/>
        <v>481.2</v>
      </c>
      <c r="AZ766" s="42"/>
      <c r="BA766" s="43">
        <f t="shared" si="2303"/>
        <v>100</v>
      </c>
      <c r="BB766" s="44"/>
    </row>
    <row r="767" spans="2:54" x14ac:dyDescent="0.3">
      <c r="B767" s="38" t="s">
        <v>480</v>
      </c>
      <c r="C767" s="38" t="s">
        <v>94</v>
      </c>
      <c r="D767" s="38" t="s">
        <v>339</v>
      </c>
      <c r="E767" s="39" t="str">
        <f t="shared" si="2293"/>
        <v>0310</v>
      </c>
      <c r="F767" s="38" t="s">
        <v>505</v>
      </c>
      <c r="G767" s="38" t="s">
        <v>56</v>
      </c>
      <c r="H767" s="40" t="s">
        <v>57</v>
      </c>
      <c r="I767" s="18">
        <v>7.4</v>
      </c>
      <c r="J767" s="18">
        <v>7.4</v>
      </c>
      <c r="K767" s="18">
        <v>7.4</v>
      </c>
      <c r="L767" s="18"/>
      <c r="M767" s="18"/>
      <c r="N767" s="18"/>
      <c r="O767" s="18">
        <v>0</v>
      </c>
      <c r="P767" s="18">
        <v>0</v>
      </c>
      <c r="Q767" s="18">
        <v>0</v>
      </c>
      <c r="R767" s="18">
        <v>0</v>
      </c>
      <c r="S767" s="18"/>
      <c r="T767" s="18">
        <f t="shared" si="2166"/>
        <v>7.4</v>
      </c>
      <c r="U767" s="18">
        <f t="shared" si="2295"/>
        <v>7.4</v>
      </c>
      <c r="V767" s="18">
        <f t="shared" si="2296"/>
        <v>7.4</v>
      </c>
      <c r="W767" s="18"/>
      <c r="X767" s="18"/>
      <c r="Y767" s="18"/>
      <c r="Z767" s="18"/>
      <c r="AA767" s="18"/>
      <c r="AB767" s="18"/>
      <c r="AC767" s="18"/>
      <c r="AD767" s="18"/>
      <c r="AE767" s="18"/>
      <c r="AF767" s="41">
        <v>6.984</v>
      </c>
      <c r="AG767" s="41"/>
      <c r="AH767" s="41">
        <v>0</v>
      </c>
      <c r="AI767" s="41">
        <v>0</v>
      </c>
      <c r="AJ767" s="41">
        <v>0</v>
      </c>
      <c r="AK767" s="41">
        <v>0</v>
      </c>
      <c r="AL767" s="41">
        <v>6.984</v>
      </c>
      <c r="AM767" s="41">
        <v>0</v>
      </c>
      <c r="AN767" s="41">
        <v>0</v>
      </c>
      <c r="AO767" s="14">
        <v>5.2380000000000004</v>
      </c>
      <c r="AP767" s="42">
        <v>7.4</v>
      </c>
      <c r="AQ767" s="42">
        <v>0</v>
      </c>
      <c r="AR767" s="42">
        <v>0</v>
      </c>
      <c r="AS767" s="42">
        <v>0</v>
      </c>
      <c r="AT767" s="42">
        <v>0</v>
      </c>
      <c r="AU767" s="42">
        <f t="shared" si="2298"/>
        <v>7.4</v>
      </c>
      <c r="AV767" s="42">
        <f t="shared" si="2299"/>
        <v>0</v>
      </c>
      <c r="AW767" s="42">
        <f t="shared" si="2300"/>
        <v>7.4</v>
      </c>
      <c r="AX767" s="42">
        <f t="shared" si="2301"/>
        <v>7.4</v>
      </c>
      <c r="AY767" s="42">
        <f t="shared" si="2302"/>
        <v>7.4</v>
      </c>
      <c r="AZ767" s="42"/>
      <c r="BA767" s="43">
        <f t="shared" si="2303"/>
        <v>100</v>
      </c>
      <c r="BB767" s="44"/>
    </row>
    <row r="768" spans="2:54" s="30" customFormat="1" ht="31.2" x14ac:dyDescent="0.3">
      <c r="B768" s="31" t="s">
        <v>480</v>
      </c>
      <c r="C768" s="31" t="s">
        <v>94</v>
      </c>
      <c r="D768" s="31" t="s">
        <v>172</v>
      </c>
      <c r="E768" s="29" t="str">
        <f t="shared" si="2293"/>
        <v>0314</v>
      </c>
      <c r="F768" s="31"/>
      <c r="G768" s="29"/>
      <c r="H768" s="32" t="s">
        <v>173</v>
      </c>
      <c r="I768" s="33">
        <f t="shared" ref="I768:I769" si="2378">I769</f>
        <v>2471</v>
      </c>
      <c r="J768" s="33">
        <f t="shared" ref="J768:J769" si="2379">J769</f>
        <v>2562.2999999999997</v>
      </c>
      <c r="K768" s="33">
        <f t="shared" ref="K768:K769" si="2380">K769</f>
        <v>2562.2999999999997</v>
      </c>
      <c r="L768" s="33">
        <f t="shared" ref="L768:L769" si="2381">L769</f>
        <v>0</v>
      </c>
      <c r="M768" s="33">
        <f t="shared" ref="M768:M769" si="2382">M769</f>
        <v>0</v>
      </c>
      <c r="N768" s="33">
        <f t="shared" ref="N768:N769" si="2383">N769</f>
        <v>0</v>
      </c>
      <c r="O768" s="33">
        <f t="shared" ref="O768:O769" si="2384">O769</f>
        <v>0</v>
      </c>
      <c r="P768" s="33">
        <f t="shared" ref="P768:P769" si="2385">P769</f>
        <v>0</v>
      </c>
      <c r="Q768" s="33">
        <f t="shared" ref="Q768:Q769" si="2386">Q769</f>
        <v>0</v>
      </c>
      <c r="R768" s="33">
        <f t="shared" ref="R768:R769" si="2387">R769</f>
        <v>0</v>
      </c>
      <c r="S768" s="33">
        <f t="shared" ref="S768:S769" si="2388">S769</f>
        <v>0</v>
      </c>
      <c r="T768" s="33">
        <f t="shared" si="2166"/>
        <v>2471</v>
      </c>
      <c r="U768" s="33">
        <f t="shared" si="2295"/>
        <v>2562.2999999999997</v>
      </c>
      <c r="V768" s="33">
        <f t="shared" si="2296"/>
        <v>2562.2999999999997</v>
      </c>
      <c r="W768" s="33">
        <f t="shared" ref="W768:W769" si="2389">W769</f>
        <v>0</v>
      </c>
      <c r="X768" s="33">
        <f t="shared" ref="X768:X769" si="2390">X769</f>
        <v>0</v>
      </c>
      <c r="Y768" s="33">
        <f t="shared" ref="Y768:Y769" si="2391">Y769</f>
        <v>0</v>
      </c>
      <c r="Z768" s="33">
        <f t="shared" ref="Z768:Z769" si="2392">Z769</f>
        <v>0</v>
      </c>
      <c r="AA768" s="33">
        <f t="shared" ref="AA768:AA769" si="2393">AA769</f>
        <v>0</v>
      </c>
      <c r="AB768" s="33">
        <f t="shared" ref="AB768:AB769" si="2394">AB769</f>
        <v>0</v>
      </c>
      <c r="AC768" s="33">
        <f t="shared" ref="AC768:AC769" si="2395">AC769</f>
        <v>0</v>
      </c>
      <c r="AD768" s="33">
        <f t="shared" ref="AD768:AD769" si="2396">AD769</f>
        <v>0</v>
      </c>
      <c r="AE768" s="33">
        <f t="shared" ref="AE768:AE769" si="2397">AE769</f>
        <v>0</v>
      </c>
      <c r="AF768" s="34">
        <f t="shared" ref="AF768:AF769" si="2398">AF769</f>
        <v>2542.2659999999996</v>
      </c>
      <c r="AG768" s="34">
        <f t="shared" ref="AG768:AG769" si="2399">AG769</f>
        <v>0</v>
      </c>
      <c r="AH768" s="34">
        <f t="shared" ref="AH768:AH769" si="2400">AH769</f>
        <v>2542.2659999999996</v>
      </c>
      <c r="AI768" s="34">
        <f t="shared" ref="AI768:AI769" si="2401">AI769</f>
        <v>0</v>
      </c>
      <c r="AJ768" s="34">
        <f t="shared" ref="AJ768:AJ769" si="2402">AJ769</f>
        <v>0</v>
      </c>
      <c r="AK768" s="34">
        <f t="shared" ref="AK768:AK769" si="2403">AK769</f>
        <v>0</v>
      </c>
      <c r="AL768" s="34">
        <f t="shared" ref="AL768:AL769" si="2404">AL769</f>
        <v>2523.6961299999998</v>
      </c>
      <c r="AM768" s="34">
        <f t="shared" ref="AM768:AM769" si="2405">AM769</f>
        <v>2523.6961299999998</v>
      </c>
      <c r="AN768" s="34">
        <f t="shared" ref="AN768:AN769" si="2406">AN769</f>
        <v>0</v>
      </c>
      <c r="AO768" s="36">
        <f t="shared" ref="AO768:AO769" si="2407">AO769</f>
        <v>1763.7660700000001</v>
      </c>
      <c r="AP768" s="36">
        <f t="shared" ref="AP768:AP769" si="2408">AP769</f>
        <v>2542.2659999999996</v>
      </c>
      <c r="AQ768" s="36">
        <f t="shared" ref="AQ768:AQ769" si="2409">AQ769</f>
        <v>0</v>
      </c>
      <c r="AR768" s="36">
        <f t="shared" ref="AR768:AR769" si="2410">AR769</f>
        <v>0</v>
      </c>
      <c r="AS768" s="36">
        <f t="shared" ref="AS768:AS769" si="2411">AS769</f>
        <v>0</v>
      </c>
      <c r="AT768" s="36">
        <f t="shared" ref="AT768:AT769" si="2412">AT769</f>
        <v>0</v>
      </c>
      <c r="AU768" s="36">
        <f t="shared" si="2298"/>
        <v>2542.2659999999996</v>
      </c>
      <c r="AV768" s="36">
        <f t="shared" si="2299"/>
        <v>-71.265999999999622</v>
      </c>
      <c r="AW768" s="36">
        <f t="shared" si="2300"/>
        <v>2471</v>
      </c>
      <c r="AX768" s="36">
        <f t="shared" si="2301"/>
        <v>2562.2999999999997</v>
      </c>
      <c r="AY768" s="36">
        <f t="shared" si="2302"/>
        <v>2562.2999999999997</v>
      </c>
      <c r="AZ768" s="36">
        <f t="shared" ref="AZ768:AZ769" si="2413">AZ769</f>
        <v>0</v>
      </c>
      <c r="BA768" s="37">
        <f t="shared" si="2303"/>
        <v>99.269554405400541</v>
      </c>
      <c r="BB768" s="20"/>
    </row>
    <row r="769" spans="2:54" ht="31.2" x14ac:dyDescent="0.3">
      <c r="B769" s="38" t="s">
        <v>480</v>
      </c>
      <c r="C769" s="38" t="s">
        <v>94</v>
      </c>
      <c r="D769" s="38" t="s">
        <v>172</v>
      </c>
      <c r="E769" s="39" t="str">
        <f t="shared" si="2293"/>
        <v>0314</v>
      </c>
      <c r="F769" s="38" t="s">
        <v>72</v>
      </c>
      <c r="G769" s="39"/>
      <c r="H769" s="40" t="s">
        <v>73</v>
      </c>
      <c r="I769" s="18">
        <f t="shared" si="2378"/>
        <v>2471</v>
      </c>
      <c r="J769" s="18">
        <f t="shared" si="2379"/>
        <v>2562.2999999999997</v>
      </c>
      <c r="K769" s="18">
        <f t="shared" si="2380"/>
        <v>2562.2999999999997</v>
      </c>
      <c r="L769" s="18">
        <f t="shared" si="2381"/>
        <v>0</v>
      </c>
      <c r="M769" s="18">
        <f t="shared" si="2382"/>
        <v>0</v>
      </c>
      <c r="N769" s="18">
        <f t="shared" si="2383"/>
        <v>0</v>
      </c>
      <c r="O769" s="18">
        <f t="shared" si="2384"/>
        <v>0</v>
      </c>
      <c r="P769" s="18">
        <f t="shared" si="2385"/>
        <v>0</v>
      </c>
      <c r="Q769" s="18">
        <f t="shared" si="2386"/>
        <v>0</v>
      </c>
      <c r="R769" s="18">
        <f t="shared" si="2387"/>
        <v>0</v>
      </c>
      <c r="S769" s="18">
        <f t="shared" si="2388"/>
        <v>0</v>
      </c>
      <c r="T769" s="18">
        <f t="shared" si="2166"/>
        <v>2471</v>
      </c>
      <c r="U769" s="18">
        <f t="shared" si="2295"/>
        <v>2562.2999999999997</v>
      </c>
      <c r="V769" s="18">
        <f t="shared" si="2296"/>
        <v>2562.2999999999997</v>
      </c>
      <c r="W769" s="18">
        <f t="shared" si="2389"/>
        <v>0</v>
      </c>
      <c r="X769" s="18">
        <f t="shared" si="2390"/>
        <v>0</v>
      </c>
      <c r="Y769" s="18">
        <f t="shared" si="2391"/>
        <v>0</v>
      </c>
      <c r="Z769" s="18">
        <f t="shared" si="2392"/>
        <v>0</v>
      </c>
      <c r="AA769" s="18">
        <f t="shared" si="2393"/>
        <v>0</v>
      </c>
      <c r="AB769" s="18">
        <f t="shared" si="2394"/>
        <v>0</v>
      </c>
      <c r="AC769" s="18">
        <f t="shared" si="2395"/>
        <v>0</v>
      </c>
      <c r="AD769" s="18">
        <f t="shared" si="2396"/>
        <v>0</v>
      </c>
      <c r="AE769" s="18">
        <f t="shared" si="2397"/>
        <v>0</v>
      </c>
      <c r="AF769" s="41">
        <f t="shared" si="2398"/>
        <v>2542.2659999999996</v>
      </c>
      <c r="AG769" s="41">
        <f t="shared" si="2399"/>
        <v>0</v>
      </c>
      <c r="AH769" s="41">
        <f t="shared" si="2400"/>
        <v>2542.2659999999996</v>
      </c>
      <c r="AI769" s="41">
        <f t="shared" si="2401"/>
        <v>0</v>
      </c>
      <c r="AJ769" s="41">
        <f t="shared" si="2402"/>
        <v>0</v>
      </c>
      <c r="AK769" s="41">
        <f t="shared" si="2403"/>
        <v>0</v>
      </c>
      <c r="AL769" s="41">
        <f t="shared" si="2404"/>
        <v>2523.6961299999998</v>
      </c>
      <c r="AM769" s="41">
        <f t="shared" si="2405"/>
        <v>2523.6961299999998</v>
      </c>
      <c r="AN769" s="41">
        <f t="shared" si="2406"/>
        <v>0</v>
      </c>
      <c r="AO769" s="14">
        <f t="shared" si="2407"/>
        <v>1763.7660700000001</v>
      </c>
      <c r="AP769" s="42">
        <f t="shared" si="2408"/>
        <v>2542.2659999999996</v>
      </c>
      <c r="AQ769" s="42">
        <f t="shared" si="2409"/>
        <v>0</v>
      </c>
      <c r="AR769" s="42">
        <f t="shared" si="2410"/>
        <v>0</v>
      </c>
      <c r="AS769" s="42">
        <f t="shared" si="2411"/>
        <v>0</v>
      </c>
      <c r="AT769" s="42">
        <f t="shared" si="2412"/>
        <v>0</v>
      </c>
      <c r="AU769" s="42">
        <f t="shared" si="2298"/>
        <v>2542.2659999999996</v>
      </c>
      <c r="AV769" s="42">
        <f t="shared" si="2299"/>
        <v>-71.265999999999622</v>
      </c>
      <c r="AW769" s="42">
        <f t="shared" si="2300"/>
        <v>2471</v>
      </c>
      <c r="AX769" s="42">
        <f t="shared" si="2301"/>
        <v>2562.2999999999997</v>
      </c>
      <c r="AY769" s="42">
        <f t="shared" si="2302"/>
        <v>2562.2999999999997</v>
      </c>
      <c r="AZ769" s="42">
        <f t="shared" si="2413"/>
        <v>0</v>
      </c>
      <c r="BA769" s="43">
        <f t="shared" si="2303"/>
        <v>99.269554405400541</v>
      </c>
      <c r="BB769" s="20"/>
    </row>
    <row r="770" spans="2:54" x14ac:dyDescent="0.3">
      <c r="B770" s="38" t="s">
        <v>480</v>
      </c>
      <c r="C770" s="38" t="s">
        <v>94</v>
      </c>
      <c r="D770" s="38" t="s">
        <v>172</v>
      </c>
      <c r="E770" s="39" t="str">
        <f t="shared" si="2293"/>
        <v>0314</v>
      </c>
      <c r="F770" s="38" t="s">
        <v>74</v>
      </c>
      <c r="G770" s="39"/>
      <c r="H770" s="40" t="s">
        <v>75</v>
      </c>
      <c r="I770" s="18">
        <f t="shared" ref="I770:S770" si="2414">I771+I773</f>
        <v>2471</v>
      </c>
      <c r="J770" s="18">
        <f t="shared" si="2414"/>
        <v>2562.2999999999997</v>
      </c>
      <c r="K770" s="18">
        <f t="shared" si="2414"/>
        <v>2562.2999999999997</v>
      </c>
      <c r="L770" s="18">
        <f t="shared" si="2414"/>
        <v>0</v>
      </c>
      <c r="M770" s="18">
        <f t="shared" si="2414"/>
        <v>0</v>
      </c>
      <c r="N770" s="18">
        <f t="shared" si="2414"/>
        <v>0</v>
      </c>
      <c r="O770" s="18">
        <f t="shared" si="2414"/>
        <v>0</v>
      </c>
      <c r="P770" s="18">
        <f t="shared" si="2414"/>
        <v>0</v>
      </c>
      <c r="Q770" s="18">
        <f t="shared" si="2414"/>
        <v>0</v>
      </c>
      <c r="R770" s="18">
        <f t="shared" si="2414"/>
        <v>0</v>
      </c>
      <c r="S770" s="18">
        <f t="shared" si="2414"/>
        <v>0</v>
      </c>
      <c r="T770" s="18">
        <f t="shared" si="2166"/>
        <v>2471</v>
      </c>
      <c r="U770" s="18">
        <f t="shared" si="2295"/>
        <v>2562.2999999999997</v>
      </c>
      <c r="V770" s="18">
        <f t="shared" si="2296"/>
        <v>2562.2999999999997</v>
      </c>
      <c r="W770" s="18">
        <f t="shared" ref="W770:AT770" si="2415">W771+W773</f>
        <v>0</v>
      </c>
      <c r="X770" s="18">
        <f t="shared" si="2415"/>
        <v>0</v>
      </c>
      <c r="Y770" s="18">
        <f t="shared" si="2415"/>
        <v>0</v>
      </c>
      <c r="Z770" s="18">
        <f t="shared" si="2415"/>
        <v>0</v>
      </c>
      <c r="AA770" s="18">
        <f t="shared" si="2415"/>
        <v>0</v>
      </c>
      <c r="AB770" s="18">
        <f t="shared" si="2415"/>
        <v>0</v>
      </c>
      <c r="AC770" s="18">
        <f t="shared" si="2415"/>
        <v>0</v>
      </c>
      <c r="AD770" s="18">
        <f t="shared" si="2415"/>
        <v>0</v>
      </c>
      <c r="AE770" s="18">
        <f t="shared" si="2415"/>
        <v>0</v>
      </c>
      <c r="AF770" s="41">
        <f t="shared" si="2415"/>
        <v>2542.2659999999996</v>
      </c>
      <c r="AG770" s="41">
        <f t="shared" si="2415"/>
        <v>0</v>
      </c>
      <c r="AH770" s="41">
        <f t="shared" si="2415"/>
        <v>2542.2659999999996</v>
      </c>
      <c r="AI770" s="41">
        <f t="shared" si="2415"/>
        <v>0</v>
      </c>
      <c r="AJ770" s="41">
        <f t="shared" si="2415"/>
        <v>0</v>
      </c>
      <c r="AK770" s="41">
        <f t="shared" si="2415"/>
        <v>0</v>
      </c>
      <c r="AL770" s="41">
        <f t="shared" si="2415"/>
        <v>2523.6961299999998</v>
      </c>
      <c r="AM770" s="41">
        <f t="shared" si="2415"/>
        <v>2523.6961299999998</v>
      </c>
      <c r="AN770" s="41">
        <f t="shared" si="2415"/>
        <v>0</v>
      </c>
      <c r="AO770" s="42">
        <f t="shared" si="2415"/>
        <v>1763.7660700000001</v>
      </c>
      <c r="AP770" s="42">
        <f t="shared" si="2415"/>
        <v>2542.2659999999996</v>
      </c>
      <c r="AQ770" s="42">
        <f t="shared" si="2415"/>
        <v>0</v>
      </c>
      <c r="AR770" s="42">
        <f t="shared" si="2415"/>
        <v>0</v>
      </c>
      <c r="AS770" s="42">
        <f t="shared" si="2415"/>
        <v>0</v>
      </c>
      <c r="AT770" s="42">
        <f t="shared" si="2415"/>
        <v>0</v>
      </c>
      <c r="AU770" s="42">
        <f t="shared" si="2298"/>
        <v>2542.2659999999996</v>
      </c>
      <c r="AV770" s="42">
        <f t="shared" si="2299"/>
        <v>-71.265999999999622</v>
      </c>
      <c r="AW770" s="42">
        <f t="shared" si="2300"/>
        <v>2471</v>
      </c>
      <c r="AX770" s="42">
        <f t="shared" si="2301"/>
        <v>2562.2999999999997</v>
      </c>
      <c r="AY770" s="42">
        <f t="shared" si="2302"/>
        <v>2562.2999999999997</v>
      </c>
      <c r="AZ770" s="42">
        <f>AZ771+AZ773</f>
        <v>0</v>
      </c>
      <c r="BA770" s="43">
        <f t="shared" si="2303"/>
        <v>99.269554405400541</v>
      </c>
      <c r="BB770" s="20"/>
    </row>
    <row r="771" spans="2:54" ht="31.2" x14ac:dyDescent="0.3">
      <c r="B771" s="38" t="s">
        <v>480</v>
      </c>
      <c r="C771" s="38" t="s">
        <v>94</v>
      </c>
      <c r="D771" s="38" t="s">
        <v>172</v>
      </c>
      <c r="E771" s="39" t="str">
        <f t="shared" si="2293"/>
        <v>0314</v>
      </c>
      <c r="F771" s="38" t="s">
        <v>174</v>
      </c>
      <c r="G771" s="39"/>
      <c r="H771" s="40" t="s">
        <v>175</v>
      </c>
      <c r="I771" s="18">
        <f t="shared" ref="I771:S771" si="2416">I772</f>
        <v>193.7</v>
      </c>
      <c r="J771" s="18">
        <f t="shared" si="2416"/>
        <v>193.7</v>
      </c>
      <c r="K771" s="18">
        <f t="shared" si="2416"/>
        <v>193.7</v>
      </c>
      <c r="L771" s="18">
        <f t="shared" si="2416"/>
        <v>0</v>
      </c>
      <c r="M771" s="18">
        <f t="shared" si="2416"/>
        <v>0</v>
      </c>
      <c r="N771" s="18">
        <f t="shared" si="2416"/>
        <v>0</v>
      </c>
      <c r="O771" s="18">
        <f t="shared" si="2416"/>
        <v>0</v>
      </c>
      <c r="P771" s="18">
        <f t="shared" si="2416"/>
        <v>0</v>
      </c>
      <c r="Q771" s="18">
        <f t="shared" si="2416"/>
        <v>0</v>
      </c>
      <c r="R771" s="18">
        <f t="shared" si="2416"/>
        <v>0</v>
      </c>
      <c r="S771" s="18">
        <f t="shared" si="2416"/>
        <v>0</v>
      </c>
      <c r="T771" s="18">
        <f t="shared" si="2166"/>
        <v>193.7</v>
      </c>
      <c r="U771" s="18">
        <f t="shared" si="2295"/>
        <v>193.7</v>
      </c>
      <c r="V771" s="18">
        <f t="shared" si="2296"/>
        <v>193.7</v>
      </c>
      <c r="W771" s="18">
        <f t="shared" ref="W771:AT771" si="2417">W772</f>
        <v>0</v>
      </c>
      <c r="X771" s="18">
        <f t="shared" si="2417"/>
        <v>0</v>
      </c>
      <c r="Y771" s="18">
        <f t="shared" si="2417"/>
        <v>0</v>
      </c>
      <c r="Z771" s="18">
        <f t="shared" si="2417"/>
        <v>0</v>
      </c>
      <c r="AA771" s="18">
        <f t="shared" si="2417"/>
        <v>0</v>
      </c>
      <c r="AB771" s="18">
        <f t="shared" si="2417"/>
        <v>0</v>
      </c>
      <c r="AC771" s="18">
        <f t="shared" si="2417"/>
        <v>0</v>
      </c>
      <c r="AD771" s="18">
        <f t="shared" si="2417"/>
        <v>0</v>
      </c>
      <c r="AE771" s="18">
        <f t="shared" si="2417"/>
        <v>0</v>
      </c>
      <c r="AF771" s="41">
        <f t="shared" si="2417"/>
        <v>193.7</v>
      </c>
      <c r="AG771" s="41">
        <f t="shared" si="2417"/>
        <v>0</v>
      </c>
      <c r="AH771" s="41">
        <f t="shared" si="2417"/>
        <v>193.7</v>
      </c>
      <c r="AI771" s="41">
        <f t="shared" si="2417"/>
        <v>0</v>
      </c>
      <c r="AJ771" s="41">
        <f t="shared" si="2417"/>
        <v>0</v>
      </c>
      <c r="AK771" s="41">
        <f t="shared" si="2417"/>
        <v>0</v>
      </c>
      <c r="AL771" s="41">
        <f t="shared" si="2417"/>
        <v>181.80597</v>
      </c>
      <c r="AM771" s="41">
        <f t="shared" si="2417"/>
        <v>181.80597</v>
      </c>
      <c r="AN771" s="41">
        <f t="shared" si="2417"/>
        <v>0</v>
      </c>
      <c r="AO771" s="14">
        <f t="shared" si="2417"/>
        <v>126.89077</v>
      </c>
      <c r="AP771" s="42">
        <f t="shared" si="2417"/>
        <v>193.7</v>
      </c>
      <c r="AQ771" s="42">
        <f t="shared" si="2417"/>
        <v>0</v>
      </c>
      <c r="AR771" s="42">
        <f t="shared" si="2417"/>
        <v>0</v>
      </c>
      <c r="AS771" s="42">
        <f t="shared" si="2417"/>
        <v>0</v>
      </c>
      <c r="AT771" s="42">
        <f t="shared" si="2417"/>
        <v>0</v>
      </c>
      <c r="AU771" s="42">
        <f t="shared" si="2298"/>
        <v>193.7</v>
      </c>
      <c r="AV771" s="42">
        <f t="shared" si="2299"/>
        <v>0</v>
      </c>
      <c r="AW771" s="42">
        <f t="shared" si="2300"/>
        <v>193.7</v>
      </c>
      <c r="AX771" s="42">
        <f t="shared" si="2301"/>
        <v>193.7</v>
      </c>
      <c r="AY771" s="42">
        <f t="shared" si="2302"/>
        <v>193.7</v>
      </c>
      <c r="AZ771" s="42">
        <f>AZ772</f>
        <v>0</v>
      </c>
      <c r="BA771" s="43">
        <f t="shared" si="2303"/>
        <v>93.859561177077964</v>
      </c>
      <c r="BB771" s="20"/>
    </row>
    <row r="772" spans="2:54" ht="31.2" x14ac:dyDescent="0.3">
      <c r="B772" s="38" t="s">
        <v>480</v>
      </c>
      <c r="C772" s="38" t="s">
        <v>94</v>
      </c>
      <c r="D772" s="38" t="s">
        <v>172</v>
      </c>
      <c r="E772" s="39" t="str">
        <f t="shared" si="2293"/>
        <v>0314</v>
      </c>
      <c r="F772" s="38" t="s">
        <v>174</v>
      </c>
      <c r="G772" s="38" t="s">
        <v>54</v>
      </c>
      <c r="H772" s="40" t="s">
        <v>55</v>
      </c>
      <c r="I772" s="18">
        <v>193.7</v>
      </c>
      <c r="J772" s="18">
        <v>193.7</v>
      </c>
      <c r="K772" s="18">
        <v>193.7</v>
      </c>
      <c r="L772" s="18"/>
      <c r="M772" s="18"/>
      <c r="N772" s="18"/>
      <c r="O772" s="18">
        <v>0</v>
      </c>
      <c r="P772" s="18">
        <v>0</v>
      </c>
      <c r="Q772" s="18">
        <v>0</v>
      </c>
      <c r="R772" s="18">
        <v>0</v>
      </c>
      <c r="S772" s="18"/>
      <c r="T772" s="18">
        <f t="shared" si="2166"/>
        <v>193.7</v>
      </c>
      <c r="U772" s="18">
        <f t="shared" si="2295"/>
        <v>193.7</v>
      </c>
      <c r="V772" s="18">
        <f t="shared" si="2296"/>
        <v>193.7</v>
      </c>
      <c r="W772" s="18"/>
      <c r="X772" s="18"/>
      <c r="Y772" s="18"/>
      <c r="Z772" s="18"/>
      <c r="AA772" s="18"/>
      <c r="AB772" s="18"/>
      <c r="AC772" s="18"/>
      <c r="AD772" s="18"/>
      <c r="AE772" s="18"/>
      <c r="AF772" s="41">
        <v>193.7</v>
      </c>
      <c r="AG772" s="41"/>
      <c r="AH772" s="41">
        <f>AF772</f>
        <v>193.7</v>
      </c>
      <c r="AI772" s="41">
        <f>AG772</f>
        <v>0</v>
      </c>
      <c r="AJ772" s="41">
        <v>0</v>
      </c>
      <c r="AK772" s="41">
        <v>0</v>
      </c>
      <c r="AL772" s="41">
        <v>181.80597</v>
      </c>
      <c r="AM772" s="41">
        <f>AL772</f>
        <v>181.80597</v>
      </c>
      <c r="AN772" s="41">
        <v>0</v>
      </c>
      <c r="AO772" s="42">
        <v>126.89077</v>
      </c>
      <c r="AP772" s="42">
        <v>193.7</v>
      </c>
      <c r="AQ772" s="42">
        <v>0</v>
      </c>
      <c r="AR772" s="42">
        <v>0</v>
      </c>
      <c r="AS772" s="42">
        <v>0</v>
      </c>
      <c r="AT772" s="42">
        <v>0</v>
      </c>
      <c r="AU772" s="42">
        <f t="shared" si="2298"/>
        <v>193.7</v>
      </c>
      <c r="AV772" s="42">
        <f t="shared" si="2299"/>
        <v>0</v>
      </c>
      <c r="AW772" s="42">
        <f t="shared" si="2300"/>
        <v>193.7</v>
      </c>
      <c r="AX772" s="42">
        <f t="shared" si="2301"/>
        <v>193.7</v>
      </c>
      <c r="AY772" s="42">
        <f t="shared" si="2302"/>
        <v>193.7</v>
      </c>
      <c r="AZ772" s="42"/>
      <c r="BA772" s="43">
        <f t="shared" si="2303"/>
        <v>93.859561177077964</v>
      </c>
      <c r="BB772" s="44"/>
    </row>
    <row r="773" spans="2:54" ht="46.8" x14ac:dyDescent="0.3">
      <c r="B773" s="38" t="s">
        <v>480</v>
      </c>
      <c r="C773" s="38" t="s">
        <v>94</v>
      </c>
      <c r="D773" s="38" t="s">
        <v>172</v>
      </c>
      <c r="E773" s="39" t="str">
        <f t="shared" si="2293"/>
        <v>0314</v>
      </c>
      <c r="F773" s="38" t="s">
        <v>507</v>
      </c>
      <c r="G773" s="39"/>
      <c r="H773" s="40" t="s">
        <v>508</v>
      </c>
      <c r="I773" s="18">
        <f t="shared" ref="I773:S773" si="2418">I774+I775</f>
        <v>2277.3000000000002</v>
      </c>
      <c r="J773" s="18">
        <f t="shared" si="2418"/>
        <v>2368.6</v>
      </c>
      <c r="K773" s="18">
        <f t="shared" si="2418"/>
        <v>2368.6</v>
      </c>
      <c r="L773" s="18">
        <f t="shared" si="2418"/>
        <v>0</v>
      </c>
      <c r="M773" s="18">
        <f t="shared" si="2418"/>
        <v>0</v>
      </c>
      <c r="N773" s="18">
        <f t="shared" si="2418"/>
        <v>0</v>
      </c>
      <c r="O773" s="18">
        <f t="shared" si="2418"/>
        <v>0</v>
      </c>
      <c r="P773" s="18">
        <f t="shared" si="2418"/>
        <v>0</v>
      </c>
      <c r="Q773" s="18">
        <f t="shared" si="2418"/>
        <v>0</v>
      </c>
      <c r="R773" s="18">
        <f t="shared" si="2418"/>
        <v>0</v>
      </c>
      <c r="S773" s="18">
        <f t="shared" si="2418"/>
        <v>0</v>
      </c>
      <c r="T773" s="18">
        <f t="shared" ref="T773:T836" si="2419">I773+L773+S773+R773+Q773+P773+O773</f>
        <v>2277.3000000000002</v>
      </c>
      <c r="U773" s="18">
        <f t="shared" si="2295"/>
        <v>2368.6</v>
      </c>
      <c r="V773" s="18">
        <f t="shared" si="2296"/>
        <v>2368.6</v>
      </c>
      <c r="W773" s="18">
        <f t="shared" ref="W773:AT773" si="2420">W774+W775</f>
        <v>0</v>
      </c>
      <c r="X773" s="18">
        <f t="shared" si="2420"/>
        <v>0</v>
      </c>
      <c r="Y773" s="18">
        <f t="shared" si="2420"/>
        <v>0</v>
      </c>
      <c r="Z773" s="18">
        <f t="shared" si="2420"/>
        <v>0</v>
      </c>
      <c r="AA773" s="18">
        <f t="shared" si="2420"/>
        <v>0</v>
      </c>
      <c r="AB773" s="18">
        <f t="shared" si="2420"/>
        <v>0</v>
      </c>
      <c r="AC773" s="18">
        <f t="shared" si="2420"/>
        <v>0</v>
      </c>
      <c r="AD773" s="18">
        <f t="shared" si="2420"/>
        <v>0</v>
      </c>
      <c r="AE773" s="18">
        <f t="shared" si="2420"/>
        <v>0</v>
      </c>
      <c r="AF773" s="41">
        <f t="shared" si="2420"/>
        <v>2348.5659999999998</v>
      </c>
      <c r="AG773" s="43">
        <f t="shared" si="2420"/>
        <v>0</v>
      </c>
      <c r="AH773" s="41">
        <f t="shared" si="2420"/>
        <v>2348.5659999999998</v>
      </c>
      <c r="AI773" s="41">
        <f t="shared" si="2420"/>
        <v>0</v>
      </c>
      <c r="AJ773" s="41">
        <f t="shared" si="2420"/>
        <v>0</v>
      </c>
      <c r="AK773" s="41">
        <f t="shared" si="2420"/>
        <v>0</v>
      </c>
      <c r="AL773" s="41">
        <f t="shared" si="2420"/>
        <v>2341.8901599999999</v>
      </c>
      <c r="AM773" s="41">
        <f t="shared" si="2420"/>
        <v>2341.8901599999999</v>
      </c>
      <c r="AN773" s="41">
        <f t="shared" si="2420"/>
        <v>0</v>
      </c>
      <c r="AO773" s="14">
        <f t="shared" si="2420"/>
        <v>1636.8753000000002</v>
      </c>
      <c r="AP773" s="42">
        <f t="shared" si="2420"/>
        <v>2348.5659999999998</v>
      </c>
      <c r="AQ773" s="42">
        <f t="shared" si="2420"/>
        <v>0</v>
      </c>
      <c r="AR773" s="42">
        <f t="shared" si="2420"/>
        <v>0</v>
      </c>
      <c r="AS773" s="42">
        <f t="shared" si="2420"/>
        <v>0</v>
      </c>
      <c r="AT773" s="42">
        <f t="shared" si="2420"/>
        <v>0</v>
      </c>
      <c r="AU773" s="42">
        <f t="shared" si="2298"/>
        <v>2348.5659999999998</v>
      </c>
      <c r="AV773" s="42">
        <f t="shared" si="2299"/>
        <v>-71.265999999999622</v>
      </c>
      <c r="AW773" s="42">
        <f t="shared" si="2300"/>
        <v>2277.3000000000002</v>
      </c>
      <c r="AX773" s="42">
        <f t="shared" si="2301"/>
        <v>2368.6</v>
      </c>
      <c r="AY773" s="42">
        <f t="shared" si="2302"/>
        <v>2368.6</v>
      </c>
      <c r="AZ773" s="42">
        <f>AZ774+AZ775</f>
        <v>0</v>
      </c>
      <c r="BA773" s="43">
        <f t="shared" si="2303"/>
        <v>99.71574824807989</v>
      </c>
      <c r="BB773" s="20"/>
    </row>
    <row r="774" spans="2:54" ht="78" x14ac:dyDescent="0.3">
      <c r="B774" s="38" t="s">
        <v>480</v>
      </c>
      <c r="C774" s="38" t="s">
        <v>94</v>
      </c>
      <c r="D774" s="38" t="s">
        <v>172</v>
      </c>
      <c r="E774" s="39" t="str">
        <f t="shared" si="2293"/>
        <v>0314</v>
      </c>
      <c r="F774" s="38" t="s">
        <v>507</v>
      </c>
      <c r="G774" s="38" t="s">
        <v>66</v>
      </c>
      <c r="H774" s="40" t="s">
        <v>67</v>
      </c>
      <c r="I774" s="18">
        <v>1048.8</v>
      </c>
      <c r="J774" s="18">
        <v>1140</v>
      </c>
      <c r="K774" s="18">
        <v>1140</v>
      </c>
      <c r="L774" s="18"/>
      <c r="M774" s="18"/>
      <c r="N774" s="18"/>
      <c r="O774" s="18">
        <v>0</v>
      </c>
      <c r="P774" s="18">
        <v>0</v>
      </c>
      <c r="Q774" s="18">
        <v>0</v>
      </c>
      <c r="R774" s="18">
        <v>0</v>
      </c>
      <c r="S774" s="18"/>
      <c r="T774" s="18">
        <f t="shared" si="2419"/>
        <v>1048.8</v>
      </c>
      <c r="U774" s="18">
        <f t="shared" si="2295"/>
        <v>1140</v>
      </c>
      <c r="V774" s="18">
        <f t="shared" si="2296"/>
        <v>1140</v>
      </c>
      <c r="W774" s="18"/>
      <c r="X774" s="18"/>
      <c r="Y774" s="18"/>
      <c r="Z774" s="18"/>
      <c r="AA774" s="18"/>
      <c r="AB774" s="18"/>
      <c r="AC774" s="18"/>
      <c r="AD774" s="18"/>
      <c r="AE774" s="18"/>
      <c r="AF774" s="41">
        <v>1224.3313599999999</v>
      </c>
      <c r="AG774" s="41"/>
      <c r="AH774" s="41">
        <f t="shared" ref="AH774:AH775" si="2421">AF774</f>
        <v>1224.3313599999999</v>
      </c>
      <c r="AI774" s="41">
        <f t="shared" ref="AI774:AI775" si="2422">AG774</f>
        <v>0</v>
      </c>
      <c r="AJ774" s="41">
        <v>0</v>
      </c>
      <c r="AK774" s="41">
        <v>0</v>
      </c>
      <c r="AL774" s="41">
        <v>1224.3313599999999</v>
      </c>
      <c r="AM774" s="41">
        <f t="shared" ref="AM774:AM775" si="2423">AL774</f>
        <v>1224.3313599999999</v>
      </c>
      <c r="AN774" s="41">
        <v>0</v>
      </c>
      <c r="AO774" s="42">
        <v>757.74103000000002</v>
      </c>
      <c r="AP774" s="42">
        <v>1224.242</v>
      </c>
      <c r="AQ774" s="42">
        <v>0</v>
      </c>
      <c r="AR774" s="42">
        <v>0</v>
      </c>
      <c r="AS774" s="42">
        <v>0</v>
      </c>
      <c r="AT774" s="42">
        <v>0</v>
      </c>
      <c r="AU774" s="42">
        <f t="shared" si="2298"/>
        <v>1224.242</v>
      </c>
      <c r="AV774" s="42">
        <f t="shared" si="2299"/>
        <v>-175.44200000000001</v>
      </c>
      <c r="AW774" s="42">
        <f t="shared" si="2300"/>
        <v>1048.8</v>
      </c>
      <c r="AX774" s="42">
        <f t="shared" si="2301"/>
        <v>1140</v>
      </c>
      <c r="AY774" s="42">
        <f t="shared" si="2302"/>
        <v>1140</v>
      </c>
      <c r="AZ774" s="42"/>
      <c r="BA774" s="43">
        <f t="shared" si="2303"/>
        <v>100</v>
      </c>
      <c r="BB774" s="44"/>
    </row>
    <row r="775" spans="2:54" ht="31.2" x14ac:dyDescent="0.3">
      <c r="B775" s="38" t="s">
        <v>480</v>
      </c>
      <c r="C775" s="38" t="s">
        <v>94</v>
      </c>
      <c r="D775" s="38" t="s">
        <v>172</v>
      </c>
      <c r="E775" s="39" t="str">
        <f t="shared" si="2293"/>
        <v>0314</v>
      </c>
      <c r="F775" s="38" t="s">
        <v>507</v>
      </c>
      <c r="G775" s="38" t="s">
        <v>54</v>
      </c>
      <c r="H775" s="40" t="s">
        <v>55</v>
      </c>
      <c r="I775" s="18">
        <v>1228.5</v>
      </c>
      <c r="J775" s="18">
        <v>1228.5999999999999</v>
      </c>
      <c r="K775" s="18">
        <v>1228.5999999999999</v>
      </c>
      <c r="L775" s="18"/>
      <c r="M775" s="18"/>
      <c r="N775" s="18"/>
      <c r="O775" s="18">
        <v>0</v>
      </c>
      <c r="P775" s="18">
        <v>0</v>
      </c>
      <c r="Q775" s="18">
        <v>0</v>
      </c>
      <c r="R775" s="18">
        <v>0</v>
      </c>
      <c r="S775" s="18"/>
      <c r="T775" s="18">
        <f t="shared" si="2419"/>
        <v>1228.5</v>
      </c>
      <c r="U775" s="18">
        <f t="shared" si="2295"/>
        <v>1228.5999999999999</v>
      </c>
      <c r="V775" s="18">
        <f t="shared" si="2296"/>
        <v>1228.5999999999999</v>
      </c>
      <c r="W775" s="18"/>
      <c r="X775" s="18"/>
      <c r="Y775" s="18"/>
      <c r="Z775" s="18"/>
      <c r="AA775" s="18"/>
      <c r="AB775" s="18"/>
      <c r="AC775" s="18"/>
      <c r="AD775" s="18"/>
      <c r="AE775" s="18"/>
      <c r="AF775" s="41">
        <v>1124.2346399999999</v>
      </c>
      <c r="AG775" s="41"/>
      <c r="AH775" s="41">
        <f t="shared" si="2421"/>
        <v>1124.2346399999999</v>
      </c>
      <c r="AI775" s="41">
        <f t="shared" si="2422"/>
        <v>0</v>
      </c>
      <c r="AJ775" s="41">
        <v>0</v>
      </c>
      <c r="AK775" s="41">
        <v>0</v>
      </c>
      <c r="AL775" s="41">
        <v>1117.5588</v>
      </c>
      <c r="AM775" s="41">
        <f t="shared" si="2423"/>
        <v>1117.5588</v>
      </c>
      <c r="AN775" s="41">
        <v>0</v>
      </c>
      <c r="AO775" s="14">
        <v>879.13427000000001</v>
      </c>
      <c r="AP775" s="42">
        <v>1124.3240000000001</v>
      </c>
      <c r="AQ775" s="42">
        <v>0</v>
      </c>
      <c r="AR775" s="42">
        <v>0</v>
      </c>
      <c r="AS775" s="42">
        <v>0</v>
      </c>
      <c r="AT775" s="42">
        <v>0</v>
      </c>
      <c r="AU775" s="42">
        <f t="shared" si="2298"/>
        <v>1124.3240000000001</v>
      </c>
      <c r="AV775" s="42">
        <f t="shared" si="2299"/>
        <v>104.17599999999993</v>
      </c>
      <c r="AW775" s="42">
        <f t="shared" si="2300"/>
        <v>1228.5</v>
      </c>
      <c r="AX775" s="42">
        <f t="shared" si="2301"/>
        <v>1228.5999999999999</v>
      </c>
      <c r="AY775" s="42">
        <f t="shared" si="2302"/>
        <v>1228.5999999999999</v>
      </c>
      <c r="AZ775" s="42"/>
      <c r="BA775" s="43">
        <f t="shared" si="2303"/>
        <v>99.406188017832292</v>
      </c>
      <c r="BB775" s="44"/>
    </row>
    <row r="776" spans="2:54" s="21" customFormat="1" x14ac:dyDescent="0.3">
      <c r="B776" s="22" t="s">
        <v>480</v>
      </c>
      <c r="C776" s="22" t="s">
        <v>84</v>
      </c>
      <c r="D776" s="22"/>
      <c r="E776" s="23" t="str">
        <f t="shared" si="2293"/>
        <v>04</v>
      </c>
      <c r="F776" s="22"/>
      <c r="G776" s="22"/>
      <c r="H776" s="24" t="s">
        <v>85</v>
      </c>
      <c r="I776" s="25">
        <f t="shared" ref="I776:S776" si="2424">I791+I777</f>
        <v>5408.7000000000007</v>
      </c>
      <c r="J776" s="25">
        <f t="shared" si="2424"/>
        <v>5336.7000000000007</v>
      </c>
      <c r="K776" s="25">
        <f t="shared" si="2424"/>
        <v>5336.7000000000007</v>
      </c>
      <c r="L776" s="25">
        <f t="shared" si="2424"/>
        <v>0</v>
      </c>
      <c r="M776" s="25">
        <f t="shared" si="2424"/>
        <v>0</v>
      </c>
      <c r="N776" s="25">
        <f t="shared" si="2424"/>
        <v>0</v>
      </c>
      <c r="O776" s="25">
        <f t="shared" si="2424"/>
        <v>0</v>
      </c>
      <c r="P776" s="25">
        <f t="shared" si="2424"/>
        <v>0</v>
      </c>
      <c r="Q776" s="25">
        <f t="shared" si="2424"/>
        <v>0</v>
      </c>
      <c r="R776" s="25">
        <f t="shared" si="2424"/>
        <v>0</v>
      </c>
      <c r="S776" s="25">
        <f t="shared" si="2424"/>
        <v>0</v>
      </c>
      <c r="T776" s="25">
        <f t="shared" si="2419"/>
        <v>5408.7000000000007</v>
      </c>
      <c r="U776" s="25">
        <f t="shared" si="2295"/>
        <v>5336.7000000000007</v>
      </c>
      <c r="V776" s="25">
        <f t="shared" si="2296"/>
        <v>5336.7000000000007</v>
      </c>
      <c r="W776" s="25">
        <f t="shared" ref="W776:AT776" si="2425">W791+W777</f>
        <v>0</v>
      </c>
      <c r="X776" s="25">
        <f t="shared" si="2425"/>
        <v>0</v>
      </c>
      <c r="Y776" s="25">
        <f t="shared" si="2425"/>
        <v>0</v>
      </c>
      <c r="Z776" s="25">
        <f t="shared" si="2425"/>
        <v>0</v>
      </c>
      <c r="AA776" s="25">
        <f t="shared" si="2425"/>
        <v>0</v>
      </c>
      <c r="AB776" s="25">
        <f t="shared" si="2425"/>
        <v>0</v>
      </c>
      <c r="AC776" s="25">
        <f t="shared" si="2425"/>
        <v>0</v>
      </c>
      <c r="AD776" s="25">
        <f t="shared" si="2425"/>
        <v>0</v>
      </c>
      <c r="AE776" s="25">
        <f t="shared" si="2425"/>
        <v>0</v>
      </c>
      <c r="AF776" s="26">
        <f t="shared" si="2425"/>
        <v>9048.378130000001</v>
      </c>
      <c r="AG776" s="26">
        <f t="shared" si="2425"/>
        <v>0</v>
      </c>
      <c r="AH776" s="26">
        <f t="shared" si="2425"/>
        <v>0</v>
      </c>
      <c r="AI776" s="26">
        <f t="shared" si="2425"/>
        <v>0</v>
      </c>
      <c r="AJ776" s="26">
        <f t="shared" si="2425"/>
        <v>0</v>
      </c>
      <c r="AK776" s="26">
        <f t="shared" si="2425"/>
        <v>0</v>
      </c>
      <c r="AL776" s="26">
        <f t="shared" si="2425"/>
        <v>8934.3402100000003</v>
      </c>
      <c r="AM776" s="26">
        <f t="shared" si="2425"/>
        <v>0</v>
      </c>
      <c r="AN776" s="26">
        <f t="shared" si="2425"/>
        <v>0</v>
      </c>
      <c r="AO776" s="27">
        <f t="shared" si="2425"/>
        <v>156</v>
      </c>
      <c r="AP776" s="27">
        <f t="shared" si="2425"/>
        <v>9510.1950000000015</v>
      </c>
      <c r="AQ776" s="27">
        <f t="shared" si="2425"/>
        <v>0</v>
      </c>
      <c r="AR776" s="27">
        <f t="shared" si="2425"/>
        <v>0</v>
      </c>
      <c r="AS776" s="27">
        <f t="shared" si="2425"/>
        <v>0</v>
      </c>
      <c r="AT776" s="27">
        <f t="shared" si="2425"/>
        <v>0</v>
      </c>
      <c r="AU776" s="27">
        <f t="shared" si="2298"/>
        <v>9510.1950000000015</v>
      </c>
      <c r="AV776" s="27">
        <f t="shared" si="2299"/>
        <v>-4101.4950000000008</v>
      </c>
      <c r="AW776" s="27">
        <f t="shared" si="2300"/>
        <v>5408.7000000000007</v>
      </c>
      <c r="AX776" s="27">
        <f t="shared" si="2301"/>
        <v>5336.7000000000007</v>
      </c>
      <c r="AY776" s="27">
        <f t="shared" si="2302"/>
        <v>5336.7000000000007</v>
      </c>
      <c r="AZ776" s="27">
        <f>AZ791+AZ777</f>
        <v>0</v>
      </c>
      <c r="BA776" s="28">
        <f t="shared" si="2303"/>
        <v>98.739686622711901</v>
      </c>
      <c r="BB776" s="20"/>
    </row>
    <row r="777" spans="2:54" s="30" customFormat="1" x14ac:dyDescent="0.3">
      <c r="B777" s="31" t="s">
        <v>480</v>
      </c>
      <c r="C777" s="31" t="s">
        <v>84</v>
      </c>
      <c r="D777" s="31" t="s">
        <v>86</v>
      </c>
      <c r="E777" s="29" t="str">
        <f t="shared" si="2293"/>
        <v>0409</v>
      </c>
      <c r="F777" s="31"/>
      <c r="G777" s="29"/>
      <c r="H777" s="32" t="s">
        <v>87</v>
      </c>
      <c r="I777" s="33">
        <f t="shared" ref="I777:S777" si="2426">I778+I783</f>
        <v>5048.7000000000007</v>
      </c>
      <c r="J777" s="33">
        <f t="shared" si="2426"/>
        <v>5048.7000000000007</v>
      </c>
      <c r="K777" s="33">
        <f t="shared" si="2426"/>
        <v>5048.7000000000007</v>
      </c>
      <c r="L777" s="33">
        <f t="shared" si="2426"/>
        <v>0</v>
      </c>
      <c r="M777" s="33">
        <f t="shared" si="2426"/>
        <v>0</v>
      </c>
      <c r="N777" s="33">
        <f t="shared" si="2426"/>
        <v>0</v>
      </c>
      <c r="O777" s="33">
        <f t="shared" si="2426"/>
        <v>0</v>
      </c>
      <c r="P777" s="33">
        <f t="shared" si="2426"/>
        <v>0</v>
      </c>
      <c r="Q777" s="33">
        <f t="shared" si="2426"/>
        <v>0</v>
      </c>
      <c r="R777" s="33">
        <f t="shared" si="2426"/>
        <v>0</v>
      </c>
      <c r="S777" s="33">
        <f t="shared" si="2426"/>
        <v>0</v>
      </c>
      <c r="T777" s="33">
        <f t="shared" si="2419"/>
        <v>5048.7000000000007</v>
      </c>
      <c r="U777" s="33">
        <f t="shared" si="2295"/>
        <v>5048.7000000000007</v>
      </c>
      <c r="V777" s="33">
        <f t="shared" si="2296"/>
        <v>5048.7000000000007</v>
      </c>
      <c r="W777" s="33">
        <f t="shared" ref="W777:AT777" si="2427">W778+W783</f>
        <v>0</v>
      </c>
      <c r="X777" s="33">
        <f t="shared" si="2427"/>
        <v>0</v>
      </c>
      <c r="Y777" s="33">
        <f t="shared" si="2427"/>
        <v>0</v>
      </c>
      <c r="Z777" s="33">
        <f t="shared" si="2427"/>
        <v>0</v>
      </c>
      <c r="AA777" s="33">
        <f t="shared" si="2427"/>
        <v>0</v>
      </c>
      <c r="AB777" s="33">
        <f t="shared" si="2427"/>
        <v>0</v>
      </c>
      <c r="AC777" s="33">
        <f t="shared" si="2427"/>
        <v>0</v>
      </c>
      <c r="AD777" s="33">
        <f t="shared" si="2427"/>
        <v>0</v>
      </c>
      <c r="AE777" s="33">
        <f t="shared" si="2427"/>
        <v>0</v>
      </c>
      <c r="AF777" s="34">
        <f t="shared" si="2427"/>
        <v>8688.378130000001</v>
      </c>
      <c r="AG777" s="34">
        <f t="shared" si="2427"/>
        <v>0</v>
      </c>
      <c r="AH777" s="34">
        <f t="shared" si="2427"/>
        <v>0</v>
      </c>
      <c r="AI777" s="34">
        <f t="shared" si="2427"/>
        <v>0</v>
      </c>
      <c r="AJ777" s="34">
        <f t="shared" si="2427"/>
        <v>0</v>
      </c>
      <c r="AK777" s="34">
        <f t="shared" si="2427"/>
        <v>0</v>
      </c>
      <c r="AL777" s="34">
        <f t="shared" si="2427"/>
        <v>8658.3402100000003</v>
      </c>
      <c r="AM777" s="34">
        <f t="shared" si="2427"/>
        <v>0</v>
      </c>
      <c r="AN777" s="34">
        <f t="shared" si="2427"/>
        <v>0</v>
      </c>
      <c r="AO777" s="35">
        <f t="shared" si="2427"/>
        <v>0</v>
      </c>
      <c r="AP777" s="36">
        <f t="shared" si="2427"/>
        <v>9150.1950000000015</v>
      </c>
      <c r="AQ777" s="36">
        <f t="shared" si="2427"/>
        <v>0</v>
      </c>
      <c r="AR777" s="36">
        <f t="shared" si="2427"/>
        <v>0</v>
      </c>
      <c r="AS777" s="36">
        <f t="shared" si="2427"/>
        <v>0</v>
      </c>
      <c r="AT777" s="36">
        <f t="shared" si="2427"/>
        <v>0</v>
      </c>
      <c r="AU777" s="36">
        <f t="shared" si="2298"/>
        <v>9150.1950000000015</v>
      </c>
      <c r="AV777" s="36">
        <f t="shared" si="2299"/>
        <v>-4101.4950000000008</v>
      </c>
      <c r="AW777" s="36">
        <f t="shared" si="2300"/>
        <v>5048.7000000000007</v>
      </c>
      <c r="AX777" s="36">
        <f t="shared" si="2301"/>
        <v>5048.7000000000007</v>
      </c>
      <c r="AY777" s="36">
        <f t="shared" si="2302"/>
        <v>5048.7000000000007</v>
      </c>
      <c r="AZ777" s="36">
        <f>AZ778+AZ783</f>
        <v>0</v>
      </c>
      <c r="BA777" s="37">
        <f t="shared" si="2303"/>
        <v>99.654274715596429</v>
      </c>
      <c r="BB777" s="20"/>
    </row>
    <row r="778" spans="2:54" ht="31.2" x14ac:dyDescent="0.3">
      <c r="B778" s="38" t="s">
        <v>480</v>
      </c>
      <c r="C778" s="38" t="s">
        <v>84</v>
      </c>
      <c r="D778" s="38" t="s">
        <v>86</v>
      </c>
      <c r="E778" s="39" t="str">
        <f t="shared" si="2293"/>
        <v>0409</v>
      </c>
      <c r="F778" s="38" t="s">
        <v>96</v>
      </c>
      <c r="G778" s="39"/>
      <c r="H778" s="40" t="s">
        <v>97</v>
      </c>
      <c r="I778" s="18">
        <f t="shared" ref="I778:I784" si="2428">I779</f>
        <v>639.6</v>
      </c>
      <c r="J778" s="18">
        <f t="shared" ref="J778:J784" si="2429">J779</f>
        <v>639.6</v>
      </c>
      <c r="K778" s="18">
        <f t="shared" ref="K778:K784" si="2430">K779</f>
        <v>639.6</v>
      </c>
      <c r="L778" s="18">
        <f t="shared" ref="L778:L784" si="2431">L779</f>
        <v>0</v>
      </c>
      <c r="M778" s="18">
        <f t="shared" ref="M778:M784" si="2432">M779</f>
        <v>0</v>
      </c>
      <c r="N778" s="18">
        <f t="shared" ref="N778:N784" si="2433">N779</f>
        <v>0</v>
      </c>
      <c r="O778" s="18">
        <f t="shared" ref="O778:O784" si="2434">O779</f>
        <v>0</v>
      </c>
      <c r="P778" s="18">
        <f t="shared" ref="P778:P784" si="2435">P779</f>
        <v>0</v>
      </c>
      <c r="Q778" s="18">
        <f t="shared" ref="Q778:Q784" si="2436">Q779</f>
        <v>0</v>
      </c>
      <c r="R778" s="18">
        <f t="shared" ref="R778:R784" si="2437">R779</f>
        <v>0</v>
      </c>
      <c r="S778" s="18">
        <f t="shared" ref="S778:S784" si="2438">S779</f>
        <v>0</v>
      </c>
      <c r="T778" s="18">
        <f t="shared" si="2419"/>
        <v>639.6</v>
      </c>
      <c r="U778" s="18">
        <f t="shared" si="2295"/>
        <v>639.6</v>
      </c>
      <c r="V778" s="18">
        <f t="shared" si="2296"/>
        <v>639.6</v>
      </c>
      <c r="W778" s="18">
        <f t="shared" ref="W778:W784" si="2439">W779</f>
        <v>0</v>
      </c>
      <c r="X778" s="18">
        <f t="shared" ref="X778:X784" si="2440">X779</f>
        <v>0</v>
      </c>
      <c r="Y778" s="18">
        <f t="shared" ref="Y778:Y784" si="2441">Y779</f>
        <v>0</v>
      </c>
      <c r="Z778" s="18">
        <f t="shared" ref="Z778:Z784" si="2442">Z779</f>
        <v>0</v>
      </c>
      <c r="AA778" s="18">
        <f t="shared" ref="AA778:AA784" si="2443">AA779</f>
        <v>0</v>
      </c>
      <c r="AB778" s="18">
        <f t="shared" ref="AB778:AB784" si="2444">AB779</f>
        <v>0</v>
      </c>
      <c r="AC778" s="18">
        <f t="shared" ref="AC778:AC784" si="2445">AC779</f>
        <v>0</v>
      </c>
      <c r="AD778" s="18">
        <f t="shared" ref="AD778:AD784" si="2446">AD779</f>
        <v>0</v>
      </c>
      <c r="AE778" s="18">
        <f t="shared" ref="AE778:AE784" si="2447">AE779</f>
        <v>0</v>
      </c>
      <c r="AF778" s="41">
        <f t="shared" ref="AF778:AF784" si="2448">AF779</f>
        <v>82.995000000000005</v>
      </c>
      <c r="AG778" s="41">
        <f t="shared" ref="AG778:AG784" si="2449">AG779</f>
        <v>0</v>
      </c>
      <c r="AH778" s="41">
        <f t="shared" ref="AH778:AH784" si="2450">AH779</f>
        <v>0</v>
      </c>
      <c r="AI778" s="41">
        <f t="shared" ref="AI778:AI784" si="2451">AI779</f>
        <v>0</v>
      </c>
      <c r="AJ778" s="41">
        <f t="shared" ref="AJ778:AJ784" si="2452">AJ779</f>
        <v>0</v>
      </c>
      <c r="AK778" s="41">
        <f t="shared" ref="AK778:AK784" si="2453">AK779</f>
        <v>0</v>
      </c>
      <c r="AL778" s="41">
        <f t="shared" ref="AL778:AL784" si="2454">AL779</f>
        <v>82.995000000000005</v>
      </c>
      <c r="AM778" s="41">
        <f t="shared" ref="AM778:AM784" si="2455">AM779</f>
        <v>0</v>
      </c>
      <c r="AN778" s="41">
        <f t="shared" ref="AN778:AN784" si="2456">AN779</f>
        <v>0</v>
      </c>
      <c r="AO778" s="42">
        <f t="shared" ref="AO778:AO784" si="2457">AO779</f>
        <v>0</v>
      </c>
      <c r="AP778" s="42">
        <f t="shared" ref="AP778:AP784" si="2458">AP779</f>
        <v>82.995000000000005</v>
      </c>
      <c r="AQ778" s="42">
        <f t="shared" ref="AQ778:AQ784" si="2459">AQ779</f>
        <v>0</v>
      </c>
      <c r="AR778" s="42">
        <f t="shared" ref="AR778:AR784" si="2460">AR779</f>
        <v>0</v>
      </c>
      <c r="AS778" s="42">
        <f t="shared" ref="AS778:AS784" si="2461">AS779</f>
        <v>0</v>
      </c>
      <c r="AT778" s="42">
        <f t="shared" ref="AT778:AT784" si="2462">AT779</f>
        <v>0</v>
      </c>
      <c r="AU778" s="42">
        <f t="shared" si="2298"/>
        <v>82.995000000000005</v>
      </c>
      <c r="AV778" s="42">
        <f t="shared" si="2299"/>
        <v>556.60500000000002</v>
      </c>
      <c r="AW778" s="42">
        <f t="shared" si="2300"/>
        <v>639.6</v>
      </c>
      <c r="AX778" s="42">
        <f t="shared" si="2301"/>
        <v>639.6</v>
      </c>
      <c r="AY778" s="42">
        <f t="shared" si="2302"/>
        <v>639.6</v>
      </c>
      <c r="AZ778" s="42">
        <f t="shared" ref="AZ778:AZ784" si="2463">AZ779</f>
        <v>0</v>
      </c>
      <c r="BA778" s="43">
        <f t="shared" si="2303"/>
        <v>100</v>
      </c>
      <c r="BB778" s="20"/>
    </row>
    <row r="779" spans="2:54" x14ac:dyDescent="0.3">
      <c r="B779" s="38" t="s">
        <v>480</v>
      </c>
      <c r="C779" s="38" t="s">
        <v>84</v>
      </c>
      <c r="D779" s="38" t="s">
        <v>86</v>
      </c>
      <c r="E779" s="39" t="str">
        <f t="shared" si="2293"/>
        <v>0409</v>
      </c>
      <c r="F779" s="38" t="s">
        <v>98</v>
      </c>
      <c r="G779" s="39"/>
      <c r="H779" s="40" t="s">
        <v>49</v>
      </c>
      <c r="I779" s="18">
        <f t="shared" si="2428"/>
        <v>639.6</v>
      </c>
      <c r="J779" s="18">
        <f t="shared" si="2429"/>
        <v>639.6</v>
      </c>
      <c r="K779" s="18">
        <f t="shared" si="2430"/>
        <v>639.6</v>
      </c>
      <c r="L779" s="18">
        <f t="shared" si="2431"/>
        <v>0</v>
      </c>
      <c r="M779" s="18">
        <f t="shared" si="2432"/>
        <v>0</v>
      </c>
      <c r="N779" s="18">
        <f t="shared" si="2433"/>
        <v>0</v>
      </c>
      <c r="O779" s="18">
        <f t="shared" si="2434"/>
        <v>0</v>
      </c>
      <c r="P779" s="18">
        <f t="shared" si="2435"/>
        <v>0</v>
      </c>
      <c r="Q779" s="18">
        <f t="shared" si="2436"/>
        <v>0</v>
      </c>
      <c r="R779" s="18">
        <f t="shared" si="2437"/>
        <v>0</v>
      </c>
      <c r="S779" s="18">
        <f t="shared" si="2438"/>
        <v>0</v>
      </c>
      <c r="T779" s="18">
        <f t="shared" si="2419"/>
        <v>639.6</v>
      </c>
      <c r="U779" s="18">
        <f t="shared" si="2295"/>
        <v>639.6</v>
      </c>
      <c r="V779" s="18">
        <f t="shared" si="2296"/>
        <v>639.6</v>
      </c>
      <c r="W779" s="18">
        <f t="shared" si="2439"/>
        <v>0</v>
      </c>
      <c r="X779" s="18">
        <f t="shared" si="2440"/>
        <v>0</v>
      </c>
      <c r="Y779" s="18">
        <f t="shared" si="2441"/>
        <v>0</v>
      </c>
      <c r="Z779" s="18">
        <f t="shared" si="2442"/>
        <v>0</v>
      </c>
      <c r="AA779" s="18">
        <f t="shared" si="2443"/>
        <v>0</v>
      </c>
      <c r="AB779" s="18">
        <f t="shared" si="2444"/>
        <v>0</v>
      </c>
      <c r="AC779" s="18">
        <f t="shared" si="2445"/>
        <v>0</v>
      </c>
      <c r="AD779" s="18">
        <f t="shared" si="2446"/>
        <v>0</v>
      </c>
      <c r="AE779" s="18">
        <f t="shared" si="2447"/>
        <v>0</v>
      </c>
      <c r="AF779" s="41">
        <f t="shared" si="2448"/>
        <v>82.995000000000005</v>
      </c>
      <c r="AG779" s="41">
        <f t="shared" si="2449"/>
        <v>0</v>
      </c>
      <c r="AH779" s="41">
        <f t="shared" si="2450"/>
        <v>0</v>
      </c>
      <c r="AI779" s="41">
        <f t="shared" si="2451"/>
        <v>0</v>
      </c>
      <c r="AJ779" s="41">
        <f t="shared" si="2452"/>
        <v>0</v>
      </c>
      <c r="AK779" s="41">
        <f t="shared" si="2453"/>
        <v>0</v>
      </c>
      <c r="AL779" s="41">
        <f t="shared" si="2454"/>
        <v>82.995000000000005</v>
      </c>
      <c r="AM779" s="41">
        <f t="shared" si="2455"/>
        <v>0</v>
      </c>
      <c r="AN779" s="41">
        <f t="shared" si="2456"/>
        <v>0</v>
      </c>
      <c r="AO779" s="14">
        <f t="shared" si="2457"/>
        <v>0</v>
      </c>
      <c r="AP779" s="42">
        <f t="shared" si="2458"/>
        <v>82.995000000000005</v>
      </c>
      <c r="AQ779" s="42">
        <f t="shared" si="2459"/>
        <v>0</v>
      </c>
      <c r="AR779" s="42">
        <f t="shared" si="2460"/>
        <v>0</v>
      </c>
      <c r="AS779" s="42">
        <f t="shared" si="2461"/>
        <v>0</v>
      </c>
      <c r="AT779" s="42">
        <f t="shared" si="2462"/>
        <v>0</v>
      </c>
      <c r="AU779" s="42">
        <f t="shared" si="2298"/>
        <v>82.995000000000005</v>
      </c>
      <c r="AV779" s="42">
        <f t="shared" si="2299"/>
        <v>556.60500000000002</v>
      </c>
      <c r="AW779" s="42">
        <f t="shared" si="2300"/>
        <v>639.6</v>
      </c>
      <c r="AX779" s="42">
        <f t="shared" si="2301"/>
        <v>639.6</v>
      </c>
      <c r="AY779" s="42">
        <f t="shared" si="2302"/>
        <v>639.6</v>
      </c>
      <c r="AZ779" s="42">
        <f t="shared" si="2463"/>
        <v>0</v>
      </c>
      <c r="BA779" s="43">
        <f t="shared" si="2303"/>
        <v>100</v>
      </c>
      <c r="BB779" s="20"/>
    </row>
    <row r="780" spans="2:54" ht="31.2" x14ac:dyDescent="0.3">
      <c r="B780" s="38" t="s">
        <v>480</v>
      </c>
      <c r="C780" s="38" t="s">
        <v>84</v>
      </c>
      <c r="D780" s="38" t="s">
        <v>86</v>
      </c>
      <c r="E780" s="39" t="str">
        <f t="shared" si="2293"/>
        <v>0409</v>
      </c>
      <c r="F780" s="38" t="s">
        <v>509</v>
      </c>
      <c r="G780" s="39"/>
      <c r="H780" s="40" t="s">
        <v>510</v>
      </c>
      <c r="I780" s="18">
        <f t="shared" si="2428"/>
        <v>639.6</v>
      </c>
      <c r="J780" s="18">
        <f t="shared" si="2429"/>
        <v>639.6</v>
      </c>
      <c r="K780" s="18">
        <f t="shared" si="2430"/>
        <v>639.6</v>
      </c>
      <c r="L780" s="18">
        <f t="shared" si="2431"/>
        <v>0</v>
      </c>
      <c r="M780" s="18">
        <f t="shared" si="2432"/>
        <v>0</v>
      </c>
      <c r="N780" s="18">
        <f t="shared" si="2433"/>
        <v>0</v>
      </c>
      <c r="O780" s="18">
        <f t="shared" si="2434"/>
        <v>0</v>
      </c>
      <c r="P780" s="18">
        <f t="shared" si="2435"/>
        <v>0</v>
      </c>
      <c r="Q780" s="18">
        <f t="shared" si="2436"/>
        <v>0</v>
      </c>
      <c r="R780" s="18">
        <f t="shared" si="2437"/>
        <v>0</v>
      </c>
      <c r="S780" s="18">
        <f t="shared" si="2438"/>
        <v>0</v>
      </c>
      <c r="T780" s="18">
        <f t="shared" si="2419"/>
        <v>639.6</v>
      </c>
      <c r="U780" s="18">
        <f t="shared" si="2295"/>
        <v>639.6</v>
      </c>
      <c r="V780" s="18">
        <f t="shared" si="2296"/>
        <v>639.6</v>
      </c>
      <c r="W780" s="18">
        <f t="shared" si="2439"/>
        <v>0</v>
      </c>
      <c r="X780" s="18">
        <f t="shared" si="2440"/>
        <v>0</v>
      </c>
      <c r="Y780" s="18">
        <f t="shared" si="2441"/>
        <v>0</v>
      </c>
      <c r="Z780" s="18">
        <f t="shared" si="2442"/>
        <v>0</v>
      </c>
      <c r="AA780" s="18">
        <f t="shared" si="2443"/>
        <v>0</v>
      </c>
      <c r="AB780" s="18">
        <f t="shared" si="2444"/>
        <v>0</v>
      </c>
      <c r="AC780" s="18">
        <f t="shared" si="2445"/>
        <v>0</v>
      </c>
      <c r="AD780" s="18">
        <f t="shared" si="2446"/>
        <v>0</v>
      </c>
      <c r="AE780" s="18">
        <f t="shared" si="2447"/>
        <v>0</v>
      </c>
      <c r="AF780" s="41">
        <f t="shared" si="2448"/>
        <v>82.995000000000005</v>
      </c>
      <c r="AG780" s="41">
        <f t="shared" si="2449"/>
        <v>0</v>
      </c>
      <c r="AH780" s="41">
        <f t="shared" si="2450"/>
        <v>0</v>
      </c>
      <c r="AI780" s="41">
        <f t="shared" si="2451"/>
        <v>0</v>
      </c>
      <c r="AJ780" s="41">
        <f t="shared" si="2452"/>
        <v>0</v>
      </c>
      <c r="AK780" s="41">
        <f t="shared" si="2453"/>
        <v>0</v>
      </c>
      <c r="AL780" s="41">
        <f t="shared" si="2454"/>
        <v>82.995000000000005</v>
      </c>
      <c r="AM780" s="41">
        <f t="shared" si="2455"/>
        <v>0</v>
      </c>
      <c r="AN780" s="41">
        <f t="shared" si="2456"/>
        <v>0</v>
      </c>
      <c r="AO780" s="42">
        <f t="shared" si="2457"/>
        <v>0</v>
      </c>
      <c r="AP780" s="42">
        <f t="shared" si="2458"/>
        <v>82.995000000000005</v>
      </c>
      <c r="AQ780" s="42">
        <f t="shared" si="2459"/>
        <v>0</v>
      </c>
      <c r="AR780" s="42">
        <f t="shared" si="2460"/>
        <v>0</v>
      </c>
      <c r="AS780" s="42">
        <f t="shared" si="2461"/>
        <v>0</v>
      </c>
      <c r="AT780" s="42">
        <f t="shared" si="2462"/>
        <v>0</v>
      </c>
      <c r="AU780" s="42">
        <f t="shared" si="2298"/>
        <v>82.995000000000005</v>
      </c>
      <c r="AV780" s="42">
        <f t="shared" si="2299"/>
        <v>556.60500000000002</v>
      </c>
      <c r="AW780" s="42">
        <f t="shared" si="2300"/>
        <v>639.6</v>
      </c>
      <c r="AX780" s="42">
        <f t="shared" si="2301"/>
        <v>639.6</v>
      </c>
      <c r="AY780" s="42">
        <f t="shared" si="2302"/>
        <v>639.6</v>
      </c>
      <c r="AZ780" s="42">
        <f t="shared" si="2463"/>
        <v>0</v>
      </c>
      <c r="BA780" s="43">
        <f t="shared" si="2303"/>
        <v>100</v>
      </c>
      <c r="BB780" s="20"/>
    </row>
    <row r="781" spans="2:54" ht="31.2" x14ac:dyDescent="0.3">
      <c r="B781" s="38" t="s">
        <v>480</v>
      </c>
      <c r="C781" s="38" t="s">
        <v>84</v>
      </c>
      <c r="D781" s="38" t="s">
        <v>86</v>
      </c>
      <c r="E781" s="39" t="str">
        <f t="shared" si="2293"/>
        <v>0409</v>
      </c>
      <c r="F781" s="38" t="s">
        <v>511</v>
      </c>
      <c r="G781" s="39"/>
      <c r="H781" s="40" t="s">
        <v>512</v>
      </c>
      <c r="I781" s="18">
        <f t="shared" si="2428"/>
        <v>639.6</v>
      </c>
      <c r="J781" s="18">
        <f t="shared" si="2429"/>
        <v>639.6</v>
      </c>
      <c r="K781" s="18">
        <f t="shared" si="2430"/>
        <v>639.6</v>
      </c>
      <c r="L781" s="18">
        <f t="shared" si="2431"/>
        <v>0</v>
      </c>
      <c r="M781" s="18">
        <f t="shared" si="2432"/>
        <v>0</v>
      </c>
      <c r="N781" s="18">
        <f t="shared" si="2433"/>
        <v>0</v>
      </c>
      <c r="O781" s="18">
        <f t="shared" si="2434"/>
        <v>0</v>
      </c>
      <c r="P781" s="18">
        <f t="shared" si="2435"/>
        <v>0</v>
      </c>
      <c r="Q781" s="18">
        <f t="shared" si="2436"/>
        <v>0</v>
      </c>
      <c r="R781" s="18">
        <f t="shared" si="2437"/>
        <v>0</v>
      </c>
      <c r="S781" s="18">
        <f t="shared" si="2438"/>
        <v>0</v>
      </c>
      <c r="T781" s="18">
        <f t="shared" si="2419"/>
        <v>639.6</v>
      </c>
      <c r="U781" s="18">
        <f t="shared" si="2295"/>
        <v>639.6</v>
      </c>
      <c r="V781" s="18">
        <f t="shared" si="2296"/>
        <v>639.6</v>
      </c>
      <c r="W781" s="18">
        <f t="shared" si="2439"/>
        <v>0</v>
      </c>
      <c r="X781" s="18">
        <f t="shared" si="2440"/>
        <v>0</v>
      </c>
      <c r="Y781" s="18">
        <f t="shared" si="2441"/>
        <v>0</v>
      </c>
      <c r="Z781" s="18">
        <f t="shared" si="2442"/>
        <v>0</v>
      </c>
      <c r="AA781" s="18">
        <f t="shared" si="2443"/>
        <v>0</v>
      </c>
      <c r="AB781" s="18">
        <f t="shared" si="2444"/>
        <v>0</v>
      </c>
      <c r="AC781" s="18">
        <f t="shared" si="2445"/>
        <v>0</v>
      </c>
      <c r="AD781" s="18">
        <f t="shared" si="2446"/>
        <v>0</v>
      </c>
      <c r="AE781" s="18">
        <f t="shared" si="2447"/>
        <v>0</v>
      </c>
      <c r="AF781" s="41">
        <f t="shared" si="2448"/>
        <v>82.995000000000005</v>
      </c>
      <c r="AG781" s="41">
        <f t="shared" si="2449"/>
        <v>0</v>
      </c>
      <c r="AH781" s="41">
        <f t="shared" si="2450"/>
        <v>0</v>
      </c>
      <c r="AI781" s="41">
        <f t="shared" si="2451"/>
        <v>0</v>
      </c>
      <c r="AJ781" s="41">
        <f t="shared" si="2452"/>
        <v>0</v>
      </c>
      <c r="AK781" s="41">
        <f t="shared" si="2453"/>
        <v>0</v>
      </c>
      <c r="AL781" s="41">
        <f t="shared" si="2454"/>
        <v>82.995000000000005</v>
      </c>
      <c r="AM781" s="41">
        <f t="shared" si="2455"/>
        <v>0</v>
      </c>
      <c r="AN781" s="41">
        <f t="shared" si="2456"/>
        <v>0</v>
      </c>
      <c r="AO781" s="14">
        <f t="shared" si="2457"/>
        <v>0</v>
      </c>
      <c r="AP781" s="42">
        <f t="shared" si="2458"/>
        <v>82.995000000000005</v>
      </c>
      <c r="AQ781" s="42">
        <f t="shared" si="2459"/>
        <v>0</v>
      </c>
      <c r="AR781" s="42">
        <f t="shared" si="2460"/>
        <v>0</v>
      </c>
      <c r="AS781" s="42">
        <f t="shared" si="2461"/>
        <v>0</v>
      </c>
      <c r="AT781" s="42">
        <f t="shared" si="2462"/>
        <v>0</v>
      </c>
      <c r="AU781" s="42">
        <f t="shared" si="2298"/>
        <v>82.995000000000005</v>
      </c>
      <c r="AV781" s="42">
        <f t="shared" si="2299"/>
        <v>556.60500000000002</v>
      </c>
      <c r="AW781" s="42">
        <f t="shared" si="2300"/>
        <v>639.6</v>
      </c>
      <c r="AX781" s="42">
        <f t="shared" si="2301"/>
        <v>639.6</v>
      </c>
      <c r="AY781" s="42">
        <f t="shared" si="2302"/>
        <v>639.6</v>
      </c>
      <c r="AZ781" s="42">
        <f t="shared" si="2463"/>
        <v>0</v>
      </c>
      <c r="BA781" s="43">
        <f t="shared" si="2303"/>
        <v>100</v>
      </c>
      <c r="BB781" s="20"/>
    </row>
    <row r="782" spans="2:54" ht="31.2" x14ac:dyDescent="0.3">
      <c r="B782" s="38" t="s">
        <v>480</v>
      </c>
      <c r="C782" s="38" t="s">
        <v>84</v>
      </c>
      <c r="D782" s="38" t="s">
        <v>86</v>
      </c>
      <c r="E782" s="39" t="str">
        <f t="shared" si="2293"/>
        <v>0409</v>
      </c>
      <c r="F782" s="38" t="s">
        <v>511</v>
      </c>
      <c r="G782" s="38" t="s">
        <v>54</v>
      </c>
      <c r="H782" s="40" t="s">
        <v>55</v>
      </c>
      <c r="I782" s="18">
        <v>639.6</v>
      </c>
      <c r="J782" s="18">
        <v>639.6</v>
      </c>
      <c r="K782" s="18">
        <v>639.6</v>
      </c>
      <c r="L782" s="18"/>
      <c r="M782" s="18"/>
      <c r="N782" s="18"/>
      <c r="O782" s="18">
        <v>0</v>
      </c>
      <c r="P782" s="18">
        <v>0</v>
      </c>
      <c r="Q782" s="18">
        <v>0</v>
      </c>
      <c r="R782" s="18">
        <v>0</v>
      </c>
      <c r="S782" s="18"/>
      <c r="T782" s="18">
        <f t="shared" si="2419"/>
        <v>639.6</v>
      </c>
      <c r="U782" s="18">
        <f t="shared" si="2295"/>
        <v>639.6</v>
      </c>
      <c r="V782" s="18">
        <f t="shared" si="2296"/>
        <v>639.6</v>
      </c>
      <c r="W782" s="18"/>
      <c r="X782" s="18"/>
      <c r="Y782" s="18"/>
      <c r="Z782" s="18"/>
      <c r="AA782" s="18"/>
      <c r="AB782" s="18"/>
      <c r="AC782" s="18"/>
      <c r="AD782" s="18"/>
      <c r="AE782" s="18"/>
      <c r="AF782" s="41">
        <v>82.995000000000005</v>
      </c>
      <c r="AG782" s="41"/>
      <c r="AH782" s="41">
        <v>0</v>
      </c>
      <c r="AI782" s="41">
        <v>0</v>
      </c>
      <c r="AJ782" s="41">
        <v>0</v>
      </c>
      <c r="AK782" s="41">
        <v>0</v>
      </c>
      <c r="AL782" s="41">
        <v>82.995000000000005</v>
      </c>
      <c r="AM782" s="41">
        <v>0</v>
      </c>
      <c r="AN782" s="41">
        <v>0</v>
      </c>
      <c r="AO782" s="42">
        <v>0</v>
      </c>
      <c r="AP782" s="42">
        <v>82.995000000000005</v>
      </c>
      <c r="AQ782" s="42">
        <v>0</v>
      </c>
      <c r="AR782" s="42">
        <v>0</v>
      </c>
      <c r="AS782" s="42">
        <v>0</v>
      </c>
      <c r="AT782" s="42">
        <v>0</v>
      </c>
      <c r="AU782" s="42">
        <f t="shared" si="2298"/>
        <v>82.995000000000005</v>
      </c>
      <c r="AV782" s="42">
        <f t="shared" si="2299"/>
        <v>556.60500000000002</v>
      </c>
      <c r="AW782" s="42">
        <f t="shared" si="2300"/>
        <v>639.6</v>
      </c>
      <c r="AX782" s="42">
        <f t="shared" si="2301"/>
        <v>639.6</v>
      </c>
      <c r="AY782" s="42">
        <f t="shared" si="2302"/>
        <v>639.6</v>
      </c>
      <c r="AZ782" s="42"/>
      <c r="BA782" s="43">
        <f t="shared" si="2303"/>
        <v>100</v>
      </c>
      <c r="BB782" s="44"/>
    </row>
    <row r="783" spans="2:54" ht="31.2" x14ac:dyDescent="0.3">
      <c r="B783" s="38" t="s">
        <v>480</v>
      </c>
      <c r="C783" s="38" t="s">
        <v>84</v>
      </c>
      <c r="D783" s="38" t="s">
        <v>86</v>
      </c>
      <c r="E783" s="39" t="str">
        <f t="shared" si="2293"/>
        <v>0409</v>
      </c>
      <c r="F783" s="38" t="s">
        <v>513</v>
      </c>
      <c r="G783" s="39"/>
      <c r="H783" s="40" t="s">
        <v>514</v>
      </c>
      <c r="I783" s="18">
        <f t="shared" si="2428"/>
        <v>4409.1000000000004</v>
      </c>
      <c r="J783" s="18">
        <f t="shared" si="2429"/>
        <v>4409.1000000000004</v>
      </c>
      <c r="K783" s="18">
        <f t="shared" si="2430"/>
        <v>4409.1000000000004</v>
      </c>
      <c r="L783" s="18">
        <f t="shared" si="2431"/>
        <v>0</v>
      </c>
      <c r="M783" s="18">
        <f t="shared" si="2432"/>
        <v>0</v>
      </c>
      <c r="N783" s="18">
        <f t="shared" si="2433"/>
        <v>0</v>
      </c>
      <c r="O783" s="18">
        <f t="shared" si="2434"/>
        <v>0</v>
      </c>
      <c r="P783" s="18">
        <f t="shared" si="2435"/>
        <v>0</v>
      </c>
      <c r="Q783" s="18">
        <f t="shared" si="2436"/>
        <v>0</v>
      </c>
      <c r="R783" s="18">
        <f t="shared" si="2437"/>
        <v>0</v>
      </c>
      <c r="S783" s="18">
        <f t="shared" si="2438"/>
        <v>0</v>
      </c>
      <c r="T783" s="18">
        <f t="shared" si="2419"/>
        <v>4409.1000000000004</v>
      </c>
      <c r="U783" s="18">
        <f t="shared" si="2295"/>
        <v>4409.1000000000004</v>
      </c>
      <c r="V783" s="18">
        <f t="shared" si="2296"/>
        <v>4409.1000000000004</v>
      </c>
      <c r="W783" s="18">
        <f t="shared" si="2439"/>
        <v>0</v>
      </c>
      <c r="X783" s="18">
        <f t="shared" si="2440"/>
        <v>0</v>
      </c>
      <c r="Y783" s="18">
        <f t="shared" si="2441"/>
        <v>0</v>
      </c>
      <c r="Z783" s="18">
        <f t="shared" si="2442"/>
        <v>0</v>
      </c>
      <c r="AA783" s="18">
        <f t="shared" si="2443"/>
        <v>0</v>
      </c>
      <c r="AB783" s="18">
        <f t="shared" si="2444"/>
        <v>0</v>
      </c>
      <c r="AC783" s="18">
        <f t="shared" si="2445"/>
        <v>0</v>
      </c>
      <c r="AD783" s="18">
        <f t="shared" si="2446"/>
        <v>0</v>
      </c>
      <c r="AE783" s="18">
        <f t="shared" si="2447"/>
        <v>0</v>
      </c>
      <c r="AF783" s="41">
        <f t="shared" si="2448"/>
        <v>8605.3831300000002</v>
      </c>
      <c r="AG783" s="41">
        <f t="shared" si="2449"/>
        <v>0</v>
      </c>
      <c r="AH783" s="41">
        <f t="shared" si="2450"/>
        <v>0</v>
      </c>
      <c r="AI783" s="41">
        <f t="shared" si="2451"/>
        <v>0</v>
      </c>
      <c r="AJ783" s="41">
        <f t="shared" si="2452"/>
        <v>0</v>
      </c>
      <c r="AK783" s="41">
        <f t="shared" si="2453"/>
        <v>0</v>
      </c>
      <c r="AL783" s="41">
        <f t="shared" si="2454"/>
        <v>8575.3452099999995</v>
      </c>
      <c r="AM783" s="41">
        <f t="shared" si="2455"/>
        <v>0</v>
      </c>
      <c r="AN783" s="41">
        <f t="shared" si="2456"/>
        <v>0</v>
      </c>
      <c r="AO783" s="14">
        <f t="shared" si="2457"/>
        <v>0</v>
      </c>
      <c r="AP783" s="42">
        <f t="shared" si="2458"/>
        <v>9067.2000000000007</v>
      </c>
      <c r="AQ783" s="42">
        <f t="shared" si="2459"/>
        <v>0</v>
      </c>
      <c r="AR783" s="42">
        <f t="shared" si="2460"/>
        <v>0</v>
      </c>
      <c r="AS783" s="42">
        <f t="shared" si="2461"/>
        <v>0</v>
      </c>
      <c r="AT783" s="42">
        <f t="shared" si="2462"/>
        <v>0</v>
      </c>
      <c r="AU783" s="42">
        <f t="shared" si="2298"/>
        <v>9067.2000000000007</v>
      </c>
      <c r="AV783" s="42">
        <f t="shared" si="2299"/>
        <v>-4658.1000000000004</v>
      </c>
      <c r="AW783" s="42">
        <f t="shared" si="2300"/>
        <v>4409.1000000000004</v>
      </c>
      <c r="AX783" s="42">
        <f t="shared" si="2301"/>
        <v>4409.1000000000004</v>
      </c>
      <c r="AY783" s="42">
        <f t="shared" si="2302"/>
        <v>4409.1000000000004</v>
      </c>
      <c r="AZ783" s="42">
        <f t="shared" si="2463"/>
        <v>0</v>
      </c>
      <c r="BA783" s="43">
        <f t="shared" si="2303"/>
        <v>99.650940352727787</v>
      </c>
      <c r="BB783" s="20"/>
    </row>
    <row r="784" spans="2:54" x14ac:dyDescent="0.3">
      <c r="B784" s="38" t="s">
        <v>480</v>
      </c>
      <c r="C784" s="38" t="s">
        <v>84</v>
      </c>
      <c r="D784" s="38" t="s">
        <v>86</v>
      </c>
      <c r="E784" s="39" t="str">
        <f t="shared" si="2293"/>
        <v>0409</v>
      </c>
      <c r="F784" s="38" t="s">
        <v>515</v>
      </c>
      <c r="G784" s="39"/>
      <c r="H784" s="40" t="s">
        <v>109</v>
      </c>
      <c r="I784" s="18">
        <f t="shared" si="2428"/>
        <v>4409.1000000000004</v>
      </c>
      <c r="J784" s="18">
        <f t="shared" si="2429"/>
        <v>4409.1000000000004</v>
      </c>
      <c r="K784" s="18">
        <f t="shared" si="2430"/>
        <v>4409.1000000000004</v>
      </c>
      <c r="L784" s="18">
        <f t="shared" si="2431"/>
        <v>0</v>
      </c>
      <c r="M784" s="18">
        <f t="shared" si="2432"/>
        <v>0</v>
      </c>
      <c r="N784" s="18">
        <f t="shared" si="2433"/>
        <v>0</v>
      </c>
      <c r="O784" s="18">
        <f t="shared" si="2434"/>
        <v>0</v>
      </c>
      <c r="P784" s="18">
        <f t="shared" si="2435"/>
        <v>0</v>
      </c>
      <c r="Q784" s="18">
        <f t="shared" si="2436"/>
        <v>0</v>
      </c>
      <c r="R784" s="18">
        <f t="shared" si="2437"/>
        <v>0</v>
      </c>
      <c r="S784" s="18">
        <f t="shared" si="2438"/>
        <v>0</v>
      </c>
      <c r="T784" s="18">
        <f t="shared" si="2419"/>
        <v>4409.1000000000004</v>
      </c>
      <c r="U784" s="18">
        <f t="shared" si="2295"/>
        <v>4409.1000000000004</v>
      </c>
      <c r="V784" s="18">
        <f t="shared" si="2296"/>
        <v>4409.1000000000004</v>
      </c>
      <c r="W784" s="18">
        <f t="shared" si="2439"/>
        <v>0</v>
      </c>
      <c r="X784" s="18">
        <f t="shared" si="2440"/>
        <v>0</v>
      </c>
      <c r="Y784" s="18">
        <f t="shared" si="2441"/>
        <v>0</v>
      </c>
      <c r="Z784" s="18">
        <f t="shared" si="2442"/>
        <v>0</v>
      </c>
      <c r="AA784" s="18">
        <f t="shared" si="2443"/>
        <v>0</v>
      </c>
      <c r="AB784" s="18">
        <f t="shared" si="2444"/>
        <v>0</v>
      </c>
      <c r="AC784" s="18">
        <f t="shared" si="2445"/>
        <v>0</v>
      </c>
      <c r="AD784" s="18">
        <f t="shared" si="2446"/>
        <v>0</v>
      </c>
      <c r="AE784" s="18">
        <f t="shared" si="2447"/>
        <v>0</v>
      </c>
      <c r="AF784" s="41">
        <f t="shared" si="2448"/>
        <v>8605.3831300000002</v>
      </c>
      <c r="AG784" s="41">
        <f t="shared" si="2449"/>
        <v>0</v>
      </c>
      <c r="AH784" s="41">
        <f t="shared" si="2450"/>
        <v>0</v>
      </c>
      <c r="AI784" s="41">
        <f t="shared" si="2451"/>
        <v>0</v>
      </c>
      <c r="AJ784" s="41">
        <f t="shared" si="2452"/>
        <v>0</v>
      </c>
      <c r="AK784" s="41">
        <f t="shared" si="2453"/>
        <v>0</v>
      </c>
      <c r="AL784" s="41">
        <f t="shared" si="2454"/>
        <v>8575.3452099999995</v>
      </c>
      <c r="AM784" s="41">
        <f t="shared" si="2455"/>
        <v>0</v>
      </c>
      <c r="AN784" s="41">
        <f t="shared" si="2456"/>
        <v>0</v>
      </c>
      <c r="AO784" s="42">
        <f t="shared" si="2457"/>
        <v>0</v>
      </c>
      <c r="AP784" s="42">
        <f t="shared" si="2458"/>
        <v>9067.2000000000007</v>
      </c>
      <c r="AQ784" s="42">
        <f t="shared" si="2459"/>
        <v>0</v>
      </c>
      <c r="AR784" s="42">
        <f t="shared" si="2460"/>
        <v>0</v>
      </c>
      <c r="AS784" s="42">
        <f t="shared" si="2461"/>
        <v>0</v>
      </c>
      <c r="AT784" s="42">
        <f t="shared" si="2462"/>
        <v>0</v>
      </c>
      <c r="AU784" s="42">
        <f t="shared" si="2298"/>
        <v>9067.2000000000007</v>
      </c>
      <c r="AV784" s="42">
        <f t="shared" si="2299"/>
        <v>-4658.1000000000004</v>
      </c>
      <c r="AW784" s="42">
        <f t="shared" si="2300"/>
        <v>4409.1000000000004</v>
      </c>
      <c r="AX784" s="42">
        <f t="shared" si="2301"/>
        <v>4409.1000000000004</v>
      </c>
      <c r="AY784" s="42">
        <f t="shared" si="2302"/>
        <v>4409.1000000000004</v>
      </c>
      <c r="AZ784" s="42">
        <f t="shared" si="2463"/>
        <v>0</v>
      </c>
      <c r="BA784" s="43">
        <f t="shared" si="2303"/>
        <v>99.650940352727787</v>
      </c>
      <c r="BB784" s="20"/>
    </row>
    <row r="785" spans="2:54" ht="31.2" x14ac:dyDescent="0.3">
      <c r="B785" s="38" t="s">
        <v>480</v>
      </c>
      <c r="C785" s="38" t="s">
        <v>84</v>
      </c>
      <c r="D785" s="38" t="s">
        <v>86</v>
      </c>
      <c r="E785" s="39" t="str">
        <f t="shared" si="2293"/>
        <v>0409</v>
      </c>
      <c r="F785" s="38" t="s">
        <v>516</v>
      </c>
      <c r="G785" s="39"/>
      <c r="H785" s="40" t="s">
        <v>517</v>
      </c>
      <c r="I785" s="18">
        <f t="shared" ref="I785:N785" si="2464">I788</f>
        <v>4409.1000000000004</v>
      </c>
      <c r="J785" s="18">
        <f t="shared" si="2464"/>
        <v>4409.1000000000004</v>
      </c>
      <c r="K785" s="18">
        <f t="shared" si="2464"/>
        <v>4409.1000000000004</v>
      </c>
      <c r="L785" s="18">
        <f t="shared" si="2464"/>
        <v>0</v>
      </c>
      <c r="M785" s="18">
        <f t="shared" si="2464"/>
        <v>0</v>
      </c>
      <c r="N785" s="18">
        <f t="shared" si="2464"/>
        <v>0</v>
      </c>
      <c r="O785" s="18">
        <f>O788+O786</f>
        <v>0</v>
      </c>
      <c r="P785" s="18">
        <f>P788+P786</f>
        <v>0</v>
      </c>
      <c r="Q785" s="18">
        <f>Q788</f>
        <v>0</v>
      </c>
      <c r="R785" s="18">
        <f>R788</f>
        <v>0</v>
      </c>
      <c r="S785" s="18">
        <f>S788</f>
        <v>0</v>
      </c>
      <c r="T785" s="18">
        <f t="shared" si="2419"/>
        <v>4409.1000000000004</v>
      </c>
      <c r="U785" s="18">
        <f t="shared" si="2295"/>
        <v>4409.1000000000004</v>
      </c>
      <c r="V785" s="18">
        <f t="shared" si="2296"/>
        <v>4409.1000000000004</v>
      </c>
      <c r="W785" s="18">
        <f t="shared" ref="W785:AE785" si="2465">W788</f>
        <v>0</v>
      </c>
      <c r="X785" s="18">
        <f t="shared" si="2465"/>
        <v>0</v>
      </c>
      <c r="Y785" s="18">
        <f t="shared" si="2465"/>
        <v>0</v>
      </c>
      <c r="Z785" s="18">
        <f t="shared" si="2465"/>
        <v>0</v>
      </c>
      <c r="AA785" s="18">
        <f t="shared" si="2465"/>
        <v>0</v>
      </c>
      <c r="AB785" s="18">
        <f t="shared" si="2465"/>
        <v>0</v>
      </c>
      <c r="AC785" s="18">
        <f t="shared" si="2465"/>
        <v>0</v>
      </c>
      <c r="AD785" s="18">
        <f t="shared" si="2465"/>
        <v>0</v>
      </c>
      <c r="AE785" s="18">
        <f t="shared" si="2465"/>
        <v>0</v>
      </c>
      <c r="AF785" s="41">
        <f t="shared" ref="AF785:AT785" si="2466">AF788+AF786</f>
        <v>8605.3831300000002</v>
      </c>
      <c r="AG785" s="41">
        <f t="shared" si="2466"/>
        <v>0</v>
      </c>
      <c r="AH785" s="41">
        <f t="shared" si="2466"/>
        <v>0</v>
      </c>
      <c r="AI785" s="41">
        <f t="shared" si="2466"/>
        <v>0</v>
      </c>
      <c r="AJ785" s="41">
        <f t="shared" si="2466"/>
        <v>0</v>
      </c>
      <c r="AK785" s="41">
        <f t="shared" si="2466"/>
        <v>0</v>
      </c>
      <c r="AL785" s="41">
        <f t="shared" si="2466"/>
        <v>8575.3452099999995</v>
      </c>
      <c r="AM785" s="41">
        <f t="shared" si="2466"/>
        <v>0</v>
      </c>
      <c r="AN785" s="41">
        <f t="shared" si="2466"/>
        <v>0</v>
      </c>
      <c r="AO785" s="14">
        <f t="shared" si="2466"/>
        <v>0</v>
      </c>
      <c r="AP785" s="42">
        <f t="shared" si="2466"/>
        <v>9067.2000000000007</v>
      </c>
      <c r="AQ785" s="42">
        <f t="shared" si="2466"/>
        <v>0</v>
      </c>
      <c r="AR785" s="42">
        <f t="shared" si="2466"/>
        <v>0</v>
      </c>
      <c r="AS785" s="42">
        <f t="shared" si="2466"/>
        <v>0</v>
      </c>
      <c r="AT785" s="42">
        <f t="shared" si="2466"/>
        <v>0</v>
      </c>
      <c r="AU785" s="42">
        <f t="shared" si="2298"/>
        <v>9067.2000000000007</v>
      </c>
      <c r="AV785" s="42">
        <f t="shared" si="2299"/>
        <v>-4658.1000000000004</v>
      </c>
      <c r="AW785" s="42">
        <f t="shared" si="2300"/>
        <v>4409.1000000000004</v>
      </c>
      <c r="AX785" s="42">
        <f t="shared" si="2301"/>
        <v>4409.1000000000004</v>
      </c>
      <c r="AY785" s="42">
        <f t="shared" si="2302"/>
        <v>4409.1000000000004</v>
      </c>
      <c r="AZ785" s="42">
        <f>AZ788</f>
        <v>0</v>
      </c>
      <c r="BA785" s="43">
        <f t="shared" si="2303"/>
        <v>99.650940352727787</v>
      </c>
      <c r="BB785" s="20"/>
    </row>
    <row r="786" spans="2:54" ht="31.2" x14ac:dyDescent="0.3">
      <c r="B786" s="38" t="s">
        <v>480</v>
      </c>
      <c r="C786" s="38" t="s">
        <v>84</v>
      </c>
      <c r="D786" s="38" t="s">
        <v>86</v>
      </c>
      <c r="E786" s="39" t="str">
        <f t="shared" si="2293"/>
        <v>0409</v>
      </c>
      <c r="F786" s="38" t="s">
        <v>518</v>
      </c>
      <c r="G786" s="39"/>
      <c r="H786" s="55" t="s">
        <v>519</v>
      </c>
      <c r="I786" s="18"/>
      <c r="J786" s="18"/>
      <c r="K786" s="18"/>
      <c r="L786" s="18"/>
      <c r="M786" s="18"/>
      <c r="N786" s="18"/>
      <c r="O786" s="18">
        <f>O787</f>
        <v>0</v>
      </c>
      <c r="P786" s="18">
        <f>P787</f>
        <v>0</v>
      </c>
      <c r="Q786" s="18"/>
      <c r="R786" s="18"/>
      <c r="S786" s="18"/>
      <c r="T786" s="18">
        <f t="shared" si="2419"/>
        <v>0</v>
      </c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41">
        <f t="shared" ref="AF786:AT786" si="2467">AF787</f>
        <v>6105.3831300000002</v>
      </c>
      <c r="AG786" s="41">
        <f t="shared" si="2467"/>
        <v>0</v>
      </c>
      <c r="AH786" s="41">
        <f t="shared" si="2467"/>
        <v>0</v>
      </c>
      <c r="AI786" s="41">
        <f t="shared" si="2467"/>
        <v>0</v>
      </c>
      <c r="AJ786" s="41">
        <f t="shared" si="2467"/>
        <v>0</v>
      </c>
      <c r="AK786" s="41">
        <f t="shared" si="2467"/>
        <v>0</v>
      </c>
      <c r="AL786" s="41">
        <f t="shared" si="2467"/>
        <v>6075.3452100000004</v>
      </c>
      <c r="AM786" s="41">
        <f t="shared" si="2467"/>
        <v>0</v>
      </c>
      <c r="AN786" s="41">
        <f t="shared" si="2467"/>
        <v>0</v>
      </c>
      <c r="AO786" s="42">
        <f t="shared" si="2467"/>
        <v>0</v>
      </c>
      <c r="AP786" s="42">
        <f t="shared" si="2467"/>
        <v>6567.2</v>
      </c>
      <c r="AQ786" s="42">
        <f t="shared" si="2467"/>
        <v>0</v>
      </c>
      <c r="AR786" s="42">
        <f t="shared" si="2467"/>
        <v>0</v>
      </c>
      <c r="AS786" s="42">
        <f t="shared" si="2467"/>
        <v>0</v>
      </c>
      <c r="AT786" s="42">
        <f t="shared" si="2467"/>
        <v>0</v>
      </c>
      <c r="AU786" s="42">
        <f t="shared" si="2298"/>
        <v>6567.2</v>
      </c>
      <c r="AV786" s="42">
        <f t="shared" si="2299"/>
        <v>-6567.2</v>
      </c>
      <c r="AW786" s="42"/>
      <c r="AX786" s="42"/>
      <c r="AY786" s="42"/>
      <c r="AZ786" s="42"/>
      <c r="BA786" s="43">
        <f t="shared" si="2303"/>
        <v>99.508009254121944</v>
      </c>
      <c r="BB786" s="20"/>
    </row>
    <row r="787" spans="2:54" ht="31.2" x14ac:dyDescent="0.3">
      <c r="B787" s="38" t="s">
        <v>480</v>
      </c>
      <c r="C787" s="38" t="s">
        <v>84</v>
      </c>
      <c r="D787" s="38" t="s">
        <v>86</v>
      </c>
      <c r="E787" s="39" t="str">
        <f t="shared" si="2293"/>
        <v>0409</v>
      </c>
      <c r="F787" s="38" t="s">
        <v>518</v>
      </c>
      <c r="G787" s="38" t="s">
        <v>150</v>
      </c>
      <c r="H787" s="40" t="s">
        <v>151</v>
      </c>
      <c r="I787" s="18"/>
      <c r="J787" s="18"/>
      <c r="K787" s="18"/>
      <c r="L787" s="18"/>
      <c r="M787" s="18"/>
      <c r="N787" s="18"/>
      <c r="O787" s="18">
        <v>0</v>
      </c>
      <c r="P787" s="18">
        <v>0</v>
      </c>
      <c r="Q787" s="18"/>
      <c r="R787" s="18"/>
      <c r="S787" s="18"/>
      <c r="T787" s="18">
        <f t="shared" si="2419"/>
        <v>0</v>
      </c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41">
        <v>6105.3831300000002</v>
      </c>
      <c r="AG787" s="41"/>
      <c r="AH787" s="41">
        <v>0</v>
      </c>
      <c r="AI787" s="41">
        <v>0</v>
      </c>
      <c r="AJ787" s="41">
        <v>0</v>
      </c>
      <c r="AK787" s="41">
        <v>0</v>
      </c>
      <c r="AL787" s="41">
        <v>6075.3452100000004</v>
      </c>
      <c r="AM787" s="41">
        <v>0</v>
      </c>
      <c r="AN787" s="41">
        <v>0</v>
      </c>
      <c r="AO787" s="14">
        <v>0</v>
      </c>
      <c r="AP787" s="42">
        <v>6567.2</v>
      </c>
      <c r="AQ787" s="42">
        <v>0</v>
      </c>
      <c r="AR787" s="42">
        <v>0</v>
      </c>
      <c r="AS787" s="42">
        <v>0</v>
      </c>
      <c r="AT787" s="42">
        <v>0</v>
      </c>
      <c r="AU787" s="42">
        <f t="shared" si="2298"/>
        <v>6567.2</v>
      </c>
      <c r="AV787" s="42">
        <f t="shared" si="2299"/>
        <v>-6567.2</v>
      </c>
      <c r="AW787" s="42"/>
      <c r="AX787" s="42"/>
      <c r="AY787" s="42"/>
      <c r="AZ787" s="42"/>
      <c r="BA787" s="43">
        <f t="shared" si="2303"/>
        <v>99.508009254121944</v>
      </c>
      <c r="BB787" s="20"/>
    </row>
    <row r="788" spans="2:54" ht="31.2" x14ac:dyDescent="0.3">
      <c r="B788" s="38" t="s">
        <v>480</v>
      </c>
      <c r="C788" s="38" t="s">
        <v>84</v>
      </c>
      <c r="D788" s="38" t="s">
        <v>86</v>
      </c>
      <c r="E788" s="39" t="str">
        <f t="shared" si="2293"/>
        <v>0409</v>
      </c>
      <c r="F788" s="38" t="s">
        <v>520</v>
      </c>
      <c r="G788" s="39"/>
      <c r="H788" s="40" t="s">
        <v>521</v>
      </c>
      <c r="I788" s="18">
        <f t="shared" ref="I788:N788" si="2468">I790</f>
        <v>4409.1000000000004</v>
      </c>
      <c r="J788" s="18">
        <f t="shared" si="2468"/>
        <v>4409.1000000000004</v>
      </c>
      <c r="K788" s="18">
        <f t="shared" si="2468"/>
        <v>4409.1000000000004</v>
      </c>
      <c r="L788" s="18">
        <f t="shared" si="2468"/>
        <v>0</v>
      </c>
      <c r="M788" s="18">
        <f t="shared" si="2468"/>
        <v>0</v>
      </c>
      <c r="N788" s="18">
        <f t="shared" si="2468"/>
        <v>0</v>
      </c>
      <c r="O788" s="18">
        <f>O790+O789</f>
        <v>0</v>
      </c>
      <c r="P788" s="18">
        <f>P790+P789</f>
        <v>0</v>
      </c>
      <c r="Q788" s="18">
        <f>Q790</f>
        <v>0</v>
      </c>
      <c r="R788" s="18">
        <f>R790</f>
        <v>0</v>
      </c>
      <c r="S788" s="18">
        <f>S790</f>
        <v>0</v>
      </c>
      <c r="T788" s="18">
        <f t="shared" si="2419"/>
        <v>4409.1000000000004</v>
      </c>
      <c r="U788" s="18">
        <f t="shared" si="2295"/>
        <v>4409.1000000000004</v>
      </c>
      <c r="V788" s="18">
        <f t="shared" si="2296"/>
        <v>4409.1000000000004</v>
      </c>
      <c r="W788" s="18">
        <f t="shared" ref="W788:AE788" si="2469">W790</f>
        <v>0</v>
      </c>
      <c r="X788" s="18">
        <f t="shared" si="2469"/>
        <v>0</v>
      </c>
      <c r="Y788" s="18">
        <f t="shared" si="2469"/>
        <v>0</v>
      </c>
      <c r="Z788" s="18">
        <f t="shared" si="2469"/>
        <v>0</v>
      </c>
      <c r="AA788" s="18">
        <f t="shared" si="2469"/>
        <v>0</v>
      </c>
      <c r="AB788" s="18">
        <f t="shared" si="2469"/>
        <v>0</v>
      </c>
      <c r="AC788" s="18">
        <f t="shared" si="2469"/>
        <v>0</v>
      </c>
      <c r="AD788" s="18">
        <f t="shared" si="2469"/>
        <v>0</v>
      </c>
      <c r="AE788" s="18">
        <f t="shared" si="2469"/>
        <v>0</v>
      </c>
      <c r="AF788" s="41">
        <f t="shared" ref="AF788:AT788" si="2470">AF790+AF789</f>
        <v>2500</v>
      </c>
      <c r="AG788" s="41">
        <f t="shared" si="2470"/>
        <v>0</v>
      </c>
      <c r="AH788" s="41">
        <f t="shared" si="2470"/>
        <v>0</v>
      </c>
      <c r="AI788" s="41">
        <f t="shared" si="2470"/>
        <v>0</v>
      </c>
      <c r="AJ788" s="41">
        <f t="shared" si="2470"/>
        <v>0</v>
      </c>
      <c r="AK788" s="41">
        <f t="shared" si="2470"/>
        <v>0</v>
      </c>
      <c r="AL788" s="41">
        <f t="shared" si="2470"/>
        <v>2500</v>
      </c>
      <c r="AM788" s="41">
        <f t="shared" si="2470"/>
        <v>0</v>
      </c>
      <c r="AN788" s="41">
        <f t="shared" si="2470"/>
        <v>0</v>
      </c>
      <c r="AO788" s="42">
        <f t="shared" si="2470"/>
        <v>0</v>
      </c>
      <c r="AP788" s="42">
        <f t="shared" si="2470"/>
        <v>2500</v>
      </c>
      <c r="AQ788" s="42">
        <f t="shared" si="2470"/>
        <v>0</v>
      </c>
      <c r="AR788" s="42">
        <f t="shared" si="2470"/>
        <v>0</v>
      </c>
      <c r="AS788" s="42">
        <f t="shared" si="2470"/>
        <v>0</v>
      </c>
      <c r="AT788" s="42">
        <f t="shared" si="2470"/>
        <v>0</v>
      </c>
      <c r="AU788" s="42">
        <f t="shared" si="2298"/>
        <v>2500</v>
      </c>
      <c r="AV788" s="42">
        <f t="shared" si="2299"/>
        <v>1909.1000000000004</v>
      </c>
      <c r="AW788" s="42">
        <f t="shared" si="2300"/>
        <v>4409.1000000000004</v>
      </c>
      <c r="AX788" s="42">
        <f t="shared" si="2301"/>
        <v>4409.1000000000004</v>
      </c>
      <c r="AY788" s="42">
        <f t="shared" si="2302"/>
        <v>4409.1000000000004</v>
      </c>
      <c r="AZ788" s="42">
        <f>AZ790</f>
        <v>0</v>
      </c>
      <c r="BA788" s="43">
        <f t="shared" si="2303"/>
        <v>100</v>
      </c>
      <c r="BB788" s="20"/>
    </row>
    <row r="789" spans="2:54" ht="31.2" x14ac:dyDescent="0.3">
      <c r="B789" s="38" t="s">
        <v>480</v>
      </c>
      <c r="C789" s="38" t="s">
        <v>84</v>
      </c>
      <c r="D789" s="38" t="s">
        <v>86</v>
      </c>
      <c r="E789" s="39" t="str">
        <f t="shared" si="2293"/>
        <v>0409</v>
      </c>
      <c r="F789" s="38" t="s">
        <v>520</v>
      </c>
      <c r="G789" s="38" t="s">
        <v>150</v>
      </c>
      <c r="H789" s="40" t="s">
        <v>151</v>
      </c>
      <c r="I789" s="18"/>
      <c r="J789" s="18"/>
      <c r="K789" s="18"/>
      <c r="L789" s="18"/>
      <c r="M789" s="18"/>
      <c r="N789" s="18"/>
      <c r="O789" s="18">
        <v>0</v>
      </c>
      <c r="P789" s="18">
        <v>0</v>
      </c>
      <c r="Q789" s="18"/>
      <c r="R789" s="18"/>
      <c r="S789" s="18"/>
      <c r="T789" s="18">
        <f t="shared" si="2419"/>
        <v>0</v>
      </c>
      <c r="U789" s="18">
        <v>0</v>
      </c>
      <c r="V789" s="18">
        <v>0</v>
      </c>
      <c r="W789" s="18">
        <v>0</v>
      </c>
      <c r="X789" s="18">
        <v>0</v>
      </c>
      <c r="Y789" s="18">
        <v>0</v>
      </c>
      <c r="Z789" s="18">
        <v>0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41">
        <v>1800</v>
      </c>
      <c r="AG789" s="41"/>
      <c r="AH789" s="41">
        <v>0</v>
      </c>
      <c r="AI789" s="41">
        <v>0</v>
      </c>
      <c r="AJ789" s="41">
        <v>0</v>
      </c>
      <c r="AK789" s="41">
        <v>0</v>
      </c>
      <c r="AL789" s="41">
        <v>1800</v>
      </c>
      <c r="AM789" s="41">
        <v>0</v>
      </c>
      <c r="AN789" s="41">
        <v>0</v>
      </c>
      <c r="AO789" s="14">
        <v>0</v>
      </c>
      <c r="AP789" s="42">
        <v>1800</v>
      </c>
      <c r="AQ789" s="42">
        <v>0</v>
      </c>
      <c r="AR789" s="42">
        <v>0</v>
      </c>
      <c r="AS789" s="42">
        <v>0</v>
      </c>
      <c r="AT789" s="42">
        <v>0</v>
      </c>
      <c r="AU789" s="42">
        <f t="shared" si="2298"/>
        <v>1800</v>
      </c>
      <c r="AV789" s="42">
        <f t="shared" si="2299"/>
        <v>-1800</v>
      </c>
      <c r="AW789" s="42"/>
      <c r="AX789" s="42"/>
      <c r="AY789" s="42"/>
      <c r="AZ789" s="42"/>
      <c r="BA789" s="43">
        <f t="shared" si="2303"/>
        <v>100</v>
      </c>
      <c r="BB789" s="20"/>
    </row>
    <row r="790" spans="2:54" x14ac:dyDescent="0.3">
      <c r="B790" s="38" t="s">
        <v>480</v>
      </c>
      <c r="C790" s="38" t="s">
        <v>84</v>
      </c>
      <c r="D790" s="38" t="s">
        <v>86</v>
      </c>
      <c r="E790" s="39" t="str">
        <f t="shared" si="2293"/>
        <v>0409</v>
      </c>
      <c r="F790" s="38" t="s">
        <v>520</v>
      </c>
      <c r="G790" s="38" t="s">
        <v>56</v>
      </c>
      <c r="H790" s="40" t="s">
        <v>57</v>
      </c>
      <c r="I790" s="18">
        <v>4409.1000000000004</v>
      </c>
      <c r="J790" s="18">
        <v>4409.1000000000004</v>
      </c>
      <c r="K790" s="18">
        <v>4409.1000000000004</v>
      </c>
      <c r="L790" s="18"/>
      <c r="M790" s="18"/>
      <c r="N790" s="18"/>
      <c r="O790" s="18">
        <v>0</v>
      </c>
      <c r="P790" s="18">
        <v>0</v>
      </c>
      <c r="Q790" s="18">
        <v>0</v>
      </c>
      <c r="R790" s="18">
        <v>0</v>
      </c>
      <c r="S790" s="18"/>
      <c r="T790" s="18">
        <f t="shared" si="2419"/>
        <v>4409.1000000000004</v>
      </c>
      <c r="U790" s="18">
        <f t="shared" si="2295"/>
        <v>4409.1000000000004</v>
      </c>
      <c r="V790" s="18">
        <f t="shared" si="2296"/>
        <v>4409.1000000000004</v>
      </c>
      <c r="W790" s="18"/>
      <c r="X790" s="18"/>
      <c r="Y790" s="18"/>
      <c r="Z790" s="18"/>
      <c r="AA790" s="18"/>
      <c r="AB790" s="18"/>
      <c r="AC790" s="18"/>
      <c r="AD790" s="18"/>
      <c r="AE790" s="18"/>
      <c r="AF790" s="41">
        <v>700</v>
      </c>
      <c r="AG790" s="41"/>
      <c r="AH790" s="41">
        <v>0</v>
      </c>
      <c r="AI790" s="41">
        <v>0</v>
      </c>
      <c r="AJ790" s="41">
        <v>0</v>
      </c>
      <c r="AK790" s="41">
        <v>0</v>
      </c>
      <c r="AL790" s="41">
        <v>700</v>
      </c>
      <c r="AM790" s="41">
        <v>0</v>
      </c>
      <c r="AN790" s="41">
        <v>0</v>
      </c>
      <c r="AO790" s="42">
        <v>0</v>
      </c>
      <c r="AP790" s="42">
        <v>700</v>
      </c>
      <c r="AQ790" s="42">
        <v>0</v>
      </c>
      <c r="AR790" s="42">
        <v>0</v>
      </c>
      <c r="AS790" s="42">
        <v>0</v>
      </c>
      <c r="AT790" s="42">
        <v>0</v>
      </c>
      <c r="AU790" s="42">
        <f t="shared" si="2298"/>
        <v>700</v>
      </c>
      <c r="AV790" s="42">
        <f t="shared" si="2299"/>
        <v>3709.1000000000004</v>
      </c>
      <c r="AW790" s="42">
        <f t="shared" si="2300"/>
        <v>4409.1000000000004</v>
      </c>
      <c r="AX790" s="42">
        <f t="shared" si="2301"/>
        <v>4409.1000000000004</v>
      </c>
      <c r="AY790" s="42">
        <f t="shared" si="2302"/>
        <v>4409.1000000000004</v>
      </c>
      <c r="AZ790" s="42"/>
      <c r="BA790" s="43">
        <f t="shared" si="2303"/>
        <v>100</v>
      </c>
      <c r="BB790" s="44"/>
    </row>
    <row r="791" spans="2:54" s="30" customFormat="1" x14ac:dyDescent="0.3">
      <c r="B791" s="31" t="s">
        <v>480</v>
      </c>
      <c r="C791" s="31" t="s">
        <v>84</v>
      </c>
      <c r="D791" s="31" t="s">
        <v>139</v>
      </c>
      <c r="E791" s="29" t="str">
        <f t="shared" si="2293"/>
        <v>0412</v>
      </c>
      <c r="F791" s="31"/>
      <c r="G791" s="31"/>
      <c r="H791" s="32" t="s">
        <v>140</v>
      </c>
      <c r="I791" s="33">
        <f t="shared" ref="I791:I795" si="2471">I792</f>
        <v>360</v>
      </c>
      <c r="J791" s="33">
        <f t="shared" ref="J791:J795" si="2472">J792</f>
        <v>288</v>
      </c>
      <c r="K791" s="33">
        <f t="shared" ref="K791:K795" si="2473">K792</f>
        <v>288</v>
      </c>
      <c r="L791" s="33">
        <f t="shared" ref="L791:L795" si="2474">L792</f>
        <v>0</v>
      </c>
      <c r="M791" s="33">
        <f t="shared" ref="M791:M795" si="2475">M792</f>
        <v>0</v>
      </c>
      <c r="N791" s="33">
        <f t="shared" ref="N791:N795" si="2476">N792</f>
        <v>0</v>
      </c>
      <c r="O791" s="33">
        <f t="shared" ref="O791:O795" si="2477">O792</f>
        <v>0</v>
      </c>
      <c r="P791" s="33">
        <f t="shared" ref="P791:P795" si="2478">P792</f>
        <v>0</v>
      </c>
      <c r="Q791" s="33">
        <f t="shared" ref="Q791:Q795" si="2479">Q792</f>
        <v>0</v>
      </c>
      <c r="R791" s="33">
        <f t="shared" ref="R791:R795" si="2480">R792</f>
        <v>0</v>
      </c>
      <c r="S791" s="33">
        <f t="shared" ref="S791:S795" si="2481">S792</f>
        <v>0</v>
      </c>
      <c r="T791" s="33">
        <f t="shared" si="2419"/>
        <v>360</v>
      </c>
      <c r="U791" s="33">
        <f t="shared" si="2295"/>
        <v>288</v>
      </c>
      <c r="V791" s="33">
        <f t="shared" si="2296"/>
        <v>288</v>
      </c>
      <c r="W791" s="33">
        <f t="shared" ref="W791:W795" si="2482">W792</f>
        <v>0</v>
      </c>
      <c r="X791" s="33">
        <f t="shared" ref="X791:X795" si="2483">X792</f>
        <v>0</v>
      </c>
      <c r="Y791" s="33">
        <f t="shared" ref="Y791:Y795" si="2484">Y792</f>
        <v>0</v>
      </c>
      <c r="Z791" s="33">
        <f t="shared" ref="Z791:Z795" si="2485">Z792</f>
        <v>0</v>
      </c>
      <c r="AA791" s="33">
        <f t="shared" ref="AA791:AA795" si="2486">AA792</f>
        <v>0</v>
      </c>
      <c r="AB791" s="33">
        <f t="shared" ref="AB791:AB795" si="2487">AB792</f>
        <v>0</v>
      </c>
      <c r="AC791" s="33">
        <f t="shared" ref="AC791:AC795" si="2488">AC792</f>
        <v>0</v>
      </c>
      <c r="AD791" s="33">
        <f t="shared" ref="AD791:AD795" si="2489">AD792</f>
        <v>0</v>
      </c>
      <c r="AE791" s="33">
        <f t="shared" ref="AE791:AE795" si="2490">AE792</f>
        <v>0</v>
      </c>
      <c r="AF791" s="34">
        <f t="shared" ref="AF791:AF795" si="2491">AF792</f>
        <v>360</v>
      </c>
      <c r="AG791" s="34">
        <f t="shared" ref="AG791:AG795" si="2492">AG792</f>
        <v>0</v>
      </c>
      <c r="AH791" s="34">
        <f t="shared" ref="AH791:AH795" si="2493">AH792</f>
        <v>0</v>
      </c>
      <c r="AI791" s="34">
        <f t="shared" ref="AI791:AI795" si="2494">AI792</f>
        <v>0</v>
      </c>
      <c r="AJ791" s="34">
        <f t="shared" ref="AJ791:AJ795" si="2495">AJ792</f>
        <v>0</v>
      </c>
      <c r="AK791" s="34">
        <f t="shared" ref="AK791:AK795" si="2496">AK792</f>
        <v>0</v>
      </c>
      <c r="AL791" s="34">
        <f t="shared" ref="AL791:AL795" si="2497">AL792</f>
        <v>276</v>
      </c>
      <c r="AM791" s="34">
        <f t="shared" ref="AM791:AM795" si="2498">AM792</f>
        <v>0</v>
      </c>
      <c r="AN791" s="34">
        <f t="shared" ref="AN791:AN795" si="2499">AN792</f>
        <v>0</v>
      </c>
      <c r="AO791" s="35">
        <f t="shared" ref="AO791:AO795" si="2500">AO792</f>
        <v>156</v>
      </c>
      <c r="AP791" s="36">
        <f t="shared" ref="AP791:AP795" si="2501">AP792</f>
        <v>360</v>
      </c>
      <c r="AQ791" s="36">
        <f t="shared" ref="AQ791:AQ795" si="2502">AQ792</f>
        <v>0</v>
      </c>
      <c r="AR791" s="36">
        <f t="shared" ref="AR791:AR795" si="2503">AR792</f>
        <v>0</v>
      </c>
      <c r="AS791" s="36">
        <f t="shared" ref="AS791:AS795" si="2504">AS792</f>
        <v>0</v>
      </c>
      <c r="AT791" s="36">
        <f t="shared" ref="AT791:AT795" si="2505">AT792</f>
        <v>0</v>
      </c>
      <c r="AU791" s="36">
        <f t="shared" si="2298"/>
        <v>360</v>
      </c>
      <c r="AV791" s="36">
        <f t="shared" si="2299"/>
        <v>0</v>
      </c>
      <c r="AW791" s="36">
        <f t="shared" si="2300"/>
        <v>360</v>
      </c>
      <c r="AX791" s="36">
        <f t="shared" si="2301"/>
        <v>288</v>
      </c>
      <c r="AY791" s="36">
        <f t="shared" si="2302"/>
        <v>288</v>
      </c>
      <c r="AZ791" s="36">
        <f t="shared" ref="AZ791:AZ795" si="2506">AZ792</f>
        <v>0</v>
      </c>
      <c r="BA791" s="37">
        <f t="shared" si="2303"/>
        <v>76.666666666666671</v>
      </c>
      <c r="BB791" s="20"/>
    </row>
    <row r="792" spans="2:54" ht="31.2" x14ac:dyDescent="0.3">
      <c r="B792" s="38" t="s">
        <v>480</v>
      </c>
      <c r="C792" s="38" t="s">
        <v>84</v>
      </c>
      <c r="D792" s="38" t="s">
        <v>139</v>
      </c>
      <c r="E792" s="39" t="str">
        <f t="shared" si="2293"/>
        <v>0412</v>
      </c>
      <c r="F792" s="38" t="s">
        <v>141</v>
      </c>
      <c r="G792" s="38"/>
      <c r="H792" s="40" t="s">
        <v>142</v>
      </c>
      <c r="I792" s="18">
        <f t="shared" si="2471"/>
        <v>360</v>
      </c>
      <c r="J792" s="18">
        <f t="shared" si="2472"/>
        <v>288</v>
      </c>
      <c r="K792" s="18">
        <f t="shared" si="2473"/>
        <v>288</v>
      </c>
      <c r="L792" s="18">
        <f t="shared" si="2474"/>
        <v>0</v>
      </c>
      <c r="M792" s="18">
        <f t="shared" si="2475"/>
        <v>0</v>
      </c>
      <c r="N792" s="18">
        <f t="shared" si="2476"/>
        <v>0</v>
      </c>
      <c r="O792" s="18">
        <f t="shared" si="2477"/>
        <v>0</v>
      </c>
      <c r="P792" s="18">
        <f t="shared" si="2478"/>
        <v>0</v>
      </c>
      <c r="Q792" s="18">
        <f t="shared" si="2479"/>
        <v>0</v>
      </c>
      <c r="R792" s="18">
        <f t="shared" si="2480"/>
        <v>0</v>
      </c>
      <c r="S792" s="18">
        <f t="shared" si="2481"/>
        <v>0</v>
      </c>
      <c r="T792" s="18">
        <f t="shared" si="2419"/>
        <v>360</v>
      </c>
      <c r="U792" s="18">
        <f t="shared" si="2295"/>
        <v>288</v>
      </c>
      <c r="V792" s="18">
        <f t="shared" si="2296"/>
        <v>288</v>
      </c>
      <c r="W792" s="18">
        <f t="shared" si="2482"/>
        <v>0</v>
      </c>
      <c r="X792" s="18">
        <f t="shared" si="2483"/>
        <v>0</v>
      </c>
      <c r="Y792" s="18">
        <f t="shared" si="2484"/>
        <v>0</v>
      </c>
      <c r="Z792" s="18">
        <f t="shared" si="2485"/>
        <v>0</v>
      </c>
      <c r="AA792" s="18">
        <f t="shared" si="2486"/>
        <v>0</v>
      </c>
      <c r="AB792" s="18">
        <f t="shared" si="2487"/>
        <v>0</v>
      </c>
      <c r="AC792" s="18">
        <f t="shared" si="2488"/>
        <v>0</v>
      </c>
      <c r="AD792" s="18">
        <f t="shared" si="2489"/>
        <v>0</v>
      </c>
      <c r="AE792" s="18">
        <f t="shared" si="2490"/>
        <v>0</v>
      </c>
      <c r="AF792" s="41">
        <f t="shared" si="2491"/>
        <v>360</v>
      </c>
      <c r="AG792" s="41">
        <f t="shared" si="2492"/>
        <v>0</v>
      </c>
      <c r="AH792" s="41">
        <f t="shared" si="2493"/>
        <v>0</v>
      </c>
      <c r="AI792" s="41">
        <f t="shared" si="2494"/>
        <v>0</v>
      </c>
      <c r="AJ792" s="41">
        <f t="shared" si="2495"/>
        <v>0</v>
      </c>
      <c r="AK792" s="41">
        <f t="shared" si="2496"/>
        <v>0</v>
      </c>
      <c r="AL792" s="41">
        <f t="shared" si="2497"/>
        <v>276</v>
      </c>
      <c r="AM792" s="41">
        <f t="shared" si="2498"/>
        <v>0</v>
      </c>
      <c r="AN792" s="41">
        <f t="shared" si="2499"/>
        <v>0</v>
      </c>
      <c r="AO792" s="42">
        <f t="shared" si="2500"/>
        <v>156</v>
      </c>
      <c r="AP792" s="42">
        <f t="shared" si="2501"/>
        <v>360</v>
      </c>
      <c r="AQ792" s="42">
        <f t="shared" si="2502"/>
        <v>0</v>
      </c>
      <c r="AR792" s="42">
        <f t="shared" si="2503"/>
        <v>0</v>
      </c>
      <c r="AS792" s="42">
        <f t="shared" si="2504"/>
        <v>0</v>
      </c>
      <c r="AT792" s="42">
        <f t="shared" si="2505"/>
        <v>0</v>
      </c>
      <c r="AU792" s="42">
        <f t="shared" si="2298"/>
        <v>360</v>
      </c>
      <c r="AV792" s="42">
        <f t="shared" si="2299"/>
        <v>0</v>
      </c>
      <c r="AW792" s="42">
        <f t="shared" si="2300"/>
        <v>360</v>
      </c>
      <c r="AX792" s="42">
        <f t="shared" si="2301"/>
        <v>288</v>
      </c>
      <c r="AY792" s="42">
        <f t="shared" si="2302"/>
        <v>288</v>
      </c>
      <c r="AZ792" s="42">
        <f t="shared" si="2506"/>
        <v>0</v>
      </c>
      <c r="BA792" s="43">
        <f t="shared" si="2303"/>
        <v>76.666666666666671</v>
      </c>
      <c r="BB792" s="20"/>
    </row>
    <row r="793" spans="2:54" x14ac:dyDescent="0.3">
      <c r="B793" s="38" t="s">
        <v>480</v>
      </c>
      <c r="C793" s="38" t="s">
        <v>84</v>
      </c>
      <c r="D793" s="38" t="s">
        <v>139</v>
      </c>
      <c r="E793" s="39" t="str">
        <f t="shared" si="2293"/>
        <v>0412</v>
      </c>
      <c r="F793" s="38" t="s">
        <v>143</v>
      </c>
      <c r="G793" s="38"/>
      <c r="H793" s="40" t="s">
        <v>49</v>
      </c>
      <c r="I793" s="18">
        <f t="shared" si="2471"/>
        <v>360</v>
      </c>
      <c r="J793" s="18">
        <f t="shared" si="2472"/>
        <v>288</v>
      </c>
      <c r="K793" s="18">
        <f t="shared" si="2473"/>
        <v>288</v>
      </c>
      <c r="L793" s="18">
        <f t="shared" si="2474"/>
        <v>0</v>
      </c>
      <c r="M793" s="18">
        <f t="shared" si="2475"/>
        <v>0</v>
      </c>
      <c r="N793" s="18">
        <f t="shared" si="2476"/>
        <v>0</v>
      </c>
      <c r="O793" s="18">
        <f t="shared" si="2477"/>
        <v>0</v>
      </c>
      <c r="P793" s="18">
        <f t="shared" si="2478"/>
        <v>0</v>
      </c>
      <c r="Q793" s="18">
        <f t="shared" si="2479"/>
        <v>0</v>
      </c>
      <c r="R793" s="18">
        <f t="shared" si="2480"/>
        <v>0</v>
      </c>
      <c r="S793" s="18">
        <f t="shared" si="2481"/>
        <v>0</v>
      </c>
      <c r="T793" s="18">
        <f t="shared" si="2419"/>
        <v>360</v>
      </c>
      <c r="U793" s="18">
        <f t="shared" si="2295"/>
        <v>288</v>
      </c>
      <c r="V793" s="18">
        <f t="shared" si="2296"/>
        <v>288</v>
      </c>
      <c r="W793" s="18">
        <f t="shared" si="2482"/>
        <v>0</v>
      </c>
      <c r="X793" s="18">
        <f t="shared" si="2483"/>
        <v>0</v>
      </c>
      <c r="Y793" s="18">
        <f t="shared" si="2484"/>
        <v>0</v>
      </c>
      <c r="Z793" s="18">
        <f t="shared" si="2485"/>
        <v>0</v>
      </c>
      <c r="AA793" s="18">
        <f t="shared" si="2486"/>
        <v>0</v>
      </c>
      <c r="AB793" s="18">
        <f t="shared" si="2487"/>
        <v>0</v>
      </c>
      <c r="AC793" s="18">
        <f t="shared" si="2488"/>
        <v>0</v>
      </c>
      <c r="AD793" s="18">
        <f t="shared" si="2489"/>
        <v>0</v>
      </c>
      <c r="AE793" s="18">
        <f t="shared" si="2490"/>
        <v>0</v>
      </c>
      <c r="AF793" s="41">
        <f t="shared" si="2491"/>
        <v>360</v>
      </c>
      <c r="AG793" s="41">
        <f t="shared" si="2492"/>
        <v>0</v>
      </c>
      <c r="AH793" s="41">
        <f t="shared" si="2493"/>
        <v>0</v>
      </c>
      <c r="AI793" s="41">
        <f t="shared" si="2494"/>
        <v>0</v>
      </c>
      <c r="AJ793" s="41">
        <f t="shared" si="2495"/>
        <v>0</v>
      </c>
      <c r="AK793" s="41">
        <f t="shared" si="2496"/>
        <v>0</v>
      </c>
      <c r="AL793" s="41">
        <f t="shared" si="2497"/>
        <v>276</v>
      </c>
      <c r="AM793" s="41">
        <f t="shared" si="2498"/>
        <v>0</v>
      </c>
      <c r="AN793" s="41">
        <f t="shared" si="2499"/>
        <v>0</v>
      </c>
      <c r="AO793" s="14">
        <f t="shared" si="2500"/>
        <v>156</v>
      </c>
      <c r="AP793" s="42">
        <f t="shared" si="2501"/>
        <v>360</v>
      </c>
      <c r="AQ793" s="42">
        <f t="shared" si="2502"/>
        <v>0</v>
      </c>
      <c r="AR793" s="42">
        <f t="shared" si="2503"/>
        <v>0</v>
      </c>
      <c r="AS793" s="42">
        <f t="shared" si="2504"/>
        <v>0</v>
      </c>
      <c r="AT793" s="42">
        <f t="shared" si="2505"/>
        <v>0</v>
      </c>
      <c r="AU793" s="42">
        <f t="shared" si="2298"/>
        <v>360</v>
      </c>
      <c r="AV793" s="42">
        <f t="shared" si="2299"/>
        <v>0</v>
      </c>
      <c r="AW793" s="42">
        <f t="shared" si="2300"/>
        <v>360</v>
      </c>
      <c r="AX793" s="42">
        <f t="shared" si="2301"/>
        <v>288</v>
      </c>
      <c r="AY793" s="42">
        <f t="shared" si="2302"/>
        <v>288</v>
      </c>
      <c r="AZ793" s="42">
        <f t="shared" si="2506"/>
        <v>0</v>
      </c>
      <c r="BA793" s="43">
        <f t="shared" si="2303"/>
        <v>76.666666666666671</v>
      </c>
      <c r="BB793" s="20"/>
    </row>
    <row r="794" spans="2:54" ht="46.8" x14ac:dyDescent="0.3">
      <c r="B794" s="38" t="s">
        <v>480</v>
      </c>
      <c r="C794" s="38" t="s">
        <v>84</v>
      </c>
      <c r="D794" s="38" t="s">
        <v>139</v>
      </c>
      <c r="E794" s="39" t="str">
        <f t="shared" si="2293"/>
        <v>0412</v>
      </c>
      <c r="F794" s="38" t="s">
        <v>144</v>
      </c>
      <c r="G794" s="38"/>
      <c r="H794" s="40" t="s">
        <v>145</v>
      </c>
      <c r="I794" s="18">
        <f t="shared" si="2471"/>
        <v>360</v>
      </c>
      <c r="J794" s="18">
        <f t="shared" si="2472"/>
        <v>288</v>
      </c>
      <c r="K794" s="18">
        <f t="shared" si="2473"/>
        <v>288</v>
      </c>
      <c r="L794" s="18">
        <f t="shared" si="2474"/>
        <v>0</v>
      </c>
      <c r="M794" s="18">
        <f t="shared" si="2475"/>
        <v>0</v>
      </c>
      <c r="N794" s="18">
        <f t="shared" si="2476"/>
        <v>0</v>
      </c>
      <c r="O794" s="18">
        <f t="shared" si="2477"/>
        <v>0</v>
      </c>
      <c r="P794" s="18">
        <f t="shared" si="2478"/>
        <v>0</v>
      </c>
      <c r="Q794" s="18">
        <f t="shared" si="2479"/>
        <v>0</v>
      </c>
      <c r="R794" s="18">
        <f t="shared" si="2480"/>
        <v>0</v>
      </c>
      <c r="S794" s="18">
        <f t="shared" si="2481"/>
        <v>0</v>
      </c>
      <c r="T794" s="18">
        <f t="shared" si="2419"/>
        <v>360</v>
      </c>
      <c r="U794" s="18">
        <f t="shared" si="2295"/>
        <v>288</v>
      </c>
      <c r="V794" s="18">
        <f t="shared" si="2296"/>
        <v>288</v>
      </c>
      <c r="W794" s="18">
        <f t="shared" si="2482"/>
        <v>0</v>
      </c>
      <c r="X794" s="18">
        <f t="shared" si="2483"/>
        <v>0</v>
      </c>
      <c r="Y794" s="18">
        <f t="shared" si="2484"/>
        <v>0</v>
      </c>
      <c r="Z794" s="18">
        <f t="shared" si="2485"/>
        <v>0</v>
      </c>
      <c r="AA794" s="18">
        <f t="shared" si="2486"/>
        <v>0</v>
      </c>
      <c r="AB794" s="18">
        <f t="shared" si="2487"/>
        <v>0</v>
      </c>
      <c r="AC794" s="18">
        <f t="shared" si="2488"/>
        <v>0</v>
      </c>
      <c r="AD794" s="18">
        <f t="shared" si="2489"/>
        <v>0</v>
      </c>
      <c r="AE794" s="18">
        <f t="shared" si="2490"/>
        <v>0</v>
      </c>
      <c r="AF794" s="41">
        <f t="shared" si="2491"/>
        <v>360</v>
      </c>
      <c r="AG794" s="41">
        <f t="shared" si="2492"/>
        <v>0</v>
      </c>
      <c r="AH794" s="41">
        <f t="shared" si="2493"/>
        <v>0</v>
      </c>
      <c r="AI794" s="41">
        <f t="shared" si="2494"/>
        <v>0</v>
      </c>
      <c r="AJ794" s="41">
        <f t="shared" si="2495"/>
        <v>0</v>
      </c>
      <c r="AK794" s="41">
        <f t="shared" si="2496"/>
        <v>0</v>
      </c>
      <c r="AL794" s="41">
        <f t="shared" si="2497"/>
        <v>276</v>
      </c>
      <c r="AM794" s="41">
        <f t="shared" si="2498"/>
        <v>0</v>
      </c>
      <c r="AN794" s="41">
        <f t="shared" si="2499"/>
        <v>0</v>
      </c>
      <c r="AO794" s="42">
        <f t="shared" si="2500"/>
        <v>156</v>
      </c>
      <c r="AP794" s="42">
        <f t="shared" si="2501"/>
        <v>360</v>
      </c>
      <c r="AQ794" s="42">
        <f t="shared" si="2502"/>
        <v>0</v>
      </c>
      <c r="AR794" s="42">
        <f t="shared" si="2503"/>
        <v>0</v>
      </c>
      <c r="AS794" s="42">
        <f t="shared" si="2504"/>
        <v>0</v>
      </c>
      <c r="AT794" s="42">
        <f t="shared" si="2505"/>
        <v>0</v>
      </c>
      <c r="AU794" s="42">
        <f t="shared" si="2298"/>
        <v>360</v>
      </c>
      <c r="AV794" s="42">
        <f t="shared" si="2299"/>
        <v>0</v>
      </c>
      <c r="AW794" s="42">
        <f t="shared" si="2300"/>
        <v>360</v>
      </c>
      <c r="AX794" s="42">
        <f t="shared" si="2301"/>
        <v>288</v>
      </c>
      <c r="AY794" s="42">
        <f t="shared" si="2302"/>
        <v>288</v>
      </c>
      <c r="AZ794" s="42">
        <f t="shared" si="2506"/>
        <v>0</v>
      </c>
      <c r="BA794" s="43">
        <f t="shared" si="2303"/>
        <v>76.666666666666671</v>
      </c>
      <c r="BB794" s="20"/>
    </row>
    <row r="795" spans="2:54" ht="62.4" x14ac:dyDescent="0.3">
      <c r="B795" s="38" t="s">
        <v>480</v>
      </c>
      <c r="C795" s="38" t="s">
        <v>84</v>
      </c>
      <c r="D795" s="38" t="s">
        <v>139</v>
      </c>
      <c r="E795" s="39" t="str">
        <f t="shared" si="2293"/>
        <v>0412</v>
      </c>
      <c r="F795" s="38" t="s">
        <v>522</v>
      </c>
      <c r="G795" s="39"/>
      <c r="H795" s="40" t="s">
        <v>523</v>
      </c>
      <c r="I795" s="18">
        <f t="shared" si="2471"/>
        <v>360</v>
      </c>
      <c r="J795" s="18">
        <f t="shared" si="2472"/>
        <v>288</v>
      </c>
      <c r="K795" s="18">
        <f t="shared" si="2473"/>
        <v>288</v>
      </c>
      <c r="L795" s="18">
        <f t="shared" si="2474"/>
        <v>0</v>
      </c>
      <c r="M795" s="18">
        <f t="shared" si="2475"/>
        <v>0</v>
      </c>
      <c r="N795" s="18">
        <f t="shared" si="2476"/>
        <v>0</v>
      </c>
      <c r="O795" s="18">
        <f t="shared" si="2477"/>
        <v>0</v>
      </c>
      <c r="P795" s="18">
        <f t="shared" si="2478"/>
        <v>0</v>
      </c>
      <c r="Q795" s="18">
        <f t="shared" si="2479"/>
        <v>0</v>
      </c>
      <c r="R795" s="18">
        <f t="shared" si="2480"/>
        <v>0</v>
      </c>
      <c r="S795" s="18">
        <f t="shared" si="2481"/>
        <v>0</v>
      </c>
      <c r="T795" s="18">
        <f t="shared" si="2419"/>
        <v>360</v>
      </c>
      <c r="U795" s="18">
        <f t="shared" si="2295"/>
        <v>288</v>
      </c>
      <c r="V795" s="18">
        <f t="shared" si="2296"/>
        <v>288</v>
      </c>
      <c r="W795" s="18">
        <f t="shared" si="2482"/>
        <v>0</v>
      </c>
      <c r="X795" s="18">
        <f t="shared" si="2483"/>
        <v>0</v>
      </c>
      <c r="Y795" s="18">
        <f t="shared" si="2484"/>
        <v>0</v>
      </c>
      <c r="Z795" s="18">
        <f t="shared" si="2485"/>
        <v>0</v>
      </c>
      <c r="AA795" s="18">
        <f t="shared" si="2486"/>
        <v>0</v>
      </c>
      <c r="AB795" s="18">
        <f t="shared" si="2487"/>
        <v>0</v>
      </c>
      <c r="AC795" s="18">
        <f t="shared" si="2488"/>
        <v>0</v>
      </c>
      <c r="AD795" s="18">
        <f t="shared" si="2489"/>
        <v>0</v>
      </c>
      <c r="AE795" s="18">
        <f t="shared" si="2490"/>
        <v>0</v>
      </c>
      <c r="AF795" s="41">
        <f t="shared" si="2491"/>
        <v>360</v>
      </c>
      <c r="AG795" s="41">
        <f t="shared" si="2492"/>
        <v>0</v>
      </c>
      <c r="AH795" s="41">
        <f t="shared" si="2493"/>
        <v>0</v>
      </c>
      <c r="AI795" s="41">
        <f t="shared" si="2494"/>
        <v>0</v>
      </c>
      <c r="AJ795" s="41">
        <f t="shared" si="2495"/>
        <v>0</v>
      </c>
      <c r="AK795" s="41">
        <f t="shared" si="2496"/>
        <v>0</v>
      </c>
      <c r="AL795" s="41">
        <f t="shared" si="2497"/>
        <v>276</v>
      </c>
      <c r="AM795" s="41">
        <f t="shared" si="2498"/>
        <v>0</v>
      </c>
      <c r="AN795" s="41">
        <f t="shared" si="2499"/>
        <v>0</v>
      </c>
      <c r="AO795" s="14">
        <f t="shared" si="2500"/>
        <v>156</v>
      </c>
      <c r="AP795" s="42">
        <f t="shared" si="2501"/>
        <v>360</v>
      </c>
      <c r="AQ795" s="42">
        <f t="shared" si="2502"/>
        <v>0</v>
      </c>
      <c r="AR795" s="42">
        <f t="shared" si="2503"/>
        <v>0</v>
      </c>
      <c r="AS795" s="42">
        <f t="shared" si="2504"/>
        <v>0</v>
      </c>
      <c r="AT795" s="42">
        <f t="shared" si="2505"/>
        <v>0</v>
      </c>
      <c r="AU795" s="42">
        <f t="shared" si="2298"/>
        <v>360</v>
      </c>
      <c r="AV795" s="42">
        <f t="shared" si="2299"/>
        <v>0</v>
      </c>
      <c r="AW795" s="42">
        <f t="shared" si="2300"/>
        <v>360</v>
      </c>
      <c r="AX795" s="42">
        <f t="shared" si="2301"/>
        <v>288</v>
      </c>
      <c r="AY795" s="42">
        <f t="shared" si="2302"/>
        <v>288</v>
      </c>
      <c r="AZ795" s="42">
        <f t="shared" si="2506"/>
        <v>0</v>
      </c>
      <c r="BA795" s="43">
        <f t="shared" si="2303"/>
        <v>76.666666666666671</v>
      </c>
      <c r="BB795" s="20"/>
    </row>
    <row r="796" spans="2:54" x14ac:dyDescent="0.3">
      <c r="B796" s="38" t="s">
        <v>480</v>
      </c>
      <c r="C796" s="38" t="s">
        <v>84</v>
      </c>
      <c r="D796" s="38" t="s">
        <v>139</v>
      </c>
      <c r="E796" s="39" t="str">
        <f t="shared" si="2293"/>
        <v>0412</v>
      </c>
      <c r="F796" s="38" t="s">
        <v>522</v>
      </c>
      <c r="G796" s="38" t="s">
        <v>56</v>
      </c>
      <c r="H796" s="40" t="s">
        <v>57</v>
      </c>
      <c r="I796" s="18">
        <v>360</v>
      </c>
      <c r="J796" s="18">
        <v>288</v>
      </c>
      <c r="K796" s="18">
        <v>288</v>
      </c>
      <c r="L796" s="18"/>
      <c r="M796" s="18"/>
      <c r="N796" s="18"/>
      <c r="O796" s="18">
        <v>0</v>
      </c>
      <c r="P796" s="18">
        <v>0</v>
      </c>
      <c r="Q796" s="18">
        <v>0</v>
      </c>
      <c r="R796" s="18">
        <v>0</v>
      </c>
      <c r="S796" s="18"/>
      <c r="T796" s="18">
        <f t="shared" si="2419"/>
        <v>360</v>
      </c>
      <c r="U796" s="18">
        <f t="shared" si="2295"/>
        <v>288</v>
      </c>
      <c r="V796" s="18">
        <f t="shared" si="2296"/>
        <v>288</v>
      </c>
      <c r="W796" s="18"/>
      <c r="X796" s="18"/>
      <c r="Y796" s="18"/>
      <c r="Z796" s="18"/>
      <c r="AA796" s="18"/>
      <c r="AB796" s="18"/>
      <c r="AC796" s="18"/>
      <c r="AD796" s="18"/>
      <c r="AE796" s="18"/>
      <c r="AF796" s="41">
        <v>360</v>
      </c>
      <c r="AG796" s="41"/>
      <c r="AH796" s="41">
        <v>0</v>
      </c>
      <c r="AI796" s="41">
        <v>0</v>
      </c>
      <c r="AJ796" s="41">
        <v>0</v>
      </c>
      <c r="AK796" s="41">
        <v>0</v>
      </c>
      <c r="AL796" s="41">
        <v>276</v>
      </c>
      <c r="AM796" s="41">
        <v>0</v>
      </c>
      <c r="AN796" s="41">
        <v>0</v>
      </c>
      <c r="AO796" s="42">
        <v>156</v>
      </c>
      <c r="AP796" s="42">
        <v>360</v>
      </c>
      <c r="AQ796" s="42">
        <v>0</v>
      </c>
      <c r="AR796" s="42">
        <v>0</v>
      </c>
      <c r="AS796" s="42">
        <v>0</v>
      </c>
      <c r="AT796" s="42">
        <v>0</v>
      </c>
      <c r="AU796" s="42">
        <f t="shared" si="2298"/>
        <v>360</v>
      </c>
      <c r="AV796" s="42">
        <f t="shared" si="2299"/>
        <v>0</v>
      </c>
      <c r="AW796" s="42">
        <f t="shared" si="2300"/>
        <v>360</v>
      </c>
      <c r="AX796" s="42">
        <f t="shared" si="2301"/>
        <v>288</v>
      </c>
      <c r="AY796" s="42">
        <f t="shared" si="2302"/>
        <v>288</v>
      </c>
      <c r="AZ796" s="42"/>
      <c r="BA796" s="43">
        <f t="shared" si="2303"/>
        <v>76.666666666666671</v>
      </c>
      <c r="BB796" s="44"/>
    </row>
    <row r="797" spans="2:54" s="21" customFormat="1" x14ac:dyDescent="0.3">
      <c r="B797" s="22" t="s">
        <v>480</v>
      </c>
      <c r="C797" s="22" t="s">
        <v>92</v>
      </c>
      <c r="D797" s="22"/>
      <c r="E797" s="23" t="str">
        <f t="shared" si="2293"/>
        <v>05</v>
      </c>
      <c r="F797" s="22"/>
      <c r="G797" s="23"/>
      <c r="H797" s="24" t="s">
        <v>93</v>
      </c>
      <c r="I797" s="25">
        <f t="shared" ref="I797:N797" si="2507">I804</f>
        <v>9133</v>
      </c>
      <c r="J797" s="25">
        <f t="shared" si="2507"/>
        <v>5658.3</v>
      </c>
      <c r="K797" s="25">
        <f t="shared" si="2507"/>
        <v>4675.8999999999996</v>
      </c>
      <c r="L797" s="25">
        <f t="shared" si="2507"/>
        <v>3940.3</v>
      </c>
      <c r="M797" s="25">
        <f t="shared" si="2507"/>
        <v>3940.3</v>
      </c>
      <c r="N797" s="25">
        <f t="shared" si="2507"/>
        <v>3940.3</v>
      </c>
      <c r="O797" s="25">
        <f>O804+O798</f>
        <v>0</v>
      </c>
      <c r="P797" s="25">
        <f>P804</f>
        <v>189.25399999999999</v>
      </c>
      <c r="Q797" s="25">
        <f>Q804</f>
        <v>0</v>
      </c>
      <c r="R797" s="25">
        <f>R804</f>
        <v>0</v>
      </c>
      <c r="S797" s="25">
        <f>S804</f>
        <v>0</v>
      </c>
      <c r="T797" s="25">
        <f t="shared" si="2419"/>
        <v>13262.554</v>
      </c>
      <c r="U797" s="25">
        <f t="shared" si="2295"/>
        <v>9598.6</v>
      </c>
      <c r="V797" s="25">
        <f t="shared" si="2296"/>
        <v>8616.2000000000007</v>
      </c>
      <c r="W797" s="25">
        <f t="shared" ref="W797:AE797" si="2508">W804</f>
        <v>0</v>
      </c>
      <c r="X797" s="25">
        <f t="shared" si="2508"/>
        <v>0</v>
      </c>
      <c r="Y797" s="25">
        <f t="shared" si="2508"/>
        <v>0</v>
      </c>
      <c r="Z797" s="25">
        <f t="shared" si="2508"/>
        <v>0</v>
      </c>
      <c r="AA797" s="25">
        <f t="shared" si="2508"/>
        <v>0</v>
      </c>
      <c r="AB797" s="25">
        <f t="shared" si="2508"/>
        <v>0</v>
      </c>
      <c r="AC797" s="25">
        <f t="shared" si="2508"/>
        <v>0</v>
      </c>
      <c r="AD797" s="25">
        <f t="shared" si="2508"/>
        <v>0</v>
      </c>
      <c r="AE797" s="25">
        <f t="shared" si="2508"/>
        <v>0</v>
      </c>
      <c r="AF797" s="26">
        <f t="shared" ref="AF797:AT797" si="2509">AF804+AF798</f>
        <v>9147.2270900000003</v>
      </c>
      <c r="AG797" s="26">
        <f t="shared" si="2509"/>
        <v>0</v>
      </c>
      <c r="AH797" s="26">
        <f t="shared" si="2509"/>
        <v>0</v>
      </c>
      <c r="AI797" s="26">
        <f t="shared" si="2509"/>
        <v>0</v>
      </c>
      <c r="AJ797" s="26">
        <f t="shared" si="2509"/>
        <v>0</v>
      </c>
      <c r="AK797" s="26">
        <f t="shared" si="2509"/>
        <v>0</v>
      </c>
      <c r="AL797" s="26">
        <f t="shared" si="2509"/>
        <v>9047.2888500000008</v>
      </c>
      <c r="AM797" s="26">
        <f t="shared" si="2509"/>
        <v>0</v>
      </c>
      <c r="AN797" s="26">
        <f t="shared" si="2509"/>
        <v>0</v>
      </c>
      <c r="AO797" s="45">
        <f t="shared" si="2509"/>
        <v>1937.4204200000001</v>
      </c>
      <c r="AP797" s="27">
        <f t="shared" si="2509"/>
        <v>8737.7108299999982</v>
      </c>
      <c r="AQ797" s="27">
        <f t="shared" si="2509"/>
        <v>0</v>
      </c>
      <c r="AR797" s="27">
        <f t="shared" si="2509"/>
        <v>0</v>
      </c>
      <c r="AS797" s="27">
        <f t="shared" si="2509"/>
        <v>0</v>
      </c>
      <c r="AT797" s="27">
        <f t="shared" si="2509"/>
        <v>0</v>
      </c>
      <c r="AU797" s="27">
        <f t="shared" si="2298"/>
        <v>8737.7108299999982</v>
      </c>
      <c r="AV797" s="27">
        <f t="shared" si="2299"/>
        <v>4524.8431700000019</v>
      </c>
      <c r="AW797" s="27">
        <f t="shared" si="2300"/>
        <v>13262.554</v>
      </c>
      <c r="AX797" s="27">
        <f t="shared" si="2301"/>
        <v>9598.6</v>
      </c>
      <c r="AY797" s="27">
        <f t="shared" si="2302"/>
        <v>8616.2000000000007</v>
      </c>
      <c r="AZ797" s="27">
        <f>AZ804</f>
        <v>0</v>
      </c>
      <c r="BA797" s="28">
        <f t="shared" si="2303"/>
        <v>98.907447699541052</v>
      </c>
      <c r="BB797" s="20"/>
    </row>
    <row r="798" spans="2:54" s="30" customFormat="1" x14ac:dyDescent="0.3">
      <c r="B798" s="31" t="s">
        <v>480</v>
      </c>
      <c r="C798" s="31" t="s">
        <v>92</v>
      </c>
      <c r="D798" s="31" t="s">
        <v>374</v>
      </c>
      <c r="E798" s="29" t="str">
        <f t="shared" si="2293"/>
        <v>0502</v>
      </c>
      <c r="F798" s="31"/>
      <c r="G798" s="29"/>
      <c r="H798" s="32" t="s">
        <v>524</v>
      </c>
      <c r="I798" s="33"/>
      <c r="J798" s="33"/>
      <c r="K798" s="33"/>
      <c r="L798" s="33"/>
      <c r="M798" s="33"/>
      <c r="N798" s="33"/>
      <c r="O798" s="33">
        <f t="shared" ref="O798:O802" si="2510">O799</f>
        <v>0</v>
      </c>
      <c r="P798" s="33"/>
      <c r="Q798" s="33"/>
      <c r="R798" s="33"/>
      <c r="S798" s="33"/>
      <c r="T798" s="33">
        <f t="shared" si="2419"/>
        <v>0</v>
      </c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4">
        <f t="shared" ref="AF798:AF802" si="2511">AF799</f>
        <v>96</v>
      </c>
      <c r="AG798" s="34">
        <f t="shared" ref="AG798:AG802" si="2512">AG799</f>
        <v>0</v>
      </c>
      <c r="AH798" s="34">
        <f t="shared" ref="AH798:AH802" si="2513">AH799</f>
        <v>0</v>
      </c>
      <c r="AI798" s="34">
        <f t="shared" ref="AI798:AI802" si="2514">AI799</f>
        <v>0</v>
      </c>
      <c r="AJ798" s="34">
        <f t="shared" ref="AJ798:AJ802" si="2515">AJ799</f>
        <v>0</v>
      </c>
      <c r="AK798" s="34">
        <f t="shared" ref="AK798:AK802" si="2516">AK799</f>
        <v>0</v>
      </c>
      <c r="AL798" s="34">
        <f t="shared" ref="AL798:AL802" si="2517">AL799</f>
        <v>96</v>
      </c>
      <c r="AM798" s="34">
        <f t="shared" ref="AM798:AM802" si="2518">AM799</f>
        <v>0</v>
      </c>
      <c r="AN798" s="34">
        <f t="shared" ref="AN798:AN802" si="2519">AN799</f>
        <v>0</v>
      </c>
      <c r="AO798" s="60">
        <f t="shared" ref="AO798:AO802" si="2520">AO799</f>
        <v>0</v>
      </c>
      <c r="AP798" s="35">
        <f t="shared" ref="AP798:AP802" si="2521">AP799</f>
        <v>96.451790000000003</v>
      </c>
      <c r="AQ798" s="36">
        <f t="shared" ref="AQ798:AQ802" si="2522">AQ799</f>
        <v>0</v>
      </c>
      <c r="AR798" s="35">
        <f t="shared" ref="AR798:AR802" si="2523">AR799</f>
        <v>0</v>
      </c>
      <c r="AS798" s="36">
        <f t="shared" ref="AS798:AS802" si="2524">AS799</f>
        <v>0</v>
      </c>
      <c r="AT798" s="35">
        <f t="shared" ref="AT798:AT802" si="2525">AT799</f>
        <v>0</v>
      </c>
      <c r="AU798" s="36">
        <f t="shared" si="2298"/>
        <v>96.451790000000003</v>
      </c>
      <c r="AV798" s="36">
        <f t="shared" si="2299"/>
        <v>-96.451790000000003</v>
      </c>
      <c r="AW798" s="36"/>
      <c r="AX798" s="36"/>
      <c r="AY798" s="36"/>
      <c r="AZ798" s="36"/>
      <c r="BA798" s="37">
        <f t="shared" si="2303"/>
        <v>100</v>
      </c>
      <c r="BB798" s="61"/>
    </row>
    <row r="799" spans="2:54" ht="31.2" x14ac:dyDescent="0.3">
      <c r="B799" s="38" t="s">
        <v>480</v>
      </c>
      <c r="C799" s="38" t="s">
        <v>92</v>
      </c>
      <c r="D799" s="38" t="s">
        <v>374</v>
      </c>
      <c r="E799" s="39" t="str">
        <f t="shared" si="2293"/>
        <v>0502</v>
      </c>
      <c r="F799" s="38" t="s">
        <v>513</v>
      </c>
      <c r="G799" s="39"/>
      <c r="H799" s="40" t="s">
        <v>514</v>
      </c>
      <c r="I799" s="18"/>
      <c r="J799" s="18"/>
      <c r="K799" s="18"/>
      <c r="L799" s="18"/>
      <c r="M799" s="18"/>
      <c r="N799" s="18"/>
      <c r="O799" s="18">
        <f t="shared" si="2510"/>
        <v>0</v>
      </c>
      <c r="P799" s="18"/>
      <c r="Q799" s="18"/>
      <c r="R799" s="18"/>
      <c r="S799" s="18"/>
      <c r="T799" s="18">
        <f t="shared" si="2419"/>
        <v>0</v>
      </c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41">
        <f t="shared" si="2511"/>
        <v>96</v>
      </c>
      <c r="AG799" s="41">
        <f t="shared" si="2512"/>
        <v>0</v>
      </c>
      <c r="AH799" s="41">
        <f t="shared" si="2513"/>
        <v>0</v>
      </c>
      <c r="AI799" s="41">
        <f t="shared" si="2514"/>
        <v>0</v>
      </c>
      <c r="AJ799" s="41">
        <f t="shared" si="2515"/>
        <v>0</v>
      </c>
      <c r="AK799" s="41">
        <f t="shared" si="2516"/>
        <v>0</v>
      </c>
      <c r="AL799" s="41">
        <f t="shared" si="2517"/>
        <v>96</v>
      </c>
      <c r="AM799" s="41">
        <f t="shared" si="2518"/>
        <v>0</v>
      </c>
      <c r="AN799" s="41">
        <f t="shared" si="2519"/>
        <v>0</v>
      </c>
      <c r="AO799" s="14">
        <f t="shared" si="2520"/>
        <v>0</v>
      </c>
      <c r="AP799" s="42">
        <f t="shared" si="2521"/>
        <v>96.451790000000003</v>
      </c>
      <c r="AQ799" s="14">
        <f t="shared" si="2522"/>
        <v>0</v>
      </c>
      <c r="AR799" s="42">
        <f t="shared" si="2523"/>
        <v>0</v>
      </c>
      <c r="AS799" s="14">
        <f t="shared" si="2524"/>
        <v>0</v>
      </c>
      <c r="AT799" s="42">
        <f t="shared" si="2525"/>
        <v>0</v>
      </c>
      <c r="AU799" s="42">
        <f t="shared" si="2298"/>
        <v>96.451790000000003</v>
      </c>
      <c r="AV799" s="42">
        <f t="shared" si="2299"/>
        <v>-96.451790000000003</v>
      </c>
      <c r="AW799" s="42"/>
      <c r="AX799" s="42"/>
      <c r="AY799" s="42"/>
      <c r="AZ799" s="42"/>
      <c r="BA799" s="43">
        <f t="shared" si="2303"/>
        <v>100</v>
      </c>
      <c r="BB799" s="20"/>
    </row>
    <row r="800" spans="2:54" x14ac:dyDescent="0.3">
      <c r="B800" s="38" t="s">
        <v>480</v>
      </c>
      <c r="C800" s="38" t="s">
        <v>92</v>
      </c>
      <c r="D800" s="38" t="s">
        <v>374</v>
      </c>
      <c r="E800" s="39" t="str">
        <f t="shared" si="2293"/>
        <v>0502</v>
      </c>
      <c r="F800" s="38" t="s">
        <v>525</v>
      </c>
      <c r="G800" s="39"/>
      <c r="H800" s="40" t="s">
        <v>49</v>
      </c>
      <c r="I800" s="18"/>
      <c r="J800" s="18"/>
      <c r="K800" s="18"/>
      <c r="L800" s="18"/>
      <c r="M800" s="18"/>
      <c r="N800" s="18"/>
      <c r="O800" s="18">
        <f t="shared" si="2510"/>
        <v>0</v>
      </c>
      <c r="P800" s="18"/>
      <c r="Q800" s="18"/>
      <c r="R800" s="18"/>
      <c r="S800" s="18"/>
      <c r="T800" s="18">
        <f t="shared" si="2419"/>
        <v>0</v>
      </c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41">
        <f t="shared" si="2511"/>
        <v>96</v>
      </c>
      <c r="AG800" s="41">
        <f t="shared" si="2512"/>
        <v>0</v>
      </c>
      <c r="AH800" s="41">
        <f t="shared" si="2513"/>
        <v>0</v>
      </c>
      <c r="AI800" s="41">
        <f t="shared" si="2514"/>
        <v>0</v>
      </c>
      <c r="AJ800" s="41">
        <f t="shared" si="2515"/>
        <v>0</v>
      </c>
      <c r="AK800" s="41">
        <f t="shared" si="2516"/>
        <v>0</v>
      </c>
      <c r="AL800" s="41">
        <f t="shared" si="2517"/>
        <v>96</v>
      </c>
      <c r="AM800" s="41">
        <f t="shared" si="2518"/>
        <v>0</v>
      </c>
      <c r="AN800" s="41">
        <f t="shared" si="2519"/>
        <v>0</v>
      </c>
      <c r="AO800" s="54">
        <f t="shared" si="2520"/>
        <v>0</v>
      </c>
      <c r="AP800" s="14">
        <f t="shared" si="2521"/>
        <v>96.451790000000003</v>
      </c>
      <c r="AQ800" s="42">
        <f t="shared" si="2522"/>
        <v>0</v>
      </c>
      <c r="AR800" s="14">
        <f t="shared" si="2523"/>
        <v>0</v>
      </c>
      <c r="AS800" s="42">
        <f t="shared" si="2524"/>
        <v>0</v>
      </c>
      <c r="AT800" s="14">
        <f t="shared" si="2525"/>
        <v>0</v>
      </c>
      <c r="AU800" s="42">
        <f t="shared" si="2298"/>
        <v>96.451790000000003</v>
      </c>
      <c r="AV800" s="42">
        <f t="shared" si="2299"/>
        <v>-96.451790000000003</v>
      </c>
      <c r="AW800" s="42"/>
      <c r="AX800" s="42"/>
      <c r="AY800" s="42"/>
      <c r="AZ800" s="42"/>
      <c r="BA800" s="43">
        <f t="shared" si="2303"/>
        <v>100</v>
      </c>
      <c r="BB800" s="20"/>
    </row>
    <row r="801" spans="2:54" ht="31.2" x14ac:dyDescent="0.3">
      <c r="B801" s="38" t="s">
        <v>480</v>
      </c>
      <c r="C801" s="38" t="s">
        <v>92</v>
      </c>
      <c r="D801" s="38" t="s">
        <v>374</v>
      </c>
      <c r="E801" s="39" t="str">
        <f t="shared" si="2293"/>
        <v>0502</v>
      </c>
      <c r="F801" s="38" t="s">
        <v>526</v>
      </c>
      <c r="G801" s="38"/>
      <c r="H801" s="40" t="s">
        <v>527</v>
      </c>
      <c r="I801" s="18"/>
      <c r="J801" s="18"/>
      <c r="K801" s="18"/>
      <c r="L801" s="18"/>
      <c r="M801" s="18"/>
      <c r="N801" s="18"/>
      <c r="O801" s="18">
        <f t="shared" si="2510"/>
        <v>0</v>
      </c>
      <c r="P801" s="18"/>
      <c r="Q801" s="18"/>
      <c r="R801" s="18"/>
      <c r="S801" s="18"/>
      <c r="T801" s="18">
        <f t="shared" si="2419"/>
        <v>0</v>
      </c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41">
        <f t="shared" si="2511"/>
        <v>96</v>
      </c>
      <c r="AG801" s="41">
        <f t="shared" si="2512"/>
        <v>0</v>
      </c>
      <c r="AH801" s="41">
        <f t="shared" si="2513"/>
        <v>0</v>
      </c>
      <c r="AI801" s="41">
        <f t="shared" si="2514"/>
        <v>0</v>
      </c>
      <c r="AJ801" s="41">
        <f t="shared" si="2515"/>
        <v>0</v>
      </c>
      <c r="AK801" s="41">
        <f t="shared" si="2516"/>
        <v>0</v>
      </c>
      <c r="AL801" s="41">
        <f t="shared" si="2517"/>
        <v>96</v>
      </c>
      <c r="AM801" s="41">
        <f t="shared" si="2518"/>
        <v>0</v>
      </c>
      <c r="AN801" s="41">
        <f t="shared" si="2519"/>
        <v>0</v>
      </c>
      <c r="AO801" s="14">
        <f t="shared" si="2520"/>
        <v>0</v>
      </c>
      <c r="AP801" s="42">
        <f t="shared" si="2521"/>
        <v>96.451790000000003</v>
      </c>
      <c r="AQ801" s="14">
        <f t="shared" si="2522"/>
        <v>0</v>
      </c>
      <c r="AR801" s="42">
        <f t="shared" si="2523"/>
        <v>0</v>
      </c>
      <c r="AS801" s="14">
        <f t="shared" si="2524"/>
        <v>0</v>
      </c>
      <c r="AT801" s="42">
        <f t="shared" si="2525"/>
        <v>0</v>
      </c>
      <c r="AU801" s="42">
        <f t="shared" si="2298"/>
        <v>96.451790000000003</v>
      </c>
      <c r="AV801" s="42">
        <f t="shared" si="2299"/>
        <v>-96.451790000000003</v>
      </c>
      <c r="AW801" s="42"/>
      <c r="AX801" s="42"/>
      <c r="AY801" s="42"/>
      <c r="AZ801" s="42"/>
      <c r="BA801" s="43">
        <f t="shared" si="2303"/>
        <v>100</v>
      </c>
      <c r="BB801" s="20"/>
    </row>
    <row r="802" spans="2:54" ht="31.2" x14ac:dyDescent="0.3">
      <c r="B802" s="38" t="s">
        <v>480</v>
      </c>
      <c r="C802" s="38" t="s">
        <v>92</v>
      </c>
      <c r="D802" s="38" t="s">
        <v>374</v>
      </c>
      <c r="E802" s="39" t="str">
        <f t="shared" si="2293"/>
        <v>0502</v>
      </c>
      <c r="F802" s="38" t="s">
        <v>528</v>
      </c>
      <c r="G802" s="38"/>
      <c r="H802" s="40" t="s">
        <v>529</v>
      </c>
      <c r="I802" s="18"/>
      <c r="J802" s="18"/>
      <c r="K802" s="18"/>
      <c r="L802" s="18"/>
      <c r="M802" s="18"/>
      <c r="N802" s="18"/>
      <c r="O802" s="18">
        <f t="shared" si="2510"/>
        <v>0</v>
      </c>
      <c r="P802" s="18"/>
      <c r="Q802" s="18"/>
      <c r="R802" s="18"/>
      <c r="S802" s="18"/>
      <c r="T802" s="18">
        <f t="shared" si="2419"/>
        <v>0</v>
      </c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41">
        <f t="shared" si="2511"/>
        <v>96</v>
      </c>
      <c r="AG802" s="41">
        <f t="shared" si="2512"/>
        <v>0</v>
      </c>
      <c r="AH802" s="41">
        <f t="shared" si="2513"/>
        <v>0</v>
      </c>
      <c r="AI802" s="41">
        <f t="shared" si="2514"/>
        <v>0</v>
      </c>
      <c r="AJ802" s="41">
        <f t="shared" si="2515"/>
        <v>0</v>
      </c>
      <c r="AK802" s="41">
        <f t="shared" si="2516"/>
        <v>0</v>
      </c>
      <c r="AL802" s="41">
        <f t="shared" si="2517"/>
        <v>96</v>
      </c>
      <c r="AM802" s="41">
        <f t="shared" si="2518"/>
        <v>0</v>
      </c>
      <c r="AN802" s="41">
        <f t="shared" si="2519"/>
        <v>0</v>
      </c>
      <c r="AO802" s="54">
        <f t="shared" si="2520"/>
        <v>0</v>
      </c>
      <c r="AP802" s="14">
        <f t="shared" si="2521"/>
        <v>96.451790000000003</v>
      </c>
      <c r="AQ802" s="42">
        <f t="shared" si="2522"/>
        <v>0</v>
      </c>
      <c r="AR802" s="14">
        <f t="shared" si="2523"/>
        <v>0</v>
      </c>
      <c r="AS802" s="42">
        <f t="shared" si="2524"/>
        <v>0</v>
      </c>
      <c r="AT802" s="14">
        <f t="shared" si="2525"/>
        <v>0</v>
      </c>
      <c r="AU802" s="42">
        <f t="shared" si="2298"/>
        <v>96.451790000000003</v>
      </c>
      <c r="AV802" s="42">
        <f t="shared" si="2299"/>
        <v>-96.451790000000003</v>
      </c>
      <c r="AW802" s="42"/>
      <c r="AX802" s="42"/>
      <c r="AY802" s="42"/>
      <c r="AZ802" s="42"/>
      <c r="BA802" s="43">
        <f t="shared" si="2303"/>
        <v>100</v>
      </c>
      <c r="BB802" s="20"/>
    </row>
    <row r="803" spans="2:54" ht="31.2" x14ac:dyDescent="0.3">
      <c r="B803" s="38" t="s">
        <v>480</v>
      </c>
      <c r="C803" s="38" t="s">
        <v>92</v>
      </c>
      <c r="D803" s="38" t="s">
        <v>374</v>
      </c>
      <c r="E803" s="39" t="str">
        <f t="shared" si="2293"/>
        <v>0502</v>
      </c>
      <c r="F803" s="38" t="s">
        <v>528</v>
      </c>
      <c r="G803" s="38" t="s">
        <v>54</v>
      </c>
      <c r="H803" s="40" t="s">
        <v>55</v>
      </c>
      <c r="I803" s="18"/>
      <c r="J803" s="18"/>
      <c r="K803" s="18"/>
      <c r="L803" s="18"/>
      <c r="M803" s="18"/>
      <c r="N803" s="18"/>
      <c r="O803" s="18">
        <v>0</v>
      </c>
      <c r="P803" s="18"/>
      <c r="Q803" s="18"/>
      <c r="R803" s="18"/>
      <c r="S803" s="18"/>
      <c r="T803" s="18">
        <f t="shared" si="2419"/>
        <v>0</v>
      </c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41">
        <v>96</v>
      </c>
      <c r="AG803" s="41"/>
      <c r="AH803" s="41">
        <v>0</v>
      </c>
      <c r="AI803" s="41">
        <v>0</v>
      </c>
      <c r="AJ803" s="41">
        <v>0</v>
      </c>
      <c r="AK803" s="41">
        <v>0</v>
      </c>
      <c r="AL803" s="41">
        <v>96</v>
      </c>
      <c r="AM803" s="41">
        <v>0</v>
      </c>
      <c r="AN803" s="41">
        <v>0</v>
      </c>
      <c r="AO803" s="14">
        <v>0</v>
      </c>
      <c r="AP803" s="42">
        <v>96.451790000000003</v>
      </c>
      <c r="AQ803" s="14">
        <v>0</v>
      </c>
      <c r="AR803" s="42">
        <v>0</v>
      </c>
      <c r="AS803" s="14">
        <v>0</v>
      </c>
      <c r="AT803" s="42">
        <v>0</v>
      </c>
      <c r="AU803" s="42">
        <f t="shared" si="2298"/>
        <v>96.451790000000003</v>
      </c>
      <c r="AV803" s="42">
        <f t="shared" si="2299"/>
        <v>-96.451790000000003</v>
      </c>
      <c r="AW803" s="42"/>
      <c r="AX803" s="42"/>
      <c r="AY803" s="42"/>
      <c r="AZ803" s="42"/>
      <c r="BA803" s="43">
        <f t="shared" si="2303"/>
        <v>100</v>
      </c>
      <c r="BB803" s="20"/>
    </row>
    <row r="804" spans="2:54" s="30" customFormat="1" x14ac:dyDescent="0.3">
      <c r="B804" s="31" t="s">
        <v>480</v>
      </c>
      <c r="C804" s="31" t="s">
        <v>92</v>
      </c>
      <c r="D804" s="31" t="s">
        <v>94</v>
      </c>
      <c r="E804" s="29" t="str">
        <f t="shared" si="2293"/>
        <v>0503</v>
      </c>
      <c r="F804" s="31"/>
      <c r="G804" s="29"/>
      <c r="H804" s="32" t="s">
        <v>95</v>
      </c>
      <c r="I804" s="33">
        <f t="shared" ref="I804:N804" si="2526">I805+I810+I826</f>
        <v>9133</v>
      </c>
      <c r="J804" s="33">
        <f t="shared" si="2526"/>
        <v>5658.3</v>
      </c>
      <c r="K804" s="33">
        <f t="shared" si="2526"/>
        <v>4675.8999999999996</v>
      </c>
      <c r="L804" s="33">
        <f t="shared" si="2526"/>
        <v>3940.3</v>
      </c>
      <c r="M804" s="33">
        <f t="shared" si="2526"/>
        <v>3940.3</v>
      </c>
      <c r="N804" s="33">
        <f t="shared" si="2526"/>
        <v>3940.3</v>
      </c>
      <c r="O804" s="33">
        <f>O805+O810+O826+O831</f>
        <v>0</v>
      </c>
      <c r="P804" s="33">
        <f>P805+P810+P826+P831</f>
        <v>189.25399999999999</v>
      </c>
      <c r="Q804" s="33">
        <f>Q805+Q810+Q826+Q831</f>
        <v>0</v>
      </c>
      <c r="R804" s="33">
        <f>R805+R810+R826+R831</f>
        <v>0</v>
      </c>
      <c r="S804" s="33">
        <f>S805+S810+S826</f>
        <v>0</v>
      </c>
      <c r="T804" s="33">
        <f t="shared" si="2419"/>
        <v>13262.554</v>
      </c>
      <c r="U804" s="33">
        <f t="shared" si="2295"/>
        <v>9598.6</v>
      </c>
      <c r="V804" s="33">
        <f t="shared" si="2296"/>
        <v>8616.2000000000007</v>
      </c>
      <c r="W804" s="33">
        <f t="shared" ref="W804:AE804" si="2527">W805+W810+W826</f>
        <v>0</v>
      </c>
      <c r="X804" s="33">
        <f t="shared" si="2527"/>
        <v>0</v>
      </c>
      <c r="Y804" s="33">
        <f t="shared" si="2527"/>
        <v>0</v>
      </c>
      <c r="Z804" s="33">
        <f t="shared" si="2527"/>
        <v>0</v>
      </c>
      <c r="AA804" s="33">
        <f t="shared" si="2527"/>
        <v>0</v>
      </c>
      <c r="AB804" s="33">
        <f t="shared" si="2527"/>
        <v>0</v>
      </c>
      <c r="AC804" s="33">
        <f t="shared" si="2527"/>
        <v>0</v>
      </c>
      <c r="AD804" s="33">
        <f t="shared" si="2527"/>
        <v>0</v>
      </c>
      <c r="AE804" s="33">
        <f t="shared" si="2527"/>
        <v>0</v>
      </c>
      <c r="AF804" s="34">
        <f t="shared" ref="AF804:AT804" si="2528">AF805+AF810+AF826+AF831</f>
        <v>9051.2270900000003</v>
      </c>
      <c r="AG804" s="34">
        <f t="shared" si="2528"/>
        <v>0</v>
      </c>
      <c r="AH804" s="34">
        <f t="shared" si="2528"/>
        <v>0</v>
      </c>
      <c r="AI804" s="34">
        <f t="shared" si="2528"/>
        <v>0</v>
      </c>
      <c r="AJ804" s="34">
        <f t="shared" si="2528"/>
        <v>0</v>
      </c>
      <c r="AK804" s="34">
        <f t="shared" si="2528"/>
        <v>0</v>
      </c>
      <c r="AL804" s="34">
        <f t="shared" si="2528"/>
        <v>8951.2888500000008</v>
      </c>
      <c r="AM804" s="34">
        <f t="shared" si="2528"/>
        <v>0</v>
      </c>
      <c r="AN804" s="34">
        <f t="shared" si="2528"/>
        <v>0</v>
      </c>
      <c r="AO804" s="36">
        <f t="shared" si="2528"/>
        <v>1937.4204200000001</v>
      </c>
      <c r="AP804" s="36">
        <f t="shared" si="2528"/>
        <v>8641.259039999999</v>
      </c>
      <c r="AQ804" s="36">
        <f t="shared" si="2528"/>
        <v>0</v>
      </c>
      <c r="AR804" s="36">
        <f t="shared" si="2528"/>
        <v>0</v>
      </c>
      <c r="AS804" s="36">
        <f t="shared" si="2528"/>
        <v>0</v>
      </c>
      <c r="AT804" s="36">
        <f t="shared" si="2528"/>
        <v>0</v>
      </c>
      <c r="AU804" s="36">
        <f t="shared" si="2298"/>
        <v>8641.259039999999</v>
      </c>
      <c r="AV804" s="36">
        <f t="shared" si="2299"/>
        <v>4621.2949600000011</v>
      </c>
      <c r="AW804" s="36">
        <f t="shared" si="2300"/>
        <v>13262.554</v>
      </c>
      <c r="AX804" s="36">
        <f t="shared" si="2301"/>
        <v>9598.6</v>
      </c>
      <c r="AY804" s="36">
        <f t="shared" si="2302"/>
        <v>8616.2000000000007</v>
      </c>
      <c r="AZ804" s="36">
        <f>AZ805+AZ810+AZ826</f>
        <v>0</v>
      </c>
      <c r="BA804" s="37">
        <f t="shared" si="2303"/>
        <v>98.895859765684008</v>
      </c>
      <c r="BB804" s="20"/>
    </row>
    <row r="805" spans="2:54" ht="31.2" x14ac:dyDescent="0.3">
      <c r="B805" s="38" t="s">
        <v>480</v>
      </c>
      <c r="C805" s="38" t="s">
        <v>92</v>
      </c>
      <c r="D805" s="38" t="s">
        <v>94</v>
      </c>
      <c r="E805" s="39" t="str">
        <f t="shared" si="2293"/>
        <v>0503</v>
      </c>
      <c r="F805" s="38" t="s">
        <v>96</v>
      </c>
      <c r="G805" s="39"/>
      <c r="H805" s="40" t="s">
        <v>97</v>
      </c>
      <c r="I805" s="18">
        <f t="shared" ref="I805:I808" si="2529">I806</f>
        <v>123.6</v>
      </c>
      <c r="J805" s="18">
        <f t="shared" ref="J805:J808" si="2530">J806</f>
        <v>118.3</v>
      </c>
      <c r="K805" s="18">
        <f t="shared" ref="K805:K808" si="2531">K806</f>
        <v>115.9</v>
      </c>
      <c r="L805" s="18">
        <f t="shared" ref="L805:L808" si="2532">L806</f>
        <v>0</v>
      </c>
      <c r="M805" s="18">
        <f t="shared" ref="M805:M808" si="2533">M806</f>
        <v>0</v>
      </c>
      <c r="N805" s="18">
        <f t="shared" ref="N805:N808" si="2534">N806</f>
        <v>0</v>
      </c>
      <c r="O805" s="18">
        <f t="shared" ref="O805:O808" si="2535">O806</f>
        <v>0</v>
      </c>
      <c r="P805" s="18">
        <f t="shared" ref="P805:P808" si="2536">P806</f>
        <v>0</v>
      </c>
      <c r="Q805" s="18">
        <f t="shared" ref="Q805:Q808" si="2537">Q806</f>
        <v>0</v>
      </c>
      <c r="R805" s="18">
        <f t="shared" ref="R805:R808" si="2538">R806</f>
        <v>0</v>
      </c>
      <c r="S805" s="18">
        <f t="shared" ref="S805:S808" si="2539">S806</f>
        <v>0</v>
      </c>
      <c r="T805" s="18">
        <f t="shared" si="2419"/>
        <v>123.6</v>
      </c>
      <c r="U805" s="18">
        <f t="shared" si="2295"/>
        <v>118.3</v>
      </c>
      <c r="V805" s="18">
        <f t="shared" si="2296"/>
        <v>115.9</v>
      </c>
      <c r="W805" s="18">
        <f t="shared" ref="W805:W808" si="2540">W806</f>
        <v>0</v>
      </c>
      <c r="X805" s="18">
        <f t="shared" ref="X805:X808" si="2541">X806</f>
        <v>0</v>
      </c>
      <c r="Y805" s="18">
        <f t="shared" ref="Y805:Y808" si="2542">Y806</f>
        <v>0</v>
      </c>
      <c r="Z805" s="18">
        <f t="shared" ref="Z805:Z808" si="2543">Z806</f>
        <v>0</v>
      </c>
      <c r="AA805" s="18">
        <f t="shared" ref="AA805:AA808" si="2544">AA806</f>
        <v>0</v>
      </c>
      <c r="AB805" s="18">
        <f t="shared" ref="AB805:AB808" si="2545">AB806</f>
        <v>0</v>
      </c>
      <c r="AC805" s="18">
        <f t="shared" ref="AC805:AC808" si="2546">AC806</f>
        <v>0</v>
      </c>
      <c r="AD805" s="18">
        <f t="shared" ref="AD805:AD808" si="2547">AD806</f>
        <v>0</v>
      </c>
      <c r="AE805" s="18">
        <f t="shared" ref="AE805:AE808" si="2548">AE806</f>
        <v>0</v>
      </c>
      <c r="AF805" s="41">
        <f t="shared" ref="AF805:AF808" si="2549">AF806</f>
        <v>200.35749999999999</v>
      </c>
      <c r="AG805" s="41">
        <f t="shared" ref="AG805:AG808" si="2550">AG806</f>
        <v>0</v>
      </c>
      <c r="AH805" s="41">
        <f t="shared" ref="AH805:AH808" si="2551">AH806</f>
        <v>0</v>
      </c>
      <c r="AI805" s="41">
        <f t="shared" ref="AI805:AI808" si="2552">AI806</f>
        <v>0</v>
      </c>
      <c r="AJ805" s="41">
        <f t="shared" ref="AJ805:AJ808" si="2553">AJ806</f>
        <v>0</v>
      </c>
      <c r="AK805" s="41">
        <f t="shared" ref="AK805:AK808" si="2554">AK806</f>
        <v>0</v>
      </c>
      <c r="AL805" s="41">
        <f t="shared" ref="AL805:AL808" si="2555">AL806</f>
        <v>111.735</v>
      </c>
      <c r="AM805" s="41">
        <f t="shared" ref="AM805:AM808" si="2556">AM806</f>
        <v>0</v>
      </c>
      <c r="AN805" s="41">
        <f t="shared" ref="AN805:AN808" si="2557">AN806</f>
        <v>0</v>
      </c>
      <c r="AO805" s="14">
        <f t="shared" ref="AO805:AO808" si="2558">AO806</f>
        <v>0</v>
      </c>
      <c r="AP805" s="42">
        <f t="shared" ref="AP805:AP808" si="2559">AP806</f>
        <v>278.24635000000001</v>
      </c>
      <c r="AQ805" s="42">
        <f t="shared" ref="AQ805:AQ808" si="2560">AQ806</f>
        <v>0</v>
      </c>
      <c r="AR805" s="42">
        <f t="shared" ref="AR805:AR808" si="2561">AR806</f>
        <v>0</v>
      </c>
      <c r="AS805" s="42">
        <f t="shared" ref="AS805:AS808" si="2562">AS806</f>
        <v>0</v>
      </c>
      <c r="AT805" s="42">
        <f t="shared" ref="AT805:AT808" si="2563">AT806</f>
        <v>0</v>
      </c>
      <c r="AU805" s="42">
        <f t="shared" si="2298"/>
        <v>278.24635000000001</v>
      </c>
      <c r="AV805" s="42">
        <f t="shared" si="2299"/>
        <v>-154.64635000000001</v>
      </c>
      <c r="AW805" s="42">
        <f t="shared" si="2300"/>
        <v>123.6</v>
      </c>
      <c r="AX805" s="42">
        <f t="shared" si="2301"/>
        <v>118.3</v>
      </c>
      <c r="AY805" s="42">
        <f t="shared" si="2302"/>
        <v>115.9</v>
      </c>
      <c r="AZ805" s="42">
        <f t="shared" ref="AZ805:AZ808" si="2564">AZ806</f>
        <v>0</v>
      </c>
      <c r="BA805" s="43">
        <f t="shared" si="2303"/>
        <v>55.767815030632747</v>
      </c>
      <c r="BB805" s="20"/>
    </row>
    <row r="806" spans="2:54" x14ac:dyDescent="0.3">
      <c r="B806" s="38" t="s">
        <v>480</v>
      </c>
      <c r="C806" s="38" t="s">
        <v>92</v>
      </c>
      <c r="D806" s="38" t="s">
        <v>94</v>
      </c>
      <c r="E806" s="39" t="str">
        <f t="shared" ref="E806:E869" si="2565">CONCATENATE(C806,D806)</f>
        <v>0503</v>
      </c>
      <c r="F806" s="38" t="s">
        <v>98</v>
      </c>
      <c r="G806" s="39"/>
      <c r="H806" s="40" t="s">
        <v>49</v>
      </c>
      <c r="I806" s="18">
        <f t="shared" si="2529"/>
        <v>123.6</v>
      </c>
      <c r="J806" s="18">
        <f t="shared" si="2530"/>
        <v>118.3</v>
      </c>
      <c r="K806" s="18">
        <f t="shared" si="2531"/>
        <v>115.9</v>
      </c>
      <c r="L806" s="18">
        <f t="shared" si="2532"/>
        <v>0</v>
      </c>
      <c r="M806" s="18">
        <f t="shared" si="2533"/>
        <v>0</v>
      </c>
      <c r="N806" s="18">
        <f t="shared" si="2534"/>
        <v>0</v>
      </c>
      <c r="O806" s="18">
        <f t="shared" si="2535"/>
        <v>0</v>
      </c>
      <c r="P806" s="18">
        <f t="shared" si="2536"/>
        <v>0</v>
      </c>
      <c r="Q806" s="18">
        <f t="shared" si="2537"/>
        <v>0</v>
      </c>
      <c r="R806" s="18">
        <f t="shared" si="2538"/>
        <v>0</v>
      </c>
      <c r="S806" s="18">
        <f t="shared" si="2539"/>
        <v>0</v>
      </c>
      <c r="T806" s="18">
        <f t="shared" si="2419"/>
        <v>123.6</v>
      </c>
      <c r="U806" s="18">
        <f t="shared" ref="U806:U869" si="2566">J806+M806</f>
        <v>118.3</v>
      </c>
      <c r="V806" s="18">
        <f t="shared" ref="V806:V869" si="2567">K806+N806</f>
        <v>115.9</v>
      </c>
      <c r="W806" s="18">
        <f t="shared" si="2540"/>
        <v>0</v>
      </c>
      <c r="X806" s="18">
        <f t="shared" si="2541"/>
        <v>0</v>
      </c>
      <c r="Y806" s="18">
        <f t="shared" si="2542"/>
        <v>0</v>
      </c>
      <c r="Z806" s="18">
        <f t="shared" si="2543"/>
        <v>0</v>
      </c>
      <c r="AA806" s="18">
        <f t="shared" si="2544"/>
        <v>0</v>
      </c>
      <c r="AB806" s="18">
        <f t="shared" si="2545"/>
        <v>0</v>
      </c>
      <c r="AC806" s="18">
        <f t="shared" si="2546"/>
        <v>0</v>
      </c>
      <c r="AD806" s="18">
        <f t="shared" si="2547"/>
        <v>0</v>
      </c>
      <c r="AE806" s="18">
        <f t="shared" si="2548"/>
        <v>0</v>
      </c>
      <c r="AF806" s="41">
        <f t="shared" si="2549"/>
        <v>200.35749999999999</v>
      </c>
      <c r="AG806" s="41">
        <f t="shared" si="2550"/>
        <v>0</v>
      </c>
      <c r="AH806" s="41">
        <f t="shared" si="2551"/>
        <v>0</v>
      </c>
      <c r="AI806" s="41">
        <f t="shared" si="2552"/>
        <v>0</v>
      </c>
      <c r="AJ806" s="41">
        <f t="shared" si="2553"/>
        <v>0</v>
      </c>
      <c r="AK806" s="41">
        <f t="shared" si="2554"/>
        <v>0</v>
      </c>
      <c r="AL806" s="41">
        <f t="shared" si="2555"/>
        <v>111.735</v>
      </c>
      <c r="AM806" s="41">
        <f t="shared" si="2556"/>
        <v>0</v>
      </c>
      <c r="AN806" s="41">
        <f t="shared" si="2557"/>
        <v>0</v>
      </c>
      <c r="AO806" s="42">
        <f t="shared" si="2558"/>
        <v>0</v>
      </c>
      <c r="AP806" s="42">
        <f t="shared" si="2559"/>
        <v>278.24635000000001</v>
      </c>
      <c r="AQ806" s="42">
        <f t="shared" si="2560"/>
        <v>0</v>
      </c>
      <c r="AR806" s="42">
        <f t="shared" si="2561"/>
        <v>0</v>
      </c>
      <c r="AS806" s="42">
        <f t="shared" si="2562"/>
        <v>0</v>
      </c>
      <c r="AT806" s="42">
        <f t="shared" si="2563"/>
        <v>0</v>
      </c>
      <c r="AU806" s="42">
        <f t="shared" ref="AU806:AU869" si="2568">AP806+AS806+AT806+AR806+AQ806</f>
        <v>278.24635000000001</v>
      </c>
      <c r="AV806" s="42">
        <f t="shared" ref="AV806:AV869" si="2569">T806-AU806</f>
        <v>-154.64635000000001</v>
      </c>
      <c r="AW806" s="42">
        <f t="shared" ref="AW806:AW869" si="2570">T806+W806+X806+Y806+Z806</f>
        <v>123.6</v>
      </c>
      <c r="AX806" s="42">
        <f t="shared" ref="AX806:AX869" si="2571">U806+AA806+AB806</f>
        <v>118.3</v>
      </c>
      <c r="AY806" s="42">
        <f t="shared" ref="AY806:AY869" si="2572">V806+AC806+AE806+AD806</f>
        <v>115.9</v>
      </c>
      <c r="AZ806" s="42">
        <f t="shared" si="2564"/>
        <v>0</v>
      </c>
      <c r="BA806" s="43">
        <f t="shared" ref="BA806:BA869" si="2573">AL806/AF806*100</f>
        <v>55.767815030632747</v>
      </c>
      <c r="BB806" s="20"/>
    </row>
    <row r="807" spans="2:54" ht="31.2" x14ac:dyDescent="0.3">
      <c r="B807" s="38" t="s">
        <v>480</v>
      </c>
      <c r="C807" s="38" t="s">
        <v>92</v>
      </c>
      <c r="D807" s="38" t="s">
        <v>94</v>
      </c>
      <c r="E807" s="39" t="str">
        <f t="shared" si="2565"/>
        <v>0503</v>
      </c>
      <c r="F807" s="38" t="s">
        <v>99</v>
      </c>
      <c r="G807" s="39"/>
      <c r="H807" s="40" t="s">
        <v>100</v>
      </c>
      <c r="I807" s="18">
        <f t="shared" si="2529"/>
        <v>123.6</v>
      </c>
      <c r="J807" s="18">
        <f t="shared" si="2530"/>
        <v>118.3</v>
      </c>
      <c r="K807" s="18">
        <f t="shared" si="2531"/>
        <v>115.9</v>
      </c>
      <c r="L807" s="18">
        <f t="shared" si="2532"/>
        <v>0</v>
      </c>
      <c r="M807" s="18">
        <f t="shared" si="2533"/>
        <v>0</v>
      </c>
      <c r="N807" s="18">
        <f t="shared" si="2534"/>
        <v>0</v>
      </c>
      <c r="O807" s="18">
        <f t="shared" si="2535"/>
        <v>0</v>
      </c>
      <c r="P807" s="18">
        <f t="shared" si="2536"/>
        <v>0</v>
      </c>
      <c r="Q807" s="18">
        <f t="shared" si="2537"/>
        <v>0</v>
      </c>
      <c r="R807" s="18">
        <f t="shared" si="2538"/>
        <v>0</v>
      </c>
      <c r="S807" s="18">
        <f t="shared" si="2539"/>
        <v>0</v>
      </c>
      <c r="T807" s="18">
        <f t="shared" si="2419"/>
        <v>123.6</v>
      </c>
      <c r="U807" s="18">
        <f t="shared" si="2566"/>
        <v>118.3</v>
      </c>
      <c r="V807" s="18">
        <f t="shared" si="2567"/>
        <v>115.9</v>
      </c>
      <c r="W807" s="18">
        <f t="shared" si="2540"/>
        <v>0</v>
      </c>
      <c r="X807" s="18">
        <f t="shared" si="2541"/>
        <v>0</v>
      </c>
      <c r="Y807" s="18">
        <f t="shared" si="2542"/>
        <v>0</v>
      </c>
      <c r="Z807" s="18">
        <f t="shared" si="2543"/>
        <v>0</v>
      </c>
      <c r="AA807" s="18">
        <f t="shared" si="2544"/>
        <v>0</v>
      </c>
      <c r="AB807" s="18">
        <f t="shared" si="2545"/>
        <v>0</v>
      </c>
      <c r="AC807" s="18">
        <f t="shared" si="2546"/>
        <v>0</v>
      </c>
      <c r="AD807" s="18">
        <f t="shared" si="2547"/>
        <v>0</v>
      </c>
      <c r="AE807" s="18">
        <f t="shared" si="2548"/>
        <v>0</v>
      </c>
      <c r="AF807" s="41">
        <f t="shared" si="2549"/>
        <v>200.35749999999999</v>
      </c>
      <c r="AG807" s="41">
        <f t="shared" si="2550"/>
        <v>0</v>
      </c>
      <c r="AH807" s="41">
        <f t="shared" si="2551"/>
        <v>0</v>
      </c>
      <c r="AI807" s="41">
        <f t="shared" si="2552"/>
        <v>0</v>
      </c>
      <c r="AJ807" s="41">
        <f t="shared" si="2553"/>
        <v>0</v>
      </c>
      <c r="AK807" s="41">
        <f t="shared" si="2554"/>
        <v>0</v>
      </c>
      <c r="AL807" s="41">
        <f t="shared" si="2555"/>
        <v>111.735</v>
      </c>
      <c r="AM807" s="41">
        <f t="shared" si="2556"/>
        <v>0</v>
      </c>
      <c r="AN807" s="41">
        <f t="shared" si="2557"/>
        <v>0</v>
      </c>
      <c r="AO807" s="14">
        <f t="shared" si="2558"/>
        <v>0</v>
      </c>
      <c r="AP807" s="42">
        <f t="shared" si="2559"/>
        <v>278.24635000000001</v>
      </c>
      <c r="AQ807" s="42">
        <f t="shared" si="2560"/>
        <v>0</v>
      </c>
      <c r="AR807" s="42">
        <f t="shared" si="2561"/>
        <v>0</v>
      </c>
      <c r="AS807" s="42">
        <f t="shared" si="2562"/>
        <v>0</v>
      </c>
      <c r="AT807" s="42">
        <f t="shared" si="2563"/>
        <v>0</v>
      </c>
      <c r="AU807" s="42">
        <f t="shared" si="2568"/>
        <v>278.24635000000001</v>
      </c>
      <c r="AV807" s="42">
        <f t="shared" si="2569"/>
        <v>-154.64635000000001</v>
      </c>
      <c r="AW807" s="42">
        <f t="shared" si="2570"/>
        <v>123.6</v>
      </c>
      <c r="AX807" s="42">
        <f t="shared" si="2571"/>
        <v>118.3</v>
      </c>
      <c r="AY807" s="42">
        <f t="shared" si="2572"/>
        <v>115.9</v>
      </c>
      <c r="AZ807" s="42">
        <f t="shared" si="2564"/>
        <v>0</v>
      </c>
      <c r="BA807" s="43">
        <f t="shared" si="2573"/>
        <v>55.767815030632747</v>
      </c>
      <c r="BB807" s="20"/>
    </row>
    <row r="808" spans="2:54" ht="31.2" x14ac:dyDescent="0.3">
      <c r="B808" s="38" t="s">
        <v>480</v>
      </c>
      <c r="C808" s="38" t="s">
        <v>92</v>
      </c>
      <c r="D808" s="38" t="s">
        <v>94</v>
      </c>
      <c r="E808" s="39" t="str">
        <f t="shared" si="2565"/>
        <v>0503</v>
      </c>
      <c r="F808" s="38" t="s">
        <v>530</v>
      </c>
      <c r="G808" s="39"/>
      <c r="H808" s="40" t="s">
        <v>531</v>
      </c>
      <c r="I808" s="18">
        <f t="shared" si="2529"/>
        <v>123.6</v>
      </c>
      <c r="J808" s="18">
        <f t="shared" si="2530"/>
        <v>118.3</v>
      </c>
      <c r="K808" s="18">
        <f t="shared" si="2531"/>
        <v>115.9</v>
      </c>
      <c r="L808" s="18">
        <f t="shared" si="2532"/>
        <v>0</v>
      </c>
      <c r="M808" s="18">
        <f t="shared" si="2533"/>
        <v>0</v>
      </c>
      <c r="N808" s="18">
        <f t="shared" si="2534"/>
        <v>0</v>
      </c>
      <c r="O808" s="18">
        <f t="shared" si="2535"/>
        <v>0</v>
      </c>
      <c r="P808" s="18">
        <f t="shared" si="2536"/>
        <v>0</v>
      </c>
      <c r="Q808" s="18">
        <f t="shared" si="2537"/>
        <v>0</v>
      </c>
      <c r="R808" s="18">
        <f t="shared" si="2538"/>
        <v>0</v>
      </c>
      <c r="S808" s="18">
        <f t="shared" si="2539"/>
        <v>0</v>
      </c>
      <c r="T808" s="18">
        <f t="shared" si="2419"/>
        <v>123.6</v>
      </c>
      <c r="U808" s="18">
        <f t="shared" si="2566"/>
        <v>118.3</v>
      </c>
      <c r="V808" s="18">
        <f t="shared" si="2567"/>
        <v>115.9</v>
      </c>
      <c r="W808" s="18">
        <f t="shared" si="2540"/>
        <v>0</v>
      </c>
      <c r="X808" s="18">
        <f t="shared" si="2541"/>
        <v>0</v>
      </c>
      <c r="Y808" s="18">
        <f t="shared" si="2542"/>
        <v>0</v>
      </c>
      <c r="Z808" s="18">
        <f t="shared" si="2543"/>
        <v>0</v>
      </c>
      <c r="AA808" s="18">
        <f t="shared" si="2544"/>
        <v>0</v>
      </c>
      <c r="AB808" s="18">
        <f t="shared" si="2545"/>
        <v>0</v>
      </c>
      <c r="AC808" s="18">
        <f t="shared" si="2546"/>
        <v>0</v>
      </c>
      <c r="AD808" s="18">
        <f t="shared" si="2547"/>
        <v>0</v>
      </c>
      <c r="AE808" s="18">
        <f t="shared" si="2548"/>
        <v>0</v>
      </c>
      <c r="AF808" s="41">
        <f t="shared" si="2549"/>
        <v>200.35749999999999</v>
      </c>
      <c r="AG808" s="41">
        <f t="shared" si="2550"/>
        <v>0</v>
      </c>
      <c r="AH808" s="41">
        <f t="shared" si="2551"/>
        <v>0</v>
      </c>
      <c r="AI808" s="41">
        <f t="shared" si="2552"/>
        <v>0</v>
      </c>
      <c r="AJ808" s="41">
        <f t="shared" si="2553"/>
        <v>0</v>
      </c>
      <c r="AK808" s="41">
        <f t="shared" si="2554"/>
        <v>0</v>
      </c>
      <c r="AL808" s="41">
        <f t="shared" si="2555"/>
        <v>111.735</v>
      </c>
      <c r="AM808" s="41">
        <f t="shared" si="2556"/>
        <v>0</v>
      </c>
      <c r="AN808" s="41">
        <f t="shared" si="2557"/>
        <v>0</v>
      </c>
      <c r="AO808" s="42">
        <f t="shared" si="2558"/>
        <v>0</v>
      </c>
      <c r="AP808" s="42">
        <f t="shared" si="2559"/>
        <v>278.24635000000001</v>
      </c>
      <c r="AQ808" s="42">
        <f t="shared" si="2560"/>
        <v>0</v>
      </c>
      <c r="AR808" s="42">
        <f t="shared" si="2561"/>
        <v>0</v>
      </c>
      <c r="AS808" s="42">
        <f t="shared" si="2562"/>
        <v>0</v>
      </c>
      <c r="AT808" s="42">
        <f t="shared" si="2563"/>
        <v>0</v>
      </c>
      <c r="AU808" s="42">
        <f t="shared" si="2568"/>
        <v>278.24635000000001</v>
      </c>
      <c r="AV808" s="42">
        <f t="shared" si="2569"/>
        <v>-154.64635000000001</v>
      </c>
      <c r="AW808" s="42">
        <f t="shared" si="2570"/>
        <v>123.6</v>
      </c>
      <c r="AX808" s="42">
        <f t="shared" si="2571"/>
        <v>118.3</v>
      </c>
      <c r="AY808" s="42">
        <f t="shared" si="2572"/>
        <v>115.9</v>
      </c>
      <c r="AZ808" s="42">
        <f t="shared" si="2564"/>
        <v>0</v>
      </c>
      <c r="BA808" s="43">
        <f t="shared" si="2573"/>
        <v>55.767815030632747</v>
      </c>
      <c r="BB808" s="20"/>
    </row>
    <row r="809" spans="2:54" ht="31.2" x14ac:dyDescent="0.3">
      <c r="B809" s="38" t="s">
        <v>480</v>
      </c>
      <c r="C809" s="38" t="s">
        <v>92</v>
      </c>
      <c r="D809" s="38" t="s">
        <v>94</v>
      </c>
      <c r="E809" s="39" t="str">
        <f t="shared" si="2565"/>
        <v>0503</v>
      </c>
      <c r="F809" s="38" t="s">
        <v>530</v>
      </c>
      <c r="G809" s="38" t="s">
        <v>54</v>
      </c>
      <c r="H809" s="40" t="s">
        <v>55</v>
      </c>
      <c r="I809" s="18">
        <v>123.6</v>
      </c>
      <c r="J809" s="18">
        <v>118.3</v>
      </c>
      <c r="K809" s="18">
        <v>115.9</v>
      </c>
      <c r="L809" s="18"/>
      <c r="M809" s="18"/>
      <c r="N809" s="18"/>
      <c r="O809" s="18">
        <v>0</v>
      </c>
      <c r="P809" s="18">
        <v>0</v>
      </c>
      <c r="Q809" s="18">
        <v>0</v>
      </c>
      <c r="R809" s="18">
        <v>0</v>
      </c>
      <c r="S809" s="18"/>
      <c r="T809" s="18">
        <f t="shared" si="2419"/>
        <v>123.6</v>
      </c>
      <c r="U809" s="18">
        <f t="shared" si="2566"/>
        <v>118.3</v>
      </c>
      <c r="V809" s="18">
        <f t="shared" si="2567"/>
        <v>115.9</v>
      </c>
      <c r="W809" s="18"/>
      <c r="X809" s="18"/>
      <c r="Y809" s="18"/>
      <c r="Z809" s="18"/>
      <c r="AA809" s="18"/>
      <c r="AB809" s="18"/>
      <c r="AC809" s="18"/>
      <c r="AD809" s="18"/>
      <c r="AE809" s="18"/>
      <c r="AF809" s="41">
        <v>200.35749999999999</v>
      </c>
      <c r="AG809" s="41"/>
      <c r="AH809" s="41">
        <v>0</v>
      </c>
      <c r="AI809" s="41">
        <v>0</v>
      </c>
      <c r="AJ809" s="41">
        <v>0</v>
      </c>
      <c r="AK809" s="41">
        <v>0</v>
      </c>
      <c r="AL809" s="41">
        <v>111.735</v>
      </c>
      <c r="AM809" s="41">
        <v>0</v>
      </c>
      <c r="AN809" s="41">
        <v>0</v>
      </c>
      <c r="AO809" s="14">
        <v>0</v>
      </c>
      <c r="AP809" s="42">
        <v>278.24635000000001</v>
      </c>
      <c r="AQ809" s="42">
        <v>0</v>
      </c>
      <c r="AR809" s="42">
        <v>0</v>
      </c>
      <c r="AS809" s="42">
        <v>0</v>
      </c>
      <c r="AT809" s="42">
        <v>0</v>
      </c>
      <c r="AU809" s="42">
        <f t="shared" si="2568"/>
        <v>278.24635000000001</v>
      </c>
      <c r="AV809" s="42">
        <f t="shared" si="2569"/>
        <v>-154.64635000000001</v>
      </c>
      <c r="AW809" s="42">
        <f t="shared" si="2570"/>
        <v>123.6</v>
      </c>
      <c r="AX809" s="42">
        <f t="shared" si="2571"/>
        <v>118.3</v>
      </c>
      <c r="AY809" s="42">
        <f t="shared" si="2572"/>
        <v>115.9</v>
      </c>
      <c r="AZ809" s="42"/>
      <c r="BA809" s="43">
        <f t="shared" si="2573"/>
        <v>55.767815030632747</v>
      </c>
      <c r="BB809" s="44"/>
    </row>
    <row r="810" spans="2:54" ht="31.2" x14ac:dyDescent="0.3">
      <c r="B810" s="38" t="s">
        <v>480</v>
      </c>
      <c r="C810" s="38" t="s">
        <v>92</v>
      </c>
      <c r="D810" s="38" t="s">
        <v>94</v>
      </c>
      <c r="E810" s="39" t="str">
        <f t="shared" si="2565"/>
        <v>0503</v>
      </c>
      <c r="F810" s="38" t="s">
        <v>513</v>
      </c>
      <c r="G810" s="39"/>
      <c r="H810" s="40" t="s">
        <v>514</v>
      </c>
      <c r="I810" s="18">
        <f t="shared" ref="I810:S810" si="2574">I811+I819</f>
        <v>8754.5</v>
      </c>
      <c r="J810" s="18">
        <f t="shared" si="2574"/>
        <v>5285.1</v>
      </c>
      <c r="K810" s="18">
        <f t="shared" si="2574"/>
        <v>4305.1000000000004</v>
      </c>
      <c r="L810" s="18">
        <f t="shared" si="2574"/>
        <v>3940.3</v>
      </c>
      <c r="M810" s="18">
        <f t="shared" si="2574"/>
        <v>3940.3</v>
      </c>
      <c r="N810" s="18">
        <f t="shared" si="2574"/>
        <v>3940.3</v>
      </c>
      <c r="O810" s="18">
        <f t="shared" si="2574"/>
        <v>0</v>
      </c>
      <c r="P810" s="18">
        <f t="shared" si="2574"/>
        <v>189.25399999999999</v>
      </c>
      <c r="Q810" s="18">
        <f t="shared" si="2574"/>
        <v>0</v>
      </c>
      <c r="R810" s="18">
        <f t="shared" si="2574"/>
        <v>0</v>
      </c>
      <c r="S810" s="18">
        <f t="shared" si="2574"/>
        <v>0</v>
      </c>
      <c r="T810" s="18">
        <f t="shared" si="2419"/>
        <v>12884.054</v>
      </c>
      <c r="U810" s="18">
        <f t="shared" si="2566"/>
        <v>9225.4000000000015</v>
      </c>
      <c r="V810" s="18">
        <f t="shared" si="2567"/>
        <v>8245.4000000000015</v>
      </c>
      <c r="W810" s="18">
        <f t="shared" ref="W810:AT810" si="2575">W811+W819</f>
        <v>0</v>
      </c>
      <c r="X810" s="18">
        <f t="shared" si="2575"/>
        <v>0</v>
      </c>
      <c r="Y810" s="18">
        <f t="shared" si="2575"/>
        <v>0</v>
      </c>
      <c r="Z810" s="18">
        <f t="shared" si="2575"/>
        <v>0</v>
      </c>
      <c r="AA810" s="18">
        <f t="shared" si="2575"/>
        <v>0</v>
      </c>
      <c r="AB810" s="18">
        <f t="shared" si="2575"/>
        <v>0</v>
      </c>
      <c r="AC810" s="18">
        <f t="shared" si="2575"/>
        <v>0</v>
      </c>
      <c r="AD810" s="18">
        <f t="shared" si="2575"/>
        <v>0</v>
      </c>
      <c r="AE810" s="18">
        <f t="shared" si="2575"/>
        <v>0</v>
      </c>
      <c r="AF810" s="41">
        <f t="shared" si="2575"/>
        <v>8597.2440900000001</v>
      </c>
      <c r="AG810" s="41">
        <f t="shared" si="2575"/>
        <v>0</v>
      </c>
      <c r="AH810" s="41">
        <f t="shared" si="2575"/>
        <v>0</v>
      </c>
      <c r="AI810" s="41">
        <f t="shared" si="2575"/>
        <v>0</v>
      </c>
      <c r="AJ810" s="41">
        <f t="shared" si="2575"/>
        <v>0</v>
      </c>
      <c r="AK810" s="41">
        <f t="shared" si="2575"/>
        <v>0</v>
      </c>
      <c r="AL810" s="41">
        <f t="shared" si="2575"/>
        <v>8585.9283500000001</v>
      </c>
      <c r="AM810" s="41">
        <f t="shared" si="2575"/>
        <v>0</v>
      </c>
      <c r="AN810" s="41">
        <f t="shared" si="2575"/>
        <v>0</v>
      </c>
      <c r="AO810" s="42">
        <f t="shared" si="2575"/>
        <v>1834.1985200000001</v>
      </c>
      <c r="AP810" s="42">
        <f t="shared" si="2575"/>
        <v>8109.3871899999995</v>
      </c>
      <c r="AQ810" s="42">
        <f t="shared" si="2575"/>
        <v>0</v>
      </c>
      <c r="AR810" s="42">
        <f t="shared" si="2575"/>
        <v>0</v>
      </c>
      <c r="AS810" s="42">
        <f t="shared" si="2575"/>
        <v>0</v>
      </c>
      <c r="AT810" s="42">
        <f t="shared" si="2575"/>
        <v>0</v>
      </c>
      <c r="AU810" s="42">
        <f t="shared" si="2568"/>
        <v>8109.3871899999995</v>
      </c>
      <c r="AV810" s="42">
        <f t="shared" si="2569"/>
        <v>4774.6668100000006</v>
      </c>
      <c r="AW810" s="42">
        <f t="shared" si="2570"/>
        <v>12884.054</v>
      </c>
      <c r="AX810" s="42">
        <f t="shared" si="2571"/>
        <v>9225.4000000000015</v>
      </c>
      <c r="AY810" s="42">
        <f t="shared" si="2572"/>
        <v>8245.4000000000015</v>
      </c>
      <c r="AZ810" s="42">
        <f>AZ811+AZ819</f>
        <v>0</v>
      </c>
      <c r="BA810" s="43">
        <f t="shared" si="2573"/>
        <v>99.868379449489382</v>
      </c>
      <c r="BB810" s="20"/>
    </row>
    <row r="811" spans="2:54" x14ac:dyDescent="0.3">
      <c r="B811" s="38" t="s">
        <v>480</v>
      </c>
      <c r="C811" s="38" t="s">
        <v>92</v>
      </c>
      <c r="D811" s="38" t="s">
        <v>94</v>
      </c>
      <c r="E811" s="39" t="str">
        <f t="shared" si="2565"/>
        <v>0503</v>
      </c>
      <c r="F811" s="38" t="s">
        <v>515</v>
      </c>
      <c r="G811" s="39"/>
      <c r="H811" s="40" t="s">
        <v>109</v>
      </c>
      <c r="I811" s="18">
        <f t="shared" ref="I811:S811" si="2576">I812</f>
        <v>2626.9</v>
      </c>
      <c r="J811" s="18">
        <f t="shared" si="2576"/>
        <v>2626.9</v>
      </c>
      <c r="K811" s="18">
        <f t="shared" si="2576"/>
        <v>2626.9</v>
      </c>
      <c r="L811" s="18">
        <f t="shared" si="2576"/>
        <v>3940.3</v>
      </c>
      <c r="M811" s="18">
        <f t="shared" si="2576"/>
        <v>3940.3</v>
      </c>
      <c r="N811" s="18">
        <f t="shared" si="2576"/>
        <v>3940.3</v>
      </c>
      <c r="O811" s="18">
        <f t="shared" si="2576"/>
        <v>0</v>
      </c>
      <c r="P811" s="18">
        <f t="shared" si="2576"/>
        <v>0</v>
      </c>
      <c r="Q811" s="18">
        <f t="shared" si="2576"/>
        <v>0</v>
      </c>
      <c r="R811" s="18">
        <f t="shared" si="2576"/>
        <v>0</v>
      </c>
      <c r="S811" s="18">
        <f t="shared" si="2576"/>
        <v>0</v>
      </c>
      <c r="T811" s="18">
        <f t="shared" si="2419"/>
        <v>6567.2000000000007</v>
      </c>
      <c r="U811" s="18">
        <f t="shared" si="2566"/>
        <v>6567.2000000000007</v>
      </c>
      <c r="V811" s="18">
        <f t="shared" si="2567"/>
        <v>6567.2000000000007</v>
      </c>
      <c r="W811" s="18">
        <f t="shared" ref="W811:AT811" si="2577">W812</f>
        <v>0</v>
      </c>
      <c r="X811" s="18">
        <f t="shared" si="2577"/>
        <v>0</v>
      </c>
      <c r="Y811" s="18">
        <f t="shared" si="2577"/>
        <v>0</v>
      </c>
      <c r="Z811" s="18">
        <f t="shared" si="2577"/>
        <v>0</v>
      </c>
      <c r="AA811" s="18">
        <f t="shared" si="2577"/>
        <v>0</v>
      </c>
      <c r="AB811" s="18">
        <f t="shared" si="2577"/>
        <v>0</v>
      </c>
      <c r="AC811" s="18">
        <f t="shared" si="2577"/>
        <v>0</v>
      </c>
      <c r="AD811" s="18">
        <f t="shared" si="2577"/>
        <v>0</v>
      </c>
      <c r="AE811" s="18">
        <f t="shared" si="2577"/>
        <v>0</v>
      </c>
      <c r="AF811" s="41">
        <f t="shared" si="2577"/>
        <v>2479.82026</v>
      </c>
      <c r="AG811" s="41">
        <f t="shared" si="2577"/>
        <v>0</v>
      </c>
      <c r="AH811" s="41">
        <f t="shared" si="2577"/>
        <v>0</v>
      </c>
      <c r="AI811" s="41">
        <f t="shared" si="2577"/>
        <v>0</v>
      </c>
      <c r="AJ811" s="41">
        <f t="shared" si="2577"/>
        <v>0</v>
      </c>
      <c r="AK811" s="41">
        <f t="shared" si="2577"/>
        <v>0</v>
      </c>
      <c r="AL811" s="41">
        <f t="shared" si="2577"/>
        <v>2479.1775900000002</v>
      </c>
      <c r="AM811" s="41">
        <f t="shared" si="2577"/>
        <v>0</v>
      </c>
      <c r="AN811" s="41">
        <f t="shared" si="2577"/>
        <v>0</v>
      </c>
      <c r="AO811" s="14">
        <f t="shared" si="2577"/>
        <v>0</v>
      </c>
      <c r="AP811" s="42">
        <f t="shared" si="2577"/>
        <v>1909.1</v>
      </c>
      <c r="AQ811" s="42">
        <f t="shared" si="2577"/>
        <v>0</v>
      </c>
      <c r="AR811" s="42">
        <f t="shared" si="2577"/>
        <v>0</v>
      </c>
      <c r="AS811" s="42">
        <f t="shared" si="2577"/>
        <v>0</v>
      </c>
      <c r="AT811" s="42">
        <f t="shared" si="2577"/>
        <v>0</v>
      </c>
      <c r="AU811" s="42">
        <f t="shared" si="2568"/>
        <v>1909.1</v>
      </c>
      <c r="AV811" s="42">
        <f t="shared" si="2569"/>
        <v>4658.1000000000004</v>
      </c>
      <c r="AW811" s="42">
        <f t="shared" si="2570"/>
        <v>6567.2000000000007</v>
      </c>
      <c r="AX811" s="42">
        <f t="shared" si="2571"/>
        <v>6567.2000000000007</v>
      </c>
      <c r="AY811" s="42">
        <f t="shared" si="2572"/>
        <v>6567.2000000000007</v>
      </c>
      <c r="AZ811" s="42">
        <f>AZ812</f>
        <v>0</v>
      </c>
      <c r="BA811" s="43">
        <f t="shared" si="2573"/>
        <v>99.97408400881443</v>
      </c>
      <c r="BB811" s="20"/>
    </row>
    <row r="812" spans="2:54" ht="31.2" x14ac:dyDescent="0.3">
      <c r="B812" s="38" t="s">
        <v>480</v>
      </c>
      <c r="C812" s="38" t="s">
        <v>92</v>
      </c>
      <c r="D812" s="38" t="s">
        <v>94</v>
      </c>
      <c r="E812" s="39" t="str">
        <f t="shared" si="2565"/>
        <v>0503</v>
      </c>
      <c r="F812" s="38" t="s">
        <v>516</v>
      </c>
      <c r="G812" s="39"/>
      <c r="H812" s="40" t="s">
        <v>517</v>
      </c>
      <c r="I812" s="18">
        <f t="shared" ref="I812:N812" si="2578">I816</f>
        <v>2626.9</v>
      </c>
      <c r="J812" s="18">
        <f t="shared" si="2578"/>
        <v>2626.9</v>
      </c>
      <c r="K812" s="18">
        <f t="shared" si="2578"/>
        <v>2626.9</v>
      </c>
      <c r="L812" s="18">
        <f t="shared" si="2578"/>
        <v>3940.3</v>
      </c>
      <c r="M812" s="18">
        <f t="shared" si="2578"/>
        <v>3940.3</v>
      </c>
      <c r="N812" s="18">
        <f t="shared" si="2578"/>
        <v>3940.3</v>
      </c>
      <c r="O812" s="18">
        <f>O816+O813</f>
        <v>0</v>
      </c>
      <c r="P812" s="18">
        <f>P816+P813</f>
        <v>0</v>
      </c>
      <c r="Q812" s="18">
        <f>Q816</f>
        <v>0</v>
      </c>
      <c r="R812" s="18">
        <f>R816</f>
        <v>0</v>
      </c>
      <c r="S812" s="18">
        <f>S816</f>
        <v>0</v>
      </c>
      <c r="T812" s="18">
        <f t="shared" si="2419"/>
        <v>6567.2000000000007</v>
      </c>
      <c r="U812" s="18">
        <f t="shared" si="2566"/>
        <v>6567.2000000000007</v>
      </c>
      <c r="V812" s="18">
        <f t="shared" si="2567"/>
        <v>6567.2000000000007</v>
      </c>
      <c r="W812" s="18">
        <f t="shared" ref="W812:AE812" si="2579">W816</f>
        <v>0</v>
      </c>
      <c r="X812" s="18">
        <f t="shared" si="2579"/>
        <v>0</v>
      </c>
      <c r="Y812" s="18">
        <f t="shared" si="2579"/>
        <v>0</v>
      </c>
      <c r="Z812" s="18">
        <f t="shared" si="2579"/>
        <v>0</v>
      </c>
      <c r="AA812" s="18">
        <f t="shared" si="2579"/>
        <v>0</v>
      </c>
      <c r="AB812" s="18">
        <f t="shared" si="2579"/>
        <v>0</v>
      </c>
      <c r="AC812" s="18">
        <f t="shared" si="2579"/>
        <v>0</v>
      </c>
      <c r="AD812" s="18">
        <f t="shared" si="2579"/>
        <v>0</v>
      </c>
      <c r="AE812" s="18">
        <f t="shared" si="2579"/>
        <v>0</v>
      </c>
      <c r="AF812" s="41">
        <f t="shared" ref="AF812:AT812" si="2580">AF816+AF813</f>
        <v>2479.82026</v>
      </c>
      <c r="AG812" s="41">
        <f t="shared" si="2580"/>
        <v>0</v>
      </c>
      <c r="AH812" s="41">
        <f t="shared" si="2580"/>
        <v>0</v>
      </c>
      <c r="AI812" s="41">
        <f t="shared" si="2580"/>
        <v>0</v>
      </c>
      <c r="AJ812" s="41">
        <f t="shared" si="2580"/>
        <v>0</v>
      </c>
      <c r="AK812" s="41">
        <f t="shared" si="2580"/>
        <v>0</v>
      </c>
      <c r="AL812" s="41">
        <f t="shared" si="2580"/>
        <v>2479.1775900000002</v>
      </c>
      <c r="AM812" s="41">
        <f t="shared" si="2580"/>
        <v>0</v>
      </c>
      <c r="AN812" s="41">
        <f t="shared" si="2580"/>
        <v>0</v>
      </c>
      <c r="AO812" s="42">
        <f t="shared" si="2580"/>
        <v>0</v>
      </c>
      <c r="AP812" s="42">
        <f t="shared" si="2580"/>
        <v>1909.1</v>
      </c>
      <c r="AQ812" s="42">
        <f t="shared" si="2580"/>
        <v>0</v>
      </c>
      <c r="AR812" s="42">
        <f t="shared" si="2580"/>
        <v>0</v>
      </c>
      <c r="AS812" s="42">
        <f t="shared" si="2580"/>
        <v>0</v>
      </c>
      <c r="AT812" s="42">
        <f t="shared" si="2580"/>
        <v>0</v>
      </c>
      <c r="AU812" s="42">
        <f t="shared" si="2568"/>
        <v>1909.1</v>
      </c>
      <c r="AV812" s="42">
        <f t="shared" si="2569"/>
        <v>4658.1000000000004</v>
      </c>
      <c r="AW812" s="42">
        <f t="shared" si="2570"/>
        <v>6567.2000000000007</v>
      </c>
      <c r="AX812" s="42">
        <f t="shared" si="2571"/>
        <v>6567.2000000000007</v>
      </c>
      <c r="AY812" s="42">
        <f t="shared" si="2572"/>
        <v>6567.2000000000007</v>
      </c>
      <c r="AZ812" s="42">
        <f>AZ816</f>
        <v>0</v>
      </c>
      <c r="BA812" s="43">
        <f t="shared" si="2573"/>
        <v>99.97408400881443</v>
      </c>
      <c r="BB812" s="20"/>
    </row>
    <row r="813" spans="2:54" ht="31.2" x14ac:dyDescent="0.3">
      <c r="B813" s="38" t="s">
        <v>480</v>
      </c>
      <c r="C813" s="38" t="s">
        <v>92</v>
      </c>
      <c r="D813" s="38" t="s">
        <v>94</v>
      </c>
      <c r="E813" s="39" t="str">
        <f t="shared" si="2565"/>
        <v>0503</v>
      </c>
      <c r="F813" s="38" t="s">
        <v>532</v>
      </c>
      <c r="G813" s="39"/>
      <c r="H813" s="40" t="s">
        <v>521</v>
      </c>
      <c r="I813" s="18"/>
      <c r="J813" s="18"/>
      <c r="K813" s="18"/>
      <c r="L813" s="18"/>
      <c r="M813" s="18"/>
      <c r="N813" s="18"/>
      <c r="O813" s="18">
        <f>O814+O815</f>
        <v>0</v>
      </c>
      <c r="P813" s="18">
        <f>P814+P815</f>
        <v>0</v>
      </c>
      <c r="Q813" s="18"/>
      <c r="R813" s="18"/>
      <c r="S813" s="18"/>
      <c r="T813" s="18">
        <f t="shared" si="2419"/>
        <v>0</v>
      </c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41">
        <f t="shared" ref="AF813:AT813" si="2581">AF814+AF815</f>
        <v>1909.1</v>
      </c>
      <c r="AG813" s="41">
        <f t="shared" si="2581"/>
        <v>0</v>
      </c>
      <c r="AH813" s="41">
        <f t="shared" si="2581"/>
        <v>0</v>
      </c>
      <c r="AI813" s="41">
        <f t="shared" si="2581"/>
        <v>0</v>
      </c>
      <c r="AJ813" s="41">
        <f t="shared" si="2581"/>
        <v>0</v>
      </c>
      <c r="AK813" s="41">
        <f t="shared" si="2581"/>
        <v>0</v>
      </c>
      <c r="AL813" s="41">
        <f t="shared" si="2581"/>
        <v>1908.45733</v>
      </c>
      <c r="AM813" s="41">
        <f t="shared" si="2581"/>
        <v>0</v>
      </c>
      <c r="AN813" s="41">
        <f t="shared" si="2581"/>
        <v>0</v>
      </c>
      <c r="AO813" s="14">
        <f t="shared" si="2581"/>
        <v>0</v>
      </c>
      <c r="AP813" s="42">
        <f t="shared" si="2581"/>
        <v>1909.1</v>
      </c>
      <c r="AQ813" s="42">
        <f t="shared" si="2581"/>
        <v>0</v>
      </c>
      <c r="AR813" s="42">
        <f t="shared" si="2581"/>
        <v>0</v>
      </c>
      <c r="AS813" s="42">
        <f t="shared" si="2581"/>
        <v>0</v>
      </c>
      <c r="AT813" s="42">
        <f t="shared" si="2581"/>
        <v>0</v>
      </c>
      <c r="AU813" s="42">
        <f t="shared" si="2568"/>
        <v>1909.1</v>
      </c>
      <c r="AV813" s="42">
        <f t="shared" si="2569"/>
        <v>-1909.1</v>
      </c>
      <c r="AW813" s="42"/>
      <c r="AX813" s="42"/>
      <c r="AY813" s="42"/>
      <c r="AZ813" s="42"/>
      <c r="BA813" s="43">
        <f t="shared" si="2573"/>
        <v>99.966336493635737</v>
      </c>
      <c r="BB813" s="20"/>
    </row>
    <row r="814" spans="2:54" ht="31.2" x14ac:dyDescent="0.3">
      <c r="B814" s="38" t="s">
        <v>480</v>
      </c>
      <c r="C814" s="38" t="s">
        <v>92</v>
      </c>
      <c r="D814" s="38" t="s">
        <v>94</v>
      </c>
      <c r="E814" s="39" t="str">
        <f t="shared" si="2565"/>
        <v>0503</v>
      </c>
      <c r="F814" s="38" t="s">
        <v>532</v>
      </c>
      <c r="G814" s="38" t="s">
        <v>150</v>
      </c>
      <c r="H814" s="40" t="s">
        <v>151</v>
      </c>
      <c r="I814" s="18"/>
      <c r="J814" s="18"/>
      <c r="K814" s="18"/>
      <c r="L814" s="18"/>
      <c r="M814" s="18"/>
      <c r="N814" s="18"/>
      <c r="O814" s="18">
        <v>0</v>
      </c>
      <c r="P814" s="18">
        <v>0</v>
      </c>
      <c r="Q814" s="18"/>
      <c r="R814" s="18"/>
      <c r="S814" s="18"/>
      <c r="T814" s="18">
        <f t="shared" si="2419"/>
        <v>0</v>
      </c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41">
        <v>1055</v>
      </c>
      <c r="AG814" s="41"/>
      <c r="AH814" s="41">
        <v>0</v>
      </c>
      <c r="AI814" s="41">
        <v>0</v>
      </c>
      <c r="AJ814" s="41">
        <v>0</v>
      </c>
      <c r="AK814" s="41">
        <v>0</v>
      </c>
      <c r="AL814" s="41">
        <v>1055</v>
      </c>
      <c r="AM814" s="41">
        <v>0</v>
      </c>
      <c r="AN814" s="41">
        <v>0</v>
      </c>
      <c r="AO814" s="42">
        <v>0</v>
      </c>
      <c r="AP814" s="42">
        <v>955</v>
      </c>
      <c r="AQ814" s="42">
        <v>0</v>
      </c>
      <c r="AR814" s="42">
        <v>0</v>
      </c>
      <c r="AS814" s="42">
        <v>0</v>
      </c>
      <c r="AT814" s="42">
        <v>0</v>
      </c>
      <c r="AU814" s="42">
        <f t="shared" si="2568"/>
        <v>955</v>
      </c>
      <c r="AV814" s="42">
        <f t="shared" si="2569"/>
        <v>-955</v>
      </c>
      <c r="AW814" s="42"/>
      <c r="AX814" s="42"/>
      <c r="AY814" s="42"/>
      <c r="AZ814" s="42"/>
      <c r="BA814" s="43">
        <f t="shared" si="2573"/>
        <v>100</v>
      </c>
      <c r="BB814" s="20"/>
    </row>
    <row r="815" spans="2:54" x14ac:dyDescent="0.3">
      <c r="B815" s="38" t="s">
        <v>480</v>
      </c>
      <c r="C815" s="38" t="s">
        <v>92</v>
      </c>
      <c r="D815" s="38" t="s">
        <v>94</v>
      </c>
      <c r="E815" s="39" t="str">
        <f t="shared" si="2565"/>
        <v>0503</v>
      </c>
      <c r="F815" s="38" t="s">
        <v>532</v>
      </c>
      <c r="G815" s="38" t="s">
        <v>56</v>
      </c>
      <c r="H815" s="40" t="s">
        <v>57</v>
      </c>
      <c r="I815" s="18"/>
      <c r="J815" s="18"/>
      <c r="K815" s="18"/>
      <c r="L815" s="18"/>
      <c r="M815" s="18"/>
      <c r="N815" s="18"/>
      <c r="O815" s="18">
        <v>0</v>
      </c>
      <c r="P815" s="18">
        <v>0</v>
      </c>
      <c r="Q815" s="18"/>
      <c r="R815" s="18"/>
      <c r="S815" s="18"/>
      <c r="T815" s="18">
        <f t="shared" si="2419"/>
        <v>0</v>
      </c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41">
        <v>854.1</v>
      </c>
      <c r="AG815" s="41"/>
      <c r="AH815" s="41">
        <v>0</v>
      </c>
      <c r="AI815" s="41">
        <v>0</v>
      </c>
      <c r="AJ815" s="41">
        <v>0</v>
      </c>
      <c r="AK815" s="41">
        <v>0</v>
      </c>
      <c r="AL815" s="41">
        <v>853.45732999999996</v>
      </c>
      <c r="AM815" s="41">
        <v>0</v>
      </c>
      <c r="AN815" s="41">
        <v>0</v>
      </c>
      <c r="AO815" s="14">
        <v>0</v>
      </c>
      <c r="AP815" s="42">
        <v>954.1</v>
      </c>
      <c r="AQ815" s="42">
        <v>0</v>
      </c>
      <c r="AR815" s="42">
        <v>0</v>
      </c>
      <c r="AS815" s="42">
        <v>0</v>
      </c>
      <c r="AT815" s="42">
        <v>0</v>
      </c>
      <c r="AU815" s="42">
        <f t="shared" si="2568"/>
        <v>954.1</v>
      </c>
      <c r="AV815" s="42">
        <f t="shared" si="2569"/>
        <v>-954.1</v>
      </c>
      <c r="AW815" s="42"/>
      <c r="AX815" s="42"/>
      <c r="AY815" s="42"/>
      <c r="AZ815" s="42"/>
      <c r="BA815" s="43">
        <f t="shared" si="2573"/>
        <v>99.92475471256293</v>
      </c>
      <c r="BB815" s="20"/>
    </row>
    <row r="816" spans="2:54" ht="31.2" x14ac:dyDescent="0.3">
      <c r="B816" s="38" t="s">
        <v>480</v>
      </c>
      <c r="C816" s="38" t="s">
        <v>92</v>
      </c>
      <c r="D816" s="38" t="s">
        <v>94</v>
      </c>
      <c r="E816" s="39" t="str">
        <f t="shared" si="2565"/>
        <v>0503</v>
      </c>
      <c r="F816" s="38" t="s">
        <v>533</v>
      </c>
      <c r="G816" s="39"/>
      <c r="H816" s="40" t="s">
        <v>519</v>
      </c>
      <c r="I816" s="18">
        <f t="shared" ref="I816:N816" si="2582">I818</f>
        <v>2626.9</v>
      </c>
      <c r="J816" s="18">
        <f t="shared" si="2582"/>
        <v>2626.9</v>
      </c>
      <c r="K816" s="18">
        <f t="shared" si="2582"/>
        <v>2626.9</v>
      </c>
      <c r="L816" s="18">
        <f t="shared" si="2582"/>
        <v>3940.3</v>
      </c>
      <c r="M816" s="18">
        <f t="shared" si="2582"/>
        <v>3940.3</v>
      </c>
      <c r="N816" s="18">
        <f t="shared" si="2582"/>
        <v>3940.3</v>
      </c>
      <c r="O816" s="18">
        <f>O818+O817</f>
        <v>0</v>
      </c>
      <c r="P816" s="18">
        <f>P818+P817</f>
        <v>0</v>
      </c>
      <c r="Q816" s="18">
        <f>Q818</f>
        <v>0</v>
      </c>
      <c r="R816" s="18">
        <f>R818</f>
        <v>0</v>
      </c>
      <c r="S816" s="18">
        <f>S818</f>
        <v>0</v>
      </c>
      <c r="T816" s="18">
        <f t="shared" si="2419"/>
        <v>6567.2000000000007</v>
      </c>
      <c r="U816" s="18">
        <f t="shared" si="2566"/>
        <v>6567.2000000000007</v>
      </c>
      <c r="V816" s="18">
        <f t="shared" si="2567"/>
        <v>6567.2000000000007</v>
      </c>
      <c r="W816" s="18">
        <f t="shared" ref="W816:AE816" si="2583">W818</f>
        <v>0</v>
      </c>
      <c r="X816" s="18">
        <f t="shared" si="2583"/>
        <v>0</v>
      </c>
      <c r="Y816" s="18">
        <f t="shared" si="2583"/>
        <v>0</v>
      </c>
      <c r="Z816" s="18">
        <f t="shared" si="2583"/>
        <v>0</v>
      </c>
      <c r="AA816" s="18">
        <f t="shared" si="2583"/>
        <v>0</v>
      </c>
      <c r="AB816" s="18">
        <f t="shared" si="2583"/>
        <v>0</v>
      </c>
      <c r="AC816" s="18">
        <f t="shared" si="2583"/>
        <v>0</v>
      </c>
      <c r="AD816" s="18">
        <f t="shared" si="2583"/>
        <v>0</v>
      </c>
      <c r="AE816" s="18">
        <f t="shared" si="2583"/>
        <v>0</v>
      </c>
      <c r="AF816" s="41">
        <f t="shared" ref="AF816:AT816" si="2584">AF818+AF817</f>
        <v>570.72026000000005</v>
      </c>
      <c r="AG816" s="41">
        <f t="shared" si="2584"/>
        <v>0</v>
      </c>
      <c r="AH816" s="41">
        <f t="shared" si="2584"/>
        <v>0</v>
      </c>
      <c r="AI816" s="41">
        <f t="shared" si="2584"/>
        <v>0</v>
      </c>
      <c r="AJ816" s="41">
        <f t="shared" si="2584"/>
        <v>0</v>
      </c>
      <c r="AK816" s="41">
        <f t="shared" si="2584"/>
        <v>0</v>
      </c>
      <c r="AL816" s="41">
        <f t="shared" si="2584"/>
        <v>570.72026000000005</v>
      </c>
      <c r="AM816" s="41">
        <f t="shared" si="2584"/>
        <v>0</v>
      </c>
      <c r="AN816" s="41">
        <f t="shared" si="2584"/>
        <v>0</v>
      </c>
      <c r="AO816" s="42">
        <f t="shared" si="2584"/>
        <v>0</v>
      </c>
      <c r="AP816" s="42">
        <f t="shared" si="2584"/>
        <v>0</v>
      </c>
      <c r="AQ816" s="42">
        <f t="shared" si="2584"/>
        <v>0</v>
      </c>
      <c r="AR816" s="42">
        <f t="shared" si="2584"/>
        <v>0</v>
      </c>
      <c r="AS816" s="42">
        <f t="shared" si="2584"/>
        <v>0</v>
      </c>
      <c r="AT816" s="42">
        <f t="shared" si="2584"/>
        <v>0</v>
      </c>
      <c r="AU816" s="42">
        <f t="shared" si="2568"/>
        <v>0</v>
      </c>
      <c r="AV816" s="42">
        <f t="shared" si="2569"/>
        <v>6567.2000000000007</v>
      </c>
      <c r="AW816" s="42">
        <f t="shared" si="2570"/>
        <v>6567.2000000000007</v>
      </c>
      <c r="AX816" s="42">
        <f t="shared" si="2571"/>
        <v>6567.2000000000007</v>
      </c>
      <c r="AY816" s="42">
        <f t="shared" si="2572"/>
        <v>6567.2000000000007</v>
      </c>
      <c r="AZ816" s="42">
        <f>AZ818</f>
        <v>0</v>
      </c>
      <c r="BA816" s="43">
        <f t="shared" si="2573"/>
        <v>100</v>
      </c>
      <c r="BB816" s="20"/>
    </row>
    <row r="817" spans="2:54" ht="31.2" x14ac:dyDescent="0.3">
      <c r="B817" s="38" t="s">
        <v>480</v>
      </c>
      <c r="C817" s="38" t="s">
        <v>92</v>
      </c>
      <c r="D817" s="38" t="s">
        <v>94</v>
      </c>
      <c r="E817" s="39" t="str">
        <f t="shared" si="2565"/>
        <v>0503</v>
      </c>
      <c r="F817" s="38" t="s">
        <v>533</v>
      </c>
      <c r="G817" s="38" t="s">
        <v>150</v>
      </c>
      <c r="H817" s="40" t="s">
        <v>151</v>
      </c>
      <c r="I817" s="18"/>
      <c r="J817" s="18"/>
      <c r="K817" s="18"/>
      <c r="L817" s="18"/>
      <c r="M817" s="18"/>
      <c r="N817" s="18"/>
      <c r="O817" s="18">
        <v>0</v>
      </c>
      <c r="P817" s="18">
        <v>0</v>
      </c>
      <c r="Q817" s="18"/>
      <c r="R817" s="18"/>
      <c r="S817" s="18"/>
      <c r="T817" s="18">
        <f t="shared" si="2419"/>
        <v>0</v>
      </c>
      <c r="U817" s="18">
        <v>0</v>
      </c>
      <c r="V817" s="18">
        <v>0</v>
      </c>
      <c r="W817" s="18">
        <v>0</v>
      </c>
      <c r="X817" s="18">
        <v>0</v>
      </c>
      <c r="Y817" s="18">
        <v>0</v>
      </c>
      <c r="Z817" s="18">
        <v>0</v>
      </c>
      <c r="AA817" s="18">
        <v>0</v>
      </c>
      <c r="AB817" s="18">
        <v>0</v>
      </c>
      <c r="AC817" s="18">
        <v>0</v>
      </c>
      <c r="AD817" s="18">
        <v>0</v>
      </c>
      <c r="AE817" s="18">
        <v>0</v>
      </c>
      <c r="AF817" s="41">
        <v>570.72026000000005</v>
      </c>
      <c r="AG817" s="41"/>
      <c r="AH817" s="41">
        <v>0</v>
      </c>
      <c r="AI817" s="41">
        <v>0</v>
      </c>
      <c r="AJ817" s="41">
        <v>0</v>
      </c>
      <c r="AK817" s="41">
        <v>0</v>
      </c>
      <c r="AL817" s="41">
        <v>570.72026000000005</v>
      </c>
      <c r="AM817" s="41">
        <v>0</v>
      </c>
      <c r="AN817" s="41">
        <v>0</v>
      </c>
      <c r="AO817" s="14">
        <v>0</v>
      </c>
      <c r="AP817" s="42">
        <v>0</v>
      </c>
      <c r="AQ817" s="42">
        <v>0</v>
      </c>
      <c r="AR817" s="42">
        <v>0</v>
      </c>
      <c r="AS817" s="42">
        <v>0</v>
      </c>
      <c r="AT817" s="42">
        <v>0</v>
      </c>
      <c r="AU817" s="42">
        <f t="shared" si="2568"/>
        <v>0</v>
      </c>
      <c r="AV817" s="42">
        <f t="shared" si="2569"/>
        <v>0</v>
      </c>
      <c r="AW817" s="42"/>
      <c r="AX817" s="42"/>
      <c r="AY817" s="42"/>
      <c r="AZ817" s="42"/>
      <c r="BA817" s="43">
        <f t="shared" si="2573"/>
        <v>100</v>
      </c>
      <c r="BB817" s="20"/>
    </row>
    <row r="818" spans="2:54" x14ac:dyDescent="0.3">
      <c r="B818" s="38" t="s">
        <v>480</v>
      </c>
      <c r="C818" s="38" t="s">
        <v>92</v>
      </c>
      <c r="D818" s="38" t="s">
        <v>94</v>
      </c>
      <c r="E818" s="39" t="str">
        <f t="shared" si="2565"/>
        <v>0503</v>
      </c>
      <c r="F818" s="38" t="s">
        <v>533</v>
      </c>
      <c r="G818" s="38" t="s">
        <v>56</v>
      </c>
      <c r="H818" s="40" t="s">
        <v>57</v>
      </c>
      <c r="I818" s="18">
        <v>2626.9</v>
      </c>
      <c r="J818" s="18">
        <v>2626.9</v>
      </c>
      <c r="K818" s="18">
        <v>2626.9</v>
      </c>
      <c r="L818" s="18">
        <v>3940.3</v>
      </c>
      <c r="M818" s="18">
        <v>3940.3</v>
      </c>
      <c r="N818" s="18">
        <v>3940.3</v>
      </c>
      <c r="O818" s="18">
        <v>0</v>
      </c>
      <c r="P818" s="18">
        <v>0</v>
      </c>
      <c r="Q818" s="18">
        <v>0</v>
      </c>
      <c r="R818" s="18">
        <v>0</v>
      </c>
      <c r="S818" s="18"/>
      <c r="T818" s="18">
        <f t="shared" si="2419"/>
        <v>6567.2000000000007</v>
      </c>
      <c r="U818" s="18">
        <f t="shared" si="2566"/>
        <v>6567.2000000000007</v>
      </c>
      <c r="V818" s="18">
        <f t="shared" si="2567"/>
        <v>6567.2000000000007</v>
      </c>
      <c r="W818" s="18"/>
      <c r="X818" s="18"/>
      <c r="Y818" s="18"/>
      <c r="Z818" s="18"/>
      <c r="AA818" s="18"/>
      <c r="AB818" s="18"/>
      <c r="AC818" s="18"/>
      <c r="AD818" s="18"/>
      <c r="AE818" s="18"/>
      <c r="AF818" s="41">
        <v>0</v>
      </c>
      <c r="AG818" s="41"/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2">
        <v>0</v>
      </c>
      <c r="AP818" s="42">
        <v>0</v>
      </c>
      <c r="AQ818" s="42">
        <v>0</v>
      </c>
      <c r="AR818" s="42">
        <v>0</v>
      </c>
      <c r="AS818" s="42">
        <v>0</v>
      </c>
      <c r="AT818" s="42">
        <v>0</v>
      </c>
      <c r="AU818" s="42">
        <f t="shared" si="2568"/>
        <v>0</v>
      </c>
      <c r="AV818" s="42">
        <f t="shared" si="2569"/>
        <v>6567.2000000000007</v>
      </c>
      <c r="AW818" s="42">
        <f t="shared" si="2570"/>
        <v>6567.2000000000007</v>
      </c>
      <c r="AX818" s="42">
        <f t="shared" si="2571"/>
        <v>6567.2000000000007</v>
      </c>
      <c r="AY818" s="42">
        <f t="shared" si="2572"/>
        <v>6567.2000000000007</v>
      </c>
      <c r="AZ818" s="42"/>
      <c r="BA818" s="43"/>
      <c r="BB818" s="44">
        <v>0</v>
      </c>
    </row>
    <row r="819" spans="2:54" x14ac:dyDescent="0.3">
      <c r="B819" s="38" t="s">
        <v>480</v>
      </c>
      <c r="C819" s="38" t="s">
        <v>92</v>
      </c>
      <c r="D819" s="38" t="s">
        <v>94</v>
      </c>
      <c r="E819" s="39" t="str">
        <f t="shared" si="2565"/>
        <v>0503</v>
      </c>
      <c r="F819" s="38" t="s">
        <v>525</v>
      </c>
      <c r="G819" s="39"/>
      <c r="H819" s="40" t="s">
        <v>49</v>
      </c>
      <c r="I819" s="18">
        <f t="shared" ref="I819:S819" si="2585">I820</f>
        <v>6127.6</v>
      </c>
      <c r="J819" s="18">
        <f t="shared" si="2585"/>
        <v>2658.2</v>
      </c>
      <c r="K819" s="18">
        <f t="shared" si="2585"/>
        <v>1678.2</v>
      </c>
      <c r="L819" s="18">
        <f t="shared" si="2585"/>
        <v>0</v>
      </c>
      <c r="M819" s="18">
        <f t="shared" si="2585"/>
        <v>0</v>
      </c>
      <c r="N819" s="18">
        <f t="shared" si="2585"/>
        <v>0</v>
      </c>
      <c r="O819" s="18">
        <f t="shared" si="2585"/>
        <v>0</v>
      </c>
      <c r="P819" s="18">
        <f t="shared" si="2585"/>
        <v>189.25399999999999</v>
      </c>
      <c r="Q819" s="18">
        <f t="shared" si="2585"/>
        <v>0</v>
      </c>
      <c r="R819" s="18">
        <f t="shared" si="2585"/>
        <v>0</v>
      </c>
      <c r="S819" s="18">
        <f t="shared" si="2585"/>
        <v>0</v>
      </c>
      <c r="T819" s="18">
        <f t="shared" si="2419"/>
        <v>6316.8540000000003</v>
      </c>
      <c r="U819" s="18">
        <f t="shared" si="2566"/>
        <v>2658.2</v>
      </c>
      <c r="V819" s="18">
        <f t="shared" si="2567"/>
        <v>1678.2</v>
      </c>
      <c r="W819" s="18">
        <f t="shared" ref="W819:AT819" si="2586">W820</f>
        <v>0</v>
      </c>
      <c r="X819" s="18">
        <f t="shared" si="2586"/>
        <v>0</v>
      </c>
      <c r="Y819" s="18">
        <f t="shared" si="2586"/>
        <v>0</v>
      </c>
      <c r="Z819" s="18">
        <f t="shared" si="2586"/>
        <v>0</v>
      </c>
      <c r="AA819" s="18">
        <f t="shared" si="2586"/>
        <v>0</v>
      </c>
      <c r="AB819" s="18">
        <f t="shared" si="2586"/>
        <v>0</v>
      </c>
      <c r="AC819" s="18">
        <f t="shared" si="2586"/>
        <v>0</v>
      </c>
      <c r="AD819" s="18">
        <f t="shared" si="2586"/>
        <v>0</v>
      </c>
      <c r="AE819" s="18">
        <f t="shared" si="2586"/>
        <v>0</v>
      </c>
      <c r="AF819" s="41">
        <f t="shared" si="2586"/>
        <v>6117.4238299999997</v>
      </c>
      <c r="AG819" s="41">
        <f t="shared" si="2586"/>
        <v>0</v>
      </c>
      <c r="AH819" s="41">
        <f t="shared" si="2586"/>
        <v>0</v>
      </c>
      <c r="AI819" s="41">
        <f t="shared" si="2586"/>
        <v>0</v>
      </c>
      <c r="AJ819" s="41">
        <f t="shared" si="2586"/>
        <v>0</v>
      </c>
      <c r="AK819" s="41">
        <f t="shared" si="2586"/>
        <v>0</v>
      </c>
      <c r="AL819" s="41">
        <f t="shared" si="2586"/>
        <v>6106.7507599999999</v>
      </c>
      <c r="AM819" s="41">
        <f t="shared" si="2586"/>
        <v>0</v>
      </c>
      <c r="AN819" s="41">
        <f t="shared" si="2586"/>
        <v>0</v>
      </c>
      <c r="AO819" s="14">
        <f t="shared" si="2586"/>
        <v>1834.1985200000001</v>
      </c>
      <c r="AP819" s="42">
        <f t="shared" si="2586"/>
        <v>6200.28719</v>
      </c>
      <c r="AQ819" s="42">
        <f t="shared" si="2586"/>
        <v>0</v>
      </c>
      <c r="AR819" s="42">
        <f t="shared" si="2586"/>
        <v>0</v>
      </c>
      <c r="AS819" s="42">
        <f t="shared" si="2586"/>
        <v>0</v>
      </c>
      <c r="AT819" s="42">
        <f t="shared" si="2586"/>
        <v>0</v>
      </c>
      <c r="AU819" s="42">
        <f t="shared" si="2568"/>
        <v>6200.28719</v>
      </c>
      <c r="AV819" s="42">
        <f t="shared" si="2569"/>
        <v>116.56681000000026</v>
      </c>
      <c r="AW819" s="42">
        <f t="shared" si="2570"/>
        <v>6316.8540000000003</v>
      </c>
      <c r="AX819" s="42">
        <f t="shared" si="2571"/>
        <v>2658.2</v>
      </c>
      <c r="AY819" s="42">
        <f t="shared" si="2572"/>
        <v>1678.2</v>
      </c>
      <c r="AZ819" s="42">
        <f>AZ820</f>
        <v>0</v>
      </c>
      <c r="BA819" s="43">
        <f t="shared" si="2573"/>
        <v>99.825529989475982</v>
      </c>
      <c r="BB819" s="20"/>
    </row>
    <row r="820" spans="2:54" ht="46.8" x14ac:dyDescent="0.3">
      <c r="B820" s="38" t="s">
        <v>480</v>
      </c>
      <c r="C820" s="38" t="s">
        <v>92</v>
      </c>
      <c r="D820" s="38" t="s">
        <v>94</v>
      </c>
      <c r="E820" s="39" t="str">
        <f t="shared" si="2565"/>
        <v>0503</v>
      </c>
      <c r="F820" s="38" t="s">
        <v>534</v>
      </c>
      <c r="G820" s="39"/>
      <c r="H820" s="40" t="s">
        <v>535</v>
      </c>
      <c r="I820" s="18">
        <f t="shared" ref="I820:S820" si="2587">I821+I823</f>
        <v>6127.6</v>
      </c>
      <c r="J820" s="18">
        <f t="shared" si="2587"/>
        <v>2658.2</v>
      </c>
      <c r="K820" s="18">
        <f t="shared" si="2587"/>
        <v>1678.2</v>
      </c>
      <c r="L820" s="18">
        <f t="shared" si="2587"/>
        <v>0</v>
      </c>
      <c r="M820" s="18">
        <f t="shared" si="2587"/>
        <v>0</v>
      </c>
      <c r="N820" s="18">
        <f t="shared" si="2587"/>
        <v>0</v>
      </c>
      <c r="O820" s="18">
        <f t="shared" si="2587"/>
        <v>0</v>
      </c>
      <c r="P820" s="18">
        <f t="shared" si="2587"/>
        <v>189.25399999999999</v>
      </c>
      <c r="Q820" s="18">
        <f t="shared" si="2587"/>
        <v>0</v>
      </c>
      <c r="R820" s="18">
        <f t="shared" si="2587"/>
        <v>0</v>
      </c>
      <c r="S820" s="18">
        <f t="shared" si="2587"/>
        <v>0</v>
      </c>
      <c r="T820" s="18">
        <f t="shared" si="2419"/>
        <v>6316.8540000000003</v>
      </c>
      <c r="U820" s="18">
        <f t="shared" si="2566"/>
        <v>2658.2</v>
      </c>
      <c r="V820" s="18">
        <f t="shared" si="2567"/>
        <v>1678.2</v>
      </c>
      <c r="W820" s="18">
        <f t="shared" ref="W820:AT820" si="2588">W821+W823</f>
        <v>0</v>
      </c>
      <c r="X820" s="18">
        <f t="shared" si="2588"/>
        <v>0</v>
      </c>
      <c r="Y820" s="18">
        <f t="shared" si="2588"/>
        <v>0</v>
      </c>
      <c r="Z820" s="18">
        <f t="shared" si="2588"/>
        <v>0</v>
      </c>
      <c r="AA820" s="18">
        <f t="shared" si="2588"/>
        <v>0</v>
      </c>
      <c r="AB820" s="18">
        <f t="shared" si="2588"/>
        <v>0</v>
      </c>
      <c r="AC820" s="18">
        <f t="shared" si="2588"/>
        <v>0</v>
      </c>
      <c r="AD820" s="18">
        <f t="shared" si="2588"/>
        <v>0</v>
      </c>
      <c r="AE820" s="18">
        <f t="shared" si="2588"/>
        <v>0</v>
      </c>
      <c r="AF820" s="41">
        <f t="shared" si="2588"/>
        <v>6117.4238299999997</v>
      </c>
      <c r="AG820" s="41">
        <f t="shared" si="2588"/>
        <v>0</v>
      </c>
      <c r="AH820" s="41">
        <f t="shared" si="2588"/>
        <v>0</v>
      </c>
      <c r="AI820" s="41">
        <f t="shared" si="2588"/>
        <v>0</v>
      </c>
      <c r="AJ820" s="41">
        <f t="shared" si="2588"/>
        <v>0</v>
      </c>
      <c r="AK820" s="41">
        <f t="shared" si="2588"/>
        <v>0</v>
      </c>
      <c r="AL820" s="41">
        <f t="shared" si="2588"/>
        <v>6106.7507599999999</v>
      </c>
      <c r="AM820" s="41">
        <f t="shared" si="2588"/>
        <v>0</v>
      </c>
      <c r="AN820" s="41">
        <f t="shared" si="2588"/>
        <v>0</v>
      </c>
      <c r="AO820" s="42">
        <f t="shared" si="2588"/>
        <v>1834.1985200000001</v>
      </c>
      <c r="AP820" s="42">
        <f t="shared" si="2588"/>
        <v>6200.28719</v>
      </c>
      <c r="AQ820" s="42">
        <f t="shared" si="2588"/>
        <v>0</v>
      </c>
      <c r="AR820" s="42">
        <f t="shared" si="2588"/>
        <v>0</v>
      </c>
      <c r="AS820" s="42">
        <f t="shared" si="2588"/>
        <v>0</v>
      </c>
      <c r="AT820" s="42">
        <f t="shared" si="2588"/>
        <v>0</v>
      </c>
      <c r="AU820" s="42">
        <f t="shared" si="2568"/>
        <v>6200.28719</v>
      </c>
      <c r="AV820" s="42">
        <f t="shared" si="2569"/>
        <v>116.56681000000026</v>
      </c>
      <c r="AW820" s="42">
        <f t="shared" si="2570"/>
        <v>6316.8540000000003</v>
      </c>
      <c r="AX820" s="42">
        <f t="shared" si="2571"/>
        <v>2658.2</v>
      </c>
      <c r="AY820" s="42">
        <f t="shared" si="2572"/>
        <v>1678.2</v>
      </c>
      <c r="AZ820" s="42">
        <f>AZ821+AZ823</f>
        <v>0</v>
      </c>
      <c r="BA820" s="43">
        <f t="shared" si="2573"/>
        <v>99.825529989475982</v>
      </c>
      <c r="BB820" s="20"/>
    </row>
    <row r="821" spans="2:54" ht="31.2" x14ac:dyDescent="0.3">
      <c r="B821" s="38" t="s">
        <v>480</v>
      </c>
      <c r="C821" s="38" t="s">
        <v>92</v>
      </c>
      <c r="D821" s="38" t="s">
        <v>94</v>
      </c>
      <c r="E821" s="39" t="str">
        <f t="shared" si="2565"/>
        <v>0503</v>
      </c>
      <c r="F821" s="38" t="s">
        <v>536</v>
      </c>
      <c r="G821" s="39"/>
      <c r="H821" s="40" t="s">
        <v>537</v>
      </c>
      <c r="I821" s="18">
        <f t="shared" ref="I821:S821" si="2589">I822</f>
        <v>5127.6000000000004</v>
      </c>
      <c r="J821" s="18">
        <f t="shared" si="2589"/>
        <v>1678.2</v>
      </c>
      <c r="K821" s="18">
        <f t="shared" si="2589"/>
        <v>1678.2</v>
      </c>
      <c r="L821" s="18">
        <f t="shared" si="2589"/>
        <v>0</v>
      </c>
      <c r="M821" s="18">
        <f t="shared" si="2589"/>
        <v>0</v>
      </c>
      <c r="N821" s="18">
        <f t="shared" si="2589"/>
        <v>0</v>
      </c>
      <c r="O821" s="18">
        <f t="shared" si="2589"/>
        <v>0</v>
      </c>
      <c r="P821" s="18">
        <f t="shared" si="2589"/>
        <v>189.25399999999999</v>
      </c>
      <c r="Q821" s="18">
        <f t="shared" si="2589"/>
        <v>0</v>
      </c>
      <c r="R821" s="18">
        <f t="shared" si="2589"/>
        <v>0</v>
      </c>
      <c r="S821" s="18">
        <f t="shared" si="2589"/>
        <v>0</v>
      </c>
      <c r="T821" s="18">
        <f t="shared" si="2419"/>
        <v>5316.8540000000003</v>
      </c>
      <c r="U821" s="18">
        <f t="shared" si="2566"/>
        <v>1678.2</v>
      </c>
      <c r="V821" s="18">
        <f t="shared" si="2567"/>
        <v>1678.2</v>
      </c>
      <c r="W821" s="18">
        <f t="shared" ref="W821:AT821" si="2590">W822</f>
        <v>0</v>
      </c>
      <c r="X821" s="18">
        <f t="shared" si="2590"/>
        <v>0</v>
      </c>
      <c r="Y821" s="18">
        <f t="shared" si="2590"/>
        <v>0</v>
      </c>
      <c r="Z821" s="18">
        <f t="shared" si="2590"/>
        <v>0</v>
      </c>
      <c r="AA821" s="18">
        <f t="shared" si="2590"/>
        <v>0</v>
      </c>
      <c r="AB821" s="18">
        <f t="shared" si="2590"/>
        <v>0</v>
      </c>
      <c r="AC821" s="18">
        <f t="shared" si="2590"/>
        <v>0</v>
      </c>
      <c r="AD821" s="18">
        <f t="shared" si="2590"/>
        <v>0</v>
      </c>
      <c r="AE821" s="18">
        <f t="shared" si="2590"/>
        <v>0</v>
      </c>
      <c r="AF821" s="41">
        <f t="shared" si="2590"/>
        <v>5176.8262599999998</v>
      </c>
      <c r="AG821" s="41">
        <f t="shared" si="2590"/>
        <v>0</v>
      </c>
      <c r="AH821" s="41">
        <f t="shared" si="2590"/>
        <v>0</v>
      </c>
      <c r="AI821" s="41">
        <f t="shared" si="2590"/>
        <v>0</v>
      </c>
      <c r="AJ821" s="41">
        <f t="shared" si="2590"/>
        <v>0</v>
      </c>
      <c r="AK821" s="41">
        <f t="shared" si="2590"/>
        <v>0</v>
      </c>
      <c r="AL821" s="41">
        <f t="shared" si="2590"/>
        <v>5166.15319</v>
      </c>
      <c r="AM821" s="41">
        <f t="shared" si="2590"/>
        <v>0</v>
      </c>
      <c r="AN821" s="41">
        <f t="shared" si="2590"/>
        <v>0</v>
      </c>
      <c r="AO821" s="14">
        <f t="shared" si="2590"/>
        <v>1127.2832800000001</v>
      </c>
      <c r="AP821" s="42">
        <f t="shared" si="2590"/>
        <v>5200.28719</v>
      </c>
      <c r="AQ821" s="42">
        <f t="shared" si="2590"/>
        <v>0</v>
      </c>
      <c r="AR821" s="42">
        <f t="shared" si="2590"/>
        <v>0</v>
      </c>
      <c r="AS821" s="42">
        <f t="shared" si="2590"/>
        <v>0</v>
      </c>
      <c r="AT821" s="42">
        <f t="shared" si="2590"/>
        <v>0</v>
      </c>
      <c r="AU821" s="42">
        <f t="shared" si="2568"/>
        <v>5200.28719</v>
      </c>
      <c r="AV821" s="42">
        <f t="shared" si="2569"/>
        <v>116.56681000000026</v>
      </c>
      <c r="AW821" s="42">
        <f t="shared" si="2570"/>
        <v>5316.8540000000003</v>
      </c>
      <c r="AX821" s="42">
        <f t="shared" si="2571"/>
        <v>1678.2</v>
      </c>
      <c r="AY821" s="42">
        <f t="shared" si="2572"/>
        <v>1678.2</v>
      </c>
      <c r="AZ821" s="42">
        <f>AZ822</f>
        <v>0</v>
      </c>
      <c r="BA821" s="43">
        <f t="shared" si="2573"/>
        <v>99.793829858991643</v>
      </c>
      <c r="BB821" s="20"/>
    </row>
    <row r="822" spans="2:54" ht="31.2" x14ac:dyDescent="0.3">
      <c r="B822" s="38" t="s">
        <v>480</v>
      </c>
      <c r="C822" s="38" t="s">
        <v>92</v>
      </c>
      <c r="D822" s="38" t="s">
        <v>94</v>
      </c>
      <c r="E822" s="39" t="str">
        <f t="shared" si="2565"/>
        <v>0503</v>
      </c>
      <c r="F822" s="38" t="s">
        <v>536</v>
      </c>
      <c r="G822" s="38" t="s">
        <v>54</v>
      </c>
      <c r="H822" s="40" t="s">
        <v>55</v>
      </c>
      <c r="I822" s="18">
        <v>5127.6000000000004</v>
      </c>
      <c r="J822" s="18">
        <v>1678.2</v>
      </c>
      <c r="K822" s="18">
        <v>1678.2</v>
      </c>
      <c r="L822" s="18"/>
      <c r="M822" s="18"/>
      <c r="N822" s="18"/>
      <c r="O822" s="18">
        <v>0</v>
      </c>
      <c r="P822" s="18">
        <v>189.25399999999999</v>
      </c>
      <c r="Q822" s="18">
        <v>0</v>
      </c>
      <c r="R822" s="18">
        <v>0</v>
      </c>
      <c r="S822" s="18"/>
      <c r="T822" s="18">
        <f t="shared" si="2419"/>
        <v>5316.8540000000003</v>
      </c>
      <c r="U822" s="18">
        <f t="shared" si="2566"/>
        <v>1678.2</v>
      </c>
      <c r="V822" s="18">
        <f t="shared" si="2567"/>
        <v>1678.2</v>
      </c>
      <c r="W822" s="18"/>
      <c r="X822" s="18"/>
      <c r="Y822" s="18"/>
      <c r="Z822" s="18"/>
      <c r="AA822" s="18"/>
      <c r="AB822" s="18"/>
      <c r="AC822" s="18"/>
      <c r="AD822" s="18"/>
      <c r="AE822" s="18"/>
      <c r="AF822" s="41">
        <v>5176.8262599999998</v>
      </c>
      <c r="AG822" s="41"/>
      <c r="AH822" s="41">
        <v>0</v>
      </c>
      <c r="AI822" s="41">
        <v>0</v>
      </c>
      <c r="AJ822" s="41">
        <v>0</v>
      </c>
      <c r="AK822" s="41">
        <v>0</v>
      </c>
      <c r="AL822" s="41">
        <v>5166.15319</v>
      </c>
      <c r="AM822" s="41">
        <v>0</v>
      </c>
      <c r="AN822" s="41">
        <v>0</v>
      </c>
      <c r="AO822" s="42">
        <v>1127.2832800000001</v>
      </c>
      <c r="AP822" s="42">
        <v>5200.28719</v>
      </c>
      <c r="AQ822" s="42">
        <v>0</v>
      </c>
      <c r="AR822" s="42">
        <v>0</v>
      </c>
      <c r="AS822" s="42">
        <v>0</v>
      </c>
      <c r="AT822" s="42">
        <v>0</v>
      </c>
      <c r="AU822" s="42">
        <f t="shared" si="2568"/>
        <v>5200.28719</v>
      </c>
      <c r="AV822" s="42">
        <f t="shared" si="2569"/>
        <v>116.56681000000026</v>
      </c>
      <c r="AW822" s="42">
        <f t="shared" si="2570"/>
        <v>5316.8540000000003</v>
      </c>
      <c r="AX822" s="42">
        <f t="shared" si="2571"/>
        <v>1678.2</v>
      </c>
      <c r="AY822" s="42">
        <f t="shared" si="2572"/>
        <v>1678.2</v>
      </c>
      <c r="AZ822" s="42"/>
      <c r="BA822" s="43">
        <f t="shared" si="2573"/>
        <v>99.793829858991643</v>
      </c>
      <c r="BB822" s="44"/>
    </row>
    <row r="823" spans="2:54" ht="31.2" x14ac:dyDescent="0.3">
      <c r="B823" s="38" t="s">
        <v>480</v>
      </c>
      <c r="C823" s="38" t="s">
        <v>92</v>
      </c>
      <c r="D823" s="38" t="s">
        <v>94</v>
      </c>
      <c r="E823" s="39" t="str">
        <f t="shared" si="2565"/>
        <v>0503</v>
      </c>
      <c r="F823" s="38" t="s">
        <v>538</v>
      </c>
      <c r="G823" s="39"/>
      <c r="H823" s="40" t="s">
        <v>539</v>
      </c>
      <c r="I823" s="18">
        <f t="shared" ref="I823:N823" si="2591">I825</f>
        <v>1000</v>
      </c>
      <c r="J823" s="18">
        <f t="shared" si="2591"/>
        <v>980</v>
      </c>
      <c r="K823" s="18">
        <f t="shared" si="2591"/>
        <v>0</v>
      </c>
      <c r="L823" s="18">
        <f t="shared" si="2591"/>
        <v>0</v>
      </c>
      <c r="M823" s="18">
        <f t="shared" si="2591"/>
        <v>0</v>
      </c>
      <c r="N823" s="18">
        <f t="shared" si="2591"/>
        <v>0</v>
      </c>
      <c r="O823" s="18">
        <f>O825+O824</f>
        <v>0</v>
      </c>
      <c r="P823" s="18">
        <f>P825</f>
        <v>0</v>
      </c>
      <c r="Q823" s="18">
        <f>Q825</f>
        <v>0</v>
      </c>
      <c r="R823" s="18">
        <f>R825</f>
        <v>0</v>
      </c>
      <c r="S823" s="18">
        <f>S825</f>
        <v>0</v>
      </c>
      <c r="T823" s="18">
        <f t="shared" si="2419"/>
        <v>1000</v>
      </c>
      <c r="U823" s="18">
        <f t="shared" si="2566"/>
        <v>980</v>
      </c>
      <c r="V823" s="18">
        <f t="shared" si="2567"/>
        <v>0</v>
      </c>
      <c r="W823" s="18">
        <f t="shared" ref="W823:AE823" si="2592">W825</f>
        <v>0</v>
      </c>
      <c r="X823" s="18">
        <f t="shared" si="2592"/>
        <v>0</v>
      </c>
      <c r="Y823" s="18">
        <f t="shared" si="2592"/>
        <v>0</v>
      </c>
      <c r="Z823" s="18">
        <f t="shared" si="2592"/>
        <v>0</v>
      </c>
      <c r="AA823" s="18">
        <f t="shared" si="2592"/>
        <v>0</v>
      </c>
      <c r="AB823" s="18">
        <f t="shared" si="2592"/>
        <v>0</v>
      </c>
      <c r="AC823" s="18">
        <f t="shared" si="2592"/>
        <v>0</v>
      </c>
      <c r="AD823" s="18">
        <f t="shared" si="2592"/>
        <v>0</v>
      </c>
      <c r="AE823" s="18">
        <f t="shared" si="2592"/>
        <v>0</v>
      </c>
      <c r="AF823" s="41">
        <f t="shared" ref="AF823:AT823" si="2593">AF825+AF824</f>
        <v>940.59757000000002</v>
      </c>
      <c r="AG823" s="41">
        <f t="shared" si="2593"/>
        <v>0</v>
      </c>
      <c r="AH823" s="41">
        <f t="shared" si="2593"/>
        <v>0</v>
      </c>
      <c r="AI823" s="41">
        <f t="shared" si="2593"/>
        <v>0</v>
      </c>
      <c r="AJ823" s="41">
        <f t="shared" si="2593"/>
        <v>0</v>
      </c>
      <c r="AK823" s="41">
        <f t="shared" si="2593"/>
        <v>0</v>
      </c>
      <c r="AL823" s="41">
        <f t="shared" si="2593"/>
        <v>940.59757000000002</v>
      </c>
      <c r="AM823" s="41">
        <f t="shared" si="2593"/>
        <v>0</v>
      </c>
      <c r="AN823" s="41">
        <f t="shared" si="2593"/>
        <v>0</v>
      </c>
      <c r="AO823" s="14">
        <f t="shared" si="2593"/>
        <v>706.91524000000004</v>
      </c>
      <c r="AP823" s="42">
        <f t="shared" si="2593"/>
        <v>1000</v>
      </c>
      <c r="AQ823" s="42">
        <f t="shared" si="2593"/>
        <v>0</v>
      </c>
      <c r="AR823" s="42">
        <f t="shared" si="2593"/>
        <v>0</v>
      </c>
      <c r="AS823" s="42">
        <f t="shared" si="2593"/>
        <v>0</v>
      </c>
      <c r="AT823" s="42">
        <f t="shared" si="2593"/>
        <v>0</v>
      </c>
      <c r="AU823" s="42">
        <f t="shared" si="2568"/>
        <v>1000</v>
      </c>
      <c r="AV823" s="42">
        <f t="shared" si="2569"/>
        <v>0</v>
      </c>
      <c r="AW823" s="42">
        <f t="shared" si="2570"/>
        <v>1000</v>
      </c>
      <c r="AX823" s="42">
        <f t="shared" si="2571"/>
        <v>980</v>
      </c>
      <c r="AY823" s="42">
        <f t="shared" si="2572"/>
        <v>0</v>
      </c>
      <c r="AZ823" s="42">
        <f>AZ825</f>
        <v>0</v>
      </c>
      <c r="BA823" s="43">
        <f t="shared" si="2573"/>
        <v>100</v>
      </c>
      <c r="BB823" s="20"/>
    </row>
    <row r="824" spans="2:54" ht="31.2" x14ac:dyDescent="0.3">
      <c r="B824" s="38" t="s">
        <v>480</v>
      </c>
      <c r="C824" s="38" t="s">
        <v>92</v>
      </c>
      <c r="D824" s="38" t="s">
        <v>94</v>
      </c>
      <c r="E824" s="39" t="str">
        <f t="shared" si="2565"/>
        <v>0503</v>
      </c>
      <c r="F824" s="38" t="s">
        <v>538</v>
      </c>
      <c r="G824" s="38" t="s">
        <v>150</v>
      </c>
      <c r="H824" s="40" t="s">
        <v>151</v>
      </c>
      <c r="I824" s="18"/>
      <c r="J824" s="18"/>
      <c r="K824" s="18"/>
      <c r="L824" s="18"/>
      <c r="M824" s="18"/>
      <c r="N824" s="18"/>
      <c r="O824" s="18">
        <v>0</v>
      </c>
      <c r="P824" s="18"/>
      <c r="Q824" s="18"/>
      <c r="R824" s="18"/>
      <c r="S824" s="18"/>
      <c r="T824" s="18">
        <f t="shared" si="2419"/>
        <v>0</v>
      </c>
      <c r="U824" s="18">
        <v>0</v>
      </c>
      <c r="V824" s="18">
        <v>0</v>
      </c>
      <c r="W824" s="18">
        <v>0</v>
      </c>
      <c r="X824" s="18">
        <v>0</v>
      </c>
      <c r="Y824" s="18">
        <v>0</v>
      </c>
      <c r="Z824" s="18">
        <v>0</v>
      </c>
      <c r="AA824" s="18">
        <v>0</v>
      </c>
      <c r="AB824" s="18">
        <v>0</v>
      </c>
      <c r="AC824" s="18">
        <v>0</v>
      </c>
      <c r="AD824" s="18">
        <v>0</v>
      </c>
      <c r="AE824" s="18">
        <v>0</v>
      </c>
      <c r="AF824" s="41">
        <v>233.68233000000001</v>
      </c>
      <c r="AG824" s="41"/>
      <c r="AH824" s="41">
        <v>0</v>
      </c>
      <c r="AI824" s="41">
        <v>0</v>
      </c>
      <c r="AJ824" s="41">
        <v>0</v>
      </c>
      <c r="AK824" s="41">
        <v>0</v>
      </c>
      <c r="AL824" s="41">
        <v>233.68233000000001</v>
      </c>
      <c r="AM824" s="41">
        <v>0</v>
      </c>
      <c r="AN824" s="41">
        <v>0</v>
      </c>
      <c r="AO824" s="42">
        <v>0</v>
      </c>
      <c r="AP824" s="42">
        <v>293.08476000000002</v>
      </c>
      <c r="AQ824" s="42">
        <v>0</v>
      </c>
      <c r="AR824" s="42">
        <v>0</v>
      </c>
      <c r="AS824" s="42">
        <v>0</v>
      </c>
      <c r="AT824" s="42">
        <v>0</v>
      </c>
      <c r="AU824" s="42">
        <f t="shared" si="2568"/>
        <v>293.08476000000002</v>
      </c>
      <c r="AV824" s="42">
        <f t="shared" si="2569"/>
        <v>-293.08476000000002</v>
      </c>
      <c r="AW824" s="42"/>
      <c r="AX824" s="42"/>
      <c r="AY824" s="42"/>
      <c r="AZ824" s="42"/>
      <c r="BA824" s="43">
        <f t="shared" si="2573"/>
        <v>100</v>
      </c>
      <c r="BB824" s="20"/>
    </row>
    <row r="825" spans="2:54" x14ac:dyDescent="0.3">
      <c r="B825" s="38" t="s">
        <v>480</v>
      </c>
      <c r="C825" s="38" t="s">
        <v>92</v>
      </c>
      <c r="D825" s="38" t="s">
        <v>94</v>
      </c>
      <c r="E825" s="39" t="str">
        <f t="shared" si="2565"/>
        <v>0503</v>
      </c>
      <c r="F825" s="38" t="s">
        <v>538</v>
      </c>
      <c r="G825" s="38" t="s">
        <v>56</v>
      </c>
      <c r="H825" s="40" t="s">
        <v>57</v>
      </c>
      <c r="I825" s="18">
        <v>1000</v>
      </c>
      <c r="J825" s="18">
        <v>980</v>
      </c>
      <c r="K825" s="18">
        <v>0</v>
      </c>
      <c r="L825" s="18"/>
      <c r="M825" s="18"/>
      <c r="N825" s="18"/>
      <c r="O825" s="18">
        <v>0</v>
      </c>
      <c r="P825" s="18">
        <v>0</v>
      </c>
      <c r="Q825" s="18">
        <v>0</v>
      </c>
      <c r="R825" s="18">
        <v>0</v>
      </c>
      <c r="S825" s="18"/>
      <c r="T825" s="18">
        <f t="shared" si="2419"/>
        <v>1000</v>
      </c>
      <c r="U825" s="18">
        <f t="shared" si="2566"/>
        <v>980</v>
      </c>
      <c r="V825" s="18">
        <f t="shared" si="2567"/>
        <v>0</v>
      </c>
      <c r="W825" s="18"/>
      <c r="X825" s="18"/>
      <c r="Y825" s="18"/>
      <c r="Z825" s="18"/>
      <c r="AA825" s="18"/>
      <c r="AB825" s="18"/>
      <c r="AC825" s="18"/>
      <c r="AD825" s="18"/>
      <c r="AE825" s="18"/>
      <c r="AF825" s="41">
        <v>706.91524000000004</v>
      </c>
      <c r="AG825" s="41"/>
      <c r="AH825" s="41">
        <v>0</v>
      </c>
      <c r="AI825" s="41">
        <v>0</v>
      </c>
      <c r="AJ825" s="41">
        <v>0</v>
      </c>
      <c r="AK825" s="41">
        <v>0</v>
      </c>
      <c r="AL825" s="41">
        <v>706.91524000000004</v>
      </c>
      <c r="AM825" s="41">
        <v>0</v>
      </c>
      <c r="AN825" s="41">
        <v>0</v>
      </c>
      <c r="AO825" s="14">
        <v>706.91524000000004</v>
      </c>
      <c r="AP825" s="42">
        <v>706.91524000000004</v>
      </c>
      <c r="AQ825" s="42">
        <v>0</v>
      </c>
      <c r="AR825" s="42">
        <v>0</v>
      </c>
      <c r="AS825" s="42">
        <v>0</v>
      </c>
      <c r="AT825" s="42">
        <v>0</v>
      </c>
      <c r="AU825" s="42">
        <f t="shared" si="2568"/>
        <v>706.91524000000004</v>
      </c>
      <c r="AV825" s="42">
        <f t="shared" si="2569"/>
        <v>293.08475999999996</v>
      </c>
      <c r="AW825" s="42">
        <f t="shared" si="2570"/>
        <v>1000</v>
      </c>
      <c r="AX825" s="42">
        <f t="shared" si="2571"/>
        <v>980</v>
      </c>
      <c r="AY825" s="42">
        <f t="shared" si="2572"/>
        <v>0</v>
      </c>
      <c r="AZ825" s="42"/>
      <c r="BA825" s="43">
        <f t="shared" si="2573"/>
        <v>100</v>
      </c>
      <c r="BB825" s="44"/>
    </row>
    <row r="826" spans="2:54" ht="31.2" x14ac:dyDescent="0.3">
      <c r="B826" s="38" t="s">
        <v>480</v>
      </c>
      <c r="C826" s="38" t="s">
        <v>92</v>
      </c>
      <c r="D826" s="38" t="s">
        <v>94</v>
      </c>
      <c r="E826" s="39" t="str">
        <f t="shared" si="2565"/>
        <v>0503</v>
      </c>
      <c r="F826" s="38" t="s">
        <v>177</v>
      </c>
      <c r="G826" s="39"/>
      <c r="H826" s="40" t="s">
        <v>178</v>
      </c>
      <c r="I826" s="18">
        <f t="shared" ref="I826:I843" si="2594">I827</f>
        <v>254.9</v>
      </c>
      <c r="J826" s="18">
        <f t="shared" ref="J826:J843" si="2595">J827</f>
        <v>254.9</v>
      </c>
      <c r="K826" s="18">
        <f t="shared" ref="K826:K843" si="2596">K827</f>
        <v>254.9</v>
      </c>
      <c r="L826" s="18">
        <f t="shared" ref="L826:L843" si="2597">L827</f>
        <v>0</v>
      </c>
      <c r="M826" s="18">
        <f t="shared" ref="M826:M843" si="2598">M827</f>
        <v>0</v>
      </c>
      <c r="N826" s="18">
        <f t="shared" ref="N826:N843" si="2599">N827</f>
        <v>0</v>
      </c>
      <c r="O826" s="18">
        <f t="shared" ref="O826:O831" si="2600">O827</f>
        <v>0</v>
      </c>
      <c r="P826" s="18">
        <f t="shared" ref="P826:P831" si="2601">P827</f>
        <v>0</v>
      </c>
      <c r="Q826" s="18">
        <f t="shared" ref="Q826:Q831" si="2602">Q827</f>
        <v>0</v>
      </c>
      <c r="R826" s="18">
        <f t="shared" ref="R826:R831" si="2603">R827</f>
        <v>0</v>
      </c>
      <c r="S826" s="18">
        <f t="shared" ref="S826:S843" si="2604">S827</f>
        <v>0</v>
      </c>
      <c r="T826" s="18">
        <f t="shared" si="2419"/>
        <v>254.9</v>
      </c>
      <c r="U826" s="18">
        <f t="shared" si="2566"/>
        <v>254.9</v>
      </c>
      <c r="V826" s="18">
        <f t="shared" si="2567"/>
        <v>254.9</v>
      </c>
      <c r="W826" s="18">
        <f t="shared" ref="W826:W843" si="2605">W827</f>
        <v>0</v>
      </c>
      <c r="X826" s="18">
        <f t="shared" ref="X826:X843" si="2606">X827</f>
        <v>0</v>
      </c>
      <c r="Y826" s="18">
        <f t="shared" ref="Y826:Y843" si="2607">Y827</f>
        <v>0</v>
      </c>
      <c r="Z826" s="18">
        <f t="shared" ref="Z826:Z843" si="2608">Z827</f>
        <v>0</v>
      </c>
      <c r="AA826" s="18">
        <f t="shared" ref="AA826:AA843" si="2609">AA827</f>
        <v>0</v>
      </c>
      <c r="AB826" s="18">
        <f t="shared" ref="AB826:AB843" si="2610">AB827</f>
        <v>0</v>
      </c>
      <c r="AC826" s="18">
        <f t="shared" ref="AC826:AC843" si="2611">AC827</f>
        <v>0</v>
      </c>
      <c r="AD826" s="18">
        <f t="shared" ref="AD826:AD843" si="2612">AD827</f>
        <v>0</v>
      </c>
      <c r="AE826" s="18">
        <f t="shared" ref="AE826:AE843" si="2613">AE827</f>
        <v>0</v>
      </c>
      <c r="AF826" s="41">
        <f t="shared" ref="AF826:AF831" si="2614">AF827</f>
        <v>253.62549999999999</v>
      </c>
      <c r="AG826" s="41">
        <f t="shared" ref="AG826:AG831" si="2615">AG827</f>
        <v>0</v>
      </c>
      <c r="AH826" s="41">
        <f t="shared" ref="AH826:AH831" si="2616">AH827</f>
        <v>0</v>
      </c>
      <c r="AI826" s="41">
        <f t="shared" ref="AI826:AI831" si="2617">AI827</f>
        <v>0</v>
      </c>
      <c r="AJ826" s="41">
        <f t="shared" ref="AJ826:AJ831" si="2618">AJ827</f>
        <v>0</v>
      </c>
      <c r="AK826" s="41">
        <f t="shared" ref="AK826:AK831" si="2619">AK827</f>
        <v>0</v>
      </c>
      <c r="AL826" s="41">
        <f t="shared" ref="AL826:AL831" si="2620">AL827</f>
        <v>253.62549999999999</v>
      </c>
      <c r="AM826" s="41">
        <f t="shared" ref="AM826:AM831" si="2621">AM827</f>
        <v>0</v>
      </c>
      <c r="AN826" s="41">
        <f t="shared" ref="AN826:AN831" si="2622">AN827</f>
        <v>0</v>
      </c>
      <c r="AO826" s="42">
        <f t="shared" ref="AO826:AO831" si="2623">AO827</f>
        <v>103.22190000000001</v>
      </c>
      <c r="AP826" s="42">
        <f t="shared" ref="AP826:AP831" si="2624">AP827</f>
        <v>253.62549999999999</v>
      </c>
      <c r="AQ826" s="42">
        <f t="shared" ref="AQ826:AQ831" si="2625">AQ827</f>
        <v>0</v>
      </c>
      <c r="AR826" s="42">
        <f t="shared" ref="AR826:AR831" si="2626">AR827</f>
        <v>0</v>
      </c>
      <c r="AS826" s="42">
        <f t="shared" ref="AS826:AS831" si="2627">AS827</f>
        <v>0</v>
      </c>
      <c r="AT826" s="42">
        <f t="shared" ref="AT826:AT831" si="2628">AT827</f>
        <v>0</v>
      </c>
      <c r="AU826" s="42">
        <f t="shared" si="2568"/>
        <v>253.62549999999999</v>
      </c>
      <c r="AV826" s="42">
        <f t="shared" si="2569"/>
        <v>1.2745000000000175</v>
      </c>
      <c r="AW826" s="42">
        <f t="shared" si="2570"/>
        <v>254.9</v>
      </c>
      <c r="AX826" s="42">
        <f t="shared" si="2571"/>
        <v>254.9</v>
      </c>
      <c r="AY826" s="42">
        <f t="shared" si="2572"/>
        <v>254.9</v>
      </c>
      <c r="AZ826" s="42">
        <f t="shared" ref="AZ826:AZ843" si="2629">AZ827</f>
        <v>0</v>
      </c>
      <c r="BA826" s="43">
        <f t="shared" si="2573"/>
        <v>100</v>
      </c>
      <c r="BB826" s="20"/>
    </row>
    <row r="827" spans="2:54" x14ac:dyDescent="0.3">
      <c r="B827" s="38" t="s">
        <v>480</v>
      </c>
      <c r="C827" s="38" t="s">
        <v>92</v>
      </c>
      <c r="D827" s="38" t="s">
        <v>94</v>
      </c>
      <c r="E827" s="39" t="str">
        <f t="shared" si="2565"/>
        <v>0503</v>
      </c>
      <c r="F827" s="38" t="s">
        <v>179</v>
      </c>
      <c r="G827" s="39"/>
      <c r="H827" s="40" t="s">
        <v>49</v>
      </c>
      <c r="I827" s="18">
        <f t="shared" si="2594"/>
        <v>254.9</v>
      </c>
      <c r="J827" s="18">
        <f t="shared" si="2595"/>
        <v>254.9</v>
      </c>
      <c r="K827" s="18">
        <f t="shared" si="2596"/>
        <v>254.9</v>
      </c>
      <c r="L827" s="18">
        <f t="shared" si="2597"/>
        <v>0</v>
      </c>
      <c r="M827" s="18">
        <f t="shared" si="2598"/>
        <v>0</v>
      </c>
      <c r="N827" s="18">
        <f t="shared" si="2599"/>
        <v>0</v>
      </c>
      <c r="O827" s="18">
        <f t="shared" si="2600"/>
        <v>0</v>
      </c>
      <c r="P827" s="18">
        <f t="shared" si="2601"/>
        <v>0</v>
      </c>
      <c r="Q827" s="18">
        <f t="shared" si="2602"/>
        <v>0</v>
      </c>
      <c r="R827" s="18">
        <f t="shared" si="2603"/>
        <v>0</v>
      </c>
      <c r="S827" s="18">
        <f t="shared" si="2604"/>
        <v>0</v>
      </c>
      <c r="T827" s="18">
        <f t="shared" si="2419"/>
        <v>254.9</v>
      </c>
      <c r="U827" s="18">
        <f t="shared" si="2566"/>
        <v>254.9</v>
      </c>
      <c r="V827" s="18">
        <f t="shared" si="2567"/>
        <v>254.9</v>
      </c>
      <c r="W827" s="18">
        <f t="shared" si="2605"/>
        <v>0</v>
      </c>
      <c r="X827" s="18">
        <f t="shared" si="2606"/>
        <v>0</v>
      </c>
      <c r="Y827" s="18">
        <f t="shared" si="2607"/>
        <v>0</v>
      </c>
      <c r="Z827" s="18">
        <f t="shared" si="2608"/>
        <v>0</v>
      </c>
      <c r="AA827" s="18">
        <f t="shared" si="2609"/>
        <v>0</v>
      </c>
      <c r="AB827" s="18">
        <f t="shared" si="2610"/>
        <v>0</v>
      </c>
      <c r="AC827" s="18">
        <f t="shared" si="2611"/>
        <v>0</v>
      </c>
      <c r="AD827" s="18">
        <f t="shared" si="2612"/>
        <v>0</v>
      </c>
      <c r="AE827" s="18">
        <f t="shared" si="2613"/>
        <v>0</v>
      </c>
      <c r="AF827" s="41">
        <f t="shared" si="2614"/>
        <v>253.62549999999999</v>
      </c>
      <c r="AG827" s="41">
        <f t="shared" si="2615"/>
        <v>0</v>
      </c>
      <c r="AH827" s="41">
        <f t="shared" si="2616"/>
        <v>0</v>
      </c>
      <c r="AI827" s="41">
        <f t="shared" si="2617"/>
        <v>0</v>
      </c>
      <c r="AJ827" s="41">
        <f t="shared" si="2618"/>
        <v>0</v>
      </c>
      <c r="AK827" s="41">
        <f t="shared" si="2619"/>
        <v>0</v>
      </c>
      <c r="AL827" s="41">
        <f t="shared" si="2620"/>
        <v>253.62549999999999</v>
      </c>
      <c r="AM827" s="41">
        <f t="shared" si="2621"/>
        <v>0</v>
      </c>
      <c r="AN827" s="41">
        <f t="shared" si="2622"/>
        <v>0</v>
      </c>
      <c r="AO827" s="14">
        <f t="shared" si="2623"/>
        <v>103.22190000000001</v>
      </c>
      <c r="AP827" s="42">
        <f t="shared" si="2624"/>
        <v>253.62549999999999</v>
      </c>
      <c r="AQ827" s="42">
        <f t="shared" si="2625"/>
        <v>0</v>
      </c>
      <c r="AR827" s="42">
        <f t="shared" si="2626"/>
        <v>0</v>
      </c>
      <c r="AS827" s="42">
        <f t="shared" si="2627"/>
        <v>0</v>
      </c>
      <c r="AT827" s="42">
        <f t="shared" si="2628"/>
        <v>0</v>
      </c>
      <c r="AU827" s="42">
        <f t="shared" si="2568"/>
        <v>253.62549999999999</v>
      </c>
      <c r="AV827" s="42">
        <f t="shared" si="2569"/>
        <v>1.2745000000000175</v>
      </c>
      <c r="AW827" s="42">
        <f t="shared" si="2570"/>
        <v>254.9</v>
      </c>
      <c r="AX827" s="42">
        <f t="shared" si="2571"/>
        <v>254.9</v>
      </c>
      <c r="AY827" s="42">
        <f t="shared" si="2572"/>
        <v>254.9</v>
      </c>
      <c r="AZ827" s="42">
        <f t="shared" si="2629"/>
        <v>0</v>
      </c>
      <c r="BA827" s="43">
        <f t="shared" si="2573"/>
        <v>100</v>
      </c>
      <c r="BB827" s="20"/>
    </row>
    <row r="828" spans="2:54" ht="31.2" x14ac:dyDescent="0.3">
      <c r="B828" s="38" t="s">
        <v>480</v>
      </c>
      <c r="C828" s="38" t="s">
        <v>92</v>
      </c>
      <c r="D828" s="38" t="s">
        <v>94</v>
      </c>
      <c r="E828" s="39" t="str">
        <f t="shared" si="2565"/>
        <v>0503</v>
      </c>
      <c r="F828" s="38" t="s">
        <v>180</v>
      </c>
      <c r="G828" s="39"/>
      <c r="H828" s="40" t="s">
        <v>181</v>
      </c>
      <c r="I828" s="18">
        <f t="shared" si="2594"/>
        <v>254.9</v>
      </c>
      <c r="J828" s="18">
        <f t="shared" si="2595"/>
        <v>254.9</v>
      </c>
      <c r="K828" s="18">
        <f t="shared" si="2596"/>
        <v>254.9</v>
      </c>
      <c r="L828" s="18">
        <f t="shared" si="2597"/>
        <v>0</v>
      </c>
      <c r="M828" s="18">
        <f t="shared" si="2598"/>
        <v>0</v>
      </c>
      <c r="N828" s="18">
        <f t="shared" si="2599"/>
        <v>0</v>
      </c>
      <c r="O828" s="18">
        <f t="shared" si="2600"/>
        <v>0</v>
      </c>
      <c r="P828" s="18">
        <f t="shared" si="2601"/>
        <v>0</v>
      </c>
      <c r="Q828" s="18">
        <f t="shared" si="2602"/>
        <v>0</v>
      </c>
      <c r="R828" s="18">
        <f t="shared" si="2603"/>
        <v>0</v>
      </c>
      <c r="S828" s="18">
        <f t="shared" si="2604"/>
        <v>0</v>
      </c>
      <c r="T828" s="18">
        <f t="shared" si="2419"/>
        <v>254.9</v>
      </c>
      <c r="U828" s="18">
        <f t="shared" si="2566"/>
        <v>254.9</v>
      </c>
      <c r="V828" s="18">
        <f t="shared" si="2567"/>
        <v>254.9</v>
      </c>
      <c r="W828" s="18">
        <f t="shared" si="2605"/>
        <v>0</v>
      </c>
      <c r="X828" s="18">
        <f t="shared" si="2606"/>
        <v>0</v>
      </c>
      <c r="Y828" s="18">
        <f t="shared" si="2607"/>
        <v>0</v>
      </c>
      <c r="Z828" s="18">
        <f t="shared" si="2608"/>
        <v>0</v>
      </c>
      <c r="AA828" s="18">
        <f t="shared" si="2609"/>
        <v>0</v>
      </c>
      <c r="AB828" s="18">
        <f t="shared" si="2610"/>
        <v>0</v>
      </c>
      <c r="AC828" s="18">
        <f t="shared" si="2611"/>
        <v>0</v>
      </c>
      <c r="AD828" s="18">
        <f t="shared" si="2612"/>
        <v>0</v>
      </c>
      <c r="AE828" s="18">
        <f t="shared" si="2613"/>
        <v>0</v>
      </c>
      <c r="AF828" s="41">
        <f t="shared" si="2614"/>
        <v>253.62549999999999</v>
      </c>
      <c r="AG828" s="41">
        <f t="shared" si="2615"/>
        <v>0</v>
      </c>
      <c r="AH828" s="41">
        <f t="shared" si="2616"/>
        <v>0</v>
      </c>
      <c r="AI828" s="41">
        <f t="shared" si="2617"/>
        <v>0</v>
      </c>
      <c r="AJ828" s="41">
        <f t="shared" si="2618"/>
        <v>0</v>
      </c>
      <c r="AK828" s="41">
        <f t="shared" si="2619"/>
        <v>0</v>
      </c>
      <c r="AL828" s="41">
        <f t="shared" si="2620"/>
        <v>253.62549999999999</v>
      </c>
      <c r="AM828" s="41">
        <f t="shared" si="2621"/>
        <v>0</v>
      </c>
      <c r="AN828" s="41">
        <f t="shared" si="2622"/>
        <v>0</v>
      </c>
      <c r="AO828" s="42">
        <f t="shared" si="2623"/>
        <v>103.22190000000001</v>
      </c>
      <c r="AP828" s="42">
        <f t="shared" si="2624"/>
        <v>253.62549999999999</v>
      </c>
      <c r="AQ828" s="42">
        <f t="shared" si="2625"/>
        <v>0</v>
      </c>
      <c r="AR828" s="42">
        <f t="shared" si="2626"/>
        <v>0</v>
      </c>
      <c r="AS828" s="42">
        <f t="shared" si="2627"/>
        <v>0</v>
      </c>
      <c r="AT828" s="42">
        <f t="shared" si="2628"/>
        <v>0</v>
      </c>
      <c r="AU828" s="42">
        <f t="shared" si="2568"/>
        <v>253.62549999999999</v>
      </c>
      <c r="AV828" s="42">
        <f t="shared" si="2569"/>
        <v>1.2745000000000175</v>
      </c>
      <c r="AW828" s="42">
        <f t="shared" si="2570"/>
        <v>254.9</v>
      </c>
      <c r="AX828" s="42">
        <f t="shared" si="2571"/>
        <v>254.9</v>
      </c>
      <c r="AY828" s="42">
        <f t="shared" si="2572"/>
        <v>254.9</v>
      </c>
      <c r="AZ828" s="42">
        <f t="shared" si="2629"/>
        <v>0</v>
      </c>
      <c r="BA828" s="43">
        <f t="shared" si="2573"/>
        <v>100</v>
      </c>
      <c r="BB828" s="20"/>
    </row>
    <row r="829" spans="2:54" ht="31.2" x14ac:dyDescent="0.3">
      <c r="B829" s="38" t="s">
        <v>480</v>
      </c>
      <c r="C829" s="38" t="s">
        <v>92</v>
      </c>
      <c r="D829" s="38" t="s">
        <v>94</v>
      </c>
      <c r="E829" s="39" t="str">
        <f t="shared" si="2565"/>
        <v>0503</v>
      </c>
      <c r="F829" s="38" t="s">
        <v>225</v>
      </c>
      <c r="G829" s="39"/>
      <c r="H829" s="40" t="s">
        <v>226</v>
      </c>
      <c r="I829" s="18">
        <f t="shared" si="2594"/>
        <v>254.9</v>
      </c>
      <c r="J829" s="18">
        <f t="shared" si="2595"/>
        <v>254.9</v>
      </c>
      <c r="K829" s="18">
        <f t="shared" si="2596"/>
        <v>254.9</v>
      </c>
      <c r="L829" s="18">
        <f t="shared" si="2597"/>
        <v>0</v>
      </c>
      <c r="M829" s="18">
        <f t="shared" si="2598"/>
        <v>0</v>
      </c>
      <c r="N829" s="18">
        <f t="shared" si="2599"/>
        <v>0</v>
      </c>
      <c r="O829" s="18">
        <f t="shared" si="2600"/>
        <v>0</v>
      </c>
      <c r="P829" s="18">
        <f t="shared" si="2601"/>
        <v>0</v>
      </c>
      <c r="Q829" s="18">
        <f t="shared" si="2602"/>
        <v>0</v>
      </c>
      <c r="R829" s="18">
        <f t="shared" si="2603"/>
        <v>0</v>
      </c>
      <c r="S829" s="18">
        <f t="shared" si="2604"/>
        <v>0</v>
      </c>
      <c r="T829" s="18">
        <f t="shared" si="2419"/>
        <v>254.9</v>
      </c>
      <c r="U829" s="18">
        <f t="shared" si="2566"/>
        <v>254.9</v>
      </c>
      <c r="V829" s="18">
        <f t="shared" si="2567"/>
        <v>254.9</v>
      </c>
      <c r="W829" s="18">
        <f t="shared" si="2605"/>
        <v>0</v>
      </c>
      <c r="X829" s="18">
        <f t="shared" si="2606"/>
        <v>0</v>
      </c>
      <c r="Y829" s="18">
        <f t="shared" si="2607"/>
        <v>0</v>
      </c>
      <c r="Z829" s="18">
        <f t="shared" si="2608"/>
        <v>0</v>
      </c>
      <c r="AA829" s="18">
        <f t="shared" si="2609"/>
        <v>0</v>
      </c>
      <c r="AB829" s="18">
        <f t="shared" si="2610"/>
        <v>0</v>
      </c>
      <c r="AC829" s="18">
        <f t="shared" si="2611"/>
        <v>0</v>
      </c>
      <c r="AD829" s="18">
        <f t="shared" si="2612"/>
        <v>0</v>
      </c>
      <c r="AE829" s="18">
        <f t="shared" si="2613"/>
        <v>0</v>
      </c>
      <c r="AF829" s="41">
        <f t="shared" si="2614"/>
        <v>253.62549999999999</v>
      </c>
      <c r="AG829" s="41">
        <f t="shared" si="2615"/>
        <v>0</v>
      </c>
      <c r="AH829" s="41">
        <f t="shared" si="2616"/>
        <v>0</v>
      </c>
      <c r="AI829" s="41">
        <f t="shared" si="2617"/>
        <v>0</v>
      </c>
      <c r="AJ829" s="41">
        <f t="shared" si="2618"/>
        <v>0</v>
      </c>
      <c r="AK829" s="41">
        <f t="shared" si="2619"/>
        <v>0</v>
      </c>
      <c r="AL829" s="41">
        <f t="shared" si="2620"/>
        <v>253.62549999999999</v>
      </c>
      <c r="AM829" s="41">
        <f t="shared" si="2621"/>
        <v>0</v>
      </c>
      <c r="AN829" s="41">
        <f t="shared" si="2622"/>
        <v>0</v>
      </c>
      <c r="AO829" s="14">
        <f t="shared" si="2623"/>
        <v>103.22190000000001</v>
      </c>
      <c r="AP829" s="42">
        <f t="shared" si="2624"/>
        <v>253.62549999999999</v>
      </c>
      <c r="AQ829" s="42">
        <f t="shared" si="2625"/>
        <v>0</v>
      </c>
      <c r="AR829" s="42">
        <f t="shared" si="2626"/>
        <v>0</v>
      </c>
      <c r="AS829" s="42">
        <f t="shared" si="2627"/>
        <v>0</v>
      </c>
      <c r="AT829" s="42">
        <f t="shared" si="2628"/>
        <v>0</v>
      </c>
      <c r="AU829" s="42">
        <f t="shared" si="2568"/>
        <v>253.62549999999999</v>
      </c>
      <c r="AV829" s="42">
        <f t="shared" si="2569"/>
        <v>1.2745000000000175</v>
      </c>
      <c r="AW829" s="42">
        <f t="shared" si="2570"/>
        <v>254.9</v>
      </c>
      <c r="AX829" s="42">
        <f t="shared" si="2571"/>
        <v>254.9</v>
      </c>
      <c r="AY829" s="42">
        <f t="shared" si="2572"/>
        <v>254.9</v>
      </c>
      <c r="AZ829" s="42">
        <f t="shared" si="2629"/>
        <v>0</v>
      </c>
      <c r="BA829" s="43">
        <f t="shared" si="2573"/>
        <v>100</v>
      </c>
      <c r="BB829" s="20"/>
    </row>
    <row r="830" spans="2:54" ht="31.2" x14ac:dyDescent="0.3">
      <c r="B830" s="38" t="s">
        <v>480</v>
      </c>
      <c r="C830" s="38" t="s">
        <v>92</v>
      </c>
      <c r="D830" s="38" t="s">
        <v>94</v>
      </c>
      <c r="E830" s="39" t="str">
        <f t="shared" si="2565"/>
        <v>0503</v>
      </c>
      <c r="F830" s="38" t="s">
        <v>225</v>
      </c>
      <c r="G830" s="38" t="s">
        <v>54</v>
      </c>
      <c r="H830" s="40" t="s">
        <v>55</v>
      </c>
      <c r="I830" s="18">
        <v>254.9</v>
      </c>
      <c r="J830" s="18">
        <v>254.9</v>
      </c>
      <c r="K830" s="18">
        <v>254.9</v>
      </c>
      <c r="L830" s="18"/>
      <c r="M830" s="18"/>
      <c r="N830" s="18"/>
      <c r="O830" s="18">
        <v>0</v>
      </c>
      <c r="P830" s="18">
        <v>0</v>
      </c>
      <c r="Q830" s="18">
        <v>0</v>
      </c>
      <c r="R830" s="18">
        <v>0</v>
      </c>
      <c r="S830" s="18"/>
      <c r="T830" s="18">
        <f t="shared" si="2419"/>
        <v>254.9</v>
      </c>
      <c r="U830" s="18">
        <f t="shared" si="2566"/>
        <v>254.9</v>
      </c>
      <c r="V830" s="18">
        <f t="shared" si="2567"/>
        <v>254.9</v>
      </c>
      <c r="W830" s="18"/>
      <c r="X830" s="18"/>
      <c r="Y830" s="18"/>
      <c r="Z830" s="18"/>
      <c r="AA830" s="18"/>
      <c r="AB830" s="18"/>
      <c r="AC830" s="18"/>
      <c r="AD830" s="18"/>
      <c r="AE830" s="18"/>
      <c r="AF830" s="41">
        <v>253.62549999999999</v>
      </c>
      <c r="AG830" s="41"/>
      <c r="AH830" s="41">
        <v>0</v>
      </c>
      <c r="AI830" s="41">
        <v>0</v>
      </c>
      <c r="AJ830" s="41">
        <v>0</v>
      </c>
      <c r="AK830" s="41">
        <v>0</v>
      </c>
      <c r="AL830" s="41">
        <v>253.62549999999999</v>
      </c>
      <c r="AM830" s="41">
        <v>0</v>
      </c>
      <c r="AN830" s="41">
        <v>0</v>
      </c>
      <c r="AO830" s="42">
        <v>103.22190000000001</v>
      </c>
      <c r="AP830" s="42">
        <v>253.62549999999999</v>
      </c>
      <c r="AQ830" s="42">
        <v>0</v>
      </c>
      <c r="AR830" s="42">
        <v>0</v>
      </c>
      <c r="AS830" s="42">
        <v>0</v>
      </c>
      <c r="AT830" s="42">
        <v>0</v>
      </c>
      <c r="AU830" s="42">
        <f t="shared" si="2568"/>
        <v>253.62549999999999</v>
      </c>
      <c r="AV830" s="42">
        <f t="shared" si="2569"/>
        <v>1.2745000000000175</v>
      </c>
      <c r="AW830" s="42">
        <f t="shared" si="2570"/>
        <v>254.9</v>
      </c>
      <c r="AX830" s="42">
        <f t="shared" si="2571"/>
        <v>254.9</v>
      </c>
      <c r="AY830" s="42">
        <f t="shared" si="2572"/>
        <v>254.9</v>
      </c>
      <c r="AZ830" s="42"/>
      <c r="BA830" s="43">
        <f t="shared" si="2573"/>
        <v>100</v>
      </c>
      <c r="BB830" s="44"/>
    </row>
    <row r="831" spans="2:54" ht="31.2" x14ac:dyDescent="0.3">
      <c r="B831" s="38" t="s">
        <v>480</v>
      </c>
      <c r="C831" s="38" t="s">
        <v>92</v>
      </c>
      <c r="D831" s="38" t="s">
        <v>94</v>
      </c>
      <c r="E831" s="39" t="str">
        <f t="shared" si="2565"/>
        <v>0503</v>
      </c>
      <c r="F831" s="38" t="s">
        <v>72</v>
      </c>
      <c r="G831" s="17"/>
      <c r="H831" s="40" t="s">
        <v>73</v>
      </c>
      <c r="I831" s="18"/>
      <c r="J831" s="18"/>
      <c r="K831" s="18"/>
      <c r="L831" s="18"/>
      <c r="M831" s="18"/>
      <c r="N831" s="18"/>
      <c r="O831" s="18">
        <f t="shared" si="2600"/>
        <v>0</v>
      </c>
      <c r="P831" s="18">
        <f t="shared" si="2601"/>
        <v>0</v>
      </c>
      <c r="Q831" s="18">
        <f t="shared" si="2602"/>
        <v>0</v>
      </c>
      <c r="R831" s="18">
        <f t="shared" si="2603"/>
        <v>0</v>
      </c>
      <c r="S831" s="18"/>
      <c r="T831" s="18">
        <f t="shared" si="2419"/>
        <v>0</v>
      </c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41">
        <f t="shared" si="2614"/>
        <v>0</v>
      </c>
      <c r="AG831" s="41">
        <f t="shared" si="2615"/>
        <v>0</v>
      </c>
      <c r="AH831" s="41">
        <f t="shared" si="2616"/>
        <v>0</v>
      </c>
      <c r="AI831" s="41">
        <f t="shared" si="2617"/>
        <v>0</v>
      </c>
      <c r="AJ831" s="41">
        <f t="shared" si="2618"/>
        <v>0</v>
      </c>
      <c r="AK831" s="41">
        <f t="shared" si="2619"/>
        <v>0</v>
      </c>
      <c r="AL831" s="41">
        <f t="shared" si="2620"/>
        <v>0</v>
      </c>
      <c r="AM831" s="41">
        <f t="shared" si="2621"/>
        <v>0</v>
      </c>
      <c r="AN831" s="41">
        <f t="shared" si="2622"/>
        <v>0</v>
      </c>
      <c r="AO831" s="14">
        <f t="shared" si="2623"/>
        <v>0</v>
      </c>
      <c r="AP831" s="42">
        <f t="shared" si="2624"/>
        <v>0</v>
      </c>
      <c r="AQ831" s="42">
        <f t="shared" si="2625"/>
        <v>0</v>
      </c>
      <c r="AR831" s="42">
        <f t="shared" si="2626"/>
        <v>0</v>
      </c>
      <c r="AS831" s="42">
        <f t="shared" si="2627"/>
        <v>0</v>
      </c>
      <c r="AT831" s="42">
        <f t="shared" si="2628"/>
        <v>0</v>
      </c>
      <c r="AU831" s="42">
        <f t="shared" si="2568"/>
        <v>0</v>
      </c>
      <c r="AV831" s="42">
        <f t="shared" si="2569"/>
        <v>0</v>
      </c>
      <c r="AW831" s="42"/>
      <c r="AX831" s="42"/>
      <c r="AY831" s="42"/>
      <c r="AZ831" s="42"/>
      <c r="BA831" s="43"/>
      <c r="BB831" s="20">
        <v>0</v>
      </c>
    </row>
    <row r="832" spans="2:54" ht="46.8" x14ac:dyDescent="0.3">
      <c r="B832" s="38" t="s">
        <v>480</v>
      </c>
      <c r="C832" s="38" t="s">
        <v>92</v>
      </c>
      <c r="D832" s="38" t="s">
        <v>94</v>
      </c>
      <c r="E832" s="39" t="str">
        <f t="shared" si="2565"/>
        <v>0503</v>
      </c>
      <c r="F832" s="38" t="s">
        <v>292</v>
      </c>
      <c r="G832" s="17"/>
      <c r="H832" s="40" t="s">
        <v>293</v>
      </c>
      <c r="I832" s="18"/>
      <c r="J832" s="18"/>
      <c r="K832" s="18"/>
      <c r="L832" s="18"/>
      <c r="M832" s="18"/>
      <c r="N832" s="18"/>
      <c r="O832" s="18">
        <f>O833+O834</f>
        <v>0</v>
      </c>
      <c r="P832" s="18">
        <f>P833+P834</f>
        <v>0</v>
      </c>
      <c r="Q832" s="18">
        <f>Q833+Q834</f>
        <v>0</v>
      </c>
      <c r="R832" s="18">
        <f>R833+R834</f>
        <v>0</v>
      </c>
      <c r="S832" s="18"/>
      <c r="T832" s="18">
        <f t="shared" si="2419"/>
        <v>0</v>
      </c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41">
        <f t="shared" ref="AF832:AT832" si="2630">AF833+AF834</f>
        <v>0</v>
      </c>
      <c r="AG832" s="41">
        <f t="shared" si="2630"/>
        <v>0</v>
      </c>
      <c r="AH832" s="41">
        <f t="shared" si="2630"/>
        <v>0</v>
      </c>
      <c r="AI832" s="41">
        <f t="shared" si="2630"/>
        <v>0</v>
      </c>
      <c r="AJ832" s="41">
        <f t="shared" si="2630"/>
        <v>0</v>
      </c>
      <c r="AK832" s="41">
        <f t="shared" si="2630"/>
        <v>0</v>
      </c>
      <c r="AL832" s="41">
        <f t="shared" si="2630"/>
        <v>0</v>
      </c>
      <c r="AM832" s="41">
        <f t="shared" si="2630"/>
        <v>0</v>
      </c>
      <c r="AN832" s="41">
        <f t="shared" si="2630"/>
        <v>0</v>
      </c>
      <c r="AO832" s="42">
        <f t="shared" si="2630"/>
        <v>0</v>
      </c>
      <c r="AP832" s="42">
        <f t="shared" si="2630"/>
        <v>0</v>
      </c>
      <c r="AQ832" s="42">
        <f t="shared" si="2630"/>
        <v>0</v>
      </c>
      <c r="AR832" s="42">
        <f t="shared" si="2630"/>
        <v>0</v>
      </c>
      <c r="AS832" s="42">
        <f t="shared" si="2630"/>
        <v>0</v>
      </c>
      <c r="AT832" s="42">
        <f t="shared" si="2630"/>
        <v>0</v>
      </c>
      <c r="AU832" s="42">
        <f t="shared" si="2568"/>
        <v>0</v>
      </c>
      <c r="AV832" s="42">
        <f t="shared" si="2569"/>
        <v>0</v>
      </c>
      <c r="AW832" s="42"/>
      <c r="AX832" s="42"/>
      <c r="AY832" s="42"/>
      <c r="AZ832" s="42"/>
      <c r="BA832" s="43"/>
      <c r="BB832" s="20">
        <v>0</v>
      </c>
    </row>
    <row r="833" spans="2:54" x14ac:dyDescent="0.3">
      <c r="B833" s="38" t="s">
        <v>480</v>
      </c>
      <c r="C833" s="38" t="s">
        <v>92</v>
      </c>
      <c r="D833" s="38" t="s">
        <v>94</v>
      </c>
      <c r="E833" s="39" t="str">
        <f t="shared" si="2565"/>
        <v>0503</v>
      </c>
      <c r="F833" s="38" t="s">
        <v>292</v>
      </c>
      <c r="G833" s="38" t="s">
        <v>56</v>
      </c>
      <c r="H833" s="40" t="s">
        <v>57</v>
      </c>
      <c r="I833" s="18"/>
      <c r="J833" s="18"/>
      <c r="K833" s="18"/>
      <c r="L833" s="18"/>
      <c r="M833" s="18"/>
      <c r="N833" s="18"/>
      <c r="O833" s="18">
        <v>0</v>
      </c>
      <c r="P833" s="18">
        <v>0</v>
      </c>
      <c r="Q833" s="18">
        <v>0</v>
      </c>
      <c r="R833" s="18">
        <v>0</v>
      </c>
      <c r="S833" s="18"/>
      <c r="T833" s="18">
        <f t="shared" si="2419"/>
        <v>0</v>
      </c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41">
        <v>0</v>
      </c>
      <c r="AG833" s="41"/>
      <c r="AH833" s="41">
        <v>0</v>
      </c>
      <c r="AI833" s="41">
        <v>0</v>
      </c>
      <c r="AJ833" s="41">
        <v>0</v>
      </c>
      <c r="AK833" s="41">
        <v>0</v>
      </c>
      <c r="AL833" s="41">
        <v>0</v>
      </c>
      <c r="AM833" s="41">
        <v>0</v>
      </c>
      <c r="AN833" s="41">
        <v>0</v>
      </c>
      <c r="AO833" s="14">
        <v>0</v>
      </c>
      <c r="AP833" s="42">
        <v>0</v>
      </c>
      <c r="AQ833" s="42">
        <v>0</v>
      </c>
      <c r="AR833" s="42">
        <v>0</v>
      </c>
      <c r="AS833" s="42">
        <v>0</v>
      </c>
      <c r="AT833" s="42">
        <v>0</v>
      </c>
      <c r="AU833" s="42">
        <f t="shared" si="2568"/>
        <v>0</v>
      </c>
      <c r="AV833" s="42">
        <f t="shared" si="2569"/>
        <v>0</v>
      </c>
      <c r="AW833" s="42"/>
      <c r="AX833" s="42"/>
      <c r="AY833" s="42"/>
      <c r="AZ833" s="42"/>
      <c r="BA833" s="43"/>
      <c r="BB833" s="20">
        <v>0</v>
      </c>
    </row>
    <row r="834" spans="2:54" ht="46.8" x14ac:dyDescent="0.3">
      <c r="B834" s="38" t="s">
        <v>480</v>
      </c>
      <c r="C834" s="38" t="s">
        <v>92</v>
      </c>
      <c r="D834" s="38" t="s">
        <v>94</v>
      </c>
      <c r="E834" s="39" t="str">
        <f t="shared" si="2565"/>
        <v>0503</v>
      </c>
      <c r="F834" s="16" t="s">
        <v>294</v>
      </c>
      <c r="G834" s="38"/>
      <c r="H834" s="55" t="s">
        <v>295</v>
      </c>
      <c r="I834" s="18"/>
      <c r="J834" s="18"/>
      <c r="K834" s="18"/>
      <c r="L834" s="18"/>
      <c r="M834" s="18"/>
      <c r="N834" s="18"/>
      <c r="O834" s="18">
        <f>O835</f>
        <v>0</v>
      </c>
      <c r="P834" s="18">
        <f>P835</f>
        <v>0</v>
      </c>
      <c r="Q834" s="18">
        <f>Q835</f>
        <v>0</v>
      </c>
      <c r="R834" s="18">
        <f>R835</f>
        <v>0</v>
      </c>
      <c r="S834" s="18"/>
      <c r="T834" s="18">
        <f t="shared" si="2419"/>
        <v>0</v>
      </c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41">
        <f t="shared" ref="AF834:AT834" si="2631">AF835</f>
        <v>0</v>
      </c>
      <c r="AG834" s="41">
        <f t="shared" si="2631"/>
        <v>0</v>
      </c>
      <c r="AH834" s="41">
        <f t="shared" si="2631"/>
        <v>0</v>
      </c>
      <c r="AI834" s="41">
        <f t="shared" si="2631"/>
        <v>0</v>
      </c>
      <c r="AJ834" s="41">
        <f t="shared" si="2631"/>
        <v>0</v>
      </c>
      <c r="AK834" s="41">
        <f t="shared" si="2631"/>
        <v>0</v>
      </c>
      <c r="AL834" s="41">
        <f t="shared" si="2631"/>
        <v>0</v>
      </c>
      <c r="AM834" s="41">
        <f t="shared" si="2631"/>
        <v>0</v>
      </c>
      <c r="AN834" s="41">
        <f t="shared" si="2631"/>
        <v>0</v>
      </c>
      <c r="AO834" s="42">
        <f t="shared" si="2631"/>
        <v>0</v>
      </c>
      <c r="AP834" s="42">
        <f t="shared" si="2631"/>
        <v>0</v>
      </c>
      <c r="AQ834" s="42">
        <f t="shared" si="2631"/>
        <v>0</v>
      </c>
      <c r="AR834" s="42">
        <f t="shared" si="2631"/>
        <v>0</v>
      </c>
      <c r="AS834" s="42">
        <f t="shared" si="2631"/>
        <v>0</v>
      </c>
      <c r="AT834" s="42">
        <f t="shared" si="2631"/>
        <v>0</v>
      </c>
      <c r="AU834" s="42">
        <f t="shared" si="2568"/>
        <v>0</v>
      </c>
      <c r="AV834" s="42">
        <f t="shared" si="2569"/>
        <v>0</v>
      </c>
      <c r="AW834" s="42"/>
      <c r="AX834" s="42"/>
      <c r="AY834" s="42"/>
      <c r="AZ834" s="42"/>
      <c r="BA834" s="43"/>
      <c r="BB834" s="20">
        <v>0</v>
      </c>
    </row>
    <row r="835" spans="2:54" x14ac:dyDescent="0.3">
      <c r="B835" s="38" t="s">
        <v>480</v>
      </c>
      <c r="C835" s="38" t="s">
        <v>92</v>
      </c>
      <c r="D835" s="38" t="s">
        <v>94</v>
      </c>
      <c r="E835" s="39" t="str">
        <f t="shared" si="2565"/>
        <v>0503</v>
      </c>
      <c r="F835" s="16" t="s">
        <v>294</v>
      </c>
      <c r="G835" s="38" t="s">
        <v>56</v>
      </c>
      <c r="H835" s="40" t="s">
        <v>57</v>
      </c>
      <c r="I835" s="18"/>
      <c r="J835" s="18"/>
      <c r="K835" s="18"/>
      <c r="L835" s="18"/>
      <c r="M835" s="18"/>
      <c r="N835" s="18"/>
      <c r="O835" s="18">
        <v>0</v>
      </c>
      <c r="P835" s="18">
        <v>0</v>
      </c>
      <c r="Q835" s="18">
        <v>0</v>
      </c>
      <c r="R835" s="18">
        <v>0</v>
      </c>
      <c r="S835" s="18"/>
      <c r="T835" s="18">
        <f t="shared" si="2419"/>
        <v>0</v>
      </c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41">
        <v>0</v>
      </c>
      <c r="AG835" s="41"/>
      <c r="AH835" s="41">
        <v>0</v>
      </c>
      <c r="AI835" s="41">
        <v>0</v>
      </c>
      <c r="AJ835" s="41">
        <v>0</v>
      </c>
      <c r="AK835" s="41">
        <v>0</v>
      </c>
      <c r="AL835" s="41">
        <v>0</v>
      </c>
      <c r="AM835" s="41">
        <v>0</v>
      </c>
      <c r="AN835" s="41">
        <v>0</v>
      </c>
      <c r="AO835" s="14">
        <v>0</v>
      </c>
      <c r="AP835" s="42">
        <v>0</v>
      </c>
      <c r="AQ835" s="42">
        <v>0</v>
      </c>
      <c r="AR835" s="42">
        <v>0</v>
      </c>
      <c r="AS835" s="42">
        <v>0</v>
      </c>
      <c r="AT835" s="42">
        <v>0</v>
      </c>
      <c r="AU835" s="42">
        <f t="shared" si="2568"/>
        <v>0</v>
      </c>
      <c r="AV835" s="42">
        <f t="shared" si="2569"/>
        <v>0</v>
      </c>
      <c r="AW835" s="42"/>
      <c r="AX835" s="42"/>
      <c r="AY835" s="42"/>
      <c r="AZ835" s="42"/>
      <c r="BA835" s="43"/>
      <c r="BB835" s="20">
        <v>0</v>
      </c>
    </row>
    <row r="836" spans="2:54" s="21" customFormat="1" x14ac:dyDescent="0.3">
      <c r="B836" s="22" t="s">
        <v>480</v>
      </c>
      <c r="C836" s="22" t="s">
        <v>118</v>
      </c>
      <c r="D836" s="22"/>
      <c r="E836" s="23" t="str">
        <f t="shared" si="2565"/>
        <v>06</v>
      </c>
      <c r="F836" s="22"/>
      <c r="G836" s="23"/>
      <c r="H836" s="24" t="s">
        <v>229</v>
      </c>
      <c r="I836" s="25">
        <f t="shared" si="2594"/>
        <v>39.299999999999997</v>
      </c>
      <c r="J836" s="25">
        <f t="shared" si="2595"/>
        <v>39.299999999999997</v>
      </c>
      <c r="K836" s="25">
        <f t="shared" si="2596"/>
        <v>39.299999999999997</v>
      </c>
      <c r="L836" s="25">
        <f t="shared" si="2597"/>
        <v>0</v>
      </c>
      <c r="M836" s="25">
        <f t="shared" si="2598"/>
        <v>0</v>
      </c>
      <c r="N836" s="25">
        <f t="shared" si="2599"/>
        <v>0</v>
      </c>
      <c r="O836" s="25">
        <f t="shared" ref="O836:O843" si="2632">O837</f>
        <v>0</v>
      </c>
      <c r="P836" s="25">
        <f t="shared" ref="P836:P843" si="2633">P837</f>
        <v>0</v>
      </c>
      <c r="Q836" s="25">
        <f t="shared" ref="Q836:Q843" si="2634">Q837</f>
        <v>0</v>
      </c>
      <c r="R836" s="25">
        <f t="shared" ref="R836:R843" si="2635">R837</f>
        <v>0</v>
      </c>
      <c r="S836" s="25">
        <f t="shared" si="2604"/>
        <v>0</v>
      </c>
      <c r="T836" s="25">
        <f t="shared" si="2419"/>
        <v>39.299999999999997</v>
      </c>
      <c r="U836" s="25">
        <f t="shared" si="2566"/>
        <v>39.299999999999997</v>
      </c>
      <c r="V836" s="25">
        <f t="shared" si="2567"/>
        <v>39.299999999999997</v>
      </c>
      <c r="W836" s="25">
        <f t="shared" si="2605"/>
        <v>0</v>
      </c>
      <c r="X836" s="25">
        <f t="shared" si="2606"/>
        <v>0</v>
      </c>
      <c r="Y836" s="25">
        <f t="shared" si="2607"/>
        <v>0</v>
      </c>
      <c r="Z836" s="25">
        <f t="shared" si="2608"/>
        <v>0</v>
      </c>
      <c r="AA836" s="25">
        <f t="shared" si="2609"/>
        <v>0</v>
      </c>
      <c r="AB836" s="25">
        <f t="shared" si="2610"/>
        <v>0</v>
      </c>
      <c r="AC836" s="25">
        <f t="shared" si="2611"/>
        <v>0</v>
      </c>
      <c r="AD836" s="25">
        <f t="shared" si="2612"/>
        <v>0</v>
      </c>
      <c r="AE836" s="25">
        <f t="shared" si="2613"/>
        <v>0</v>
      </c>
      <c r="AF836" s="26">
        <f t="shared" ref="AF836:AF843" si="2636">AF837</f>
        <v>36.96</v>
      </c>
      <c r="AG836" s="26">
        <f t="shared" ref="AG836:AG843" si="2637">AG837</f>
        <v>0</v>
      </c>
      <c r="AH836" s="26">
        <f t="shared" ref="AH836:AH843" si="2638">AH837</f>
        <v>0</v>
      </c>
      <c r="AI836" s="26">
        <f t="shared" ref="AI836:AI843" si="2639">AI837</f>
        <v>0</v>
      </c>
      <c r="AJ836" s="26">
        <f t="shared" ref="AJ836:AJ843" si="2640">AJ837</f>
        <v>0</v>
      </c>
      <c r="AK836" s="26">
        <f t="shared" ref="AK836:AK843" si="2641">AK837</f>
        <v>0</v>
      </c>
      <c r="AL836" s="26">
        <f t="shared" ref="AL836:AL843" si="2642">AL837</f>
        <v>36.96</v>
      </c>
      <c r="AM836" s="26">
        <f t="shared" ref="AM836:AM843" si="2643">AM837</f>
        <v>0</v>
      </c>
      <c r="AN836" s="26">
        <f t="shared" ref="AN836:AN843" si="2644">AN837</f>
        <v>0</v>
      </c>
      <c r="AO836" s="27">
        <f t="shared" ref="AO836:AO843" si="2645">AO837</f>
        <v>36.96</v>
      </c>
      <c r="AP836" s="27">
        <f t="shared" ref="AP836:AP843" si="2646">AP837</f>
        <v>36.96</v>
      </c>
      <c r="AQ836" s="27">
        <f t="shared" ref="AQ836:AQ843" si="2647">AQ837</f>
        <v>0</v>
      </c>
      <c r="AR836" s="27">
        <f t="shared" ref="AR836:AR843" si="2648">AR837</f>
        <v>0</v>
      </c>
      <c r="AS836" s="27">
        <f t="shared" ref="AS836:AS843" si="2649">AS837</f>
        <v>0</v>
      </c>
      <c r="AT836" s="27">
        <f t="shared" ref="AT836:AT843" si="2650">AT837</f>
        <v>0</v>
      </c>
      <c r="AU836" s="27">
        <f t="shared" si="2568"/>
        <v>36.96</v>
      </c>
      <c r="AV836" s="27">
        <f t="shared" si="2569"/>
        <v>2.3399999999999963</v>
      </c>
      <c r="AW836" s="27">
        <f t="shared" si="2570"/>
        <v>39.299999999999997</v>
      </c>
      <c r="AX836" s="27">
        <f t="shared" si="2571"/>
        <v>39.299999999999997</v>
      </c>
      <c r="AY836" s="27">
        <f t="shared" si="2572"/>
        <v>39.299999999999997</v>
      </c>
      <c r="AZ836" s="27">
        <f t="shared" si="2629"/>
        <v>0</v>
      </c>
      <c r="BA836" s="28">
        <f t="shared" si="2573"/>
        <v>100</v>
      </c>
      <c r="BB836" s="20"/>
    </row>
    <row r="837" spans="2:54" s="30" customFormat="1" ht="31.2" x14ac:dyDescent="0.3">
      <c r="B837" s="31" t="s">
        <v>480</v>
      </c>
      <c r="C837" s="31" t="s">
        <v>118</v>
      </c>
      <c r="D837" s="31" t="s">
        <v>94</v>
      </c>
      <c r="E837" s="29" t="str">
        <f t="shared" si="2565"/>
        <v>0603</v>
      </c>
      <c r="F837" s="31"/>
      <c r="G837" s="29"/>
      <c r="H837" s="32" t="s">
        <v>230</v>
      </c>
      <c r="I837" s="33">
        <f t="shared" si="2594"/>
        <v>39.299999999999997</v>
      </c>
      <c r="J837" s="33">
        <f t="shared" si="2595"/>
        <v>39.299999999999997</v>
      </c>
      <c r="K837" s="33">
        <f t="shared" si="2596"/>
        <v>39.299999999999997</v>
      </c>
      <c r="L837" s="33">
        <f t="shared" si="2597"/>
        <v>0</v>
      </c>
      <c r="M837" s="33">
        <f t="shared" si="2598"/>
        <v>0</v>
      </c>
      <c r="N837" s="33">
        <f t="shared" si="2599"/>
        <v>0</v>
      </c>
      <c r="O837" s="33">
        <f t="shared" si="2632"/>
        <v>0</v>
      </c>
      <c r="P837" s="33">
        <f t="shared" si="2633"/>
        <v>0</v>
      </c>
      <c r="Q837" s="33">
        <f t="shared" si="2634"/>
        <v>0</v>
      </c>
      <c r="R837" s="33">
        <f t="shared" si="2635"/>
        <v>0</v>
      </c>
      <c r="S837" s="33">
        <f t="shared" si="2604"/>
        <v>0</v>
      </c>
      <c r="T837" s="33">
        <f t="shared" ref="T837:T900" si="2651">I837+L837+S837+R837+Q837+P837+O837</f>
        <v>39.299999999999997</v>
      </c>
      <c r="U837" s="33">
        <f t="shared" si="2566"/>
        <v>39.299999999999997</v>
      </c>
      <c r="V837" s="33">
        <f t="shared" si="2567"/>
        <v>39.299999999999997</v>
      </c>
      <c r="W837" s="33">
        <f t="shared" si="2605"/>
        <v>0</v>
      </c>
      <c r="X837" s="33">
        <f t="shared" si="2606"/>
        <v>0</v>
      </c>
      <c r="Y837" s="33">
        <f t="shared" si="2607"/>
        <v>0</v>
      </c>
      <c r="Z837" s="33">
        <f t="shared" si="2608"/>
        <v>0</v>
      </c>
      <c r="AA837" s="33">
        <f t="shared" si="2609"/>
        <v>0</v>
      </c>
      <c r="AB837" s="33">
        <f t="shared" si="2610"/>
        <v>0</v>
      </c>
      <c r="AC837" s="33">
        <f t="shared" si="2611"/>
        <v>0</v>
      </c>
      <c r="AD837" s="33">
        <f t="shared" si="2612"/>
        <v>0</v>
      </c>
      <c r="AE837" s="33">
        <f t="shared" si="2613"/>
        <v>0</v>
      </c>
      <c r="AF837" s="34">
        <f t="shared" si="2636"/>
        <v>36.96</v>
      </c>
      <c r="AG837" s="34">
        <f t="shared" si="2637"/>
        <v>0</v>
      </c>
      <c r="AH837" s="34">
        <f t="shared" si="2638"/>
        <v>0</v>
      </c>
      <c r="AI837" s="34">
        <f t="shared" si="2639"/>
        <v>0</v>
      </c>
      <c r="AJ837" s="34">
        <f t="shared" si="2640"/>
        <v>0</v>
      </c>
      <c r="AK837" s="34">
        <f t="shared" si="2641"/>
        <v>0</v>
      </c>
      <c r="AL837" s="34">
        <f t="shared" si="2642"/>
        <v>36.96</v>
      </c>
      <c r="AM837" s="34">
        <f t="shared" si="2643"/>
        <v>0</v>
      </c>
      <c r="AN837" s="34">
        <f t="shared" si="2644"/>
        <v>0</v>
      </c>
      <c r="AO837" s="35">
        <f t="shared" si="2645"/>
        <v>36.96</v>
      </c>
      <c r="AP837" s="36">
        <f t="shared" si="2646"/>
        <v>36.96</v>
      </c>
      <c r="AQ837" s="36">
        <f t="shared" si="2647"/>
        <v>0</v>
      </c>
      <c r="AR837" s="36">
        <f t="shared" si="2648"/>
        <v>0</v>
      </c>
      <c r="AS837" s="36">
        <f t="shared" si="2649"/>
        <v>0</v>
      </c>
      <c r="AT837" s="36">
        <f t="shared" si="2650"/>
        <v>0</v>
      </c>
      <c r="AU837" s="36">
        <f t="shared" si="2568"/>
        <v>36.96</v>
      </c>
      <c r="AV837" s="36">
        <f t="shared" si="2569"/>
        <v>2.3399999999999963</v>
      </c>
      <c r="AW837" s="36">
        <f t="shared" si="2570"/>
        <v>39.299999999999997</v>
      </c>
      <c r="AX837" s="36">
        <f t="shared" si="2571"/>
        <v>39.299999999999997</v>
      </c>
      <c r="AY837" s="36">
        <f t="shared" si="2572"/>
        <v>39.299999999999997</v>
      </c>
      <c r="AZ837" s="36">
        <f t="shared" si="2629"/>
        <v>0</v>
      </c>
      <c r="BA837" s="37">
        <f t="shared" si="2573"/>
        <v>100</v>
      </c>
      <c r="BB837" s="20"/>
    </row>
    <row r="838" spans="2:54" ht="31.2" x14ac:dyDescent="0.3">
      <c r="B838" s="38" t="s">
        <v>480</v>
      </c>
      <c r="C838" s="38" t="s">
        <v>118</v>
      </c>
      <c r="D838" s="38" t="s">
        <v>94</v>
      </c>
      <c r="E838" s="39" t="str">
        <f t="shared" si="2565"/>
        <v>0603</v>
      </c>
      <c r="F838" s="38" t="s">
        <v>177</v>
      </c>
      <c r="G838" s="39"/>
      <c r="H838" s="40" t="s">
        <v>178</v>
      </c>
      <c r="I838" s="18">
        <f t="shared" si="2594"/>
        <v>39.299999999999997</v>
      </c>
      <c r="J838" s="18">
        <f t="shared" si="2595"/>
        <v>39.299999999999997</v>
      </c>
      <c r="K838" s="18">
        <f t="shared" si="2596"/>
        <v>39.299999999999997</v>
      </c>
      <c r="L838" s="18">
        <f t="shared" si="2597"/>
        <v>0</v>
      </c>
      <c r="M838" s="18">
        <f t="shared" si="2598"/>
        <v>0</v>
      </c>
      <c r="N838" s="18">
        <f t="shared" si="2599"/>
        <v>0</v>
      </c>
      <c r="O838" s="18">
        <f t="shared" si="2632"/>
        <v>0</v>
      </c>
      <c r="P838" s="18">
        <f t="shared" si="2633"/>
        <v>0</v>
      </c>
      <c r="Q838" s="18">
        <f t="shared" si="2634"/>
        <v>0</v>
      </c>
      <c r="R838" s="18">
        <f t="shared" si="2635"/>
        <v>0</v>
      </c>
      <c r="S838" s="18">
        <f t="shared" si="2604"/>
        <v>0</v>
      </c>
      <c r="T838" s="18">
        <f t="shared" si="2651"/>
        <v>39.299999999999997</v>
      </c>
      <c r="U838" s="18">
        <f t="shared" si="2566"/>
        <v>39.299999999999997</v>
      </c>
      <c r="V838" s="18">
        <f t="shared" si="2567"/>
        <v>39.299999999999997</v>
      </c>
      <c r="W838" s="18">
        <f t="shared" si="2605"/>
        <v>0</v>
      </c>
      <c r="X838" s="18">
        <f t="shared" si="2606"/>
        <v>0</v>
      </c>
      <c r="Y838" s="18">
        <f t="shared" si="2607"/>
        <v>0</v>
      </c>
      <c r="Z838" s="18">
        <f t="shared" si="2608"/>
        <v>0</v>
      </c>
      <c r="AA838" s="18">
        <f t="shared" si="2609"/>
        <v>0</v>
      </c>
      <c r="AB838" s="18">
        <f t="shared" si="2610"/>
        <v>0</v>
      </c>
      <c r="AC838" s="18">
        <f t="shared" si="2611"/>
        <v>0</v>
      </c>
      <c r="AD838" s="18">
        <f t="shared" si="2612"/>
        <v>0</v>
      </c>
      <c r="AE838" s="18">
        <f t="shared" si="2613"/>
        <v>0</v>
      </c>
      <c r="AF838" s="41">
        <f t="shared" si="2636"/>
        <v>36.96</v>
      </c>
      <c r="AG838" s="41">
        <f t="shared" si="2637"/>
        <v>0</v>
      </c>
      <c r="AH838" s="41">
        <f t="shared" si="2638"/>
        <v>0</v>
      </c>
      <c r="AI838" s="41">
        <f t="shared" si="2639"/>
        <v>0</v>
      </c>
      <c r="AJ838" s="41">
        <f t="shared" si="2640"/>
        <v>0</v>
      </c>
      <c r="AK838" s="41">
        <f t="shared" si="2641"/>
        <v>0</v>
      </c>
      <c r="AL838" s="41">
        <f t="shared" si="2642"/>
        <v>36.96</v>
      </c>
      <c r="AM838" s="41">
        <f t="shared" si="2643"/>
        <v>0</v>
      </c>
      <c r="AN838" s="41">
        <f t="shared" si="2644"/>
        <v>0</v>
      </c>
      <c r="AO838" s="42">
        <f t="shared" si="2645"/>
        <v>36.96</v>
      </c>
      <c r="AP838" s="42">
        <f t="shared" si="2646"/>
        <v>36.96</v>
      </c>
      <c r="AQ838" s="42">
        <f t="shared" si="2647"/>
        <v>0</v>
      </c>
      <c r="AR838" s="42">
        <f t="shared" si="2648"/>
        <v>0</v>
      </c>
      <c r="AS838" s="42">
        <f t="shared" si="2649"/>
        <v>0</v>
      </c>
      <c r="AT838" s="42">
        <f t="shared" si="2650"/>
        <v>0</v>
      </c>
      <c r="AU838" s="42">
        <f t="shared" si="2568"/>
        <v>36.96</v>
      </c>
      <c r="AV838" s="42">
        <f t="shared" si="2569"/>
        <v>2.3399999999999963</v>
      </c>
      <c r="AW838" s="42">
        <f t="shared" si="2570"/>
        <v>39.299999999999997</v>
      </c>
      <c r="AX838" s="42">
        <f t="shared" si="2571"/>
        <v>39.299999999999997</v>
      </c>
      <c r="AY838" s="42">
        <f t="shared" si="2572"/>
        <v>39.299999999999997</v>
      </c>
      <c r="AZ838" s="42">
        <f t="shared" si="2629"/>
        <v>0</v>
      </c>
      <c r="BA838" s="43">
        <f t="shared" si="2573"/>
        <v>100</v>
      </c>
      <c r="BB838" s="20"/>
    </row>
    <row r="839" spans="2:54" x14ac:dyDescent="0.3">
      <c r="B839" s="38" t="s">
        <v>480</v>
      </c>
      <c r="C839" s="38" t="s">
        <v>118</v>
      </c>
      <c r="D839" s="38" t="s">
        <v>94</v>
      </c>
      <c r="E839" s="39" t="str">
        <f t="shared" si="2565"/>
        <v>0603</v>
      </c>
      <c r="F839" s="38" t="s">
        <v>179</v>
      </c>
      <c r="G839" s="39"/>
      <c r="H839" s="40" t="s">
        <v>49</v>
      </c>
      <c r="I839" s="18">
        <f t="shared" si="2594"/>
        <v>39.299999999999997</v>
      </c>
      <c r="J839" s="18">
        <f t="shared" si="2595"/>
        <v>39.299999999999997</v>
      </c>
      <c r="K839" s="18">
        <f t="shared" si="2596"/>
        <v>39.299999999999997</v>
      </c>
      <c r="L839" s="18">
        <f t="shared" si="2597"/>
        <v>0</v>
      </c>
      <c r="M839" s="18">
        <f t="shared" si="2598"/>
        <v>0</v>
      </c>
      <c r="N839" s="18">
        <f t="shared" si="2599"/>
        <v>0</v>
      </c>
      <c r="O839" s="18">
        <f t="shared" si="2632"/>
        <v>0</v>
      </c>
      <c r="P839" s="18">
        <f t="shared" si="2633"/>
        <v>0</v>
      </c>
      <c r="Q839" s="18">
        <f t="shared" si="2634"/>
        <v>0</v>
      </c>
      <c r="R839" s="18">
        <f t="shared" si="2635"/>
        <v>0</v>
      </c>
      <c r="S839" s="18">
        <f t="shared" si="2604"/>
        <v>0</v>
      </c>
      <c r="T839" s="18">
        <f t="shared" si="2651"/>
        <v>39.299999999999997</v>
      </c>
      <c r="U839" s="18">
        <f t="shared" si="2566"/>
        <v>39.299999999999997</v>
      </c>
      <c r="V839" s="18">
        <f t="shared" si="2567"/>
        <v>39.299999999999997</v>
      </c>
      <c r="W839" s="18">
        <f t="shared" si="2605"/>
        <v>0</v>
      </c>
      <c r="X839" s="18">
        <f t="shared" si="2606"/>
        <v>0</v>
      </c>
      <c r="Y839" s="18">
        <f t="shared" si="2607"/>
        <v>0</v>
      </c>
      <c r="Z839" s="18">
        <f t="shared" si="2608"/>
        <v>0</v>
      </c>
      <c r="AA839" s="18">
        <f t="shared" si="2609"/>
        <v>0</v>
      </c>
      <c r="AB839" s="18">
        <f t="shared" si="2610"/>
        <v>0</v>
      </c>
      <c r="AC839" s="18">
        <f t="shared" si="2611"/>
        <v>0</v>
      </c>
      <c r="AD839" s="18">
        <f t="shared" si="2612"/>
        <v>0</v>
      </c>
      <c r="AE839" s="18">
        <f t="shared" si="2613"/>
        <v>0</v>
      </c>
      <c r="AF839" s="41">
        <f t="shared" si="2636"/>
        <v>36.96</v>
      </c>
      <c r="AG839" s="41">
        <f t="shared" si="2637"/>
        <v>0</v>
      </c>
      <c r="AH839" s="41">
        <f t="shared" si="2638"/>
        <v>0</v>
      </c>
      <c r="AI839" s="41">
        <f t="shared" si="2639"/>
        <v>0</v>
      </c>
      <c r="AJ839" s="41">
        <f t="shared" si="2640"/>
        <v>0</v>
      </c>
      <c r="AK839" s="41">
        <f t="shared" si="2641"/>
        <v>0</v>
      </c>
      <c r="AL839" s="41">
        <f t="shared" si="2642"/>
        <v>36.96</v>
      </c>
      <c r="AM839" s="41">
        <f t="shared" si="2643"/>
        <v>0</v>
      </c>
      <c r="AN839" s="41">
        <f t="shared" si="2644"/>
        <v>0</v>
      </c>
      <c r="AO839" s="14">
        <f t="shared" si="2645"/>
        <v>36.96</v>
      </c>
      <c r="AP839" s="42">
        <f t="shared" si="2646"/>
        <v>36.96</v>
      </c>
      <c r="AQ839" s="42">
        <f t="shared" si="2647"/>
        <v>0</v>
      </c>
      <c r="AR839" s="42">
        <f t="shared" si="2648"/>
        <v>0</v>
      </c>
      <c r="AS839" s="42">
        <f t="shared" si="2649"/>
        <v>0</v>
      </c>
      <c r="AT839" s="42">
        <f t="shared" si="2650"/>
        <v>0</v>
      </c>
      <c r="AU839" s="42">
        <f t="shared" si="2568"/>
        <v>36.96</v>
      </c>
      <c r="AV839" s="42">
        <f t="shared" si="2569"/>
        <v>2.3399999999999963</v>
      </c>
      <c r="AW839" s="42">
        <f t="shared" si="2570"/>
        <v>39.299999999999997</v>
      </c>
      <c r="AX839" s="42">
        <f t="shared" si="2571"/>
        <v>39.299999999999997</v>
      </c>
      <c r="AY839" s="42">
        <f t="shared" si="2572"/>
        <v>39.299999999999997</v>
      </c>
      <c r="AZ839" s="42">
        <f t="shared" si="2629"/>
        <v>0</v>
      </c>
      <c r="BA839" s="43">
        <f t="shared" si="2573"/>
        <v>100</v>
      </c>
      <c r="BB839" s="20"/>
    </row>
    <row r="840" spans="2:54" ht="46.8" x14ac:dyDescent="0.3">
      <c r="B840" s="38" t="s">
        <v>480</v>
      </c>
      <c r="C840" s="38" t="s">
        <v>118</v>
      </c>
      <c r="D840" s="38" t="s">
        <v>94</v>
      </c>
      <c r="E840" s="39" t="str">
        <f t="shared" si="2565"/>
        <v>0603</v>
      </c>
      <c r="F840" s="38" t="s">
        <v>215</v>
      </c>
      <c r="G840" s="39"/>
      <c r="H840" s="40" t="s">
        <v>216</v>
      </c>
      <c r="I840" s="18">
        <f t="shared" si="2594"/>
        <v>39.299999999999997</v>
      </c>
      <c r="J840" s="18">
        <f t="shared" si="2595"/>
        <v>39.299999999999997</v>
      </c>
      <c r="K840" s="18">
        <f t="shared" si="2596"/>
        <v>39.299999999999997</v>
      </c>
      <c r="L840" s="18">
        <f t="shared" si="2597"/>
        <v>0</v>
      </c>
      <c r="M840" s="18">
        <f t="shared" si="2598"/>
        <v>0</v>
      </c>
      <c r="N840" s="18">
        <f t="shared" si="2599"/>
        <v>0</v>
      </c>
      <c r="O840" s="18">
        <f t="shared" si="2632"/>
        <v>0</v>
      </c>
      <c r="P840" s="18">
        <f t="shared" si="2633"/>
        <v>0</v>
      </c>
      <c r="Q840" s="18">
        <f t="shared" si="2634"/>
        <v>0</v>
      </c>
      <c r="R840" s="18">
        <f t="shared" si="2635"/>
        <v>0</v>
      </c>
      <c r="S840" s="18">
        <f t="shared" si="2604"/>
        <v>0</v>
      </c>
      <c r="T840" s="18">
        <f t="shared" si="2651"/>
        <v>39.299999999999997</v>
      </c>
      <c r="U840" s="18">
        <f t="shared" si="2566"/>
        <v>39.299999999999997</v>
      </c>
      <c r="V840" s="18">
        <f t="shared" si="2567"/>
        <v>39.299999999999997</v>
      </c>
      <c r="W840" s="18">
        <f t="shared" si="2605"/>
        <v>0</v>
      </c>
      <c r="X840" s="18">
        <f t="shared" si="2606"/>
        <v>0</v>
      </c>
      <c r="Y840" s="18">
        <f t="shared" si="2607"/>
        <v>0</v>
      </c>
      <c r="Z840" s="18">
        <f t="shared" si="2608"/>
        <v>0</v>
      </c>
      <c r="AA840" s="18">
        <f t="shared" si="2609"/>
        <v>0</v>
      </c>
      <c r="AB840" s="18">
        <f t="shared" si="2610"/>
        <v>0</v>
      </c>
      <c r="AC840" s="18">
        <f t="shared" si="2611"/>
        <v>0</v>
      </c>
      <c r="AD840" s="18">
        <f t="shared" si="2612"/>
        <v>0</v>
      </c>
      <c r="AE840" s="18">
        <f t="shared" si="2613"/>
        <v>0</v>
      </c>
      <c r="AF840" s="41">
        <f t="shared" si="2636"/>
        <v>36.96</v>
      </c>
      <c r="AG840" s="41">
        <f t="shared" si="2637"/>
        <v>0</v>
      </c>
      <c r="AH840" s="41">
        <f t="shared" si="2638"/>
        <v>0</v>
      </c>
      <c r="AI840" s="41">
        <f t="shared" si="2639"/>
        <v>0</v>
      </c>
      <c r="AJ840" s="41">
        <f t="shared" si="2640"/>
        <v>0</v>
      </c>
      <c r="AK840" s="41">
        <f t="shared" si="2641"/>
        <v>0</v>
      </c>
      <c r="AL840" s="41">
        <f t="shared" si="2642"/>
        <v>36.96</v>
      </c>
      <c r="AM840" s="41">
        <f t="shared" si="2643"/>
        <v>0</v>
      </c>
      <c r="AN840" s="41">
        <f t="shared" si="2644"/>
        <v>0</v>
      </c>
      <c r="AO840" s="42">
        <f t="shared" si="2645"/>
        <v>36.96</v>
      </c>
      <c r="AP840" s="42">
        <f t="shared" si="2646"/>
        <v>36.96</v>
      </c>
      <c r="AQ840" s="42">
        <f t="shared" si="2647"/>
        <v>0</v>
      </c>
      <c r="AR840" s="42">
        <f t="shared" si="2648"/>
        <v>0</v>
      </c>
      <c r="AS840" s="42">
        <f t="shared" si="2649"/>
        <v>0</v>
      </c>
      <c r="AT840" s="42">
        <f t="shared" si="2650"/>
        <v>0</v>
      </c>
      <c r="AU840" s="42">
        <f t="shared" si="2568"/>
        <v>36.96</v>
      </c>
      <c r="AV840" s="42">
        <f t="shared" si="2569"/>
        <v>2.3399999999999963</v>
      </c>
      <c r="AW840" s="42">
        <f t="shared" si="2570"/>
        <v>39.299999999999997</v>
      </c>
      <c r="AX840" s="42">
        <f t="shared" si="2571"/>
        <v>39.299999999999997</v>
      </c>
      <c r="AY840" s="42">
        <f t="shared" si="2572"/>
        <v>39.299999999999997</v>
      </c>
      <c r="AZ840" s="42">
        <f t="shared" si="2629"/>
        <v>0</v>
      </c>
      <c r="BA840" s="43">
        <f t="shared" si="2573"/>
        <v>100</v>
      </c>
      <c r="BB840" s="20"/>
    </row>
    <row r="841" spans="2:54" x14ac:dyDescent="0.3">
      <c r="B841" s="38" t="s">
        <v>480</v>
      </c>
      <c r="C841" s="38" t="s">
        <v>118</v>
      </c>
      <c r="D841" s="38" t="s">
        <v>94</v>
      </c>
      <c r="E841" s="39" t="str">
        <f t="shared" si="2565"/>
        <v>0603</v>
      </c>
      <c r="F841" s="38" t="s">
        <v>231</v>
      </c>
      <c r="G841" s="39"/>
      <c r="H841" s="40" t="s">
        <v>232</v>
      </c>
      <c r="I841" s="18">
        <f t="shared" si="2594"/>
        <v>39.299999999999997</v>
      </c>
      <c r="J841" s="18">
        <f t="shared" si="2595"/>
        <v>39.299999999999997</v>
      </c>
      <c r="K841" s="18">
        <f t="shared" si="2596"/>
        <v>39.299999999999997</v>
      </c>
      <c r="L841" s="18">
        <f t="shared" si="2597"/>
        <v>0</v>
      </c>
      <c r="M841" s="18">
        <f t="shared" si="2598"/>
        <v>0</v>
      </c>
      <c r="N841" s="18">
        <f t="shared" si="2599"/>
        <v>0</v>
      </c>
      <c r="O841" s="18">
        <f t="shared" si="2632"/>
        <v>0</v>
      </c>
      <c r="P841" s="18">
        <f t="shared" si="2633"/>
        <v>0</v>
      </c>
      <c r="Q841" s="18">
        <f t="shared" si="2634"/>
        <v>0</v>
      </c>
      <c r="R841" s="18">
        <f t="shared" si="2635"/>
        <v>0</v>
      </c>
      <c r="S841" s="18">
        <f t="shared" si="2604"/>
        <v>0</v>
      </c>
      <c r="T841" s="18">
        <f t="shared" si="2651"/>
        <v>39.299999999999997</v>
      </c>
      <c r="U841" s="18">
        <f t="shared" si="2566"/>
        <v>39.299999999999997</v>
      </c>
      <c r="V841" s="18">
        <f t="shared" si="2567"/>
        <v>39.299999999999997</v>
      </c>
      <c r="W841" s="18">
        <f t="shared" si="2605"/>
        <v>0</v>
      </c>
      <c r="X841" s="18">
        <f t="shared" si="2606"/>
        <v>0</v>
      </c>
      <c r="Y841" s="18">
        <f t="shared" si="2607"/>
        <v>0</v>
      </c>
      <c r="Z841" s="18">
        <f t="shared" si="2608"/>
        <v>0</v>
      </c>
      <c r="AA841" s="18">
        <f t="shared" si="2609"/>
        <v>0</v>
      </c>
      <c r="AB841" s="18">
        <f t="shared" si="2610"/>
        <v>0</v>
      </c>
      <c r="AC841" s="18">
        <f t="shared" si="2611"/>
        <v>0</v>
      </c>
      <c r="AD841" s="18">
        <f t="shared" si="2612"/>
        <v>0</v>
      </c>
      <c r="AE841" s="18">
        <f t="shared" si="2613"/>
        <v>0</v>
      </c>
      <c r="AF841" s="41">
        <f t="shared" si="2636"/>
        <v>36.96</v>
      </c>
      <c r="AG841" s="41">
        <f t="shared" si="2637"/>
        <v>0</v>
      </c>
      <c r="AH841" s="41">
        <f t="shared" si="2638"/>
        <v>0</v>
      </c>
      <c r="AI841" s="41">
        <f t="shared" si="2639"/>
        <v>0</v>
      </c>
      <c r="AJ841" s="41">
        <f t="shared" si="2640"/>
        <v>0</v>
      </c>
      <c r="AK841" s="41">
        <f t="shared" si="2641"/>
        <v>0</v>
      </c>
      <c r="AL841" s="41">
        <f t="shared" si="2642"/>
        <v>36.96</v>
      </c>
      <c r="AM841" s="41">
        <f t="shared" si="2643"/>
        <v>0</v>
      </c>
      <c r="AN841" s="41">
        <f t="shared" si="2644"/>
        <v>0</v>
      </c>
      <c r="AO841" s="14">
        <f t="shared" si="2645"/>
        <v>36.96</v>
      </c>
      <c r="AP841" s="42">
        <f t="shared" si="2646"/>
        <v>36.96</v>
      </c>
      <c r="AQ841" s="42">
        <f t="shared" si="2647"/>
        <v>0</v>
      </c>
      <c r="AR841" s="42">
        <f t="shared" si="2648"/>
        <v>0</v>
      </c>
      <c r="AS841" s="42">
        <f t="shared" si="2649"/>
        <v>0</v>
      </c>
      <c r="AT841" s="42">
        <f t="shared" si="2650"/>
        <v>0</v>
      </c>
      <c r="AU841" s="42">
        <f t="shared" si="2568"/>
        <v>36.96</v>
      </c>
      <c r="AV841" s="42">
        <f t="shared" si="2569"/>
        <v>2.3399999999999963</v>
      </c>
      <c r="AW841" s="42">
        <f t="shared" si="2570"/>
        <v>39.299999999999997</v>
      </c>
      <c r="AX841" s="42">
        <f t="shared" si="2571"/>
        <v>39.299999999999997</v>
      </c>
      <c r="AY841" s="42">
        <f t="shared" si="2572"/>
        <v>39.299999999999997</v>
      </c>
      <c r="AZ841" s="42">
        <f t="shared" si="2629"/>
        <v>0</v>
      </c>
      <c r="BA841" s="43">
        <f t="shared" si="2573"/>
        <v>100</v>
      </c>
      <c r="BB841" s="20"/>
    </row>
    <row r="842" spans="2:54" ht="31.2" x14ac:dyDescent="0.3">
      <c r="B842" s="38" t="s">
        <v>480</v>
      </c>
      <c r="C842" s="38" t="s">
        <v>118</v>
      </c>
      <c r="D842" s="38" t="s">
        <v>94</v>
      </c>
      <c r="E842" s="39" t="str">
        <f t="shared" si="2565"/>
        <v>0603</v>
      </c>
      <c r="F842" s="38" t="s">
        <v>231</v>
      </c>
      <c r="G842" s="38" t="s">
        <v>54</v>
      </c>
      <c r="H842" s="40" t="s">
        <v>55</v>
      </c>
      <c r="I842" s="62">
        <v>39.299999999999997</v>
      </c>
      <c r="J842" s="62">
        <v>39.299999999999997</v>
      </c>
      <c r="K842" s="62">
        <v>39.299999999999997</v>
      </c>
      <c r="L842" s="62"/>
      <c r="M842" s="62"/>
      <c r="N842" s="62"/>
      <c r="O842" s="62">
        <v>0</v>
      </c>
      <c r="P842" s="62">
        <v>0</v>
      </c>
      <c r="Q842" s="62">
        <v>0</v>
      </c>
      <c r="R842" s="62">
        <v>0</v>
      </c>
      <c r="S842" s="62"/>
      <c r="T842" s="62">
        <f t="shared" si="2651"/>
        <v>39.299999999999997</v>
      </c>
      <c r="U842" s="62">
        <f t="shared" si="2566"/>
        <v>39.299999999999997</v>
      </c>
      <c r="V842" s="62">
        <f t="shared" si="2567"/>
        <v>39.299999999999997</v>
      </c>
      <c r="W842" s="62"/>
      <c r="X842" s="62"/>
      <c r="Y842" s="62"/>
      <c r="Z842" s="62"/>
      <c r="AA842" s="62"/>
      <c r="AB842" s="62"/>
      <c r="AC842" s="62"/>
      <c r="AD842" s="62"/>
      <c r="AE842" s="62"/>
      <c r="AF842" s="41">
        <v>36.96</v>
      </c>
      <c r="AG842" s="41"/>
      <c r="AH842" s="41">
        <v>0</v>
      </c>
      <c r="AI842" s="41">
        <v>0</v>
      </c>
      <c r="AJ842" s="41">
        <v>0</v>
      </c>
      <c r="AK842" s="41">
        <v>0</v>
      </c>
      <c r="AL842" s="41">
        <v>36.96</v>
      </c>
      <c r="AM842" s="63">
        <v>0</v>
      </c>
      <c r="AN842" s="63">
        <v>0</v>
      </c>
      <c r="AO842" s="64">
        <v>36.96</v>
      </c>
      <c r="AP842" s="64">
        <v>36.96</v>
      </c>
      <c r="AQ842" s="64">
        <v>0</v>
      </c>
      <c r="AR842" s="64">
        <v>0</v>
      </c>
      <c r="AS842" s="42">
        <v>0</v>
      </c>
      <c r="AT842" s="42">
        <v>0</v>
      </c>
      <c r="AU842" s="64">
        <f t="shared" si="2568"/>
        <v>36.96</v>
      </c>
      <c r="AV842" s="64">
        <f t="shared" si="2569"/>
        <v>2.3399999999999963</v>
      </c>
      <c r="AW842" s="42">
        <f t="shared" si="2570"/>
        <v>39.299999999999997</v>
      </c>
      <c r="AX842" s="42">
        <f t="shared" si="2571"/>
        <v>39.299999999999997</v>
      </c>
      <c r="AY842" s="42">
        <f t="shared" si="2572"/>
        <v>39.299999999999997</v>
      </c>
      <c r="AZ842" s="64"/>
      <c r="BA842" s="43">
        <f t="shared" si="2573"/>
        <v>100</v>
      </c>
      <c r="BB842" s="44"/>
    </row>
    <row r="843" spans="2:54" s="21" customFormat="1" x14ac:dyDescent="0.3">
      <c r="B843" s="22" t="s">
        <v>480</v>
      </c>
      <c r="C843" s="22" t="s">
        <v>189</v>
      </c>
      <c r="D843" s="22"/>
      <c r="E843" s="23" t="str">
        <f t="shared" si="2565"/>
        <v>07</v>
      </c>
      <c r="F843" s="22"/>
      <c r="G843" s="22"/>
      <c r="H843" s="24" t="s">
        <v>241</v>
      </c>
      <c r="I843" s="25">
        <f t="shared" si="2594"/>
        <v>1341.8</v>
      </c>
      <c r="J843" s="25">
        <f t="shared" si="2595"/>
        <v>1341.8</v>
      </c>
      <c r="K843" s="25">
        <f t="shared" si="2596"/>
        <v>1341.8</v>
      </c>
      <c r="L843" s="25">
        <f t="shared" si="2597"/>
        <v>0</v>
      </c>
      <c r="M843" s="25">
        <f t="shared" si="2598"/>
        <v>0</v>
      </c>
      <c r="N843" s="25">
        <f t="shared" si="2599"/>
        <v>0</v>
      </c>
      <c r="O843" s="25">
        <f t="shared" si="2632"/>
        <v>0</v>
      </c>
      <c r="P843" s="25">
        <f t="shared" si="2633"/>
        <v>0</v>
      </c>
      <c r="Q843" s="25">
        <f t="shared" si="2634"/>
        <v>0</v>
      </c>
      <c r="R843" s="25">
        <f t="shared" si="2635"/>
        <v>0</v>
      </c>
      <c r="S843" s="25">
        <f t="shared" si="2604"/>
        <v>0</v>
      </c>
      <c r="T843" s="25">
        <f t="shared" si="2651"/>
        <v>1341.8</v>
      </c>
      <c r="U843" s="25">
        <f t="shared" si="2566"/>
        <v>1341.8</v>
      </c>
      <c r="V843" s="25">
        <f t="shared" si="2567"/>
        <v>1341.8</v>
      </c>
      <c r="W843" s="25">
        <f t="shared" si="2605"/>
        <v>0</v>
      </c>
      <c r="X843" s="25">
        <f t="shared" si="2606"/>
        <v>0</v>
      </c>
      <c r="Y843" s="25">
        <f t="shared" si="2607"/>
        <v>0</v>
      </c>
      <c r="Z843" s="25">
        <f t="shared" si="2608"/>
        <v>0</v>
      </c>
      <c r="AA843" s="25">
        <f t="shared" si="2609"/>
        <v>0</v>
      </c>
      <c r="AB843" s="25">
        <f t="shared" si="2610"/>
        <v>0</v>
      </c>
      <c r="AC843" s="25">
        <f t="shared" si="2611"/>
        <v>0</v>
      </c>
      <c r="AD843" s="25">
        <f t="shared" si="2612"/>
        <v>0</v>
      </c>
      <c r="AE843" s="25">
        <f t="shared" si="2613"/>
        <v>0</v>
      </c>
      <c r="AF843" s="26">
        <f t="shared" si="2636"/>
        <v>1341.8</v>
      </c>
      <c r="AG843" s="26">
        <f t="shared" si="2637"/>
        <v>0</v>
      </c>
      <c r="AH843" s="26">
        <f t="shared" si="2638"/>
        <v>0</v>
      </c>
      <c r="AI843" s="26">
        <f t="shared" si="2639"/>
        <v>0</v>
      </c>
      <c r="AJ843" s="26">
        <f t="shared" si="2640"/>
        <v>0</v>
      </c>
      <c r="AK843" s="26">
        <f t="shared" si="2641"/>
        <v>0</v>
      </c>
      <c r="AL843" s="26">
        <f t="shared" si="2642"/>
        <v>1341.8</v>
      </c>
      <c r="AM843" s="26">
        <f t="shared" si="2643"/>
        <v>0</v>
      </c>
      <c r="AN843" s="26">
        <f t="shared" si="2644"/>
        <v>0</v>
      </c>
      <c r="AO843" s="45">
        <f t="shared" si="2645"/>
        <v>1341.8</v>
      </c>
      <c r="AP843" s="27">
        <f t="shared" si="2646"/>
        <v>1341.8</v>
      </c>
      <c r="AQ843" s="27">
        <f t="shared" si="2647"/>
        <v>0</v>
      </c>
      <c r="AR843" s="27">
        <f t="shared" si="2648"/>
        <v>0</v>
      </c>
      <c r="AS843" s="27">
        <f t="shared" si="2649"/>
        <v>0</v>
      </c>
      <c r="AT843" s="27">
        <f t="shared" si="2650"/>
        <v>0</v>
      </c>
      <c r="AU843" s="27">
        <f t="shared" si="2568"/>
        <v>1341.8</v>
      </c>
      <c r="AV843" s="27">
        <f t="shared" si="2569"/>
        <v>0</v>
      </c>
      <c r="AW843" s="27">
        <f t="shared" si="2570"/>
        <v>1341.8</v>
      </c>
      <c r="AX843" s="27">
        <f t="shared" si="2571"/>
        <v>1341.8</v>
      </c>
      <c r="AY843" s="27">
        <f t="shared" si="2572"/>
        <v>1341.8</v>
      </c>
      <c r="AZ843" s="27">
        <f t="shared" si="2629"/>
        <v>0</v>
      </c>
      <c r="BA843" s="28">
        <f t="shared" si="2573"/>
        <v>100</v>
      </c>
      <c r="BB843" s="20"/>
    </row>
    <row r="844" spans="2:54" s="30" customFormat="1" x14ac:dyDescent="0.3">
      <c r="B844" s="31" t="s">
        <v>480</v>
      </c>
      <c r="C844" s="31" t="s">
        <v>189</v>
      </c>
      <c r="D844" s="31" t="s">
        <v>189</v>
      </c>
      <c r="E844" s="29" t="str">
        <f t="shared" si="2565"/>
        <v>0707</v>
      </c>
      <c r="F844" s="31"/>
      <c r="G844" s="31"/>
      <c r="H844" s="32" t="s">
        <v>265</v>
      </c>
      <c r="I844" s="33">
        <f t="shared" ref="I844:S844" si="2652">I845+I850</f>
        <v>1341.8</v>
      </c>
      <c r="J844" s="33">
        <f t="shared" si="2652"/>
        <v>1341.8</v>
      </c>
      <c r="K844" s="33">
        <f t="shared" si="2652"/>
        <v>1341.8</v>
      </c>
      <c r="L844" s="33">
        <f t="shared" si="2652"/>
        <v>0</v>
      </c>
      <c r="M844" s="33">
        <f t="shared" si="2652"/>
        <v>0</v>
      </c>
      <c r="N844" s="33">
        <f t="shared" si="2652"/>
        <v>0</v>
      </c>
      <c r="O844" s="33">
        <f t="shared" si="2652"/>
        <v>0</v>
      </c>
      <c r="P844" s="33">
        <f t="shared" si="2652"/>
        <v>0</v>
      </c>
      <c r="Q844" s="33">
        <f t="shared" si="2652"/>
        <v>0</v>
      </c>
      <c r="R844" s="33">
        <f t="shared" si="2652"/>
        <v>0</v>
      </c>
      <c r="S844" s="33">
        <f t="shared" si="2652"/>
        <v>0</v>
      </c>
      <c r="T844" s="33">
        <f t="shared" si="2651"/>
        <v>1341.8</v>
      </c>
      <c r="U844" s="33">
        <f t="shared" si="2566"/>
        <v>1341.8</v>
      </c>
      <c r="V844" s="33">
        <f t="shared" si="2567"/>
        <v>1341.8</v>
      </c>
      <c r="W844" s="33">
        <f t="shared" ref="W844:AT844" si="2653">W845+W850</f>
        <v>0</v>
      </c>
      <c r="X844" s="33">
        <f t="shared" si="2653"/>
        <v>0</v>
      </c>
      <c r="Y844" s="33">
        <f t="shared" si="2653"/>
        <v>0</v>
      </c>
      <c r="Z844" s="33">
        <f t="shared" si="2653"/>
        <v>0</v>
      </c>
      <c r="AA844" s="33">
        <f t="shared" si="2653"/>
        <v>0</v>
      </c>
      <c r="AB844" s="33">
        <f t="shared" si="2653"/>
        <v>0</v>
      </c>
      <c r="AC844" s="33">
        <f t="shared" si="2653"/>
        <v>0</v>
      </c>
      <c r="AD844" s="33">
        <f t="shared" si="2653"/>
        <v>0</v>
      </c>
      <c r="AE844" s="33">
        <f t="shared" si="2653"/>
        <v>0</v>
      </c>
      <c r="AF844" s="34">
        <f t="shared" si="2653"/>
        <v>1341.8</v>
      </c>
      <c r="AG844" s="34">
        <f t="shared" si="2653"/>
        <v>0</v>
      </c>
      <c r="AH844" s="34">
        <f t="shared" si="2653"/>
        <v>0</v>
      </c>
      <c r="AI844" s="34">
        <f t="shared" si="2653"/>
        <v>0</v>
      </c>
      <c r="AJ844" s="34">
        <f t="shared" si="2653"/>
        <v>0</v>
      </c>
      <c r="AK844" s="34">
        <f t="shared" si="2653"/>
        <v>0</v>
      </c>
      <c r="AL844" s="34">
        <f t="shared" si="2653"/>
        <v>1341.8</v>
      </c>
      <c r="AM844" s="34">
        <f t="shared" si="2653"/>
        <v>0</v>
      </c>
      <c r="AN844" s="34">
        <f t="shared" si="2653"/>
        <v>0</v>
      </c>
      <c r="AO844" s="36">
        <f t="shared" si="2653"/>
        <v>1341.8</v>
      </c>
      <c r="AP844" s="36">
        <f t="shared" si="2653"/>
        <v>1341.8</v>
      </c>
      <c r="AQ844" s="36">
        <f t="shared" si="2653"/>
        <v>0</v>
      </c>
      <c r="AR844" s="36">
        <f t="shared" si="2653"/>
        <v>0</v>
      </c>
      <c r="AS844" s="36">
        <f t="shared" si="2653"/>
        <v>0</v>
      </c>
      <c r="AT844" s="36">
        <f t="shared" si="2653"/>
        <v>0</v>
      </c>
      <c r="AU844" s="36">
        <f t="shared" si="2568"/>
        <v>1341.8</v>
      </c>
      <c r="AV844" s="36">
        <f t="shared" si="2569"/>
        <v>0</v>
      </c>
      <c r="AW844" s="36">
        <f t="shared" si="2570"/>
        <v>1341.8</v>
      </c>
      <c r="AX844" s="36">
        <f t="shared" si="2571"/>
        <v>1341.8</v>
      </c>
      <c r="AY844" s="36">
        <f t="shared" si="2572"/>
        <v>1341.8</v>
      </c>
      <c r="AZ844" s="36">
        <f>AZ845+AZ850</f>
        <v>0</v>
      </c>
      <c r="BA844" s="37">
        <f t="shared" si="2573"/>
        <v>100</v>
      </c>
      <c r="BB844" s="20"/>
    </row>
    <row r="845" spans="2:54" ht="31.2" x14ac:dyDescent="0.3">
      <c r="B845" s="38" t="s">
        <v>480</v>
      </c>
      <c r="C845" s="38" t="s">
        <v>189</v>
      </c>
      <c r="D845" s="38" t="s">
        <v>189</v>
      </c>
      <c r="E845" s="39" t="str">
        <f t="shared" si="2565"/>
        <v>0707</v>
      </c>
      <c r="F845" s="38" t="s">
        <v>106</v>
      </c>
      <c r="G845" s="38"/>
      <c r="H845" s="40" t="s">
        <v>107</v>
      </c>
      <c r="I845" s="18">
        <f t="shared" ref="I845:I873" si="2654">I846</f>
        <v>1241.8</v>
      </c>
      <c r="J845" s="18">
        <f t="shared" ref="J845:J873" si="2655">J846</f>
        <v>1241.8</v>
      </c>
      <c r="K845" s="18">
        <f t="shared" ref="K845:K873" si="2656">K846</f>
        <v>1241.8</v>
      </c>
      <c r="L845" s="18">
        <f t="shared" ref="L845:L873" si="2657">L846</f>
        <v>0</v>
      </c>
      <c r="M845" s="18">
        <f t="shared" ref="M845:M873" si="2658">M846</f>
        <v>0</v>
      </c>
      <c r="N845" s="18">
        <f t="shared" ref="N845:N873" si="2659">N846</f>
        <v>0</v>
      </c>
      <c r="O845" s="18">
        <f t="shared" ref="O845:O855" si="2660">O846</f>
        <v>0</v>
      </c>
      <c r="P845" s="18">
        <f t="shared" ref="P845:P855" si="2661">P846</f>
        <v>0</v>
      </c>
      <c r="Q845" s="18">
        <f t="shared" ref="Q845:Q855" si="2662">Q846</f>
        <v>0</v>
      </c>
      <c r="R845" s="18">
        <f t="shared" ref="R845:R855" si="2663">R846</f>
        <v>0</v>
      </c>
      <c r="S845" s="18">
        <f t="shared" ref="S845:S873" si="2664">S846</f>
        <v>0</v>
      </c>
      <c r="T845" s="18">
        <f t="shared" si="2651"/>
        <v>1241.8</v>
      </c>
      <c r="U845" s="18">
        <f t="shared" si="2566"/>
        <v>1241.8</v>
      </c>
      <c r="V845" s="18">
        <f t="shared" si="2567"/>
        <v>1241.8</v>
      </c>
      <c r="W845" s="18">
        <f t="shared" ref="W845:W873" si="2665">W846</f>
        <v>0</v>
      </c>
      <c r="X845" s="18">
        <f t="shared" ref="X845:X873" si="2666">X846</f>
        <v>0</v>
      </c>
      <c r="Y845" s="18">
        <f t="shared" ref="Y845:Y873" si="2667">Y846</f>
        <v>0</v>
      </c>
      <c r="Z845" s="18">
        <f t="shared" ref="Z845:Z873" si="2668">Z846</f>
        <v>0</v>
      </c>
      <c r="AA845" s="18">
        <f t="shared" ref="AA845:AA873" si="2669">AA846</f>
        <v>0</v>
      </c>
      <c r="AB845" s="18">
        <f t="shared" ref="AB845:AB873" si="2670">AB846</f>
        <v>0</v>
      </c>
      <c r="AC845" s="18">
        <f t="shared" ref="AC845:AC873" si="2671">AC846</f>
        <v>0</v>
      </c>
      <c r="AD845" s="18">
        <f t="shared" ref="AD845:AD873" si="2672">AD846</f>
        <v>0</v>
      </c>
      <c r="AE845" s="18">
        <f t="shared" ref="AE845:AE873" si="2673">AE846</f>
        <v>0</v>
      </c>
      <c r="AF845" s="41">
        <f t="shared" ref="AF845:AF855" si="2674">AF846</f>
        <v>1241.8</v>
      </c>
      <c r="AG845" s="41">
        <f t="shared" ref="AG845:AG855" si="2675">AG846</f>
        <v>0</v>
      </c>
      <c r="AH845" s="41">
        <f t="shared" ref="AH845:AH855" si="2676">AH846</f>
        <v>0</v>
      </c>
      <c r="AI845" s="41">
        <f t="shared" ref="AI845:AI855" si="2677">AI846</f>
        <v>0</v>
      </c>
      <c r="AJ845" s="41">
        <f t="shared" ref="AJ845:AJ855" si="2678">AJ846</f>
        <v>0</v>
      </c>
      <c r="AK845" s="41">
        <f t="shared" ref="AK845:AK855" si="2679">AK846</f>
        <v>0</v>
      </c>
      <c r="AL845" s="41">
        <f t="shared" ref="AL845:AL855" si="2680">AL846</f>
        <v>1241.8</v>
      </c>
      <c r="AM845" s="41">
        <f t="shared" ref="AM845:AM855" si="2681">AM846</f>
        <v>0</v>
      </c>
      <c r="AN845" s="41">
        <f t="shared" ref="AN845:AN855" si="2682">AN846</f>
        <v>0</v>
      </c>
      <c r="AO845" s="14">
        <f t="shared" ref="AO845:AO855" si="2683">AO846</f>
        <v>1241.8</v>
      </c>
      <c r="AP845" s="42">
        <f t="shared" ref="AP845:AP855" si="2684">AP846</f>
        <v>1241.8</v>
      </c>
      <c r="AQ845" s="42">
        <f t="shared" ref="AQ845:AQ855" si="2685">AQ846</f>
        <v>0</v>
      </c>
      <c r="AR845" s="42">
        <f t="shared" ref="AR845:AR855" si="2686">AR846</f>
        <v>0</v>
      </c>
      <c r="AS845" s="42">
        <f t="shared" ref="AS845:AS855" si="2687">AS846</f>
        <v>0</v>
      </c>
      <c r="AT845" s="42">
        <f t="shared" ref="AT845:AT855" si="2688">AT846</f>
        <v>0</v>
      </c>
      <c r="AU845" s="42">
        <f t="shared" si="2568"/>
        <v>1241.8</v>
      </c>
      <c r="AV845" s="42">
        <f t="shared" si="2569"/>
        <v>0</v>
      </c>
      <c r="AW845" s="42">
        <f t="shared" si="2570"/>
        <v>1241.8</v>
      </c>
      <c r="AX845" s="42">
        <f t="shared" si="2571"/>
        <v>1241.8</v>
      </c>
      <c r="AY845" s="42">
        <f t="shared" si="2572"/>
        <v>1241.8</v>
      </c>
      <c r="AZ845" s="42">
        <f t="shared" ref="AZ845:AZ873" si="2689">AZ846</f>
        <v>0</v>
      </c>
      <c r="BA845" s="43">
        <f t="shared" si="2573"/>
        <v>100</v>
      </c>
      <c r="BB845" s="20"/>
    </row>
    <row r="846" spans="2:54" x14ac:dyDescent="0.3">
      <c r="B846" s="38" t="s">
        <v>480</v>
      </c>
      <c r="C846" s="38" t="s">
        <v>189</v>
      </c>
      <c r="D846" s="38" t="s">
        <v>189</v>
      </c>
      <c r="E846" s="39" t="str">
        <f t="shared" si="2565"/>
        <v>0707</v>
      </c>
      <c r="F846" s="38" t="s">
        <v>164</v>
      </c>
      <c r="G846" s="38"/>
      <c r="H846" s="40" t="s">
        <v>49</v>
      </c>
      <c r="I846" s="18">
        <f t="shared" si="2654"/>
        <v>1241.8</v>
      </c>
      <c r="J846" s="18">
        <f t="shared" si="2655"/>
        <v>1241.8</v>
      </c>
      <c r="K846" s="18">
        <f t="shared" si="2656"/>
        <v>1241.8</v>
      </c>
      <c r="L846" s="18">
        <f t="shared" si="2657"/>
        <v>0</v>
      </c>
      <c r="M846" s="18">
        <f t="shared" si="2658"/>
        <v>0</v>
      </c>
      <c r="N846" s="18">
        <f t="shared" si="2659"/>
        <v>0</v>
      </c>
      <c r="O846" s="18">
        <f t="shared" si="2660"/>
        <v>0</v>
      </c>
      <c r="P846" s="18">
        <f t="shared" si="2661"/>
        <v>0</v>
      </c>
      <c r="Q846" s="18">
        <f t="shared" si="2662"/>
        <v>0</v>
      </c>
      <c r="R846" s="18">
        <f t="shared" si="2663"/>
        <v>0</v>
      </c>
      <c r="S846" s="18">
        <f t="shared" si="2664"/>
        <v>0</v>
      </c>
      <c r="T846" s="18">
        <f t="shared" si="2651"/>
        <v>1241.8</v>
      </c>
      <c r="U846" s="18">
        <f t="shared" si="2566"/>
        <v>1241.8</v>
      </c>
      <c r="V846" s="18">
        <f t="shared" si="2567"/>
        <v>1241.8</v>
      </c>
      <c r="W846" s="18">
        <f t="shared" si="2665"/>
        <v>0</v>
      </c>
      <c r="X846" s="18">
        <f t="shared" si="2666"/>
        <v>0</v>
      </c>
      <c r="Y846" s="18">
        <f t="shared" si="2667"/>
        <v>0</v>
      </c>
      <c r="Z846" s="18">
        <f t="shared" si="2668"/>
        <v>0</v>
      </c>
      <c r="AA846" s="18">
        <f t="shared" si="2669"/>
        <v>0</v>
      </c>
      <c r="AB846" s="18">
        <f t="shared" si="2670"/>
        <v>0</v>
      </c>
      <c r="AC846" s="18">
        <f t="shared" si="2671"/>
        <v>0</v>
      </c>
      <c r="AD846" s="18">
        <f t="shared" si="2672"/>
        <v>0</v>
      </c>
      <c r="AE846" s="18">
        <f t="shared" si="2673"/>
        <v>0</v>
      </c>
      <c r="AF846" s="41">
        <f t="shared" si="2674"/>
        <v>1241.8</v>
      </c>
      <c r="AG846" s="41">
        <f t="shared" si="2675"/>
        <v>0</v>
      </c>
      <c r="AH846" s="41">
        <f t="shared" si="2676"/>
        <v>0</v>
      </c>
      <c r="AI846" s="41">
        <f t="shared" si="2677"/>
        <v>0</v>
      </c>
      <c r="AJ846" s="41">
        <f t="shared" si="2678"/>
        <v>0</v>
      </c>
      <c r="AK846" s="41">
        <f t="shared" si="2679"/>
        <v>0</v>
      </c>
      <c r="AL846" s="41">
        <f t="shared" si="2680"/>
        <v>1241.8</v>
      </c>
      <c r="AM846" s="41">
        <f t="shared" si="2681"/>
        <v>0</v>
      </c>
      <c r="AN846" s="41">
        <f t="shared" si="2682"/>
        <v>0</v>
      </c>
      <c r="AO846" s="42">
        <f t="shared" si="2683"/>
        <v>1241.8</v>
      </c>
      <c r="AP846" s="42">
        <f t="shared" si="2684"/>
        <v>1241.8</v>
      </c>
      <c r="AQ846" s="42">
        <f t="shared" si="2685"/>
        <v>0</v>
      </c>
      <c r="AR846" s="42">
        <f t="shared" si="2686"/>
        <v>0</v>
      </c>
      <c r="AS846" s="42">
        <f t="shared" si="2687"/>
        <v>0</v>
      </c>
      <c r="AT846" s="42">
        <f t="shared" si="2688"/>
        <v>0</v>
      </c>
      <c r="AU846" s="42">
        <f t="shared" si="2568"/>
        <v>1241.8</v>
      </c>
      <c r="AV846" s="42">
        <f t="shared" si="2569"/>
        <v>0</v>
      </c>
      <c r="AW846" s="42">
        <f t="shared" si="2570"/>
        <v>1241.8</v>
      </c>
      <c r="AX846" s="42">
        <f t="shared" si="2571"/>
        <v>1241.8</v>
      </c>
      <c r="AY846" s="42">
        <f t="shared" si="2572"/>
        <v>1241.8</v>
      </c>
      <c r="AZ846" s="42">
        <f t="shared" si="2689"/>
        <v>0</v>
      </c>
      <c r="BA846" s="43">
        <f t="shared" si="2573"/>
        <v>100</v>
      </c>
      <c r="BB846" s="20"/>
    </row>
    <row r="847" spans="2:54" ht="46.8" x14ac:dyDescent="0.3">
      <c r="B847" s="38" t="s">
        <v>480</v>
      </c>
      <c r="C847" s="38" t="s">
        <v>189</v>
      </c>
      <c r="D847" s="38" t="s">
        <v>189</v>
      </c>
      <c r="E847" s="39" t="str">
        <f t="shared" si="2565"/>
        <v>0707</v>
      </c>
      <c r="F847" s="38" t="s">
        <v>280</v>
      </c>
      <c r="G847" s="38"/>
      <c r="H847" s="40" t="s">
        <v>281</v>
      </c>
      <c r="I847" s="18">
        <f t="shared" si="2654"/>
        <v>1241.8</v>
      </c>
      <c r="J847" s="18">
        <f t="shared" si="2655"/>
        <v>1241.8</v>
      </c>
      <c r="K847" s="18">
        <f t="shared" si="2656"/>
        <v>1241.8</v>
      </c>
      <c r="L847" s="18">
        <f t="shared" si="2657"/>
        <v>0</v>
      </c>
      <c r="M847" s="18">
        <f t="shared" si="2658"/>
        <v>0</v>
      </c>
      <c r="N847" s="18">
        <f t="shared" si="2659"/>
        <v>0</v>
      </c>
      <c r="O847" s="18">
        <f t="shared" si="2660"/>
        <v>0</v>
      </c>
      <c r="P847" s="18">
        <f t="shared" si="2661"/>
        <v>0</v>
      </c>
      <c r="Q847" s="18">
        <f t="shared" si="2662"/>
        <v>0</v>
      </c>
      <c r="R847" s="18">
        <f t="shared" si="2663"/>
        <v>0</v>
      </c>
      <c r="S847" s="18">
        <f t="shared" si="2664"/>
        <v>0</v>
      </c>
      <c r="T847" s="18">
        <f t="shared" si="2651"/>
        <v>1241.8</v>
      </c>
      <c r="U847" s="18">
        <f t="shared" si="2566"/>
        <v>1241.8</v>
      </c>
      <c r="V847" s="18">
        <f t="shared" si="2567"/>
        <v>1241.8</v>
      </c>
      <c r="W847" s="18">
        <f t="shared" si="2665"/>
        <v>0</v>
      </c>
      <c r="X847" s="18">
        <f t="shared" si="2666"/>
        <v>0</v>
      </c>
      <c r="Y847" s="18">
        <f t="shared" si="2667"/>
        <v>0</v>
      </c>
      <c r="Z847" s="18">
        <f t="shared" si="2668"/>
        <v>0</v>
      </c>
      <c r="AA847" s="18">
        <f t="shared" si="2669"/>
        <v>0</v>
      </c>
      <c r="AB847" s="18">
        <f t="shared" si="2670"/>
        <v>0</v>
      </c>
      <c r="AC847" s="18">
        <f t="shared" si="2671"/>
        <v>0</v>
      </c>
      <c r="AD847" s="18">
        <f t="shared" si="2672"/>
        <v>0</v>
      </c>
      <c r="AE847" s="18">
        <f t="shared" si="2673"/>
        <v>0</v>
      </c>
      <c r="AF847" s="41">
        <f t="shared" si="2674"/>
        <v>1241.8</v>
      </c>
      <c r="AG847" s="41">
        <f t="shared" si="2675"/>
        <v>0</v>
      </c>
      <c r="AH847" s="41">
        <f t="shared" si="2676"/>
        <v>0</v>
      </c>
      <c r="AI847" s="41">
        <f t="shared" si="2677"/>
        <v>0</v>
      </c>
      <c r="AJ847" s="41">
        <f t="shared" si="2678"/>
        <v>0</v>
      </c>
      <c r="AK847" s="41">
        <f t="shared" si="2679"/>
        <v>0</v>
      </c>
      <c r="AL847" s="41">
        <f t="shared" si="2680"/>
        <v>1241.8</v>
      </c>
      <c r="AM847" s="41">
        <f t="shared" si="2681"/>
        <v>0</v>
      </c>
      <c r="AN847" s="41">
        <f t="shared" si="2682"/>
        <v>0</v>
      </c>
      <c r="AO847" s="14">
        <f t="shared" si="2683"/>
        <v>1241.8</v>
      </c>
      <c r="AP847" s="42">
        <f t="shared" si="2684"/>
        <v>1241.8</v>
      </c>
      <c r="AQ847" s="42">
        <f t="shared" si="2685"/>
        <v>0</v>
      </c>
      <c r="AR847" s="42">
        <f t="shared" si="2686"/>
        <v>0</v>
      </c>
      <c r="AS847" s="42">
        <f t="shared" si="2687"/>
        <v>0</v>
      </c>
      <c r="AT847" s="42">
        <f t="shared" si="2688"/>
        <v>0</v>
      </c>
      <c r="AU847" s="42">
        <f t="shared" si="2568"/>
        <v>1241.8</v>
      </c>
      <c r="AV847" s="42">
        <f t="shared" si="2569"/>
        <v>0</v>
      </c>
      <c r="AW847" s="42">
        <f t="shared" si="2570"/>
        <v>1241.8</v>
      </c>
      <c r="AX847" s="42">
        <f t="shared" si="2571"/>
        <v>1241.8</v>
      </c>
      <c r="AY847" s="42">
        <f t="shared" si="2572"/>
        <v>1241.8</v>
      </c>
      <c r="AZ847" s="42">
        <f t="shared" si="2689"/>
        <v>0</v>
      </c>
      <c r="BA847" s="43">
        <f t="shared" si="2573"/>
        <v>100</v>
      </c>
      <c r="BB847" s="20"/>
    </row>
    <row r="848" spans="2:54" ht="62.4" x14ac:dyDescent="0.3">
      <c r="B848" s="38" t="s">
        <v>480</v>
      </c>
      <c r="C848" s="38" t="s">
        <v>189</v>
      </c>
      <c r="D848" s="38" t="s">
        <v>189</v>
      </c>
      <c r="E848" s="39" t="str">
        <f t="shared" si="2565"/>
        <v>0707</v>
      </c>
      <c r="F848" s="38" t="s">
        <v>540</v>
      </c>
      <c r="G848" s="39"/>
      <c r="H848" s="40" t="s">
        <v>541</v>
      </c>
      <c r="I848" s="18">
        <f t="shared" si="2654"/>
        <v>1241.8</v>
      </c>
      <c r="J848" s="18">
        <f t="shared" si="2655"/>
        <v>1241.8</v>
      </c>
      <c r="K848" s="18">
        <f t="shared" si="2656"/>
        <v>1241.8</v>
      </c>
      <c r="L848" s="18">
        <f t="shared" si="2657"/>
        <v>0</v>
      </c>
      <c r="M848" s="18">
        <f t="shared" si="2658"/>
        <v>0</v>
      </c>
      <c r="N848" s="18">
        <f t="shared" si="2659"/>
        <v>0</v>
      </c>
      <c r="O848" s="18">
        <f t="shared" si="2660"/>
        <v>0</v>
      </c>
      <c r="P848" s="18">
        <f t="shared" si="2661"/>
        <v>0</v>
      </c>
      <c r="Q848" s="18">
        <f t="shared" si="2662"/>
        <v>0</v>
      </c>
      <c r="R848" s="18">
        <f t="shared" si="2663"/>
        <v>0</v>
      </c>
      <c r="S848" s="18">
        <f t="shared" si="2664"/>
        <v>0</v>
      </c>
      <c r="T848" s="18">
        <f t="shared" si="2651"/>
        <v>1241.8</v>
      </c>
      <c r="U848" s="18">
        <f t="shared" si="2566"/>
        <v>1241.8</v>
      </c>
      <c r="V848" s="18">
        <f t="shared" si="2567"/>
        <v>1241.8</v>
      </c>
      <c r="W848" s="18">
        <f t="shared" si="2665"/>
        <v>0</v>
      </c>
      <c r="X848" s="18">
        <f t="shared" si="2666"/>
        <v>0</v>
      </c>
      <c r="Y848" s="18">
        <f t="shared" si="2667"/>
        <v>0</v>
      </c>
      <c r="Z848" s="18">
        <f t="shared" si="2668"/>
        <v>0</v>
      </c>
      <c r="AA848" s="18">
        <f t="shared" si="2669"/>
        <v>0</v>
      </c>
      <c r="AB848" s="18">
        <f t="shared" si="2670"/>
        <v>0</v>
      </c>
      <c r="AC848" s="18">
        <f t="shared" si="2671"/>
        <v>0</v>
      </c>
      <c r="AD848" s="18">
        <f t="shared" si="2672"/>
        <v>0</v>
      </c>
      <c r="AE848" s="18">
        <f t="shared" si="2673"/>
        <v>0</v>
      </c>
      <c r="AF848" s="41">
        <f t="shared" si="2674"/>
        <v>1241.8</v>
      </c>
      <c r="AG848" s="41">
        <f t="shared" si="2675"/>
        <v>0</v>
      </c>
      <c r="AH848" s="41">
        <f t="shared" si="2676"/>
        <v>0</v>
      </c>
      <c r="AI848" s="41">
        <f t="shared" si="2677"/>
        <v>0</v>
      </c>
      <c r="AJ848" s="41">
        <f t="shared" si="2678"/>
        <v>0</v>
      </c>
      <c r="AK848" s="41">
        <f t="shared" si="2679"/>
        <v>0</v>
      </c>
      <c r="AL848" s="41">
        <f t="shared" si="2680"/>
        <v>1241.8</v>
      </c>
      <c r="AM848" s="41">
        <f t="shared" si="2681"/>
        <v>0</v>
      </c>
      <c r="AN848" s="41">
        <f t="shared" si="2682"/>
        <v>0</v>
      </c>
      <c r="AO848" s="42">
        <f t="shared" si="2683"/>
        <v>1241.8</v>
      </c>
      <c r="AP848" s="42">
        <f t="shared" si="2684"/>
        <v>1241.8</v>
      </c>
      <c r="AQ848" s="42">
        <f t="shared" si="2685"/>
        <v>0</v>
      </c>
      <c r="AR848" s="42">
        <f t="shared" si="2686"/>
        <v>0</v>
      </c>
      <c r="AS848" s="42">
        <f t="shared" si="2687"/>
        <v>0</v>
      </c>
      <c r="AT848" s="42">
        <f t="shared" si="2688"/>
        <v>0</v>
      </c>
      <c r="AU848" s="42">
        <f t="shared" si="2568"/>
        <v>1241.8</v>
      </c>
      <c r="AV848" s="42">
        <f t="shared" si="2569"/>
        <v>0</v>
      </c>
      <c r="AW848" s="42">
        <f t="shared" si="2570"/>
        <v>1241.8</v>
      </c>
      <c r="AX848" s="42">
        <f t="shared" si="2571"/>
        <v>1241.8</v>
      </c>
      <c r="AY848" s="42">
        <f t="shared" si="2572"/>
        <v>1241.8</v>
      </c>
      <c r="AZ848" s="42">
        <f t="shared" si="2689"/>
        <v>0</v>
      </c>
      <c r="BA848" s="43">
        <f t="shared" si="2573"/>
        <v>100</v>
      </c>
      <c r="BB848" s="20"/>
    </row>
    <row r="849" spans="2:54" ht="31.2" x14ac:dyDescent="0.3">
      <c r="B849" s="38" t="s">
        <v>480</v>
      </c>
      <c r="C849" s="38" t="s">
        <v>189</v>
      </c>
      <c r="D849" s="38" t="s">
        <v>189</v>
      </c>
      <c r="E849" s="39" t="str">
        <f t="shared" si="2565"/>
        <v>0707</v>
      </c>
      <c r="F849" s="38" t="s">
        <v>540</v>
      </c>
      <c r="G849" s="38" t="s">
        <v>150</v>
      </c>
      <c r="H849" s="40" t="s">
        <v>151</v>
      </c>
      <c r="I849" s="18">
        <v>1241.8</v>
      </c>
      <c r="J849" s="18">
        <v>1241.8</v>
      </c>
      <c r="K849" s="18">
        <v>1241.8</v>
      </c>
      <c r="L849" s="18"/>
      <c r="M849" s="18"/>
      <c r="N849" s="18"/>
      <c r="O849" s="18">
        <v>0</v>
      </c>
      <c r="P849" s="18">
        <v>0</v>
      </c>
      <c r="Q849" s="18">
        <v>0</v>
      </c>
      <c r="R849" s="18">
        <v>0</v>
      </c>
      <c r="S849" s="18"/>
      <c r="T849" s="18">
        <f t="shared" si="2651"/>
        <v>1241.8</v>
      </c>
      <c r="U849" s="18">
        <f t="shared" si="2566"/>
        <v>1241.8</v>
      </c>
      <c r="V849" s="18">
        <f t="shared" si="2567"/>
        <v>1241.8</v>
      </c>
      <c r="W849" s="18"/>
      <c r="X849" s="18"/>
      <c r="Y849" s="18"/>
      <c r="Z849" s="18"/>
      <c r="AA849" s="18"/>
      <c r="AB849" s="18"/>
      <c r="AC849" s="18"/>
      <c r="AD849" s="18"/>
      <c r="AE849" s="18"/>
      <c r="AF849" s="41">
        <v>1241.8</v>
      </c>
      <c r="AG849" s="41"/>
      <c r="AH849" s="41">
        <v>0</v>
      </c>
      <c r="AI849" s="41">
        <v>0</v>
      </c>
      <c r="AJ849" s="41">
        <v>0</v>
      </c>
      <c r="AK849" s="41">
        <v>0</v>
      </c>
      <c r="AL849" s="41">
        <v>1241.8</v>
      </c>
      <c r="AM849" s="41">
        <v>0</v>
      </c>
      <c r="AN849" s="41">
        <v>0</v>
      </c>
      <c r="AO849" s="14">
        <v>1241.8</v>
      </c>
      <c r="AP849" s="42">
        <v>1241.8</v>
      </c>
      <c r="AQ849" s="42">
        <v>0</v>
      </c>
      <c r="AR849" s="42">
        <v>0</v>
      </c>
      <c r="AS849" s="42">
        <v>0</v>
      </c>
      <c r="AT849" s="42">
        <v>0</v>
      </c>
      <c r="AU849" s="42">
        <f t="shared" si="2568"/>
        <v>1241.8</v>
      </c>
      <c r="AV849" s="42">
        <f t="shared" si="2569"/>
        <v>0</v>
      </c>
      <c r="AW849" s="42">
        <f t="shared" si="2570"/>
        <v>1241.8</v>
      </c>
      <c r="AX849" s="42">
        <f t="shared" si="2571"/>
        <v>1241.8</v>
      </c>
      <c r="AY849" s="42">
        <f t="shared" si="2572"/>
        <v>1241.8</v>
      </c>
      <c r="AZ849" s="42"/>
      <c r="BA849" s="43">
        <f t="shared" si="2573"/>
        <v>100</v>
      </c>
      <c r="BB849" s="44"/>
    </row>
    <row r="850" spans="2:54" ht="46.8" x14ac:dyDescent="0.3">
      <c r="B850" s="38" t="s">
        <v>480</v>
      </c>
      <c r="C850" s="38" t="s">
        <v>189</v>
      </c>
      <c r="D850" s="38" t="s">
        <v>189</v>
      </c>
      <c r="E850" s="39" t="str">
        <f t="shared" si="2565"/>
        <v>0707</v>
      </c>
      <c r="F850" s="38" t="s">
        <v>258</v>
      </c>
      <c r="G850" s="39"/>
      <c r="H850" s="40" t="s">
        <v>259</v>
      </c>
      <c r="I850" s="18">
        <f t="shared" si="2654"/>
        <v>100</v>
      </c>
      <c r="J850" s="18">
        <f t="shared" si="2655"/>
        <v>100</v>
      </c>
      <c r="K850" s="18">
        <f t="shared" si="2656"/>
        <v>100</v>
      </c>
      <c r="L850" s="18">
        <f t="shared" si="2657"/>
        <v>0</v>
      </c>
      <c r="M850" s="18">
        <f t="shared" si="2658"/>
        <v>0</v>
      </c>
      <c r="N850" s="18">
        <f t="shared" si="2659"/>
        <v>0</v>
      </c>
      <c r="O850" s="18">
        <f t="shared" si="2660"/>
        <v>0</v>
      </c>
      <c r="P850" s="18">
        <f t="shared" si="2661"/>
        <v>0</v>
      </c>
      <c r="Q850" s="18">
        <f t="shared" si="2662"/>
        <v>0</v>
      </c>
      <c r="R850" s="18">
        <f t="shared" si="2663"/>
        <v>0</v>
      </c>
      <c r="S850" s="18">
        <f t="shared" si="2664"/>
        <v>0</v>
      </c>
      <c r="T850" s="18">
        <f t="shared" si="2651"/>
        <v>100</v>
      </c>
      <c r="U850" s="18">
        <f t="shared" si="2566"/>
        <v>100</v>
      </c>
      <c r="V850" s="18">
        <f t="shared" si="2567"/>
        <v>100</v>
      </c>
      <c r="W850" s="18">
        <f t="shared" si="2665"/>
        <v>0</v>
      </c>
      <c r="X850" s="18">
        <f t="shared" si="2666"/>
        <v>0</v>
      </c>
      <c r="Y850" s="18">
        <f t="shared" si="2667"/>
        <v>0</v>
      </c>
      <c r="Z850" s="18">
        <f t="shared" si="2668"/>
        <v>0</v>
      </c>
      <c r="AA850" s="18">
        <f t="shared" si="2669"/>
        <v>0</v>
      </c>
      <c r="AB850" s="18">
        <f t="shared" si="2670"/>
        <v>0</v>
      </c>
      <c r="AC850" s="18">
        <f t="shared" si="2671"/>
        <v>0</v>
      </c>
      <c r="AD850" s="18">
        <f t="shared" si="2672"/>
        <v>0</v>
      </c>
      <c r="AE850" s="18">
        <f t="shared" si="2673"/>
        <v>0</v>
      </c>
      <c r="AF850" s="41">
        <f t="shared" si="2674"/>
        <v>100</v>
      </c>
      <c r="AG850" s="41">
        <f t="shared" si="2675"/>
        <v>0</v>
      </c>
      <c r="AH850" s="41">
        <f t="shared" si="2676"/>
        <v>0</v>
      </c>
      <c r="AI850" s="41">
        <f t="shared" si="2677"/>
        <v>0</v>
      </c>
      <c r="AJ850" s="41">
        <f t="shared" si="2678"/>
        <v>0</v>
      </c>
      <c r="AK850" s="41">
        <f t="shared" si="2679"/>
        <v>0</v>
      </c>
      <c r="AL850" s="41">
        <f t="shared" si="2680"/>
        <v>100</v>
      </c>
      <c r="AM850" s="41">
        <f t="shared" si="2681"/>
        <v>0</v>
      </c>
      <c r="AN850" s="41">
        <f t="shared" si="2682"/>
        <v>0</v>
      </c>
      <c r="AO850" s="42">
        <f t="shared" si="2683"/>
        <v>100</v>
      </c>
      <c r="AP850" s="42">
        <f t="shared" si="2684"/>
        <v>100</v>
      </c>
      <c r="AQ850" s="42">
        <f t="shared" si="2685"/>
        <v>0</v>
      </c>
      <c r="AR850" s="42">
        <f t="shared" si="2686"/>
        <v>0</v>
      </c>
      <c r="AS850" s="42">
        <f t="shared" si="2687"/>
        <v>0</v>
      </c>
      <c r="AT850" s="42">
        <f t="shared" si="2688"/>
        <v>0</v>
      </c>
      <c r="AU850" s="42">
        <f t="shared" si="2568"/>
        <v>100</v>
      </c>
      <c r="AV850" s="42">
        <f t="shared" si="2569"/>
        <v>0</v>
      </c>
      <c r="AW850" s="42">
        <f t="shared" si="2570"/>
        <v>100</v>
      </c>
      <c r="AX850" s="42">
        <f t="shared" si="2571"/>
        <v>100</v>
      </c>
      <c r="AY850" s="42">
        <f t="shared" si="2572"/>
        <v>100</v>
      </c>
      <c r="AZ850" s="42">
        <f t="shared" si="2689"/>
        <v>0</v>
      </c>
      <c r="BA850" s="43">
        <f t="shared" si="2573"/>
        <v>100</v>
      </c>
      <c r="BB850" s="20"/>
    </row>
    <row r="851" spans="2:54" x14ac:dyDescent="0.3">
      <c r="B851" s="38" t="s">
        <v>480</v>
      </c>
      <c r="C851" s="38" t="s">
        <v>189</v>
      </c>
      <c r="D851" s="38" t="s">
        <v>189</v>
      </c>
      <c r="E851" s="39" t="str">
        <f t="shared" si="2565"/>
        <v>0707</v>
      </c>
      <c r="F851" s="38" t="s">
        <v>260</v>
      </c>
      <c r="G851" s="39"/>
      <c r="H851" s="40" t="s">
        <v>49</v>
      </c>
      <c r="I851" s="18">
        <f t="shared" si="2654"/>
        <v>100</v>
      </c>
      <c r="J851" s="18">
        <f t="shared" si="2655"/>
        <v>100</v>
      </c>
      <c r="K851" s="18">
        <f t="shared" si="2656"/>
        <v>100</v>
      </c>
      <c r="L851" s="18">
        <f t="shared" si="2657"/>
        <v>0</v>
      </c>
      <c r="M851" s="18">
        <f t="shared" si="2658"/>
        <v>0</v>
      </c>
      <c r="N851" s="18">
        <f t="shared" si="2659"/>
        <v>0</v>
      </c>
      <c r="O851" s="18">
        <f t="shared" si="2660"/>
        <v>0</v>
      </c>
      <c r="P851" s="18">
        <f t="shared" si="2661"/>
        <v>0</v>
      </c>
      <c r="Q851" s="18">
        <f t="shared" si="2662"/>
        <v>0</v>
      </c>
      <c r="R851" s="18">
        <f t="shared" si="2663"/>
        <v>0</v>
      </c>
      <c r="S851" s="18">
        <f t="shared" si="2664"/>
        <v>0</v>
      </c>
      <c r="T851" s="18">
        <f t="shared" si="2651"/>
        <v>100</v>
      </c>
      <c r="U851" s="18">
        <f t="shared" si="2566"/>
        <v>100</v>
      </c>
      <c r="V851" s="18">
        <f t="shared" si="2567"/>
        <v>100</v>
      </c>
      <c r="W851" s="18">
        <f t="shared" si="2665"/>
        <v>0</v>
      </c>
      <c r="X851" s="18">
        <f t="shared" si="2666"/>
        <v>0</v>
      </c>
      <c r="Y851" s="18">
        <f t="shared" si="2667"/>
        <v>0</v>
      </c>
      <c r="Z851" s="18">
        <f t="shared" si="2668"/>
        <v>0</v>
      </c>
      <c r="AA851" s="18">
        <f t="shared" si="2669"/>
        <v>0</v>
      </c>
      <c r="AB851" s="18">
        <f t="shared" si="2670"/>
        <v>0</v>
      </c>
      <c r="AC851" s="18">
        <f t="shared" si="2671"/>
        <v>0</v>
      </c>
      <c r="AD851" s="18">
        <f t="shared" si="2672"/>
        <v>0</v>
      </c>
      <c r="AE851" s="18">
        <f t="shared" si="2673"/>
        <v>0</v>
      </c>
      <c r="AF851" s="41">
        <f t="shared" si="2674"/>
        <v>100</v>
      </c>
      <c r="AG851" s="41">
        <f t="shared" si="2675"/>
        <v>0</v>
      </c>
      <c r="AH851" s="41">
        <f t="shared" si="2676"/>
        <v>0</v>
      </c>
      <c r="AI851" s="41">
        <f t="shared" si="2677"/>
        <v>0</v>
      </c>
      <c r="AJ851" s="41">
        <f t="shared" si="2678"/>
        <v>0</v>
      </c>
      <c r="AK851" s="41">
        <f t="shared" si="2679"/>
        <v>0</v>
      </c>
      <c r="AL851" s="41">
        <f t="shared" si="2680"/>
        <v>100</v>
      </c>
      <c r="AM851" s="41">
        <f t="shared" si="2681"/>
        <v>0</v>
      </c>
      <c r="AN851" s="41">
        <f t="shared" si="2682"/>
        <v>0</v>
      </c>
      <c r="AO851" s="14">
        <f t="shared" si="2683"/>
        <v>100</v>
      </c>
      <c r="AP851" s="42">
        <f t="shared" si="2684"/>
        <v>100</v>
      </c>
      <c r="AQ851" s="42">
        <f t="shared" si="2685"/>
        <v>0</v>
      </c>
      <c r="AR851" s="42">
        <f t="shared" si="2686"/>
        <v>0</v>
      </c>
      <c r="AS851" s="42">
        <f t="shared" si="2687"/>
        <v>0</v>
      </c>
      <c r="AT851" s="42">
        <f t="shared" si="2688"/>
        <v>0</v>
      </c>
      <c r="AU851" s="42">
        <f t="shared" si="2568"/>
        <v>100</v>
      </c>
      <c r="AV851" s="42">
        <f t="shared" si="2569"/>
        <v>0</v>
      </c>
      <c r="AW851" s="42">
        <f t="shared" si="2570"/>
        <v>100</v>
      </c>
      <c r="AX851" s="42">
        <f t="shared" si="2571"/>
        <v>100</v>
      </c>
      <c r="AY851" s="42">
        <f t="shared" si="2572"/>
        <v>100</v>
      </c>
      <c r="AZ851" s="42">
        <f t="shared" si="2689"/>
        <v>0</v>
      </c>
      <c r="BA851" s="43">
        <f t="shared" si="2573"/>
        <v>100</v>
      </c>
      <c r="BB851" s="20"/>
    </row>
    <row r="852" spans="2:54" ht="31.2" x14ac:dyDescent="0.3">
      <c r="B852" s="38" t="s">
        <v>480</v>
      </c>
      <c r="C852" s="38" t="s">
        <v>189</v>
      </c>
      <c r="D852" s="38" t="s">
        <v>189</v>
      </c>
      <c r="E852" s="39" t="str">
        <f t="shared" si="2565"/>
        <v>0707</v>
      </c>
      <c r="F852" s="38" t="s">
        <v>299</v>
      </c>
      <c r="G852" s="39"/>
      <c r="H852" s="40" t="s">
        <v>300</v>
      </c>
      <c r="I852" s="18">
        <f t="shared" si="2654"/>
        <v>100</v>
      </c>
      <c r="J852" s="18">
        <f t="shared" si="2655"/>
        <v>100</v>
      </c>
      <c r="K852" s="18">
        <f t="shared" si="2656"/>
        <v>100</v>
      </c>
      <c r="L852" s="18">
        <f t="shared" si="2657"/>
        <v>0</v>
      </c>
      <c r="M852" s="18">
        <f t="shared" si="2658"/>
        <v>0</v>
      </c>
      <c r="N852" s="18">
        <f t="shared" si="2659"/>
        <v>0</v>
      </c>
      <c r="O852" s="18">
        <f t="shared" si="2660"/>
        <v>0</v>
      </c>
      <c r="P852" s="18">
        <f t="shared" si="2661"/>
        <v>0</v>
      </c>
      <c r="Q852" s="18">
        <f t="shared" si="2662"/>
        <v>0</v>
      </c>
      <c r="R852" s="18">
        <f t="shared" si="2663"/>
        <v>0</v>
      </c>
      <c r="S852" s="18">
        <f t="shared" si="2664"/>
        <v>0</v>
      </c>
      <c r="T852" s="18">
        <f t="shared" si="2651"/>
        <v>100</v>
      </c>
      <c r="U852" s="18">
        <f t="shared" si="2566"/>
        <v>100</v>
      </c>
      <c r="V852" s="18">
        <f t="shared" si="2567"/>
        <v>100</v>
      </c>
      <c r="W852" s="18">
        <f t="shared" si="2665"/>
        <v>0</v>
      </c>
      <c r="X852" s="18">
        <f t="shared" si="2666"/>
        <v>0</v>
      </c>
      <c r="Y852" s="18">
        <f t="shared" si="2667"/>
        <v>0</v>
      </c>
      <c r="Z852" s="18">
        <f t="shared" si="2668"/>
        <v>0</v>
      </c>
      <c r="AA852" s="18">
        <f t="shared" si="2669"/>
        <v>0</v>
      </c>
      <c r="AB852" s="18">
        <f t="shared" si="2670"/>
        <v>0</v>
      </c>
      <c r="AC852" s="18">
        <f t="shared" si="2671"/>
        <v>0</v>
      </c>
      <c r="AD852" s="18">
        <f t="shared" si="2672"/>
        <v>0</v>
      </c>
      <c r="AE852" s="18">
        <f t="shared" si="2673"/>
        <v>0</v>
      </c>
      <c r="AF852" s="41">
        <f t="shared" si="2674"/>
        <v>100</v>
      </c>
      <c r="AG852" s="41">
        <f t="shared" si="2675"/>
        <v>0</v>
      </c>
      <c r="AH852" s="41">
        <f t="shared" si="2676"/>
        <v>0</v>
      </c>
      <c r="AI852" s="41">
        <f t="shared" si="2677"/>
        <v>0</v>
      </c>
      <c r="AJ852" s="41">
        <f t="shared" si="2678"/>
        <v>0</v>
      </c>
      <c r="AK852" s="41">
        <f t="shared" si="2679"/>
        <v>0</v>
      </c>
      <c r="AL852" s="41">
        <f t="shared" si="2680"/>
        <v>100</v>
      </c>
      <c r="AM852" s="41">
        <f t="shared" si="2681"/>
        <v>0</v>
      </c>
      <c r="AN852" s="41">
        <f t="shared" si="2682"/>
        <v>0</v>
      </c>
      <c r="AO852" s="42">
        <f t="shared" si="2683"/>
        <v>100</v>
      </c>
      <c r="AP852" s="42">
        <f t="shared" si="2684"/>
        <v>100</v>
      </c>
      <c r="AQ852" s="42">
        <f t="shared" si="2685"/>
        <v>0</v>
      </c>
      <c r="AR852" s="42">
        <f t="shared" si="2686"/>
        <v>0</v>
      </c>
      <c r="AS852" s="42">
        <f t="shared" si="2687"/>
        <v>0</v>
      </c>
      <c r="AT852" s="42">
        <f t="shared" si="2688"/>
        <v>0</v>
      </c>
      <c r="AU852" s="42">
        <f t="shared" si="2568"/>
        <v>100</v>
      </c>
      <c r="AV852" s="42">
        <f t="shared" si="2569"/>
        <v>0</v>
      </c>
      <c r="AW852" s="42">
        <f t="shared" si="2570"/>
        <v>100</v>
      </c>
      <c r="AX852" s="42">
        <f t="shared" si="2571"/>
        <v>100</v>
      </c>
      <c r="AY852" s="42">
        <f t="shared" si="2572"/>
        <v>100</v>
      </c>
      <c r="AZ852" s="42">
        <f t="shared" si="2689"/>
        <v>0</v>
      </c>
      <c r="BA852" s="43">
        <f t="shared" si="2573"/>
        <v>100</v>
      </c>
      <c r="BB852" s="20"/>
    </row>
    <row r="853" spans="2:54" ht="46.8" x14ac:dyDescent="0.3">
      <c r="B853" s="38" t="s">
        <v>480</v>
      </c>
      <c r="C853" s="38" t="s">
        <v>189</v>
      </c>
      <c r="D853" s="38" t="s">
        <v>189</v>
      </c>
      <c r="E853" s="39" t="str">
        <f t="shared" si="2565"/>
        <v>0707</v>
      </c>
      <c r="F853" s="38" t="s">
        <v>542</v>
      </c>
      <c r="G853" s="39"/>
      <c r="H853" s="40" t="s">
        <v>543</v>
      </c>
      <c r="I853" s="18">
        <f t="shared" si="2654"/>
        <v>100</v>
      </c>
      <c r="J853" s="18">
        <f t="shared" si="2655"/>
        <v>100</v>
      </c>
      <c r="K853" s="18">
        <f t="shared" si="2656"/>
        <v>100</v>
      </c>
      <c r="L853" s="18">
        <f t="shared" si="2657"/>
        <v>0</v>
      </c>
      <c r="M853" s="18">
        <f t="shared" si="2658"/>
        <v>0</v>
      </c>
      <c r="N853" s="18">
        <f t="shared" si="2659"/>
        <v>0</v>
      </c>
      <c r="O853" s="18">
        <f t="shared" si="2660"/>
        <v>0</v>
      </c>
      <c r="P853" s="18">
        <f t="shared" si="2661"/>
        <v>0</v>
      </c>
      <c r="Q853" s="18">
        <f t="shared" si="2662"/>
        <v>0</v>
      </c>
      <c r="R853" s="18">
        <f t="shared" si="2663"/>
        <v>0</v>
      </c>
      <c r="S853" s="18">
        <f t="shared" si="2664"/>
        <v>0</v>
      </c>
      <c r="T853" s="18">
        <f t="shared" si="2651"/>
        <v>100</v>
      </c>
      <c r="U853" s="18">
        <f t="shared" si="2566"/>
        <v>100</v>
      </c>
      <c r="V853" s="18">
        <f t="shared" si="2567"/>
        <v>100</v>
      </c>
      <c r="W853" s="18">
        <f t="shared" si="2665"/>
        <v>0</v>
      </c>
      <c r="X853" s="18">
        <f t="shared" si="2666"/>
        <v>0</v>
      </c>
      <c r="Y853" s="18">
        <f t="shared" si="2667"/>
        <v>0</v>
      </c>
      <c r="Z853" s="18">
        <f t="shared" si="2668"/>
        <v>0</v>
      </c>
      <c r="AA853" s="18">
        <f t="shared" si="2669"/>
        <v>0</v>
      </c>
      <c r="AB853" s="18">
        <f t="shared" si="2670"/>
        <v>0</v>
      </c>
      <c r="AC853" s="18">
        <f t="shared" si="2671"/>
        <v>0</v>
      </c>
      <c r="AD853" s="18">
        <f t="shared" si="2672"/>
        <v>0</v>
      </c>
      <c r="AE853" s="18">
        <f t="shared" si="2673"/>
        <v>0</v>
      </c>
      <c r="AF853" s="41">
        <f t="shared" si="2674"/>
        <v>100</v>
      </c>
      <c r="AG853" s="41">
        <f t="shared" si="2675"/>
        <v>0</v>
      </c>
      <c r="AH853" s="41">
        <f t="shared" si="2676"/>
        <v>0</v>
      </c>
      <c r="AI853" s="41">
        <f t="shared" si="2677"/>
        <v>0</v>
      </c>
      <c r="AJ853" s="41">
        <f t="shared" si="2678"/>
        <v>0</v>
      </c>
      <c r="AK853" s="41">
        <f t="shared" si="2679"/>
        <v>0</v>
      </c>
      <c r="AL853" s="41">
        <f t="shared" si="2680"/>
        <v>100</v>
      </c>
      <c r="AM853" s="41">
        <f t="shared" si="2681"/>
        <v>0</v>
      </c>
      <c r="AN853" s="41">
        <f t="shared" si="2682"/>
        <v>0</v>
      </c>
      <c r="AO853" s="14">
        <f t="shared" si="2683"/>
        <v>100</v>
      </c>
      <c r="AP853" s="42">
        <f t="shared" si="2684"/>
        <v>100</v>
      </c>
      <c r="AQ853" s="42">
        <f t="shared" si="2685"/>
        <v>0</v>
      </c>
      <c r="AR853" s="42">
        <f t="shared" si="2686"/>
        <v>0</v>
      </c>
      <c r="AS853" s="42">
        <f t="shared" si="2687"/>
        <v>0</v>
      </c>
      <c r="AT853" s="42">
        <f t="shared" si="2688"/>
        <v>0</v>
      </c>
      <c r="AU853" s="42">
        <f t="shared" si="2568"/>
        <v>100</v>
      </c>
      <c r="AV853" s="42">
        <f t="shared" si="2569"/>
        <v>0</v>
      </c>
      <c r="AW853" s="42">
        <f t="shared" si="2570"/>
        <v>100</v>
      </c>
      <c r="AX853" s="42">
        <f t="shared" si="2571"/>
        <v>100</v>
      </c>
      <c r="AY853" s="42">
        <f t="shared" si="2572"/>
        <v>100</v>
      </c>
      <c r="AZ853" s="42">
        <f t="shared" si="2689"/>
        <v>0</v>
      </c>
      <c r="BA853" s="43">
        <f t="shared" si="2573"/>
        <v>100</v>
      </c>
      <c r="BB853" s="20"/>
    </row>
    <row r="854" spans="2:54" ht="31.2" x14ac:dyDescent="0.3">
      <c r="B854" s="38" t="s">
        <v>480</v>
      </c>
      <c r="C854" s="38" t="s">
        <v>189</v>
      </c>
      <c r="D854" s="38" t="s">
        <v>189</v>
      </c>
      <c r="E854" s="39" t="str">
        <f t="shared" si="2565"/>
        <v>0707</v>
      </c>
      <c r="F854" s="38" t="s">
        <v>542</v>
      </c>
      <c r="G854" s="38" t="s">
        <v>54</v>
      </c>
      <c r="H854" s="40" t="s">
        <v>55</v>
      </c>
      <c r="I854" s="18">
        <v>100</v>
      </c>
      <c r="J854" s="18">
        <v>100</v>
      </c>
      <c r="K854" s="18">
        <v>100</v>
      </c>
      <c r="L854" s="18"/>
      <c r="M854" s="18"/>
      <c r="N854" s="18"/>
      <c r="O854" s="18">
        <v>0</v>
      </c>
      <c r="P854" s="18">
        <v>0</v>
      </c>
      <c r="Q854" s="18">
        <v>0</v>
      </c>
      <c r="R854" s="18">
        <v>0</v>
      </c>
      <c r="S854" s="18"/>
      <c r="T854" s="18">
        <f t="shared" si="2651"/>
        <v>100</v>
      </c>
      <c r="U854" s="18">
        <f t="shared" si="2566"/>
        <v>100</v>
      </c>
      <c r="V854" s="18">
        <f t="shared" si="2567"/>
        <v>100</v>
      </c>
      <c r="W854" s="18"/>
      <c r="X854" s="18"/>
      <c r="Y854" s="18"/>
      <c r="Z854" s="18"/>
      <c r="AA854" s="18"/>
      <c r="AB854" s="18"/>
      <c r="AC854" s="18"/>
      <c r="AD854" s="18"/>
      <c r="AE854" s="18"/>
      <c r="AF854" s="41">
        <v>100</v>
      </c>
      <c r="AG854" s="41"/>
      <c r="AH854" s="41">
        <v>0</v>
      </c>
      <c r="AI854" s="41">
        <v>0</v>
      </c>
      <c r="AJ854" s="41">
        <v>0</v>
      </c>
      <c r="AK854" s="41">
        <v>0</v>
      </c>
      <c r="AL854" s="41">
        <v>100</v>
      </c>
      <c r="AM854" s="41">
        <v>0</v>
      </c>
      <c r="AN854" s="41">
        <v>0</v>
      </c>
      <c r="AO854" s="42">
        <v>100</v>
      </c>
      <c r="AP854" s="42">
        <v>100</v>
      </c>
      <c r="AQ854" s="42">
        <v>0</v>
      </c>
      <c r="AR854" s="42">
        <v>0</v>
      </c>
      <c r="AS854" s="42">
        <v>0</v>
      </c>
      <c r="AT854" s="42">
        <v>0</v>
      </c>
      <c r="AU854" s="42">
        <f t="shared" si="2568"/>
        <v>100</v>
      </c>
      <c r="AV854" s="42">
        <f t="shared" si="2569"/>
        <v>0</v>
      </c>
      <c r="AW854" s="42">
        <f t="shared" si="2570"/>
        <v>100</v>
      </c>
      <c r="AX854" s="42">
        <f t="shared" si="2571"/>
        <v>100</v>
      </c>
      <c r="AY854" s="42">
        <f t="shared" si="2572"/>
        <v>100</v>
      </c>
      <c r="AZ854" s="42"/>
      <c r="BA854" s="43">
        <f t="shared" si="2573"/>
        <v>100</v>
      </c>
      <c r="BB854" s="44"/>
    </row>
    <row r="855" spans="2:54" s="21" customFormat="1" x14ac:dyDescent="0.3">
      <c r="B855" s="22" t="s">
        <v>480</v>
      </c>
      <c r="C855" s="22" t="s">
        <v>103</v>
      </c>
      <c r="D855" s="22"/>
      <c r="E855" s="23" t="str">
        <f t="shared" si="2565"/>
        <v>08</v>
      </c>
      <c r="F855" s="22"/>
      <c r="G855" s="22"/>
      <c r="H855" s="24" t="s">
        <v>104</v>
      </c>
      <c r="I855" s="25">
        <f t="shared" si="2654"/>
        <v>266</v>
      </c>
      <c r="J855" s="25">
        <f t="shared" si="2655"/>
        <v>966</v>
      </c>
      <c r="K855" s="25">
        <f t="shared" si="2656"/>
        <v>266</v>
      </c>
      <c r="L855" s="25">
        <f t="shared" si="2657"/>
        <v>0</v>
      </c>
      <c r="M855" s="25">
        <f t="shared" si="2658"/>
        <v>0</v>
      </c>
      <c r="N855" s="25">
        <f t="shared" si="2659"/>
        <v>0</v>
      </c>
      <c r="O855" s="25">
        <f t="shared" si="2660"/>
        <v>0</v>
      </c>
      <c r="P855" s="25">
        <f t="shared" si="2661"/>
        <v>0</v>
      </c>
      <c r="Q855" s="25">
        <f t="shared" si="2662"/>
        <v>0</v>
      </c>
      <c r="R855" s="25">
        <f t="shared" si="2663"/>
        <v>0</v>
      </c>
      <c r="S855" s="25">
        <f t="shared" si="2664"/>
        <v>0</v>
      </c>
      <c r="T855" s="25">
        <f t="shared" si="2651"/>
        <v>266</v>
      </c>
      <c r="U855" s="25">
        <f t="shared" si="2566"/>
        <v>966</v>
      </c>
      <c r="V855" s="25">
        <f t="shared" si="2567"/>
        <v>266</v>
      </c>
      <c r="W855" s="25">
        <f t="shared" si="2665"/>
        <v>0</v>
      </c>
      <c r="X855" s="25">
        <f t="shared" si="2666"/>
        <v>0</v>
      </c>
      <c r="Y855" s="25">
        <f t="shared" si="2667"/>
        <v>0</v>
      </c>
      <c r="Z855" s="25">
        <f t="shared" si="2668"/>
        <v>0</v>
      </c>
      <c r="AA855" s="25">
        <f t="shared" si="2669"/>
        <v>0</v>
      </c>
      <c r="AB855" s="25">
        <f t="shared" si="2670"/>
        <v>0</v>
      </c>
      <c r="AC855" s="25">
        <f t="shared" si="2671"/>
        <v>0</v>
      </c>
      <c r="AD855" s="25">
        <f t="shared" si="2672"/>
        <v>0</v>
      </c>
      <c r="AE855" s="25">
        <f t="shared" si="2673"/>
        <v>0</v>
      </c>
      <c r="AF855" s="26">
        <f t="shared" si="2674"/>
        <v>1891</v>
      </c>
      <c r="AG855" s="26">
        <f t="shared" si="2675"/>
        <v>0</v>
      </c>
      <c r="AH855" s="26">
        <f t="shared" si="2676"/>
        <v>0</v>
      </c>
      <c r="AI855" s="26">
        <f t="shared" si="2677"/>
        <v>0</v>
      </c>
      <c r="AJ855" s="26">
        <f t="shared" si="2678"/>
        <v>0</v>
      </c>
      <c r="AK855" s="26">
        <f t="shared" si="2679"/>
        <v>0</v>
      </c>
      <c r="AL855" s="26">
        <f t="shared" si="2680"/>
        <v>1891</v>
      </c>
      <c r="AM855" s="26">
        <f t="shared" si="2681"/>
        <v>0</v>
      </c>
      <c r="AN855" s="26">
        <f t="shared" si="2682"/>
        <v>0</v>
      </c>
      <c r="AO855" s="45">
        <f t="shared" si="2683"/>
        <v>1326</v>
      </c>
      <c r="AP855" s="27">
        <f t="shared" si="2684"/>
        <v>1891</v>
      </c>
      <c r="AQ855" s="27">
        <f t="shared" si="2685"/>
        <v>0</v>
      </c>
      <c r="AR855" s="27">
        <f t="shared" si="2686"/>
        <v>0</v>
      </c>
      <c r="AS855" s="27">
        <f t="shared" si="2687"/>
        <v>0</v>
      </c>
      <c r="AT855" s="27">
        <f t="shared" si="2688"/>
        <v>0</v>
      </c>
      <c r="AU855" s="27">
        <f t="shared" si="2568"/>
        <v>1891</v>
      </c>
      <c r="AV855" s="27">
        <f t="shared" si="2569"/>
        <v>-1625</v>
      </c>
      <c r="AW855" s="27">
        <f t="shared" si="2570"/>
        <v>266</v>
      </c>
      <c r="AX855" s="27">
        <f t="shared" si="2571"/>
        <v>966</v>
      </c>
      <c r="AY855" s="27">
        <f t="shared" si="2572"/>
        <v>266</v>
      </c>
      <c r="AZ855" s="27">
        <f t="shared" si="2689"/>
        <v>0</v>
      </c>
      <c r="BA855" s="28">
        <f t="shared" si="2573"/>
        <v>100</v>
      </c>
      <c r="BB855" s="20"/>
    </row>
    <row r="856" spans="2:54" s="30" customFormat="1" x14ac:dyDescent="0.3">
      <c r="B856" s="31" t="s">
        <v>480</v>
      </c>
      <c r="C856" s="31" t="s">
        <v>103</v>
      </c>
      <c r="D856" s="31" t="s">
        <v>42</v>
      </c>
      <c r="E856" s="29" t="str">
        <f t="shared" si="2565"/>
        <v>0801</v>
      </c>
      <c r="F856" s="31"/>
      <c r="G856" s="31"/>
      <c r="H856" s="32" t="s">
        <v>105</v>
      </c>
      <c r="I856" s="33">
        <f t="shared" si="2654"/>
        <v>266</v>
      </c>
      <c r="J856" s="33">
        <f t="shared" si="2655"/>
        <v>966</v>
      </c>
      <c r="K856" s="33">
        <f t="shared" si="2656"/>
        <v>266</v>
      </c>
      <c r="L856" s="33">
        <f t="shared" si="2657"/>
        <v>0</v>
      </c>
      <c r="M856" s="33">
        <f t="shared" si="2658"/>
        <v>0</v>
      </c>
      <c r="N856" s="33">
        <f t="shared" si="2659"/>
        <v>0</v>
      </c>
      <c r="O856" s="33">
        <f>O857+O862</f>
        <v>0</v>
      </c>
      <c r="P856" s="33">
        <f>P857+P862</f>
        <v>0</v>
      </c>
      <c r="Q856" s="33">
        <f>Q857+Q862</f>
        <v>0</v>
      </c>
      <c r="R856" s="33">
        <f>R857+R862</f>
        <v>0</v>
      </c>
      <c r="S856" s="33">
        <f t="shared" si="2664"/>
        <v>0</v>
      </c>
      <c r="T856" s="33">
        <f t="shared" si="2651"/>
        <v>266</v>
      </c>
      <c r="U856" s="33">
        <f t="shared" si="2566"/>
        <v>966</v>
      </c>
      <c r="V856" s="33">
        <f t="shared" si="2567"/>
        <v>266</v>
      </c>
      <c r="W856" s="33">
        <f t="shared" si="2665"/>
        <v>0</v>
      </c>
      <c r="X856" s="33">
        <f t="shared" si="2666"/>
        <v>0</v>
      </c>
      <c r="Y856" s="33">
        <f t="shared" si="2667"/>
        <v>0</v>
      </c>
      <c r="Z856" s="33">
        <f t="shared" si="2668"/>
        <v>0</v>
      </c>
      <c r="AA856" s="33">
        <f t="shared" si="2669"/>
        <v>0</v>
      </c>
      <c r="AB856" s="33">
        <f t="shared" si="2670"/>
        <v>0</v>
      </c>
      <c r="AC856" s="33">
        <f t="shared" si="2671"/>
        <v>0</v>
      </c>
      <c r="AD856" s="33">
        <f t="shared" si="2672"/>
        <v>0</v>
      </c>
      <c r="AE856" s="33">
        <f t="shared" si="2673"/>
        <v>0</v>
      </c>
      <c r="AF856" s="34">
        <f t="shared" ref="AF856:AT856" si="2690">AF857+AF862</f>
        <v>1891</v>
      </c>
      <c r="AG856" s="34">
        <f t="shared" si="2690"/>
        <v>0</v>
      </c>
      <c r="AH856" s="34">
        <f t="shared" si="2690"/>
        <v>0</v>
      </c>
      <c r="AI856" s="34">
        <f t="shared" si="2690"/>
        <v>0</v>
      </c>
      <c r="AJ856" s="34">
        <f t="shared" si="2690"/>
        <v>0</v>
      </c>
      <c r="AK856" s="34">
        <f t="shared" si="2690"/>
        <v>0</v>
      </c>
      <c r="AL856" s="34">
        <f t="shared" si="2690"/>
        <v>1891</v>
      </c>
      <c r="AM856" s="34">
        <f t="shared" si="2690"/>
        <v>0</v>
      </c>
      <c r="AN856" s="34">
        <f t="shared" si="2690"/>
        <v>0</v>
      </c>
      <c r="AO856" s="36">
        <f t="shared" si="2690"/>
        <v>1326</v>
      </c>
      <c r="AP856" s="36">
        <f t="shared" si="2690"/>
        <v>1891</v>
      </c>
      <c r="AQ856" s="36">
        <f t="shared" si="2690"/>
        <v>0</v>
      </c>
      <c r="AR856" s="36">
        <f t="shared" si="2690"/>
        <v>0</v>
      </c>
      <c r="AS856" s="36">
        <f t="shared" si="2690"/>
        <v>0</v>
      </c>
      <c r="AT856" s="36">
        <f t="shared" si="2690"/>
        <v>0</v>
      </c>
      <c r="AU856" s="36">
        <f t="shared" si="2568"/>
        <v>1891</v>
      </c>
      <c r="AV856" s="36">
        <f t="shared" si="2569"/>
        <v>-1625</v>
      </c>
      <c r="AW856" s="36">
        <f t="shared" si="2570"/>
        <v>266</v>
      </c>
      <c r="AX856" s="36">
        <f t="shared" si="2571"/>
        <v>966</v>
      </c>
      <c r="AY856" s="36">
        <f t="shared" si="2572"/>
        <v>266</v>
      </c>
      <c r="AZ856" s="36">
        <f t="shared" si="2689"/>
        <v>0</v>
      </c>
      <c r="BA856" s="37">
        <f t="shared" si="2573"/>
        <v>100</v>
      </c>
      <c r="BB856" s="20"/>
    </row>
    <row r="857" spans="2:54" ht="31.2" x14ac:dyDescent="0.3">
      <c r="B857" s="38" t="s">
        <v>480</v>
      </c>
      <c r="C857" s="38" t="s">
        <v>103</v>
      </c>
      <c r="D857" s="38" t="s">
        <v>42</v>
      </c>
      <c r="E857" s="39" t="str">
        <f t="shared" si="2565"/>
        <v>0801</v>
      </c>
      <c r="F857" s="38" t="s">
        <v>106</v>
      </c>
      <c r="G857" s="38"/>
      <c r="H857" s="40" t="s">
        <v>107</v>
      </c>
      <c r="I857" s="18">
        <f t="shared" si="2654"/>
        <v>266</v>
      </c>
      <c r="J857" s="18">
        <f t="shared" si="2655"/>
        <v>966</v>
      </c>
      <c r="K857" s="18">
        <f t="shared" si="2656"/>
        <v>266</v>
      </c>
      <c r="L857" s="18">
        <f t="shared" si="2657"/>
        <v>0</v>
      </c>
      <c r="M857" s="18">
        <f t="shared" si="2658"/>
        <v>0</v>
      </c>
      <c r="N857" s="18">
        <f t="shared" si="2659"/>
        <v>0</v>
      </c>
      <c r="O857" s="18">
        <f t="shared" ref="O857:O862" si="2691">O858</f>
        <v>0</v>
      </c>
      <c r="P857" s="18">
        <f t="shared" ref="P857:P862" si="2692">P858</f>
        <v>0</v>
      </c>
      <c r="Q857" s="18">
        <f t="shared" ref="Q857:Q862" si="2693">Q858</f>
        <v>0</v>
      </c>
      <c r="R857" s="18">
        <f t="shared" ref="R857:R862" si="2694">R858</f>
        <v>0</v>
      </c>
      <c r="S857" s="18">
        <f t="shared" si="2664"/>
        <v>0</v>
      </c>
      <c r="T857" s="18">
        <f t="shared" si="2651"/>
        <v>266</v>
      </c>
      <c r="U857" s="18">
        <f t="shared" si="2566"/>
        <v>966</v>
      </c>
      <c r="V857" s="18">
        <f t="shared" si="2567"/>
        <v>266</v>
      </c>
      <c r="W857" s="18">
        <f t="shared" si="2665"/>
        <v>0</v>
      </c>
      <c r="X857" s="18">
        <f t="shared" si="2666"/>
        <v>0</v>
      </c>
      <c r="Y857" s="18">
        <f t="shared" si="2667"/>
        <v>0</v>
      </c>
      <c r="Z857" s="18">
        <f t="shared" si="2668"/>
        <v>0</v>
      </c>
      <c r="AA857" s="18">
        <f t="shared" si="2669"/>
        <v>0</v>
      </c>
      <c r="AB857" s="18">
        <f t="shared" si="2670"/>
        <v>0</v>
      </c>
      <c r="AC857" s="18">
        <f t="shared" si="2671"/>
        <v>0</v>
      </c>
      <c r="AD857" s="18">
        <f t="shared" si="2672"/>
        <v>0</v>
      </c>
      <c r="AE857" s="18">
        <f t="shared" si="2673"/>
        <v>0</v>
      </c>
      <c r="AF857" s="41">
        <f t="shared" ref="AF857:AF862" si="2695">AF858</f>
        <v>266</v>
      </c>
      <c r="AG857" s="41">
        <f t="shared" ref="AG857:AG862" si="2696">AG858</f>
        <v>0</v>
      </c>
      <c r="AH857" s="41">
        <f t="shared" ref="AH857:AH862" si="2697">AH858</f>
        <v>0</v>
      </c>
      <c r="AI857" s="41">
        <f t="shared" ref="AI857:AI862" si="2698">AI858</f>
        <v>0</v>
      </c>
      <c r="AJ857" s="41">
        <f t="shared" ref="AJ857:AJ862" si="2699">AJ858</f>
        <v>0</v>
      </c>
      <c r="AK857" s="41">
        <f t="shared" ref="AK857:AK862" si="2700">AK858</f>
        <v>0</v>
      </c>
      <c r="AL857" s="41">
        <f t="shared" ref="AL857:AL862" si="2701">AL858</f>
        <v>266</v>
      </c>
      <c r="AM857" s="41">
        <f t="shared" ref="AM857:AM862" si="2702">AM858</f>
        <v>0</v>
      </c>
      <c r="AN857" s="41">
        <f t="shared" ref="AN857:AN862" si="2703">AN858</f>
        <v>0</v>
      </c>
      <c r="AO857" s="14">
        <f t="shared" ref="AO857:AO862" si="2704">AO858</f>
        <v>216</v>
      </c>
      <c r="AP857" s="42">
        <f t="shared" ref="AP857:AP862" si="2705">AP858</f>
        <v>266</v>
      </c>
      <c r="AQ857" s="42">
        <f t="shared" ref="AQ857:AQ862" si="2706">AQ858</f>
        <v>0</v>
      </c>
      <c r="AR857" s="42">
        <f t="shared" ref="AR857:AR862" si="2707">AR858</f>
        <v>0</v>
      </c>
      <c r="AS857" s="42">
        <f t="shared" ref="AS857:AS862" si="2708">AS858</f>
        <v>0</v>
      </c>
      <c r="AT857" s="42">
        <f t="shared" ref="AT857:AT862" si="2709">AT858</f>
        <v>0</v>
      </c>
      <c r="AU857" s="42">
        <f t="shared" si="2568"/>
        <v>266</v>
      </c>
      <c r="AV857" s="42">
        <f t="shared" si="2569"/>
        <v>0</v>
      </c>
      <c r="AW857" s="42">
        <f t="shared" si="2570"/>
        <v>266</v>
      </c>
      <c r="AX857" s="42">
        <f t="shared" si="2571"/>
        <v>966</v>
      </c>
      <c r="AY857" s="42">
        <f t="shared" si="2572"/>
        <v>266</v>
      </c>
      <c r="AZ857" s="42">
        <f t="shared" si="2689"/>
        <v>0</v>
      </c>
      <c r="BA857" s="43">
        <f t="shared" si="2573"/>
        <v>100</v>
      </c>
      <c r="BB857" s="20"/>
    </row>
    <row r="858" spans="2:54" x14ac:dyDescent="0.3">
      <c r="B858" s="38" t="s">
        <v>480</v>
      </c>
      <c r="C858" s="38" t="s">
        <v>103</v>
      </c>
      <c r="D858" s="38" t="s">
        <v>42</v>
      </c>
      <c r="E858" s="39" t="str">
        <f t="shared" si="2565"/>
        <v>0801</v>
      </c>
      <c r="F858" s="38" t="s">
        <v>164</v>
      </c>
      <c r="G858" s="38"/>
      <c r="H858" s="40" t="s">
        <v>49</v>
      </c>
      <c r="I858" s="18">
        <f t="shared" si="2654"/>
        <v>266</v>
      </c>
      <c r="J858" s="18">
        <f t="shared" si="2655"/>
        <v>966</v>
      </c>
      <c r="K858" s="18">
        <f t="shared" si="2656"/>
        <v>266</v>
      </c>
      <c r="L858" s="18">
        <f t="shared" si="2657"/>
        <v>0</v>
      </c>
      <c r="M858" s="18">
        <f t="shared" si="2658"/>
        <v>0</v>
      </c>
      <c r="N858" s="18">
        <f t="shared" si="2659"/>
        <v>0</v>
      </c>
      <c r="O858" s="18">
        <f t="shared" si="2691"/>
        <v>0</v>
      </c>
      <c r="P858" s="18">
        <f t="shared" si="2692"/>
        <v>0</v>
      </c>
      <c r="Q858" s="18">
        <f t="shared" si="2693"/>
        <v>0</v>
      </c>
      <c r="R858" s="18">
        <f t="shared" si="2694"/>
        <v>0</v>
      </c>
      <c r="S858" s="18">
        <f t="shared" si="2664"/>
        <v>0</v>
      </c>
      <c r="T858" s="18">
        <f t="shared" si="2651"/>
        <v>266</v>
      </c>
      <c r="U858" s="18">
        <f t="shared" si="2566"/>
        <v>966</v>
      </c>
      <c r="V858" s="18">
        <f t="shared" si="2567"/>
        <v>266</v>
      </c>
      <c r="W858" s="18">
        <f t="shared" si="2665"/>
        <v>0</v>
      </c>
      <c r="X858" s="18">
        <f t="shared" si="2666"/>
        <v>0</v>
      </c>
      <c r="Y858" s="18">
        <f t="shared" si="2667"/>
        <v>0</v>
      </c>
      <c r="Z858" s="18">
        <f t="shared" si="2668"/>
        <v>0</v>
      </c>
      <c r="AA858" s="18">
        <f t="shared" si="2669"/>
        <v>0</v>
      </c>
      <c r="AB858" s="18">
        <f t="shared" si="2670"/>
        <v>0</v>
      </c>
      <c r="AC858" s="18">
        <f t="shared" si="2671"/>
        <v>0</v>
      </c>
      <c r="AD858" s="18">
        <f t="shared" si="2672"/>
        <v>0</v>
      </c>
      <c r="AE858" s="18">
        <f t="shared" si="2673"/>
        <v>0</v>
      </c>
      <c r="AF858" s="41">
        <f t="shared" si="2695"/>
        <v>266</v>
      </c>
      <c r="AG858" s="41">
        <f t="shared" si="2696"/>
        <v>0</v>
      </c>
      <c r="AH858" s="41">
        <f t="shared" si="2697"/>
        <v>0</v>
      </c>
      <c r="AI858" s="41">
        <f t="shared" si="2698"/>
        <v>0</v>
      </c>
      <c r="AJ858" s="41">
        <f t="shared" si="2699"/>
        <v>0</v>
      </c>
      <c r="AK858" s="41">
        <f t="shared" si="2700"/>
        <v>0</v>
      </c>
      <c r="AL858" s="41">
        <f t="shared" si="2701"/>
        <v>266</v>
      </c>
      <c r="AM858" s="41">
        <f t="shared" si="2702"/>
        <v>0</v>
      </c>
      <c r="AN858" s="41">
        <f t="shared" si="2703"/>
        <v>0</v>
      </c>
      <c r="AO858" s="42">
        <f t="shared" si="2704"/>
        <v>216</v>
      </c>
      <c r="AP858" s="42">
        <f t="shared" si="2705"/>
        <v>266</v>
      </c>
      <c r="AQ858" s="42">
        <f t="shared" si="2706"/>
        <v>0</v>
      </c>
      <c r="AR858" s="42">
        <f t="shared" si="2707"/>
        <v>0</v>
      </c>
      <c r="AS858" s="42">
        <f t="shared" si="2708"/>
        <v>0</v>
      </c>
      <c r="AT858" s="42">
        <f t="shared" si="2709"/>
        <v>0</v>
      </c>
      <c r="AU858" s="42">
        <f t="shared" si="2568"/>
        <v>266</v>
      </c>
      <c r="AV858" s="42">
        <f t="shared" si="2569"/>
        <v>0</v>
      </c>
      <c r="AW858" s="42">
        <f t="shared" si="2570"/>
        <v>266</v>
      </c>
      <c r="AX858" s="42">
        <f t="shared" si="2571"/>
        <v>966</v>
      </c>
      <c r="AY858" s="42">
        <f t="shared" si="2572"/>
        <v>266</v>
      </c>
      <c r="AZ858" s="42">
        <f t="shared" si="2689"/>
        <v>0</v>
      </c>
      <c r="BA858" s="43">
        <f t="shared" si="2573"/>
        <v>100</v>
      </c>
      <c r="BB858" s="20"/>
    </row>
    <row r="859" spans="2:54" ht="31.2" x14ac:dyDescent="0.3">
      <c r="B859" s="38" t="s">
        <v>480</v>
      </c>
      <c r="C859" s="38" t="s">
        <v>103</v>
      </c>
      <c r="D859" s="38" t="s">
        <v>42</v>
      </c>
      <c r="E859" s="39" t="str">
        <f t="shared" si="2565"/>
        <v>0801</v>
      </c>
      <c r="F859" s="38" t="s">
        <v>165</v>
      </c>
      <c r="G859" s="38"/>
      <c r="H859" s="40" t="s">
        <v>166</v>
      </c>
      <c r="I859" s="18">
        <f t="shared" si="2654"/>
        <v>266</v>
      </c>
      <c r="J859" s="18">
        <f t="shared" si="2655"/>
        <v>966</v>
      </c>
      <c r="K859" s="18">
        <f t="shared" si="2656"/>
        <v>266</v>
      </c>
      <c r="L859" s="18">
        <f t="shared" si="2657"/>
        <v>0</v>
      </c>
      <c r="M859" s="18">
        <f t="shared" si="2658"/>
        <v>0</v>
      </c>
      <c r="N859" s="18">
        <f t="shared" si="2659"/>
        <v>0</v>
      </c>
      <c r="O859" s="18">
        <f t="shared" si="2691"/>
        <v>0</v>
      </c>
      <c r="P859" s="18">
        <f t="shared" si="2692"/>
        <v>0</v>
      </c>
      <c r="Q859" s="18">
        <f t="shared" si="2693"/>
        <v>0</v>
      </c>
      <c r="R859" s="18">
        <f t="shared" si="2694"/>
        <v>0</v>
      </c>
      <c r="S859" s="18">
        <f t="shared" si="2664"/>
        <v>0</v>
      </c>
      <c r="T859" s="18">
        <f t="shared" si="2651"/>
        <v>266</v>
      </c>
      <c r="U859" s="18">
        <f t="shared" si="2566"/>
        <v>966</v>
      </c>
      <c r="V859" s="18">
        <f t="shared" si="2567"/>
        <v>266</v>
      </c>
      <c r="W859" s="18">
        <f t="shared" si="2665"/>
        <v>0</v>
      </c>
      <c r="X859" s="18">
        <f t="shared" si="2666"/>
        <v>0</v>
      </c>
      <c r="Y859" s="18">
        <f t="shared" si="2667"/>
        <v>0</v>
      </c>
      <c r="Z859" s="18">
        <f t="shared" si="2668"/>
        <v>0</v>
      </c>
      <c r="AA859" s="18">
        <f t="shared" si="2669"/>
        <v>0</v>
      </c>
      <c r="AB859" s="18">
        <f t="shared" si="2670"/>
        <v>0</v>
      </c>
      <c r="AC859" s="18">
        <f t="shared" si="2671"/>
        <v>0</v>
      </c>
      <c r="AD859" s="18">
        <f t="shared" si="2672"/>
        <v>0</v>
      </c>
      <c r="AE859" s="18">
        <f t="shared" si="2673"/>
        <v>0</v>
      </c>
      <c r="AF859" s="41">
        <f t="shared" si="2695"/>
        <v>266</v>
      </c>
      <c r="AG859" s="41">
        <f t="shared" si="2696"/>
        <v>0</v>
      </c>
      <c r="AH859" s="41">
        <f t="shared" si="2697"/>
        <v>0</v>
      </c>
      <c r="AI859" s="41">
        <f t="shared" si="2698"/>
        <v>0</v>
      </c>
      <c r="AJ859" s="41">
        <f t="shared" si="2699"/>
        <v>0</v>
      </c>
      <c r="AK859" s="41">
        <f t="shared" si="2700"/>
        <v>0</v>
      </c>
      <c r="AL859" s="41">
        <f t="shared" si="2701"/>
        <v>266</v>
      </c>
      <c r="AM859" s="41">
        <f t="shared" si="2702"/>
        <v>0</v>
      </c>
      <c r="AN859" s="41">
        <f t="shared" si="2703"/>
        <v>0</v>
      </c>
      <c r="AO859" s="14">
        <f t="shared" si="2704"/>
        <v>216</v>
      </c>
      <c r="AP859" s="42">
        <f t="shared" si="2705"/>
        <v>266</v>
      </c>
      <c r="AQ859" s="42">
        <f t="shared" si="2706"/>
        <v>0</v>
      </c>
      <c r="AR859" s="42">
        <f t="shared" si="2707"/>
        <v>0</v>
      </c>
      <c r="AS859" s="42">
        <f t="shared" si="2708"/>
        <v>0</v>
      </c>
      <c r="AT859" s="42">
        <f t="shared" si="2709"/>
        <v>0</v>
      </c>
      <c r="AU859" s="42">
        <f t="shared" si="2568"/>
        <v>266</v>
      </c>
      <c r="AV859" s="42">
        <f t="shared" si="2569"/>
        <v>0</v>
      </c>
      <c r="AW859" s="42">
        <f t="shared" si="2570"/>
        <v>266</v>
      </c>
      <c r="AX859" s="42">
        <f t="shared" si="2571"/>
        <v>966</v>
      </c>
      <c r="AY859" s="42">
        <f t="shared" si="2572"/>
        <v>266</v>
      </c>
      <c r="AZ859" s="42">
        <f t="shared" si="2689"/>
        <v>0</v>
      </c>
      <c r="BA859" s="43">
        <f t="shared" si="2573"/>
        <v>100</v>
      </c>
      <c r="BB859" s="20"/>
    </row>
    <row r="860" spans="2:54" ht="31.2" x14ac:dyDescent="0.3">
      <c r="B860" s="38" t="s">
        <v>480</v>
      </c>
      <c r="C860" s="38" t="s">
        <v>103</v>
      </c>
      <c r="D860" s="38" t="s">
        <v>42</v>
      </c>
      <c r="E860" s="39" t="str">
        <f t="shared" si="2565"/>
        <v>0801</v>
      </c>
      <c r="F860" s="38" t="s">
        <v>167</v>
      </c>
      <c r="G860" s="38"/>
      <c r="H860" s="40" t="s">
        <v>168</v>
      </c>
      <c r="I860" s="18">
        <f t="shared" si="2654"/>
        <v>266</v>
      </c>
      <c r="J860" s="18">
        <f t="shared" si="2655"/>
        <v>966</v>
      </c>
      <c r="K860" s="18">
        <f t="shared" si="2656"/>
        <v>266</v>
      </c>
      <c r="L860" s="18">
        <f t="shared" si="2657"/>
        <v>0</v>
      </c>
      <c r="M860" s="18">
        <f t="shared" si="2658"/>
        <v>0</v>
      </c>
      <c r="N860" s="18">
        <f t="shared" si="2659"/>
        <v>0</v>
      </c>
      <c r="O860" s="18">
        <f t="shared" si="2691"/>
        <v>0</v>
      </c>
      <c r="P860" s="18">
        <f t="shared" si="2692"/>
        <v>0</v>
      </c>
      <c r="Q860" s="18">
        <f t="shared" si="2693"/>
        <v>0</v>
      </c>
      <c r="R860" s="18">
        <f t="shared" si="2694"/>
        <v>0</v>
      </c>
      <c r="S860" s="18">
        <f t="shared" si="2664"/>
        <v>0</v>
      </c>
      <c r="T860" s="18">
        <f t="shared" si="2651"/>
        <v>266</v>
      </c>
      <c r="U860" s="18">
        <f t="shared" si="2566"/>
        <v>966</v>
      </c>
      <c r="V860" s="18">
        <f t="shared" si="2567"/>
        <v>266</v>
      </c>
      <c r="W860" s="18">
        <f t="shared" si="2665"/>
        <v>0</v>
      </c>
      <c r="X860" s="18">
        <f t="shared" si="2666"/>
        <v>0</v>
      </c>
      <c r="Y860" s="18">
        <f t="shared" si="2667"/>
        <v>0</v>
      </c>
      <c r="Z860" s="18">
        <f t="shared" si="2668"/>
        <v>0</v>
      </c>
      <c r="AA860" s="18">
        <f t="shared" si="2669"/>
        <v>0</v>
      </c>
      <c r="AB860" s="18">
        <f t="shared" si="2670"/>
        <v>0</v>
      </c>
      <c r="AC860" s="18">
        <f t="shared" si="2671"/>
        <v>0</v>
      </c>
      <c r="AD860" s="18">
        <f t="shared" si="2672"/>
        <v>0</v>
      </c>
      <c r="AE860" s="18">
        <f t="shared" si="2673"/>
        <v>0</v>
      </c>
      <c r="AF860" s="41">
        <f t="shared" si="2695"/>
        <v>266</v>
      </c>
      <c r="AG860" s="41">
        <f t="shared" si="2696"/>
        <v>0</v>
      </c>
      <c r="AH860" s="41">
        <f t="shared" si="2697"/>
        <v>0</v>
      </c>
      <c r="AI860" s="41">
        <f t="shared" si="2698"/>
        <v>0</v>
      </c>
      <c r="AJ860" s="41">
        <f t="shared" si="2699"/>
        <v>0</v>
      </c>
      <c r="AK860" s="41">
        <f t="shared" si="2700"/>
        <v>0</v>
      </c>
      <c r="AL860" s="41">
        <f t="shared" si="2701"/>
        <v>266</v>
      </c>
      <c r="AM860" s="41">
        <f t="shared" si="2702"/>
        <v>0</v>
      </c>
      <c r="AN860" s="41">
        <f t="shared" si="2703"/>
        <v>0</v>
      </c>
      <c r="AO860" s="42">
        <f t="shared" si="2704"/>
        <v>216</v>
      </c>
      <c r="AP860" s="42">
        <f t="shared" si="2705"/>
        <v>266</v>
      </c>
      <c r="AQ860" s="42">
        <f t="shared" si="2706"/>
        <v>0</v>
      </c>
      <c r="AR860" s="42">
        <f t="shared" si="2707"/>
        <v>0</v>
      </c>
      <c r="AS860" s="42">
        <f t="shared" si="2708"/>
        <v>0</v>
      </c>
      <c r="AT860" s="42">
        <f t="shared" si="2709"/>
        <v>0</v>
      </c>
      <c r="AU860" s="42">
        <f t="shared" si="2568"/>
        <v>266</v>
      </c>
      <c r="AV860" s="42">
        <f t="shared" si="2569"/>
        <v>0</v>
      </c>
      <c r="AW860" s="42">
        <f t="shared" si="2570"/>
        <v>266</v>
      </c>
      <c r="AX860" s="42">
        <f t="shared" si="2571"/>
        <v>966</v>
      </c>
      <c r="AY860" s="42">
        <f t="shared" si="2572"/>
        <v>266</v>
      </c>
      <c r="AZ860" s="42">
        <f t="shared" si="2689"/>
        <v>0</v>
      </c>
      <c r="BA860" s="43">
        <f t="shared" si="2573"/>
        <v>100</v>
      </c>
      <c r="BB860" s="20"/>
    </row>
    <row r="861" spans="2:54" ht="31.2" x14ac:dyDescent="0.3">
      <c r="B861" s="38" t="s">
        <v>480</v>
      </c>
      <c r="C861" s="38" t="s">
        <v>103</v>
      </c>
      <c r="D861" s="38" t="s">
        <v>42</v>
      </c>
      <c r="E861" s="39" t="str">
        <f t="shared" si="2565"/>
        <v>0801</v>
      </c>
      <c r="F861" s="38" t="s">
        <v>167</v>
      </c>
      <c r="G861" s="38" t="s">
        <v>54</v>
      </c>
      <c r="H861" s="40" t="s">
        <v>55</v>
      </c>
      <c r="I861" s="18">
        <v>266</v>
      </c>
      <c r="J861" s="18">
        <v>966</v>
      </c>
      <c r="K861" s="18">
        <v>266</v>
      </c>
      <c r="L861" s="18"/>
      <c r="M861" s="18"/>
      <c r="N861" s="18"/>
      <c r="O861" s="18">
        <v>0</v>
      </c>
      <c r="P861" s="18">
        <v>0</v>
      </c>
      <c r="Q861" s="18">
        <v>0</v>
      </c>
      <c r="R861" s="18">
        <v>0</v>
      </c>
      <c r="S861" s="18"/>
      <c r="T861" s="18">
        <f t="shared" si="2651"/>
        <v>266</v>
      </c>
      <c r="U861" s="18">
        <f t="shared" si="2566"/>
        <v>966</v>
      </c>
      <c r="V861" s="18">
        <f t="shared" si="2567"/>
        <v>266</v>
      </c>
      <c r="W861" s="18"/>
      <c r="X861" s="18"/>
      <c r="Y861" s="18"/>
      <c r="Z861" s="18"/>
      <c r="AA861" s="18"/>
      <c r="AB861" s="18"/>
      <c r="AC861" s="18"/>
      <c r="AD861" s="18"/>
      <c r="AE861" s="18"/>
      <c r="AF861" s="41">
        <v>266</v>
      </c>
      <c r="AG861" s="41"/>
      <c r="AH861" s="41">
        <v>0</v>
      </c>
      <c r="AI861" s="41">
        <v>0</v>
      </c>
      <c r="AJ861" s="41">
        <v>0</v>
      </c>
      <c r="AK861" s="41">
        <v>0</v>
      </c>
      <c r="AL861" s="41">
        <v>266</v>
      </c>
      <c r="AM861" s="41">
        <v>0</v>
      </c>
      <c r="AN861" s="41">
        <v>0</v>
      </c>
      <c r="AO861" s="14">
        <v>216</v>
      </c>
      <c r="AP861" s="42">
        <v>266</v>
      </c>
      <c r="AQ861" s="42">
        <v>0</v>
      </c>
      <c r="AR861" s="42">
        <v>0</v>
      </c>
      <c r="AS861" s="42">
        <v>0</v>
      </c>
      <c r="AT861" s="42">
        <v>0</v>
      </c>
      <c r="AU861" s="42">
        <f t="shared" si="2568"/>
        <v>266</v>
      </c>
      <c r="AV861" s="42">
        <f t="shared" si="2569"/>
        <v>0</v>
      </c>
      <c r="AW861" s="42">
        <f t="shared" si="2570"/>
        <v>266</v>
      </c>
      <c r="AX861" s="42">
        <f t="shared" si="2571"/>
        <v>966</v>
      </c>
      <c r="AY861" s="42">
        <f t="shared" si="2572"/>
        <v>266</v>
      </c>
      <c r="AZ861" s="42"/>
      <c r="BA861" s="43">
        <f t="shared" si="2573"/>
        <v>100</v>
      </c>
      <c r="BB861" s="44"/>
    </row>
    <row r="862" spans="2:54" ht="31.2" x14ac:dyDescent="0.3">
      <c r="B862" s="38" t="s">
        <v>480</v>
      </c>
      <c r="C862" s="38" t="s">
        <v>103</v>
      </c>
      <c r="D862" s="38" t="s">
        <v>42</v>
      </c>
      <c r="E862" s="39" t="str">
        <f t="shared" si="2565"/>
        <v>0801</v>
      </c>
      <c r="F862" s="38" t="s">
        <v>72</v>
      </c>
      <c r="G862" s="17"/>
      <c r="H862" s="40" t="s">
        <v>73</v>
      </c>
      <c r="I862" s="18"/>
      <c r="J862" s="18"/>
      <c r="K862" s="18"/>
      <c r="L862" s="18"/>
      <c r="M862" s="18"/>
      <c r="N862" s="18"/>
      <c r="O862" s="18">
        <f t="shared" si="2691"/>
        <v>0</v>
      </c>
      <c r="P862" s="18">
        <f t="shared" si="2692"/>
        <v>0</v>
      </c>
      <c r="Q862" s="18">
        <f t="shared" si="2693"/>
        <v>0</v>
      </c>
      <c r="R862" s="18">
        <f t="shared" si="2694"/>
        <v>0</v>
      </c>
      <c r="S862" s="18"/>
      <c r="T862" s="18">
        <f t="shared" si="2651"/>
        <v>0</v>
      </c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41">
        <f t="shared" si="2695"/>
        <v>1625</v>
      </c>
      <c r="AG862" s="41">
        <f t="shared" si="2696"/>
        <v>0</v>
      </c>
      <c r="AH862" s="41">
        <f t="shared" si="2697"/>
        <v>0</v>
      </c>
      <c r="AI862" s="41">
        <f t="shared" si="2698"/>
        <v>0</v>
      </c>
      <c r="AJ862" s="41">
        <f t="shared" si="2699"/>
        <v>0</v>
      </c>
      <c r="AK862" s="41">
        <f t="shared" si="2700"/>
        <v>0</v>
      </c>
      <c r="AL862" s="41">
        <f t="shared" si="2701"/>
        <v>1625</v>
      </c>
      <c r="AM862" s="41">
        <f t="shared" si="2702"/>
        <v>0</v>
      </c>
      <c r="AN862" s="41">
        <f t="shared" si="2703"/>
        <v>0</v>
      </c>
      <c r="AO862" s="42">
        <f t="shared" si="2704"/>
        <v>1110</v>
      </c>
      <c r="AP862" s="42">
        <f t="shared" si="2705"/>
        <v>1625</v>
      </c>
      <c r="AQ862" s="42">
        <f t="shared" si="2706"/>
        <v>0</v>
      </c>
      <c r="AR862" s="42">
        <f t="shared" si="2707"/>
        <v>0</v>
      </c>
      <c r="AS862" s="42">
        <f t="shared" si="2708"/>
        <v>0</v>
      </c>
      <c r="AT862" s="42">
        <f t="shared" si="2709"/>
        <v>0</v>
      </c>
      <c r="AU862" s="42">
        <f t="shared" si="2568"/>
        <v>1625</v>
      </c>
      <c r="AV862" s="42">
        <f t="shared" si="2569"/>
        <v>-1625</v>
      </c>
      <c r="AW862" s="42"/>
      <c r="AX862" s="42"/>
      <c r="AY862" s="42"/>
      <c r="AZ862" s="42"/>
      <c r="BA862" s="43">
        <f t="shared" si="2573"/>
        <v>100</v>
      </c>
      <c r="BB862" s="44"/>
    </row>
    <row r="863" spans="2:54" ht="46.8" x14ac:dyDescent="0.3">
      <c r="B863" s="38" t="s">
        <v>480</v>
      </c>
      <c r="C863" s="38" t="s">
        <v>103</v>
      </c>
      <c r="D863" s="38" t="s">
        <v>42</v>
      </c>
      <c r="E863" s="39" t="str">
        <f t="shared" si="2565"/>
        <v>0801</v>
      </c>
      <c r="F863" s="38" t="s">
        <v>292</v>
      </c>
      <c r="G863" s="17"/>
      <c r="H863" s="40" t="s">
        <v>293</v>
      </c>
      <c r="I863" s="18"/>
      <c r="J863" s="18"/>
      <c r="K863" s="18"/>
      <c r="L863" s="18"/>
      <c r="M863" s="18"/>
      <c r="N863" s="18"/>
      <c r="O863" s="18">
        <f>O864+O865</f>
        <v>0</v>
      </c>
      <c r="P863" s="18">
        <f>P864+P865</f>
        <v>0</v>
      </c>
      <c r="Q863" s="18">
        <f>Q864+Q865</f>
        <v>0</v>
      </c>
      <c r="R863" s="18">
        <f>R864+R865</f>
        <v>0</v>
      </c>
      <c r="S863" s="18"/>
      <c r="T863" s="18">
        <f t="shared" si="2651"/>
        <v>0</v>
      </c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41">
        <f t="shared" ref="AF863:AT863" si="2710">AF864+AF865</f>
        <v>1625</v>
      </c>
      <c r="AG863" s="41">
        <f t="shared" si="2710"/>
        <v>0</v>
      </c>
      <c r="AH863" s="41">
        <f t="shared" si="2710"/>
        <v>0</v>
      </c>
      <c r="AI863" s="41">
        <f t="shared" si="2710"/>
        <v>0</v>
      </c>
      <c r="AJ863" s="41">
        <f t="shared" si="2710"/>
        <v>0</v>
      </c>
      <c r="AK863" s="41">
        <f t="shared" si="2710"/>
        <v>0</v>
      </c>
      <c r="AL863" s="41">
        <f t="shared" si="2710"/>
        <v>1625</v>
      </c>
      <c r="AM863" s="41">
        <f t="shared" si="2710"/>
        <v>0</v>
      </c>
      <c r="AN863" s="41">
        <f t="shared" si="2710"/>
        <v>0</v>
      </c>
      <c r="AO863" s="14">
        <f t="shared" si="2710"/>
        <v>1110</v>
      </c>
      <c r="AP863" s="42">
        <f t="shared" si="2710"/>
        <v>1625</v>
      </c>
      <c r="AQ863" s="42">
        <f t="shared" si="2710"/>
        <v>0</v>
      </c>
      <c r="AR863" s="42">
        <f t="shared" si="2710"/>
        <v>0</v>
      </c>
      <c r="AS863" s="42">
        <f t="shared" si="2710"/>
        <v>0</v>
      </c>
      <c r="AT863" s="42">
        <f t="shared" si="2710"/>
        <v>0</v>
      </c>
      <c r="AU863" s="42">
        <f t="shared" si="2568"/>
        <v>1625</v>
      </c>
      <c r="AV863" s="42">
        <f t="shared" si="2569"/>
        <v>-1625</v>
      </c>
      <c r="AW863" s="42"/>
      <c r="AX863" s="42"/>
      <c r="AY863" s="42"/>
      <c r="AZ863" s="42"/>
      <c r="BA863" s="43">
        <f t="shared" si="2573"/>
        <v>100</v>
      </c>
      <c r="BB863" s="44"/>
    </row>
    <row r="864" spans="2:54" ht="31.2" x14ac:dyDescent="0.3">
      <c r="B864" s="38" t="s">
        <v>480</v>
      </c>
      <c r="C864" s="38" t="s">
        <v>103</v>
      </c>
      <c r="D864" s="38" t="s">
        <v>42</v>
      </c>
      <c r="E864" s="39" t="str">
        <f t="shared" si="2565"/>
        <v>0801</v>
      </c>
      <c r="F864" s="38" t="s">
        <v>292</v>
      </c>
      <c r="G864" s="38" t="s">
        <v>54</v>
      </c>
      <c r="H864" s="40" t="s">
        <v>55</v>
      </c>
      <c r="I864" s="18"/>
      <c r="J864" s="18"/>
      <c r="K864" s="18"/>
      <c r="L864" s="18"/>
      <c r="M864" s="18"/>
      <c r="N864" s="18"/>
      <c r="O864" s="18">
        <v>0</v>
      </c>
      <c r="P864" s="18">
        <v>0</v>
      </c>
      <c r="Q864" s="18">
        <v>0</v>
      </c>
      <c r="R864" s="18">
        <v>0</v>
      </c>
      <c r="S864" s="18"/>
      <c r="T864" s="18">
        <f t="shared" si="2651"/>
        <v>0</v>
      </c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41">
        <v>0</v>
      </c>
      <c r="AG864" s="41"/>
      <c r="AH864" s="41">
        <v>0</v>
      </c>
      <c r="AI864" s="41">
        <v>0</v>
      </c>
      <c r="AJ864" s="41">
        <v>0</v>
      </c>
      <c r="AK864" s="41">
        <v>0</v>
      </c>
      <c r="AL864" s="41">
        <v>0</v>
      </c>
      <c r="AM864" s="41">
        <v>0</v>
      </c>
      <c r="AN864" s="41">
        <v>0</v>
      </c>
      <c r="AO864" s="42">
        <v>0</v>
      </c>
      <c r="AP864" s="42">
        <v>0</v>
      </c>
      <c r="AQ864" s="42">
        <v>0</v>
      </c>
      <c r="AR864" s="42">
        <v>0</v>
      </c>
      <c r="AS864" s="42">
        <v>0</v>
      </c>
      <c r="AT864" s="42">
        <v>0</v>
      </c>
      <c r="AU864" s="42">
        <f t="shared" si="2568"/>
        <v>0</v>
      </c>
      <c r="AV864" s="42">
        <f t="shared" si="2569"/>
        <v>0</v>
      </c>
      <c r="AW864" s="42"/>
      <c r="AX864" s="42"/>
      <c r="AY864" s="42"/>
      <c r="AZ864" s="42"/>
      <c r="BA864" s="43"/>
      <c r="BB864" s="20">
        <v>0</v>
      </c>
    </row>
    <row r="865" spans="2:54" ht="46.8" x14ac:dyDescent="0.3">
      <c r="B865" s="38" t="s">
        <v>480</v>
      </c>
      <c r="C865" s="38" t="s">
        <v>103</v>
      </c>
      <c r="D865" s="38" t="s">
        <v>42</v>
      </c>
      <c r="E865" s="39" t="str">
        <f t="shared" si="2565"/>
        <v>0801</v>
      </c>
      <c r="F865" s="16" t="s">
        <v>294</v>
      </c>
      <c r="G865" s="38"/>
      <c r="H865" s="55" t="s">
        <v>295</v>
      </c>
      <c r="I865" s="18"/>
      <c r="J865" s="18"/>
      <c r="K865" s="18"/>
      <c r="L865" s="18"/>
      <c r="M865" s="18"/>
      <c r="N865" s="18"/>
      <c r="O865" s="18">
        <f>O866+O867</f>
        <v>0</v>
      </c>
      <c r="P865" s="18">
        <f>P866+P867</f>
        <v>0</v>
      </c>
      <c r="Q865" s="18">
        <f>Q866</f>
        <v>0</v>
      </c>
      <c r="R865" s="18">
        <f>R866</f>
        <v>0</v>
      </c>
      <c r="S865" s="18"/>
      <c r="T865" s="18">
        <f t="shared" si="2651"/>
        <v>0</v>
      </c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41">
        <f t="shared" ref="AF865:AT865" si="2711">AF866+AF867</f>
        <v>1625</v>
      </c>
      <c r="AG865" s="41">
        <f t="shared" si="2711"/>
        <v>0</v>
      </c>
      <c r="AH865" s="41">
        <f t="shared" si="2711"/>
        <v>0</v>
      </c>
      <c r="AI865" s="41">
        <f t="shared" si="2711"/>
        <v>0</v>
      </c>
      <c r="AJ865" s="41">
        <f t="shared" si="2711"/>
        <v>0</v>
      </c>
      <c r="AK865" s="41">
        <f t="shared" si="2711"/>
        <v>0</v>
      </c>
      <c r="AL865" s="41">
        <f t="shared" si="2711"/>
        <v>1625</v>
      </c>
      <c r="AM865" s="41">
        <f t="shared" si="2711"/>
        <v>0</v>
      </c>
      <c r="AN865" s="41">
        <f t="shared" si="2711"/>
        <v>0</v>
      </c>
      <c r="AO865" s="14">
        <f t="shared" si="2711"/>
        <v>1110</v>
      </c>
      <c r="AP865" s="42">
        <f t="shared" si="2711"/>
        <v>1625</v>
      </c>
      <c r="AQ865" s="42">
        <f t="shared" si="2711"/>
        <v>0</v>
      </c>
      <c r="AR865" s="42">
        <f t="shared" si="2711"/>
        <v>0</v>
      </c>
      <c r="AS865" s="42">
        <f t="shared" si="2711"/>
        <v>0</v>
      </c>
      <c r="AT865" s="42">
        <f t="shared" si="2711"/>
        <v>0</v>
      </c>
      <c r="AU865" s="42">
        <f t="shared" si="2568"/>
        <v>1625</v>
      </c>
      <c r="AV865" s="42">
        <f t="shared" si="2569"/>
        <v>-1625</v>
      </c>
      <c r="AW865" s="42"/>
      <c r="AX865" s="42"/>
      <c r="AY865" s="42"/>
      <c r="AZ865" s="42"/>
      <c r="BA865" s="43">
        <f t="shared" si="2573"/>
        <v>100</v>
      </c>
      <c r="BB865" s="44"/>
    </row>
    <row r="866" spans="2:54" ht="31.2" x14ac:dyDescent="0.3">
      <c r="B866" s="38" t="s">
        <v>480</v>
      </c>
      <c r="C866" s="38" t="s">
        <v>103</v>
      </c>
      <c r="D866" s="38" t="s">
        <v>42</v>
      </c>
      <c r="E866" s="39" t="str">
        <f t="shared" si="2565"/>
        <v>0801</v>
      </c>
      <c r="F866" s="16" t="s">
        <v>294</v>
      </c>
      <c r="G866" s="38" t="s">
        <v>54</v>
      </c>
      <c r="H866" s="40" t="s">
        <v>55</v>
      </c>
      <c r="I866" s="18"/>
      <c r="J866" s="18"/>
      <c r="K866" s="18"/>
      <c r="L866" s="18"/>
      <c r="M866" s="18"/>
      <c r="N866" s="18"/>
      <c r="O866" s="18">
        <v>0</v>
      </c>
      <c r="P866" s="18">
        <v>0</v>
      </c>
      <c r="Q866" s="18">
        <v>0</v>
      </c>
      <c r="R866" s="18">
        <v>0</v>
      </c>
      <c r="S866" s="18"/>
      <c r="T866" s="18">
        <f t="shared" si="2651"/>
        <v>0</v>
      </c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41">
        <v>1260</v>
      </c>
      <c r="AG866" s="41"/>
      <c r="AH866" s="41">
        <v>0</v>
      </c>
      <c r="AI866" s="41">
        <v>0</v>
      </c>
      <c r="AJ866" s="41">
        <v>0</v>
      </c>
      <c r="AK866" s="41">
        <v>0</v>
      </c>
      <c r="AL866" s="41">
        <v>1260</v>
      </c>
      <c r="AM866" s="41">
        <v>0</v>
      </c>
      <c r="AN866" s="41">
        <v>0</v>
      </c>
      <c r="AO866" s="42">
        <v>745</v>
      </c>
      <c r="AP866" s="42">
        <v>1260</v>
      </c>
      <c r="AQ866" s="42">
        <v>0</v>
      </c>
      <c r="AR866" s="42">
        <v>0</v>
      </c>
      <c r="AS866" s="42">
        <v>0</v>
      </c>
      <c r="AT866" s="42">
        <v>0</v>
      </c>
      <c r="AU866" s="42">
        <f t="shared" si="2568"/>
        <v>1260</v>
      </c>
      <c r="AV866" s="42">
        <f t="shared" si="2569"/>
        <v>-1260</v>
      </c>
      <c r="AW866" s="42"/>
      <c r="AX866" s="42"/>
      <c r="AY866" s="42"/>
      <c r="AZ866" s="42"/>
      <c r="BA866" s="43">
        <f t="shared" si="2573"/>
        <v>100</v>
      </c>
      <c r="BB866" s="44"/>
    </row>
    <row r="867" spans="2:54" ht="31.2" x14ac:dyDescent="0.3">
      <c r="B867" s="38" t="s">
        <v>480</v>
      </c>
      <c r="C867" s="38" t="s">
        <v>103</v>
      </c>
      <c r="D867" s="38" t="s">
        <v>42</v>
      </c>
      <c r="E867" s="39" t="str">
        <f t="shared" si="2565"/>
        <v>0801</v>
      </c>
      <c r="F867" s="16" t="s">
        <v>294</v>
      </c>
      <c r="G867" s="38" t="s">
        <v>150</v>
      </c>
      <c r="H867" s="40" t="s">
        <v>151</v>
      </c>
      <c r="I867" s="18"/>
      <c r="J867" s="18"/>
      <c r="K867" s="18"/>
      <c r="L867" s="18"/>
      <c r="M867" s="18"/>
      <c r="N867" s="18"/>
      <c r="O867" s="18">
        <v>0</v>
      </c>
      <c r="P867" s="18">
        <v>0</v>
      </c>
      <c r="Q867" s="18"/>
      <c r="R867" s="18"/>
      <c r="S867" s="18"/>
      <c r="T867" s="18">
        <f t="shared" si="2651"/>
        <v>0</v>
      </c>
      <c r="U867" s="18">
        <v>0</v>
      </c>
      <c r="V867" s="18">
        <v>0</v>
      </c>
      <c r="W867" s="18">
        <v>0</v>
      </c>
      <c r="X867" s="18">
        <v>0</v>
      </c>
      <c r="Y867" s="18">
        <v>0</v>
      </c>
      <c r="Z867" s="18">
        <v>0</v>
      </c>
      <c r="AA867" s="18">
        <v>0</v>
      </c>
      <c r="AB867" s="18">
        <v>0</v>
      </c>
      <c r="AC867" s="18">
        <v>0</v>
      </c>
      <c r="AD867" s="18">
        <v>0</v>
      </c>
      <c r="AE867" s="18">
        <v>0</v>
      </c>
      <c r="AF867" s="41">
        <v>365</v>
      </c>
      <c r="AG867" s="41"/>
      <c r="AH867" s="41">
        <v>0</v>
      </c>
      <c r="AI867" s="41">
        <v>0</v>
      </c>
      <c r="AJ867" s="41">
        <v>0</v>
      </c>
      <c r="AK867" s="41">
        <v>0</v>
      </c>
      <c r="AL867" s="41">
        <v>365</v>
      </c>
      <c r="AM867" s="41">
        <v>0</v>
      </c>
      <c r="AN867" s="41">
        <v>0</v>
      </c>
      <c r="AO867" s="14">
        <v>365</v>
      </c>
      <c r="AP867" s="42">
        <v>365</v>
      </c>
      <c r="AQ867" s="42">
        <v>0</v>
      </c>
      <c r="AR867" s="42">
        <v>0</v>
      </c>
      <c r="AS867" s="42">
        <v>0</v>
      </c>
      <c r="AT867" s="42">
        <v>0</v>
      </c>
      <c r="AU867" s="42">
        <f t="shared" si="2568"/>
        <v>365</v>
      </c>
      <c r="AV867" s="42">
        <f t="shared" si="2569"/>
        <v>-365</v>
      </c>
      <c r="AW867" s="42"/>
      <c r="AX867" s="42"/>
      <c r="AY867" s="42"/>
      <c r="AZ867" s="42"/>
      <c r="BA867" s="43">
        <f t="shared" si="2573"/>
        <v>100</v>
      </c>
      <c r="BB867" s="44"/>
    </row>
    <row r="868" spans="2:54" s="21" customFormat="1" x14ac:dyDescent="0.3">
      <c r="B868" s="22" t="s">
        <v>480</v>
      </c>
      <c r="C868" s="22" t="s">
        <v>125</v>
      </c>
      <c r="D868" s="22"/>
      <c r="E868" s="23" t="str">
        <f t="shared" si="2565"/>
        <v>11</v>
      </c>
      <c r="F868" s="22"/>
      <c r="G868" s="23"/>
      <c r="H868" s="24" t="s">
        <v>463</v>
      </c>
      <c r="I868" s="25">
        <f t="shared" si="2654"/>
        <v>732.3</v>
      </c>
      <c r="J868" s="25">
        <f t="shared" si="2655"/>
        <v>732.3</v>
      </c>
      <c r="K868" s="25">
        <f t="shared" si="2656"/>
        <v>732.3</v>
      </c>
      <c r="L868" s="25">
        <f t="shared" si="2657"/>
        <v>0</v>
      </c>
      <c r="M868" s="25">
        <f t="shared" si="2658"/>
        <v>0</v>
      </c>
      <c r="N868" s="25">
        <f t="shared" si="2659"/>
        <v>0</v>
      </c>
      <c r="O868" s="25">
        <f>O869</f>
        <v>0</v>
      </c>
      <c r="P868" s="25">
        <f>P869</f>
        <v>0</v>
      </c>
      <c r="Q868" s="25">
        <f>Q869</f>
        <v>0</v>
      </c>
      <c r="R868" s="25">
        <f>R869</f>
        <v>0</v>
      </c>
      <c r="S868" s="25">
        <f t="shared" si="2664"/>
        <v>0</v>
      </c>
      <c r="T868" s="25">
        <f t="shared" si="2651"/>
        <v>732.3</v>
      </c>
      <c r="U868" s="25">
        <f t="shared" si="2566"/>
        <v>732.3</v>
      </c>
      <c r="V868" s="25">
        <f t="shared" si="2567"/>
        <v>732.3</v>
      </c>
      <c r="W868" s="25">
        <f t="shared" si="2665"/>
        <v>0</v>
      </c>
      <c r="X868" s="25">
        <f t="shared" si="2666"/>
        <v>0</v>
      </c>
      <c r="Y868" s="25">
        <f t="shared" si="2667"/>
        <v>0</v>
      </c>
      <c r="Z868" s="25">
        <f t="shared" si="2668"/>
        <v>0</v>
      </c>
      <c r="AA868" s="25">
        <f t="shared" si="2669"/>
        <v>0</v>
      </c>
      <c r="AB868" s="25">
        <f t="shared" si="2670"/>
        <v>0</v>
      </c>
      <c r="AC868" s="25">
        <f t="shared" si="2671"/>
        <v>0</v>
      </c>
      <c r="AD868" s="25">
        <f t="shared" si="2672"/>
        <v>0</v>
      </c>
      <c r="AE868" s="25">
        <f t="shared" si="2673"/>
        <v>0</v>
      </c>
      <c r="AF868" s="26">
        <f t="shared" ref="AF868:AT868" si="2712">AF869</f>
        <v>1226.3899999999999</v>
      </c>
      <c r="AG868" s="26">
        <f t="shared" si="2712"/>
        <v>0</v>
      </c>
      <c r="AH868" s="26">
        <f t="shared" si="2712"/>
        <v>0</v>
      </c>
      <c r="AI868" s="26">
        <f t="shared" si="2712"/>
        <v>0</v>
      </c>
      <c r="AJ868" s="26">
        <f t="shared" si="2712"/>
        <v>0</v>
      </c>
      <c r="AK868" s="26">
        <f t="shared" si="2712"/>
        <v>0</v>
      </c>
      <c r="AL868" s="26">
        <f t="shared" si="2712"/>
        <v>1226.3899999999999</v>
      </c>
      <c r="AM868" s="26">
        <f t="shared" si="2712"/>
        <v>0</v>
      </c>
      <c r="AN868" s="26">
        <f t="shared" si="2712"/>
        <v>0</v>
      </c>
      <c r="AO868" s="27">
        <f t="shared" si="2712"/>
        <v>920.09</v>
      </c>
      <c r="AP868" s="27">
        <f t="shared" si="2712"/>
        <v>1226.3899999999999</v>
      </c>
      <c r="AQ868" s="27">
        <f t="shared" si="2712"/>
        <v>0</v>
      </c>
      <c r="AR868" s="27">
        <f t="shared" si="2712"/>
        <v>0</v>
      </c>
      <c r="AS868" s="27">
        <f t="shared" si="2712"/>
        <v>0</v>
      </c>
      <c r="AT868" s="27">
        <f t="shared" si="2712"/>
        <v>0</v>
      </c>
      <c r="AU868" s="27">
        <f t="shared" si="2568"/>
        <v>1226.3899999999999</v>
      </c>
      <c r="AV868" s="27">
        <f t="shared" si="2569"/>
        <v>-494.08999999999992</v>
      </c>
      <c r="AW868" s="27">
        <f t="shared" si="2570"/>
        <v>732.3</v>
      </c>
      <c r="AX868" s="27">
        <f t="shared" si="2571"/>
        <v>732.3</v>
      </c>
      <c r="AY868" s="27">
        <f t="shared" si="2572"/>
        <v>732.3</v>
      </c>
      <c r="AZ868" s="27">
        <f t="shared" si="2689"/>
        <v>0</v>
      </c>
      <c r="BA868" s="28">
        <f t="shared" si="2573"/>
        <v>100</v>
      </c>
      <c r="BB868" s="20"/>
    </row>
    <row r="869" spans="2:54" s="30" customFormat="1" x14ac:dyDescent="0.3">
      <c r="B869" s="31" t="s">
        <v>480</v>
      </c>
      <c r="C869" s="31" t="s">
        <v>125</v>
      </c>
      <c r="D869" s="31" t="s">
        <v>42</v>
      </c>
      <c r="E869" s="29" t="str">
        <f t="shared" si="2565"/>
        <v>1101</v>
      </c>
      <c r="F869" s="31"/>
      <c r="G869" s="29"/>
      <c r="H869" s="32" t="s">
        <v>464</v>
      </c>
      <c r="I869" s="33">
        <f t="shared" si="2654"/>
        <v>732.3</v>
      </c>
      <c r="J869" s="33">
        <f t="shared" si="2655"/>
        <v>732.3</v>
      </c>
      <c r="K869" s="33">
        <f t="shared" si="2656"/>
        <v>732.3</v>
      </c>
      <c r="L869" s="33">
        <f t="shared" si="2657"/>
        <v>0</v>
      </c>
      <c r="M869" s="33">
        <f t="shared" si="2658"/>
        <v>0</v>
      </c>
      <c r="N869" s="33">
        <f t="shared" si="2659"/>
        <v>0</v>
      </c>
      <c r="O869" s="33">
        <f>O870+O875</f>
        <v>0</v>
      </c>
      <c r="P869" s="33">
        <f>P870+P875</f>
        <v>0</v>
      </c>
      <c r="Q869" s="33">
        <f>Q870+Q875</f>
        <v>0</v>
      </c>
      <c r="R869" s="33">
        <f>R870+R875</f>
        <v>0</v>
      </c>
      <c r="S869" s="33">
        <f t="shared" si="2664"/>
        <v>0</v>
      </c>
      <c r="T869" s="33">
        <f t="shared" si="2651"/>
        <v>732.3</v>
      </c>
      <c r="U869" s="33">
        <f t="shared" si="2566"/>
        <v>732.3</v>
      </c>
      <c r="V869" s="33">
        <f t="shared" si="2567"/>
        <v>732.3</v>
      </c>
      <c r="W869" s="33">
        <f t="shared" si="2665"/>
        <v>0</v>
      </c>
      <c r="X869" s="33">
        <f t="shared" si="2666"/>
        <v>0</v>
      </c>
      <c r="Y869" s="33">
        <f t="shared" si="2667"/>
        <v>0</v>
      </c>
      <c r="Z869" s="33">
        <f t="shared" si="2668"/>
        <v>0</v>
      </c>
      <c r="AA869" s="33">
        <f t="shared" si="2669"/>
        <v>0</v>
      </c>
      <c r="AB869" s="33">
        <f t="shared" si="2670"/>
        <v>0</v>
      </c>
      <c r="AC869" s="33">
        <f t="shared" si="2671"/>
        <v>0</v>
      </c>
      <c r="AD869" s="33">
        <f t="shared" si="2672"/>
        <v>0</v>
      </c>
      <c r="AE869" s="33">
        <f t="shared" si="2673"/>
        <v>0</v>
      </c>
      <c r="AF869" s="34">
        <f t="shared" ref="AF869:AT869" si="2713">AF870+AF875</f>
        <v>1226.3899999999999</v>
      </c>
      <c r="AG869" s="34">
        <f t="shared" si="2713"/>
        <v>0</v>
      </c>
      <c r="AH869" s="34">
        <f t="shared" si="2713"/>
        <v>0</v>
      </c>
      <c r="AI869" s="34">
        <f t="shared" si="2713"/>
        <v>0</v>
      </c>
      <c r="AJ869" s="34">
        <f t="shared" si="2713"/>
        <v>0</v>
      </c>
      <c r="AK869" s="34">
        <f t="shared" si="2713"/>
        <v>0</v>
      </c>
      <c r="AL869" s="34">
        <f t="shared" si="2713"/>
        <v>1226.3899999999999</v>
      </c>
      <c r="AM869" s="34">
        <f t="shared" si="2713"/>
        <v>0</v>
      </c>
      <c r="AN869" s="34">
        <f t="shared" si="2713"/>
        <v>0</v>
      </c>
      <c r="AO869" s="35">
        <f t="shared" si="2713"/>
        <v>920.09</v>
      </c>
      <c r="AP869" s="36">
        <f t="shared" si="2713"/>
        <v>1226.3899999999999</v>
      </c>
      <c r="AQ869" s="36">
        <f t="shared" si="2713"/>
        <v>0</v>
      </c>
      <c r="AR869" s="36">
        <f t="shared" si="2713"/>
        <v>0</v>
      </c>
      <c r="AS869" s="36">
        <f t="shared" si="2713"/>
        <v>0</v>
      </c>
      <c r="AT869" s="36">
        <f t="shared" si="2713"/>
        <v>0</v>
      </c>
      <c r="AU869" s="36">
        <f t="shared" si="2568"/>
        <v>1226.3899999999999</v>
      </c>
      <c r="AV869" s="36">
        <f t="shared" si="2569"/>
        <v>-494.08999999999992</v>
      </c>
      <c r="AW869" s="36">
        <f t="shared" si="2570"/>
        <v>732.3</v>
      </c>
      <c r="AX869" s="36">
        <f t="shared" si="2571"/>
        <v>732.3</v>
      </c>
      <c r="AY869" s="36">
        <f t="shared" si="2572"/>
        <v>732.3</v>
      </c>
      <c r="AZ869" s="36">
        <f t="shared" si="2689"/>
        <v>0</v>
      </c>
      <c r="BA869" s="37">
        <f t="shared" si="2573"/>
        <v>100</v>
      </c>
      <c r="BB869" s="20"/>
    </row>
    <row r="870" spans="2:54" ht="31.2" x14ac:dyDescent="0.3">
      <c r="B870" s="38" t="s">
        <v>480</v>
      </c>
      <c r="C870" s="38" t="s">
        <v>125</v>
      </c>
      <c r="D870" s="38" t="s">
        <v>42</v>
      </c>
      <c r="E870" s="39" t="str">
        <f t="shared" ref="E870:E933" si="2714">CONCATENATE(C870,D870)</f>
        <v>1101</v>
      </c>
      <c r="F870" s="38" t="s">
        <v>465</v>
      </c>
      <c r="G870" s="39"/>
      <c r="H870" s="40" t="s">
        <v>466</v>
      </c>
      <c r="I870" s="18">
        <f t="shared" si="2654"/>
        <v>732.3</v>
      </c>
      <c r="J870" s="18">
        <f t="shared" si="2655"/>
        <v>732.3</v>
      </c>
      <c r="K870" s="18">
        <f t="shared" si="2656"/>
        <v>732.3</v>
      </c>
      <c r="L870" s="18">
        <f t="shared" si="2657"/>
        <v>0</v>
      </c>
      <c r="M870" s="18">
        <f t="shared" si="2658"/>
        <v>0</v>
      </c>
      <c r="N870" s="18">
        <f t="shared" si="2659"/>
        <v>0</v>
      </c>
      <c r="O870" s="18">
        <f t="shared" ref="O870:O875" si="2715">O871</f>
        <v>0</v>
      </c>
      <c r="P870" s="18">
        <f t="shared" ref="P870:P875" si="2716">P871</f>
        <v>0</v>
      </c>
      <c r="Q870" s="18">
        <f t="shared" ref="Q870:Q875" si="2717">Q871</f>
        <v>0</v>
      </c>
      <c r="R870" s="18">
        <f t="shared" ref="R870:R875" si="2718">R871</f>
        <v>0</v>
      </c>
      <c r="S870" s="18">
        <f t="shared" si="2664"/>
        <v>0</v>
      </c>
      <c r="T870" s="18">
        <f t="shared" si="2651"/>
        <v>732.3</v>
      </c>
      <c r="U870" s="18">
        <f t="shared" ref="U870:U933" si="2719">J870+M870</f>
        <v>732.3</v>
      </c>
      <c r="V870" s="18">
        <f t="shared" ref="V870:V933" si="2720">K870+N870</f>
        <v>732.3</v>
      </c>
      <c r="W870" s="18">
        <f t="shared" si="2665"/>
        <v>0</v>
      </c>
      <c r="X870" s="18">
        <f t="shared" si="2666"/>
        <v>0</v>
      </c>
      <c r="Y870" s="18">
        <f t="shared" si="2667"/>
        <v>0</v>
      </c>
      <c r="Z870" s="18">
        <f t="shared" si="2668"/>
        <v>0</v>
      </c>
      <c r="AA870" s="18">
        <f t="shared" si="2669"/>
        <v>0</v>
      </c>
      <c r="AB870" s="18">
        <f t="shared" si="2670"/>
        <v>0</v>
      </c>
      <c r="AC870" s="18">
        <f t="shared" si="2671"/>
        <v>0</v>
      </c>
      <c r="AD870" s="18">
        <f t="shared" si="2672"/>
        <v>0</v>
      </c>
      <c r="AE870" s="18">
        <f t="shared" si="2673"/>
        <v>0</v>
      </c>
      <c r="AF870" s="41">
        <f t="shared" ref="AF870:AF875" si="2721">AF871</f>
        <v>732.3</v>
      </c>
      <c r="AG870" s="41">
        <f t="shared" ref="AG870:AG875" si="2722">AG871</f>
        <v>0</v>
      </c>
      <c r="AH870" s="41">
        <f t="shared" ref="AH870:AH875" si="2723">AH871</f>
        <v>0</v>
      </c>
      <c r="AI870" s="41">
        <f t="shared" ref="AI870:AI875" si="2724">AI871</f>
        <v>0</v>
      </c>
      <c r="AJ870" s="41">
        <f t="shared" ref="AJ870:AJ875" si="2725">AJ871</f>
        <v>0</v>
      </c>
      <c r="AK870" s="41">
        <f t="shared" ref="AK870:AK875" si="2726">AK871</f>
        <v>0</v>
      </c>
      <c r="AL870" s="41">
        <f t="shared" ref="AL870:AL875" si="2727">AL871</f>
        <v>732.3</v>
      </c>
      <c r="AM870" s="41">
        <f t="shared" ref="AM870:AM875" si="2728">AM871</f>
        <v>0</v>
      </c>
      <c r="AN870" s="41">
        <f t="shared" ref="AN870:AN875" si="2729">AN871</f>
        <v>0</v>
      </c>
      <c r="AO870" s="42">
        <f t="shared" ref="AO870:AO875" si="2730">AO871</f>
        <v>516</v>
      </c>
      <c r="AP870" s="42">
        <f t="shared" ref="AP870:AP875" si="2731">AP871</f>
        <v>732.3</v>
      </c>
      <c r="AQ870" s="42">
        <f t="shared" ref="AQ870:AQ875" si="2732">AQ871</f>
        <v>0</v>
      </c>
      <c r="AR870" s="42">
        <f t="shared" ref="AR870:AR875" si="2733">AR871</f>
        <v>0</v>
      </c>
      <c r="AS870" s="42">
        <f t="shared" ref="AS870:AS875" si="2734">AS871</f>
        <v>0</v>
      </c>
      <c r="AT870" s="42">
        <f t="shared" ref="AT870:AT875" si="2735">AT871</f>
        <v>0</v>
      </c>
      <c r="AU870" s="42">
        <f t="shared" ref="AU870:AU933" si="2736">AP870+AS870+AT870+AR870+AQ870</f>
        <v>732.3</v>
      </c>
      <c r="AV870" s="42">
        <f t="shared" ref="AV870:AV933" si="2737">T870-AU870</f>
        <v>0</v>
      </c>
      <c r="AW870" s="42">
        <f t="shared" ref="AW870:AW933" si="2738">T870+W870+X870+Y870+Z870</f>
        <v>732.3</v>
      </c>
      <c r="AX870" s="42">
        <f t="shared" ref="AX870:AX933" si="2739">U870+AA870+AB870</f>
        <v>732.3</v>
      </c>
      <c r="AY870" s="42">
        <f t="shared" ref="AY870:AY933" si="2740">V870+AC870+AE870+AD870</f>
        <v>732.3</v>
      </c>
      <c r="AZ870" s="42">
        <f t="shared" si="2689"/>
        <v>0</v>
      </c>
      <c r="BA870" s="43">
        <f t="shared" ref="BA870:BA933" si="2741">AL870/AF870*100</f>
        <v>100</v>
      </c>
      <c r="BB870" s="20"/>
    </row>
    <row r="871" spans="2:54" x14ac:dyDescent="0.3">
      <c r="B871" s="38" t="s">
        <v>480</v>
      </c>
      <c r="C871" s="38" t="s">
        <v>125</v>
      </c>
      <c r="D871" s="38" t="s">
        <v>42</v>
      </c>
      <c r="E871" s="39" t="str">
        <f t="shared" si="2714"/>
        <v>1101</v>
      </c>
      <c r="F871" s="38" t="s">
        <v>467</v>
      </c>
      <c r="G871" s="39"/>
      <c r="H871" s="40" t="s">
        <v>49</v>
      </c>
      <c r="I871" s="18">
        <f t="shared" si="2654"/>
        <v>732.3</v>
      </c>
      <c r="J871" s="18">
        <f t="shared" si="2655"/>
        <v>732.3</v>
      </c>
      <c r="K871" s="18">
        <f t="shared" si="2656"/>
        <v>732.3</v>
      </c>
      <c r="L871" s="18">
        <f t="shared" si="2657"/>
        <v>0</v>
      </c>
      <c r="M871" s="18">
        <f t="shared" si="2658"/>
        <v>0</v>
      </c>
      <c r="N871" s="18">
        <f t="shared" si="2659"/>
        <v>0</v>
      </c>
      <c r="O871" s="18">
        <f t="shared" si="2715"/>
        <v>0</v>
      </c>
      <c r="P871" s="18">
        <f t="shared" si="2716"/>
        <v>0</v>
      </c>
      <c r="Q871" s="18">
        <f t="shared" si="2717"/>
        <v>0</v>
      </c>
      <c r="R871" s="18">
        <f t="shared" si="2718"/>
        <v>0</v>
      </c>
      <c r="S871" s="18">
        <f t="shared" si="2664"/>
        <v>0</v>
      </c>
      <c r="T871" s="18">
        <f t="shared" si="2651"/>
        <v>732.3</v>
      </c>
      <c r="U871" s="18">
        <f t="shared" si="2719"/>
        <v>732.3</v>
      </c>
      <c r="V871" s="18">
        <f t="shared" si="2720"/>
        <v>732.3</v>
      </c>
      <c r="W871" s="18">
        <f t="shared" si="2665"/>
        <v>0</v>
      </c>
      <c r="X871" s="18">
        <f t="shared" si="2666"/>
        <v>0</v>
      </c>
      <c r="Y871" s="18">
        <f t="shared" si="2667"/>
        <v>0</v>
      </c>
      <c r="Z871" s="18">
        <f t="shared" si="2668"/>
        <v>0</v>
      </c>
      <c r="AA871" s="18">
        <f t="shared" si="2669"/>
        <v>0</v>
      </c>
      <c r="AB871" s="18">
        <f t="shared" si="2670"/>
        <v>0</v>
      </c>
      <c r="AC871" s="18">
        <f t="shared" si="2671"/>
        <v>0</v>
      </c>
      <c r="AD871" s="18">
        <f t="shared" si="2672"/>
        <v>0</v>
      </c>
      <c r="AE871" s="18">
        <f t="shared" si="2673"/>
        <v>0</v>
      </c>
      <c r="AF871" s="41">
        <f t="shared" si="2721"/>
        <v>732.3</v>
      </c>
      <c r="AG871" s="41">
        <f t="shared" si="2722"/>
        <v>0</v>
      </c>
      <c r="AH871" s="41">
        <f t="shared" si="2723"/>
        <v>0</v>
      </c>
      <c r="AI871" s="41">
        <f t="shared" si="2724"/>
        <v>0</v>
      </c>
      <c r="AJ871" s="41">
        <f t="shared" si="2725"/>
        <v>0</v>
      </c>
      <c r="AK871" s="41">
        <f t="shared" si="2726"/>
        <v>0</v>
      </c>
      <c r="AL871" s="41">
        <f t="shared" si="2727"/>
        <v>732.3</v>
      </c>
      <c r="AM871" s="41">
        <f t="shared" si="2728"/>
        <v>0</v>
      </c>
      <c r="AN871" s="41">
        <f t="shared" si="2729"/>
        <v>0</v>
      </c>
      <c r="AO871" s="14">
        <f t="shared" si="2730"/>
        <v>516</v>
      </c>
      <c r="AP871" s="42">
        <f t="shared" si="2731"/>
        <v>732.3</v>
      </c>
      <c r="AQ871" s="42">
        <f t="shared" si="2732"/>
        <v>0</v>
      </c>
      <c r="AR871" s="42">
        <f t="shared" si="2733"/>
        <v>0</v>
      </c>
      <c r="AS871" s="42">
        <f t="shared" si="2734"/>
        <v>0</v>
      </c>
      <c r="AT871" s="42">
        <f t="shared" si="2735"/>
        <v>0</v>
      </c>
      <c r="AU871" s="42">
        <f t="shared" si="2736"/>
        <v>732.3</v>
      </c>
      <c r="AV871" s="42">
        <f t="shared" si="2737"/>
        <v>0</v>
      </c>
      <c r="AW871" s="42">
        <f t="shared" si="2738"/>
        <v>732.3</v>
      </c>
      <c r="AX871" s="42">
        <f t="shared" si="2739"/>
        <v>732.3</v>
      </c>
      <c r="AY871" s="42">
        <f t="shared" si="2740"/>
        <v>732.3</v>
      </c>
      <c r="AZ871" s="42">
        <f t="shared" si="2689"/>
        <v>0</v>
      </c>
      <c r="BA871" s="43">
        <f t="shared" si="2741"/>
        <v>100</v>
      </c>
      <c r="BB871" s="20"/>
    </row>
    <row r="872" spans="2:54" ht="46.8" x14ac:dyDescent="0.3">
      <c r="B872" s="38" t="s">
        <v>480</v>
      </c>
      <c r="C872" s="38" t="s">
        <v>125</v>
      </c>
      <c r="D872" s="38" t="s">
        <v>42</v>
      </c>
      <c r="E872" s="39" t="str">
        <f t="shared" si="2714"/>
        <v>1101</v>
      </c>
      <c r="F872" s="38" t="s">
        <v>468</v>
      </c>
      <c r="G872" s="39"/>
      <c r="H872" s="40" t="s">
        <v>469</v>
      </c>
      <c r="I872" s="18">
        <f t="shared" si="2654"/>
        <v>732.3</v>
      </c>
      <c r="J872" s="18">
        <f t="shared" si="2655"/>
        <v>732.3</v>
      </c>
      <c r="K872" s="18">
        <f t="shared" si="2656"/>
        <v>732.3</v>
      </c>
      <c r="L872" s="18">
        <f t="shared" si="2657"/>
        <v>0</v>
      </c>
      <c r="M872" s="18">
        <f t="shared" si="2658"/>
        <v>0</v>
      </c>
      <c r="N872" s="18">
        <f t="shared" si="2659"/>
        <v>0</v>
      </c>
      <c r="O872" s="18">
        <f t="shared" si="2715"/>
        <v>0</v>
      </c>
      <c r="P872" s="18">
        <f t="shared" si="2716"/>
        <v>0</v>
      </c>
      <c r="Q872" s="18">
        <f t="shared" si="2717"/>
        <v>0</v>
      </c>
      <c r="R872" s="18">
        <f t="shared" si="2718"/>
        <v>0</v>
      </c>
      <c r="S872" s="18">
        <f t="shared" si="2664"/>
        <v>0</v>
      </c>
      <c r="T872" s="18">
        <f t="shared" si="2651"/>
        <v>732.3</v>
      </c>
      <c r="U872" s="18">
        <f t="shared" si="2719"/>
        <v>732.3</v>
      </c>
      <c r="V872" s="18">
        <f t="shared" si="2720"/>
        <v>732.3</v>
      </c>
      <c r="W872" s="18">
        <f t="shared" si="2665"/>
        <v>0</v>
      </c>
      <c r="X872" s="18">
        <f t="shared" si="2666"/>
        <v>0</v>
      </c>
      <c r="Y872" s="18">
        <f t="shared" si="2667"/>
        <v>0</v>
      </c>
      <c r="Z872" s="18">
        <f t="shared" si="2668"/>
        <v>0</v>
      </c>
      <c r="AA872" s="18">
        <f t="shared" si="2669"/>
        <v>0</v>
      </c>
      <c r="AB872" s="18">
        <f t="shared" si="2670"/>
        <v>0</v>
      </c>
      <c r="AC872" s="18">
        <f t="shared" si="2671"/>
        <v>0</v>
      </c>
      <c r="AD872" s="18">
        <f t="shared" si="2672"/>
        <v>0</v>
      </c>
      <c r="AE872" s="18">
        <f t="shared" si="2673"/>
        <v>0</v>
      </c>
      <c r="AF872" s="41">
        <f t="shared" si="2721"/>
        <v>732.3</v>
      </c>
      <c r="AG872" s="41">
        <f t="shared" si="2722"/>
        <v>0</v>
      </c>
      <c r="AH872" s="41">
        <f t="shared" si="2723"/>
        <v>0</v>
      </c>
      <c r="AI872" s="41">
        <f t="shared" si="2724"/>
        <v>0</v>
      </c>
      <c r="AJ872" s="41">
        <f t="shared" si="2725"/>
        <v>0</v>
      </c>
      <c r="AK872" s="41">
        <f t="shared" si="2726"/>
        <v>0</v>
      </c>
      <c r="AL872" s="41">
        <f t="shared" si="2727"/>
        <v>732.3</v>
      </c>
      <c r="AM872" s="41">
        <f t="shared" si="2728"/>
        <v>0</v>
      </c>
      <c r="AN872" s="41">
        <f t="shared" si="2729"/>
        <v>0</v>
      </c>
      <c r="AO872" s="42">
        <f t="shared" si="2730"/>
        <v>516</v>
      </c>
      <c r="AP872" s="42">
        <f t="shared" si="2731"/>
        <v>732.3</v>
      </c>
      <c r="AQ872" s="42">
        <f t="shared" si="2732"/>
        <v>0</v>
      </c>
      <c r="AR872" s="42">
        <f t="shared" si="2733"/>
        <v>0</v>
      </c>
      <c r="AS872" s="42">
        <f t="shared" si="2734"/>
        <v>0</v>
      </c>
      <c r="AT872" s="42">
        <f t="shared" si="2735"/>
        <v>0</v>
      </c>
      <c r="AU872" s="42">
        <f t="shared" si="2736"/>
        <v>732.3</v>
      </c>
      <c r="AV872" s="42">
        <f t="shared" si="2737"/>
        <v>0</v>
      </c>
      <c r="AW872" s="42">
        <f t="shared" si="2738"/>
        <v>732.3</v>
      </c>
      <c r="AX872" s="42">
        <f t="shared" si="2739"/>
        <v>732.3</v>
      </c>
      <c r="AY872" s="42">
        <f t="shared" si="2740"/>
        <v>732.3</v>
      </c>
      <c r="AZ872" s="42">
        <f t="shared" si="2689"/>
        <v>0</v>
      </c>
      <c r="BA872" s="43">
        <f t="shared" si="2741"/>
        <v>100</v>
      </c>
      <c r="BB872" s="20"/>
    </row>
    <row r="873" spans="2:54" ht="46.8" x14ac:dyDescent="0.3">
      <c r="B873" s="38" t="s">
        <v>480</v>
      </c>
      <c r="C873" s="38" t="s">
        <v>125</v>
      </c>
      <c r="D873" s="38" t="s">
        <v>42</v>
      </c>
      <c r="E873" s="39" t="str">
        <f t="shared" si="2714"/>
        <v>1101</v>
      </c>
      <c r="F873" s="38" t="s">
        <v>544</v>
      </c>
      <c r="G873" s="39"/>
      <c r="H873" s="40" t="s">
        <v>545</v>
      </c>
      <c r="I873" s="18">
        <f t="shared" si="2654"/>
        <v>732.3</v>
      </c>
      <c r="J873" s="18">
        <f t="shared" si="2655"/>
        <v>732.3</v>
      </c>
      <c r="K873" s="18">
        <f t="shared" si="2656"/>
        <v>732.3</v>
      </c>
      <c r="L873" s="18">
        <f t="shared" si="2657"/>
        <v>0</v>
      </c>
      <c r="M873" s="18">
        <f t="shared" si="2658"/>
        <v>0</v>
      </c>
      <c r="N873" s="18">
        <f t="shared" si="2659"/>
        <v>0</v>
      </c>
      <c r="O873" s="18">
        <f t="shared" si="2715"/>
        <v>0</v>
      </c>
      <c r="P873" s="18">
        <f t="shared" si="2716"/>
        <v>0</v>
      </c>
      <c r="Q873" s="18">
        <f t="shared" si="2717"/>
        <v>0</v>
      </c>
      <c r="R873" s="18">
        <f t="shared" si="2718"/>
        <v>0</v>
      </c>
      <c r="S873" s="18">
        <f t="shared" si="2664"/>
        <v>0</v>
      </c>
      <c r="T873" s="18">
        <f t="shared" si="2651"/>
        <v>732.3</v>
      </c>
      <c r="U873" s="18">
        <f t="shared" si="2719"/>
        <v>732.3</v>
      </c>
      <c r="V873" s="18">
        <f t="shared" si="2720"/>
        <v>732.3</v>
      </c>
      <c r="W873" s="18">
        <f t="shared" si="2665"/>
        <v>0</v>
      </c>
      <c r="X873" s="18">
        <f t="shared" si="2666"/>
        <v>0</v>
      </c>
      <c r="Y873" s="18">
        <f t="shared" si="2667"/>
        <v>0</v>
      </c>
      <c r="Z873" s="18">
        <f t="shared" si="2668"/>
        <v>0</v>
      </c>
      <c r="AA873" s="18">
        <f t="shared" si="2669"/>
        <v>0</v>
      </c>
      <c r="AB873" s="18">
        <f t="shared" si="2670"/>
        <v>0</v>
      </c>
      <c r="AC873" s="18">
        <f t="shared" si="2671"/>
        <v>0</v>
      </c>
      <c r="AD873" s="18">
        <f t="shared" si="2672"/>
        <v>0</v>
      </c>
      <c r="AE873" s="18">
        <f t="shared" si="2673"/>
        <v>0</v>
      </c>
      <c r="AF873" s="41">
        <f t="shared" si="2721"/>
        <v>732.3</v>
      </c>
      <c r="AG873" s="41">
        <f t="shared" si="2722"/>
        <v>0</v>
      </c>
      <c r="AH873" s="41">
        <f t="shared" si="2723"/>
        <v>0</v>
      </c>
      <c r="AI873" s="41">
        <f t="shared" si="2724"/>
        <v>0</v>
      </c>
      <c r="AJ873" s="41">
        <f t="shared" si="2725"/>
        <v>0</v>
      </c>
      <c r="AK873" s="41">
        <f t="shared" si="2726"/>
        <v>0</v>
      </c>
      <c r="AL873" s="41">
        <f t="shared" si="2727"/>
        <v>732.3</v>
      </c>
      <c r="AM873" s="41">
        <f t="shared" si="2728"/>
        <v>0</v>
      </c>
      <c r="AN873" s="41">
        <f t="shared" si="2729"/>
        <v>0</v>
      </c>
      <c r="AO873" s="14">
        <f t="shared" si="2730"/>
        <v>516</v>
      </c>
      <c r="AP873" s="42">
        <f t="shared" si="2731"/>
        <v>732.3</v>
      </c>
      <c r="AQ873" s="42">
        <f t="shared" si="2732"/>
        <v>0</v>
      </c>
      <c r="AR873" s="42">
        <f t="shared" si="2733"/>
        <v>0</v>
      </c>
      <c r="AS873" s="42">
        <f t="shared" si="2734"/>
        <v>0</v>
      </c>
      <c r="AT873" s="42">
        <f t="shared" si="2735"/>
        <v>0</v>
      </c>
      <c r="AU873" s="42">
        <f t="shared" si="2736"/>
        <v>732.3</v>
      </c>
      <c r="AV873" s="42">
        <f t="shared" si="2737"/>
        <v>0</v>
      </c>
      <c r="AW873" s="42">
        <f t="shared" si="2738"/>
        <v>732.3</v>
      </c>
      <c r="AX873" s="42">
        <f t="shared" si="2739"/>
        <v>732.3</v>
      </c>
      <c r="AY873" s="42">
        <f t="shared" si="2740"/>
        <v>732.3</v>
      </c>
      <c r="AZ873" s="42">
        <f t="shared" si="2689"/>
        <v>0</v>
      </c>
      <c r="BA873" s="43">
        <f t="shared" si="2741"/>
        <v>100</v>
      </c>
      <c r="BB873" s="20"/>
    </row>
    <row r="874" spans="2:54" ht="31.2" x14ac:dyDescent="0.3">
      <c r="B874" s="38" t="s">
        <v>480</v>
      </c>
      <c r="C874" s="38" t="s">
        <v>125</v>
      </c>
      <c r="D874" s="38" t="s">
        <v>42</v>
      </c>
      <c r="E874" s="39" t="str">
        <f t="shared" si="2714"/>
        <v>1101</v>
      </c>
      <c r="F874" s="38" t="s">
        <v>544</v>
      </c>
      <c r="G874" s="38" t="s">
        <v>54</v>
      </c>
      <c r="H874" s="40" t="s">
        <v>55</v>
      </c>
      <c r="I874" s="18">
        <v>732.3</v>
      </c>
      <c r="J874" s="18">
        <v>732.3</v>
      </c>
      <c r="K874" s="18">
        <v>732.3</v>
      </c>
      <c r="L874" s="18"/>
      <c r="M874" s="18"/>
      <c r="N874" s="18"/>
      <c r="O874" s="18">
        <v>0</v>
      </c>
      <c r="P874" s="18">
        <v>0</v>
      </c>
      <c r="Q874" s="18">
        <v>0</v>
      </c>
      <c r="R874" s="18">
        <v>0</v>
      </c>
      <c r="S874" s="18"/>
      <c r="T874" s="18">
        <f t="shared" si="2651"/>
        <v>732.3</v>
      </c>
      <c r="U874" s="18">
        <f t="shared" si="2719"/>
        <v>732.3</v>
      </c>
      <c r="V874" s="18">
        <f t="shared" si="2720"/>
        <v>732.3</v>
      </c>
      <c r="W874" s="18"/>
      <c r="X874" s="18"/>
      <c r="Y874" s="18"/>
      <c r="Z874" s="18"/>
      <c r="AA874" s="18"/>
      <c r="AB874" s="18"/>
      <c r="AC874" s="18"/>
      <c r="AD874" s="18"/>
      <c r="AE874" s="18"/>
      <c r="AF874" s="41">
        <v>732.3</v>
      </c>
      <c r="AG874" s="41"/>
      <c r="AH874" s="41">
        <v>0</v>
      </c>
      <c r="AI874" s="41">
        <v>0</v>
      </c>
      <c r="AJ874" s="41">
        <v>0</v>
      </c>
      <c r="AK874" s="41">
        <v>0</v>
      </c>
      <c r="AL874" s="41">
        <v>732.3</v>
      </c>
      <c r="AM874" s="41">
        <v>0</v>
      </c>
      <c r="AN874" s="41">
        <v>0</v>
      </c>
      <c r="AO874" s="42">
        <v>516</v>
      </c>
      <c r="AP874" s="42">
        <v>732.3</v>
      </c>
      <c r="AQ874" s="42">
        <v>0</v>
      </c>
      <c r="AR874" s="42">
        <v>0</v>
      </c>
      <c r="AS874" s="42">
        <v>0</v>
      </c>
      <c r="AT874" s="42">
        <v>0</v>
      </c>
      <c r="AU874" s="42">
        <f t="shared" si="2736"/>
        <v>732.3</v>
      </c>
      <c r="AV874" s="42">
        <f t="shared" si="2737"/>
        <v>0</v>
      </c>
      <c r="AW874" s="42">
        <f t="shared" si="2738"/>
        <v>732.3</v>
      </c>
      <c r="AX874" s="42">
        <f t="shared" si="2739"/>
        <v>732.3</v>
      </c>
      <c r="AY874" s="42">
        <f t="shared" si="2740"/>
        <v>732.3</v>
      </c>
      <c r="AZ874" s="42"/>
      <c r="BA874" s="43">
        <f t="shared" si="2741"/>
        <v>100</v>
      </c>
      <c r="BB874" s="44"/>
    </row>
    <row r="875" spans="2:54" ht="31.2" x14ac:dyDescent="0.3">
      <c r="B875" s="38" t="s">
        <v>480</v>
      </c>
      <c r="C875" s="38" t="s">
        <v>125</v>
      </c>
      <c r="D875" s="38" t="s">
        <v>42</v>
      </c>
      <c r="E875" s="39" t="str">
        <f t="shared" si="2714"/>
        <v>1101</v>
      </c>
      <c r="F875" s="38" t="s">
        <v>72</v>
      </c>
      <c r="G875" s="17"/>
      <c r="H875" s="40" t="s">
        <v>73</v>
      </c>
      <c r="I875" s="18"/>
      <c r="J875" s="18"/>
      <c r="K875" s="18"/>
      <c r="L875" s="18"/>
      <c r="M875" s="18"/>
      <c r="N875" s="18"/>
      <c r="O875" s="18">
        <f t="shared" si="2715"/>
        <v>0</v>
      </c>
      <c r="P875" s="18">
        <f t="shared" si="2716"/>
        <v>0</v>
      </c>
      <c r="Q875" s="18">
        <f t="shared" si="2717"/>
        <v>0</v>
      </c>
      <c r="R875" s="18">
        <f t="shared" si="2718"/>
        <v>0</v>
      </c>
      <c r="S875" s="18"/>
      <c r="T875" s="18">
        <f t="shared" si="2651"/>
        <v>0</v>
      </c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41">
        <f t="shared" si="2721"/>
        <v>494.09000000000003</v>
      </c>
      <c r="AG875" s="41">
        <f t="shared" si="2722"/>
        <v>0</v>
      </c>
      <c r="AH875" s="41">
        <f t="shared" si="2723"/>
        <v>0</v>
      </c>
      <c r="AI875" s="41">
        <f t="shared" si="2724"/>
        <v>0</v>
      </c>
      <c r="AJ875" s="41">
        <f t="shared" si="2725"/>
        <v>0</v>
      </c>
      <c r="AK875" s="41">
        <f t="shared" si="2726"/>
        <v>0</v>
      </c>
      <c r="AL875" s="41">
        <f t="shared" si="2727"/>
        <v>494.09000000000003</v>
      </c>
      <c r="AM875" s="41">
        <f t="shared" si="2728"/>
        <v>0</v>
      </c>
      <c r="AN875" s="41">
        <f t="shared" si="2729"/>
        <v>0</v>
      </c>
      <c r="AO875" s="14">
        <f t="shared" si="2730"/>
        <v>404.09000000000003</v>
      </c>
      <c r="AP875" s="42">
        <f t="shared" si="2731"/>
        <v>494.09000000000003</v>
      </c>
      <c r="AQ875" s="42">
        <f t="shared" si="2732"/>
        <v>0</v>
      </c>
      <c r="AR875" s="42">
        <f t="shared" si="2733"/>
        <v>0</v>
      </c>
      <c r="AS875" s="42">
        <f t="shared" si="2734"/>
        <v>0</v>
      </c>
      <c r="AT875" s="42">
        <f t="shared" si="2735"/>
        <v>0</v>
      </c>
      <c r="AU875" s="42">
        <f t="shared" si="2736"/>
        <v>494.09000000000003</v>
      </c>
      <c r="AV875" s="42">
        <f t="shared" si="2737"/>
        <v>-494.09000000000003</v>
      </c>
      <c r="AW875" s="42"/>
      <c r="AX875" s="42"/>
      <c r="AY875" s="42"/>
      <c r="AZ875" s="42"/>
      <c r="BA875" s="43">
        <f t="shared" si="2741"/>
        <v>100</v>
      </c>
      <c r="BB875" s="44"/>
    </row>
    <row r="876" spans="2:54" ht="46.8" x14ac:dyDescent="0.3">
      <c r="B876" s="38" t="s">
        <v>480</v>
      </c>
      <c r="C876" s="38" t="s">
        <v>125</v>
      </c>
      <c r="D876" s="38" t="s">
        <v>42</v>
      </c>
      <c r="E876" s="39" t="str">
        <f t="shared" si="2714"/>
        <v>1101</v>
      </c>
      <c r="F876" s="38" t="s">
        <v>292</v>
      </c>
      <c r="G876" s="17"/>
      <c r="H876" s="40" t="s">
        <v>293</v>
      </c>
      <c r="I876" s="18"/>
      <c r="J876" s="18"/>
      <c r="K876" s="18"/>
      <c r="L876" s="18"/>
      <c r="M876" s="18"/>
      <c r="N876" s="18"/>
      <c r="O876" s="18">
        <f>O877+O878</f>
        <v>0</v>
      </c>
      <c r="P876" s="18">
        <f>P877+P878</f>
        <v>0</v>
      </c>
      <c r="Q876" s="18">
        <f>Q877+Q878</f>
        <v>0</v>
      </c>
      <c r="R876" s="18">
        <f>R877+R878</f>
        <v>0</v>
      </c>
      <c r="S876" s="18"/>
      <c r="T876" s="18">
        <f t="shared" si="2651"/>
        <v>0</v>
      </c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41">
        <f t="shared" ref="AF876:AT876" si="2742">AF877+AF878</f>
        <v>494.09000000000003</v>
      </c>
      <c r="AG876" s="41">
        <f t="shared" si="2742"/>
        <v>0</v>
      </c>
      <c r="AH876" s="41">
        <f t="shared" si="2742"/>
        <v>0</v>
      </c>
      <c r="AI876" s="41">
        <f t="shared" si="2742"/>
        <v>0</v>
      </c>
      <c r="AJ876" s="41">
        <f t="shared" si="2742"/>
        <v>0</v>
      </c>
      <c r="AK876" s="41">
        <f t="shared" si="2742"/>
        <v>0</v>
      </c>
      <c r="AL876" s="41">
        <f t="shared" si="2742"/>
        <v>494.09000000000003</v>
      </c>
      <c r="AM876" s="41">
        <f t="shared" si="2742"/>
        <v>0</v>
      </c>
      <c r="AN876" s="41">
        <f t="shared" si="2742"/>
        <v>0</v>
      </c>
      <c r="AO876" s="42">
        <f t="shared" si="2742"/>
        <v>404.09000000000003</v>
      </c>
      <c r="AP876" s="42">
        <f t="shared" si="2742"/>
        <v>494.09000000000003</v>
      </c>
      <c r="AQ876" s="42">
        <f t="shared" si="2742"/>
        <v>0</v>
      </c>
      <c r="AR876" s="42">
        <f t="shared" si="2742"/>
        <v>0</v>
      </c>
      <c r="AS876" s="42">
        <f t="shared" si="2742"/>
        <v>0</v>
      </c>
      <c r="AT876" s="42">
        <f t="shared" si="2742"/>
        <v>0</v>
      </c>
      <c r="AU876" s="42">
        <f t="shared" si="2736"/>
        <v>494.09000000000003</v>
      </c>
      <c r="AV876" s="42">
        <f t="shared" si="2737"/>
        <v>-494.09000000000003</v>
      </c>
      <c r="AW876" s="42"/>
      <c r="AX876" s="42"/>
      <c r="AY876" s="42"/>
      <c r="AZ876" s="42"/>
      <c r="BA876" s="43">
        <f t="shared" si="2741"/>
        <v>100</v>
      </c>
      <c r="BB876" s="44"/>
    </row>
    <row r="877" spans="2:54" ht="31.2" x14ac:dyDescent="0.3">
      <c r="B877" s="38" t="s">
        <v>480</v>
      </c>
      <c r="C877" s="38" t="s">
        <v>125</v>
      </c>
      <c r="D877" s="38" t="s">
        <v>42</v>
      </c>
      <c r="E877" s="39" t="str">
        <f t="shared" si="2714"/>
        <v>1101</v>
      </c>
      <c r="F877" s="38" t="s">
        <v>292</v>
      </c>
      <c r="G877" s="38" t="s">
        <v>54</v>
      </c>
      <c r="H877" s="40" t="s">
        <v>55</v>
      </c>
      <c r="I877" s="18"/>
      <c r="J877" s="18"/>
      <c r="K877" s="18"/>
      <c r="L877" s="18"/>
      <c r="M877" s="18"/>
      <c r="N877" s="18"/>
      <c r="O877" s="18">
        <v>0</v>
      </c>
      <c r="P877" s="18">
        <v>0</v>
      </c>
      <c r="Q877" s="18">
        <v>0</v>
      </c>
      <c r="R877" s="18">
        <v>0</v>
      </c>
      <c r="S877" s="18"/>
      <c r="T877" s="18">
        <f t="shared" si="2651"/>
        <v>0</v>
      </c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41">
        <v>0</v>
      </c>
      <c r="AG877" s="41"/>
      <c r="AH877" s="41">
        <v>0</v>
      </c>
      <c r="AI877" s="41">
        <v>0</v>
      </c>
      <c r="AJ877" s="41">
        <v>0</v>
      </c>
      <c r="AK877" s="41">
        <v>0</v>
      </c>
      <c r="AL877" s="41">
        <v>0</v>
      </c>
      <c r="AM877" s="41">
        <v>0</v>
      </c>
      <c r="AN877" s="41">
        <v>0</v>
      </c>
      <c r="AO877" s="14">
        <v>0</v>
      </c>
      <c r="AP877" s="42">
        <v>0</v>
      </c>
      <c r="AQ877" s="42">
        <v>0</v>
      </c>
      <c r="AR877" s="42">
        <v>0</v>
      </c>
      <c r="AS877" s="42">
        <v>0</v>
      </c>
      <c r="AT877" s="42">
        <v>0</v>
      </c>
      <c r="AU877" s="42">
        <f t="shared" si="2736"/>
        <v>0</v>
      </c>
      <c r="AV877" s="42">
        <f t="shared" si="2737"/>
        <v>0</v>
      </c>
      <c r="AW877" s="42"/>
      <c r="AX877" s="42"/>
      <c r="AY877" s="42"/>
      <c r="AZ877" s="42"/>
      <c r="BA877" s="43"/>
      <c r="BB877" s="20">
        <v>0</v>
      </c>
    </row>
    <row r="878" spans="2:54" ht="46.8" x14ac:dyDescent="0.3">
      <c r="B878" s="38" t="s">
        <v>480</v>
      </c>
      <c r="C878" s="38" t="s">
        <v>125</v>
      </c>
      <c r="D878" s="38" t="s">
        <v>42</v>
      </c>
      <c r="E878" s="39" t="str">
        <f t="shared" si="2714"/>
        <v>1101</v>
      </c>
      <c r="F878" s="16" t="s">
        <v>294</v>
      </c>
      <c r="G878" s="38"/>
      <c r="H878" s="55" t="s">
        <v>295</v>
      </c>
      <c r="I878" s="18"/>
      <c r="J878" s="18"/>
      <c r="K878" s="18"/>
      <c r="L878" s="18"/>
      <c r="M878" s="18"/>
      <c r="N878" s="18"/>
      <c r="O878" s="18">
        <f>O879+O880</f>
        <v>0</v>
      </c>
      <c r="P878" s="18">
        <f>P879+P880</f>
        <v>0</v>
      </c>
      <c r="Q878" s="18">
        <f>Q879</f>
        <v>0</v>
      </c>
      <c r="R878" s="18">
        <f>R879</f>
        <v>0</v>
      </c>
      <c r="S878" s="18"/>
      <c r="T878" s="18">
        <f t="shared" si="2651"/>
        <v>0</v>
      </c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41">
        <f t="shared" ref="AF878:AT878" si="2743">AF879+AF880</f>
        <v>494.09000000000003</v>
      </c>
      <c r="AG878" s="41">
        <f t="shared" si="2743"/>
        <v>0</v>
      </c>
      <c r="AH878" s="41">
        <f t="shared" si="2743"/>
        <v>0</v>
      </c>
      <c r="AI878" s="41">
        <f t="shared" si="2743"/>
        <v>0</v>
      </c>
      <c r="AJ878" s="41">
        <f t="shared" si="2743"/>
        <v>0</v>
      </c>
      <c r="AK878" s="41">
        <f t="shared" si="2743"/>
        <v>0</v>
      </c>
      <c r="AL878" s="41">
        <f t="shared" si="2743"/>
        <v>494.09000000000003</v>
      </c>
      <c r="AM878" s="41">
        <f t="shared" si="2743"/>
        <v>0</v>
      </c>
      <c r="AN878" s="41">
        <f t="shared" si="2743"/>
        <v>0</v>
      </c>
      <c r="AO878" s="42">
        <f t="shared" si="2743"/>
        <v>404.09000000000003</v>
      </c>
      <c r="AP878" s="42">
        <f t="shared" si="2743"/>
        <v>494.09000000000003</v>
      </c>
      <c r="AQ878" s="42">
        <f t="shared" si="2743"/>
        <v>0</v>
      </c>
      <c r="AR878" s="42">
        <f t="shared" si="2743"/>
        <v>0</v>
      </c>
      <c r="AS878" s="42">
        <f t="shared" si="2743"/>
        <v>0</v>
      </c>
      <c r="AT878" s="42">
        <f t="shared" si="2743"/>
        <v>0</v>
      </c>
      <c r="AU878" s="42">
        <f t="shared" si="2736"/>
        <v>494.09000000000003</v>
      </c>
      <c r="AV878" s="42">
        <f t="shared" si="2737"/>
        <v>-494.09000000000003</v>
      </c>
      <c r="AW878" s="42"/>
      <c r="AX878" s="42"/>
      <c r="AY878" s="42"/>
      <c r="AZ878" s="42"/>
      <c r="BA878" s="43">
        <f t="shared" si="2741"/>
        <v>100</v>
      </c>
      <c r="BB878" s="44"/>
    </row>
    <row r="879" spans="2:54" ht="31.2" x14ac:dyDescent="0.3">
      <c r="B879" s="38" t="s">
        <v>480</v>
      </c>
      <c r="C879" s="38" t="s">
        <v>125</v>
      </c>
      <c r="D879" s="38" t="s">
        <v>42</v>
      </c>
      <c r="E879" s="39" t="str">
        <f t="shared" si="2714"/>
        <v>1101</v>
      </c>
      <c r="F879" s="16" t="s">
        <v>294</v>
      </c>
      <c r="G879" s="38" t="s">
        <v>54</v>
      </c>
      <c r="H879" s="40" t="s">
        <v>55</v>
      </c>
      <c r="I879" s="18"/>
      <c r="J879" s="18"/>
      <c r="K879" s="18"/>
      <c r="L879" s="18"/>
      <c r="M879" s="18"/>
      <c r="N879" s="18"/>
      <c r="O879" s="18">
        <v>0</v>
      </c>
      <c r="P879" s="18">
        <v>0</v>
      </c>
      <c r="Q879" s="18">
        <v>0</v>
      </c>
      <c r="R879" s="18">
        <v>0</v>
      </c>
      <c r="S879" s="18"/>
      <c r="T879" s="18">
        <f t="shared" si="2651"/>
        <v>0</v>
      </c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41">
        <v>300</v>
      </c>
      <c r="AG879" s="41"/>
      <c r="AH879" s="41">
        <v>0</v>
      </c>
      <c r="AI879" s="41">
        <v>0</v>
      </c>
      <c r="AJ879" s="41">
        <v>0</v>
      </c>
      <c r="AK879" s="41">
        <v>0</v>
      </c>
      <c r="AL879" s="41">
        <v>300</v>
      </c>
      <c r="AM879" s="41">
        <v>0</v>
      </c>
      <c r="AN879" s="41">
        <v>0</v>
      </c>
      <c r="AO879" s="14">
        <v>300</v>
      </c>
      <c r="AP879" s="42">
        <v>300</v>
      </c>
      <c r="AQ879" s="42">
        <v>0</v>
      </c>
      <c r="AR879" s="42">
        <v>0</v>
      </c>
      <c r="AS879" s="42">
        <v>0</v>
      </c>
      <c r="AT879" s="42">
        <v>0</v>
      </c>
      <c r="AU879" s="42">
        <f t="shared" si="2736"/>
        <v>300</v>
      </c>
      <c r="AV879" s="42">
        <f t="shared" si="2737"/>
        <v>-300</v>
      </c>
      <c r="AW879" s="42"/>
      <c r="AX879" s="42"/>
      <c r="AY879" s="42"/>
      <c r="AZ879" s="42"/>
      <c r="BA879" s="43">
        <f t="shared" si="2741"/>
        <v>100</v>
      </c>
      <c r="BB879" s="44"/>
    </row>
    <row r="880" spans="2:54" ht="31.2" x14ac:dyDescent="0.3">
      <c r="B880" s="38" t="s">
        <v>480</v>
      </c>
      <c r="C880" s="38" t="s">
        <v>125</v>
      </c>
      <c r="D880" s="38" t="s">
        <v>42</v>
      </c>
      <c r="E880" s="39" t="str">
        <f t="shared" si="2714"/>
        <v>1101</v>
      </c>
      <c r="F880" s="16" t="s">
        <v>294</v>
      </c>
      <c r="G880" s="38" t="s">
        <v>150</v>
      </c>
      <c r="H880" s="40" t="s">
        <v>151</v>
      </c>
      <c r="I880" s="18"/>
      <c r="J880" s="18"/>
      <c r="K880" s="18"/>
      <c r="L880" s="18"/>
      <c r="M880" s="18"/>
      <c r="N880" s="18"/>
      <c r="O880" s="18">
        <v>0</v>
      </c>
      <c r="P880" s="18">
        <v>0</v>
      </c>
      <c r="Q880" s="18"/>
      <c r="R880" s="18"/>
      <c r="S880" s="18"/>
      <c r="T880" s="18">
        <f t="shared" si="2651"/>
        <v>0</v>
      </c>
      <c r="U880" s="18">
        <v>0</v>
      </c>
      <c r="V880" s="18">
        <v>0</v>
      </c>
      <c r="W880" s="18">
        <v>0</v>
      </c>
      <c r="X880" s="18">
        <v>0</v>
      </c>
      <c r="Y880" s="18">
        <v>0</v>
      </c>
      <c r="Z880" s="18">
        <v>0</v>
      </c>
      <c r="AA880" s="18">
        <v>0</v>
      </c>
      <c r="AB880" s="18">
        <v>0</v>
      </c>
      <c r="AC880" s="18">
        <v>0</v>
      </c>
      <c r="AD880" s="18">
        <v>0</v>
      </c>
      <c r="AE880" s="18">
        <v>0</v>
      </c>
      <c r="AF880" s="41">
        <v>194.09</v>
      </c>
      <c r="AG880" s="41"/>
      <c r="AH880" s="41">
        <v>0</v>
      </c>
      <c r="AI880" s="41">
        <v>0</v>
      </c>
      <c r="AJ880" s="41">
        <v>0</v>
      </c>
      <c r="AK880" s="41">
        <v>0</v>
      </c>
      <c r="AL880" s="41">
        <v>194.09</v>
      </c>
      <c r="AM880" s="41">
        <v>0</v>
      </c>
      <c r="AN880" s="41">
        <v>0</v>
      </c>
      <c r="AO880" s="42">
        <v>104.09</v>
      </c>
      <c r="AP880" s="42">
        <v>194.09</v>
      </c>
      <c r="AQ880" s="42">
        <v>0</v>
      </c>
      <c r="AR880" s="42">
        <v>0</v>
      </c>
      <c r="AS880" s="42">
        <v>0</v>
      </c>
      <c r="AT880" s="42">
        <v>0</v>
      </c>
      <c r="AU880" s="42">
        <f t="shared" si="2736"/>
        <v>194.09</v>
      </c>
      <c r="AV880" s="42">
        <f t="shared" si="2737"/>
        <v>-194.09</v>
      </c>
      <c r="AW880" s="42"/>
      <c r="AX880" s="42"/>
      <c r="AY880" s="42"/>
      <c r="AZ880" s="42"/>
      <c r="BA880" s="43">
        <f t="shared" si="2741"/>
        <v>100</v>
      </c>
      <c r="BB880" s="44"/>
    </row>
    <row r="881" spans="2:54" s="21" customFormat="1" ht="31.2" x14ac:dyDescent="0.3">
      <c r="B881" s="22" t="s">
        <v>546</v>
      </c>
      <c r="C881" s="22"/>
      <c r="D881" s="22"/>
      <c r="E881" s="23" t="str">
        <f t="shared" si="2714"/>
        <v/>
      </c>
      <c r="F881" s="22"/>
      <c r="G881" s="22"/>
      <c r="H881" s="24" t="s">
        <v>547</v>
      </c>
      <c r="I881" s="25">
        <f t="shared" ref="I881:S881" si="2744">I882+I953+I1039+I1051+I987+I931+I1063+I1032</f>
        <v>170803</v>
      </c>
      <c r="J881" s="25">
        <f t="shared" si="2744"/>
        <v>172006.19999999998</v>
      </c>
      <c r="K881" s="25">
        <f t="shared" si="2744"/>
        <v>162106.49999999994</v>
      </c>
      <c r="L881" s="25">
        <f t="shared" si="2744"/>
        <v>19447.7</v>
      </c>
      <c r="M881" s="25">
        <f t="shared" si="2744"/>
        <v>19469.600000000002</v>
      </c>
      <c r="N881" s="25">
        <f t="shared" si="2744"/>
        <v>19469.600000000002</v>
      </c>
      <c r="O881" s="25">
        <f t="shared" si="2744"/>
        <v>15388.792999999998</v>
      </c>
      <c r="P881" s="25">
        <f t="shared" si="2744"/>
        <v>1600.279</v>
      </c>
      <c r="Q881" s="25">
        <f t="shared" si="2744"/>
        <v>1566.5</v>
      </c>
      <c r="R881" s="25">
        <f t="shared" si="2744"/>
        <v>0</v>
      </c>
      <c r="S881" s="25">
        <f t="shared" si="2744"/>
        <v>12958.544620000001</v>
      </c>
      <c r="T881" s="25">
        <f t="shared" si="2651"/>
        <v>221764.81662000003</v>
      </c>
      <c r="U881" s="25">
        <f t="shared" si="2719"/>
        <v>191475.8</v>
      </c>
      <c r="V881" s="25">
        <f t="shared" si="2720"/>
        <v>181576.09999999995</v>
      </c>
      <c r="W881" s="25">
        <f t="shared" ref="W881:AT881" si="2745">W882+W953+W1039+W1051+W987+W931+W1063+W1032</f>
        <v>9183.2000000000007</v>
      </c>
      <c r="X881" s="25">
        <f t="shared" si="2745"/>
        <v>0</v>
      </c>
      <c r="Y881" s="25">
        <f t="shared" si="2745"/>
        <v>0</v>
      </c>
      <c r="Z881" s="25">
        <f t="shared" si="2745"/>
        <v>3775.3446199999998</v>
      </c>
      <c r="AA881" s="25">
        <f t="shared" si="2745"/>
        <v>11279.8</v>
      </c>
      <c r="AB881" s="25">
        <f t="shared" si="2745"/>
        <v>0</v>
      </c>
      <c r="AC881" s="25">
        <f t="shared" si="2745"/>
        <v>11279.8</v>
      </c>
      <c r="AD881" s="25">
        <f t="shared" si="2745"/>
        <v>0</v>
      </c>
      <c r="AE881" s="25">
        <f t="shared" si="2745"/>
        <v>0</v>
      </c>
      <c r="AF881" s="26">
        <f t="shared" si="2745"/>
        <v>233624.59828000001</v>
      </c>
      <c r="AG881" s="26">
        <f t="shared" si="2745"/>
        <v>0</v>
      </c>
      <c r="AH881" s="26">
        <f t="shared" si="2745"/>
        <v>17003.565999999999</v>
      </c>
      <c r="AI881" s="26">
        <f t="shared" si="2745"/>
        <v>0</v>
      </c>
      <c r="AJ881" s="26">
        <f t="shared" si="2745"/>
        <v>0</v>
      </c>
      <c r="AK881" s="26">
        <f t="shared" si="2745"/>
        <v>0</v>
      </c>
      <c r="AL881" s="26">
        <f t="shared" si="2745"/>
        <v>228220.95894000004</v>
      </c>
      <c r="AM881" s="26">
        <f t="shared" si="2745"/>
        <v>17002.109510000002</v>
      </c>
      <c r="AN881" s="26">
        <f t="shared" si="2745"/>
        <v>0</v>
      </c>
      <c r="AO881" s="45">
        <f t="shared" si="2745"/>
        <v>151271.48440000002</v>
      </c>
      <c r="AP881" s="27">
        <f t="shared" si="2745"/>
        <v>234228.57167</v>
      </c>
      <c r="AQ881" s="27">
        <f t="shared" si="2745"/>
        <v>15388.792999999998</v>
      </c>
      <c r="AR881" s="27">
        <f t="shared" si="2745"/>
        <v>0</v>
      </c>
      <c r="AS881" s="27">
        <f t="shared" si="2745"/>
        <v>0</v>
      </c>
      <c r="AT881" s="27">
        <f t="shared" si="2745"/>
        <v>0</v>
      </c>
      <c r="AU881" s="27">
        <f t="shared" si="2736"/>
        <v>249617.36467000001</v>
      </c>
      <c r="AV881" s="27">
        <f t="shared" si="2737"/>
        <v>-27852.548049999983</v>
      </c>
      <c r="AW881" s="27">
        <f t="shared" si="2738"/>
        <v>234723.36124000003</v>
      </c>
      <c r="AX881" s="27">
        <f t="shared" si="2739"/>
        <v>202755.59999999998</v>
      </c>
      <c r="AY881" s="27">
        <f t="shared" si="2740"/>
        <v>192855.89999999994</v>
      </c>
      <c r="AZ881" s="27">
        <f>AZ882+AZ953+AZ1039+AZ1051+AZ987+AZ931+AZ1063+AZ1032</f>
        <v>0</v>
      </c>
      <c r="BA881" s="28">
        <f t="shared" si="2741"/>
        <v>97.687041784220128</v>
      </c>
      <c r="BB881" s="20"/>
    </row>
    <row r="882" spans="2:54" s="21" customFormat="1" x14ac:dyDescent="0.3">
      <c r="B882" s="22" t="s">
        <v>546</v>
      </c>
      <c r="C882" s="22" t="s">
        <v>42</v>
      </c>
      <c r="D882" s="22"/>
      <c r="E882" s="23" t="str">
        <f t="shared" si="2714"/>
        <v>01</v>
      </c>
      <c r="F882" s="22"/>
      <c r="G882" s="22"/>
      <c r="H882" s="24" t="s">
        <v>43</v>
      </c>
      <c r="I882" s="25">
        <f t="shared" ref="I882:S882" si="2746">I897+I883</f>
        <v>108831.3</v>
      </c>
      <c r="J882" s="25">
        <f t="shared" si="2746"/>
        <v>112292.09999999999</v>
      </c>
      <c r="K882" s="25">
        <f t="shared" si="2746"/>
        <v>108230.39999999998</v>
      </c>
      <c r="L882" s="25">
        <f t="shared" si="2746"/>
        <v>709.5</v>
      </c>
      <c r="M882" s="25">
        <f t="shared" si="2746"/>
        <v>731.4</v>
      </c>
      <c r="N882" s="25">
        <f t="shared" si="2746"/>
        <v>731.4</v>
      </c>
      <c r="O882" s="25">
        <f t="shared" si="2746"/>
        <v>8201.1819999999989</v>
      </c>
      <c r="P882" s="25">
        <f t="shared" si="2746"/>
        <v>0</v>
      </c>
      <c r="Q882" s="25">
        <f t="shared" si="2746"/>
        <v>0</v>
      </c>
      <c r="R882" s="25">
        <f t="shared" si="2746"/>
        <v>0</v>
      </c>
      <c r="S882" s="25">
        <f t="shared" si="2746"/>
        <v>9294.2000000000007</v>
      </c>
      <c r="T882" s="25">
        <f t="shared" si="2651"/>
        <v>127036.182</v>
      </c>
      <c r="U882" s="25">
        <f t="shared" si="2719"/>
        <v>113023.49999999999</v>
      </c>
      <c r="V882" s="25">
        <f t="shared" si="2720"/>
        <v>108961.79999999997</v>
      </c>
      <c r="W882" s="25">
        <f t="shared" ref="W882:AT882" si="2747">W897+W883</f>
        <v>9183.2000000000007</v>
      </c>
      <c r="X882" s="25">
        <f t="shared" si="2747"/>
        <v>0</v>
      </c>
      <c r="Y882" s="25">
        <f t="shared" si="2747"/>
        <v>0</v>
      </c>
      <c r="Z882" s="25">
        <f t="shared" si="2747"/>
        <v>111</v>
      </c>
      <c r="AA882" s="25">
        <f t="shared" si="2747"/>
        <v>11279.8</v>
      </c>
      <c r="AB882" s="25">
        <f t="shared" si="2747"/>
        <v>0</v>
      </c>
      <c r="AC882" s="25">
        <f t="shared" si="2747"/>
        <v>11279.8</v>
      </c>
      <c r="AD882" s="25">
        <f t="shared" si="2747"/>
        <v>0</v>
      </c>
      <c r="AE882" s="25">
        <f t="shared" si="2747"/>
        <v>0</v>
      </c>
      <c r="AF882" s="26">
        <f t="shared" si="2747"/>
        <v>128789.97470000001</v>
      </c>
      <c r="AG882" s="26">
        <f t="shared" si="2747"/>
        <v>0</v>
      </c>
      <c r="AH882" s="26">
        <f t="shared" si="2747"/>
        <v>14670.8</v>
      </c>
      <c r="AI882" s="26">
        <f t="shared" si="2747"/>
        <v>0</v>
      </c>
      <c r="AJ882" s="26">
        <f t="shared" si="2747"/>
        <v>0</v>
      </c>
      <c r="AK882" s="26">
        <f t="shared" si="2747"/>
        <v>0</v>
      </c>
      <c r="AL882" s="26">
        <f t="shared" si="2747"/>
        <v>125941.16144000003</v>
      </c>
      <c r="AM882" s="26">
        <f t="shared" si="2747"/>
        <v>14670.783670000001</v>
      </c>
      <c r="AN882" s="26">
        <f t="shared" si="2747"/>
        <v>0</v>
      </c>
      <c r="AO882" s="27">
        <f t="shared" si="2747"/>
        <v>89575.191109999985</v>
      </c>
      <c r="AP882" s="27">
        <f t="shared" si="2747"/>
        <v>128963.81554000001</v>
      </c>
      <c r="AQ882" s="27">
        <f t="shared" si="2747"/>
        <v>8201.1819999999989</v>
      </c>
      <c r="AR882" s="27">
        <f t="shared" si="2747"/>
        <v>0</v>
      </c>
      <c r="AS882" s="27">
        <f t="shared" si="2747"/>
        <v>0</v>
      </c>
      <c r="AT882" s="27">
        <f t="shared" si="2747"/>
        <v>0</v>
      </c>
      <c r="AU882" s="27">
        <f t="shared" si="2736"/>
        <v>137164.99754000001</v>
      </c>
      <c r="AV882" s="27">
        <f t="shared" si="2737"/>
        <v>-10128.815540000011</v>
      </c>
      <c r="AW882" s="27">
        <f t="shared" si="2738"/>
        <v>136330.38200000001</v>
      </c>
      <c r="AX882" s="27">
        <f t="shared" si="2739"/>
        <v>124303.29999999999</v>
      </c>
      <c r="AY882" s="27">
        <f t="shared" si="2740"/>
        <v>120241.59999999998</v>
      </c>
      <c r="AZ882" s="27">
        <f>AZ897+AZ883</f>
        <v>0</v>
      </c>
      <c r="BA882" s="28">
        <f t="shared" si="2741"/>
        <v>97.788016290370479</v>
      </c>
      <c r="BB882" s="20"/>
    </row>
    <row r="883" spans="2:54" s="30" customFormat="1" ht="62.4" x14ac:dyDescent="0.3">
      <c r="B883" s="31" t="s">
        <v>546</v>
      </c>
      <c r="C883" s="31" t="s">
        <v>42</v>
      </c>
      <c r="D883" s="31" t="s">
        <v>84</v>
      </c>
      <c r="E883" s="29" t="str">
        <f t="shared" si="2714"/>
        <v>0104</v>
      </c>
      <c r="F883" s="31"/>
      <c r="G883" s="31"/>
      <c r="H883" s="32" t="s">
        <v>482</v>
      </c>
      <c r="I883" s="33">
        <f t="shared" ref="I883:S883" si="2748">I884+I890</f>
        <v>87066.5</v>
      </c>
      <c r="J883" s="33">
        <f t="shared" si="2748"/>
        <v>87479.999999999985</v>
      </c>
      <c r="K883" s="33">
        <f t="shared" si="2748"/>
        <v>87479.999999999985</v>
      </c>
      <c r="L883" s="33">
        <f t="shared" si="2748"/>
        <v>709.5</v>
      </c>
      <c r="M883" s="33">
        <f t="shared" si="2748"/>
        <v>731.4</v>
      </c>
      <c r="N883" s="33">
        <f t="shared" si="2748"/>
        <v>731.4</v>
      </c>
      <c r="O883" s="33">
        <f t="shared" si="2748"/>
        <v>0</v>
      </c>
      <c r="P883" s="33">
        <f t="shared" si="2748"/>
        <v>0</v>
      </c>
      <c r="Q883" s="33">
        <f t="shared" si="2748"/>
        <v>0</v>
      </c>
      <c r="R883" s="33">
        <f t="shared" si="2748"/>
        <v>0</v>
      </c>
      <c r="S883" s="33">
        <f t="shared" si="2748"/>
        <v>9183.2000000000007</v>
      </c>
      <c r="T883" s="33">
        <f t="shared" si="2651"/>
        <v>96959.2</v>
      </c>
      <c r="U883" s="33">
        <f t="shared" si="2719"/>
        <v>88211.39999999998</v>
      </c>
      <c r="V883" s="33">
        <f t="shared" si="2720"/>
        <v>88211.39999999998</v>
      </c>
      <c r="W883" s="33">
        <f t="shared" ref="W883:AT883" si="2749">W884+W890</f>
        <v>9183.2000000000007</v>
      </c>
      <c r="X883" s="33">
        <f t="shared" si="2749"/>
        <v>0</v>
      </c>
      <c r="Y883" s="33">
        <f t="shared" si="2749"/>
        <v>0</v>
      </c>
      <c r="Z883" s="33">
        <f t="shared" si="2749"/>
        <v>0</v>
      </c>
      <c r="AA883" s="33">
        <f t="shared" si="2749"/>
        <v>11169.8</v>
      </c>
      <c r="AB883" s="33">
        <f t="shared" si="2749"/>
        <v>0</v>
      </c>
      <c r="AC883" s="33">
        <f t="shared" si="2749"/>
        <v>11169.8</v>
      </c>
      <c r="AD883" s="33">
        <f t="shared" si="2749"/>
        <v>0</v>
      </c>
      <c r="AE883" s="33">
        <f t="shared" si="2749"/>
        <v>0</v>
      </c>
      <c r="AF883" s="34">
        <f t="shared" si="2749"/>
        <v>97423.8</v>
      </c>
      <c r="AG883" s="34">
        <f t="shared" si="2749"/>
        <v>0</v>
      </c>
      <c r="AH883" s="34">
        <f t="shared" si="2749"/>
        <v>14600.8</v>
      </c>
      <c r="AI883" s="34">
        <f t="shared" si="2749"/>
        <v>0</v>
      </c>
      <c r="AJ883" s="34">
        <f t="shared" si="2749"/>
        <v>0</v>
      </c>
      <c r="AK883" s="34">
        <f t="shared" si="2749"/>
        <v>0</v>
      </c>
      <c r="AL883" s="34">
        <f t="shared" si="2749"/>
        <v>94596.38370000002</v>
      </c>
      <c r="AM883" s="34">
        <f t="shared" si="2749"/>
        <v>14600.783670000001</v>
      </c>
      <c r="AN883" s="34">
        <f t="shared" si="2749"/>
        <v>0</v>
      </c>
      <c r="AO883" s="35">
        <f t="shared" si="2749"/>
        <v>62709.155289999995</v>
      </c>
      <c r="AP883" s="36">
        <f t="shared" si="2749"/>
        <v>97303.8</v>
      </c>
      <c r="AQ883" s="36">
        <f t="shared" si="2749"/>
        <v>0</v>
      </c>
      <c r="AR883" s="36">
        <f t="shared" si="2749"/>
        <v>0</v>
      </c>
      <c r="AS883" s="36">
        <f t="shared" si="2749"/>
        <v>0</v>
      </c>
      <c r="AT883" s="36">
        <f t="shared" si="2749"/>
        <v>0</v>
      </c>
      <c r="AU883" s="36">
        <f t="shared" si="2736"/>
        <v>97303.8</v>
      </c>
      <c r="AV883" s="36">
        <f t="shared" si="2737"/>
        <v>-344.60000000000582</v>
      </c>
      <c r="AW883" s="36">
        <f t="shared" si="2738"/>
        <v>106142.39999999999</v>
      </c>
      <c r="AX883" s="36">
        <f t="shared" si="2739"/>
        <v>99381.199999999983</v>
      </c>
      <c r="AY883" s="36">
        <f t="shared" si="2740"/>
        <v>99381.199999999983</v>
      </c>
      <c r="AZ883" s="36">
        <f>AZ884+AZ890</f>
        <v>0</v>
      </c>
      <c r="BA883" s="37">
        <f t="shared" si="2741"/>
        <v>97.097817679047637</v>
      </c>
      <c r="BB883" s="20"/>
    </row>
    <row r="884" spans="2:54" ht="46.8" x14ac:dyDescent="0.3">
      <c r="B884" s="38" t="s">
        <v>546</v>
      </c>
      <c r="C884" s="38" t="s">
        <v>42</v>
      </c>
      <c r="D884" s="38" t="s">
        <v>84</v>
      </c>
      <c r="E884" s="39" t="str">
        <f t="shared" si="2714"/>
        <v>0104</v>
      </c>
      <c r="F884" s="38" t="s">
        <v>258</v>
      </c>
      <c r="G884" s="39"/>
      <c r="H884" s="40" t="s">
        <v>259</v>
      </c>
      <c r="I884" s="18">
        <f t="shared" ref="I884:I886" si="2750">I885</f>
        <v>14230.8</v>
      </c>
      <c r="J884" s="18">
        <f t="shared" ref="J884:J886" si="2751">J885</f>
        <v>14651.9</v>
      </c>
      <c r="K884" s="18">
        <f t="shared" ref="K884:K886" si="2752">K885</f>
        <v>14651.9</v>
      </c>
      <c r="L884" s="18">
        <f t="shared" ref="L884:L886" si="2753">L885</f>
        <v>0</v>
      </c>
      <c r="M884" s="18">
        <f t="shared" ref="M884:M886" si="2754">M885</f>
        <v>0</v>
      </c>
      <c r="N884" s="18">
        <f t="shared" ref="N884:N886" si="2755">N885</f>
        <v>0</v>
      </c>
      <c r="O884" s="18">
        <f t="shared" ref="O884:O886" si="2756">O885</f>
        <v>0</v>
      </c>
      <c r="P884" s="18">
        <f t="shared" ref="P884:P886" si="2757">P885</f>
        <v>0</v>
      </c>
      <c r="Q884" s="18">
        <f t="shared" ref="Q884:Q886" si="2758">Q885</f>
        <v>0</v>
      </c>
      <c r="R884" s="18">
        <f t="shared" ref="R884:R886" si="2759">R885</f>
        <v>0</v>
      </c>
      <c r="S884" s="18">
        <f t="shared" ref="S884:S886" si="2760">S885</f>
        <v>0</v>
      </c>
      <c r="T884" s="18">
        <f t="shared" si="2651"/>
        <v>14230.8</v>
      </c>
      <c r="U884" s="18">
        <f t="shared" si="2719"/>
        <v>14651.9</v>
      </c>
      <c r="V884" s="18">
        <f t="shared" si="2720"/>
        <v>14651.9</v>
      </c>
      <c r="W884" s="18">
        <f t="shared" ref="W884:W886" si="2761">W885</f>
        <v>0</v>
      </c>
      <c r="X884" s="18">
        <f t="shared" ref="X884:X886" si="2762">X885</f>
        <v>0</v>
      </c>
      <c r="Y884" s="18">
        <f t="shared" ref="Y884:Y886" si="2763">Y885</f>
        <v>0</v>
      </c>
      <c r="Z884" s="18">
        <f t="shared" ref="Z884:Z886" si="2764">Z885</f>
        <v>0</v>
      </c>
      <c r="AA884" s="18">
        <f t="shared" ref="AA884:AA886" si="2765">AA885</f>
        <v>0</v>
      </c>
      <c r="AB884" s="18">
        <f t="shared" ref="AB884:AB886" si="2766">AB885</f>
        <v>0</v>
      </c>
      <c r="AC884" s="18">
        <f t="shared" ref="AC884:AC886" si="2767">AC885</f>
        <v>0</v>
      </c>
      <c r="AD884" s="18">
        <f t="shared" ref="AD884:AD886" si="2768">AD885</f>
        <v>0</v>
      </c>
      <c r="AE884" s="18">
        <f t="shared" ref="AE884:AE886" si="2769">AE885</f>
        <v>0</v>
      </c>
      <c r="AF884" s="41">
        <f t="shared" ref="AF884:AF886" si="2770">AF885</f>
        <v>14600.8</v>
      </c>
      <c r="AG884" s="41">
        <f t="shared" ref="AG884:AG886" si="2771">AG885</f>
        <v>0</v>
      </c>
      <c r="AH884" s="41">
        <f t="shared" ref="AH884:AH886" si="2772">AH885</f>
        <v>14600.8</v>
      </c>
      <c r="AI884" s="41">
        <f t="shared" ref="AI884:AI886" si="2773">AI885</f>
        <v>0</v>
      </c>
      <c r="AJ884" s="41">
        <f t="shared" ref="AJ884:AJ886" si="2774">AJ885</f>
        <v>0</v>
      </c>
      <c r="AK884" s="41">
        <f t="shared" ref="AK884:AK886" si="2775">AK885</f>
        <v>0</v>
      </c>
      <c r="AL884" s="41">
        <f t="shared" ref="AL884:AL886" si="2776">AL885</f>
        <v>14600.783670000001</v>
      </c>
      <c r="AM884" s="41">
        <f t="shared" ref="AM884:AM886" si="2777">AM885</f>
        <v>14600.783670000001</v>
      </c>
      <c r="AN884" s="41">
        <f t="shared" ref="AN884:AN886" si="2778">AN885</f>
        <v>0</v>
      </c>
      <c r="AO884" s="42">
        <f t="shared" ref="AO884:AO886" si="2779">AO885</f>
        <v>9132.2552699999997</v>
      </c>
      <c r="AP884" s="42">
        <f t="shared" ref="AP884:AP886" si="2780">AP885</f>
        <v>14600.8</v>
      </c>
      <c r="AQ884" s="42">
        <f t="shared" ref="AQ884:AQ886" si="2781">AQ885</f>
        <v>0</v>
      </c>
      <c r="AR884" s="42">
        <f t="shared" ref="AR884:AR886" si="2782">AR885</f>
        <v>0</v>
      </c>
      <c r="AS884" s="42">
        <f t="shared" ref="AS884:AS886" si="2783">AS885</f>
        <v>0</v>
      </c>
      <c r="AT884" s="42">
        <f t="shared" ref="AT884:AT886" si="2784">AT885</f>
        <v>0</v>
      </c>
      <c r="AU884" s="42">
        <f t="shared" si="2736"/>
        <v>14600.8</v>
      </c>
      <c r="AV884" s="42">
        <f t="shared" si="2737"/>
        <v>-370</v>
      </c>
      <c r="AW884" s="42">
        <f t="shared" si="2738"/>
        <v>14230.8</v>
      </c>
      <c r="AX884" s="42">
        <f t="shared" si="2739"/>
        <v>14651.9</v>
      </c>
      <c r="AY884" s="42">
        <f t="shared" si="2740"/>
        <v>14651.9</v>
      </c>
      <c r="AZ884" s="42">
        <f t="shared" ref="AZ884:AZ886" si="2785">AZ885</f>
        <v>0</v>
      </c>
      <c r="BA884" s="43">
        <f t="shared" si="2741"/>
        <v>99.999888156813327</v>
      </c>
      <c r="BB884" s="20"/>
    </row>
    <row r="885" spans="2:54" x14ac:dyDescent="0.3">
      <c r="B885" s="38" t="s">
        <v>546</v>
      </c>
      <c r="C885" s="38" t="s">
        <v>42</v>
      </c>
      <c r="D885" s="38" t="s">
        <v>84</v>
      </c>
      <c r="E885" s="39" t="str">
        <f t="shared" si="2714"/>
        <v>0104</v>
      </c>
      <c r="F885" s="38" t="s">
        <v>260</v>
      </c>
      <c r="G885" s="39"/>
      <c r="H885" s="40" t="s">
        <v>49</v>
      </c>
      <c r="I885" s="18">
        <f t="shared" si="2750"/>
        <v>14230.8</v>
      </c>
      <c r="J885" s="18">
        <f t="shared" si="2751"/>
        <v>14651.9</v>
      </c>
      <c r="K885" s="18">
        <f t="shared" si="2752"/>
        <v>14651.9</v>
      </c>
      <c r="L885" s="18">
        <f t="shared" si="2753"/>
        <v>0</v>
      </c>
      <c r="M885" s="18">
        <f t="shared" si="2754"/>
        <v>0</v>
      </c>
      <c r="N885" s="18">
        <f t="shared" si="2755"/>
        <v>0</v>
      </c>
      <c r="O885" s="18">
        <f t="shared" si="2756"/>
        <v>0</v>
      </c>
      <c r="P885" s="18">
        <f t="shared" si="2757"/>
        <v>0</v>
      </c>
      <c r="Q885" s="18">
        <f t="shared" si="2758"/>
        <v>0</v>
      </c>
      <c r="R885" s="18">
        <f t="shared" si="2759"/>
        <v>0</v>
      </c>
      <c r="S885" s="18">
        <f t="shared" si="2760"/>
        <v>0</v>
      </c>
      <c r="T885" s="18">
        <f t="shared" si="2651"/>
        <v>14230.8</v>
      </c>
      <c r="U885" s="18">
        <f t="shared" si="2719"/>
        <v>14651.9</v>
      </c>
      <c r="V885" s="18">
        <f t="shared" si="2720"/>
        <v>14651.9</v>
      </c>
      <c r="W885" s="18">
        <f t="shared" si="2761"/>
        <v>0</v>
      </c>
      <c r="X885" s="18">
        <f t="shared" si="2762"/>
        <v>0</v>
      </c>
      <c r="Y885" s="18">
        <f t="shared" si="2763"/>
        <v>0</v>
      </c>
      <c r="Z885" s="18">
        <f t="shared" si="2764"/>
        <v>0</v>
      </c>
      <c r="AA885" s="18">
        <f t="shared" si="2765"/>
        <v>0</v>
      </c>
      <c r="AB885" s="18">
        <f t="shared" si="2766"/>
        <v>0</v>
      </c>
      <c r="AC885" s="18">
        <f t="shared" si="2767"/>
        <v>0</v>
      </c>
      <c r="AD885" s="18">
        <f t="shared" si="2768"/>
        <v>0</v>
      </c>
      <c r="AE885" s="18">
        <f t="shared" si="2769"/>
        <v>0</v>
      </c>
      <c r="AF885" s="41">
        <f t="shared" si="2770"/>
        <v>14600.8</v>
      </c>
      <c r="AG885" s="41">
        <f t="shared" si="2771"/>
        <v>0</v>
      </c>
      <c r="AH885" s="41">
        <f t="shared" si="2772"/>
        <v>14600.8</v>
      </c>
      <c r="AI885" s="41">
        <f t="shared" si="2773"/>
        <v>0</v>
      </c>
      <c r="AJ885" s="41">
        <f t="shared" si="2774"/>
        <v>0</v>
      </c>
      <c r="AK885" s="41">
        <f t="shared" si="2775"/>
        <v>0</v>
      </c>
      <c r="AL885" s="41">
        <f t="shared" si="2776"/>
        <v>14600.783670000001</v>
      </c>
      <c r="AM885" s="41">
        <f t="shared" si="2777"/>
        <v>14600.783670000001</v>
      </c>
      <c r="AN885" s="41">
        <f t="shared" si="2778"/>
        <v>0</v>
      </c>
      <c r="AO885" s="14">
        <f t="shared" si="2779"/>
        <v>9132.2552699999997</v>
      </c>
      <c r="AP885" s="42">
        <f t="shared" si="2780"/>
        <v>14600.8</v>
      </c>
      <c r="AQ885" s="42">
        <f t="shared" si="2781"/>
        <v>0</v>
      </c>
      <c r="AR885" s="42">
        <f t="shared" si="2782"/>
        <v>0</v>
      </c>
      <c r="AS885" s="42">
        <f t="shared" si="2783"/>
        <v>0</v>
      </c>
      <c r="AT885" s="42">
        <f t="shared" si="2784"/>
        <v>0</v>
      </c>
      <c r="AU885" s="42">
        <f t="shared" si="2736"/>
        <v>14600.8</v>
      </c>
      <c r="AV885" s="42">
        <f t="shared" si="2737"/>
        <v>-370</v>
      </c>
      <c r="AW885" s="42">
        <f t="shared" si="2738"/>
        <v>14230.8</v>
      </c>
      <c r="AX885" s="42">
        <f t="shared" si="2739"/>
        <v>14651.9</v>
      </c>
      <c r="AY885" s="42">
        <f t="shared" si="2740"/>
        <v>14651.9</v>
      </c>
      <c r="AZ885" s="42">
        <f t="shared" si="2785"/>
        <v>0</v>
      </c>
      <c r="BA885" s="43">
        <f t="shared" si="2741"/>
        <v>99.999888156813327</v>
      </c>
      <c r="BB885" s="20"/>
    </row>
    <row r="886" spans="2:54" ht="78" x14ac:dyDescent="0.3">
      <c r="B886" s="38" t="s">
        <v>546</v>
      </c>
      <c r="C886" s="38" t="s">
        <v>42</v>
      </c>
      <c r="D886" s="38" t="s">
        <v>84</v>
      </c>
      <c r="E886" s="39" t="str">
        <f t="shared" si="2714"/>
        <v>0104</v>
      </c>
      <c r="F886" s="38" t="s">
        <v>483</v>
      </c>
      <c r="G886" s="39"/>
      <c r="H886" s="40" t="s">
        <v>484</v>
      </c>
      <c r="I886" s="18">
        <f t="shared" si="2750"/>
        <v>14230.8</v>
      </c>
      <c r="J886" s="18">
        <f t="shared" si="2751"/>
        <v>14651.9</v>
      </c>
      <c r="K886" s="18">
        <f t="shared" si="2752"/>
        <v>14651.9</v>
      </c>
      <c r="L886" s="18">
        <f t="shared" si="2753"/>
        <v>0</v>
      </c>
      <c r="M886" s="18">
        <f t="shared" si="2754"/>
        <v>0</v>
      </c>
      <c r="N886" s="18">
        <f t="shared" si="2755"/>
        <v>0</v>
      </c>
      <c r="O886" s="18">
        <f t="shared" si="2756"/>
        <v>0</v>
      </c>
      <c r="P886" s="18">
        <f t="shared" si="2757"/>
        <v>0</v>
      </c>
      <c r="Q886" s="18">
        <f t="shared" si="2758"/>
        <v>0</v>
      </c>
      <c r="R886" s="18">
        <f t="shared" si="2759"/>
        <v>0</v>
      </c>
      <c r="S886" s="18">
        <f t="shared" si="2760"/>
        <v>0</v>
      </c>
      <c r="T886" s="18">
        <f t="shared" si="2651"/>
        <v>14230.8</v>
      </c>
      <c r="U886" s="18">
        <f t="shared" si="2719"/>
        <v>14651.9</v>
      </c>
      <c r="V886" s="18">
        <f t="shared" si="2720"/>
        <v>14651.9</v>
      </c>
      <c r="W886" s="18">
        <f t="shared" si="2761"/>
        <v>0</v>
      </c>
      <c r="X886" s="18">
        <f t="shared" si="2762"/>
        <v>0</v>
      </c>
      <c r="Y886" s="18">
        <f t="shared" si="2763"/>
        <v>0</v>
      </c>
      <c r="Z886" s="18">
        <f t="shared" si="2764"/>
        <v>0</v>
      </c>
      <c r="AA886" s="18">
        <f t="shared" si="2765"/>
        <v>0</v>
      </c>
      <c r="AB886" s="18">
        <f t="shared" si="2766"/>
        <v>0</v>
      </c>
      <c r="AC886" s="18">
        <f t="shared" si="2767"/>
        <v>0</v>
      </c>
      <c r="AD886" s="18">
        <f t="shared" si="2768"/>
        <v>0</v>
      </c>
      <c r="AE886" s="18">
        <f t="shared" si="2769"/>
        <v>0</v>
      </c>
      <c r="AF886" s="41">
        <f t="shared" si="2770"/>
        <v>14600.8</v>
      </c>
      <c r="AG886" s="41">
        <f t="shared" si="2771"/>
        <v>0</v>
      </c>
      <c r="AH886" s="41">
        <f t="shared" si="2772"/>
        <v>14600.8</v>
      </c>
      <c r="AI886" s="41">
        <f t="shared" si="2773"/>
        <v>0</v>
      </c>
      <c r="AJ886" s="41">
        <f t="shared" si="2774"/>
        <v>0</v>
      </c>
      <c r="AK886" s="41">
        <f t="shared" si="2775"/>
        <v>0</v>
      </c>
      <c r="AL886" s="41">
        <f t="shared" si="2776"/>
        <v>14600.783670000001</v>
      </c>
      <c r="AM886" s="41">
        <f t="shared" si="2777"/>
        <v>14600.783670000001</v>
      </c>
      <c r="AN886" s="41">
        <f t="shared" si="2778"/>
        <v>0</v>
      </c>
      <c r="AO886" s="42">
        <f t="shared" si="2779"/>
        <v>9132.2552699999997</v>
      </c>
      <c r="AP886" s="42">
        <f t="shared" si="2780"/>
        <v>14600.8</v>
      </c>
      <c r="AQ886" s="42">
        <f t="shared" si="2781"/>
        <v>0</v>
      </c>
      <c r="AR886" s="42">
        <f t="shared" si="2782"/>
        <v>0</v>
      </c>
      <c r="AS886" s="42">
        <f t="shared" si="2783"/>
        <v>0</v>
      </c>
      <c r="AT886" s="42">
        <f t="shared" si="2784"/>
        <v>0</v>
      </c>
      <c r="AU886" s="42">
        <f t="shared" si="2736"/>
        <v>14600.8</v>
      </c>
      <c r="AV886" s="42">
        <f t="shared" si="2737"/>
        <v>-370</v>
      </c>
      <c r="AW886" s="42">
        <f t="shared" si="2738"/>
        <v>14230.8</v>
      </c>
      <c r="AX886" s="42">
        <f t="shared" si="2739"/>
        <v>14651.9</v>
      </c>
      <c r="AY886" s="42">
        <f t="shared" si="2740"/>
        <v>14651.9</v>
      </c>
      <c r="AZ886" s="42">
        <f t="shared" si="2785"/>
        <v>0</v>
      </c>
      <c r="BA886" s="43">
        <f t="shared" si="2741"/>
        <v>99.999888156813327</v>
      </c>
      <c r="BB886" s="20"/>
    </row>
    <row r="887" spans="2:54" ht="31.2" x14ac:dyDescent="0.3">
      <c r="B887" s="38" t="s">
        <v>546</v>
      </c>
      <c r="C887" s="38" t="s">
        <v>42</v>
      </c>
      <c r="D887" s="38" t="s">
        <v>84</v>
      </c>
      <c r="E887" s="39" t="str">
        <f t="shared" si="2714"/>
        <v>0104</v>
      </c>
      <c r="F887" s="38" t="s">
        <v>485</v>
      </c>
      <c r="G887" s="39"/>
      <c r="H887" s="40" t="s">
        <v>486</v>
      </c>
      <c r="I887" s="18">
        <f t="shared" ref="I887:S887" si="2786">I888+I889</f>
        <v>14230.8</v>
      </c>
      <c r="J887" s="18">
        <f t="shared" si="2786"/>
        <v>14651.9</v>
      </c>
      <c r="K887" s="18">
        <f t="shared" si="2786"/>
        <v>14651.9</v>
      </c>
      <c r="L887" s="18">
        <f t="shared" si="2786"/>
        <v>0</v>
      </c>
      <c r="M887" s="18">
        <f t="shared" si="2786"/>
        <v>0</v>
      </c>
      <c r="N887" s="18">
        <f t="shared" si="2786"/>
        <v>0</v>
      </c>
      <c r="O887" s="18">
        <f t="shared" si="2786"/>
        <v>0</v>
      </c>
      <c r="P887" s="18">
        <f t="shared" si="2786"/>
        <v>0</v>
      </c>
      <c r="Q887" s="18">
        <f t="shared" si="2786"/>
        <v>0</v>
      </c>
      <c r="R887" s="18">
        <f t="shared" si="2786"/>
        <v>0</v>
      </c>
      <c r="S887" s="18">
        <f t="shared" si="2786"/>
        <v>0</v>
      </c>
      <c r="T887" s="18">
        <f t="shared" si="2651"/>
        <v>14230.8</v>
      </c>
      <c r="U887" s="18">
        <f t="shared" si="2719"/>
        <v>14651.9</v>
      </c>
      <c r="V887" s="18">
        <f t="shared" si="2720"/>
        <v>14651.9</v>
      </c>
      <c r="W887" s="18">
        <f t="shared" ref="W887:AT887" si="2787">W888+W889</f>
        <v>0</v>
      </c>
      <c r="X887" s="18">
        <f t="shared" si="2787"/>
        <v>0</v>
      </c>
      <c r="Y887" s="18">
        <f t="shared" si="2787"/>
        <v>0</v>
      </c>
      <c r="Z887" s="18">
        <f t="shared" si="2787"/>
        <v>0</v>
      </c>
      <c r="AA887" s="18">
        <f t="shared" si="2787"/>
        <v>0</v>
      </c>
      <c r="AB887" s="18">
        <f t="shared" si="2787"/>
        <v>0</v>
      </c>
      <c r="AC887" s="18">
        <f t="shared" si="2787"/>
        <v>0</v>
      </c>
      <c r="AD887" s="18">
        <f t="shared" si="2787"/>
        <v>0</v>
      </c>
      <c r="AE887" s="18">
        <f t="shared" si="2787"/>
        <v>0</v>
      </c>
      <c r="AF887" s="41">
        <f t="shared" si="2787"/>
        <v>14600.8</v>
      </c>
      <c r="AG887" s="41">
        <f t="shared" si="2787"/>
        <v>0</v>
      </c>
      <c r="AH887" s="41">
        <f t="shared" si="2787"/>
        <v>14600.8</v>
      </c>
      <c r="AI887" s="41">
        <f t="shared" si="2787"/>
        <v>0</v>
      </c>
      <c r="AJ887" s="41">
        <f t="shared" si="2787"/>
        <v>0</v>
      </c>
      <c r="AK887" s="41">
        <f t="shared" si="2787"/>
        <v>0</v>
      </c>
      <c r="AL887" s="41">
        <f t="shared" si="2787"/>
        <v>14600.783670000001</v>
      </c>
      <c r="AM887" s="41">
        <f t="shared" si="2787"/>
        <v>14600.783670000001</v>
      </c>
      <c r="AN887" s="41">
        <f t="shared" si="2787"/>
        <v>0</v>
      </c>
      <c r="AO887" s="14">
        <f t="shared" si="2787"/>
        <v>9132.2552699999997</v>
      </c>
      <c r="AP887" s="42">
        <f t="shared" si="2787"/>
        <v>14600.8</v>
      </c>
      <c r="AQ887" s="42">
        <f t="shared" si="2787"/>
        <v>0</v>
      </c>
      <c r="AR887" s="42">
        <f t="shared" si="2787"/>
        <v>0</v>
      </c>
      <c r="AS887" s="42">
        <f t="shared" si="2787"/>
        <v>0</v>
      </c>
      <c r="AT887" s="42">
        <f t="shared" si="2787"/>
        <v>0</v>
      </c>
      <c r="AU887" s="42">
        <f t="shared" si="2736"/>
        <v>14600.8</v>
      </c>
      <c r="AV887" s="42">
        <f t="shared" si="2737"/>
        <v>-370</v>
      </c>
      <c r="AW887" s="42">
        <f t="shared" si="2738"/>
        <v>14230.8</v>
      </c>
      <c r="AX887" s="42">
        <f t="shared" si="2739"/>
        <v>14651.9</v>
      </c>
      <c r="AY887" s="42">
        <f t="shared" si="2740"/>
        <v>14651.9</v>
      </c>
      <c r="AZ887" s="42">
        <f>AZ888+AZ889</f>
        <v>0</v>
      </c>
      <c r="BA887" s="43">
        <f t="shared" si="2741"/>
        <v>99.999888156813327</v>
      </c>
      <c r="BB887" s="20"/>
    </row>
    <row r="888" spans="2:54" ht="78" x14ac:dyDescent="0.3">
      <c r="B888" s="38" t="s">
        <v>546</v>
      </c>
      <c r="C888" s="38" t="s">
        <v>42</v>
      </c>
      <c r="D888" s="38" t="s">
        <v>84</v>
      </c>
      <c r="E888" s="39" t="str">
        <f t="shared" si="2714"/>
        <v>0104</v>
      </c>
      <c r="F888" s="38" t="s">
        <v>485</v>
      </c>
      <c r="G888" s="38" t="s">
        <v>66</v>
      </c>
      <c r="H888" s="40" t="s">
        <v>67</v>
      </c>
      <c r="I888" s="18">
        <v>13696.9</v>
      </c>
      <c r="J888" s="18">
        <v>14118</v>
      </c>
      <c r="K888" s="18">
        <v>14118</v>
      </c>
      <c r="L888" s="18"/>
      <c r="M888" s="18"/>
      <c r="N888" s="18"/>
      <c r="O888" s="18">
        <v>0</v>
      </c>
      <c r="P888" s="18">
        <v>0</v>
      </c>
      <c r="Q888" s="18">
        <v>0</v>
      </c>
      <c r="R888" s="18">
        <v>0</v>
      </c>
      <c r="S888" s="18"/>
      <c r="T888" s="18">
        <f t="shared" si="2651"/>
        <v>13696.9</v>
      </c>
      <c r="U888" s="18">
        <f t="shared" si="2719"/>
        <v>14118</v>
      </c>
      <c r="V888" s="18">
        <f t="shared" si="2720"/>
        <v>14118</v>
      </c>
      <c r="W888" s="18"/>
      <c r="X888" s="18"/>
      <c r="Y888" s="18"/>
      <c r="Z888" s="18"/>
      <c r="AA888" s="18"/>
      <c r="AB888" s="18"/>
      <c r="AC888" s="18"/>
      <c r="AD888" s="18"/>
      <c r="AE888" s="18"/>
      <c r="AF888" s="41">
        <v>14005.706469999999</v>
      </c>
      <c r="AG888" s="41"/>
      <c r="AH888" s="41">
        <f t="shared" ref="AH888:AH889" si="2788">AF888</f>
        <v>14005.706469999999</v>
      </c>
      <c r="AI888" s="41">
        <f t="shared" ref="AI888:AI889" si="2789">AG888</f>
        <v>0</v>
      </c>
      <c r="AJ888" s="41">
        <v>0</v>
      </c>
      <c r="AK888" s="41">
        <v>0</v>
      </c>
      <c r="AL888" s="41">
        <v>14005.690140000001</v>
      </c>
      <c r="AM888" s="41">
        <f t="shared" ref="AM888:AM889" si="2790">AL888</f>
        <v>14005.690140000001</v>
      </c>
      <c r="AN888" s="41">
        <v>0</v>
      </c>
      <c r="AO888" s="42">
        <v>8717.2893100000001</v>
      </c>
      <c r="AP888" s="42">
        <v>14066.9</v>
      </c>
      <c r="AQ888" s="42">
        <v>0</v>
      </c>
      <c r="AR888" s="42">
        <v>0</v>
      </c>
      <c r="AS888" s="42">
        <v>0</v>
      </c>
      <c r="AT888" s="42">
        <v>0</v>
      </c>
      <c r="AU888" s="42">
        <f t="shared" si="2736"/>
        <v>14066.9</v>
      </c>
      <c r="AV888" s="42">
        <f t="shared" si="2737"/>
        <v>-370</v>
      </c>
      <c r="AW888" s="42">
        <f t="shared" si="2738"/>
        <v>13696.9</v>
      </c>
      <c r="AX888" s="42">
        <f t="shared" si="2739"/>
        <v>14118</v>
      </c>
      <c r="AY888" s="42">
        <f t="shared" si="2740"/>
        <v>14118</v>
      </c>
      <c r="AZ888" s="42"/>
      <c r="BA888" s="43">
        <f t="shared" si="2741"/>
        <v>99.999883404667713</v>
      </c>
      <c r="BB888" s="44"/>
    </row>
    <row r="889" spans="2:54" ht="31.2" x14ac:dyDescent="0.3">
      <c r="B889" s="38" t="s">
        <v>546</v>
      </c>
      <c r="C889" s="38" t="s">
        <v>42</v>
      </c>
      <c r="D889" s="38" t="s">
        <v>84</v>
      </c>
      <c r="E889" s="39" t="str">
        <f t="shared" si="2714"/>
        <v>0104</v>
      </c>
      <c r="F889" s="38" t="s">
        <v>485</v>
      </c>
      <c r="G889" s="38" t="s">
        <v>54</v>
      </c>
      <c r="H889" s="40" t="s">
        <v>55</v>
      </c>
      <c r="I889" s="18">
        <v>533.9</v>
      </c>
      <c r="J889" s="18">
        <v>533.9</v>
      </c>
      <c r="K889" s="18">
        <v>533.9</v>
      </c>
      <c r="L889" s="18"/>
      <c r="M889" s="18"/>
      <c r="N889" s="18"/>
      <c r="O889" s="18">
        <v>0</v>
      </c>
      <c r="P889" s="18">
        <v>0</v>
      </c>
      <c r="Q889" s="18">
        <v>0</v>
      </c>
      <c r="R889" s="18">
        <v>0</v>
      </c>
      <c r="S889" s="18"/>
      <c r="T889" s="18">
        <f t="shared" si="2651"/>
        <v>533.9</v>
      </c>
      <c r="U889" s="18">
        <f t="shared" si="2719"/>
        <v>533.9</v>
      </c>
      <c r="V889" s="18">
        <f t="shared" si="2720"/>
        <v>533.9</v>
      </c>
      <c r="W889" s="18"/>
      <c r="X889" s="18"/>
      <c r="Y889" s="18"/>
      <c r="Z889" s="18"/>
      <c r="AA889" s="18"/>
      <c r="AB889" s="18"/>
      <c r="AC889" s="18"/>
      <c r="AD889" s="18"/>
      <c r="AE889" s="18"/>
      <c r="AF889" s="41">
        <v>595.09352999999999</v>
      </c>
      <c r="AG889" s="41"/>
      <c r="AH889" s="41">
        <f t="shared" si="2788"/>
        <v>595.09352999999999</v>
      </c>
      <c r="AI889" s="41">
        <f t="shared" si="2789"/>
        <v>0</v>
      </c>
      <c r="AJ889" s="41">
        <v>0</v>
      </c>
      <c r="AK889" s="41">
        <v>0</v>
      </c>
      <c r="AL889" s="41">
        <v>595.09352999999999</v>
      </c>
      <c r="AM889" s="41">
        <f t="shared" si="2790"/>
        <v>595.09352999999999</v>
      </c>
      <c r="AN889" s="41">
        <v>0</v>
      </c>
      <c r="AO889" s="14">
        <v>414.96596</v>
      </c>
      <c r="AP889" s="42">
        <v>533.9</v>
      </c>
      <c r="AQ889" s="42">
        <v>0</v>
      </c>
      <c r="AR889" s="42">
        <v>0</v>
      </c>
      <c r="AS889" s="42">
        <v>0</v>
      </c>
      <c r="AT889" s="42">
        <v>0</v>
      </c>
      <c r="AU889" s="42">
        <f t="shared" si="2736"/>
        <v>533.9</v>
      </c>
      <c r="AV889" s="42">
        <f t="shared" si="2737"/>
        <v>0</v>
      </c>
      <c r="AW889" s="42">
        <f t="shared" si="2738"/>
        <v>533.9</v>
      </c>
      <c r="AX889" s="42">
        <f t="shared" si="2739"/>
        <v>533.9</v>
      </c>
      <c r="AY889" s="42">
        <f t="shared" si="2740"/>
        <v>533.9</v>
      </c>
      <c r="AZ889" s="42"/>
      <c r="BA889" s="43">
        <f t="shared" si="2741"/>
        <v>100</v>
      </c>
      <c r="BB889" s="44"/>
    </row>
    <row r="890" spans="2:54" ht="31.2" x14ac:dyDescent="0.3">
      <c r="B890" s="38" t="s">
        <v>546</v>
      </c>
      <c r="C890" s="38" t="s">
        <v>42</v>
      </c>
      <c r="D890" s="38" t="s">
        <v>84</v>
      </c>
      <c r="E890" s="39" t="str">
        <f t="shared" si="2714"/>
        <v>0104</v>
      </c>
      <c r="F890" s="38" t="s">
        <v>120</v>
      </c>
      <c r="G890" s="39"/>
      <c r="H890" s="40" t="s">
        <v>121</v>
      </c>
      <c r="I890" s="18">
        <f t="shared" ref="I890:I891" si="2791">I891</f>
        <v>72835.7</v>
      </c>
      <c r="J890" s="18">
        <f t="shared" ref="J890:J891" si="2792">J891</f>
        <v>72828.099999999991</v>
      </c>
      <c r="K890" s="18">
        <f t="shared" ref="K890:K891" si="2793">K891</f>
        <v>72828.099999999991</v>
      </c>
      <c r="L890" s="18">
        <f t="shared" ref="L890:L891" si="2794">L891</f>
        <v>709.5</v>
      </c>
      <c r="M890" s="18">
        <f t="shared" ref="M890:M891" si="2795">M891</f>
        <v>731.4</v>
      </c>
      <c r="N890" s="18">
        <f t="shared" ref="N890:N891" si="2796">N891</f>
        <v>731.4</v>
      </c>
      <c r="O890" s="18">
        <f t="shared" ref="O890:O891" si="2797">O891</f>
        <v>0</v>
      </c>
      <c r="P890" s="18">
        <f t="shared" ref="P890:P891" si="2798">P891</f>
        <v>0</v>
      </c>
      <c r="Q890" s="18">
        <f t="shared" ref="Q890:Q891" si="2799">Q891</f>
        <v>0</v>
      </c>
      <c r="R890" s="18">
        <f t="shared" ref="R890:R891" si="2800">R891</f>
        <v>0</v>
      </c>
      <c r="S890" s="18">
        <f t="shared" ref="S890:S891" si="2801">S891</f>
        <v>9183.2000000000007</v>
      </c>
      <c r="T890" s="18">
        <f t="shared" si="2651"/>
        <v>82728.399999999994</v>
      </c>
      <c r="U890" s="18">
        <f t="shared" si="2719"/>
        <v>73559.499999999985</v>
      </c>
      <c r="V890" s="18">
        <f t="shared" si="2720"/>
        <v>73559.499999999985</v>
      </c>
      <c r="W890" s="18">
        <f t="shared" ref="W890:W891" si="2802">W891</f>
        <v>9183.2000000000007</v>
      </c>
      <c r="X890" s="18">
        <f t="shared" ref="X890:X891" si="2803">X891</f>
        <v>0</v>
      </c>
      <c r="Y890" s="18">
        <f t="shared" ref="Y890:Y891" si="2804">Y891</f>
        <v>0</v>
      </c>
      <c r="Z890" s="18">
        <f t="shared" ref="Z890:Z891" si="2805">Z891</f>
        <v>0</v>
      </c>
      <c r="AA890" s="18">
        <f t="shared" ref="AA890:AA891" si="2806">AA891</f>
        <v>11169.8</v>
      </c>
      <c r="AB890" s="18">
        <f t="shared" ref="AB890:AB891" si="2807">AB891</f>
        <v>0</v>
      </c>
      <c r="AC890" s="18">
        <f t="shared" ref="AC890:AC891" si="2808">AC891</f>
        <v>11169.8</v>
      </c>
      <c r="AD890" s="18">
        <f t="shared" ref="AD890:AD891" si="2809">AD891</f>
        <v>0</v>
      </c>
      <c r="AE890" s="18">
        <f t="shared" ref="AE890:AE891" si="2810">AE891</f>
        <v>0</v>
      </c>
      <c r="AF890" s="41">
        <f t="shared" ref="AF890:AF891" si="2811">AF891</f>
        <v>82823</v>
      </c>
      <c r="AG890" s="41">
        <f t="shared" ref="AG890:AG891" si="2812">AG891</f>
        <v>0</v>
      </c>
      <c r="AH890" s="41">
        <f t="shared" ref="AH890:AH891" si="2813">AH891</f>
        <v>0</v>
      </c>
      <c r="AI890" s="41">
        <f t="shared" ref="AI890:AI891" si="2814">AI891</f>
        <v>0</v>
      </c>
      <c r="AJ890" s="41">
        <f t="shared" ref="AJ890:AJ891" si="2815">AJ891</f>
        <v>0</v>
      </c>
      <c r="AK890" s="41">
        <f t="shared" ref="AK890:AK891" si="2816">AK891</f>
        <v>0</v>
      </c>
      <c r="AL890" s="41">
        <f t="shared" ref="AL890:AL891" si="2817">AL891</f>
        <v>79995.600030000016</v>
      </c>
      <c r="AM890" s="41">
        <f t="shared" ref="AM890:AM891" si="2818">AM891</f>
        <v>0</v>
      </c>
      <c r="AN890" s="41">
        <f t="shared" ref="AN890:AN891" si="2819">AN891</f>
        <v>0</v>
      </c>
      <c r="AO890" s="42">
        <f t="shared" ref="AO890:AO891" si="2820">AO891</f>
        <v>53576.900019999994</v>
      </c>
      <c r="AP890" s="42">
        <f t="shared" ref="AP890:AP891" si="2821">AP891</f>
        <v>82703</v>
      </c>
      <c r="AQ890" s="42">
        <f t="shared" ref="AQ890:AQ891" si="2822">AQ891</f>
        <v>0</v>
      </c>
      <c r="AR890" s="42">
        <f t="shared" ref="AR890:AR891" si="2823">AR891</f>
        <v>0</v>
      </c>
      <c r="AS890" s="42">
        <f t="shared" ref="AS890:AS891" si="2824">AS891</f>
        <v>0</v>
      </c>
      <c r="AT890" s="42">
        <f t="shared" ref="AT890:AT891" si="2825">AT891</f>
        <v>0</v>
      </c>
      <c r="AU890" s="42">
        <f t="shared" si="2736"/>
        <v>82703</v>
      </c>
      <c r="AV890" s="42">
        <f t="shared" si="2737"/>
        <v>25.399999999994179</v>
      </c>
      <c r="AW890" s="42">
        <f t="shared" si="2738"/>
        <v>91911.599999999991</v>
      </c>
      <c r="AX890" s="42">
        <f t="shared" si="2739"/>
        <v>84729.299999999988</v>
      </c>
      <c r="AY890" s="42">
        <f t="shared" si="2740"/>
        <v>84729.299999999988</v>
      </c>
      <c r="AZ890" s="42">
        <f t="shared" ref="AZ890:AZ891" si="2826">AZ891</f>
        <v>0</v>
      </c>
      <c r="BA890" s="43">
        <f t="shared" si="2741"/>
        <v>96.586214010600941</v>
      </c>
      <c r="BB890" s="20"/>
    </row>
    <row r="891" spans="2:54" x14ac:dyDescent="0.3">
      <c r="B891" s="38" t="s">
        <v>546</v>
      </c>
      <c r="C891" s="38" t="s">
        <v>42</v>
      </c>
      <c r="D891" s="38" t="s">
        <v>84</v>
      </c>
      <c r="E891" s="39" t="str">
        <f t="shared" si="2714"/>
        <v>0104</v>
      </c>
      <c r="F891" s="38" t="s">
        <v>487</v>
      </c>
      <c r="G891" s="39"/>
      <c r="H891" s="40" t="s">
        <v>488</v>
      </c>
      <c r="I891" s="18">
        <f t="shared" si="2791"/>
        <v>72835.7</v>
      </c>
      <c r="J891" s="18">
        <f t="shared" si="2792"/>
        <v>72828.099999999991</v>
      </c>
      <c r="K891" s="18">
        <f t="shared" si="2793"/>
        <v>72828.099999999991</v>
      </c>
      <c r="L891" s="18">
        <f t="shared" si="2794"/>
        <v>709.5</v>
      </c>
      <c r="M891" s="18">
        <f t="shared" si="2795"/>
        <v>731.4</v>
      </c>
      <c r="N891" s="18">
        <f t="shared" si="2796"/>
        <v>731.4</v>
      </c>
      <c r="O891" s="18">
        <f t="shared" si="2797"/>
        <v>0</v>
      </c>
      <c r="P891" s="18">
        <f t="shared" si="2798"/>
        <v>0</v>
      </c>
      <c r="Q891" s="18">
        <f t="shared" si="2799"/>
        <v>0</v>
      </c>
      <c r="R891" s="18">
        <f t="shared" si="2800"/>
        <v>0</v>
      </c>
      <c r="S891" s="18">
        <f t="shared" si="2801"/>
        <v>9183.2000000000007</v>
      </c>
      <c r="T891" s="18">
        <f t="shared" si="2651"/>
        <v>82728.399999999994</v>
      </c>
      <c r="U891" s="18">
        <f t="shared" si="2719"/>
        <v>73559.499999999985</v>
      </c>
      <c r="V891" s="18">
        <f t="shared" si="2720"/>
        <v>73559.499999999985</v>
      </c>
      <c r="W891" s="18">
        <f t="shared" si="2802"/>
        <v>9183.2000000000007</v>
      </c>
      <c r="X891" s="18">
        <f t="shared" si="2803"/>
        <v>0</v>
      </c>
      <c r="Y891" s="18">
        <f t="shared" si="2804"/>
        <v>0</v>
      </c>
      <c r="Z891" s="18">
        <f t="shared" si="2805"/>
        <v>0</v>
      </c>
      <c r="AA891" s="18">
        <f t="shared" si="2806"/>
        <v>11169.8</v>
      </c>
      <c r="AB891" s="18">
        <f t="shared" si="2807"/>
        <v>0</v>
      </c>
      <c r="AC891" s="18">
        <f t="shared" si="2808"/>
        <v>11169.8</v>
      </c>
      <c r="AD891" s="18">
        <f t="shared" si="2809"/>
        <v>0</v>
      </c>
      <c r="AE891" s="18">
        <f t="shared" si="2810"/>
        <v>0</v>
      </c>
      <c r="AF891" s="41">
        <f t="shared" si="2811"/>
        <v>82823</v>
      </c>
      <c r="AG891" s="41">
        <f t="shared" si="2812"/>
        <v>0</v>
      </c>
      <c r="AH891" s="41">
        <f t="shared" si="2813"/>
        <v>0</v>
      </c>
      <c r="AI891" s="41">
        <f t="shared" si="2814"/>
        <v>0</v>
      </c>
      <c r="AJ891" s="41">
        <f t="shared" si="2815"/>
        <v>0</v>
      </c>
      <c r="AK891" s="41">
        <f t="shared" si="2816"/>
        <v>0</v>
      </c>
      <c r="AL891" s="41">
        <f t="shared" si="2817"/>
        <v>79995.600030000016</v>
      </c>
      <c r="AM891" s="41">
        <f t="shared" si="2818"/>
        <v>0</v>
      </c>
      <c r="AN891" s="41">
        <f t="shared" si="2819"/>
        <v>0</v>
      </c>
      <c r="AO891" s="14">
        <f t="shared" si="2820"/>
        <v>53576.900019999994</v>
      </c>
      <c r="AP891" s="42">
        <f t="shared" si="2821"/>
        <v>82703</v>
      </c>
      <c r="AQ891" s="42">
        <f t="shared" si="2822"/>
        <v>0</v>
      </c>
      <c r="AR891" s="42">
        <f t="shared" si="2823"/>
        <v>0</v>
      </c>
      <c r="AS891" s="42">
        <f t="shared" si="2824"/>
        <v>0</v>
      </c>
      <c r="AT891" s="42">
        <f t="shared" si="2825"/>
        <v>0</v>
      </c>
      <c r="AU891" s="42">
        <f t="shared" si="2736"/>
        <v>82703</v>
      </c>
      <c r="AV891" s="42">
        <f t="shared" si="2737"/>
        <v>25.399999999994179</v>
      </c>
      <c r="AW891" s="42">
        <f t="shared" si="2738"/>
        <v>91911.599999999991</v>
      </c>
      <c r="AX891" s="42">
        <f t="shared" si="2739"/>
        <v>84729.299999999988</v>
      </c>
      <c r="AY891" s="42">
        <f t="shared" si="2740"/>
        <v>84729.299999999988</v>
      </c>
      <c r="AZ891" s="42">
        <f t="shared" si="2826"/>
        <v>0</v>
      </c>
      <c r="BA891" s="43">
        <f t="shared" si="2741"/>
        <v>96.586214010600941</v>
      </c>
      <c r="BB891" s="20"/>
    </row>
    <row r="892" spans="2:54" x14ac:dyDescent="0.3">
      <c r="B892" s="38" t="s">
        <v>546</v>
      </c>
      <c r="C892" s="38" t="s">
        <v>42</v>
      </c>
      <c r="D892" s="38" t="s">
        <v>84</v>
      </c>
      <c r="E892" s="39" t="str">
        <f t="shared" si="2714"/>
        <v>0104</v>
      </c>
      <c r="F892" s="38" t="s">
        <v>489</v>
      </c>
      <c r="G892" s="39"/>
      <c r="H892" s="40" t="s">
        <v>65</v>
      </c>
      <c r="I892" s="18">
        <f t="shared" ref="I892:N892" si="2827">I893+I894+I896</f>
        <v>72835.7</v>
      </c>
      <c r="J892" s="18">
        <f t="shared" si="2827"/>
        <v>72828.099999999991</v>
      </c>
      <c r="K892" s="18">
        <f t="shared" si="2827"/>
        <v>72828.099999999991</v>
      </c>
      <c r="L892" s="18">
        <f t="shared" si="2827"/>
        <v>709.5</v>
      </c>
      <c r="M892" s="18">
        <f t="shared" si="2827"/>
        <v>731.4</v>
      </c>
      <c r="N892" s="18">
        <f t="shared" si="2827"/>
        <v>731.4</v>
      </c>
      <c r="O892" s="18">
        <f>O893+O894+O896+O895</f>
        <v>0</v>
      </c>
      <c r="P892" s="18">
        <f>P893+P894+P896+P895</f>
        <v>0</v>
      </c>
      <c r="Q892" s="18">
        <f>Q893+Q894+Q896</f>
        <v>0</v>
      </c>
      <c r="R892" s="18">
        <f>R893+R894+R896</f>
        <v>0</v>
      </c>
      <c r="S892" s="18">
        <f>S893+S894+S896</f>
        <v>9183.2000000000007</v>
      </c>
      <c r="T892" s="18">
        <f t="shared" si="2651"/>
        <v>82728.399999999994</v>
      </c>
      <c r="U892" s="18">
        <f t="shared" si="2719"/>
        <v>73559.499999999985</v>
      </c>
      <c r="V892" s="18">
        <f t="shared" si="2720"/>
        <v>73559.499999999985</v>
      </c>
      <c r="W892" s="18">
        <f t="shared" ref="W892:AE892" si="2828">W893+W894+W896</f>
        <v>9183.2000000000007</v>
      </c>
      <c r="X892" s="18">
        <f t="shared" si="2828"/>
        <v>0</v>
      </c>
      <c r="Y892" s="18">
        <f t="shared" si="2828"/>
        <v>0</v>
      </c>
      <c r="Z892" s="18">
        <f t="shared" si="2828"/>
        <v>0</v>
      </c>
      <c r="AA892" s="18">
        <f t="shared" si="2828"/>
        <v>11169.8</v>
      </c>
      <c r="AB892" s="18">
        <f t="shared" si="2828"/>
        <v>0</v>
      </c>
      <c r="AC892" s="18">
        <f t="shared" si="2828"/>
        <v>11169.8</v>
      </c>
      <c r="AD892" s="18">
        <f t="shared" si="2828"/>
        <v>0</v>
      </c>
      <c r="AE892" s="18">
        <f t="shared" si="2828"/>
        <v>0</v>
      </c>
      <c r="AF892" s="41">
        <f t="shared" ref="AF892:AT892" si="2829">AF893+AF894+AF896+AF895</f>
        <v>82823</v>
      </c>
      <c r="AG892" s="41">
        <f t="shared" si="2829"/>
        <v>0</v>
      </c>
      <c r="AH892" s="41">
        <f t="shared" si="2829"/>
        <v>0</v>
      </c>
      <c r="AI892" s="41">
        <f t="shared" si="2829"/>
        <v>0</v>
      </c>
      <c r="AJ892" s="41">
        <f t="shared" si="2829"/>
        <v>0</v>
      </c>
      <c r="AK892" s="41">
        <f t="shared" si="2829"/>
        <v>0</v>
      </c>
      <c r="AL892" s="41">
        <f t="shared" si="2829"/>
        <v>79995.600030000016</v>
      </c>
      <c r="AM892" s="41">
        <f t="shared" si="2829"/>
        <v>0</v>
      </c>
      <c r="AN892" s="41">
        <f t="shared" si="2829"/>
        <v>0</v>
      </c>
      <c r="AO892" s="42">
        <f t="shared" si="2829"/>
        <v>53576.900019999994</v>
      </c>
      <c r="AP892" s="42">
        <f t="shared" si="2829"/>
        <v>82703</v>
      </c>
      <c r="AQ892" s="42">
        <f t="shared" si="2829"/>
        <v>0</v>
      </c>
      <c r="AR892" s="42">
        <f t="shared" si="2829"/>
        <v>0</v>
      </c>
      <c r="AS892" s="42">
        <f t="shared" si="2829"/>
        <v>0</v>
      </c>
      <c r="AT892" s="42">
        <f t="shared" si="2829"/>
        <v>0</v>
      </c>
      <c r="AU892" s="42">
        <f t="shared" si="2736"/>
        <v>82703</v>
      </c>
      <c r="AV892" s="42">
        <f t="shared" si="2737"/>
        <v>25.399999999994179</v>
      </c>
      <c r="AW892" s="42">
        <f t="shared" si="2738"/>
        <v>91911.599999999991</v>
      </c>
      <c r="AX892" s="42">
        <f t="shared" si="2739"/>
        <v>84729.299999999988</v>
      </c>
      <c r="AY892" s="42">
        <f t="shared" si="2740"/>
        <v>84729.299999999988</v>
      </c>
      <c r="AZ892" s="42">
        <f>AZ893+AZ894+AZ896</f>
        <v>0</v>
      </c>
      <c r="BA892" s="43">
        <f t="shared" si="2741"/>
        <v>96.586214010600941</v>
      </c>
      <c r="BB892" s="20"/>
    </row>
    <row r="893" spans="2:54" ht="78" x14ac:dyDescent="0.3">
      <c r="B893" s="38" t="s">
        <v>546</v>
      </c>
      <c r="C893" s="38" t="s">
        <v>42</v>
      </c>
      <c r="D893" s="38" t="s">
        <v>84</v>
      </c>
      <c r="E893" s="39" t="str">
        <f t="shared" si="2714"/>
        <v>0104</v>
      </c>
      <c r="F893" s="38" t="s">
        <v>489</v>
      </c>
      <c r="G893" s="38" t="s">
        <v>66</v>
      </c>
      <c r="H893" s="40" t="s">
        <v>67</v>
      </c>
      <c r="I893" s="18">
        <v>62541.2</v>
      </c>
      <c r="J893" s="18">
        <v>64464.7</v>
      </c>
      <c r="K893" s="18">
        <v>64464.7</v>
      </c>
      <c r="L893" s="18">
        <v>709.5</v>
      </c>
      <c r="M893" s="18">
        <v>731.4</v>
      </c>
      <c r="N893" s="18">
        <v>731.4</v>
      </c>
      <c r="O893" s="18">
        <v>0</v>
      </c>
      <c r="P893" s="18">
        <v>0</v>
      </c>
      <c r="Q893" s="18">
        <v>0</v>
      </c>
      <c r="R893" s="18">
        <v>0</v>
      </c>
      <c r="S893" s="18">
        <v>9183.2000000000007</v>
      </c>
      <c r="T893" s="18">
        <f t="shared" si="2651"/>
        <v>72433.899999999994</v>
      </c>
      <c r="U893" s="18">
        <f t="shared" si="2719"/>
        <v>65196.1</v>
      </c>
      <c r="V893" s="18">
        <f t="shared" si="2720"/>
        <v>65196.1</v>
      </c>
      <c r="W893" s="18">
        <v>9183.2000000000007</v>
      </c>
      <c r="X893" s="18"/>
      <c r="Y893" s="18"/>
      <c r="Z893" s="18"/>
      <c r="AA893" s="18">
        <v>11169.8</v>
      </c>
      <c r="AB893" s="18"/>
      <c r="AC893" s="18">
        <v>11169.8</v>
      </c>
      <c r="AD893" s="18"/>
      <c r="AE893" s="18"/>
      <c r="AF893" s="41">
        <v>72405.302299999996</v>
      </c>
      <c r="AG893" s="41"/>
      <c r="AH893" s="41">
        <v>0</v>
      </c>
      <c r="AI893" s="41">
        <v>0</v>
      </c>
      <c r="AJ893" s="41">
        <v>0</v>
      </c>
      <c r="AK893" s="41">
        <v>0</v>
      </c>
      <c r="AL893" s="41">
        <v>69577.912760000007</v>
      </c>
      <c r="AM893" s="41">
        <v>0</v>
      </c>
      <c r="AN893" s="41">
        <v>0</v>
      </c>
      <c r="AO893" s="14">
        <v>46413.897649999999</v>
      </c>
      <c r="AP893" s="42">
        <v>72405.302299999996</v>
      </c>
      <c r="AQ893" s="42">
        <v>0</v>
      </c>
      <c r="AR893" s="42">
        <v>0</v>
      </c>
      <c r="AS893" s="42">
        <v>0</v>
      </c>
      <c r="AT893" s="42">
        <v>0</v>
      </c>
      <c r="AU893" s="42">
        <f t="shared" si="2736"/>
        <v>72405.302299999996</v>
      </c>
      <c r="AV893" s="42">
        <f t="shared" si="2737"/>
        <v>28.59769999999844</v>
      </c>
      <c r="AW893" s="42">
        <f t="shared" si="2738"/>
        <v>81617.099999999991</v>
      </c>
      <c r="AX893" s="42">
        <f t="shared" si="2739"/>
        <v>76365.899999999994</v>
      </c>
      <c r="AY893" s="42">
        <f t="shared" si="2740"/>
        <v>76365.899999999994</v>
      </c>
      <c r="AZ893" s="42"/>
      <c r="BA893" s="43">
        <f t="shared" si="2741"/>
        <v>96.0950518122483</v>
      </c>
      <c r="BB893" s="44"/>
    </row>
    <row r="894" spans="2:54" ht="31.2" x14ac:dyDescent="0.3">
      <c r="B894" s="38" t="s">
        <v>546</v>
      </c>
      <c r="C894" s="38" t="s">
        <v>42</v>
      </c>
      <c r="D894" s="38" t="s">
        <v>84</v>
      </c>
      <c r="E894" s="39" t="str">
        <f t="shared" si="2714"/>
        <v>0104</v>
      </c>
      <c r="F894" s="38" t="s">
        <v>489</v>
      </c>
      <c r="G894" s="38" t="s">
        <v>54</v>
      </c>
      <c r="H894" s="40" t="s">
        <v>55</v>
      </c>
      <c r="I894" s="18">
        <v>10014.1</v>
      </c>
      <c r="J894" s="18">
        <v>8083</v>
      </c>
      <c r="K894" s="18">
        <v>8083</v>
      </c>
      <c r="L894" s="18"/>
      <c r="M894" s="18"/>
      <c r="N894" s="18"/>
      <c r="O894" s="18">
        <v>0</v>
      </c>
      <c r="P894" s="18">
        <v>0</v>
      </c>
      <c r="Q894" s="18">
        <v>0</v>
      </c>
      <c r="R894" s="18">
        <v>0</v>
      </c>
      <c r="S894" s="18"/>
      <c r="T894" s="18">
        <f t="shared" si="2651"/>
        <v>10014.1</v>
      </c>
      <c r="U894" s="18">
        <f t="shared" si="2719"/>
        <v>8083</v>
      </c>
      <c r="V894" s="18">
        <f t="shared" si="2720"/>
        <v>8083</v>
      </c>
      <c r="W894" s="18"/>
      <c r="X894" s="18"/>
      <c r="Y894" s="18"/>
      <c r="Z894" s="18"/>
      <c r="AA894" s="18"/>
      <c r="AB894" s="18"/>
      <c r="AC894" s="18"/>
      <c r="AD894" s="18"/>
      <c r="AE894" s="18"/>
      <c r="AF894" s="41">
        <v>10014.152</v>
      </c>
      <c r="AG894" s="41"/>
      <c r="AH894" s="41">
        <v>0</v>
      </c>
      <c r="AI894" s="41">
        <v>0</v>
      </c>
      <c r="AJ894" s="41">
        <v>0</v>
      </c>
      <c r="AK894" s="41">
        <v>0</v>
      </c>
      <c r="AL894" s="41">
        <v>10014.14157</v>
      </c>
      <c r="AM894" s="41">
        <v>0</v>
      </c>
      <c r="AN894" s="41">
        <v>0</v>
      </c>
      <c r="AO894" s="42">
        <v>6949.54367</v>
      </c>
      <c r="AP894" s="42">
        <v>10014.1</v>
      </c>
      <c r="AQ894" s="42">
        <v>0</v>
      </c>
      <c r="AR894" s="42">
        <v>0</v>
      </c>
      <c r="AS894" s="42">
        <v>0</v>
      </c>
      <c r="AT894" s="42">
        <v>0</v>
      </c>
      <c r="AU894" s="42">
        <f t="shared" si="2736"/>
        <v>10014.1</v>
      </c>
      <c r="AV894" s="42">
        <f t="shared" si="2737"/>
        <v>0</v>
      </c>
      <c r="AW894" s="42">
        <f t="shared" si="2738"/>
        <v>10014.1</v>
      </c>
      <c r="AX894" s="42">
        <f t="shared" si="2739"/>
        <v>8083</v>
      </c>
      <c r="AY894" s="42">
        <f t="shared" si="2740"/>
        <v>8083</v>
      </c>
      <c r="AZ894" s="42"/>
      <c r="BA894" s="43">
        <f t="shared" si="2741"/>
        <v>99.999895847396758</v>
      </c>
      <c r="BB894" s="44"/>
    </row>
    <row r="895" spans="2:54" x14ac:dyDescent="0.3">
      <c r="B895" s="38" t="s">
        <v>546</v>
      </c>
      <c r="C895" s="38" t="s">
        <v>42</v>
      </c>
      <c r="D895" s="38" t="s">
        <v>84</v>
      </c>
      <c r="E895" s="39" t="str">
        <f t="shared" si="2714"/>
        <v>0104</v>
      </c>
      <c r="F895" s="38" t="s">
        <v>489</v>
      </c>
      <c r="G895" s="16" t="s">
        <v>68</v>
      </c>
      <c r="H895" s="40" t="s">
        <v>69</v>
      </c>
      <c r="I895" s="18"/>
      <c r="J895" s="18"/>
      <c r="K895" s="18"/>
      <c r="L895" s="18"/>
      <c r="M895" s="18"/>
      <c r="N895" s="18"/>
      <c r="O895" s="18">
        <v>0</v>
      </c>
      <c r="P895" s="18">
        <v>0</v>
      </c>
      <c r="Q895" s="18"/>
      <c r="R895" s="18"/>
      <c r="S895" s="18"/>
      <c r="T895" s="18">
        <f t="shared" si="2651"/>
        <v>0</v>
      </c>
      <c r="U895" s="18">
        <v>0</v>
      </c>
      <c r="V895" s="18">
        <v>0</v>
      </c>
      <c r="W895" s="18">
        <v>0</v>
      </c>
      <c r="X895" s="18">
        <v>0</v>
      </c>
      <c r="Y895" s="18">
        <v>0</v>
      </c>
      <c r="Z895" s="18">
        <v>0</v>
      </c>
      <c r="AA895" s="18">
        <v>0</v>
      </c>
      <c r="AB895" s="18">
        <v>0</v>
      </c>
      <c r="AC895" s="18">
        <v>0</v>
      </c>
      <c r="AD895" s="18">
        <v>0</v>
      </c>
      <c r="AE895" s="18">
        <v>0</v>
      </c>
      <c r="AF895" s="41">
        <v>3.1977000000000002</v>
      </c>
      <c r="AG895" s="41"/>
      <c r="AH895" s="41">
        <v>0</v>
      </c>
      <c r="AI895" s="41">
        <v>0</v>
      </c>
      <c r="AJ895" s="41">
        <v>0</v>
      </c>
      <c r="AK895" s="41">
        <v>0</v>
      </c>
      <c r="AL895" s="41">
        <v>3.1977000000000002</v>
      </c>
      <c r="AM895" s="41">
        <v>0</v>
      </c>
      <c r="AN895" s="41">
        <v>0</v>
      </c>
      <c r="AO895" s="14">
        <v>3.1977000000000002</v>
      </c>
      <c r="AP895" s="42">
        <v>3.1977000000000002</v>
      </c>
      <c r="AQ895" s="42">
        <v>0</v>
      </c>
      <c r="AR895" s="42">
        <v>0</v>
      </c>
      <c r="AS895" s="42">
        <v>0</v>
      </c>
      <c r="AT895" s="42">
        <v>0</v>
      </c>
      <c r="AU895" s="42">
        <f t="shared" si="2736"/>
        <v>3.1977000000000002</v>
      </c>
      <c r="AV895" s="42">
        <f t="shared" si="2737"/>
        <v>-3.1977000000000002</v>
      </c>
      <c r="AW895" s="42"/>
      <c r="AX895" s="42"/>
      <c r="AY895" s="42"/>
      <c r="AZ895" s="42"/>
      <c r="BA895" s="43">
        <f t="shared" si="2741"/>
        <v>100</v>
      </c>
      <c r="BB895" s="44"/>
    </row>
    <row r="896" spans="2:54" x14ac:dyDescent="0.3">
      <c r="B896" s="38" t="s">
        <v>546</v>
      </c>
      <c r="C896" s="38" t="s">
        <v>42</v>
      </c>
      <c r="D896" s="38" t="s">
        <v>84</v>
      </c>
      <c r="E896" s="39" t="str">
        <f t="shared" si="2714"/>
        <v>0104</v>
      </c>
      <c r="F896" s="38" t="s">
        <v>489</v>
      </c>
      <c r="G896" s="38" t="s">
        <v>56</v>
      </c>
      <c r="H896" s="40" t="s">
        <v>57</v>
      </c>
      <c r="I896" s="18">
        <v>280.39999999999998</v>
      </c>
      <c r="J896" s="18">
        <v>280.39999999999998</v>
      </c>
      <c r="K896" s="18">
        <v>280.39999999999998</v>
      </c>
      <c r="L896" s="18"/>
      <c r="M896" s="18"/>
      <c r="N896" s="18"/>
      <c r="O896" s="18">
        <v>0</v>
      </c>
      <c r="P896" s="18">
        <v>0</v>
      </c>
      <c r="Q896" s="18">
        <v>0</v>
      </c>
      <c r="R896" s="18">
        <v>0</v>
      </c>
      <c r="S896" s="18"/>
      <c r="T896" s="18">
        <f t="shared" si="2651"/>
        <v>280.39999999999998</v>
      </c>
      <c r="U896" s="18">
        <f t="shared" si="2719"/>
        <v>280.39999999999998</v>
      </c>
      <c r="V896" s="18">
        <f t="shared" si="2720"/>
        <v>280.39999999999998</v>
      </c>
      <c r="W896" s="18"/>
      <c r="X896" s="18"/>
      <c r="Y896" s="18"/>
      <c r="Z896" s="18"/>
      <c r="AA896" s="18"/>
      <c r="AB896" s="18"/>
      <c r="AC896" s="18"/>
      <c r="AD896" s="18"/>
      <c r="AE896" s="18"/>
      <c r="AF896" s="41">
        <v>400.34800000000001</v>
      </c>
      <c r="AG896" s="41"/>
      <c r="AH896" s="41">
        <v>0</v>
      </c>
      <c r="AI896" s="41">
        <v>0</v>
      </c>
      <c r="AJ896" s="41">
        <v>0</v>
      </c>
      <c r="AK896" s="41">
        <v>0</v>
      </c>
      <c r="AL896" s="41">
        <v>400.34800000000001</v>
      </c>
      <c r="AM896" s="41">
        <v>0</v>
      </c>
      <c r="AN896" s="41">
        <v>0</v>
      </c>
      <c r="AO896" s="42">
        <v>210.261</v>
      </c>
      <c r="AP896" s="42">
        <v>280.39999999999998</v>
      </c>
      <c r="AQ896" s="42">
        <v>0</v>
      </c>
      <c r="AR896" s="42">
        <v>0</v>
      </c>
      <c r="AS896" s="42">
        <v>0</v>
      </c>
      <c r="AT896" s="42">
        <v>0</v>
      </c>
      <c r="AU896" s="42">
        <f t="shared" si="2736"/>
        <v>280.39999999999998</v>
      </c>
      <c r="AV896" s="42">
        <f t="shared" si="2737"/>
        <v>0</v>
      </c>
      <c r="AW896" s="42">
        <f t="shared" si="2738"/>
        <v>280.39999999999998</v>
      </c>
      <c r="AX896" s="42">
        <f t="shared" si="2739"/>
        <v>280.39999999999998</v>
      </c>
      <c r="AY896" s="42">
        <f t="shared" si="2740"/>
        <v>280.39999999999998</v>
      </c>
      <c r="AZ896" s="42"/>
      <c r="BA896" s="43">
        <f t="shared" si="2741"/>
        <v>100</v>
      </c>
      <c r="BB896" s="44"/>
    </row>
    <row r="897" spans="2:54" s="30" customFormat="1" x14ac:dyDescent="0.3">
      <c r="B897" s="31" t="s">
        <v>546</v>
      </c>
      <c r="C897" s="31" t="s">
        <v>42</v>
      </c>
      <c r="D897" s="31" t="s">
        <v>44</v>
      </c>
      <c r="E897" s="29" t="str">
        <f t="shared" si="2714"/>
        <v>0113</v>
      </c>
      <c r="F897" s="31"/>
      <c r="G897" s="31"/>
      <c r="H897" s="32" t="s">
        <v>45</v>
      </c>
      <c r="I897" s="33">
        <f t="shared" ref="I897:N897" si="2830">I898</f>
        <v>21764.799999999999</v>
      </c>
      <c r="J897" s="33">
        <f t="shared" si="2830"/>
        <v>24812.100000000002</v>
      </c>
      <c r="K897" s="33">
        <f t="shared" si="2830"/>
        <v>20750.399999999998</v>
      </c>
      <c r="L897" s="33">
        <f t="shared" si="2830"/>
        <v>0</v>
      </c>
      <c r="M897" s="33">
        <f t="shared" si="2830"/>
        <v>0</v>
      </c>
      <c r="N897" s="33">
        <f t="shared" si="2830"/>
        <v>0</v>
      </c>
      <c r="O897" s="33">
        <f>O898+O918+O927+O923</f>
        <v>8201.1819999999989</v>
      </c>
      <c r="P897" s="33">
        <f>P898+P918+P927+P923</f>
        <v>0</v>
      </c>
      <c r="Q897" s="33">
        <f>Q898+Q918+Q927</f>
        <v>0</v>
      </c>
      <c r="R897" s="33">
        <f>R898+R918+R927</f>
        <v>0</v>
      </c>
      <c r="S897" s="33">
        <f>S898+S918</f>
        <v>111</v>
      </c>
      <c r="T897" s="33">
        <f t="shared" si="2651"/>
        <v>30076.981999999996</v>
      </c>
      <c r="U897" s="33">
        <f t="shared" si="2719"/>
        <v>24812.100000000002</v>
      </c>
      <c r="V897" s="33">
        <f t="shared" si="2720"/>
        <v>20750.399999999998</v>
      </c>
      <c r="W897" s="33">
        <f t="shared" ref="W897:AE897" si="2831">W898+W918</f>
        <v>0</v>
      </c>
      <c r="X897" s="33">
        <f t="shared" si="2831"/>
        <v>0</v>
      </c>
      <c r="Y897" s="33">
        <f t="shared" si="2831"/>
        <v>0</v>
      </c>
      <c r="Z897" s="33">
        <f t="shared" si="2831"/>
        <v>111</v>
      </c>
      <c r="AA897" s="33">
        <f t="shared" si="2831"/>
        <v>110</v>
      </c>
      <c r="AB897" s="33">
        <f t="shared" si="2831"/>
        <v>0</v>
      </c>
      <c r="AC897" s="33">
        <f t="shared" si="2831"/>
        <v>110</v>
      </c>
      <c r="AD897" s="33">
        <f t="shared" si="2831"/>
        <v>0</v>
      </c>
      <c r="AE897" s="33">
        <f t="shared" si="2831"/>
        <v>0</v>
      </c>
      <c r="AF897" s="34">
        <f t="shared" ref="AF897:AT897" si="2832">AF898+AF918+AF927+AF923</f>
        <v>31366.174700000003</v>
      </c>
      <c r="AG897" s="34">
        <f t="shared" si="2832"/>
        <v>0</v>
      </c>
      <c r="AH897" s="34">
        <f t="shared" si="2832"/>
        <v>70</v>
      </c>
      <c r="AI897" s="34">
        <f t="shared" si="2832"/>
        <v>0</v>
      </c>
      <c r="AJ897" s="34">
        <f t="shared" si="2832"/>
        <v>0</v>
      </c>
      <c r="AK897" s="34">
        <f t="shared" si="2832"/>
        <v>0</v>
      </c>
      <c r="AL897" s="34">
        <f t="shared" si="2832"/>
        <v>31344.777739999998</v>
      </c>
      <c r="AM897" s="34">
        <f t="shared" si="2832"/>
        <v>70</v>
      </c>
      <c r="AN897" s="34">
        <f t="shared" si="2832"/>
        <v>0</v>
      </c>
      <c r="AO897" s="35">
        <f t="shared" si="2832"/>
        <v>26866.035819999997</v>
      </c>
      <c r="AP897" s="36">
        <f t="shared" si="2832"/>
        <v>31660.01554</v>
      </c>
      <c r="AQ897" s="36">
        <f t="shared" si="2832"/>
        <v>8201.1819999999989</v>
      </c>
      <c r="AR897" s="36">
        <f t="shared" si="2832"/>
        <v>0</v>
      </c>
      <c r="AS897" s="36">
        <f t="shared" si="2832"/>
        <v>0</v>
      </c>
      <c r="AT897" s="36">
        <f t="shared" si="2832"/>
        <v>0</v>
      </c>
      <c r="AU897" s="36">
        <f t="shared" si="2736"/>
        <v>39861.197540000001</v>
      </c>
      <c r="AV897" s="36">
        <f t="shared" si="2737"/>
        <v>-9784.2155400000047</v>
      </c>
      <c r="AW897" s="36">
        <f t="shared" si="2738"/>
        <v>30187.981999999996</v>
      </c>
      <c r="AX897" s="36">
        <f t="shared" si="2739"/>
        <v>24922.100000000002</v>
      </c>
      <c r="AY897" s="36">
        <f t="shared" si="2740"/>
        <v>20860.399999999998</v>
      </c>
      <c r="AZ897" s="36">
        <f>AZ898+AZ918</f>
        <v>0</v>
      </c>
      <c r="BA897" s="37">
        <f t="shared" si="2741"/>
        <v>99.931783329638833</v>
      </c>
      <c r="BB897" s="20"/>
    </row>
    <row r="898" spans="2:54" x14ac:dyDescent="0.3">
      <c r="B898" s="38" t="s">
        <v>546</v>
      </c>
      <c r="C898" s="38" t="s">
        <v>42</v>
      </c>
      <c r="D898" s="38" t="s">
        <v>44</v>
      </c>
      <c r="E898" s="39" t="str">
        <f t="shared" si="2714"/>
        <v>0113</v>
      </c>
      <c r="F898" s="38" t="s">
        <v>191</v>
      </c>
      <c r="G898" s="38"/>
      <c r="H898" s="40" t="s">
        <v>192</v>
      </c>
      <c r="I898" s="18">
        <f t="shared" ref="I898:N898" si="2833">I907</f>
        <v>21764.799999999999</v>
      </c>
      <c r="J898" s="18">
        <f t="shared" si="2833"/>
        <v>24812.100000000002</v>
      </c>
      <c r="K898" s="18">
        <f t="shared" si="2833"/>
        <v>20750.399999999998</v>
      </c>
      <c r="L898" s="18">
        <f t="shared" si="2833"/>
        <v>0</v>
      </c>
      <c r="M898" s="18">
        <f t="shared" si="2833"/>
        <v>0</v>
      </c>
      <c r="N898" s="18">
        <f t="shared" si="2833"/>
        <v>0</v>
      </c>
      <c r="O898" s="18">
        <f>O907+O899</f>
        <v>8201.1819999999989</v>
      </c>
      <c r="P898" s="18">
        <f>P907+P899</f>
        <v>0</v>
      </c>
      <c r="Q898" s="18">
        <f>Q907+Q899</f>
        <v>0</v>
      </c>
      <c r="R898" s="18">
        <f>R907+R899</f>
        <v>0</v>
      </c>
      <c r="S898" s="18">
        <f>S907</f>
        <v>110</v>
      </c>
      <c r="T898" s="18">
        <f t="shared" si="2651"/>
        <v>30075.981999999996</v>
      </c>
      <c r="U898" s="18">
        <f t="shared" si="2719"/>
        <v>24812.100000000002</v>
      </c>
      <c r="V898" s="18">
        <f t="shared" si="2720"/>
        <v>20750.399999999998</v>
      </c>
      <c r="W898" s="18">
        <f t="shared" ref="W898:AE898" si="2834">W907</f>
        <v>0</v>
      </c>
      <c r="X898" s="18">
        <f t="shared" si="2834"/>
        <v>0</v>
      </c>
      <c r="Y898" s="18">
        <f t="shared" si="2834"/>
        <v>0</v>
      </c>
      <c r="Z898" s="18">
        <f t="shared" si="2834"/>
        <v>110</v>
      </c>
      <c r="AA898" s="18">
        <f t="shared" si="2834"/>
        <v>110</v>
      </c>
      <c r="AB898" s="18">
        <f t="shared" si="2834"/>
        <v>0</v>
      </c>
      <c r="AC898" s="18">
        <f t="shared" si="2834"/>
        <v>110</v>
      </c>
      <c r="AD898" s="18">
        <f t="shared" si="2834"/>
        <v>0</v>
      </c>
      <c r="AE898" s="18">
        <f t="shared" si="2834"/>
        <v>0</v>
      </c>
      <c r="AF898" s="41">
        <f t="shared" ref="AF898:AT898" si="2835">AF907+AF899</f>
        <v>29761.777000000002</v>
      </c>
      <c r="AG898" s="41">
        <f t="shared" si="2835"/>
        <v>0</v>
      </c>
      <c r="AH898" s="41">
        <f t="shared" si="2835"/>
        <v>0</v>
      </c>
      <c r="AI898" s="41">
        <f t="shared" si="2835"/>
        <v>0</v>
      </c>
      <c r="AJ898" s="41">
        <f t="shared" si="2835"/>
        <v>0</v>
      </c>
      <c r="AK898" s="41">
        <f t="shared" si="2835"/>
        <v>0</v>
      </c>
      <c r="AL898" s="41">
        <f t="shared" si="2835"/>
        <v>29742.289529999998</v>
      </c>
      <c r="AM898" s="41">
        <f t="shared" si="2835"/>
        <v>0</v>
      </c>
      <c r="AN898" s="41">
        <f t="shared" si="2835"/>
        <v>0</v>
      </c>
      <c r="AO898" s="42">
        <f t="shared" si="2835"/>
        <v>25463.547609999998</v>
      </c>
      <c r="AP898" s="42">
        <f t="shared" si="2835"/>
        <v>30255.617839999999</v>
      </c>
      <c r="AQ898" s="42">
        <f t="shared" si="2835"/>
        <v>8201.1819999999989</v>
      </c>
      <c r="AR898" s="42">
        <f t="shared" si="2835"/>
        <v>0</v>
      </c>
      <c r="AS898" s="42">
        <f t="shared" si="2835"/>
        <v>0</v>
      </c>
      <c r="AT898" s="42">
        <f t="shared" si="2835"/>
        <v>0</v>
      </c>
      <c r="AU898" s="42">
        <f t="shared" si="2736"/>
        <v>38456.79984</v>
      </c>
      <c r="AV898" s="42">
        <f t="shared" si="2737"/>
        <v>-8380.8178400000033</v>
      </c>
      <c r="AW898" s="42">
        <f t="shared" si="2738"/>
        <v>30185.981999999996</v>
      </c>
      <c r="AX898" s="42">
        <f t="shared" si="2739"/>
        <v>24922.100000000002</v>
      </c>
      <c r="AY898" s="42">
        <f t="shared" si="2740"/>
        <v>20860.399999999998</v>
      </c>
      <c r="AZ898" s="42">
        <f>AZ907</f>
        <v>0</v>
      </c>
      <c r="BA898" s="43">
        <f t="shared" si="2741"/>
        <v>99.934521819715258</v>
      </c>
      <c r="BB898" s="20"/>
    </row>
    <row r="899" spans="2:54" x14ac:dyDescent="0.3">
      <c r="B899" s="38" t="s">
        <v>546</v>
      </c>
      <c r="C899" s="38" t="s">
        <v>42</v>
      </c>
      <c r="D899" s="38" t="s">
        <v>44</v>
      </c>
      <c r="E899" s="39" t="str">
        <f t="shared" si="2714"/>
        <v>0113</v>
      </c>
      <c r="F899" s="38" t="s">
        <v>193</v>
      </c>
      <c r="G899" s="39"/>
      <c r="H899" s="40" t="s">
        <v>109</v>
      </c>
      <c r="I899" s="18"/>
      <c r="J899" s="18"/>
      <c r="K899" s="18"/>
      <c r="L899" s="18"/>
      <c r="M899" s="18"/>
      <c r="N899" s="18"/>
      <c r="O899" s="18">
        <f>O900</f>
        <v>8238.3179999999993</v>
      </c>
      <c r="P899" s="18">
        <f>P900</f>
        <v>0</v>
      </c>
      <c r="Q899" s="18">
        <f>Q900</f>
        <v>0</v>
      </c>
      <c r="R899" s="18">
        <f>R900</f>
        <v>665</v>
      </c>
      <c r="S899" s="18"/>
      <c r="T899" s="18">
        <f t="shared" si="2651"/>
        <v>8903.3179999999993</v>
      </c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41">
        <f t="shared" ref="AF899:AT899" si="2836">AF900</f>
        <v>8451.6130000000012</v>
      </c>
      <c r="AG899" s="41">
        <f t="shared" si="2836"/>
        <v>0</v>
      </c>
      <c r="AH899" s="41">
        <f t="shared" si="2836"/>
        <v>0</v>
      </c>
      <c r="AI899" s="41">
        <f t="shared" si="2836"/>
        <v>0</v>
      </c>
      <c r="AJ899" s="41">
        <f t="shared" si="2836"/>
        <v>0</v>
      </c>
      <c r="AK899" s="41">
        <f t="shared" si="2836"/>
        <v>0</v>
      </c>
      <c r="AL899" s="41">
        <f t="shared" si="2836"/>
        <v>8448.9621100000004</v>
      </c>
      <c r="AM899" s="41">
        <f t="shared" si="2836"/>
        <v>0</v>
      </c>
      <c r="AN899" s="41">
        <f t="shared" si="2836"/>
        <v>0</v>
      </c>
      <c r="AO899" s="14">
        <f t="shared" si="2836"/>
        <v>7790.27711</v>
      </c>
      <c r="AP899" s="42">
        <f t="shared" si="2836"/>
        <v>8908.3178399999997</v>
      </c>
      <c r="AQ899" s="42">
        <f t="shared" si="2836"/>
        <v>8238.3179999999993</v>
      </c>
      <c r="AR899" s="42">
        <f t="shared" si="2836"/>
        <v>0</v>
      </c>
      <c r="AS899" s="42">
        <f t="shared" si="2836"/>
        <v>0</v>
      </c>
      <c r="AT899" s="42">
        <f t="shared" si="2836"/>
        <v>0</v>
      </c>
      <c r="AU899" s="42">
        <f t="shared" si="2736"/>
        <v>17146.635839999999</v>
      </c>
      <c r="AV899" s="42">
        <f t="shared" si="2737"/>
        <v>-8243.3178399999997</v>
      </c>
      <c r="AW899" s="42"/>
      <c r="AX899" s="42"/>
      <c r="AY899" s="42"/>
      <c r="AZ899" s="42"/>
      <c r="BA899" s="43">
        <f t="shared" si="2741"/>
        <v>99.968634507992732</v>
      </c>
      <c r="BB899" s="20"/>
    </row>
    <row r="900" spans="2:54" ht="46.8" x14ac:dyDescent="0.3">
      <c r="B900" s="38" t="s">
        <v>546</v>
      </c>
      <c r="C900" s="38" t="s">
        <v>42</v>
      </c>
      <c r="D900" s="38" t="s">
        <v>44</v>
      </c>
      <c r="E900" s="39" t="str">
        <f t="shared" si="2714"/>
        <v>0113</v>
      </c>
      <c r="F900" s="38" t="s">
        <v>194</v>
      </c>
      <c r="G900" s="39"/>
      <c r="H900" s="40" t="s">
        <v>195</v>
      </c>
      <c r="I900" s="18"/>
      <c r="J900" s="18"/>
      <c r="K900" s="18"/>
      <c r="L900" s="18"/>
      <c r="M900" s="18"/>
      <c r="N900" s="18"/>
      <c r="O900" s="18">
        <f>O901+O905+O903</f>
        <v>8238.3179999999993</v>
      </c>
      <c r="P900" s="18">
        <f>P901+P905</f>
        <v>0</v>
      </c>
      <c r="Q900" s="18">
        <f>Q901+Q905</f>
        <v>0</v>
      </c>
      <c r="R900" s="18">
        <f>R901+R905</f>
        <v>665</v>
      </c>
      <c r="S900" s="18"/>
      <c r="T900" s="18">
        <f t="shared" si="2651"/>
        <v>8903.3179999999993</v>
      </c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41">
        <f t="shared" ref="AF900:AT900" si="2837">AF901+AF905+AF903</f>
        <v>8451.6130000000012</v>
      </c>
      <c r="AG900" s="41">
        <f t="shared" si="2837"/>
        <v>0</v>
      </c>
      <c r="AH900" s="41">
        <f t="shared" si="2837"/>
        <v>0</v>
      </c>
      <c r="AI900" s="41">
        <f t="shared" si="2837"/>
        <v>0</v>
      </c>
      <c r="AJ900" s="41">
        <f t="shared" si="2837"/>
        <v>0</v>
      </c>
      <c r="AK900" s="41">
        <f t="shared" si="2837"/>
        <v>0</v>
      </c>
      <c r="AL900" s="41">
        <f t="shared" si="2837"/>
        <v>8448.9621100000004</v>
      </c>
      <c r="AM900" s="41">
        <f t="shared" si="2837"/>
        <v>0</v>
      </c>
      <c r="AN900" s="41">
        <f t="shared" si="2837"/>
        <v>0</v>
      </c>
      <c r="AO900" s="42">
        <f t="shared" si="2837"/>
        <v>7790.27711</v>
      </c>
      <c r="AP900" s="42">
        <f t="shared" si="2837"/>
        <v>8908.3178399999997</v>
      </c>
      <c r="AQ900" s="42">
        <f t="shared" si="2837"/>
        <v>8238.3179999999993</v>
      </c>
      <c r="AR900" s="42">
        <f t="shared" si="2837"/>
        <v>0</v>
      </c>
      <c r="AS900" s="42">
        <f t="shared" si="2837"/>
        <v>0</v>
      </c>
      <c r="AT900" s="42">
        <f t="shared" si="2837"/>
        <v>0</v>
      </c>
      <c r="AU900" s="42">
        <f t="shared" si="2736"/>
        <v>17146.635839999999</v>
      </c>
      <c r="AV900" s="42">
        <f t="shared" si="2737"/>
        <v>-8243.3178399999997</v>
      </c>
      <c r="AW900" s="42"/>
      <c r="AX900" s="42"/>
      <c r="AY900" s="42"/>
      <c r="AZ900" s="42"/>
      <c r="BA900" s="43">
        <f t="shared" si="2741"/>
        <v>99.968634507992732</v>
      </c>
      <c r="BB900" s="20"/>
    </row>
    <row r="901" spans="2:54" ht="31.2" x14ac:dyDescent="0.3">
      <c r="B901" s="38" t="s">
        <v>546</v>
      </c>
      <c r="C901" s="38" t="s">
        <v>42</v>
      </c>
      <c r="D901" s="38" t="s">
        <v>44</v>
      </c>
      <c r="E901" s="39" t="str">
        <f t="shared" si="2714"/>
        <v>0113</v>
      </c>
      <c r="F901" s="38" t="s">
        <v>196</v>
      </c>
      <c r="G901" s="39"/>
      <c r="H901" s="40" t="s">
        <v>197</v>
      </c>
      <c r="I901" s="18"/>
      <c r="J901" s="18"/>
      <c r="K901" s="18"/>
      <c r="L901" s="18"/>
      <c r="M901" s="18"/>
      <c r="N901" s="18"/>
      <c r="O901" s="18">
        <f>O902</f>
        <v>0</v>
      </c>
      <c r="P901" s="18">
        <f>P902</f>
        <v>0</v>
      </c>
      <c r="Q901" s="18">
        <f>Q902</f>
        <v>0</v>
      </c>
      <c r="R901" s="18">
        <f>R902</f>
        <v>0</v>
      </c>
      <c r="S901" s="18"/>
      <c r="T901" s="18">
        <f t="shared" ref="T901:T940" si="2838">I901+L901+S901+R901+Q901+P901+O901</f>
        <v>0</v>
      </c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41">
        <f t="shared" ref="AF901:AT901" si="2839">AF902</f>
        <v>0</v>
      </c>
      <c r="AG901" s="41">
        <f t="shared" si="2839"/>
        <v>0</v>
      </c>
      <c r="AH901" s="41">
        <f t="shared" si="2839"/>
        <v>0</v>
      </c>
      <c r="AI901" s="41">
        <f t="shared" si="2839"/>
        <v>0</v>
      </c>
      <c r="AJ901" s="41">
        <f t="shared" si="2839"/>
        <v>0</v>
      </c>
      <c r="AK901" s="41">
        <f t="shared" si="2839"/>
        <v>0</v>
      </c>
      <c r="AL901" s="41">
        <f t="shared" si="2839"/>
        <v>0</v>
      </c>
      <c r="AM901" s="41">
        <f t="shared" si="2839"/>
        <v>0</v>
      </c>
      <c r="AN901" s="41">
        <f t="shared" si="2839"/>
        <v>0</v>
      </c>
      <c r="AO901" s="14">
        <f t="shared" si="2839"/>
        <v>7127.9271099999996</v>
      </c>
      <c r="AP901" s="42">
        <f t="shared" si="2839"/>
        <v>8243.3178399999997</v>
      </c>
      <c r="AQ901" s="42">
        <f t="shared" si="2839"/>
        <v>0</v>
      </c>
      <c r="AR901" s="42">
        <f t="shared" si="2839"/>
        <v>0</v>
      </c>
      <c r="AS901" s="42">
        <f t="shared" si="2839"/>
        <v>0</v>
      </c>
      <c r="AT901" s="42">
        <f t="shared" si="2839"/>
        <v>0</v>
      </c>
      <c r="AU901" s="42">
        <f t="shared" si="2736"/>
        <v>8243.3178399999997</v>
      </c>
      <c r="AV901" s="42">
        <f t="shared" si="2737"/>
        <v>-8243.3178399999997</v>
      </c>
      <c r="AW901" s="42"/>
      <c r="AX901" s="42"/>
      <c r="AY901" s="42"/>
      <c r="AZ901" s="42"/>
      <c r="BA901" s="43"/>
      <c r="BB901" s="20">
        <v>0</v>
      </c>
    </row>
    <row r="902" spans="2:54" ht="31.2" x14ac:dyDescent="0.3">
      <c r="B902" s="38" t="s">
        <v>546</v>
      </c>
      <c r="C902" s="38" t="s">
        <v>42</v>
      </c>
      <c r="D902" s="38" t="s">
        <v>44</v>
      </c>
      <c r="E902" s="39" t="str">
        <f t="shared" si="2714"/>
        <v>0113</v>
      </c>
      <c r="F902" s="38" t="s">
        <v>196</v>
      </c>
      <c r="G902" s="38" t="s">
        <v>54</v>
      </c>
      <c r="H902" s="40" t="s">
        <v>55</v>
      </c>
      <c r="I902" s="18"/>
      <c r="J902" s="18"/>
      <c r="K902" s="18"/>
      <c r="L902" s="18"/>
      <c r="M902" s="18"/>
      <c r="N902" s="18"/>
      <c r="O902" s="18">
        <v>0</v>
      </c>
      <c r="P902" s="18">
        <v>0</v>
      </c>
      <c r="Q902" s="18">
        <v>0</v>
      </c>
      <c r="R902" s="18">
        <v>0</v>
      </c>
      <c r="S902" s="18"/>
      <c r="T902" s="18">
        <f t="shared" si="2838"/>
        <v>0</v>
      </c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41">
        <v>0</v>
      </c>
      <c r="AG902" s="41"/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2">
        <v>7127.9271099999996</v>
      </c>
      <c r="AP902" s="42">
        <v>8243.3178399999997</v>
      </c>
      <c r="AQ902" s="42">
        <v>0</v>
      </c>
      <c r="AR902" s="42">
        <v>0</v>
      </c>
      <c r="AS902" s="42">
        <v>0</v>
      </c>
      <c r="AT902" s="42">
        <v>0</v>
      </c>
      <c r="AU902" s="42">
        <f t="shared" si="2736"/>
        <v>8243.3178399999997</v>
      </c>
      <c r="AV902" s="42">
        <f t="shared" si="2737"/>
        <v>-8243.3178399999997</v>
      </c>
      <c r="AW902" s="42"/>
      <c r="AX902" s="42"/>
      <c r="AY902" s="42"/>
      <c r="AZ902" s="42"/>
      <c r="BA902" s="43"/>
      <c r="BB902" s="20">
        <v>0</v>
      </c>
    </row>
    <row r="903" spans="2:54" ht="31.2" x14ac:dyDescent="0.3">
      <c r="B903" s="38" t="s">
        <v>546</v>
      </c>
      <c r="C903" s="38" t="s">
        <v>42</v>
      </c>
      <c r="D903" s="38" t="s">
        <v>44</v>
      </c>
      <c r="E903" s="39" t="str">
        <f t="shared" si="2714"/>
        <v>0113</v>
      </c>
      <c r="F903" s="38" t="s">
        <v>548</v>
      </c>
      <c r="G903" s="38"/>
      <c r="H903" s="40" t="s">
        <v>549</v>
      </c>
      <c r="I903" s="18"/>
      <c r="J903" s="18"/>
      <c r="K903" s="18"/>
      <c r="L903" s="18"/>
      <c r="M903" s="18"/>
      <c r="N903" s="18"/>
      <c r="O903" s="18">
        <f>O904</f>
        <v>8238.3179999999993</v>
      </c>
      <c r="P903" s="18"/>
      <c r="Q903" s="18"/>
      <c r="R903" s="18"/>
      <c r="S903" s="18"/>
      <c r="T903" s="18">
        <f t="shared" si="2838"/>
        <v>8238.3179999999993</v>
      </c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41">
        <f t="shared" ref="AF903:AT903" si="2840">AF904</f>
        <v>7786.6130000000003</v>
      </c>
      <c r="AG903" s="41">
        <f t="shared" si="2840"/>
        <v>0</v>
      </c>
      <c r="AH903" s="41">
        <f t="shared" si="2840"/>
        <v>0</v>
      </c>
      <c r="AI903" s="41">
        <f t="shared" si="2840"/>
        <v>0</v>
      </c>
      <c r="AJ903" s="41">
        <f t="shared" si="2840"/>
        <v>0</v>
      </c>
      <c r="AK903" s="41">
        <f t="shared" si="2840"/>
        <v>0</v>
      </c>
      <c r="AL903" s="41">
        <f t="shared" si="2840"/>
        <v>7786.61211</v>
      </c>
      <c r="AM903" s="41">
        <f t="shared" si="2840"/>
        <v>0</v>
      </c>
      <c r="AN903" s="41">
        <f t="shared" si="2840"/>
        <v>0</v>
      </c>
      <c r="AO903" s="54">
        <f t="shared" si="2840"/>
        <v>0</v>
      </c>
      <c r="AP903" s="14">
        <f t="shared" si="2840"/>
        <v>0</v>
      </c>
      <c r="AQ903" s="42">
        <f t="shared" si="2840"/>
        <v>8238.3179999999993</v>
      </c>
      <c r="AR903" s="14">
        <f t="shared" si="2840"/>
        <v>0</v>
      </c>
      <c r="AS903" s="42">
        <f t="shared" si="2840"/>
        <v>0</v>
      </c>
      <c r="AT903" s="14">
        <f t="shared" si="2840"/>
        <v>0</v>
      </c>
      <c r="AU903" s="42">
        <f t="shared" si="2736"/>
        <v>8238.3179999999993</v>
      </c>
      <c r="AV903" s="42">
        <f t="shared" si="2737"/>
        <v>0</v>
      </c>
      <c r="AW903" s="42"/>
      <c r="AX903" s="42"/>
      <c r="AY903" s="42"/>
      <c r="AZ903" s="42"/>
      <c r="BA903" s="43">
        <f t="shared" si="2741"/>
        <v>99.999988570126703</v>
      </c>
      <c r="BB903" s="20"/>
    </row>
    <row r="904" spans="2:54" ht="31.2" x14ac:dyDescent="0.3">
      <c r="B904" s="38" t="s">
        <v>546</v>
      </c>
      <c r="C904" s="38" t="s">
        <v>42</v>
      </c>
      <c r="D904" s="38" t="s">
        <v>44</v>
      </c>
      <c r="E904" s="39" t="str">
        <f t="shared" si="2714"/>
        <v>0113</v>
      </c>
      <c r="F904" s="38" t="s">
        <v>548</v>
      </c>
      <c r="G904" s="38" t="s">
        <v>54</v>
      </c>
      <c r="H904" s="40" t="s">
        <v>55</v>
      </c>
      <c r="I904" s="18"/>
      <c r="J904" s="18"/>
      <c r="K904" s="18"/>
      <c r="L904" s="18"/>
      <c r="M904" s="18"/>
      <c r="N904" s="18"/>
      <c r="O904" s="18">
        <v>8238.3179999999993</v>
      </c>
      <c r="P904" s="18"/>
      <c r="Q904" s="18"/>
      <c r="R904" s="18"/>
      <c r="S904" s="18"/>
      <c r="T904" s="18">
        <f t="shared" si="2838"/>
        <v>8238.3179999999993</v>
      </c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41">
        <v>7786.6130000000003</v>
      </c>
      <c r="AG904" s="41"/>
      <c r="AH904" s="41">
        <v>0</v>
      </c>
      <c r="AI904" s="41">
        <v>0</v>
      </c>
      <c r="AJ904" s="41">
        <v>0</v>
      </c>
      <c r="AK904" s="41">
        <v>0</v>
      </c>
      <c r="AL904" s="13">
        <v>7786.61211</v>
      </c>
      <c r="AM904" s="41">
        <v>0</v>
      </c>
      <c r="AN904" s="41">
        <v>0</v>
      </c>
      <c r="AO904" s="14">
        <v>0</v>
      </c>
      <c r="AP904" s="42">
        <v>0</v>
      </c>
      <c r="AQ904" s="14">
        <v>8238.3179999999993</v>
      </c>
      <c r="AR904" s="42">
        <v>0</v>
      </c>
      <c r="AS904" s="14">
        <v>0</v>
      </c>
      <c r="AT904" s="42">
        <v>0</v>
      </c>
      <c r="AU904" s="42">
        <f t="shared" si="2736"/>
        <v>8238.3179999999993</v>
      </c>
      <c r="AV904" s="42">
        <f t="shared" si="2737"/>
        <v>0</v>
      </c>
      <c r="AW904" s="42"/>
      <c r="AX904" s="42"/>
      <c r="AY904" s="42"/>
      <c r="AZ904" s="42"/>
      <c r="BA904" s="65">
        <f t="shared" si="2741"/>
        <v>99.999988570126703</v>
      </c>
      <c r="BB904" s="20"/>
    </row>
    <row r="905" spans="2:54" ht="46.8" x14ac:dyDescent="0.3">
      <c r="B905" s="38" t="s">
        <v>546</v>
      </c>
      <c r="C905" s="38" t="s">
        <v>42</v>
      </c>
      <c r="D905" s="38" t="s">
        <v>44</v>
      </c>
      <c r="E905" s="39" t="str">
        <f t="shared" si="2714"/>
        <v>0113</v>
      </c>
      <c r="F905" s="38" t="s">
        <v>490</v>
      </c>
      <c r="G905" s="38"/>
      <c r="H905" s="40" t="s">
        <v>491</v>
      </c>
      <c r="I905" s="18"/>
      <c r="J905" s="18"/>
      <c r="K905" s="18"/>
      <c r="L905" s="18"/>
      <c r="M905" s="18"/>
      <c r="N905" s="18"/>
      <c r="O905" s="18">
        <f>O906</f>
        <v>0</v>
      </c>
      <c r="P905" s="18">
        <f>P906</f>
        <v>0</v>
      </c>
      <c r="Q905" s="18">
        <f>Q906</f>
        <v>0</v>
      </c>
      <c r="R905" s="18">
        <f>R906</f>
        <v>665</v>
      </c>
      <c r="S905" s="18"/>
      <c r="T905" s="18">
        <f t="shared" si="2838"/>
        <v>665</v>
      </c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41">
        <f t="shared" ref="AF905:AT905" si="2841">AF906</f>
        <v>665</v>
      </c>
      <c r="AG905" s="41">
        <f t="shared" si="2841"/>
        <v>0</v>
      </c>
      <c r="AH905" s="41">
        <f t="shared" si="2841"/>
        <v>0</v>
      </c>
      <c r="AI905" s="41">
        <f t="shared" si="2841"/>
        <v>0</v>
      </c>
      <c r="AJ905" s="41">
        <f t="shared" si="2841"/>
        <v>0</v>
      </c>
      <c r="AK905" s="41">
        <f t="shared" si="2841"/>
        <v>0</v>
      </c>
      <c r="AL905" s="41">
        <f t="shared" si="2841"/>
        <v>662.35</v>
      </c>
      <c r="AM905" s="41">
        <f t="shared" si="2841"/>
        <v>0</v>
      </c>
      <c r="AN905" s="41">
        <f t="shared" si="2841"/>
        <v>0</v>
      </c>
      <c r="AO905" s="42">
        <f t="shared" si="2841"/>
        <v>662.35</v>
      </c>
      <c r="AP905" s="42">
        <f t="shared" si="2841"/>
        <v>665</v>
      </c>
      <c r="AQ905" s="42">
        <f t="shared" si="2841"/>
        <v>0</v>
      </c>
      <c r="AR905" s="42">
        <f t="shared" si="2841"/>
        <v>0</v>
      </c>
      <c r="AS905" s="42">
        <f t="shared" si="2841"/>
        <v>0</v>
      </c>
      <c r="AT905" s="42">
        <f t="shared" si="2841"/>
        <v>0</v>
      </c>
      <c r="AU905" s="42">
        <f t="shared" si="2736"/>
        <v>665</v>
      </c>
      <c r="AV905" s="42">
        <f t="shared" si="2737"/>
        <v>0</v>
      </c>
      <c r="AW905" s="42"/>
      <c r="AX905" s="42"/>
      <c r="AY905" s="42"/>
      <c r="AZ905" s="42"/>
      <c r="BA905" s="43">
        <f t="shared" si="2741"/>
        <v>99.601503759398497</v>
      </c>
      <c r="BB905" s="20"/>
    </row>
    <row r="906" spans="2:54" ht="31.2" x14ac:dyDescent="0.3">
      <c r="B906" s="38" t="s">
        <v>546</v>
      </c>
      <c r="C906" s="38" t="s">
        <v>42</v>
      </c>
      <c r="D906" s="38" t="s">
        <v>44</v>
      </c>
      <c r="E906" s="39" t="str">
        <f t="shared" si="2714"/>
        <v>0113</v>
      </c>
      <c r="F906" s="38" t="s">
        <v>490</v>
      </c>
      <c r="G906" s="38" t="s">
        <v>150</v>
      </c>
      <c r="H906" s="40" t="s">
        <v>151</v>
      </c>
      <c r="I906" s="18"/>
      <c r="J906" s="18"/>
      <c r="K906" s="18"/>
      <c r="L906" s="18"/>
      <c r="M906" s="18"/>
      <c r="N906" s="18"/>
      <c r="O906" s="18">
        <v>0</v>
      </c>
      <c r="P906" s="18">
        <v>0</v>
      </c>
      <c r="Q906" s="18">
        <v>0</v>
      </c>
      <c r="R906" s="18">
        <v>665</v>
      </c>
      <c r="S906" s="18"/>
      <c r="T906" s="18">
        <f t="shared" si="2838"/>
        <v>665</v>
      </c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41">
        <v>665</v>
      </c>
      <c r="AG906" s="41"/>
      <c r="AH906" s="41">
        <v>0</v>
      </c>
      <c r="AI906" s="41">
        <v>0</v>
      </c>
      <c r="AJ906" s="41">
        <v>0</v>
      </c>
      <c r="AK906" s="41">
        <v>0</v>
      </c>
      <c r="AL906" s="41">
        <v>662.35</v>
      </c>
      <c r="AM906" s="41">
        <v>0</v>
      </c>
      <c r="AN906" s="41">
        <v>0</v>
      </c>
      <c r="AO906" s="14">
        <v>662.35</v>
      </c>
      <c r="AP906" s="42">
        <v>665</v>
      </c>
      <c r="AQ906" s="42">
        <v>0</v>
      </c>
      <c r="AR906" s="42">
        <v>0</v>
      </c>
      <c r="AS906" s="42">
        <v>0</v>
      </c>
      <c r="AT906" s="42">
        <v>0</v>
      </c>
      <c r="AU906" s="42">
        <f t="shared" si="2736"/>
        <v>665</v>
      </c>
      <c r="AV906" s="42">
        <f t="shared" si="2737"/>
        <v>0</v>
      </c>
      <c r="AW906" s="42"/>
      <c r="AX906" s="42"/>
      <c r="AY906" s="42"/>
      <c r="AZ906" s="42"/>
      <c r="BA906" s="43">
        <f t="shared" si="2741"/>
        <v>99.601503759398497</v>
      </c>
      <c r="BB906" s="20"/>
    </row>
    <row r="907" spans="2:54" x14ac:dyDescent="0.3">
      <c r="B907" s="38" t="s">
        <v>546</v>
      </c>
      <c r="C907" s="38" t="s">
        <v>42</v>
      </c>
      <c r="D907" s="38" t="s">
        <v>44</v>
      </c>
      <c r="E907" s="39" t="str">
        <f t="shared" si="2714"/>
        <v>0113</v>
      </c>
      <c r="F907" s="38" t="s">
        <v>266</v>
      </c>
      <c r="G907" s="38"/>
      <c r="H907" s="40" t="s">
        <v>49</v>
      </c>
      <c r="I907" s="18">
        <f t="shared" ref="I907:S907" si="2842">I908</f>
        <v>21764.799999999999</v>
      </c>
      <c r="J907" s="18">
        <f t="shared" si="2842"/>
        <v>24812.100000000002</v>
      </c>
      <c r="K907" s="18">
        <f t="shared" si="2842"/>
        <v>20750.399999999998</v>
      </c>
      <c r="L907" s="18">
        <f t="shared" si="2842"/>
        <v>0</v>
      </c>
      <c r="M907" s="18">
        <f t="shared" si="2842"/>
        <v>0</v>
      </c>
      <c r="N907" s="18">
        <f t="shared" si="2842"/>
        <v>0</v>
      </c>
      <c r="O907" s="18">
        <f t="shared" si="2842"/>
        <v>-37.136000000000003</v>
      </c>
      <c r="P907" s="18">
        <f t="shared" si="2842"/>
        <v>0</v>
      </c>
      <c r="Q907" s="18">
        <f t="shared" si="2842"/>
        <v>0</v>
      </c>
      <c r="R907" s="18">
        <f t="shared" si="2842"/>
        <v>-665</v>
      </c>
      <c r="S907" s="18">
        <f t="shared" si="2842"/>
        <v>110</v>
      </c>
      <c r="T907" s="18">
        <f t="shared" si="2838"/>
        <v>21172.664000000001</v>
      </c>
      <c r="U907" s="18">
        <f t="shared" si="2719"/>
        <v>24812.100000000002</v>
      </c>
      <c r="V907" s="18">
        <f t="shared" si="2720"/>
        <v>20750.399999999998</v>
      </c>
      <c r="W907" s="18">
        <f t="shared" ref="W907:AT907" si="2843">W908</f>
        <v>0</v>
      </c>
      <c r="X907" s="18">
        <f t="shared" si="2843"/>
        <v>0</v>
      </c>
      <c r="Y907" s="18">
        <f t="shared" si="2843"/>
        <v>0</v>
      </c>
      <c r="Z907" s="18">
        <f t="shared" si="2843"/>
        <v>110</v>
      </c>
      <c r="AA907" s="18">
        <f t="shared" si="2843"/>
        <v>110</v>
      </c>
      <c r="AB907" s="18">
        <f t="shared" si="2843"/>
        <v>0</v>
      </c>
      <c r="AC907" s="18">
        <f t="shared" si="2843"/>
        <v>110</v>
      </c>
      <c r="AD907" s="18">
        <f t="shared" si="2843"/>
        <v>0</v>
      </c>
      <c r="AE907" s="18">
        <f t="shared" si="2843"/>
        <v>0</v>
      </c>
      <c r="AF907" s="41">
        <f t="shared" si="2843"/>
        <v>21310.164000000001</v>
      </c>
      <c r="AG907" s="41">
        <f t="shared" si="2843"/>
        <v>0</v>
      </c>
      <c r="AH907" s="41">
        <f t="shared" si="2843"/>
        <v>0</v>
      </c>
      <c r="AI907" s="41">
        <f t="shared" si="2843"/>
        <v>0</v>
      </c>
      <c r="AJ907" s="41">
        <f t="shared" si="2843"/>
        <v>0</v>
      </c>
      <c r="AK907" s="41">
        <f t="shared" si="2843"/>
        <v>0</v>
      </c>
      <c r="AL907" s="41">
        <f t="shared" si="2843"/>
        <v>21293.327419999998</v>
      </c>
      <c r="AM907" s="41">
        <f t="shared" si="2843"/>
        <v>0</v>
      </c>
      <c r="AN907" s="41">
        <f t="shared" si="2843"/>
        <v>0</v>
      </c>
      <c r="AO907" s="42">
        <f t="shared" si="2843"/>
        <v>17673.270499999999</v>
      </c>
      <c r="AP907" s="42">
        <f t="shared" si="2843"/>
        <v>21347.3</v>
      </c>
      <c r="AQ907" s="42">
        <f t="shared" si="2843"/>
        <v>-37.136000000000003</v>
      </c>
      <c r="AR907" s="42">
        <f t="shared" si="2843"/>
        <v>0</v>
      </c>
      <c r="AS907" s="42">
        <f t="shared" si="2843"/>
        <v>0</v>
      </c>
      <c r="AT907" s="42">
        <f t="shared" si="2843"/>
        <v>0</v>
      </c>
      <c r="AU907" s="42">
        <f t="shared" si="2736"/>
        <v>21310.164000000001</v>
      </c>
      <c r="AV907" s="42">
        <f t="shared" si="2737"/>
        <v>-137.5</v>
      </c>
      <c r="AW907" s="42">
        <f t="shared" si="2738"/>
        <v>21282.664000000001</v>
      </c>
      <c r="AX907" s="42">
        <f t="shared" si="2739"/>
        <v>24922.100000000002</v>
      </c>
      <c r="AY907" s="42">
        <f t="shared" si="2740"/>
        <v>20860.399999999998</v>
      </c>
      <c r="AZ907" s="42">
        <f>AZ908</f>
        <v>0</v>
      </c>
      <c r="BA907" s="43">
        <f t="shared" si="2741"/>
        <v>99.920992724410738</v>
      </c>
      <c r="BB907" s="20"/>
    </row>
    <row r="908" spans="2:54" ht="46.8" x14ac:dyDescent="0.3">
      <c r="B908" s="38" t="s">
        <v>546</v>
      </c>
      <c r="C908" s="38" t="s">
        <v>42</v>
      </c>
      <c r="D908" s="38" t="s">
        <v>44</v>
      </c>
      <c r="E908" s="39" t="str">
        <f t="shared" si="2714"/>
        <v>0113</v>
      </c>
      <c r="F908" s="38" t="s">
        <v>267</v>
      </c>
      <c r="G908" s="38"/>
      <c r="H908" s="40" t="s">
        <v>268</v>
      </c>
      <c r="I908" s="18">
        <f t="shared" ref="I908:S908" si="2844">I909+I912+I916+I914</f>
        <v>21764.799999999999</v>
      </c>
      <c r="J908" s="18">
        <f t="shared" si="2844"/>
        <v>24812.100000000002</v>
      </c>
      <c r="K908" s="18">
        <f t="shared" si="2844"/>
        <v>20750.399999999998</v>
      </c>
      <c r="L908" s="18">
        <f t="shared" si="2844"/>
        <v>0</v>
      </c>
      <c r="M908" s="18">
        <f t="shared" si="2844"/>
        <v>0</v>
      </c>
      <c r="N908" s="18">
        <f t="shared" si="2844"/>
        <v>0</v>
      </c>
      <c r="O908" s="18">
        <f t="shared" si="2844"/>
        <v>-37.136000000000003</v>
      </c>
      <c r="P908" s="18">
        <f t="shared" si="2844"/>
        <v>0</v>
      </c>
      <c r="Q908" s="18">
        <f t="shared" si="2844"/>
        <v>0</v>
      </c>
      <c r="R908" s="18">
        <f t="shared" si="2844"/>
        <v>-665</v>
      </c>
      <c r="S908" s="18">
        <f t="shared" si="2844"/>
        <v>110</v>
      </c>
      <c r="T908" s="18">
        <f t="shared" si="2838"/>
        <v>21172.664000000001</v>
      </c>
      <c r="U908" s="18">
        <f t="shared" si="2719"/>
        <v>24812.100000000002</v>
      </c>
      <c r="V908" s="18">
        <f t="shared" si="2720"/>
        <v>20750.399999999998</v>
      </c>
      <c r="W908" s="18">
        <f t="shared" ref="W908:AT908" si="2845">W909+W912+W916+W914</f>
        <v>0</v>
      </c>
      <c r="X908" s="18">
        <f t="shared" si="2845"/>
        <v>0</v>
      </c>
      <c r="Y908" s="18">
        <f t="shared" si="2845"/>
        <v>0</v>
      </c>
      <c r="Z908" s="18">
        <f t="shared" si="2845"/>
        <v>110</v>
      </c>
      <c r="AA908" s="18">
        <f t="shared" si="2845"/>
        <v>110</v>
      </c>
      <c r="AB908" s="18">
        <f t="shared" si="2845"/>
        <v>0</v>
      </c>
      <c r="AC908" s="18">
        <f t="shared" si="2845"/>
        <v>110</v>
      </c>
      <c r="AD908" s="18">
        <f t="shared" si="2845"/>
        <v>0</v>
      </c>
      <c r="AE908" s="18">
        <f t="shared" si="2845"/>
        <v>0</v>
      </c>
      <c r="AF908" s="41">
        <f t="shared" si="2845"/>
        <v>21310.164000000001</v>
      </c>
      <c r="AG908" s="41">
        <f t="shared" si="2845"/>
        <v>0</v>
      </c>
      <c r="AH908" s="41">
        <f t="shared" si="2845"/>
        <v>0</v>
      </c>
      <c r="AI908" s="41">
        <f t="shared" si="2845"/>
        <v>0</v>
      </c>
      <c r="AJ908" s="41">
        <f t="shared" si="2845"/>
        <v>0</v>
      </c>
      <c r="AK908" s="41">
        <f t="shared" si="2845"/>
        <v>0</v>
      </c>
      <c r="AL908" s="41">
        <f t="shared" si="2845"/>
        <v>21293.327419999998</v>
      </c>
      <c r="AM908" s="41">
        <f t="shared" si="2845"/>
        <v>0</v>
      </c>
      <c r="AN908" s="41">
        <f t="shared" si="2845"/>
        <v>0</v>
      </c>
      <c r="AO908" s="14">
        <f t="shared" si="2845"/>
        <v>17673.270499999999</v>
      </c>
      <c r="AP908" s="42">
        <f t="shared" si="2845"/>
        <v>21347.3</v>
      </c>
      <c r="AQ908" s="42">
        <f t="shared" si="2845"/>
        <v>-37.136000000000003</v>
      </c>
      <c r="AR908" s="42">
        <f t="shared" si="2845"/>
        <v>0</v>
      </c>
      <c r="AS908" s="42">
        <f t="shared" si="2845"/>
        <v>0</v>
      </c>
      <c r="AT908" s="42">
        <f t="shared" si="2845"/>
        <v>0</v>
      </c>
      <c r="AU908" s="42">
        <f t="shared" si="2736"/>
        <v>21310.164000000001</v>
      </c>
      <c r="AV908" s="42">
        <f t="shared" si="2737"/>
        <v>-137.5</v>
      </c>
      <c r="AW908" s="42">
        <f t="shared" si="2738"/>
        <v>21282.664000000001</v>
      </c>
      <c r="AX908" s="42">
        <f t="shared" si="2739"/>
        <v>24922.100000000002</v>
      </c>
      <c r="AY908" s="42">
        <f t="shared" si="2740"/>
        <v>20860.399999999998</v>
      </c>
      <c r="AZ908" s="42">
        <f>AZ909+AZ912+AZ916+AZ914</f>
        <v>0</v>
      </c>
      <c r="BA908" s="43">
        <f t="shared" si="2741"/>
        <v>99.920992724410738</v>
      </c>
      <c r="BB908" s="20"/>
    </row>
    <row r="909" spans="2:54" ht="31.2" x14ac:dyDescent="0.3">
      <c r="B909" s="38" t="s">
        <v>546</v>
      </c>
      <c r="C909" s="38" t="s">
        <v>42</v>
      </c>
      <c r="D909" s="38" t="s">
        <v>44</v>
      </c>
      <c r="E909" s="39" t="str">
        <f t="shared" si="2714"/>
        <v>0113</v>
      </c>
      <c r="F909" s="38" t="s">
        <v>492</v>
      </c>
      <c r="G909" s="38"/>
      <c r="H909" s="40" t="s">
        <v>493</v>
      </c>
      <c r="I909" s="18">
        <f t="shared" ref="I909:S909" si="2846">I910+I911</f>
        <v>10439.299999999999</v>
      </c>
      <c r="J909" s="18">
        <f t="shared" si="2846"/>
        <v>13486.6</v>
      </c>
      <c r="K909" s="18">
        <f t="shared" si="2846"/>
        <v>9424.9</v>
      </c>
      <c r="L909" s="18">
        <f t="shared" si="2846"/>
        <v>0</v>
      </c>
      <c r="M909" s="18">
        <f t="shared" si="2846"/>
        <v>0</v>
      </c>
      <c r="N909" s="18">
        <f t="shared" si="2846"/>
        <v>0</v>
      </c>
      <c r="O909" s="18">
        <f t="shared" si="2846"/>
        <v>-37.136000000000003</v>
      </c>
      <c r="P909" s="18">
        <f t="shared" si="2846"/>
        <v>0</v>
      </c>
      <c r="Q909" s="18">
        <f t="shared" si="2846"/>
        <v>0</v>
      </c>
      <c r="R909" s="18">
        <f t="shared" si="2846"/>
        <v>0</v>
      </c>
      <c r="S909" s="18">
        <f t="shared" si="2846"/>
        <v>0</v>
      </c>
      <c r="T909" s="18">
        <f t="shared" si="2838"/>
        <v>10402.163999999999</v>
      </c>
      <c r="U909" s="18">
        <f t="shared" si="2719"/>
        <v>13486.6</v>
      </c>
      <c r="V909" s="18">
        <f t="shared" si="2720"/>
        <v>9424.9</v>
      </c>
      <c r="W909" s="18">
        <f t="shared" ref="W909:AT909" si="2847">W910+W911</f>
        <v>0</v>
      </c>
      <c r="X909" s="18">
        <f t="shared" si="2847"/>
        <v>0</v>
      </c>
      <c r="Y909" s="18">
        <f t="shared" si="2847"/>
        <v>0</v>
      </c>
      <c r="Z909" s="18">
        <f t="shared" si="2847"/>
        <v>0</v>
      </c>
      <c r="AA909" s="18">
        <f t="shared" si="2847"/>
        <v>0</v>
      </c>
      <c r="AB909" s="18">
        <f t="shared" si="2847"/>
        <v>0</v>
      </c>
      <c r="AC909" s="18">
        <f t="shared" si="2847"/>
        <v>0</v>
      </c>
      <c r="AD909" s="18">
        <f t="shared" si="2847"/>
        <v>0</v>
      </c>
      <c r="AE909" s="18">
        <f t="shared" si="2847"/>
        <v>0</v>
      </c>
      <c r="AF909" s="41">
        <f t="shared" si="2847"/>
        <v>10402.164000000001</v>
      </c>
      <c r="AG909" s="41">
        <f t="shared" si="2847"/>
        <v>0</v>
      </c>
      <c r="AH909" s="41">
        <f t="shared" si="2847"/>
        <v>0</v>
      </c>
      <c r="AI909" s="41">
        <f t="shared" si="2847"/>
        <v>0</v>
      </c>
      <c r="AJ909" s="41">
        <f t="shared" si="2847"/>
        <v>0</v>
      </c>
      <c r="AK909" s="41">
        <f t="shared" si="2847"/>
        <v>0</v>
      </c>
      <c r="AL909" s="41">
        <f t="shared" si="2847"/>
        <v>10385.32742</v>
      </c>
      <c r="AM909" s="41">
        <f t="shared" si="2847"/>
        <v>0</v>
      </c>
      <c r="AN909" s="41">
        <f t="shared" si="2847"/>
        <v>0</v>
      </c>
      <c r="AO909" s="42">
        <f t="shared" si="2847"/>
        <v>7332.9955</v>
      </c>
      <c r="AP909" s="42">
        <f t="shared" si="2847"/>
        <v>10439.299999999999</v>
      </c>
      <c r="AQ909" s="42">
        <f t="shared" si="2847"/>
        <v>-37.136000000000003</v>
      </c>
      <c r="AR909" s="42">
        <f t="shared" si="2847"/>
        <v>0</v>
      </c>
      <c r="AS909" s="42">
        <f t="shared" si="2847"/>
        <v>0</v>
      </c>
      <c r="AT909" s="42">
        <f t="shared" si="2847"/>
        <v>0</v>
      </c>
      <c r="AU909" s="42">
        <f t="shared" si="2736"/>
        <v>10402.163999999999</v>
      </c>
      <c r="AV909" s="42">
        <f t="shared" si="2737"/>
        <v>0</v>
      </c>
      <c r="AW909" s="42">
        <f t="shared" si="2738"/>
        <v>10402.163999999999</v>
      </c>
      <c r="AX909" s="42">
        <f t="shared" si="2739"/>
        <v>13486.6</v>
      </c>
      <c r="AY909" s="42">
        <f t="shared" si="2740"/>
        <v>9424.9</v>
      </c>
      <c r="AZ909" s="42">
        <f>AZ910+AZ911</f>
        <v>0</v>
      </c>
      <c r="BA909" s="43">
        <f t="shared" si="2741"/>
        <v>99.838143486297653</v>
      </c>
      <c r="BB909" s="20"/>
    </row>
    <row r="910" spans="2:54" ht="31.2" x14ac:dyDescent="0.3">
      <c r="B910" s="38" t="s">
        <v>546</v>
      </c>
      <c r="C910" s="38" t="s">
        <v>42</v>
      </c>
      <c r="D910" s="38" t="s">
        <v>44</v>
      </c>
      <c r="E910" s="39" t="str">
        <f t="shared" si="2714"/>
        <v>0113</v>
      </c>
      <c r="F910" s="38" t="s">
        <v>492</v>
      </c>
      <c r="G910" s="38" t="s">
        <v>54</v>
      </c>
      <c r="H910" s="40" t="s">
        <v>55</v>
      </c>
      <c r="I910" s="18">
        <v>10239.299999999999</v>
      </c>
      <c r="J910" s="18">
        <v>13286.6</v>
      </c>
      <c r="K910" s="18">
        <v>9224.9</v>
      </c>
      <c r="L910" s="18"/>
      <c r="M910" s="18"/>
      <c r="N910" s="18"/>
      <c r="O910" s="18">
        <v>-37.136000000000003</v>
      </c>
      <c r="P910" s="18">
        <v>0</v>
      </c>
      <c r="Q910" s="18">
        <v>0</v>
      </c>
      <c r="R910" s="18">
        <v>0</v>
      </c>
      <c r="S910" s="18"/>
      <c r="T910" s="18">
        <f t="shared" si="2838"/>
        <v>10202.163999999999</v>
      </c>
      <c r="U910" s="18">
        <f t="shared" si="2719"/>
        <v>13286.6</v>
      </c>
      <c r="V910" s="18">
        <f t="shared" si="2720"/>
        <v>9224.9</v>
      </c>
      <c r="W910" s="18"/>
      <c r="X910" s="18"/>
      <c r="Y910" s="18"/>
      <c r="Z910" s="18"/>
      <c r="AA910" s="18"/>
      <c r="AB910" s="18"/>
      <c r="AC910" s="18"/>
      <c r="AD910" s="18"/>
      <c r="AE910" s="18"/>
      <c r="AF910" s="41">
        <v>10212.513000000001</v>
      </c>
      <c r="AG910" s="41"/>
      <c r="AH910" s="41">
        <v>0</v>
      </c>
      <c r="AI910" s="41">
        <v>0</v>
      </c>
      <c r="AJ910" s="41">
        <v>0</v>
      </c>
      <c r="AK910" s="41">
        <v>0</v>
      </c>
      <c r="AL910" s="41">
        <v>10195.67642</v>
      </c>
      <c r="AM910" s="41">
        <v>0</v>
      </c>
      <c r="AN910" s="41">
        <v>0</v>
      </c>
      <c r="AO910" s="14">
        <v>7191.4414999999999</v>
      </c>
      <c r="AP910" s="42">
        <v>10239.299999999999</v>
      </c>
      <c r="AQ910" s="42">
        <v>-37.136000000000003</v>
      </c>
      <c r="AR910" s="42">
        <v>0</v>
      </c>
      <c r="AS910" s="42">
        <v>0</v>
      </c>
      <c r="AT910" s="42">
        <v>0</v>
      </c>
      <c r="AU910" s="42">
        <f t="shared" si="2736"/>
        <v>10202.163999999999</v>
      </c>
      <c r="AV910" s="42">
        <f t="shared" si="2737"/>
        <v>0</v>
      </c>
      <c r="AW910" s="42">
        <f t="shared" si="2738"/>
        <v>10202.163999999999</v>
      </c>
      <c r="AX910" s="42">
        <f t="shared" si="2739"/>
        <v>13286.6</v>
      </c>
      <c r="AY910" s="42">
        <f t="shared" si="2740"/>
        <v>9224.9</v>
      </c>
      <c r="AZ910" s="42"/>
      <c r="BA910" s="43">
        <f t="shared" si="2741"/>
        <v>99.835137737401155</v>
      </c>
      <c r="BB910" s="44"/>
    </row>
    <row r="911" spans="2:54" x14ac:dyDescent="0.3">
      <c r="B911" s="38" t="s">
        <v>546</v>
      </c>
      <c r="C911" s="38" t="s">
        <v>42</v>
      </c>
      <c r="D911" s="38" t="s">
        <v>44</v>
      </c>
      <c r="E911" s="39" t="str">
        <f t="shared" si="2714"/>
        <v>0113</v>
      </c>
      <c r="F911" s="38" t="s">
        <v>492</v>
      </c>
      <c r="G911" s="38" t="s">
        <v>56</v>
      </c>
      <c r="H911" s="40" t="s">
        <v>57</v>
      </c>
      <c r="I911" s="18">
        <v>200</v>
      </c>
      <c r="J911" s="18">
        <v>200</v>
      </c>
      <c r="K911" s="18">
        <v>200</v>
      </c>
      <c r="L911" s="18"/>
      <c r="M911" s="18"/>
      <c r="N911" s="18"/>
      <c r="O911" s="18">
        <v>0</v>
      </c>
      <c r="P911" s="18">
        <v>0</v>
      </c>
      <c r="Q911" s="18">
        <v>0</v>
      </c>
      <c r="R911" s="18">
        <v>0</v>
      </c>
      <c r="S911" s="18"/>
      <c r="T911" s="18">
        <f t="shared" si="2838"/>
        <v>200</v>
      </c>
      <c r="U911" s="18">
        <f t="shared" si="2719"/>
        <v>200</v>
      </c>
      <c r="V911" s="18">
        <f t="shared" si="2720"/>
        <v>200</v>
      </c>
      <c r="W911" s="18"/>
      <c r="X911" s="18"/>
      <c r="Y911" s="18"/>
      <c r="Z911" s="18"/>
      <c r="AA911" s="18"/>
      <c r="AB911" s="18"/>
      <c r="AC911" s="18"/>
      <c r="AD911" s="18"/>
      <c r="AE911" s="18"/>
      <c r="AF911" s="41">
        <v>189.65100000000001</v>
      </c>
      <c r="AG911" s="41"/>
      <c r="AH911" s="41">
        <v>0</v>
      </c>
      <c r="AI911" s="41">
        <v>0</v>
      </c>
      <c r="AJ911" s="41">
        <v>0</v>
      </c>
      <c r="AK911" s="41">
        <v>0</v>
      </c>
      <c r="AL911" s="41">
        <v>189.65100000000001</v>
      </c>
      <c r="AM911" s="41">
        <v>0</v>
      </c>
      <c r="AN911" s="41">
        <v>0</v>
      </c>
      <c r="AO911" s="42">
        <v>141.554</v>
      </c>
      <c r="AP911" s="42">
        <v>200</v>
      </c>
      <c r="AQ911" s="42">
        <v>0</v>
      </c>
      <c r="AR911" s="42">
        <v>0</v>
      </c>
      <c r="AS911" s="42">
        <v>0</v>
      </c>
      <c r="AT911" s="42">
        <v>0</v>
      </c>
      <c r="AU911" s="42">
        <f t="shared" si="2736"/>
        <v>200</v>
      </c>
      <c r="AV911" s="42">
        <f t="shared" si="2737"/>
        <v>0</v>
      </c>
      <c r="AW911" s="42">
        <f t="shared" si="2738"/>
        <v>200</v>
      </c>
      <c r="AX911" s="42">
        <f t="shared" si="2739"/>
        <v>200</v>
      </c>
      <c r="AY911" s="42">
        <f t="shared" si="2740"/>
        <v>200</v>
      </c>
      <c r="AZ911" s="42"/>
      <c r="BA911" s="43">
        <f t="shared" si="2741"/>
        <v>100</v>
      </c>
      <c r="BB911" s="44"/>
    </row>
    <row r="912" spans="2:54" ht="31.2" x14ac:dyDescent="0.3">
      <c r="B912" s="38" t="s">
        <v>546</v>
      </c>
      <c r="C912" s="38" t="s">
        <v>42</v>
      </c>
      <c r="D912" s="38" t="s">
        <v>44</v>
      </c>
      <c r="E912" s="39" t="str">
        <f t="shared" si="2714"/>
        <v>0113</v>
      </c>
      <c r="F912" s="38" t="s">
        <v>494</v>
      </c>
      <c r="G912" s="39"/>
      <c r="H912" s="40" t="s">
        <v>495</v>
      </c>
      <c r="I912" s="18">
        <f t="shared" ref="I912:S912" si="2848">I913</f>
        <v>9393.7999999999993</v>
      </c>
      <c r="J912" s="18">
        <f t="shared" si="2848"/>
        <v>9393.7999999999993</v>
      </c>
      <c r="K912" s="18">
        <f t="shared" si="2848"/>
        <v>9393.7999999999993</v>
      </c>
      <c r="L912" s="18">
        <f t="shared" si="2848"/>
        <v>0</v>
      </c>
      <c r="M912" s="18">
        <f t="shared" si="2848"/>
        <v>0</v>
      </c>
      <c r="N912" s="18">
        <f t="shared" si="2848"/>
        <v>0</v>
      </c>
      <c r="O912" s="18">
        <f t="shared" si="2848"/>
        <v>0</v>
      </c>
      <c r="P912" s="18">
        <f t="shared" si="2848"/>
        <v>0</v>
      </c>
      <c r="Q912" s="18">
        <f t="shared" si="2848"/>
        <v>0</v>
      </c>
      <c r="R912" s="18">
        <f t="shared" si="2848"/>
        <v>0</v>
      </c>
      <c r="S912" s="18">
        <f t="shared" si="2848"/>
        <v>0</v>
      </c>
      <c r="T912" s="18">
        <f t="shared" si="2838"/>
        <v>9393.7999999999993</v>
      </c>
      <c r="U912" s="18">
        <f t="shared" si="2719"/>
        <v>9393.7999999999993</v>
      </c>
      <c r="V912" s="18">
        <f t="shared" si="2720"/>
        <v>9393.7999999999993</v>
      </c>
      <c r="W912" s="18">
        <f t="shared" ref="W912:AT912" si="2849">W913</f>
        <v>0</v>
      </c>
      <c r="X912" s="18">
        <f t="shared" si="2849"/>
        <v>0</v>
      </c>
      <c r="Y912" s="18">
        <f t="shared" si="2849"/>
        <v>0</v>
      </c>
      <c r="Z912" s="18">
        <f t="shared" si="2849"/>
        <v>0</v>
      </c>
      <c r="AA912" s="18">
        <f t="shared" si="2849"/>
        <v>0</v>
      </c>
      <c r="AB912" s="18">
        <f t="shared" si="2849"/>
        <v>0</v>
      </c>
      <c r="AC912" s="18">
        <f t="shared" si="2849"/>
        <v>0</v>
      </c>
      <c r="AD912" s="18">
        <f t="shared" si="2849"/>
        <v>0</v>
      </c>
      <c r="AE912" s="18">
        <f t="shared" si="2849"/>
        <v>0</v>
      </c>
      <c r="AF912" s="41">
        <f t="shared" si="2849"/>
        <v>9531.2999999999993</v>
      </c>
      <c r="AG912" s="41">
        <f t="shared" si="2849"/>
        <v>0</v>
      </c>
      <c r="AH912" s="41">
        <f t="shared" si="2849"/>
        <v>0</v>
      </c>
      <c r="AI912" s="41">
        <f t="shared" si="2849"/>
        <v>0</v>
      </c>
      <c r="AJ912" s="41">
        <f t="shared" si="2849"/>
        <v>0</v>
      </c>
      <c r="AK912" s="41">
        <f t="shared" si="2849"/>
        <v>0</v>
      </c>
      <c r="AL912" s="41">
        <f t="shared" si="2849"/>
        <v>9531.2999999999993</v>
      </c>
      <c r="AM912" s="41">
        <f t="shared" si="2849"/>
        <v>0</v>
      </c>
      <c r="AN912" s="41">
        <f t="shared" si="2849"/>
        <v>0</v>
      </c>
      <c r="AO912" s="14">
        <f t="shared" si="2849"/>
        <v>9457.5450000000001</v>
      </c>
      <c r="AP912" s="42">
        <f t="shared" si="2849"/>
        <v>9531.2999999999993</v>
      </c>
      <c r="AQ912" s="42">
        <f t="shared" si="2849"/>
        <v>0</v>
      </c>
      <c r="AR912" s="42">
        <f t="shared" si="2849"/>
        <v>0</v>
      </c>
      <c r="AS912" s="42">
        <f t="shared" si="2849"/>
        <v>0</v>
      </c>
      <c r="AT912" s="42">
        <f t="shared" si="2849"/>
        <v>0</v>
      </c>
      <c r="AU912" s="42">
        <f t="shared" si="2736"/>
        <v>9531.2999999999993</v>
      </c>
      <c r="AV912" s="42">
        <f t="shared" si="2737"/>
        <v>-137.5</v>
      </c>
      <c r="AW912" s="42">
        <f t="shared" si="2738"/>
        <v>9393.7999999999993</v>
      </c>
      <c r="AX912" s="42">
        <f t="shared" si="2739"/>
        <v>9393.7999999999993</v>
      </c>
      <c r="AY912" s="42">
        <f t="shared" si="2740"/>
        <v>9393.7999999999993</v>
      </c>
      <c r="AZ912" s="42">
        <f>AZ913</f>
        <v>0</v>
      </c>
      <c r="BA912" s="43">
        <f t="shared" si="2741"/>
        <v>100</v>
      </c>
      <c r="BB912" s="20"/>
    </row>
    <row r="913" spans="2:54" ht="31.2" x14ac:dyDescent="0.3">
      <c r="B913" s="38" t="s">
        <v>546</v>
      </c>
      <c r="C913" s="38" t="s">
        <v>42</v>
      </c>
      <c r="D913" s="38" t="s">
        <v>44</v>
      </c>
      <c r="E913" s="39" t="str">
        <f t="shared" si="2714"/>
        <v>0113</v>
      </c>
      <c r="F913" s="38" t="s">
        <v>494</v>
      </c>
      <c r="G913" s="38" t="s">
        <v>150</v>
      </c>
      <c r="H913" s="40" t="s">
        <v>151</v>
      </c>
      <c r="I913" s="18">
        <v>9393.7999999999993</v>
      </c>
      <c r="J913" s="18">
        <v>9393.7999999999993</v>
      </c>
      <c r="K913" s="18">
        <v>9393.7999999999993</v>
      </c>
      <c r="L913" s="18"/>
      <c r="M913" s="18"/>
      <c r="N913" s="18"/>
      <c r="O913" s="18">
        <v>0</v>
      </c>
      <c r="P913" s="18">
        <v>0</v>
      </c>
      <c r="Q913" s="18">
        <v>0</v>
      </c>
      <c r="R913" s="18">
        <v>0</v>
      </c>
      <c r="S913" s="18"/>
      <c r="T913" s="18">
        <f t="shared" si="2838"/>
        <v>9393.7999999999993</v>
      </c>
      <c r="U913" s="18">
        <f t="shared" si="2719"/>
        <v>9393.7999999999993</v>
      </c>
      <c r="V913" s="18">
        <f t="shared" si="2720"/>
        <v>9393.7999999999993</v>
      </c>
      <c r="W913" s="18"/>
      <c r="X913" s="18"/>
      <c r="Y913" s="18"/>
      <c r="Z913" s="18"/>
      <c r="AA913" s="18"/>
      <c r="AB913" s="18"/>
      <c r="AC913" s="18"/>
      <c r="AD913" s="18"/>
      <c r="AE913" s="18"/>
      <c r="AF913" s="41">
        <v>9531.2999999999993</v>
      </c>
      <c r="AG913" s="41"/>
      <c r="AH913" s="41">
        <v>0</v>
      </c>
      <c r="AI913" s="41">
        <v>0</v>
      </c>
      <c r="AJ913" s="41">
        <v>0</v>
      </c>
      <c r="AK913" s="41">
        <v>0</v>
      </c>
      <c r="AL913" s="41">
        <v>9531.2999999999993</v>
      </c>
      <c r="AM913" s="41">
        <v>0</v>
      </c>
      <c r="AN913" s="41">
        <v>0</v>
      </c>
      <c r="AO913" s="42">
        <v>9457.5450000000001</v>
      </c>
      <c r="AP913" s="42">
        <v>9531.2999999999993</v>
      </c>
      <c r="AQ913" s="42">
        <v>0</v>
      </c>
      <c r="AR913" s="42">
        <v>0</v>
      </c>
      <c r="AS913" s="42">
        <v>0</v>
      </c>
      <c r="AT913" s="42">
        <v>0</v>
      </c>
      <c r="AU913" s="42">
        <f t="shared" si="2736"/>
        <v>9531.2999999999993</v>
      </c>
      <c r="AV913" s="42">
        <f t="shared" si="2737"/>
        <v>-137.5</v>
      </c>
      <c r="AW913" s="42">
        <f t="shared" si="2738"/>
        <v>9393.7999999999993</v>
      </c>
      <c r="AX913" s="42">
        <f t="shared" si="2739"/>
        <v>9393.7999999999993</v>
      </c>
      <c r="AY913" s="42">
        <f t="shared" si="2740"/>
        <v>9393.7999999999993</v>
      </c>
      <c r="AZ913" s="42"/>
      <c r="BA913" s="43">
        <f t="shared" si="2741"/>
        <v>100</v>
      </c>
      <c r="BB913" s="44"/>
    </row>
    <row r="914" spans="2:54" ht="62.4" x14ac:dyDescent="0.3">
      <c r="B914" s="38" t="s">
        <v>546</v>
      </c>
      <c r="C914" s="38" t="s">
        <v>42</v>
      </c>
      <c r="D914" s="38" t="s">
        <v>44</v>
      </c>
      <c r="E914" s="39" t="str">
        <f t="shared" si="2714"/>
        <v>0113</v>
      </c>
      <c r="F914" s="38" t="s">
        <v>550</v>
      </c>
      <c r="G914" s="38"/>
      <c r="H914" s="40" t="s">
        <v>551</v>
      </c>
      <c r="I914" s="18">
        <f t="shared" ref="I914:S914" si="2850">I915</f>
        <v>1105.2</v>
      </c>
      <c r="J914" s="18">
        <f t="shared" si="2850"/>
        <v>1105.2</v>
      </c>
      <c r="K914" s="18">
        <f t="shared" si="2850"/>
        <v>1105.2</v>
      </c>
      <c r="L914" s="18">
        <f t="shared" si="2850"/>
        <v>0</v>
      </c>
      <c r="M914" s="18">
        <f t="shared" si="2850"/>
        <v>0</v>
      </c>
      <c r="N914" s="18">
        <f t="shared" si="2850"/>
        <v>0</v>
      </c>
      <c r="O914" s="18">
        <f t="shared" si="2850"/>
        <v>0</v>
      </c>
      <c r="P914" s="18">
        <f t="shared" si="2850"/>
        <v>0</v>
      </c>
      <c r="Q914" s="18">
        <f t="shared" si="2850"/>
        <v>0</v>
      </c>
      <c r="R914" s="18">
        <f t="shared" si="2850"/>
        <v>0</v>
      </c>
      <c r="S914" s="18">
        <f t="shared" si="2850"/>
        <v>0</v>
      </c>
      <c r="T914" s="18">
        <f t="shared" si="2838"/>
        <v>1105.2</v>
      </c>
      <c r="U914" s="18">
        <f t="shared" si="2719"/>
        <v>1105.2</v>
      </c>
      <c r="V914" s="18">
        <f t="shared" si="2720"/>
        <v>1105.2</v>
      </c>
      <c r="W914" s="18">
        <f t="shared" ref="W914:AT914" si="2851">W915</f>
        <v>0</v>
      </c>
      <c r="X914" s="18">
        <f t="shared" si="2851"/>
        <v>0</v>
      </c>
      <c r="Y914" s="18">
        <f t="shared" si="2851"/>
        <v>0</v>
      </c>
      <c r="Z914" s="18">
        <f t="shared" si="2851"/>
        <v>0</v>
      </c>
      <c r="AA914" s="18">
        <f t="shared" si="2851"/>
        <v>0</v>
      </c>
      <c r="AB914" s="18">
        <f t="shared" si="2851"/>
        <v>0</v>
      </c>
      <c r="AC914" s="18">
        <f t="shared" si="2851"/>
        <v>0</v>
      </c>
      <c r="AD914" s="18">
        <f t="shared" si="2851"/>
        <v>0</v>
      </c>
      <c r="AE914" s="18">
        <f t="shared" si="2851"/>
        <v>0</v>
      </c>
      <c r="AF914" s="41">
        <f t="shared" si="2851"/>
        <v>1105.2</v>
      </c>
      <c r="AG914" s="41">
        <f t="shared" si="2851"/>
        <v>0</v>
      </c>
      <c r="AH914" s="41">
        <f t="shared" si="2851"/>
        <v>0</v>
      </c>
      <c r="AI914" s="41">
        <f t="shared" si="2851"/>
        <v>0</v>
      </c>
      <c r="AJ914" s="41">
        <f t="shared" si="2851"/>
        <v>0</v>
      </c>
      <c r="AK914" s="41">
        <f t="shared" si="2851"/>
        <v>0</v>
      </c>
      <c r="AL914" s="41">
        <f t="shared" si="2851"/>
        <v>1105.2</v>
      </c>
      <c r="AM914" s="41">
        <f t="shared" si="2851"/>
        <v>0</v>
      </c>
      <c r="AN914" s="41">
        <f t="shared" si="2851"/>
        <v>0</v>
      </c>
      <c r="AO914" s="14">
        <f t="shared" si="2851"/>
        <v>711.23</v>
      </c>
      <c r="AP914" s="42">
        <f t="shared" si="2851"/>
        <v>1105.2</v>
      </c>
      <c r="AQ914" s="42">
        <f t="shared" si="2851"/>
        <v>0</v>
      </c>
      <c r="AR914" s="42">
        <f t="shared" si="2851"/>
        <v>0</v>
      </c>
      <c r="AS914" s="42">
        <f t="shared" si="2851"/>
        <v>0</v>
      </c>
      <c r="AT914" s="42">
        <f t="shared" si="2851"/>
        <v>0</v>
      </c>
      <c r="AU914" s="42">
        <f t="shared" si="2736"/>
        <v>1105.2</v>
      </c>
      <c r="AV914" s="42">
        <f t="shared" si="2737"/>
        <v>0</v>
      </c>
      <c r="AW914" s="42">
        <f t="shared" si="2738"/>
        <v>1105.2</v>
      </c>
      <c r="AX914" s="42">
        <f t="shared" si="2739"/>
        <v>1105.2</v>
      </c>
      <c r="AY914" s="42">
        <f t="shared" si="2740"/>
        <v>1105.2</v>
      </c>
      <c r="AZ914" s="42">
        <f>AZ915</f>
        <v>0</v>
      </c>
      <c r="BA914" s="43">
        <f t="shared" si="2741"/>
        <v>100</v>
      </c>
      <c r="BB914" s="20"/>
    </row>
    <row r="915" spans="2:54" ht="31.2" x14ac:dyDescent="0.3">
      <c r="B915" s="38" t="s">
        <v>546</v>
      </c>
      <c r="C915" s="38" t="s">
        <v>42</v>
      </c>
      <c r="D915" s="38" t="s">
        <v>44</v>
      </c>
      <c r="E915" s="39" t="str">
        <f t="shared" si="2714"/>
        <v>0113</v>
      </c>
      <c r="F915" s="38" t="s">
        <v>550</v>
      </c>
      <c r="G915" s="38" t="s">
        <v>150</v>
      </c>
      <c r="H915" s="40" t="s">
        <v>151</v>
      </c>
      <c r="I915" s="18">
        <v>1105.2</v>
      </c>
      <c r="J915" s="18">
        <v>1105.2</v>
      </c>
      <c r="K915" s="18">
        <v>1105.2</v>
      </c>
      <c r="L915" s="18"/>
      <c r="M915" s="18"/>
      <c r="N915" s="18"/>
      <c r="O915" s="18">
        <v>0</v>
      </c>
      <c r="P915" s="18">
        <v>0</v>
      </c>
      <c r="Q915" s="18">
        <v>0</v>
      </c>
      <c r="R915" s="18">
        <v>0</v>
      </c>
      <c r="S915" s="18"/>
      <c r="T915" s="18">
        <f t="shared" si="2838"/>
        <v>1105.2</v>
      </c>
      <c r="U915" s="18">
        <f t="shared" si="2719"/>
        <v>1105.2</v>
      </c>
      <c r="V915" s="18">
        <f t="shared" si="2720"/>
        <v>1105.2</v>
      </c>
      <c r="W915" s="18"/>
      <c r="X915" s="18"/>
      <c r="Y915" s="18"/>
      <c r="Z915" s="18"/>
      <c r="AA915" s="18"/>
      <c r="AB915" s="18"/>
      <c r="AC915" s="18"/>
      <c r="AD915" s="18"/>
      <c r="AE915" s="18"/>
      <c r="AF915" s="41">
        <v>1105.2</v>
      </c>
      <c r="AG915" s="41"/>
      <c r="AH915" s="41">
        <v>0</v>
      </c>
      <c r="AI915" s="41">
        <v>0</v>
      </c>
      <c r="AJ915" s="41">
        <v>0</v>
      </c>
      <c r="AK915" s="41">
        <v>0</v>
      </c>
      <c r="AL915" s="41">
        <v>1105.2</v>
      </c>
      <c r="AM915" s="41">
        <v>0</v>
      </c>
      <c r="AN915" s="41">
        <v>0</v>
      </c>
      <c r="AO915" s="42">
        <v>711.23</v>
      </c>
      <c r="AP915" s="42">
        <v>1105.2</v>
      </c>
      <c r="AQ915" s="42">
        <v>0</v>
      </c>
      <c r="AR915" s="42">
        <v>0</v>
      </c>
      <c r="AS915" s="42">
        <v>0</v>
      </c>
      <c r="AT915" s="42">
        <v>0</v>
      </c>
      <c r="AU915" s="42">
        <f t="shared" si="2736"/>
        <v>1105.2</v>
      </c>
      <c r="AV915" s="42">
        <f t="shared" si="2737"/>
        <v>0</v>
      </c>
      <c r="AW915" s="42">
        <f t="shared" si="2738"/>
        <v>1105.2</v>
      </c>
      <c r="AX915" s="42">
        <f t="shared" si="2739"/>
        <v>1105.2</v>
      </c>
      <c r="AY915" s="42">
        <f t="shared" si="2740"/>
        <v>1105.2</v>
      </c>
      <c r="AZ915" s="42"/>
      <c r="BA915" s="43">
        <f t="shared" si="2741"/>
        <v>100</v>
      </c>
      <c r="BB915" s="44"/>
    </row>
    <row r="916" spans="2:54" ht="62.4" x14ac:dyDescent="0.3">
      <c r="B916" s="38" t="s">
        <v>546</v>
      </c>
      <c r="C916" s="38" t="s">
        <v>42</v>
      </c>
      <c r="D916" s="38" t="s">
        <v>44</v>
      </c>
      <c r="E916" s="39" t="str">
        <f t="shared" si="2714"/>
        <v>0113</v>
      </c>
      <c r="F916" s="38" t="s">
        <v>271</v>
      </c>
      <c r="G916" s="39"/>
      <c r="H916" s="40" t="s">
        <v>272</v>
      </c>
      <c r="I916" s="18">
        <f t="shared" ref="I916:S916" si="2852">I917</f>
        <v>826.5</v>
      </c>
      <c r="J916" s="18">
        <f t="shared" si="2852"/>
        <v>826.5</v>
      </c>
      <c r="K916" s="18">
        <f t="shared" si="2852"/>
        <v>826.5</v>
      </c>
      <c r="L916" s="18">
        <f t="shared" si="2852"/>
        <v>0</v>
      </c>
      <c r="M916" s="18">
        <f t="shared" si="2852"/>
        <v>0</v>
      </c>
      <c r="N916" s="18">
        <f t="shared" si="2852"/>
        <v>0</v>
      </c>
      <c r="O916" s="18">
        <f t="shared" si="2852"/>
        <v>0</v>
      </c>
      <c r="P916" s="18">
        <f t="shared" si="2852"/>
        <v>0</v>
      </c>
      <c r="Q916" s="18">
        <f t="shared" si="2852"/>
        <v>0</v>
      </c>
      <c r="R916" s="18">
        <f t="shared" si="2852"/>
        <v>-665</v>
      </c>
      <c r="S916" s="18">
        <f t="shared" si="2852"/>
        <v>110</v>
      </c>
      <c r="T916" s="18">
        <f t="shared" si="2838"/>
        <v>271.5</v>
      </c>
      <c r="U916" s="18">
        <f t="shared" si="2719"/>
        <v>826.5</v>
      </c>
      <c r="V916" s="18">
        <f t="shared" si="2720"/>
        <v>826.5</v>
      </c>
      <c r="W916" s="18">
        <f t="shared" ref="W916:AD916" si="2853">W917</f>
        <v>0</v>
      </c>
      <c r="X916" s="18">
        <f t="shared" si="2853"/>
        <v>0</v>
      </c>
      <c r="Y916" s="18">
        <f t="shared" si="2853"/>
        <v>0</v>
      </c>
      <c r="Z916" s="18">
        <f t="shared" si="2853"/>
        <v>110</v>
      </c>
      <c r="AA916" s="18">
        <f t="shared" si="2853"/>
        <v>110</v>
      </c>
      <c r="AB916" s="18">
        <f t="shared" si="2853"/>
        <v>0</v>
      </c>
      <c r="AC916" s="18">
        <f t="shared" si="2853"/>
        <v>110</v>
      </c>
      <c r="AD916" s="18">
        <f t="shared" si="2853"/>
        <v>0</v>
      </c>
      <c r="AE916" s="18"/>
      <c r="AF916" s="41">
        <f t="shared" ref="AF916:AT916" si="2854">AF917</f>
        <v>271.5</v>
      </c>
      <c r="AG916" s="41">
        <f t="shared" si="2854"/>
        <v>0</v>
      </c>
      <c r="AH916" s="41">
        <f t="shared" si="2854"/>
        <v>0</v>
      </c>
      <c r="AI916" s="41">
        <f t="shared" si="2854"/>
        <v>0</v>
      </c>
      <c r="AJ916" s="41">
        <f t="shared" si="2854"/>
        <v>0</v>
      </c>
      <c r="AK916" s="41">
        <f t="shared" si="2854"/>
        <v>0</v>
      </c>
      <c r="AL916" s="41">
        <f t="shared" si="2854"/>
        <v>271.5</v>
      </c>
      <c r="AM916" s="41">
        <f t="shared" si="2854"/>
        <v>0</v>
      </c>
      <c r="AN916" s="41">
        <f t="shared" si="2854"/>
        <v>0</v>
      </c>
      <c r="AO916" s="14">
        <f t="shared" si="2854"/>
        <v>171.5</v>
      </c>
      <c r="AP916" s="42">
        <f t="shared" si="2854"/>
        <v>271.5</v>
      </c>
      <c r="AQ916" s="42">
        <f t="shared" si="2854"/>
        <v>0</v>
      </c>
      <c r="AR916" s="42">
        <f t="shared" si="2854"/>
        <v>0</v>
      </c>
      <c r="AS916" s="42">
        <f t="shared" si="2854"/>
        <v>0</v>
      </c>
      <c r="AT916" s="42">
        <f t="shared" si="2854"/>
        <v>0</v>
      </c>
      <c r="AU916" s="42">
        <f t="shared" si="2736"/>
        <v>271.5</v>
      </c>
      <c r="AV916" s="42">
        <f t="shared" si="2737"/>
        <v>0</v>
      </c>
      <c r="AW916" s="42">
        <f t="shared" si="2738"/>
        <v>381.5</v>
      </c>
      <c r="AX916" s="42">
        <f t="shared" si="2739"/>
        <v>936.5</v>
      </c>
      <c r="AY916" s="42">
        <f t="shared" si="2740"/>
        <v>936.5</v>
      </c>
      <c r="AZ916" s="42">
        <f>AZ917</f>
        <v>0</v>
      </c>
      <c r="BA916" s="43">
        <f t="shared" si="2741"/>
        <v>100</v>
      </c>
      <c r="BB916" s="20"/>
    </row>
    <row r="917" spans="2:54" ht="31.2" x14ac:dyDescent="0.3">
      <c r="B917" s="38" t="s">
        <v>546</v>
      </c>
      <c r="C917" s="38" t="s">
        <v>42</v>
      </c>
      <c r="D917" s="38" t="s">
        <v>44</v>
      </c>
      <c r="E917" s="39" t="str">
        <f t="shared" si="2714"/>
        <v>0113</v>
      </c>
      <c r="F917" s="38" t="s">
        <v>271</v>
      </c>
      <c r="G917" s="38" t="s">
        <v>150</v>
      </c>
      <c r="H917" s="40" t="s">
        <v>151</v>
      </c>
      <c r="I917" s="18">
        <v>826.5</v>
      </c>
      <c r="J917" s="18">
        <v>826.5</v>
      </c>
      <c r="K917" s="18">
        <v>826.5</v>
      </c>
      <c r="L917" s="18"/>
      <c r="M917" s="18"/>
      <c r="N917" s="18"/>
      <c r="O917" s="18">
        <v>0</v>
      </c>
      <c r="P917" s="18">
        <v>0</v>
      </c>
      <c r="Q917" s="18">
        <v>0</v>
      </c>
      <c r="R917" s="18">
        <v>-665</v>
      </c>
      <c r="S917" s="18">
        <v>110</v>
      </c>
      <c r="T917" s="18">
        <f t="shared" si="2838"/>
        <v>271.5</v>
      </c>
      <c r="U917" s="18">
        <f t="shared" si="2719"/>
        <v>826.5</v>
      </c>
      <c r="V917" s="18">
        <f t="shared" si="2720"/>
        <v>826.5</v>
      </c>
      <c r="W917" s="18"/>
      <c r="X917" s="18"/>
      <c r="Y917" s="18"/>
      <c r="Z917" s="18">
        <v>110</v>
      </c>
      <c r="AA917" s="18">
        <v>110</v>
      </c>
      <c r="AB917" s="18"/>
      <c r="AC917" s="18">
        <v>110</v>
      </c>
      <c r="AD917" s="18"/>
      <c r="AE917" s="18"/>
      <c r="AF917" s="41">
        <v>271.5</v>
      </c>
      <c r="AG917" s="41"/>
      <c r="AH917" s="41">
        <v>0</v>
      </c>
      <c r="AI917" s="41">
        <v>0</v>
      </c>
      <c r="AJ917" s="41">
        <v>0</v>
      </c>
      <c r="AK917" s="41">
        <v>0</v>
      </c>
      <c r="AL917" s="41">
        <v>271.5</v>
      </c>
      <c r="AM917" s="41">
        <v>0</v>
      </c>
      <c r="AN917" s="41">
        <v>0</v>
      </c>
      <c r="AO917" s="42">
        <v>171.5</v>
      </c>
      <c r="AP917" s="42">
        <v>271.5</v>
      </c>
      <c r="AQ917" s="42">
        <v>0</v>
      </c>
      <c r="AR917" s="42">
        <v>0</v>
      </c>
      <c r="AS917" s="42">
        <v>0</v>
      </c>
      <c r="AT917" s="42">
        <v>0</v>
      </c>
      <c r="AU917" s="42">
        <f t="shared" si="2736"/>
        <v>271.5</v>
      </c>
      <c r="AV917" s="42">
        <f t="shared" si="2737"/>
        <v>0</v>
      </c>
      <c r="AW917" s="42">
        <f t="shared" si="2738"/>
        <v>381.5</v>
      </c>
      <c r="AX917" s="42">
        <f t="shared" si="2739"/>
        <v>936.5</v>
      </c>
      <c r="AY917" s="42">
        <f t="shared" si="2740"/>
        <v>936.5</v>
      </c>
      <c r="AZ917" s="42"/>
      <c r="BA917" s="43">
        <f t="shared" si="2741"/>
        <v>100</v>
      </c>
      <c r="BB917" s="44"/>
    </row>
    <row r="918" spans="2:54" ht="31.2" x14ac:dyDescent="0.3">
      <c r="B918" s="38" t="s">
        <v>546</v>
      </c>
      <c r="C918" s="38" t="s">
        <v>42</v>
      </c>
      <c r="D918" s="38" t="s">
        <v>44</v>
      </c>
      <c r="E918" s="39" t="str">
        <f t="shared" si="2714"/>
        <v>0113</v>
      </c>
      <c r="F918" s="38" t="s">
        <v>72</v>
      </c>
      <c r="G918" s="39"/>
      <c r="H918" s="40" t="s">
        <v>73</v>
      </c>
      <c r="I918" s="18"/>
      <c r="J918" s="18"/>
      <c r="K918" s="18"/>
      <c r="L918" s="18"/>
      <c r="M918" s="18"/>
      <c r="N918" s="18"/>
      <c r="O918" s="18">
        <f>O919</f>
        <v>0</v>
      </c>
      <c r="P918" s="18">
        <f>P919</f>
        <v>0</v>
      </c>
      <c r="Q918" s="18">
        <f>Q919</f>
        <v>0</v>
      </c>
      <c r="R918" s="18">
        <f>R919</f>
        <v>0</v>
      </c>
      <c r="S918" s="18">
        <f>S919</f>
        <v>1</v>
      </c>
      <c r="T918" s="18">
        <f t="shared" si="2838"/>
        <v>1</v>
      </c>
      <c r="U918" s="18"/>
      <c r="V918" s="18"/>
      <c r="W918" s="18">
        <f t="shared" ref="W918:AD918" si="2855">W921</f>
        <v>0</v>
      </c>
      <c r="X918" s="18">
        <f t="shared" si="2855"/>
        <v>0</v>
      </c>
      <c r="Y918" s="18">
        <f t="shared" si="2855"/>
        <v>0</v>
      </c>
      <c r="Z918" s="18">
        <f t="shared" si="2855"/>
        <v>1</v>
      </c>
      <c r="AA918" s="18">
        <f t="shared" si="2855"/>
        <v>0</v>
      </c>
      <c r="AB918" s="18">
        <f t="shared" si="2855"/>
        <v>0</v>
      </c>
      <c r="AC918" s="18">
        <f t="shared" si="2855"/>
        <v>0</v>
      </c>
      <c r="AD918" s="18">
        <f t="shared" si="2855"/>
        <v>0</v>
      </c>
      <c r="AE918" s="18"/>
      <c r="AF918" s="41">
        <f t="shared" ref="AF918:AT918" si="2856">AF919</f>
        <v>333</v>
      </c>
      <c r="AG918" s="41">
        <f t="shared" si="2856"/>
        <v>0</v>
      </c>
      <c r="AH918" s="41">
        <f t="shared" si="2856"/>
        <v>0</v>
      </c>
      <c r="AI918" s="41">
        <f t="shared" si="2856"/>
        <v>0</v>
      </c>
      <c r="AJ918" s="41">
        <f t="shared" si="2856"/>
        <v>0</v>
      </c>
      <c r="AK918" s="41">
        <f t="shared" si="2856"/>
        <v>0</v>
      </c>
      <c r="AL918" s="41">
        <f t="shared" si="2856"/>
        <v>331.09050999999999</v>
      </c>
      <c r="AM918" s="41">
        <f t="shared" si="2856"/>
        <v>0</v>
      </c>
      <c r="AN918" s="41">
        <f t="shared" si="2856"/>
        <v>0</v>
      </c>
      <c r="AO918" s="14">
        <f t="shared" si="2856"/>
        <v>331.09050999999999</v>
      </c>
      <c r="AP918" s="42">
        <f t="shared" si="2856"/>
        <v>333</v>
      </c>
      <c r="AQ918" s="42">
        <f t="shared" si="2856"/>
        <v>0</v>
      </c>
      <c r="AR918" s="42">
        <f t="shared" si="2856"/>
        <v>0</v>
      </c>
      <c r="AS918" s="42">
        <f t="shared" si="2856"/>
        <v>0</v>
      </c>
      <c r="AT918" s="42">
        <f t="shared" si="2856"/>
        <v>0</v>
      </c>
      <c r="AU918" s="42">
        <f t="shared" si="2736"/>
        <v>333</v>
      </c>
      <c r="AV918" s="42">
        <f t="shared" si="2737"/>
        <v>-332</v>
      </c>
      <c r="AW918" s="42">
        <f t="shared" si="2738"/>
        <v>2</v>
      </c>
      <c r="AX918" s="42">
        <f t="shared" si="2739"/>
        <v>0</v>
      </c>
      <c r="AY918" s="42">
        <f t="shared" si="2740"/>
        <v>0</v>
      </c>
      <c r="AZ918" s="42">
        <f>AZ921</f>
        <v>0</v>
      </c>
      <c r="BA918" s="43">
        <f t="shared" si="2741"/>
        <v>99.426579579579581</v>
      </c>
      <c r="BB918" s="20"/>
    </row>
    <row r="919" spans="2:54" ht="46.8" x14ac:dyDescent="0.3">
      <c r="B919" s="38" t="s">
        <v>546</v>
      </c>
      <c r="C919" s="38" t="s">
        <v>42</v>
      </c>
      <c r="D919" s="38" t="s">
        <v>44</v>
      </c>
      <c r="E919" s="39" t="str">
        <f t="shared" si="2714"/>
        <v>0113</v>
      </c>
      <c r="F919" s="38" t="s">
        <v>292</v>
      </c>
      <c r="G919" s="17"/>
      <c r="H919" s="40" t="s">
        <v>293</v>
      </c>
      <c r="I919" s="18"/>
      <c r="J919" s="18"/>
      <c r="K919" s="18"/>
      <c r="L919" s="18"/>
      <c r="M919" s="18"/>
      <c r="N919" s="18"/>
      <c r="O919" s="18">
        <f>O921+O920</f>
        <v>0</v>
      </c>
      <c r="P919" s="18">
        <f>P921+P920</f>
        <v>0</v>
      </c>
      <c r="Q919" s="18">
        <f>Q921+Q920</f>
        <v>0</v>
      </c>
      <c r="R919" s="18">
        <f>R921+R920</f>
        <v>0</v>
      </c>
      <c r="S919" s="18">
        <f>S921+S920</f>
        <v>1</v>
      </c>
      <c r="T919" s="18">
        <f t="shared" si="2838"/>
        <v>1</v>
      </c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41">
        <f t="shared" ref="AF919:AT919" si="2857">AF921+AF920</f>
        <v>333</v>
      </c>
      <c r="AG919" s="41">
        <f t="shared" si="2857"/>
        <v>0</v>
      </c>
      <c r="AH919" s="41">
        <f t="shared" si="2857"/>
        <v>0</v>
      </c>
      <c r="AI919" s="41">
        <f t="shared" si="2857"/>
        <v>0</v>
      </c>
      <c r="AJ919" s="41">
        <f t="shared" si="2857"/>
        <v>0</v>
      </c>
      <c r="AK919" s="41">
        <f t="shared" si="2857"/>
        <v>0</v>
      </c>
      <c r="AL919" s="41">
        <f t="shared" si="2857"/>
        <v>331.09050999999999</v>
      </c>
      <c r="AM919" s="41">
        <f t="shared" si="2857"/>
        <v>0</v>
      </c>
      <c r="AN919" s="41">
        <f t="shared" si="2857"/>
        <v>0</v>
      </c>
      <c r="AO919" s="42">
        <f t="shared" si="2857"/>
        <v>331.09050999999999</v>
      </c>
      <c r="AP919" s="42">
        <f t="shared" si="2857"/>
        <v>333</v>
      </c>
      <c r="AQ919" s="42">
        <f t="shared" si="2857"/>
        <v>0</v>
      </c>
      <c r="AR919" s="42">
        <f t="shared" si="2857"/>
        <v>0</v>
      </c>
      <c r="AS919" s="42">
        <f t="shared" si="2857"/>
        <v>0</v>
      </c>
      <c r="AT919" s="42">
        <f t="shared" si="2857"/>
        <v>0</v>
      </c>
      <c r="AU919" s="42">
        <f t="shared" si="2736"/>
        <v>333</v>
      </c>
      <c r="AV919" s="42">
        <f t="shared" si="2737"/>
        <v>-332</v>
      </c>
      <c r="AW919" s="42"/>
      <c r="AX919" s="42"/>
      <c r="AY919" s="42"/>
      <c r="AZ919" s="42"/>
      <c r="BA919" s="43">
        <f t="shared" si="2741"/>
        <v>99.426579579579581</v>
      </c>
      <c r="BB919" s="20"/>
    </row>
    <row r="920" spans="2:54" ht="31.2" x14ac:dyDescent="0.3">
      <c r="B920" s="38" t="s">
        <v>546</v>
      </c>
      <c r="C920" s="38" t="s">
        <v>42</v>
      </c>
      <c r="D920" s="38" t="s">
        <v>44</v>
      </c>
      <c r="E920" s="39" t="str">
        <f t="shared" si="2714"/>
        <v>0113</v>
      </c>
      <c r="F920" s="38" t="s">
        <v>292</v>
      </c>
      <c r="G920" s="16" t="s">
        <v>54</v>
      </c>
      <c r="H920" s="40" t="s">
        <v>55</v>
      </c>
      <c r="I920" s="18"/>
      <c r="J920" s="18"/>
      <c r="K920" s="18"/>
      <c r="L920" s="18"/>
      <c r="M920" s="18"/>
      <c r="N920" s="18"/>
      <c r="O920" s="18">
        <v>0</v>
      </c>
      <c r="P920" s="18">
        <v>0</v>
      </c>
      <c r="Q920" s="18">
        <v>0</v>
      </c>
      <c r="R920" s="18">
        <v>0</v>
      </c>
      <c r="S920" s="18">
        <v>1</v>
      </c>
      <c r="T920" s="18">
        <f t="shared" si="2838"/>
        <v>1</v>
      </c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41">
        <v>0</v>
      </c>
      <c r="AG920" s="41"/>
      <c r="AH920" s="41">
        <v>0</v>
      </c>
      <c r="AI920" s="41">
        <v>0</v>
      </c>
      <c r="AJ920" s="41">
        <v>0</v>
      </c>
      <c r="AK920" s="41">
        <v>0</v>
      </c>
      <c r="AL920" s="41">
        <v>0</v>
      </c>
      <c r="AM920" s="41">
        <v>0</v>
      </c>
      <c r="AN920" s="41">
        <v>0</v>
      </c>
      <c r="AO920" s="14">
        <v>0</v>
      </c>
      <c r="AP920" s="42">
        <v>0</v>
      </c>
      <c r="AQ920" s="42">
        <v>0</v>
      </c>
      <c r="AR920" s="42">
        <v>0</v>
      </c>
      <c r="AS920" s="42">
        <v>0</v>
      </c>
      <c r="AT920" s="42">
        <v>0</v>
      </c>
      <c r="AU920" s="42">
        <f t="shared" si="2736"/>
        <v>0</v>
      </c>
      <c r="AV920" s="42">
        <f t="shared" si="2737"/>
        <v>1</v>
      </c>
      <c r="AW920" s="42"/>
      <c r="AX920" s="42"/>
      <c r="AY920" s="42"/>
      <c r="AZ920" s="42"/>
      <c r="BA920" s="43"/>
      <c r="BB920" s="20">
        <v>0</v>
      </c>
    </row>
    <row r="921" spans="2:54" ht="46.8" x14ac:dyDescent="0.3">
      <c r="B921" s="38" t="s">
        <v>546</v>
      </c>
      <c r="C921" s="38" t="s">
        <v>42</v>
      </c>
      <c r="D921" s="38" t="s">
        <v>44</v>
      </c>
      <c r="E921" s="39" t="str">
        <f t="shared" si="2714"/>
        <v>0113</v>
      </c>
      <c r="F921" s="16" t="s">
        <v>294</v>
      </c>
      <c r="G921" s="39"/>
      <c r="H921" s="55" t="s">
        <v>295</v>
      </c>
      <c r="I921" s="18"/>
      <c r="J921" s="18"/>
      <c r="K921" s="18"/>
      <c r="L921" s="18"/>
      <c r="M921" s="18"/>
      <c r="N921" s="18"/>
      <c r="O921" s="18">
        <f>O922</f>
        <v>0</v>
      </c>
      <c r="P921" s="18">
        <f>P922</f>
        <v>0</v>
      </c>
      <c r="Q921" s="18">
        <f>Q922</f>
        <v>0</v>
      </c>
      <c r="R921" s="18">
        <f>R922</f>
        <v>0</v>
      </c>
      <c r="S921" s="18">
        <f>S922</f>
        <v>0</v>
      </c>
      <c r="T921" s="18">
        <f t="shared" si="2838"/>
        <v>0</v>
      </c>
      <c r="U921" s="18"/>
      <c r="V921" s="18"/>
      <c r="W921" s="18">
        <f t="shared" ref="W921:AD921" si="2858">W922</f>
        <v>0</v>
      </c>
      <c r="X921" s="18">
        <f t="shared" si="2858"/>
        <v>0</v>
      </c>
      <c r="Y921" s="18">
        <f t="shared" si="2858"/>
        <v>0</v>
      </c>
      <c r="Z921" s="18">
        <f t="shared" si="2858"/>
        <v>1</v>
      </c>
      <c r="AA921" s="18">
        <f t="shared" si="2858"/>
        <v>0</v>
      </c>
      <c r="AB921" s="18">
        <f t="shared" si="2858"/>
        <v>0</v>
      </c>
      <c r="AC921" s="18">
        <f t="shared" si="2858"/>
        <v>0</v>
      </c>
      <c r="AD921" s="18">
        <f t="shared" si="2858"/>
        <v>0</v>
      </c>
      <c r="AE921" s="18"/>
      <c r="AF921" s="41">
        <f t="shared" ref="AF921:AT921" si="2859">AF922</f>
        <v>333</v>
      </c>
      <c r="AG921" s="41">
        <f t="shared" si="2859"/>
        <v>0</v>
      </c>
      <c r="AH921" s="41">
        <f t="shared" si="2859"/>
        <v>0</v>
      </c>
      <c r="AI921" s="41">
        <f t="shared" si="2859"/>
        <v>0</v>
      </c>
      <c r="AJ921" s="41">
        <f t="shared" si="2859"/>
        <v>0</v>
      </c>
      <c r="AK921" s="41">
        <f t="shared" si="2859"/>
        <v>0</v>
      </c>
      <c r="AL921" s="41">
        <f t="shared" si="2859"/>
        <v>331.09050999999999</v>
      </c>
      <c r="AM921" s="41">
        <f t="shared" si="2859"/>
        <v>0</v>
      </c>
      <c r="AN921" s="41">
        <f t="shared" si="2859"/>
        <v>0</v>
      </c>
      <c r="AO921" s="42">
        <f t="shared" si="2859"/>
        <v>331.09050999999999</v>
      </c>
      <c r="AP921" s="42">
        <f t="shared" si="2859"/>
        <v>333</v>
      </c>
      <c r="AQ921" s="42">
        <f t="shared" si="2859"/>
        <v>0</v>
      </c>
      <c r="AR921" s="42">
        <f t="shared" si="2859"/>
        <v>0</v>
      </c>
      <c r="AS921" s="42">
        <f t="shared" si="2859"/>
        <v>0</v>
      </c>
      <c r="AT921" s="42">
        <f t="shared" si="2859"/>
        <v>0</v>
      </c>
      <c r="AU921" s="42">
        <f t="shared" si="2736"/>
        <v>333</v>
      </c>
      <c r="AV921" s="42">
        <f t="shared" si="2737"/>
        <v>-333</v>
      </c>
      <c r="AW921" s="42">
        <f t="shared" si="2738"/>
        <v>1</v>
      </c>
      <c r="AX921" s="42">
        <f t="shared" si="2739"/>
        <v>0</v>
      </c>
      <c r="AY921" s="42">
        <f t="shared" si="2740"/>
        <v>0</v>
      </c>
      <c r="AZ921" s="42">
        <f>AZ922</f>
        <v>0</v>
      </c>
      <c r="BA921" s="43">
        <f t="shared" si="2741"/>
        <v>99.426579579579581</v>
      </c>
      <c r="BB921" s="20"/>
    </row>
    <row r="922" spans="2:54" ht="31.2" x14ac:dyDescent="0.3">
      <c r="B922" s="38" t="s">
        <v>546</v>
      </c>
      <c r="C922" s="38" t="s">
        <v>42</v>
      </c>
      <c r="D922" s="38" t="s">
        <v>44</v>
      </c>
      <c r="E922" s="39" t="str">
        <f t="shared" si="2714"/>
        <v>0113</v>
      </c>
      <c r="F922" s="16" t="s">
        <v>294</v>
      </c>
      <c r="G922" s="38" t="s">
        <v>54</v>
      </c>
      <c r="H922" s="40" t="s">
        <v>55</v>
      </c>
      <c r="I922" s="18"/>
      <c r="J922" s="18"/>
      <c r="K922" s="18"/>
      <c r="L922" s="18"/>
      <c r="M922" s="18"/>
      <c r="N922" s="18"/>
      <c r="O922" s="18">
        <v>0</v>
      </c>
      <c r="P922" s="18">
        <v>0</v>
      </c>
      <c r="Q922" s="18">
        <v>0</v>
      </c>
      <c r="R922" s="18">
        <v>0</v>
      </c>
      <c r="S922" s="18">
        <v>0</v>
      </c>
      <c r="T922" s="18">
        <f t="shared" si="2838"/>
        <v>0</v>
      </c>
      <c r="U922" s="18"/>
      <c r="V922" s="18"/>
      <c r="W922" s="18"/>
      <c r="X922" s="18"/>
      <c r="Y922" s="18"/>
      <c r="Z922" s="18">
        <v>1</v>
      </c>
      <c r="AA922" s="18"/>
      <c r="AB922" s="18"/>
      <c r="AC922" s="18"/>
      <c r="AD922" s="18"/>
      <c r="AE922" s="18"/>
      <c r="AF922" s="41">
        <v>333</v>
      </c>
      <c r="AG922" s="41"/>
      <c r="AH922" s="41">
        <v>0</v>
      </c>
      <c r="AI922" s="41">
        <v>0</v>
      </c>
      <c r="AJ922" s="41">
        <v>0</v>
      </c>
      <c r="AK922" s="41">
        <v>0</v>
      </c>
      <c r="AL922" s="41">
        <v>331.09050999999999</v>
      </c>
      <c r="AM922" s="41">
        <v>0</v>
      </c>
      <c r="AN922" s="41">
        <v>0</v>
      </c>
      <c r="AO922" s="14">
        <v>331.09050999999999</v>
      </c>
      <c r="AP922" s="42">
        <v>333</v>
      </c>
      <c r="AQ922" s="42">
        <v>0</v>
      </c>
      <c r="AR922" s="42">
        <v>0</v>
      </c>
      <c r="AS922" s="42">
        <v>0</v>
      </c>
      <c r="AT922" s="42">
        <v>0</v>
      </c>
      <c r="AU922" s="42">
        <f t="shared" si="2736"/>
        <v>333</v>
      </c>
      <c r="AV922" s="42">
        <f t="shared" si="2737"/>
        <v>-333</v>
      </c>
      <c r="AW922" s="42">
        <f t="shared" si="2738"/>
        <v>1</v>
      </c>
      <c r="AX922" s="42">
        <f t="shared" si="2739"/>
        <v>0</v>
      </c>
      <c r="AY922" s="42">
        <f t="shared" si="2740"/>
        <v>0</v>
      </c>
      <c r="AZ922" s="42"/>
      <c r="BA922" s="43">
        <f t="shared" si="2741"/>
        <v>99.426579579579581</v>
      </c>
      <c r="BB922" s="44"/>
    </row>
    <row r="923" spans="2:54" ht="31.2" x14ac:dyDescent="0.3">
      <c r="B923" s="38" t="s">
        <v>546</v>
      </c>
      <c r="C923" s="38" t="s">
        <v>42</v>
      </c>
      <c r="D923" s="38" t="s">
        <v>44</v>
      </c>
      <c r="E923" s="39" t="str">
        <f t="shared" si="2714"/>
        <v>0113</v>
      </c>
      <c r="F923" s="16" t="s">
        <v>120</v>
      </c>
      <c r="G923" s="39"/>
      <c r="H923" s="40" t="s">
        <v>121</v>
      </c>
      <c r="I923" s="18"/>
      <c r="J923" s="18"/>
      <c r="K923" s="18"/>
      <c r="L923" s="18"/>
      <c r="M923" s="18"/>
      <c r="N923" s="18"/>
      <c r="O923" s="18">
        <f t="shared" ref="O923:O929" si="2860">O924</f>
        <v>0</v>
      </c>
      <c r="P923" s="18">
        <f t="shared" ref="P923:P929" si="2861">P924</f>
        <v>0</v>
      </c>
      <c r="Q923" s="18"/>
      <c r="R923" s="18"/>
      <c r="S923" s="18"/>
      <c r="T923" s="18">
        <f t="shared" si="2838"/>
        <v>0</v>
      </c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41">
        <f t="shared" ref="AF923:AF929" si="2862">AF924</f>
        <v>70</v>
      </c>
      <c r="AG923" s="41">
        <f t="shared" ref="AG923:AG929" si="2863">AG924</f>
        <v>0</v>
      </c>
      <c r="AH923" s="41">
        <f t="shared" ref="AH923:AH925" si="2864">AH924</f>
        <v>70</v>
      </c>
      <c r="AI923" s="41">
        <f t="shared" ref="AI923:AI925" si="2865">AI924</f>
        <v>0</v>
      </c>
      <c r="AJ923" s="41">
        <f t="shared" ref="AJ923:AJ929" si="2866">AJ924</f>
        <v>0</v>
      </c>
      <c r="AK923" s="41">
        <f t="shared" ref="AK923:AK929" si="2867">AK924</f>
        <v>0</v>
      </c>
      <c r="AL923" s="41">
        <f t="shared" ref="AL923:AL929" si="2868">AL924</f>
        <v>70</v>
      </c>
      <c r="AM923" s="41">
        <f t="shared" ref="AM923:AM925" si="2869">AM924</f>
        <v>70</v>
      </c>
      <c r="AN923" s="41">
        <f t="shared" ref="AN923:AN929" si="2870">AN924</f>
        <v>0</v>
      </c>
      <c r="AO923" s="42">
        <f t="shared" ref="AO923:AO929" si="2871">AO924</f>
        <v>70</v>
      </c>
      <c r="AP923" s="42">
        <f t="shared" ref="AP923:AP929" si="2872">AP924</f>
        <v>70</v>
      </c>
      <c r="AQ923" s="42">
        <f t="shared" ref="AQ923:AQ929" si="2873">AQ924</f>
        <v>0</v>
      </c>
      <c r="AR923" s="42">
        <f t="shared" ref="AR923:AR929" si="2874">AR924</f>
        <v>0</v>
      </c>
      <c r="AS923" s="42">
        <f t="shared" ref="AS923:AS929" si="2875">AS924</f>
        <v>0</v>
      </c>
      <c r="AT923" s="42">
        <f t="shared" ref="AT923:AT929" si="2876">AT924</f>
        <v>0</v>
      </c>
      <c r="AU923" s="42">
        <f t="shared" si="2736"/>
        <v>70</v>
      </c>
      <c r="AV923" s="42">
        <f t="shared" si="2737"/>
        <v>-70</v>
      </c>
      <c r="AW923" s="42"/>
      <c r="AX923" s="42"/>
      <c r="AY923" s="42"/>
      <c r="AZ923" s="42"/>
      <c r="BA923" s="43">
        <f t="shared" si="2741"/>
        <v>100</v>
      </c>
      <c r="BB923" s="44"/>
    </row>
    <row r="924" spans="2:54" x14ac:dyDescent="0.3">
      <c r="B924" s="38" t="s">
        <v>546</v>
      </c>
      <c r="C924" s="38" t="s">
        <v>42</v>
      </c>
      <c r="D924" s="38" t="s">
        <v>44</v>
      </c>
      <c r="E924" s="39" t="str">
        <f t="shared" si="2714"/>
        <v>0113</v>
      </c>
      <c r="F924" s="16" t="s">
        <v>487</v>
      </c>
      <c r="G924" s="39"/>
      <c r="H924" s="40" t="s">
        <v>488</v>
      </c>
      <c r="I924" s="18"/>
      <c r="J924" s="18"/>
      <c r="K924" s="18"/>
      <c r="L924" s="18"/>
      <c r="M924" s="18"/>
      <c r="N924" s="18"/>
      <c r="O924" s="18">
        <f t="shared" si="2860"/>
        <v>0</v>
      </c>
      <c r="P924" s="18">
        <f t="shared" si="2861"/>
        <v>0</v>
      </c>
      <c r="Q924" s="18"/>
      <c r="R924" s="18"/>
      <c r="S924" s="18"/>
      <c r="T924" s="18">
        <f t="shared" si="2838"/>
        <v>0</v>
      </c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41">
        <f t="shared" si="2862"/>
        <v>70</v>
      </c>
      <c r="AG924" s="41">
        <f t="shared" si="2863"/>
        <v>0</v>
      </c>
      <c r="AH924" s="41">
        <f t="shared" si="2864"/>
        <v>70</v>
      </c>
      <c r="AI924" s="41">
        <f t="shared" si="2865"/>
        <v>0</v>
      </c>
      <c r="AJ924" s="41">
        <f t="shared" si="2866"/>
        <v>0</v>
      </c>
      <c r="AK924" s="41">
        <f t="shared" si="2867"/>
        <v>0</v>
      </c>
      <c r="AL924" s="41">
        <f t="shared" si="2868"/>
        <v>70</v>
      </c>
      <c r="AM924" s="41">
        <f t="shared" si="2869"/>
        <v>70</v>
      </c>
      <c r="AN924" s="41">
        <f t="shared" si="2870"/>
        <v>0</v>
      </c>
      <c r="AO924" s="14">
        <f t="shared" si="2871"/>
        <v>70</v>
      </c>
      <c r="AP924" s="42">
        <f t="shared" si="2872"/>
        <v>70</v>
      </c>
      <c r="AQ924" s="42">
        <f t="shared" si="2873"/>
        <v>0</v>
      </c>
      <c r="AR924" s="42">
        <f t="shared" si="2874"/>
        <v>0</v>
      </c>
      <c r="AS924" s="42">
        <f t="shared" si="2875"/>
        <v>0</v>
      </c>
      <c r="AT924" s="42">
        <f t="shared" si="2876"/>
        <v>0</v>
      </c>
      <c r="AU924" s="42">
        <f t="shared" si="2736"/>
        <v>70</v>
      </c>
      <c r="AV924" s="42">
        <f t="shared" si="2737"/>
        <v>-70</v>
      </c>
      <c r="AW924" s="42"/>
      <c r="AX924" s="42"/>
      <c r="AY924" s="42"/>
      <c r="AZ924" s="42"/>
      <c r="BA924" s="43">
        <f t="shared" si="2741"/>
        <v>100</v>
      </c>
      <c r="BB924" s="44"/>
    </row>
    <row r="925" spans="2:54" ht="62.4" x14ac:dyDescent="0.3">
      <c r="B925" s="38" t="s">
        <v>546</v>
      </c>
      <c r="C925" s="38" t="s">
        <v>42</v>
      </c>
      <c r="D925" s="38" t="s">
        <v>44</v>
      </c>
      <c r="E925" s="39" t="str">
        <f t="shared" si="2714"/>
        <v>0113</v>
      </c>
      <c r="F925" s="16" t="s">
        <v>552</v>
      </c>
      <c r="G925" s="38"/>
      <c r="H925" s="48" t="s">
        <v>553</v>
      </c>
      <c r="I925" s="18"/>
      <c r="J925" s="18"/>
      <c r="K925" s="18"/>
      <c r="L925" s="18"/>
      <c r="M925" s="18"/>
      <c r="N925" s="18"/>
      <c r="O925" s="18">
        <f t="shared" si="2860"/>
        <v>0</v>
      </c>
      <c r="P925" s="18">
        <f t="shared" si="2861"/>
        <v>0</v>
      </c>
      <c r="Q925" s="18"/>
      <c r="R925" s="18"/>
      <c r="S925" s="18"/>
      <c r="T925" s="18">
        <f t="shared" si="2838"/>
        <v>0</v>
      </c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41">
        <f t="shared" si="2862"/>
        <v>70</v>
      </c>
      <c r="AG925" s="41">
        <f t="shared" si="2863"/>
        <v>0</v>
      </c>
      <c r="AH925" s="41">
        <f t="shared" si="2864"/>
        <v>70</v>
      </c>
      <c r="AI925" s="41">
        <f t="shared" si="2865"/>
        <v>0</v>
      </c>
      <c r="AJ925" s="41">
        <f t="shared" si="2866"/>
        <v>0</v>
      </c>
      <c r="AK925" s="41">
        <f t="shared" si="2867"/>
        <v>0</v>
      </c>
      <c r="AL925" s="41">
        <f t="shared" si="2868"/>
        <v>70</v>
      </c>
      <c r="AM925" s="41">
        <f t="shared" si="2869"/>
        <v>70</v>
      </c>
      <c r="AN925" s="41">
        <f t="shared" si="2870"/>
        <v>0</v>
      </c>
      <c r="AO925" s="42">
        <f t="shared" si="2871"/>
        <v>70</v>
      </c>
      <c r="AP925" s="42">
        <f t="shared" si="2872"/>
        <v>70</v>
      </c>
      <c r="AQ925" s="42">
        <f t="shared" si="2873"/>
        <v>0</v>
      </c>
      <c r="AR925" s="42">
        <f t="shared" si="2874"/>
        <v>0</v>
      </c>
      <c r="AS925" s="42">
        <f t="shared" si="2875"/>
        <v>0</v>
      </c>
      <c r="AT925" s="42">
        <f t="shared" si="2876"/>
        <v>0</v>
      </c>
      <c r="AU925" s="42">
        <f t="shared" si="2736"/>
        <v>70</v>
      </c>
      <c r="AV925" s="42">
        <f t="shared" si="2737"/>
        <v>-70</v>
      </c>
      <c r="AW925" s="42"/>
      <c r="AX925" s="42"/>
      <c r="AY925" s="42"/>
      <c r="AZ925" s="42"/>
      <c r="BA925" s="43">
        <f t="shared" si="2741"/>
        <v>100</v>
      </c>
      <c r="BB925" s="44"/>
    </row>
    <row r="926" spans="2:54" ht="78" x14ac:dyDescent="0.3">
      <c r="B926" s="38" t="s">
        <v>546</v>
      </c>
      <c r="C926" s="38" t="s">
        <v>42</v>
      </c>
      <c r="D926" s="38" t="s">
        <v>44</v>
      </c>
      <c r="E926" s="39" t="str">
        <f t="shared" si="2714"/>
        <v>0113</v>
      </c>
      <c r="F926" s="16" t="s">
        <v>552</v>
      </c>
      <c r="G926" s="38" t="s">
        <v>66</v>
      </c>
      <c r="H926" s="40" t="s">
        <v>67</v>
      </c>
      <c r="I926" s="18"/>
      <c r="J926" s="18"/>
      <c r="K926" s="18"/>
      <c r="L926" s="18"/>
      <c r="M926" s="18"/>
      <c r="N926" s="18"/>
      <c r="O926" s="18">
        <v>0</v>
      </c>
      <c r="P926" s="18">
        <v>0</v>
      </c>
      <c r="Q926" s="18"/>
      <c r="R926" s="18"/>
      <c r="S926" s="18"/>
      <c r="T926" s="18">
        <f t="shared" si="2838"/>
        <v>0</v>
      </c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41">
        <v>70</v>
      </c>
      <c r="AG926" s="41"/>
      <c r="AH926" s="41">
        <f>AF926</f>
        <v>70</v>
      </c>
      <c r="AI926" s="41">
        <f>AG926</f>
        <v>0</v>
      </c>
      <c r="AJ926" s="41">
        <v>0</v>
      </c>
      <c r="AK926" s="41">
        <v>0</v>
      </c>
      <c r="AL926" s="41">
        <v>70</v>
      </c>
      <c r="AM926" s="41">
        <f>AL926</f>
        <v>70</v>
      </c>
      <c r="AN926" s="41">
        <v>0</v>
      </c>
      <c r="AO926" s="14">
        <v>70</v>
      </c>
      <c r="AP926" s="42">
        <v>70</v>
      </c>
      <c r="AQ926" s="42">
        <v>0</v>
      </c>
      <c r="AR926" s="42">
        <v>0</v>
      </c>
      <c r="AS926" s="42">
        <v>0</v>
      </c>
      <c r="AT926" s="42">
        <v>0</v>
      </c>
      <c r="AU926" s="42">
        <f t="shared" si="2736"/>
        <v>70</v>
      </c>
      <c r="AV926" s="42">
        <f t="shared" si="2737"/>
        <v>-70</v>
      </c>
      <c r="AW926" s="42"/>
      <c r="AX926" s="42"/>
      <c r="AY926" s="42"/>
      <c r="AZ926" s="42"/>
      <c r="BA926" s="43">
        <f t="shared" si="2741"/>
        <v>100</v>
      </c>
      <c r="BB926" s="44"/>
    </row>
    <row r="927" spans="2:54" ht="46.8" x14ac:dyDescent="0.3">
      <c r="B927" s="38" t="s">
        <v>546</v>
      </c>
      <c r="C927" s="38" t="s">
        <v>42</v>
      </c>
      <c r="D927" s="38" t="s">
        <v>44</v>
      </c>
      <c r="E927" s="39" t="str">
        <f t="shared" si="2714"/>
        <v>0113</v>
      </c>
      <c r="F927" s="16" t="s">
        <v>78</v>
      </c>
      <c r="G927" s="39"/>
      <c r="H927" s="40" t="s">
        <v>79</v>
      </c>
      <c r="I927" s="18"/>
      <c r="J927" s="18"/>
      <c r="K927" s="18"/>
      <c r="L927" s="18"/>
      <c r="M927" s="18"/>
      <c r="N927" s="18"/>
      <c r="O927" s="18">
        <f t="shared" si="2860"/>
        <v>0</v>
      </c>
      <c r="P927" s="18">
        <f t="shared" si="2861"/>
        <v>0</v>
      </c>
      <c r="Q927" s="18">
        <f t="shared" ref="Q927:Q929" si="2877">Q928</f>
        <v>0</v>
      </c>
      <c r="R927" s="18">
        <f t="shared" ref="R927:R929" si="2878">R928</f>
        <v>0</v>
      </c>
      <c r="S927" s="18"/>
      <c r="T927" s="18">
        <f t="shared" si="2838"/>
        <v>0</v>
      </c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41">
        <f t="shared" si="2862"/>
        <v>1201.3977</v>
      </c>
      <c r="AG927" s="41">
        <f t="shared" si="2863"/>
        <v>0</v>
      </c>
      <c r="AH927" s="41">
        <f t="shared" ref="AH927:AH929" si="2879">AH928</f>
        <v>0</v>
      </c>
      <c r="AI927" s="41">
        <f t="shared" ref="AI927:AI929" si="2880">AI928</f>
        <v>0</v>
      </c>
      <c r="AJ927" s="41">
        <f t="shared" si="2866"/>
        <v>0</v>
      </c>
      <c r="AK927" s="41">
        <f t="shared" si="2867"/>
        <v>0</v>
      </c>
      <c r="AL927" s="41">
        <f t="shared" si="2868"/>
        <v>1201.3977</v>
      </c>
      <c r="AM927" s="41">
        <f t="shared" ref="AM927:AM929" si="2881">AM928</f>
        <v>0</v>
      </c>
      <c r="AN927" s="41">
        <f t="shared" si="2870"/>
        <v>0</v>
      </c>
      <c r="AO927" s="42">
        <f t="shared" si="2871"/>
        <v>1001.3977</v>
      </c>
      <c r="AP927" s="42">
        <f t="shared" si="2872"/>
        <v>1001.3977</v>
      </c>
      <c r="AQ927" s="42">
        <f t="shared" si="2873"/>
        <v>0</v>
      </c>
      <c r="AR927" s="42">
        <f t="shared" si="2874"/>
        <v>0</v>
      </c>
      <c r="AS927" s="42">
        <f t="shared" si="2875"/>
        <v>0</v>
      </c>
      <c r="AT927" s="42">
        <f t="shared" si="2876"/>
        <v>0</v>
      </c>
      <c r="AU927" s="42">
        <f t="shared" si="2736"/>
        <v>1001.3977</v>
      </c>
      <c r="AV927" s="42">
        <f t="shared" si="2737"/>
        <v>-1001.3977</v>
      </c>
      <c r="AW927" s="42"/>
      <c r="AX927" s="42"/>
      <c r="AY927" s="42"/>
      <c r="AZ927" s="42"/>
      <c r="BA927" s="43">
        <f t="shared" si="2741"/>
        <v>100</v>
      </c>
      <c r="BB927" s="44"/>
    </row>
    <row r="928" spans="2:54" ht="31.2" x14ac:dyDescent="0.3">
      <c r="B928" s="38" t="s">
        <v>546</v>
      </c>
      <c r="C928" s="38" t="s">
        <v>42</v>
      </c>
      <c r="D928" s="38" t="s">
        <v>44</v>
      </c>
      <c r="E928" s="39" t="str">
        <f t="shared" si="2714"/>
        <v>0113</v>
      </c>
      <c r="F928" s="16" t="s">
        <v>80</v>
      </c>
      <c r="G928" s="39"/>
      <c r="H928" s="40" t="s">
        <v>81</v>
      </c>
      <c r="I928" s="18"/>
      <c r="J928" s="18"/>
      <c r="K928" s="18"/>
      <c r="L928" s="18"/>
      <c r="M928" s="18"/>
      <c r="N928" s="18"/>
      <c r="O928" s="18">
        <f t="shared" si="2860"/>
        <v>0</v>
      </c>
      <c r="P928" s="18">
        <f t="shared" si="2861"/>
        <v>0</v>
      </c>
      <c r="Q928" s="18">
        <f t="shared" si="2877"/>
        <v>0</v>
      </c>
      <c r="R928" s="18">
        <f t="shared" si="2878"/>
        <v>0</v>
      </c>
      <c r="S928" s="18"/>
      <c r="T928" s="18">
        <f t="shared" si="2838"/>
        <v>0</v>
      </c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41">
        <f t="shared" si="2862"/>
        <v>1201.3977</v>
      </c>
      <c r="AG928" s="41">
        <f t="shared" si="2863"/>
        <v>0</v>
      </c>
      <c r="AH928" s="41">
        <f t="shared" si="2879"/>
        <v>0</v>
      </c>
      <c r="AI928" s="41">
        <f t="shared" si="2880"/>
        <v>0</v>
      </c>
      <c r="AJ928" s="41">
        <f t="shared" si="2866"/>
        <v>0</v>
      </c>
      <c r="AK928" s="41">
        <f t="shared" si="2867"/>
        <v>0</v>
      </c>
      <c r="AL928" s="41">
        <f t="shared" si="2868"/>
        <v>1201.3977</v>
      </c>
      <c r="AM928" s="41">
        <f t="shared" si="2881"/>
        <v>0</v>
      </c>
      <c r="AN928" s="41">
        <f t="shared" si="2870"/>
        <v>0</v>
      </c>
      <c r="AO928" s="14">
        <f t="shared" si="2871"/>
        <v>1001.3977</v>
      </c>
      <c r="AP928" s="42">
        <f t="shared" si="2872"/>
        <v>1001.3977</v>
      </c>
      <c r="AQ928" s="42">
        <f t="shared" si="2873"/>
        <v>0</v>
      </c>
      <c r="AR928" s="42">
        <f t="shared" si="2874"/>
        <v>0</v>
      </c>
      <c r="AS928" s="42">
        <f t="shared" si="2875"/>
        <v>0</v>
      </c>
      <c r="AT928" s="42">
        <f t="shared" si="2876"/>
        <v>0</v>
      </c>
      <c r="AU928" s="42">
        <f t="shared" si="2736"/>
        <v>1001.3977</v>
      </c>
      <c r="AV928" s="42">
        <f t="shared" si="2737"/>
        <v>-1001.3977</v>
      </c>
      <c r="AW928" s="42"/>
      <c r="AX928" s="42"/>
      <c r="AY928" s="42"/>
      <c r="AZ928" s="42"/>
      <c r="BA928" s="43">
        <f t="shared" si="2741"/>
        <v>100</v>
      </c>
      <c r="BB928" s="44"/>
    </row>
    <row r="929" spans="2:54" ht="31.2" x14ac:dyDescent="0.3">
      <c r="B929" s="38" t="s">
        <v>546</v>
      </c>
      <c r="C929" s="38" t="s">
        <v>42</v>
      </c>
      <c r="D929" s="38" t="s">
        <v>44</v>
      </c>
      <c r="E929" s="39" t="str">
        <f t="shared" si="2714"/>
        <v>0113</v>
      </c>
      <c r="F929" s="16" t="s">
        <v>82</v>
      </c>
      <c r="G929" s="39"/>
      <c r="H929" s="40" t="s">
        <v>83</v>
      </c>
      <c r="I929" s="18"/>
      <c r="J929" s="18"/>
      <c r="K929" s="18"/>
      <c r="L929" s="18"/>
      <c r="M929" s="18"/>
      <c r="N929" s="18"/>
      <c r="O929" s="18">
        <f t="shared" si="2860"/>
        <v>0</v>
      </c>
      <c r="P929" s="18">
        <f t="shared" si="2861"/>
        <v>0</v>
      </c>
      <c r="Q929" s="18">
        <f t="shared" si="2877"/>
        <v>0</v>
      </c>
      <c r="R929" s="18">
        <f t="shared" si="2878"/>
        <v>0</v>
      </c>
      <c r="S929" s="18"/>
      <c r="T929" s="18">
        <f t="shared" si="2838"/>
        <v>0</v>
      </c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41">
        <f t="shared" si="2862"/>
        <v>1201.3977</v>
      </c>
      <c r="AG929" s="41">
        <f t="shared" si="2863"/>
        <v>0</v>
      </c>
      <c r="AH929" s="41">
        <f t="shared" si="2879"/>
        <v>0</v>
      </c>
      <c r="AI929" s="41">
        <f t="shared" si="2880"/>
        <v>0</v>
      </c>
      <c r="AJ929" s="41">
        <f t="shared" si="2866"/>
        <v>0</v>
      </c>
      <c r="AK929" s="41">
        <f t="shared" si="2867"/>
        <v>0</v>
      </c>
      <c r="AL929" s="41">
        <f t="shared" si="2868"/>
        <v>1201.3977</v>
      </c>
      <c r="AM929" s="41">
        <f t="shared" si="2881"/>
        <v>0</v>
      </c>
      <c r="AN929" s="41">
        <f t="shared" si="2870"/>
        <v>0</v>
      </c>
      <c r="AO929" s="42">
        <f t="shared" si="2871"/>
        <v>1001.3977</v>
      </c>
      <c r="AP929" s="42">
        <f t="shared" si="2872"/>
        <v>1001.3977</v>
      </c>
      <c r="AQ929" s="42">
        <f t="shared" si="2873"/>
        <v>0</v>
      </c>
      <c r="AR929" s="42">
        <f t="shared" si="2874"/>
        <v>0</v>
      </c>
      <c r="AS929" s="42">
        <f t="shared" si="2875"/>
        <v>0</v>
      </c>
      <c r="AT929" s="42">
        <f t="shared" si="2876"/>
        <v>0</v>
      </c>
      <c r="AU929" s="42">
        <f t="shared" si="2736"/>
        <v>1001.3977</v>
      </c>
      <c r="AV929" s="42">
        <f t="shared" si="2737"/>
        <v>-1001.3977</v>
      </c>
      <c r="AW929" s="42"/>
      <c r="AX929" s="42"/>
      <c r="AY929" s="42"/>
      <c r="AZ929" s="42"/>
      <c r="BA929" s="43">
        <f t="shared" si="2741"/>
        <v>100</v>
      </c>
      <c r="BB929" s="44"/>
    </row>
    <row r="930" spans="2:54" x14ac:dyDescent="0.3">
      <c r="B930" s="38" t="s">
        <v>546</v>
      </c>
      <c r="C930" s="38" t="s">
        <v>42</v>
      </c>
      <c r="D930" s="38" t="s">
        <v>44</v>
      </c>
      <c r="E930" s="39" t="str">
        <f t="shared" si="2714"/>
        <v>0113</v>
      </c>
      <c r="F930" s="16" t="s">
        <v>82</v>
      </c>
      <c r="G930" s="38" t="s">
        <v>56</v>
      </c>
      <c r="H930" s="40" t="s">
        <v>57</v>
      </c>
      <c r="I930" s="18"/>
      <c r="J930" s="18"/>
      <c r="K930" s="18"/>
      <c r="L930" s="18"/>
      <c r="M930" s="18"/>
      <c r="N930" s="18"/>
      <c r="O930" s="18">
        <v>0</v>
      </c>
      <c r="P930" s="18">
        <v>0</v>
      </c>
      <c r="Q930" s="18">
        <v>0</v>
      </c>
      <c r="R930" s="18">
        <v>0</v>
      </c>
      <c r="S930" s="18"/>
      <c r="T930" s="18">
        <f t="shared" si="2838"/>
        <v>0</v>
      </c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41">
        <v>1201.3977</v>
      </c>
      <c r="AG930" s="41"/>
      <c r="AH930" s="41">
        <v>0</v>
      </c>
      <c r="AI930" s="41">
        <v>0</v>
      </c>
      <c r="AJ930" s="41">
        <v>0</v>
      </c>
      <c r="AK930" s="41">
        <v>0</v>
      </c>
      <c r="AL930" s="41">
        <v>1201.3977</v>
      </c>
      <c r="AM930" s="41">
        <v>0</v>
      </c>
      <c r="AN930" s="41">
        <v>0</v>
      </c>
      <c r="AO930" s="14">
        <v>1001.3977</v>
      </c>
      <c r="AP930" s="42">
        <v>1001.3977</v>
      </c>
      <c r="AQ930" s="42">
        <v>0</v>
      </c>
      <c r="AR930" s="42">
        <v>0</v>
      </c>
      <c r="AS930" s="42">
        <v>0</v>
      </c>
      <c r="AT930" s="42">
        <v>0</v>
      </c>
      <c r="AU930" s="42">
        <f t="shared" si="2736"/>
        <v>1001.3977</v>
      </c>
      <c r="AV930" s="42">
        <f t="shared" si="2737"/>
        <v>-1001.3977</v>
      </c>
      <c r="AW930" s="42"/>
      <c r="AX930" s="42"/>
      <c r="AY930" s="42"/>
      <c r="AZ930" s="42"/>
      <c r="BA930" s="43">
        <f t="shared" si="2741"/>
        <v>100</v>
      </c>
      <c r="BB930" s="44"/>
    </row>
    <row r="931" spans="2:54" s="21" customFormat="1" ht="31.2" x14ac:dyDescent="0.3">
      <c r="B931" s="22" t="s">
        <v>546</v>
      </c>
      <c r="C931" s="22" t="s">
        <v>94</v>
      </c>
      <c r="D931" s="22"/>
      <c r="E931" s="23" t="str">
        <f t="shared" si="2714"/>
        <v>03</v>
      </c>
      <c r="F931" s="22"/>
      <c r="G931" s="23"/>
      <c r="H931" s="24" t="s">
        <v>171</v>
      </c>
      <c r="I931" s="25">
        <f t="shared" ref="I931:S931" si="2882">I932+I945</f>
        <v>2948.4</v>
      </c>
      <c r="J931" s="25">
        <f t="shared" si="2882"/>
        <v>3039.9</v>
      </c>
      <c r="K931" s="25">
        <f t="shared" si="2882"/>
        <v>3039.9</v>
      </c>
      <c r="L931" s="25">
        <f t="shared" si="2882"/>
        <v>0</v>
      </c>
      <c r="M931" s="25">
        <f t="shared" si="2882"/>
        <v>0</v>
      </c>
      <c r="N931" s="25">
        <f t="shared" si="2882"/>
        <v>0</v>
      </c>
      <c r="O931" s="25">
        <f t="shared" si="2882"/>
        <v>0</v>
      </c>
      <c r="P931" s="25">
        <f t="shared" si="2882"/>
        <v>0</v>
      </c>
      <c r="Q931" s="25">
        <f t="shared" si="2882"/>
        <v>0</v>
      </c>
      <c r="R931" s="25">
        <f t="shared" si="2882"/>
        <v>0</v>
      </c>
      <c r="S931" s="25">
        <f t="shared" si="2882"/>
        <v>6.7</v>
      </c>
      <c r="T931" s="25">
        <f t="shared" si="2838"/>
        <v>2955.1</v>
      </c>
      <c r="U931" s="25">
        <f t="shared" si="2719"/>
        <v>3039.9</v>
      </c>
      <c r="V931" s="25">
        <f t="shared" si="2720"/>
        <v>3039.9</v>
      </c>
      <c r="W931" s="25">
        <f t="shared" ref="W931:AT931" si="2883">W932+W945</f>
        <v>0</v>
      </c>
      <c r="X931" s="25">
        <f t="shared" si="2883"/>
        <v>0</v>
      </c>
      <c r="Y931" s="25">
        <f t="shared" si="2883"/>
        <v>0</v>
      </c>
      <c r="Z931" s="25">
        <f t="shared" si="2883"/>
        <v>6.7</v>
      </c>
      <c r="AA931" s="25">
        <f t="shared" si="2883"/>
        <v>0</v>
      </c>
      <c r="AB931" s="25">
        <f t="shared" si="2883"/>
        <v>0</v>
      </c>
      <c r="AC931" s="25">
        <f t="shared" si="2883"/>
        <v>0</v>
      </c>
      <c r="AD931" s="25">
        <f t="shared" si="2883"/>
        <v>0</v>
      </c>
      <c r="AE931" s="25">
        <f t="shared" si="2883"/>
        <v>0</v>
      </c>
      <c r="AF931" s="26">
        <f t="shared" si="2883"/>
        <v>5339.5540000000001</v>
      </c>
      <c r="AG931" s="26">
        <f t="shared" si="2883"/>
        <v>0</v>
      </c>
      <c r="AH931" s="26">
        <f t="shared" si="2883"/>
        <v>2332.7660000000001</v>
      </c>
      <c r="AI931" s="26">
        <f t="shared" si="2883"/>
        <v>0</v>
      </c>
      <c r="AJ931" s="26">
        <f t="shared" si="2883"/>
        <v>0</v>
      </c>
      <c r="AK931" s="26">
        <f t="shared" si="2883"/>
        <v>0</v>
      </c>
      <c r="AL931" s="26">
        <f t="shared" si="2883"/>
        <v>5305.4808499999999</v>
      </c>
      <c r="AM931" s="26">
        <f t="shared" si="2883"/>
        <v>2331.32584</v>
      </c>
      <c r="AN931" s="26">
        <f t="shared" si="2883"/>
        <v>0</v>
      </c>
      <c r="AO931" s="27">
        <f t="shared" si="2883"/>
        <v>1687.4369700000002</v>
      </c>
      <c r="AP931" s="27">
        <f t="shared" si="2883"/>
        <v>3060.366</v>
      </c>
      <c r="AQ931" s="27">
        <f t="shared" si="2883"/>
        <v>0</v>
      </c>
      <c r="AR931" s="27">
        <f t="shared" si="2883"/>
        <v>0</v>
      </c>
      <c r="AS931" s="27">
        <f t="shared" si="2883"/>
        <v>0</v>
      </c>
      <c r="AT931" s="27">
        <f t="shared" si="2883"/>
        <v>0</v>
      </c>
      <c r="AU931" s="27">
        <f t="shared" si="2736"/>
        <v>3060.366</v>
      </c>
      <c r="AV931" s="27">
        <f t="shared" si="2737"/>
        <v>-105.26600000000008</v>
      </c>
      <c r="AW931" s="27">
        <f t="shared" si="2738"/>
        <v>2961.7999999999997</v>
      </c>
      <c r="AX931" s="27">
        <f t="shared" si="2739"/>
        <v>3039.9</v>
      </c>
      <c r="AY931" s="27">
        <f t="shared" si="2740"/>
        <v>3039.9</v>
      </c>
      <c r="AZ931" s="27">
        <f>AZ932+AZ945</f>
        <v>0</v>
      </c>
      <c r="BA931" s="28">
        <f t="shared" si="2741"/>
        <v>99.361872733190822</v>
      </c>
      <c r="BB931" s="20"/>
    </row>
    <row r="932" spans="2:54" s="30" customFormat="1" ht="46.8" x14ac:dyDescent="0.3">
      <c r="B932" s="31" t="s">
        <v>546</v>
      </c>
      <c r="C932" s="31" t="s">
        <v>94</v>
      </c>
      <c r="D932" s="31" t="s">
        <v>339</v>
      </c>
      <c r="E932" s="29" t="str">
        <f t="shared" si="2714"/>
        <v>0310</v>
      </c>
      <c r="F932" s="31"/>
      <c r="G932" s="29"/>
      <c r="H932" s="32" t="s">
        <v>500</v>
      </c>
      <c r="I932" s="33">
        <f t="shared" ref="I932:I934" si="2884">I933</f>
        <v>436.90000000000003</v>
      </c>
      <c r="J932" s="33">
        <f t="shared" ref="J932:J934" si="2885">J933</f>
        <v>436.90000000000003</v>
      </c>
      <c r="K932" s="33">
        <f t="shared" ref="K932:K934" si="2886">K933</f>
        <v>436.90000000000003</v>
      </c>
      <c r="L932" s="33">
        <f t="shared" ref="L932:L934" si="2887">L933</f>
        <v>0</v>
      </c>
      <c r="M932" s="33">
        <f t="shared" ref="M932:M934" si="2888">M933</f>
        <v>0</v>
      </c>
      <c r="N932" s="33">
        <f t="shared" ref="N932:N934" si="2889">N933</f>
        <v>0</v>
      </c>
      <c r="O932" s="33">
        <f t="shared" ref="O932:O934" si="2890">O933</f>
        <v>0</v>
      </c>
      <c r="P932" s="33">
        <f t="shared" ref="P932:P934" si="2891">P933</f>
        <v>0</v>
      </c>
      <c r="Q932" s="33">
        <f t="shared" ref="Q932:Q934" si="2892">Q933</f>
        <v>0</v>
      </c>
      <c r="R932" s="33">
        <f t="shared" ref="R932:R934" si="2893">R933</f>
        <v>0</v>
      </c>
      <c r="S932" s="33">
        <f t="shared" ref="S932:S934" si="2894">S933</f>
        <v>6.7</v>
      </c>
      <c r="T932" s="33">
        <f t="shared" si="2838"/>
        <v>443.6</v>
      </c>
      <c r="U932" s="33">
        <f t="shared" si="2719"/>
        <v>436.90000000000003</v>
      </c>
      <c r="V932" s="33">
        <f t="shared" si="2720"/>
        <v>436.90000000000003</v>
      </c>
      <c r="W932" s="33">
        <f t="shared" ref="W932:W934" si="2895">W933</f>
        <v>0</v>
      </c>
      <c r="X932" s="33">
        <f t="shared" ref="X932:X934" si="2896">X933</f>
        <v>0</v>
      </c>
      <c r="Y932" s="33">
        <f t="shared" ref="Y932:Y934" si="2897">Y933</f>
        <v>0</v>
      </c>
      <c r="Z932" s="33">
        <f t="shared" ref="Z932:Z934" si="2898">Z933</f>
        <v>6.7</v>
      </c>
      <c r="AA932" s="33">
        <f t="shared" ref="AA932:AA934" si="2899">AA933</f>
        <v>0</v>
      </c>
      <c r="AB932" s="33">
        <f t="shared" ref="AB932:AB934" si="2900">AB933</f>
        <v>0</v>
      </c>
      <c r="AC932" s="33">
        <f t="shared" ref="AC932:AC934" si="2901">AC933</f>
        <v>0</v>
      </c>
      <c r="AD932" s="33">
        <f t="shared" ref="AD932:AD934" si="2902">AD933</f>
        <v>0</v>
      </c>
      <c r="AE932" s="33">
        <f t="shared" ref="AE932:AE934" si="2903">AE933</f>
        <v>0</v>
      </c>
      <c r="AF932" s="34">
        <f t="shared" ref="AF932:AN932" si="2904">AF933+AF941</f>
        <v>3006.788</v>
      </c>
      <c r="AG932" s="34">
        <f t="shared" si="2904"/>
        <v>0</v>
      </c>
      <c r="AH932" s="34">
        <f t="shared" si="2904"/>
        <v>0</v>
      </c>
      <c r="AI932" s="34">
        <f t="shared" si="2904"/>
        <v>0</v>
      </c>
      <c r="AJ932" s="34">
        <f t="shared" si="2904"/>
        <v>0</v>
      </c>
      <c r="AK932" s="34">
        <f t="shared" si="2904"/>
        <v>0</v>
      </c>
      <c r="AL932" s="34">
        <f t="shared" si="2904"/>
        <v>2974.1550099999999</v>
      </c>
      <c r="AM932" s="34">
        <f t="shared" si="2904"/>
        <v>0</v>
      </c>
      <c r="AN932" s="34">
        <f t="shared" si="2904"/>
        <v>0</v>
      </c>
      <c r="AO932" s="35">
        <f t="shared" ref="AO932:AO934" si="2905">AO933</f>
        <v>410.97879</v>
      </c>
      <c r="AP932" s="36">
        <f t="shared" ref="AP932:AP934" si="2906">AP933</f>
        <v>627.59999999999991</v>
      </c>
      <c r="AQ932" s="36">
        <f t="shared" ref="AQ932:AQ934" si="2907">AQ933</f>
        <v>0</v>
      </c>
      <c r="AR932" s="36">
        <f t="shared" ref="AR932:AR934" si="2908">AR933</f>
        <v>0</v>
      </c>
      <c r="AS932" s="36">
        <f t="shared" ref="AS932:AS934" si="2909">AS933</f>
        <v>0</v>
      </c>
      <c r="AT932" s="36">
        <f t="shared" ref="AT932:AT934" si="2910">AT933</f>
        <v>0</v>
      </c>
      <c r="AU932" s="36">
        <f t="shared" si="2736"/>
        <v>627.59999999999991</v>
      </c>
      <c r="AV932" s="36">
        <f t="shared" si="2737"/>
        <v>-183.99999999999989</v>
      </c>
      <c r="AW932" s="36">
        <f t="shared" si="2738"/>
        <v>450.3</v>
      </c>
      <c r="AX932" s="36">
        <f t="shared" si="2739"/>
        <v>436.90000000000003</v>
      </c>
      <c r="AY932" s="36">
        <f t="shared" si="2740"/>
        <v>436.90000000000003</v>
      </c>
      <c r="AZ932" s="36">
        <f t="shared" ref="AZ932:AZ934" si="2911">AZ933</f>
        <v>0</v>
      </c>
      <c r="BA932" s="37">
        <f t="shared" si="2741"/>
        <v>98.914689362868273</v>
      </c>
      <c r="BB932" s="20"/>
    </row>
    <row r="933" spans="2:54" x14ac:dyDescent="0.3">
      <c r="B933" s="38" t="s">
        <v>546</v>
      </c>
      <c r="C933" s="38" t="s">
        <v>94</v>
      </c>
      <c r="D933" s="38" t="s">
        <v>339</v>
      </c>
      <c r="E933" s="39" t="str">
        <f t="shared" si="2714"/>
        <v>0310</v>
      </c>
      <c r="F933" s="38" t="s">
        <v>273</v>
      </c>
      <c r="G933" s="39"/>
      <c r="H933" s="40" t="s">
        <v>274</v>
      </c>
      <c r="I933" s="18">
        <f t="shared" si="2884"/>
        <v>436.90000000000003</v>
      </c>
      <c r="J933" s="18">
        <f t="shared" si="2885"/>
        <v>436.90000000000003</v>
      </c>
      <c r="K933" s="18">
        <f t="shared" si="2886"/>
        <v>436.90000000000003</v>
      </c>
      <c r="L933" s="18">
        <f t="shared" si="2887"/>
        <v>0</v>
      </c>
      <c r="M933" s="18">
        <f t="shared" si="2888"/>
        <v>0</v>
      </c>
      <c r="N933" s="18">
        <f t="shared" si="2889"/>
        <v>0</v>
      </c>
      <c r="O933" s="18">
        <f t="shared" si="2890"/>
        <v>0</v>
      </c>
      <c r="P933" s="18">
        <f t="shared" si="2891"/>
        <v>0</v>
      </c>
      <c r="Q933" s="18">
        <f t="shared" si="2892"/>
        <v>0</v>
      </c>
      <c r="R933" s="18">
        <f t="shared" si="2893"/>
        <v>0</v>
      </c>
      <c r="S933" s="18">
        <f t="shared" si="2894"/>
        <v>6.7</v>
      </c>
      <c r="T933" s="18">
        <f t="shared" si="2838"/>
        <v>443.6</v>
      </c>
      <c r="U933" s="18">
        <f t="shared" si="2719"/>
        <v>436.90000000000003</v>
      </c>
      <c r="V933" s="18">
        <f t="shared" si="2720"/>
        <v>436.90000000000003</v>
      </c>
      <c r="W933" s="18">
        <f t="shared" si="2895"/>
        <v>0</v>
      </c>
      <c r="X933" s="18">
        <f t="shared" si="2896"/>
        <v>0</v>
      </c>
      <c r="Y933" s="18">
        <f t="shared" si="2897"/>
        <v>0</v>
      </c>
      <c r="Z933" s="18">
        <f t="shared" si="2898"/>
        <v>6.7</v>
      </c>
      <c r="AA933" s="18">
        <f t="shared" si="2899"/>
        <v>0</v>
      </c>
      <c r="AB933" s="18">
        <f t="shared" si="2900"/>
        <v>0</v>
      </c>
      <c r="AC933" s="18">
        <f t="shared" si="2901"/>
        <v>0</v>
      </c>
      <c r="AD933" s="18">
        <f t="shared" si="2902"/>
        <v>0</v>
      </c>
      <c r="AE933" s="18">
        <f t="shared" si="2903"/>
        <v>0</v>
      </c>
      <c r="AF933" s="41">
        <f t="shared" ref="AF933:AF934" si="2912">AF934</f>
        <v>627.59999999999991</v>
      </c>
      <c r="AG933" s="41">
        <f t="shared" ref="AG933:AG934" si="2913">AG934</f>
        <v>0</v>
      </c>
      <c r="AH933" s="41">
        <f t="shared" ref="AH933:AH934" si="2914">AH934</f>
        <v>0</v>
      </c>
      <c r="AI933" s="41">
        <f t="shared" ref="AI933:AI934" si="2915">AI934</f>
        <v>0</v>
      </c>
      <c r="AJ933" s="41">
        <f t="shared" ref="AJ933:AJ934" si="2916">AJ934</f>
        <v>0</v>
      </c>
      <c r="AK933" s="41">
        <f t="shared" ref="AK933:AK934" si="2917">AK934</f>
        <v>0</v>
      </c>
      <c r="AL933" s="41">
        <f t="shared" ref="AL933:AL934" si="2918">AL934</f>
        <v>594.96700999999996</v>
      </c>
      <c r="AM933" s="41">
        <f t="shared" ref="AM933:AM934" si="2919">AM934</f>
        <v>0</v>
      </c>
      <c r="AN933" s="41">
        <f t="shared" ref="AN933:AN934" si="2920">AN934</f>
        <v>0</v>
      </c>
      <c r="AO933" s="42">
        <f t="shared" si="2905"/>
        <v>410.97879</v>
      </c>
      <c r="AP933" s="42">
        <f t="shared" si="2906"/>
        <v>627.59999999999991</v>
      </c>
      <c r="AQ933" s="42">
        <f t="shared" si="2907"/>
        <v>0</v>
      </c>
      <c r="AR933" s="42">
        <f t="shared" si="2908"/>
        <v>0</v>
      </c>
      <c r="AS933" s="42">
        <f t="shared" si="2909"/>
        <v>0</v>
      </c>
      <c r="AT933" s="42">
        <f t="shared" si="2910"/>
        <v>0</v>
      </c>
      <c r="AU933" s="42">
        <f t="shared" si="2736"/>
        <v>627.59999999999991</v>
      </c>
      <c r="AV933" s="42">
        <f t="shared" si="2737"/>
        <v>-183.99999999999989</v>
      </c>
      <c r="AW933" s="42">
        <f t="shared" si="2738"/>
        <v>450.3</v>
      </c>
      <c r="AX933" s="42">
        <f t="shared" si="2739"/>
        <v>436.90000000000003</v>
      </c>
      <c r="AY933" s="42">
        <f t="shared" si="2740"/>
        <v>436.90000000000003</v>
      </c>
      <c r="AZ933" s="42">
        <f t="shared" si="2911"/>
        <v>0</v>
      </c>
      <c r="BA933" s="43">
        <f t="shared" si="2741"/>
        <v>94.800352135117919</v>
      </c>
      <c r="BB933" s="20"/>
    </row>
    <row r="934" spans="2:54" x14ac:dyDescent="0.3">
      <c r="B934" s="38" t="s">
        <v>546</v>
      </c>
      <c r="C934" s="38" t="s">
        <v>94</v>
      </c>
      <c r="D934" s="38" t="s">
        <v>339</v>
      </c>
      <c r="E934" s="39" t="str">
        <f t="shared" ref="E934:E997" si="2921">CONCATENATE(C934,D934)</f>
        <v>0310</v>
      </c>
      <c r="F934" s="38" t="s">
        <v>275</v>
      </c>
      <c r="G934" s="39"/>
      <c r="H934" s="40" t="s">
        <v>49</v>
      </c>
      <c r="I934" s="18">
        <f t="shared" si="2884"/>
        <v>436.90000000000003</v>
      </c>
      <c r="J934" s="18">
        <f t="shared" si="2885"/>
        <v>436.90000000000003</v>
      </c>
      <c r="K934" s="18">
        <f t="shared" si="2886"/>
        <v>436.90000000000003</v>
      </c>
      <c r="L934" s="18">
        <f t="shared" si="2887"/>
        <v>0</v>
      </c>
      <c r="M934" s="18">
        <f t="shared" si="2888"/>
        <v>0</v>
      </c>
      <c r="N934" s="18">
        <f t="shared" si="2889"/>
        <v>0</v>
      </c>
      <c r="O934" s="18">
        <f t="shared" si="2890"/>
        <v>0</v>
      </c>
      <c r="P934" s="18">
        <f t="shared" si="2891"/>
        <v>0</v>
      </c>
      <c r="Q934" s="18">
        <f t="shared" si="2892"/>
        <v>0</v>
      </c>
      <c r="R934" s="18">
        <f t="shared" si="2893"/>
        <v>0</v>
      </c>
      <c r="S934" s="18">
        <f t="shared" si="2894"/>
        <v>6.7</v>
      </c>
      <c r="T934" s="18">
        <f t="shared" si="2838"/>
        <v>443.6</v>
      </c>
      <c r="U934" s="18">
        <f t="shared" ref="U934:U970" si="2922">J934+M934</f>
        <v>436.90000000000003</v>
      </c>
      <c r="V934" s="18">
        <f t="shared" ref="V934:V970" si="2923">K934+N934</f>
        <v>436.90000000000003</v>
      </c>
      <c r="W934" s="18">
        <f t="shared" si="2895"/>
        <v>0</v>
      </c>
      <c r="X934" s="18">
        <f t="shared" si="2896"/>
        <v>0</v>
      </c>
      <c r="Y934" s="18">
        <f t="shared" si="2897"/>
        <v>0</v>
      </c>
      <c r="Z934" s="18">
        <f t="shared" si="2898"/>
        <v>6.7</v>
      </c>
      <c r="AA934" s="18">
        <f t="shared" si="2899"/>
        <v>0</v>
      </c>
      <c r="AB934" s="18">
        <f t="shared" si="2900"/>
        <v>0</v>
      </c>
      <c r="AC934" s="18">
        <f t="shared" si="2901"/>
        <v>0</v>
      </c>
      <c r="AD934" s="18">
        <f t="shared" si="2902"/>
        <v>0</v>
      </c>
      <c r="AE934" s="18">
        <f t="shared" si="2903"/>
        <v>0</v>
      </c>
      <c r="AF934" s="41">
        <f t="shared" si="2912"/>
        <v>627.59999999999991</v>
      </c>
      <c r="AG934" s="41">
        <f t="shared" si="2913"/>
        <v>0</v>
      </c>
      <c r="AH934" s="41">
        <f t="shared" si="2914"/>
        <v>0</v>
      </c>
      <c r="AI934" s="41">
        <f t="shared" si="2915"/>
        <v>0</v>
      </c>
      <c r="AJ934" s="41">
        <f t="shared" si="2916"/>
        <v>0</v>
      </c>
      <c r="AK934" s="41">
        <f t="shared" si="2917"/>
        <v>0</v>
      </c>
      <c r="AL934" s="41">
        <f t="shared" si="2918"/>
        <v>594.96700999999996</v>
      </c>
      <c r="AM934" s="41">
        <f t="shared" si="2919"/>
        <v>0</v>
      </c>
      <c r="AN934" s="41">
        <f t="shared" si="2920"/>
        <v>0</v>
      </c>
      <c r="AO934" s="14">
        <f t="shared" si="2905"/>
        <v>410.97879</v>
      </c>
      <c r="AP934" s="42">
        <f t="shared" si="2906"/>
        <v>627.59999999999991</v>
      </c>
      <c r="AQ934" s="42">
        <f t="shared" si="2907"/>
        <v>0</v>
      </c>
      <c r="AR934" s="42">
        <f t="shared" si="2908"/>
        <v>0</v>
      </c>
      <c r="AS934" s="42">
        <f t="shared" si="2909"/>
        <v>0</v>
      </c>
      <c r="AT934" s="42">
        <f t="shared" si="2910"/>
        <v>0</v>
      </c>
      <c r="AU934" s="42">
        <f t="shared" ref="AU934:AU997" si="2924">AP934+AS934+AT934+AR934+AQ934</f>
        <v>627.59999999999991</v>
      </c>
      <c r="AV934" s="42">
        <f t="shared" ref="AV934:AV997" si="2925">T934-AU934</f>
        <v>-183.99999999999989</v>
      </c>
      <c r="AW934" s="42">
        <f t="shared" ref="AW934:AW994" si="2926">T934+W934+X934+Y934+Z934</f>
        <v>450.3</v>
      </c>
      <c r="AX934" s="42">
        <f t="shared" ref="AX934:AX994" si="2927">U934+AA934+AB934</f>
        <v>436.90000000000003</v>
      </c>
      <c r="AY934" s="42">
        <f t="shared" ref="AY934:AY994" si="2928">V934+AC934+AE934+AD934</f>
        <v>436.90000000000003</v>
      </c>
      <c r="AZ934" s="42">
        <f t="shared" si="2911"/>
        <v>0</v>
      </c>
      <c r="BA934" s="43">
        <f t="shared" ref="BA934:BA997" si="2929">AL934/AF934*100</f>
        <v>94.800352135117919</v>
      </c>
      <c r="BB934" s="20"/>
    </row>
    <row r="935" spans="2:54" ht="93.6" x14ac:dyDescent="0.3">
      <c r="B935" s="38" t="s">
        <v>546</v>
      </c>
      <c r="C935" s="38" t="s">
        <v>94</v>
      </c>
      <c r="D935" s="38" t="s">
        <v>339</v>
      </c>
      <c r="E935" s="39" t="str">
        <f t="shared" si="2921"/>
        <v>0310</v>
      </c>
      <c r="F935" s="38" t="s">
        <v>501</v>
      </c>
      <c r="G935" s="39"/>
      <c r="H935" s="40" t="s">
        <v>502</v>
      </c>
      <c r="I935" s="18">
        <f t="shared" ref="I935:S935" si="2930">I936+I938</f>
        <v>436.90000000000003</v>
      </c>
      <c r="J935" s="18">
        <f t="shared" si="2930"/>
        <v>436.90000000000003</v>
      </c>
      <c r="K935" s="18">
        <f t="shared" si="2930"/>
        <v>436.90000000000003</v>
      </c>
      <c r="L935" s="18">
        <f t="shared" si="2930"/>
        <v>0</v>
      </c>
      <c r="M935" s="18">
        <f t="shared" si="2930"/>
        <v>0</v>
      </c>
      <c r="N935" s="18">
        <f t="shared" si="2930"/>
        <v>0</v>
      </c>
      <c r="O935" s="18">
        <f t="shared" si="2930"/>
        <v>0</v>
      </c>
      <c r="P935" s="18">
        <f t="shared" si="2930"/>
        <v>0</v>
      </c>
      <c r="Q935" s="18">
        <f t="shared" si="2930"/>
        <v>0</v>
      </c>
      <c r="R935" s="18">
        <f t="shared" si="2930"/>
        <v>0</v>
      </c>
      <c r="S935" s="18">
        <f t="shared" si="2930"/>
        <v>6.7</v>
      </c>
      <c r="T935" s="18">
        <f t="shared" si="2838"/>
        <v>443.6</v>
      </c>
      <c r="U935" s="18">
        <f t="shared" si="2922"/>
        <v>436.90000000000003</v>
      </c>
      <c r="V935" s="18">
        <f t="shared" si="2923"/>
        <v>436.90000000000003</v>
      </c>
      <c r="W935" s="18">
        <f t="shared" ref="W935:AT935" si="2931">W936+W938</f>
        <v>0</v>
      </c>
      <c r="X935" s="18">
        <f t="shared" si="2931"/>
        <v>0</v>
      </c>
      <c r="Y935" s="18">
        <f t="shared" si="2931"/>
        <v>0</v>
      </c>
      <c r="Z935" s="18">
        <f t="shared" si="2931"/>
        <v>6.7</v>
      </c>
      <c r="AA935" s="18">
        <f t="shared" si="2931"/>
        <v>0</v>
      </c>
      <c r="AB935" s="18">
        <f t="shared" si="2931"/>
        <v>0</v>
      </c>
      <c r="AC935" s="18">
        <f t="shared" si="2931"/>
        <v>0</v>
      </c>
      <c r="AD935" s="18">
        <f t="shared" si="2931"/>
        <v>0</v>
      </c>
      <c r="AE935" s="18">
        <f t="shared" si="2931"/>
        <v>0</v>
      </c>
      <c r="AF935" s="41">
        <f t="shared" si="2931"/>
        <v>627.59999999999991</v>
      </c>
      <c r="AG935" s="41">
        <f t="shared" si="2931"/>
        <v>0</v>
      </c>
      <c r="AH935" s="41">
        <f t="shared" si="2931"/>
        <v>0</v>
      </c>
      <c r="AI935" s="41">
        <f t="shared" si="2931"/>
        <v>0</v>
      </c>
      <c r="AJ935" s="41">
        <f t="shared" si="2931"/>
        <v>0</v>
      </c>
      <c r="AK935" s="41">
        <f t="shared" si="2931"/>
        <v>0</v>
      </c>
      <c r="AL935" s="41">
        <f t="shared" si="2931"/>
        <v>594.96700999999996</v>
      </c>
      <c r="AM935" s="41">
        <f t="shared" si="2931"/>
        <v>0</v>
      </c>
      <c r="AN935" s="41">
        <f t="shared" si="2931"/>
        <v>0</v>
      </c>
      <c r="AO935" s="42">
        <f t="shared" si="2931"/>
        <v>410.97879</v>
      </c>
      <c r="AP935" s="42">
        <f t="shared" si="2931"/>
        <v>627.59999999999991</v>
      </c>
      <c r="AQ935" s="42">
        <f t="shared" si="2931"/>
        <v>0</v>
      </c>
      <c r="AR935" s="42">
        <f t="shared" si="2931"/>
        <v>0</v>
      </c>
      <c r="AS935" s="42">
        <f t="shared" si="2931"/>
        <v>0</v>
      </c>
      <c r="AT935" s="42">
        <f t="shared" si="2931"/>
        <v>0</v>
      </c>
      <c r="AU935" s="42">
        <f t="shared" si="2924"/>
        <v>627.59999999999991</v>
      </c>
      <c r="AV935" s="42">
        <f t="shared" si="2925"/>
        <v>-183.99999999999989</v>
      </c>
      <c r="AW935" s="42">
        <f t="shared" si="2926"/>
        <v>450.3</v>
      </c>
      <c r="AX935" s="42">
        <f t="shared" si="2927"/>
        <v>436.90000000000003</v>
      </c>
      <c r="AY935" s="42">
        <f t="shared" si="2928"/>
        <v>436.90000000000003</v>
      </c>
      <c r="AZ935" s="42">
        <f>AZ936+AZ938</f>
        <v>0</v>
      </c>
      <c r="BA935" s="43">
        <f t="shared" si="2929"/>
        <v>94.800352135117919</v>
      </c>
      <c r="BB935" s="20"/>
    </row>
    <row r="936" spans="2:54" ht="46.8" x14ac:dyDescent="0.3">
      <c r="B936" s="38" t="s">
        <v>546</v>
      </c>
      <c r="C936" s="38" t="s">
        <v>94</v>
      </c>
      <c r="D936" s="38" t="s">
        <v>339</v>
      </c>
      <c r="E936" s="39" t="str">
        <f t="shared" si="2921"/>
        <v>0310</v>
      </c>
      <c r="F936" s="38" t="s">
        <v>503</v>
      </c>
      <c r="G936" s="39"/>
      <c r="H936" s="40" t="s">
        <v>504</v>
      </c>
      <c r="I936" s="18">
        <f t="shared" ref="I936:S936" si="2932">I937</f>
        <v>4.8</v>
      </c>
      <c r="J936" s="18">
        <f t="shared" si="2932"/>
        <v>4.8</v>
      </c>
      <c r="K936" s="18">
        <f t="shared" si="2932"/>
        <v>4.8</v>
      </c>
      <c r="L936" s="18">
        <f t="shared" si="2932"/>
        <v>0</v>
      </c>
      <c r="M936" s="18">
        <f t="shared" si="2932"/>
        <v>0</v>
      </c>
      <c r="N936" s="18">
        <f t="shared" si="2932"/>
        <v>0</v>
      </c>
      <c r="O936" s="18">
        <f t="shared" si="2932"/>
        <v>0</v>
      </c>
      <c r="P936" s="18">
        <f t="shared" si="2932"/>
        <v>0</v>
      </c>
      <c r="Q936" s="18">
        <f t="shared" si="2932"/>
        <v>0</v>
      </c>
      <c r="R936" s="18">
        <f t="shared" si="2932"/>
        <v>0</v>
      </c>
      <c r="S936" s="18">
        <f t="shared" si="2932"/>
        <v>0</v>
      </c>
      <c r="T936" s="18">
        <f t="shared" si="2838"/>
        <v>4.8</v>
      </c>
      <c r="U936" s="18">
        <f t="shared" si="2922"/>
        <v>4.8</v>
      </c>
      <c r="V936" s="18">
        <f t="shared" si="2923"/>
        <v>4.8</v>
      </c>
      <c r="W936" s="18">
        <f t="shared" ref="W936:AT936" si="2933">W937</f>
        <v>0</v>
      </c>
      <c r="X936" s="18">
        <f t="shared" si="2933"/>
        <v>0</v>
      </c>
      <c r="Y936" s="18">
        <f t="shared" si="2933"/>
        <v>0</v>
      </c>
      <c r="Z936" s="18">
        <f t="shared" si="2933"/>
        <v>0</v>
      </c>
      <c r="AA936" s="18">
        <f t="shared" si="2933"/>
        <v>0</v>
      </c>
      <c r="AB936" s="18">
        <f t="shared" si="2933"/>
        <v>0</v>
      </c>
      <c r="AC936" s="18">
        <f t="shared" si="2933"/>
        <v>0</v>
      </c>
      <c r="AD936" s="18">
        <f t="shared" si="2933"/>
        <v>0</v>
      </c>
      <c r="AE936" s="18">
        <f t="shared" si="2933"/>
        <v>0</v>
      </c>
      <c r="AF936" s="41">
        <f t="shared" si="2933"/>
        <v>4.8</v>
      </c>
      <c r="AG936" s="41">
        <f t="shared" si="2933"/>
        <v>0</v>
      </c>
      <c r="AH936" s="41">
        <f t="shared" si="2933"/>
        <v>0</v>
      </c>
      <c r="AI936" s="41">
        <f t="shared" si="2933"/>
        <v>0</v>
      </c>
      <c r="AJ936" s="41">
        <f t="shared" si="2933"/>
        <v>0</v>
      </c>
      <c r="AK936" s="41">
        <f t="shared" si="2933"/>
        <v>0</v>
      </c>
      <c r="AL936" s="41">
        <f t="shared" si="2933"/>
        <v>4.8</v>
      </c>
      <c r="AM936" s="41">
        <f t="shared" si="2933"/>
        <v>0</v>
      </c>
      <c r="AN936" s="41">
        <f t="shared" si="2933"/>
        <v>0</v>
      </c>
      <c r="AO936" s="14">
        <f t="shared" si="2933"/>
        <v>0</v>
      </c>
      <c r="AP936" s="42">
        <f t="shared" si="2933"/>
        <v>4.8</v>
      </c>
      <c r="AQ936" s="42">
        <f t="shared" si="2933"/>
        <v>0</v>
      </c>
      <c r="AR936" s="42">
        <f t="shared" si="2933"/>
        <v>0</v>
      </c>
      <c r="AS936" s="42">
        <f t="shared" si="2933"/>
        <v>0</v>
      </c>
      <c r="AT936" s="42">
        <f t="shared" si="2933"/>
        <v>0</v>
      </c>
      <c r="AU936" s="42">
        <f t="shared" si="2924"/>
        <v>4.8</v>
      </c>
      <c r="AV936" s="42">
        <f t="shared" si="2925"/>
        <v>0</v>
      </c>
      <c r="AW936" s="42">
        <f t="shared" si="2926"/>
        <v>4.8</v>
      </c>
      <c r="AX936" s="42">
        <f t="shared" si="2927"/>
        <v>4.8</v>
      </c>
      <c r="AY936" s="42">
        <f t="shared" si="2928"/>
        <v>4.8</v>
      </c>
      <c r="AZ936" s="42">
        <f>AZ937</f>
        <v>0</v>
      </c>
      <c r="BA936" s="43">
        <f t="shared" si="2929"/>
        <v>100</v>
      </c>
      <c r="BB936" s="20"/>
    </row>
    <row r="937" spans="2:54" ht="31.2" x14ac:dyDescent="0.3">
      <c r="B937" s="38" t="s">
        <v>546</v>
      </c>
      <c r="C937" s="38" t="s">
        <v>94</v>
      </c>
      <c r="D937" s="38" t="s">
        <v>339</v>
      </c>
      <c r="E937" s="39" t="str">
        <f t="shared" si="2921"/>
        <v>0310</v>
      </c>
      <c r="F937" s="38" t="s">
        <v>503</v>
      </c>
      <c r="G937" s="38" t="s">
        <v>54</v>
      </c>
      <c r="H937" s="40" t="s">
        <v>55</v>
      </c>
      <c r="I937" s="18">
        <v>4.8</v>
      </c>
      <c r="J937" s="18">
        <v>4.8</v>
      </c>
      <c r="K937" s="18">
        <v>4.8</v>
      </c>
      <c r="L937" s="18"/>
      <c r="M937" s="18"/>
      <c r="N937" s="18"/>
      <c r="O937" s="18">
        <v>0</v>
      </c>
      <c r="P937" s="18">
        <v>0</v>
      </c>
      <c r="Q937" s="18">
        <v>0</v>
      </c>
      <c r="R937" s="18">
        <v>0</v>
      </c>
      <c r="S937" s="18"/>
      <c r="T937" s="18">
        <f t="shared" si="2838"/>
        <v>4.8</v>
      </c>
      <c r="U937" s="18">
        <f t="shared" si="2922"/>
        <v>4.8</v>
      </c>
      <c r="V937" s="18">
        <f t="shared" si="2923"/>
        <v>4.8</v>
      </c>
      <c r="W937" s="18"/>
      <c r="X937" s="18"/>
      <c r="Y937" s="18"/>
      <c r="Z937" s="18"/>
      <c r="AA937" s="18"/>
      <c r="AB937" s="18"/>
      <c r="AC937" s="18"/>
      <c r="AD937" s="18"/>
      <c r="AE937" s="18"/>
      <c r="AF937" s="41">
        <v>4.8</v>
      </c>
      <c r="AG937" s="41"/>
      <c r="AH937" s="41">
        <v>0</v>
      </c>
      <c r="AI937" s="41">
        <v>0</v>
      </c>
      <c r="AJ937" s="41">
        <v>0</v>
      </c>
      <c r="AK937" s="41">
        <v>0</v>
      </c>
      <c r="AL937" s="41">
        <v>4.8</v>
      </c>
      <c r="AM937" s="41">
        <v>0</v>
      </c>
      <c r="AN937" s="41">
        <v>0</v>
      </c>
      <c r="AO937" s="42">
        <v>0</v>
      </c>
      <c r="AP937" s="42">
        <v>4.8</v>
      </c>
      <c r="AQ937" s="42">
        <v>0</v>
      </c>
      <c r="AR937" s="42">
        <v>0</v>
      </c>
      <c r="AS937" s="42">
        <v>0</v>
      </c>
      <c r="AT937" s="42">
        <v>0</v>
      </c>
      <c r="AU937" s="42">
        <f t="shared" si="2924"/>
        <v>4.8</v>
      </c>
      <c r="AV937" s="42">
        <f t="shared" si="2925"/>
        <v>0</v>
      </c>
      <c r="AW937" s="42">
        <f t="shared" si="2926"/>
        <v>4.8</v>
      </c>
      <c r="AX937" s="42">
        <f t="shared" si="2927"/>
        <v>4.8</v>
      </c>
      <c r="AY937" s="42">
        <f t="shared" si="2928"/>
        <v>4.8</v>
      </c>
      <c r="AZ937" s="42"/>
      <c r="BA937" s="43">
        <f t="shared" si="2929"/>
        <v>100</v>
      </c>
      <c r="BB937" s="44"/>
    </row>
    <row r="938" spans="2:54" ht="31.2" x14ac:dyDescent="0.3">
      <c r="B938" s="38" t="s">
        <v>546</v>
      </c>
      <c r="C938" s="38" t="s">
        <v>94</v>
      </c>
      <c r="D938" s="38" t="s">
        <v>339</v>
      </c>
      <c r="E938" s="39" t="str">
        <f t="shared" si="2921"/>
        <v>0310</v>
      </c>
      <c r="F938" s="38" t="s">
        <v>505</v>
      </c>
      <c r="G938" s="39"/>
      <c r="H938" s="40" t="s">
        <v>506</v>
      </c>
      <c r="I938" s="18">
        <f t="shared" ref="I938:S938" si="2934">I939+I940</f>
        <v>432.1</v>
      </c>
      <c r="J938" s="18">
        <f t="shared" si="2934"/>
        <v>432.1</v>
      </c>
      <c r="K938" s="18">
        <f t="shared" si="2934"/>
        <v>432.1</v>
      </c>
      <c r="L938" s="18">
        <f t="shared" si="2934"/>
        <v>0</v>
      </c>
      <c r="M938" s="18">
        <f t="shared" si="2934"/>
        <v>0</v>
      </c>
      <c r="N938" s="18">
        <f t="shared" si="2934"/>
        <v>0</v>
      </c>
      <c r="O938" s="18">
        <f t="shared" si="2934"/>
        <v>0</v>
      </c>
      <c r="P938" s="18">
        <f t="shared" si="2934"/>
        <v>0</v>
      </c>
      <c r="Q938" s="18">
        <f t="shared" si="2934"/>
        <v>0</v>
      </c>
      <c r="R938" s="18">
        <f t="shared" si="2934"/>
        <v>0</v>
      </c>
      <c r="S938" s="18">
        <f t="shared" si="2934"/>
        <v>6.7</v>
      </c>
      <c r="T938" s="18">
        <f t="shared" si="2838"/>
        <v>438.8</v>
      </c>
      <c r="U938" s="18">
        <f t="shared" si="2922"/>
        <v>432.1</v>
      </c>
      <c r="V938" s="18">
        <f t="shared" si="2923"/>
        <v>432.1</v>
      </c>
      <c r="W938" s="18">
        <f t="shared" ref="W938:AT938" si="2935">W939+W940</f>
        <v>0</v>
      </c>
      <c r="X938" s="18">
        <f t="shared" si="2935"/>
        <v>0</v>
      </c>
      <c r="Y938" s="18">
        <f t="shared" si="2935"/>
        <v>0</v>
      </c>
      <c r="Z938" s="18">
        <f t="shared" si="2935"/>
        <v>6.7</v>
      </c>
      <c r="AA938" s="18">
        <f t="shared" si="2935"/>
        <v>0</v>
      </c>
      <c r="AB938" s="18">
        <f t="shared" si="2935"/>
        <v>0</v>
      </c>
      <c r="AC938" s="18">
        <f t="shared" si="2935"/>
        <v>0</v>
      </c>
      <c r="AD938" s="18">
        <f t="shared" si="2935"/>
        <v>0</v>
      </c>
      <c r="AE938" s="18">
        <f t="shared" si="2935"/>
        <v>0</v>
      </c>
      <c r="AF938" s="41">
        <f t="shared" si="2935"/>
        <v>622.79999999999995</v>
      </c>
      <c r="AG938" s="41">
        <f t="shared" si="2935"/>
        <v>0</v>
      </c>
      <c r="AH938" s="41">
        <f t="shared" si="2935"/>
        <v>0</v>
      </c>
      <c r="AI938" s="41">
        <f t="shared" si="2935"/>
        <v>0</v>
      </c>
      <c r="AJ938" s="41">
        <f t="shared" si="2935"/>
        <v>0</v>
      </c>
      <c r="AK938" s="41">
        <f t="shared" si="2935"/>
        <v>0</v>
      </c>
      <c r="AL938" s="41">
        <f t="shared" si="2935"/>
        <v>590.16701</v>
      </c>
      <c r="AM938" s="41">
        <f t="shared" si="2935"/>
        <v>0</v>
      </c>
      <c r="AN938" s="41">
        <f t="shared" si="2935"/>
        <v>0</v>
      </c>
      <c r="AO938" s="14">
        <f t="shared" si="2935"/>
        <v>410.97879</v>
      </c>
      <c r="AP938" s="42">
        <f t="shared" si="2935"/>
        <v>622.79999999999995</v>
      </c>
      <c r="AQ938" s="42">
        <f t="shared" si="2935"/>
        <v>0</v>
      </c>
      <c r="AR938" s="42">
        <f t="shared" si="2935"/>
        <v>0</v>
      </c>
      <c r="AS938" s="42">
        <f t="shared" si="2935"/>
        <v>0</v>
      </c>
      <c r="AT938" s="42">
        <f t="shared" si="2935"/>
        <v>0</v>
      </c>
      <c r="AU938" s="42">
        <f t="shared" si="2924"/>
        <v>622.79999999999995</v>
      </c>
      <c r="AV938" s="42">
        <f t="shared" si="2925"/>
        <v>-183.99999999999994</v>
      </c>
      <c r="AW938" s="42">
        <f t="shared" si="2926"/>
        <v>445.5</v>
      </c>
      <c r="AX938" s="42">
        <f t="shared" si="2927"/>
        <v>432.1</v>
      </c>
      <c r="AY938" s="42">
        <f t="shared" si="2928"/>
        <v>432.1</v>
      </c>
      <c r="AZ938" s="42">
        <f>AZ939+AZ940</f>
        <v>0</v>
      </c>
      <c r="BA938" s="43">
        <f t="shared" si="2929"/>
        <v>94.760277777777787</v>
      </c>
      <c r="BB938" s="20"/>
    </row>
    <row r="939" spans="2:54" ht="31.2" x14ac:dyDescent="0.3">
      <c r="B939" s="38" t="s">
        <v>546</v>
      </c>
      <c r="C939" s="38" t="s">
        <v>94</v>
      </c>
      <c r="D939" s="38" t="s">
        <v>339</v>
      </c>
      <c r="E939" s="39" t="str">
        <f t="shared" si="2921"/>
        <v>0310</v>
      </c>
      <c r="F939" s="38" t="s">
        <v>505</v>
      </c>
      <c r="G939" s="38" t="s">
        <v>54</v>
      </c>
      <c r="H939" s="40" t="s">
        <v>55</v>
      </c>
      <c r="I939" s="18">
        <v>314</v>
      </c>
      <c r="J939" s="18">
        <v>314</v>
      </c>
      <c r="K939" s="18">
        <v>314</v>
      </c>
      <c r="L939" s="18"/>
      <c r="M939" s="18"/>
      <c r="N939" s="18"/>
      <c r="O939" s="18">
        <v>0</v>
      </c>
      <c r="P939" s="18">
        <v>0</v>
      </c>
      <c r="Q939" s="18">
        <v>0</v>
      </c>
      <c r="R939" s="18">
        <v>0</v>
      </c>
      <c r="S939" s="18">
        <v>6.7</v>
      </c>
      <c r="T939" s="18">
        <f t="shared" si="2838"/>
        <v>320.7</v>
      </c>
      <c r="U939" s="18">
        <f t="shared" si="2922"/>
        <v>314</v>
      </c>
      <c r="V939" s="18">
        <f t="shared" si="2923"/>
        <v>314</v>
      </c>
      <c r="W939" s="18"/>
      <c r="X939" s="18"/>
      <c r="Y939" s="18"/>
      <c r="Z939" s="18">
        <v>6.7</v>
      </c>
      <c r="AA939" s="18"/>
      <c r="AB939" s="18"/>
      <c r="AC939" s="18"/>
      <c r="AD939" s="18"/>
      <c r="AE939" s="18"/>
      <c r="AF939" s="41">
        <v>504.7</v>
      </c>
      <c r="AG939" s="41"/>
      <c r="AH939" s="41">
        <v>0</v>
      </c>
      <c r="AI939" s="41">
        <v>0</v>
      </c>
      <c r="AJ939" s="41">
        <v>0</v>
      </c>
      <c r="AK939" s="41">
        <v>0</v>
      </c>
      <c r="AL939" s="41">
        <v>498.15901000000002</v>
      </c>
      <c r="AM939" s="41">
        <v>0</v>
      </c>
      <c r="AN939" s="41">
        <v>0</v>
      </c>
      <c r="AO939" s="42">
        <v>341.48878999999999</v>
      </c>
      <c r="AP939" s="42">
        <v>504.7</v>
      </c>
      <c r="AQ939" s="42">
        <v>0</v>
      </c>
      <c r="AR939" s="42">
        <v>0</v>
      </c>
      <c r="AS939" s="42">
        <v>0</v>
      </c>
      <c r="AT939" s="42">
        <v>0</v>
      </c>
      <c r="AU939" s="42">
        <f t="shared" si="2924"/>
        <v>504.7</v>
      </c>
      <c r="AV939" s="42">
        <f t="shared" si="2925"/>
        <v>-184</v>
      </c>
      <c r="AW939" s="42">
        <f t="shared" si="2926"/>
        <v>327.39999999999998</v>
      </c>
      <c r="AX939" s="42">
        <f t="shared" si="2927"/>
        <v>314</v>
      </c>
      <c r="AY939" s="42">
        <f t="shared" si="2928"/>
        <v>314</v>
      </c>
      <c r="AZ939" s="42"/>
      <c r="BA939" s="43">
        <f t="shared" si="2929"/>
        <v>98.703984545274423</v>
      </c>
      <c r="BB939" s="44"/>
    </row>
    <row r="940" spans="2:54" x14ac:dyDescent="0.3">
      <c r="B940" s="38" t="s">
        <v>546</v>
      </c>
      <c r="C940" s="38" t="s">
        <v>94</v>
      </c>
      <c r="D940" s="38" t="s">
        <v>339</v>
      </c>
      <c r="E940" s="39" t="str">
        <f t="shared" si="2921"/>
        <v>0310</v>
      </c>
      <c r="F940" s="38" t="s">
        <v>505</v>
      </c>
      <c r="G940" s="38" t="s">
        <v>56</v>
      </c>
      <c r="H940" s="40" t="s">
        <v>57</v>
      </c>
      <c r="I940" s="18">
        <v>118.1</v>
      </c>
      <c r="J940" s="18">
        <v>118.1</v>
      </c>
      <c r="K940" s="18">
        <v>118.1</v>
      </c>
      <c r="L940" s="18"/>
      <c r="M940" s="18"/>
      <c r="N940" s="18"/>
      <c r="O940" s="18">
        <v>0</v>
      </c>
      <c r="P940" s="18">
        <v>0</v>
      </c>
      <c r="Q940" s="18">
        <v>0</v>
      </c>
      <c r="R940" s="18">
        <v>0</v>
      </c>
      <c r="S940" s="18"/>
      <c r="T940" s="18">
        <f t="shared" si="2838"/>
        <v>118.1</v>
      </c>
      <c r="U940" s="18">
        <f t="shared" si="2922"/>
        <v>118.1</v>
      </c>
      <c r="V940" s="18">
        <f t="shared" si="2923"/>
        <v>118.1</v>
      </c>
      <c r="W940" s="18"/>
      <c r="X940" s="18"/>
      <c r="Y940" s="18"/>
      <c r="Z940" s="18"/>
      <c r="AA940" s="18"/>
      <c r="AB940" s="18"/>
      <c r="AC940" s="18"/>
      <c r="AD940" s="18"/>
      <c r="AE940" s="18"/>
      <c r="AF940" s="41">
        <v>118.1</v>
      </c>
      <c r="AG940" s="41"/>
      <c r="AH940" s="41">
        <v>0</v>
      </c>
      <c r="AI940" s="41">
        <v>0</v>
      </c>
      <c r="AJ940" s="41">
        <v>0</v>
      </c>
      <c r="AK940" s="41">
        <v>0</v>
      </c>
      <c r="AL940" s="41">
        <v>92.007999999999996</v>
      </c>
      <c r="AM940" s="41">
        <v>0</v>
      </c>
      <c r="AN940" s="41">
        <v>0</v>
      </c>
      <c r="AO940" s="14">
        <v>69.489999999999995</v>
      </c>
      <c r="AP940" s="42">
        <v>118.1</v>
      </c>
      <c r="AQ940" s="42">
        <v>0</v>
      </c>
      <c r="AR940" s="42">
        <v>0</v>
      </c>
      <c r="AS940" s="42">
        <v>0</v>
      </c>
      <c r="AT940" s="42">
        <v>0</v>
      </c>
      <c r="AU940" s="42">
        <f t="shared" si="2924"/>
        <v>118.1</v>
      </c>
      <c r="AV940" s="42">
        <f t="shared" si="2925"/>
        <v>0</v>
      </c>
      <c r="AW940" s="42">
        <f t="shared" si="2926"/>
        <v>118.1</v>
      </c>
      <c r="AX940" s="42">
        <f t="shared" si="2927"/>
        <v>118.1</v>
      </c>
      <c r="AY940" s="42">
        <f t="shared" si="2928"/>
        <v>118.1</v>
      </c>
      <c r="AZ940" s="42"/>
      <c r="BA940" s="43">
        <f t="shared" si="2929"/>
        <v>77.906858594411517</v>
      </c>
      <c r="BB940" s="44"/>
    </row>
    <row r="941" spans="2:54" ht="46.8" x14ac:dyDescent="0.3">
      <c r="B941" s="38" t="s">
        <v>546</v>
      </c>
      <c r="C941" s="38" t="s">
        <v>94</v>
      </c>
      <c r="D941" s="38" t="s">
        <v>339</v>
      </c>
      <c r="E941" s="39" t="str">
        <f t="shared" si="2921"/>
        <v>0310</v>
      </c>
      <c r="F941" s="38" t="s">
        <v>78</v>
      </c>
      <c r="G941" s="39"/>
      <c r="H941" s="40" t="s">
        <v>79</v>
      </c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>
        <f t="shared" ref="T941:T943" si="2936">T942</f>
        <v>0</v>
      </c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42">
        <f t="shared" ref="AF941:AF946" si="2937">AF942</f>
        <v>2379.1880000000001</v>
      </c>
      <c r="AG941" s="42">
        <f t="shared" ref="AG941:AG946" si="2938">AG942</f>
        <v>0</v>
      </c>
      <c r="AH941" s="42">
        <f t="shared" ref="AH941:AH946" si="2939">AH942</f>
        <v>0</v>
      </c>
      <c r="AI941" s="42">
        <f t="shared" ref="AI941:AI946" si="2940">AI942</f>
        <v>0</v>
      </c>
      <c r="AJ941" s="42">
        <f t="shared" ref="AJ941:AJ946" si="2941">AJ942</f>
        <v>0</v>
      </c>
      <c r="AK941" s="42">
        <f t="shared" ref="AK941:AK946" si="2942">AK942</f>
        <v>0</v>
      </c>
      <c r="AL941" s="42">
        <f t="shared" ref="AL941:AL946" si="2943">AL942</f>
        <v>2379.1880000000001</v>
      </c>
      <c r="AM941" s="42">
        <f t="shared" ref="AM941:AM946" si="2944">AM942</f>
        <v>0</v>
      </c>
      <c r="AN941" s="42">
        <f t="shared" ref="AN941:AN946" si="2945">AN942</f>
        <v>0</v>
      </c>
      <c r="AO941" s="14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  <c r="BA941" s="49">
        <f t="shared" si="2929"/>
        <v>100</v>
      </c>
      <c r="BB941" s="44"/>
    </row>
    <row r="942" spans="2:54" x14ac:dyDescent="0.3">
      <c r="B942" s="38" t="s">
        <v>546</v>
      </c>
      <c r="C942" s="38" t="s">
        <v>94</v>
      </c>
      <c r="D942" s="38" t="s">
        <v>339</v>
      </c>
      <c r="E942" s="39" t="str">
        <f t="shared" si="2921"/>
        <v>0310</v>
      </c>
      <c r="F942" s="38" t="s">
        <v>88</v>
      </c>
      <c r="G942" s="39"/>
      <c r="H942" s="40" t="s">
        <v>89</v>
      </c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>
        <f t="shared" si="2936"/>
        <v>0</v>
      </c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42">
        <f t="shared" si="2937"/>
        <v>2379.1880000000001</v>
      </c>
      <c r="AG942" s="42">
        <f t="shared" si="2938"/>
        <v>0</v>
      </c>
      <c r="AH942" s="42">
        <f t="shared" si="2939"/>
        <v>0</v>
      </c>
      <c r="AI942" s="42">
        <f t="shared" si="2940"/>
        <v>0</v>
      </c>
      <c r="AJ942" s="42">
        <f t="shared" si="2941"/>
        <v>0</v>
      </c>
      <c r="AK942" s="42">
        <f t="shared" si="2942"/>
        <v>0</v>
      </c>
      <c r="AL942" s="42">
        <f t="shared" si="2943"/>
        <v>2379.1880000000001</v>
      </c>
      <c r="AM942" s="42">
        <f t="shared" si="2944"/>
        <v>0</v>
      </c>
      <c r="AN942" s="42">
        <f t="shared" si="2945"/>
        <v>0</v>
      </c>
      <c r="AO942" s="14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9">
        <f t="shared" si="2929"/>
        <v>100</v>
      </c>
      <c r="BB942" s="44"/>
    </row>
    <row r="943" spans="2:54" x14ac:dyDescent="0.3">
      <c r="B943" s="38" t="s">
        <v>546</v>
      </c>
      <c r="C943" s="38" t="s">
        <v>94</v>
      </c>
      <c r="D943" s="38" t="s">
        <v>339</v>
      </c>
      <c r="E943" s="39" t="str">
        <f t="shared" si="2921"/>
        <v>0310</v>
      </c>
      <c r="F943" s="38" t="s">
        <v>90</v>
      </c>
      <c r="G943" s="39"/>
      <c r="H943" s="40" t="s">
        <v>91</v>
      </c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>
        <f t="shared" si="2936"/>
        <v>0</v>
      </c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42">
        <f t="shared" si="2937"/>
        <v>2379.1880000000001</v>
      </c>
      <c r="AG943" s="42">
        <f t="shared" si="2938"/>
        <v>0</v>
      </c>
      <c r="AH943" s="42">
        <f t="shared" si="2939"/>
        <v>0</v>
      </c>
      <c r="AI943" s="42">
        <f t="shared" si="2940"/>
        <v>0</v>
      </c>
      <c r="AJ943" s="42">
        <f t="shared" si="2941"/>
        <v>0</v>
      </c>
      <c r="AK943" s="42">
        <f t="shared" si="2942"/>
        <v>0</v>
      </c>
      <c r="AL943" s="42">
        <f t="shared" si="2943"/>
        <v>2379.1880000000001</v>
      </c>
      <c r="AM943" s="42">
        <f t="shared" si="2944"/>
        <v>0</v>
      </c>
      <c r="AN943" s="42">
        <f t="shared" si="2945"/>
        <v>0</v>
      </c>
      <c r="AO943" s="14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9">
        <f t="shared" si="2929"/>
        <v>100</v>
      </c>
      <c r="BB943" s="44"/>
    </row>
    <row r="944" spans="2:54" ht="31.2" x14ac:dyDescent="0.3">
      <c r="B944" s="38" t="s">
        <v>546</v>
      </c>
      <c r="C944" s="38" t="s">
        <v>94</v>
      </c>
      <c r="D944" s="38" t="s">
        <v>339</v>
      </c>
      <c r="E944" s="39" t="str">
        <f t="shared" si="2921"/>
        <v>0310</v>
      </c>
      <c r="F944" s="38" t="s">
        <v>90</v>
      </c>
      <c r="G944" s="38" t="s">
        <v>54</v>
      </c>
      <c r="H944" s="40" t="s">
        <v>55</v>
      </c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>
        <v>0</v>
      </c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42">
        <v>2379.1880000000001</v>
      </c>
      <c r="AG944" s="42"/>
      <c r="AH944" s="42">
        <v>0</v>
      </c>
      <c r="AI944" s="42">
        <v>0</v>
      </c>
      <c r="AJ944" s="42">
        <v>0</v>
      </c>
      <c r="AK944" s="42">
        <v>0</v>
      </c>
      <c r="AL944" s="42">
        <v>2379.1880000000001</v>
      </c>
      <c r="AM944" s="42">
        <v>0</v>
      </c>
      <c r="AN944" s="42">
        <v>0</v>
      </c>
      <c r="AO944" s="14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9">
        <f t="shared" si="2929"/>
        <v>100</v>
      </c>
      <c r="BB944" s="44"/>
    </row>
    <row r="945" spans="2:54" s="30" customFormat="1" ht="31.2" x14ac:dyDescent="0.3">
      <c r="B945" s="31" t="s">
        <v>546</v>
      </c>
      <c r="C945" s="31" t="s">
        <v>94</v>
      </c>
      <c r="D945" s="31" t="s">
        <v>172</v>
      </c>
      <c r="E945" s="29" t="str">
        <f t="shared" si="2921"/>
        <v>0314</v>
      </c>
      <c r="F945" s="31"/>
      <c r="G945" s="29"/>
      <c r="H945" s="32" t="s">
        <v>173</v>
      </c>
      <c r="I945" s="33">
        <f t="shared" ref="I945:I946" si="2946">I946</f>
        <v>2511.5</v>
      </c>
      <c r="J945" s="33">
        <f t="shared" ref="J945:J946" si="2947">J946</f>
        <v>2603</v>
      </c>
      <c r="K945" s="33">
        <f t="shared" ref="K945:K946" si="2948">K946</f>
        <v>2603</v>
      </c>
      <c r="L945" s="33">
        <f t="shared" ref="L945:L946" si="2949">L946</f>
        <v>0</v>
      </c>
      <c r="M945" s="33">
        <f t="shared" ref="M945:M946" si="2950">M946</f>
        <v>0</v>
      </c>
      <c r="N945" s="33">
        <f t="shared" ref="N945:N946" si="2951">N946</f>
        <v>0</v>
      </c>
      <c r="O945" s="33">
        <f t="shared" ref="O945:O946" si="2952">O946</f>
        <v>0</v>
      </c>
      <c r="P945" s="33">
        <f t="shared" ref="P945:P946" si="2953">P946</f>
        <v>0</v>
      </c>
      <c r="Q945" s="33">
        <f t="shared" ref="Q945:Q946" si="2954">Q946</f>
        <v>0</v>
      </c>
      <c r="R945" s="33">
        <f t="shared" ref="R945:R946" si="2955">R946</f>
        <v>0</v>
      </c>
      <c r="S945" s="33">
        <f t="shared" ref="S945:S946" si="2956">S946</f>
        <v>0</v>
      </c>
      <c r="T945" s="33">
        <f t="shared" ref="T945:T965" si="2957">I945+L945+S945+R945+Q945+P945+O945</f>
        <v>2511.5</v>
      </c>
      <c r="U945" s="33">
        <f t="shared" si="2922"/>
        <v>2603</v>
      </c>
      <c r="V945" s="33">
        <f t="shared" si="2923"/>
        <v>2603</v>
      </c>
      <c r="W945" s="33">
        <f t="shared" ref="W945:W946" si="2958">W946</f>
        <v>0</v>
      </c>
      <c r="X945" s="33">
        <f t="shared" ref="X945:X946" si="2959">X946</f>
        <v>0</v>
      </c>
      <c r="Y945" s="33">
        <f t="shared" ref="Y945:Y946" si="2960">Y946</f>
        <v>0</v>
      </c>
      <c r="Z945" s="33">
        <f t="shared" ref="Z945:Z946" si="2961">Z946</f>
        <v>0</v>
      </c>
      <c r="AA945" s="33">
        <f t="shared" ref="AA945:AA946" si="2962">AA946</f>
        <v>0</v>
      </c>
      <c r="AB945" s="33">
        <f t="shared" ref="AB945:AB946" si="2963">AB946</f>
        <v>0</v>
      </c>
      <c r="AC945" s="33">
        <f t="shared" ref="AC945:AC946" si="2964">AC946</f>
        <v>0</v>
      </c>
      <c r="AD945" s="33">
        <f t="shared" ref="AD945:AD946" si="2965">AD946</f>
        <v>0</v>
      </c>
      <c r="AE945" s="33">
        <f t="shared" ref="AE945:AE946" si="2966">AE946</f>
        <v>0</v>
      </c>
      <c r="AF945" s="34">
        <f t="shared" si="2937"/>
        <v>2332.7660000000001</v>
      </c>
      <c r="AG945" s="34">
        <f t="shared" si="2938"/>
        <v>0</v>
      </c>
      <c r="AH945" s="34">
        <f t="shared" si="2939"/>
        <v>2332.7660000000001</v>
      </c>
      <c r="AI945" s="34">
        <f t="shared" si="2940"/>
        <v>0</v>
      </c>
      <c r="AJ945" s="34">
        <f t="shared" si="2941"/>
        <v>0</v>
      </c>
      <c r="AK945" s="34">
        <f t="shared" si="2942"/>
        <v>0</v>
      </c>
      <c r="AL945" s="34">
        <f t="shared" si="2943"/>
        <v>2331.32584</v>
      </c>
      <c r="AM945" s="34">
        <f t="shared" si="2944"/>
        <v>2331.32584</v>
      </c>
      <c r="AN945" s="34">
        <f t="shared" si="2945"/>
        <v>0</v>
      </c>
      <c r="AO945" s="36">
        <f t="shared" ref="AO945:AO946" si="2967">AO946</f>
        <v>1276.4581800000001</v>
      </c>
      <c r="AP945" s="36">
        <f t="shared" ref="AP945:AP946" si="2968">AP946</f>
        <v>2432.7660000000001</v>
      </c>
      <c r="AQ945" s="36">
        <f t="shared" ref="AQ945:AQ946" si="2969">AQ946</f>
        <v>0</v>
      </c>
      <c r="AR945" s="36">
        <f t="shared" ref="AR945:AR946" si="2970">AR946</f>
        <v>0</v>
      </c>
      <c r="AS945" s="36">
        <f t="shared" ref="AS945:AS946" si="2971">AS946</f>
        <v>0</v>
      </c>
      <c r="AT945" s="36">
        <f t="shared" ref="AT945:AT946" si="2972">AT946</f>
        <v>0</v>
      </c>
      <c r="AU945" s="36">
        <f t="shared" si="2924"/>
        <v>2432.7660000000001</v>
      </c>
      <c r="AV945" s="36">
        <f t="shared" si="2925"/>
        <v>78.733999999999924</v>
      </c>
      <c r="AW945" s="36">
        <f t="shared" si="2926"/>
        <v>2511.5</v>
      </c>
      <c r="AX945" s="36">
        <f t="shared" si="2927"/>
        <v>2603</v>
      </c>
      <c r="AY945" s="36">
        <f t="shared" si="2928"/>
        <v>2603</v>
      </c>
      <c r="AZ945" s="36">
        <f t="shared" ref="AZ945:AZ946" si="2973">AZ946</f>
        <v>0</v>
      </c>
      <c r="BA945" s="37">
        <f t="shared" si="2929"/>
        <v>99.93826384643809</v>
      </c>
      <c r="BB945" s="20"/>
    </row>
    <row r="946" spans="2:54" ht="31.2" x14ac:dyDescent="0.3">
      <c r="B946" s="38" t="s">
        <v>546</v>
      </c>
      <c r="C946" s="38" t="s">
        <v>94</v>
      </c>
      <c r="D946" s="38" t="s">
        <v>172</v>
      </c>
      <c r="E946" s="39" t="str">
        <f t="shared" si="2921"/>
        <v>0314</v>
      </c>
      <c r="F946" s="38" t="s">
        <v>72</v>
      </c>
      <c r="G946" s="39"/>
      <c r="H946" s="40" t="s">
        <v>73</v>
      </c>
      <c r="I946" s="18">
        <f t="shared" si="2946"/>
        <v>2511.5</v>
      </c>
      <c r="J946" s="18">
        <f t="shared" si="2947"/>
        <v>2603</v>
      </c>
      <c r="K946" s="18">
        <f t="shared" si="2948"/>
        <v>2603</v>
      </c>
      <c r="L946" s="18">
        <f t="shared" si="2949"/>
        <v>0</v>
      </c>
      <c r="M946" s="18">
        <f t="shared" si="2950"/>
        <v>0</v>
      </c>
      <c r="N946" s="18">
        <f t="shared" si="2951"/>
        <v>0</v>
      </c>
      <c r="O946" s="18">
        <f t="shared" si="2952"/>
        <v>0</v>
      </c>
      <c r="P946" s="18">
        <f t="shared" si="2953"/>
        <v>0</v>
      </c>
      <c r="Q946" s="18">
        <f t="shared" si="2954"/>
        <v>0</v>
      </c>
      <c r="R946" s="18">
        <f t="shared" si="2955"/>
        <v>0</v>
      </c>
      <c r="S946" s="18">
        <f t="shared" si="2956"/>
        <v>0</v>
      </c>
      <c r="T946" s="18">
        <f t="shared" si="2957"/>
        <v>2511.5</v>
      </c>
      <c r="U946" s="18">
        <f t="shared" si="2922"/>
        <v>2603</v>
      </c>
      <c r="V946" s="18">
        <f t="shared" si="2923"/>
        <v>2603</v>
      </c>
      <c r="W946" s="18">
        <f t="shared" si="2958"/>
        <v>0</v>
      </c>
      <c r="X946" s="18">
        <f t="shared" si="2959"/>
        <v>0</v>
      </c>
      <c r="Y946" s="18">
        <f t="shared" si="2960"/>
        <v>0</v>
      </c>
      <c r="Z946" s="18">
        <f t="shared" si="2961"/>
        <v>0</v>
      </c>
      <c r="AA946" s="18">
        <f t="shared" si="2962"/>
        <v>0</v>
      </c>
      <c r="AB946" s="18">
        <f t="shared" si="2963"/>
        <v>0</v>
      </c>
      <c r="AC946" s="18">
        <f t="shared" si="2964"/>
        <v>0</v>
      </c>
      <c r="AD946" s="18">
        <f t="shared" si="2965"/>
        <v>0</v>
      </c>
      <c r="AE946" s="18">
        <f t="shared" si="2966"/>
        <v>0</v>
      </c>
      <c r="AF946" s="41">
        <f t="shared" si="2937"/>
        <v>2332.7660000000001</v>
      </c>
      <c r="AG946" s="41">
        <f t="shared" si="2938"/>
        <v>0</v>
      </c>
      <c r="AH946" s="41">
        <f t="shared" si="2939"/>
        <v>2332.7660000000001</v>
      </c>
      <c r="AI946" s="41">
        <f t="shared" si="2940"/>
        <v>0</v>
      </c>
      <c r="AJ946" s="41">
        <f t="shared" si="2941"/>
        <v>0</v>
      </c>
      <c r="AK946" s="41">
        <f t="shared" si="2942"/>
        <v>0</v>
      </c>
      <c r="AL946" s="41">
        <f t="shared" si="2943"/>
        <v>2331.32584</v>
      </c>
      <c r="AM946" s="41">
        <f t="shared" si="2944"/>
        <v>2331.32584</v>
      </c>
      <c r="AN946" s="41">
        <f t="shared" si="2945"/>
        <v>0</v>
      </c>
      <c r="AO946" s="14">
        <f t="shared" si="2967"/>
        <v>1276.4581800000001</v>
      </c>
      <c r="AP946" s="42">
        <f t="shared" si="2968"/>
        <v>2432.7660000000001</v>
      </c>
      <c r="AQ946" s="42">
        <f t="shared" si="2969"/>
        <v>0</v>
      </c>
      <c r="AR946" s="42">
        <f t="shared" si="2970"/>
        <v>0</v>
      </c>
      <c r="AS946" s="42">
        <f t="shared" si="2971"/>
        <v>0</v>
      </c>
      <c r="AT946" s="42">
        <f t="shared" si="2972"/>
        <v>0</v>
      </c>
      <c r="AU946" s="42">
        <f t="shared" si="2924"/>
        <v>2432.7660000000001</v>
      </c>
      <c r="AV946" s="42">
        <f t="shared" si="2925"/>
        <v>78.733999999999924</v>
      </c>
      <c r="AW946" s="42">
        <f t="shared" si="2926"/>
        <v>2511.5</v>
      </c>
      <c r="AX946" s="42">
        <f t="shared" si="2927"/>
        <v>2603</v>
      </c>
      <c r="AY946" s="42">
        <f t="shared" si="2928"/>
        <v>2603</v>
      </c>
      <c r="AZ946" s="42">
        <f t="shared" si="2973"/>
        <v>0</v>
      </c>
      <c r="BA946" s="43">
        <f t="shared" si="2929"/>
        <v>99.93826384643809</v>
      </c>
      <c r="BB946" s="20"/>
    </row>
    <row r="947" spans="2:54" x14ac:dyDescent="0.3">
      <c r="B947" s="38" t="s">
        <v>546</v>
      </c>
      <c r="C947" s="38" t="s">
        <v>94</v>
      </c>
      <c r="D947" s="38" t="s">
        <v>172</v>
      </c>
      <c r="E947" s="39" t="str">
        <f t="shared" si="2921"/>
        <v>0314</v>
      </c>
      <c r="F947" s="38" t="s">
        <v>74</v>
      </c>
      <c r="G947" s="39"/>
      <c r="H947" s="40" t="s">
        <v>75</v>
      </c>
      <c r="I947" s="18">
        <f t="shared" ref="I947:S947" si="2974">I948+I950</f>
        <v>2511.5</v>
      </c>
      <c r="J947" s="18">
        <f t="shared" si="2974"/>
        <v>2603</v>
      </c>
      <c r="K947" s="18">
        <f t="shared" si="2974"/>
        <v>2603</v>
      </c>
      <c r="L947" s="18">
        <f t="shared" si="2974"/>
        <v>0</v>
      </c>
      <c r="M947" s="18">
        <f t="shared" si="2974"/>
        <v>0</v>
      </c>
      <c r="N947" s="18">
        <f t="shared" si="2974"/>
        <v>0</v>
      </c>
      <c r="O947" s="18">
        <f t="shared" si="2974"/>
        <v>0</v>
      </c>
      <c r="P947" s="18">
        <f t="shared" si="2974"/>
        <v>0</v>
      </c>
      <c r="Q947" s="18">
        <f t="shared" si="2974"/>
        <v>0</v>
      </c>
      <c r="R947" s="18">
        <f t="shared" si="2974"/>
        <v>0</v>
      </c>
      <c r="S947" s="18">
        <f t="shared" si="2974"/>
        <v>0</v>
      </c>
      <c r="T947" s="18">
        <f t="shared" si="2957"/>
        <v>2511.5</v>
      </c>
      <c r="U947" s="18">
        <f t="shared" si="2922"/>
        <v>2603</v>
      </c>
      <c r="V947" s="18">
        <f t="shared" si="2923"/>
        <v>2603</v>
      </c>
      <c r="W947" s="18">
        <f t="shared" ref="W947:AT947" si="2975">W948+W950</f>
        <v>0</v>
      </c>
      <c r="X947" s="18">
        <f t="shared" si="2975"/>
        <v>0</v>
      </c>
      <c r="Y947" s="18">
        <f t="shared" si="2975"/>
        <v>0</v>
      </c>
      <c r="Z947" s="18">
        <f t="shared" si="2975"/>
        <v>0</v>
      </c>
      <c r="AA947" s="18">
        <f t="shared" si="2975"/>
        <v>0</v>
      </c>
      <c r="AB947" s="18">
        <f t="shared" si="2975"/>
        <v>0</v>
      </c>
      <c r="AC947" s="18">
        <f t="shared" si="2975"/>
        <v>0</v>
      </c>
      <c r="AD947" s="18">
        <f t="shared" si="2975"/>
        <v>0</v>
      </c>
      <c r="AE947" s="18">
        <f t="shared" si="2975"/>
        <v>0</v>
      </c>
      <c r="AF947" s="41">
        <f t="shared" si="2975"/>
        <v>2332.7660000000001</v>
      </c>
      <c r="AG947" s="41">
        <f t="shared" si="2975"/>
        <v>0</v>
      </c>
      <c r="AH947" s="41">
        <f t="shared" si="2975"/>
        <v>2332.7660000000001</v>
      </c>
      <c r="AI947" s="41">
        <f t="shared" si="2975"/>
        <v>0</v>
      </c>
      <c r="AJ947" s="41">
        <f t="shared" si="2975"/>
        <v>0</v>
      </c>
      <c r="AK947" s="41">
        <f t="shared" si="2975"/>
        <v>0</v>
      </c>
      <c r="AL947" s="41">
        <f t="shared" si="2975"/>
        <v>2331.32584</v>
      </c>
      <c r="AM947" s="41">
        <f t="shared" si="2975"/>
        <v>2331.32584</v>
      </c>
      <c r="AN947" s="41">
        <f t="shared" si="2975"/>
        <v>0</v>
      </c>
      <c r="AO947" s="42">
        <f t="shared" si="2975"/>
        <v>1276.4581800000001</v>
      </c>
      <c r="AP947" s="42">
        <f t="shared" si="2975"/>
        <v>2432.7660000000001</v>
      </c>
      <c r="AQ947" s="42">
        <f t="shared" si="2975"/>
        <v>0</v>
      </c>
      <c r="AR947" s="42">
        <f t="shared" si="2975"/>
        <v>0</v>
      </c>
      <c r="AS947" s="42">
        <f t="shared" si="2975"/>
        <v>0</v>
      </c>
      <c r="AT947" s="42">
        <f t="shared" si="2975"/>
        <v>0</v>
      </c>
      <c r="AU947" s="42">
        <f t="shared" si="2924"/>
        <v>2432.7660000000001</v>
      </c>
      <c r="AV947" s="42">
        <f t="shared" si="2925"/>
        <v>78.733999999999924</v>
      </c>
      <c r="AW947" s="42">
        <f t="shared" si="2926"/>
        <v>2511.5</v>
      </c>
      <c r="AX947" s="42">
        <f t="shared" si="2927"/>
        <v>2603</v>
      </c>
      <c r="AY947" s="42">
        <f t="shared" si="2928"/>
        <v>2603</v>
      </c>
      <c r="AZ947" s="42">
        <f>AZ948+AZ950</f>
        <v>0</v>
      </c>
      <c r="BA947" s="43">
        <f t="shared" si="2929"/>
        <v>99.93826384643809</v>
      </c>
      <c r="BB947" s="20"/>
    </row>
    <row r="948" spans="2:54" ht="31.2" x14ac:dyDescent="0.3">
      <c r="B948" s="38" t="s">
        <v>546</v>
      </c>
      <c r="C948" s="38" t="s">
        <v>94</v>
      </c>
      <c r="D948" s="38" t="s">
        <v>172</v>
      </c>
      <c r="E948" s="39" t="str">
        <f t="shared" si="2921"/>
        <v>0314</v>
      </c>
      <c r="F948" s="38" t="s">
        <v>174</v>
      </c>
      <c r="G948" s="39"/>
      <c r="H948" s="40" t="s">
        <v>175</v>
      </c>
      <c r="I948" s="18">
        <f t="shared" ref="I948:S948" si="2976">I949</f>
        <v>416.5</v>
      </c>
      <c r="J948" s="18">
        <f t="shared" si="2976"/>
        <v>416.5</v>
      </c>
      <c r="K948" s="18">
        <f t="shared" si="2976"/>
        <v>416.5</v>
      </c>
      <c r="L948" s="18">
        <f t="shared" si="2976"/>
        <v>0</v>
      </c>
      <c r="M948" s="18">
        <f t="shared" si="2976"/>
        <v>0</v>
      </c>
      <c r="N948" s="18">
        <f t="shared" si="2976"/>
        <v>0</v>
      </c>
      <c r="O948" s="18">
        <f t="shared" si="2976"/>
        <v>0</v>
      </c>
      <c r="P948" s="18">
        <f t="shared" si="2976"/>
        <v>0</v>
      </c>
      <c r="Q948" s="18">
        <f t="shared" si="2976"/>
        <v>0</v>
      </c>
      <c r="R948" s="18">
        <f t="shared" si="2976"/>
        <v>0</v>
      </c>
      <c r="S948" s="18">
        <f t="shared" si="2976"/>
        <v>0</v>
      </c>
      <c r="T948" s="18">
        <f t="shared" si="2957"/>
        <v>416.5</v>
      </c>
      <c r="U948" s="18">
        <f t="shared" si="2922"/>
        <v>416.5</v>
      </c>
      <c r="V948" s="18">
        <f t="shared" si="2923"/>
        <v>416.5</v>
      </c>
      <c r="W948" s="18">
        <f t="shared" ref="W948:AT948" si="2977">W949</f>
        <v>0</v>
      </c>
      <c r="X948" s="18">
        <f t="shared" si="2977"/>
        <v>0</v>
      </c>
      <c r="Y948" s="18">
        <f t="shared" si="2977"/>
        <v>0</v>
      </c>
      <c r="Z948" s="18">
        <f t="shared" si="2977"/>
        <v>0</v>
      </c>
      <c r="AA948" s="18">
        <f t="shared" si="2977"/>
        <v>0</v>
      </c>
      <c r="AB948" s="18">
        <f t="shared" si="2977"/>
        <v>0</v>
      </c>
      <c r="AC948" s="18">
        <f t="shared" si="2977"/>
        <v>0</v>
      </c>
      <c r="AD948" s="18">
        <f t="shared" si="2977"/>
        <v>0</v>
      </c>
      <c r="AE948" s="18">
        <f t="shared" si="2977"/>
        <v>0</v>
      </c>
      <c r="AF948" s="41">
        <f t="shared" si="2977"/>
        <v>416.5</v>
      </c>
      <c r="AG948" s="41">
        <f t="shared" si="2977"/>
        <v>0</v>
      </c>
      <c r="AH948" s="41">
        <f t="shared" si="2977"/>
        <v>416.5</v>
      </c>
      <c r="AI948" s="41">
        <f t="shared" si="2977"/>
        <v>0</v>
      </c>
      <c r="AJ948" s="41">
        <f t="shared" si="2977"/>
        <v>0</v>
      </c>
      <c r="AK948" s="41">
        <f t="shared" si="2977"/>
        <v>0</v>
      </c>
      <c r="AL948" s="41">
        <f t="shared" si="2977"/>
        <v>415.06</v>
      </c>
      <c r="AM948" s="41">
        <f t="shared" si="2977"/>
        <v>415.06</v>
      </c>
      <c r="AN948" s="41">
        <f t="shared" si="2977"/>
        <v>0</v>
      </c>
      <c r="AO948" s="14">
        <f t="shared" si="2977"/>
        <v>142.46</v>
      </c>
      <c r="AP948" s="42">
        <f t="shared" si="2977"/>
        <v>416.5</v>
      </c>
      <c r="AQ948" s="42">
        <f t="shared" si="2977"/>
        <v>0</v>
      </c>
      <c r="AR948" s="42">
        <f t="shared" si="2977"/>
        <v>0</v>
      </c>
      <c r="AS948" s="42">
        <f t="shared" si="2977"/>
        <v>0</v>
      </c>
      <c r="AT948" s="42">
        <f t="shared" si="2977"/>
        <v>0</v>
      </c>
      <c r="AU948" s="42">
        <f t="shared" si="2924"/>
        <v>416.5</v>
      </c>
      <c r="AV948" s="42">
        <f t="shared" si="2925"/>
        <v>0</v>
      </c>
      <c r="AW948" s="42">
        <f t="shared" si="2926"/>
        <v>416.5</v>
      </c>
      <c r="AX948" s="42">
        <f t="shared" si="2927"/>
        <v>416.5</v>
      </c>
      <c r="AY948" s="42">
        <f t="shared" si="2928"/>
        <v>416.5</v>
      </c>
      <c r="AZ948" s="42">
        <f>AZ949</f>
        <v>0</v>
      </c>
      <c r="BA948" s="43">
        <f t="shared" si="2929"/>
        <v>99.654261704681872</v>
      </c>
      <c r="BB948" s="20"/>
    </row>
    <row r="949" spans="2:54" ht="31.2" x14ac:dyDescent="0.3">
      <c r="B949" s="38" t="s">
        <v>546</v>
      </c>
      <c r="C949" s="38" t="s">
        <v>94</v>
      </c>
      <c r="D949" s="38" t="s">
        <v>172</v>
      </c>
      <c r="E949" s="39" t="str">
        <f t="shared" si="2921"/>
        <v>0314</v>
      </c>
      <c r="F949" s="38" t="s">
        <v>174</v>
      </c>
      <c r="G949" s="38" t="s">
        <v>54</v>
      </c>
      <c r="H949" s="40" t="s">
        <v>55</v>
      </c>
      <c r="I949" s="18">
        <v>416.5</v>
      </c>
      <c r="J949" s="18">
        <v>416.5</v>
      </c>
      <c r="K949" s="18">
        <v>416.5</v>
      </c>
      <c r="L949" s="18"/>
      <c r="M949" s="18"/>
      <c r="N949" s="18"/>
      <c r="O949" s="18">
        <v>0</v>
      </c>
      <c r="P949" s="18">
        <v>0</v>
      </c>
      <c r="Q949" s="18">
        <v>0</v>
      </c>
      <c r="R949" s="18">
        <v>0</v>
      </c>
      <c r="S949" s="18"/>
      <c r="T949" s="18">
        <f t="shared" si="2957"/>
        <v>416.5</v>
      </c>
      <c r="U949" s="18">
        <f t="shared" si="2922"/>
        <v>416.5</v>
      </c>
      <c r="V949" s="18">
        <f t="shared" si="2923"/>
        <v>416.5</v>
      </c>
      <c r="W949" s="18"/>
      <c r="X949" s="18"/>
      <c r="Y949" s="18"/>
      <c r="Z949" s="18"/>
      <c r="AA949" s="18"/>
      <c r="AB949" s="18"/>
      <c r="AC949" s="18"/>
      <c r="AD949" s="18"/>
      <c r="AE949" s="18"/>
      <c r="AF949" s="41">
        <v>416.5</v>
      </c>
      <c r="AG949" s="41"/>
      <c r="AH949" s="41">
        <f>AF949</f>
        <v>416.5</v>
      </c>
      <c r="AI949" s="41">
        <f>AG949</f>
        <v>0</v>
      </c>
      <c r="AJ949" s="41">
        <v>0</v>
      </c>
      <c r="AK949" s="41">
        <v>0</v>
      </c>
      <c r="AL949" s="41">
        <v>415.06</v>
      </c>
      <c r="AM949" s="41">
        <f>AL949</f>
        <v>415.06</v>
      </c>
      <c r="AN949" s="41">
        <v>0</v>
      </c>
      <c r="AO949" s="42">
        <v>142.46</v>
      </c>
      <c r="AP949" s="42">
        <v>416.5</v>
      </c>
      <c r="AQ949" s="42">
        <v>0</v>
      </c>
      <c r="AR949" s="42">
        <v>0</v>
      </c>
      <c r="AS949" s="42">
        <v>0</v>
      </c>
      <c r="AT949" s="42">
        <v>0</v>
      </c>
      <c r="AU949" s="42">
        <f t="shared" si="2924"/>
        <v>416.5</v>
      </c>
      <c r="AV949" s="42">
        <f t="shared" si="2925"/>
        <v>0</v>
      </c>
      <c r="AW949" s="42">
        <f t="shared" si="2926"/>
        <v>416.5</v>
      </c>
      <c r="AX949" s="42">
        <f t="shared" si="2927"/>
        <v>416.5</v>
      </c>
      <c r="AY949" s="42">
        <f t="shared" si="2928"/>
        <v>416.5</v>
      </c>
      <c r="AZ949" s="42"/>
      <c r="BA949" s="43">
        <f t="shared" si="2929"/>
        <v>99.654261704681872</v>
      </c>
      <c r="BB949" s="44"/>
    </row>
    <row r="950" spans="2:54" ht="46.8" x14ac:dyDescent="0.3">
      <c r="B950" s="38" t="s">
        <v>546</v>
      </c>
      <c r="C950" s="38" t="s">
        <v>94</v>
      </c>
      <c r="D950" s="38" t="s">
        <v>172</v>
      </c>
      <c r="E950" s="39" t="str">
        <f t="shared" si="2921"/>
        <v>0314</v>
      </c>
      <c r="F950" s="38" t="s">
        <v>507</v>
      </c>
      <c r="G950" s="39"/>
      <c r="H950" s="40" t="s">
        <v>508</v>
      </c>
      <c r="I950" s="18">
        <f t="shared" ref="I950:S950" si="2978">I951+I952</f>
        <v>2095</v>
      </c>
      <c r="J950" s="18">
        <f t="shared" si="2978"/>
        <v>2186.5</v>
      </c>
      <c r="K950" s="18">
        <f t="shared" si="2978"/>
        <v>2186.5</v>
      </c>
      <c r="L950" s="18">
        <f t="shared" si="2978"/>
        <v>0</v>
      </c>
      <c r="M950" s="18">
        <f t="shared" si="2978"/>
        <v>0</v>
      </c>
      <c r="N950" s="18">
        <f t="shared" si="2978"/>
        <v>0</v>
      </c>
      <c r="O950" s="18">
        <f t="shared" si="2978"/>
        <v>0</v>
      </c>
      <c r="P950" s="18">
        <f t="shared" si="2978"/>
        <v>0</v>
      </c>
      <c r="Q950" s="18">
        <f t="shared" si="2978"/>
        <v>0</v>
      </c>
      <c r="R950" s="18">
        <f t="shared" si="2978"/>
        <v>0</v>
      </c>
      <c r="S950" s="18">
        <f t="shared" si="2978"/>
        <v>0</v>
      </c>
      <c r="T950" s="18">
        <f t="shared" si="2957"/>
        <v>2095</v>
      </c>
      <c r="U950" s="18">
        <f t="shared" si="2922"/>
        <v>2186.5</v>
      </c>
      <c r="V950" s="18">
        <f t="shared" si="2923"/>
        <v>2186.5</v>
      </c>
      <c r="W950" s="18">
        <f t="shared" ref="W950:AT950" si="2979">W951+W952</f>
        <v>0</v>
      </c>
      <c r="X950" s="18">
        <f t="shared" si="2979"/>
        <v>0</v>
      </c>
      <c r="Y950" s="18">
        <f t="shared" si="2979"/>
        <v>0</v>
      </c>
      <c r="Z950" s="18">
        <f t="shared" si="2979"/>
        <v>0</v>
      </c>
      <c r="AA950" s="18">
        <f t="shared" si="2979"/>
        <v>0</v>
      </c>
      <c r="AB950" s="18">
        <f t="shared" si="2979"/>
        <v>0</v>
      </c>
      <c r="AC950" s="18">
        <f t="shared" si="2979"/>
        <v>0</v>
      </c>
      <c r="AD950" s="18">
        <f t="shared" si="2979"/>
        <v>0</v>
      </c>
      <c r="AE950" s="18">
        <f t="shared" si="2979"/>
        <v>0</v>
      </c>
      <c r="AF950" s="41">
        <f t="shared" si="2979"/>
        <v>1916.2660000000001</v>
      </c>
      <c r="AG950" s="41">
        <f t="shared" si="2979"/>
        <v>0</v>
      </c>
      <c r="AH950" s="41">
        <f t="shared" si="2979"/>
        <v>1916.2660000000001</v>
      </c>
      <c r="AI950" s="41">
        <f t="shared" si="2979"/>
        <v>0</v>
      </c>
      <c r="AJ950" s="41">
        <f t="shared" si="2979"/>
        <v>0</v>
      </c>
      <c r="AK950" s="41">
        <f t="shared" si="2979"/>
        <v>0</v>
      </c>
      <c r="AL950" s="41">
        <f t="shared" si="2979"/>
        <v>1916.26584</v>
      </c>
      <c r="AM950" s="41">
        <f t="shared" si="2979"/>
        <v>1916.26584</v>
      </c>
      <c r="AN950" s="41">
        <f t="shared" si="2979"/>
        <v>0</v>
      </c>
      <c r="AO950" s="14">
        <f t="shared" si="2979"/>
        <v>1133.99818</v>
      </c>
      <c r="AP950" s="42">
        <f t="shared" si="2979"/>
        <v>2016.2660000000001</v>
      </c>
      <c r="AQ950" s="42">
        <f t="shared" si="2979"/>
        <v>0</v>
      </c>
      <c r="AR950" s="42">
        <f t="shared" si="2979"/>
        <v>0</v>
      </c>
      <c r="AS950" s="42">
        <f t="shared" si="2979"/>
        <v>0</v>
      </c>
      <c r="AT950" s="42">
        <f t="shared" si="2979"/>
        <v>0</v>
      </c>
      <c r="AU950" s="42">
        <f t="shared" si="2924"/>
        <v>2016.2660000000001</v>
      </c>
      <c r="AV950" s="42">
        <f t="shared" si="2925"/>
        <v>78.733999999999924</v>
      </c>
      <c r="AW950" s="42">
        <f t="shared" si="2926"/>
        <v>2095</v>
      </c>
      <c r="AX950" s="42">
        <f t="shared" si="2927"/>
        <v>2186.5</v>
      </c>
      <c r="AY950" s="42">
        <f t="shared" si="2928"/>
        <v>2186.5</v>
      </c>
      <c r="AZ950" s="42">
        <f>AZ951+AZ952</f>
        <v>0</v>
      </c>
      <c r="BA950" s="43">
        <f t="shared" si="2929"/>
        <v>99.999991650428484</v>
      </c>
      <c r="BB950" s="20"/>
    </row>
    <row r="951" spans="2:54" ht="78" x14ac:dyDescent="0.3">
      <c r="B951" s="38" t="s">
        <v>546</v>
      </c>
      <c r="C951" s="38" t="s">
        <v>94</v>
      </c>
      <c r="D951" s="38" t="s">
        <v>172</v>
      </c>
      <c r="E951" s="39" t="str">
        <f t="shared" si="2921"/>
        <v>0314</v>
      </c>
      <c r="F951" s="38" t="s">
        <v>507</v>
      </c>
      <c r="G951" s="38" t="s">
        <v>66</v>
      </c>
      <c r="H951" s="40" t="s">
        <v>67</v>
      </c>
      <c r="I951" s="18">
        <v>1048.8</v>
      </c>
      <c r="J951" s="18">
        <v>1140</v>
      </c>
      <c r="K951" s="18">
        <v>1140</v>
      </c>
      <c r="L951" s="18"/>
      <c r="M951" s="18"/>
      <c r="N951" s="18"/>
      <c r="O951" s="18">
        <v>0</v>
      </c>
      <c r="P951" s="18">
        <v>0</v>
      </c>
      <c r="Q951" s="18">
        <v>0</v>
      </c>
      <c r="R951" s="18">
        <v>0</v>
      </c>
      <c r="S951" s="18"/>
      <c r="T951" s="18">
        <f t="shared" si="2957"/>
        <v>1048.8</v>
      </c>
      <c r="U951" s="18">
        <f t="shared" si="2922"/>
        <v>1140</v>
      </c>
      <c r="V951" s="18">
        <f t="shared" si="2923"/>
        <v>1140</v>
      </c>
      <c r="W951" s="18"/>
      <c r="X951" s="18"/>
      <c r="Y951" s="18"/>
      <c r="Z951" s="18"/>
      <c r="AA951" s="18"/>
      <c r="AB951" s="18"/>
      <c r="AC951" s="18"/>
      <c r="AD951" s="18"/>
      <c r="AE951" s="18"/>
      <c r="AF951" s="41">
        <v>1340.104</v>
      </c>
      <c r="AG951" s="41"/>
      <c r="AH951" s="41">
        <f t="shared" ref="AH951:AH952" si="2980">AF951</f>
        <v>1340.104</v>
      </c>
      <c r="AI951" s="41">
        <f t="shared" ref="AI951:AI952" si="2981">AG951</f>
        <v>0</v>
      </c>
      <c r="AJ951" s="41">
        <v>0</v>
      </c>
      <c r="AK951" s="41">
        <v>0</v>
      </c>
      <c r="AL951" s="41">
        <v>1340.104</v>
      </c>
      <c r="AM951" s="41">
        <f t="shared" ref="AM951:AM952" si="2982">AL951</f>
        <v>1340.104</v>
      </c>
      <c r="AN951" s="41">
        <v>0</v>
      </c>
      <c r="AO951" s="42">
        <v>804.20001999999999</v>
      </c>
      <c r="AP951" s="42">
        <v>1224.2260000000001</v>
      </c>
      <c r="AQ951" s="42">
        <v>0</v>
      </c>
      <c r="AR951" s="42">
        <v>0</v>
      </c>
      <c r="AS951" s="42">
        <v>0</v>
      </c>
      <c r="AT951" s="42">
        <v>0</v>
      </c>
      <c r="AU951" s="42">
        <f t="shared" si="2924"/>
        <v>1224.2260000000001</v>
      </c>
      <c r="AV951" s="42">
        <f t="shared" si="2925"/>
        <v>-175.42600000000016</v>
      </c>
      <c r="AW951" s="42">
        <f t="shared" si="2926"/>
        <v>1048.8</v>
      </c>
      <c r="AX951" s="42">
        <f t="shared" si="2927"/>
        <v>1140</v>
      </c>
      <c r="AY951" s="42">
        <f t="shared" si="2928"/>
        <v>1140</v>
      </c>
      <c r="AZ951" s="42"/>
      <c r="BA951" s="43">
        <f t="shared" si="2929"/>
        <v>100</v>
      </c>
      <c r="BB951" s="44"/>
    </row>
    <row r="952" spans="2:54" ht="31.2" x14ac:dyDescent="0.3">
      <c r="B952" s="38" t="s">
        <v>546</v>
      </c>
      <c r="C952" s="38" t="s">
        <v>94</v>
      </c>
      <c r="D952" s="38" t="s">
        <v>172</v>
      </c>
      <c r="E952" s="39" t="str">
        <f t="shared" si="2921"/>
        <v>0314</v>
      </c>
      <c r="F952" s="38" t="s">
        <v>507</v>
      </c>
      <c r="G952" s="38" t="s">
        <v>54</v>
      </c>
      <c r="H952" s="40" t="s">
        <v>55</v>
      </c>
      <c r="I952" s="18">
        <v>1046.2</v>
      </c>
      <c r="J952" s="18">
        <v>1046.5</v>
      </c>
      <c r="K952" s="18">
        <v>1046.5</v>
      </c>
      <c r="L952" s="18"/>
      <c r="M952" s="18"/>
      <c r="N952" s="18"/>
      <c r="O952" s="18">
        <v>0</v>
      </c>
      <c r="P952" s="18">
        <v>0</v>
      </c>
      <c r="Q952" s="18">
        <v>0</v>
      </c>
      <c r="R952" s="18">
        <v>0</v>
      </c>
      <c r="S952" s="18"/>
      <c r="T952" s="18">
        <f t="shared" si="2957"/>
        <v>1046.2</v>
      </c>
      <c r="U952" s="18">
        <f t="shared" si="2922"/>
        <v>1046.5</v>
      </c>
      <c r="V952" s="18">
        <f t="shared" si="2923"/>
        <v>1046.5</v>
      </c>
      <c r="W952" s="18"/>
      <c r="X952" s="18"/>
      <c r="Y952" s="18"/>
      <c r="Z952" s="18"/>
      <c r="AA952" s="18"/>
      <c r="AB952" s="18"/>
      <c r="AC952" s="18"/>
      <c r="AD952" s="18"/>
      <c r="AE952" s="18"/>
      <c r="AF952" s="41">
        <v>576.16200000000003</v>
      </c>
      <c r="AG952" s="41"/>
      <c r="AH952" s="41">
        <f t="shared" si="2980"/>
        <v>576.16200000000003</v>
      </c>
      <c r="AI952" s="41">
        <f t="shared" si="2981"/>
        <v>0</v>
      </c>
      <c r="AJ952" s="41">
        <v>0</v>
      </c>
      <c r="AK952" s="41">
        <v>0</v>
      </c>
      <c r="AL952" s="41">
        <v>576.16183999999998</v>
      </c>
      <c r="AM952" s="41">
        <f t="shared" si="2982"/>
        <v>576.16183999999998</v>
      </c>
      <c r="AN952" s="41">
        <v>0</v>
      </c>
      <c r="AO952" s="14">
        <v>329.79816</v>
      </c>
      <c r="AP952" s="42">
        <v>792.04</v>
      </c>
      <c r="AQ952" s="42">
        <v>0</v>
      </c>
      <c r="AR952" s="42">
        <v>0</v>
      </c>
      <c r="AS952" s="42">
        <v>0</v>
      </c>
      <c r="AT952" s="42">
        <v>0</v>
      </c>
      <c r="AU952" s="42">
        <f t="shared" si="2924"/>
        <v>792.04</v>
      </c>
      <c r="AV952" s="42">
        <f t="shared" si="2925"/>
        <v>254.16000000000008</v>
      </c>
      <c r="AW952" s="42">
        <f t="shared" si="2926"/>
        <v>1046.2</v>
      </c>
      <c r="AX952" s="42">
        <f t="shared" si="2927"/>
        <v>1046.5</v>
      </c>
      <c r="AY952" s="42">
        <f t="shared" si="2928"/>
        <v>1046.5</v>
      </c>
      <c r="AZ952" s="42"/>
      <c r="BA952" s="43">
        <f t="shared" si="2929"/>
        <v>99.999972230032512</v>
      </c>
      <c r="BB952" s="44"/>
    </row>
    <row r="953" spans="2:54" s="21" customFormat="1" x14ac:dyDescent="0.3">
      <c r="B953" s="22" t="s">
        <v>546</v>
      </c>
      <c r="C953" s="22" t="s">
        <v>84</v>
      </c>
      <c r="D953" s="22"/>
      <c r="E953" s="23" t="str">
        <f t="shared" si="2921"/>
        <v>04</v>
      </c>
      <c r="F953" s="22"/>
      <c r="G953" s="23"/>
      <c r="H953" s="24" t="s">
        <v>85</v>
      </c>
      <c r="I953" s="25">
        <f t="shared" ref="I953:S953" si="2983">I980+I954</f>
        <v>22708.899999999998</v>
      </c>
      <c r="J953" s="25">
        <f t="shared" si="2983"/>
        <v>22314.899999999998</v>
      </c>
      <c r="K953" s="25">
        <f t="shared" si="2983"/>
        <v>22314.899999999998</v>
      </c>
      <c r="L953" s="25">
        <f t="shared" si="2983"/>
        <v>0</v>
      </c>
      <c r="M953" s="25">
        <f t="shared" si="2983"/>
        <v>0</v>
      </c>
      <c r="N953" s="25">
        <f t="shared" si="2983"/>
        <v>0</v>
      </c>
      <c r="O953" s="25">
        <f t="shared" si="2983"/>
        <v>0</v>
      </c>
      <c r="P953" s="25">
        <f t="shared" si="2983"/>
        <v>1356.6669999999999</v>
      </c>
      <c r="Q953" s="25">
        <f t="shared" si="2983"/>
        <v>1566.5</v>
      </c>
      <c r="R953" s="25">
        <f t="shared" si="2983"/>
        <v>0</v>
      </c>
      <c r="S953" s="25">
        <f t="shared" si="2983"/>
        <v>1920</v>
      </c>
      <c r="T953" s="25">
        <f t="shared" si="2957"/>
        <v>27552.066999999999</v>
      </c>
      <c r="U953" s="25">
        <f t="shared" si="2922"/>
        <v>22314.899999999998</v>
      </c>
      <c r="V953" s="25">
        <f t="shared" si="2923"/>
        <v>22314.899999999998</v>
      </c>
      <c r="W953" s="25">
        <f t="shared" ref="W953:AT953" si="2984">W980+W954</f>
        <v>0</v>
      </c>
      <c r="X953" s="25">
        <f t="shared" si="2984"/>
        <v>0</v>
      </c>
      <c r="Y953" s="25">
        <f t="shared" si="2984"/>
        <v>0</v>
      </c>
      <c r="Z953" s="25">
        <f t="shared" si="2984"/>
        <v>1920</v>
      </c>
      <c r="AA953" s="25">
        <f t="shared" si="2984"/>
        <v>0</v>
      </c>
      <c r="AB953" s="25">
        <f t="shared" si="2984"/>
        <v>0</v>
      </c>
      <c r="AC953" s="25">
        <f t="shared" si="2984"/>
        <v>0</v>
      </c>
      <c r="AD953" s="25">
        <f t="shared" si="2984"/>
        <v>0</v>
      </c>
      <c r="AE953" s="25">
        <f t="shared" si="2984"/>
        <v>0</v>
      </c>
      <c r="AF953" s="26">
        <f t="shared" si="2984"/>
        <v>55481.443360000005</v>
      </c>
      <c r="AG953" s="26">
        <f t="shared" si="2984"/>
        <v>0</v>
      </c>
      <c r="AH953" s="26">
        <f t="shared" si="2984"/>
        <v>0</v>
      </c>
      <c r="AI953" s="26">
        <f t="shared" si="2984"/>
        <v>0</v>
      </c>
      <c r="AJ953" s="26">
        <f t="shared" si="2984"/>
        <v>0</v>
      </c>
      <c r="AK953" s="26">
        <f t="shared" si="2984"/>
        <v>0</v>
      </c>
      <c r="AL953" s="26">
        <f t="shared" si="2984"/>
        <v>55472.279370000004</v>
      </c>
      <c r="AM953" s="26">
        <f t="shared" si="2984"/>
        <v>0</v>
      </c>
      <c r="AN953" s="26">
        <f t="shared" si="2984"/>
        <v>0</v>
      </c>
      <c r="AO953" s="27">
        <f t="shared" si="2984"/>
        <v>37774.161110000001</v>
      </c>
      <c r="AP953" s="27">
        <f t="shared" si="2984"/>
        <v>57861.167000000001</v>
      </c>
      <c r="AQ953" s="27">
        <f t="shared" si="2984"/>
        <v>0</v>
      </c>
      <c r="AR953" s="27">
        <f t="shared" si="2984"/>
        <v>0</v>
      </c>
      <c r="AS953" s="27">
        <f t="shared" si="2984"/>
        <v>0</v>
      </c>
      <c r="AT953" s="27">
        <f t="shared" si="2984"/>
        <v>0</v>
      </c>
      <c r="AU953" s="27">
        <f t="shared" si="2924"/>
        <v>57861.167000000001</v>
      </c>
      <c r="AV953" s="27">
        <f t="shared" si="2925"/>
        <v>-30309.100000000002</v>
      </c>
      <c r="AW953" s="27">
        <f t="shared" si="2926"/>
        <v>29472.066999999999</v>
      </c>
      <c r="AX953" s="27">
        <f t="shared" si="2927"/>
        <v>22314.899999999998</v>
      </c>
      <c r="AY953" s="27">
        <f t="shared" si="2928"/>
        <v>22314.899999999998</v>
      </c>
      <c r="AZ953" s="27">
        <f>AZ980+AZ954</f>
        <v>0</v>
      </c>
      <c r="BA953" s="28">
        <f t="shared" si="2929"/>
        <v>99.983482783711054</v>
      </c>
      <c r="BB953" s="20"/>
    </row>
    <row r="954" spans="2:54" s="30" customFormat="1" x14ac:dyDescent="0.3">
      <c r="B954" s="31" t="s">
        <v>546</v>
      </c>
      <c r="C954" s="31" t="s">
        <v>84</v>
      </c>
      <c r="D954" s="31" t="s">
        <v>86</v>
      </c>
      <c r="E954" s="29" t="str">
        <f t="shared" si="2921"/>
        <v>0409</v>
      </c>
      <c r="F954" s="31"/>
      <c r="G954" s="29"/>
      <c r="H954" s="32" t="s">
        <v>87</v>
      </c>
      <c r="I954" s="33">
        <f t="shared" ref="I954:N954" si="2985">I955+I960</f>
        <v>22098.899999999998</v>
      </c>
      <c r="J954" s="33">
        <f t="shared" si="2985"/>
        <v>22098.899999999998</v>
      </c>
      <c r="K954" s="33">
        <f t="shared" si="2985"/>
        <v>22098.899999999998</v>
      </c>
      <c r="L954" s="33">
        <f t="shared" si="2985"/>
        <v>0</v>
      </c>
      <c r="M954" s="33">
        <f t="shared" si="2985"/>
        <v>0</v>
      </c>
      <c r="N954" s="33">
        <f t="shared" si="2985"/>
        <v>0</v>
      </c>
      <c r="O954" s="33">
        <f>O955+O960+O975</f>
        <v>0</v>
      </c>
      <c r="P954" s="33">
        <f>P955+P960+P975</f>
        <v>0</v>
      </c>
      <c r="Q954" s="33">
        <f>Q955+Q960+Q975</f>
        <v>0</v>
      </c>
      <c r="R954" s="33">
        <f>R955+R960+R975</f>
        <v>0</v>
      </c>
      <c r="S954" s="33">
        <f>S955+S960</f>
        <v>1920</v>
      </c>
      <c r="T954" s="33">
        <f t="shared" si="2957"/>
        <v>24018.899999999998</v>
      </c>
      <c r="U954" s="33">
        <f t="shared" si="2922"/>
        <v>22098.899999999998</v>
      </c>
      <c r="V954" s="33">
        <f t="shared" si="2923"/>
        <v>22098.899999999998</v>
      </c>
      <c r="W954" s="33">
        <f t="shared" ref="W954:AE954" si="2986">W955+W960</f>
        <v>0</v>
      </c>
      <c r="X954" s="33">
        <f t="shared" si="2986"/>
        <v>0</v>
      </c>
      <c r="Y954" s="33">
        <f t="shared" si="2986"/>
        <v>0</v>
      </c>
      <c r="Z954" s="33">
        <f t="shared" si="2986"/>
        <v>1920</v>
      </c>
      <c r="AA954" s="33">
        <f t="shared" si="2986"/>
        <v>0</v>
      </c>
      <c r="AB954" s="33">
        <f t="shared" si="2986"/>
        <v>0</v>
      </c>
      <c r="AC954" s="33">
        <f t="shared" si="2986"/>
        <v>0</v>
      </c>
      <c r="AD954" s="33">
        <f t="shared" si="2986"/>
        <v>0</v>
      </c>
      <c r="AE954" s="33">
        <f t="shared" si="2986"/>
        <v>0</v>
      </c>
      <c r="AF954" s="34">
        <f t="shared" ref="AF954:AT954" si="2987">AF955+AF960+AF975</f>
        <v>53945.443360000005</v>
      </c>
      <c r="AG954" s="34">
        <f t="shared" si="2987"/>
        <v>0</v>
      </c>
      <c r="AH954" s="34">
        <f t="shared" si="2987"/>
        <v>0</v>
      </c>
      <c r="AI954" s="34">
        <f t="shared" si="2987"/>
        <v>0</v>
      </c>
      <c r="AJ954" s="34">
        <f t="shared" si="2987"/>
        <v>0</v>
      </c>
      <c r="AK954" s="34">
        <f t="shared" si="2987"/>
        <v>0</v>
      </c>
      <c r="AL954" s="34">
        <f t="shared" si="2987"/>
        <v>53936.279370000004</v>
      </c>
      <c r="AM954" s="34">
        <f t="shared" si="2987"/>
        <v>0</v>
      </c>
      <c r="AN954" s="34">
        <f t="shared" si="2987"/>
        <v>0</v>
      </c>
      <c r="AO954" s="35">
        <f t="shared" si="2987"/>
        <v>36795.161110000001</v>
      </c>
      <c r="AP954" s="36">
        <f t="shared" si="2987"/>
        <v>54660.5</v>
      </c>
      <c r="AQ954" s="36">
        <f t="shared" si="2987"/>
        <v>0</v>
      </c>
      <c r="AR954" s="36">
        <f t="shared" si="2987"/>
        <v>0</v>
      </c>
      <c r="AS954" s="36">
        <f t="shared" si="2987"/>
        <v>0</v>
      </c>
      <c r="AT954" s="36">
        <f t="shared" si="2987"/>
        <v>0</v>
      </c>
      <c r="AU954" s="36">
        <f t="shared" si="2924"/>
        <v>54660.5</v>
      </c>
      <c r="AV954" s="36">
        <f t="shared" si="2925"/>
        <v>-30641.600000000002</v>
      </c>
      <c r="AW954" s="36">
        <f t="shared" si="2926"/>
        <v>25938.899999999998</v>
      </c>
      <c r="AX954" s="36">
        <f t="shared" si="2927"/>
        <v>22098.899999999998</v>
      </c>
      <c r="AY954" s="36">
        <f t="shared" si="2928"/>
        <v>22098.899999999998</v>
      </c>
      <c r="AZ954" s="36">
        <f>AZ955+AZ960</f>
        <v>0</v>
      </c>
      <c r="BA954" s="37">
        <f t="shared" si="2929"/>
        <v>99.983012485523858</v>
      </c>
      <c r="BB954" s="20"/>
    </row>
    <row r="955" spans="2:54" ht="31.2" x14ac:dyDescent="0.3">
      <c r="B955" s="38" t="s">
        <v>546</v>
      </c>
      <c r="C955" s="38" t="s">
        <v>84</v>
      </c>
      <c r="D955" s="38" t="s">
        <v>86</v>
      </c>
      <c r="E955" s="39" t="str">
        <f t="shared" si="2921"/>
        <v>0409</v>
      </c>
      <c r="F955" s="38" t="s">
        <v>96</v>
      </c>
      <c r="G955" s="39"/>
      <c r="H955" s="40" t="s">
        <v>97</v>
      </c>
      <c r="I955" s="18">
        <f t="shared" ref="I955:I961" si="2988">I956</f>
        <v>3465.8</v>
      </c>
      <c r="J955" s="18">
        <f t="shared" ref="J955:J961" si="2989">J956</f>
        <v>3465.8</v>
      </c>
      <c r="K955" s="18">
        <f t="shared" ref="K955:K961" si="2990">K956</f>
        <v>3465.8</v>
      </c>
      <c r="L955" s="18">
        <f t="shared" ref="L955:L961" si="2991">L956</f>
        <v>0</v>
      </c>
      <c r="M955" s="18">
        <f t="shared" ref="M955:M961" si="2992">M956</f>
        <v>0</v>
      </c>
      <c r="N955" s="18">
        <f t="shared" ref="N955:N961" si="2993">N956</f>
        <v>0</v>
      </c>
      <c r="O955" s="18">
        <f t="shared" ref="O955:O958" si="2994">O956</f>
        <v>0</v>
      </c>
      <c r="P955" s="18">
        <f t="shared" ref="P955:P958" si="2995">P956</f>
        <v>0</v>
      </c>
      <c r="Q955" s="18">
        <f t="shared" ref="Q955:Q958" si="2996">Q956</f>
        <v>0</v>
      </c>
      <c r="R955" s="18">
        <f t="shared" ref="R955:R958" si="2997">R956</f>
        <v>0</v>
      </c>
      <c r="S955" s="18">
        <f t="shared" ref="S955:S958" si="2998">S956</f>
        <v>0</v>
      </c>
      <c r="T955" s="18">
        <f t="shared" si="2957"/>
        <v>3465.8</v>
      </c>
      <c r="U955" s="18">
        <f t="shared" si="2922"/>
        <v>3465.8</v>
      </c>
      <c r="V955" s="18">
        <f t="shared" si="2923"/>
        <v>3465.8</v>
      </c>
      <c r="W955" s="18">
        <f t="shared" ref="W955:W958" si="2999">W956</f>
        <v>0</v>
      </c>
      <c r="X955" s="18">
        <f t="shared" ref="X955:X958" si="3000">X956</f>
        <v>0</v>
      </c>
      <c r="Y955" s="18">
        <f t="shared" ref="Y955:Y958" si="3001">Y956</f>
        <v>0</v>
      </c>
      <c r="Z955" s="18">
        <f t="shared" ref="Z955:Z958" si="3002">Z956</f>
        <v>0</v>
      </c>
      <c r="AA955" s="18">
        <f t="shared" ref="AA955:AA958" si="3003">AA956</f>
        <v>0</v>
      </c>
      <c r="AB955" s="18">
        <f t="shared" ref="AB955:AB958" si="3004">AB956</f>
        <v>0</v>
      </c>
      <c r="AC955" s="18">
        <f t="shared" ref="AC955:AC958" si="3005">AC956</f>
        <v>0</v>
      </c>
      <c r="AD955" s="18">
        <f t="shared" ref="AD955:AD958" si="3006">AD956</f>
        <v>0</v>
      </c>
      <c r="AE955" s="18">
        <f t="shared" ref="AE955:AE958" si="3007">AE956</f>
        <v>0</v>
      </c>
      <c r="AF955" s="41">
        <f t="shared" ref="AF955:AF958" si="3008">AF956</f>
        <v>2162</v>
      </c>
      <c r="AG955" s="41">
        <f t="shared" ref="AG955:AG958" si="3009">AG956</f>
        <v>0</v>
      </c>
      <c r="AH955" s="41">
        <f t="shared" ref="AH955:AH958" si="3010">AH956</f>
        <v>0</v>
      </c>
      <c r="AI955" s="41">
        <f t="shared" ref="AI955:AI958" si="3011">AI956</f>
        <v>0</v>
      </c>
      <c r="AJ955" s="41">
        <f t="shared" ref="AJ955:AJ958" si="3012">AJ956</f>
        <v>0</v>
      </c>
      <c r="AK955" s="41">
        <f t="shared" ref="AK955:AK958" si="3013">AK956</f>
        <v>0</v>
      </c>
      <c r="AL955" s="41">
        <f t="shared" ref="AL955:AL958" si="3014">AL956</f>
        <v>2161.9999800000001</v>
      </c>
      <c r="AM955" s="41">
        <f t="shared" ref="AM955:AM958" si="3015">AM956</f>
        <v>0</v>
      </c>
      <c r="AN955" s="41">
        <f t="shared" ref="AN955:AN958" si="3016">AN956</f>
        <v>0</v>
      </c>
      <c r="AO955" s="42">
        <f t="shared" ref="AO955:AO958" si="3017">AO956</f>
        <v>0</v>
      </c>
      <c r="AP955" s="42">
        <f t="shared" ref="AP955:AP958" si="3018">AP956</f>
        <v>2162</v>
      </c>
      <c r="AQ955" s="42">
        <f t="shared" ref="AQ955:AQ958" si="3019">AQ956</f>
        <v>0</v>
      </c>
      <c r="AR955" s="42">
        <f t="shared" ref="AR955:AR958" si="3020">AR956</f>
        <v>0</v>
      </c>
      <c r="AS955" s="42">
        <f t="shared" ref="AS955:AS958" si="3021">AS956</f>
        <v>0</v>
      </c>
      <c r="AT955" s="42">
        <f t="shared" ref="AT955:AT958" si="3022">AT956</f>
        <v>0</v>
      </c>
      <c r="AU955" s="42">
        <f t="shared" si="2924"/>
        <v>2162</v>
      </c>
      <c r="AV955" s="42">
        <f t="shared" si="2925"/>
        <v>1303.8000000000002</v>
      </c>
      <c r="AW955" s="42">
        <f t="shared" si="2926"/>
        <v>3465.8</v>
      </c>
      <c r="AX955" s="42">
        <f t="shared" si="2927"/>
        <v>3465.8</v>
      </c>
      <c r="AY955" s="42">
        <f t="shared" si="2928"/>
        <v>3465.8</v>
      </c>
      <c r="AZ955" s="42">
        <f t="shared" ref="AZ955:AZ958" si="3023">AZ956</f>
        <v>0</v>
      </c>
      <c r="BA955" s="43">
        <f t="shared" si="2929"/>
        <v>99.999999074930628</v>
      </c>
      <c r="BB955" s="20"/>
    </row>
    <row r="956" spans="2:54" x14ac:dyDescent="0.3">
      <c r="B956" s="38" t="s">
        <v>546</v>
      </c>
      <c r="C956" s="38" t="s">
        <v>84</v>
      </c>
      <c r="D956" s="38" t="s">
        <v>86</v>
      </c>
      <c r="E956" s="39" t="str">
        <f t="shared" si="2921"/>
        <v>0409</v>
      </c>
      <c r="F956" s="38" t="s">
        <v>98</v>
      </c>
      <c r="G956" s="39"/>
      <c r="H956" s="40" t="s">
        <v>49</v>
      </c>
      <c r="I956" s="18">
        <f t="shared" si="2988"/>
        <v>3465.8</v>
      </c>
      <c r="J956" s="18">
        <f t="shared" si="2989"/>
        <v>3465.8</v>
      </c>
      <c r="K956" s="18">
        <f t="shared" si="2990"/>
        <v>3465.8</v>
      </c>
      <c r="L956" s="18">
        <f t="shared" si="2991"/>
        <v>0</v>
      </c>
      <c r="M956" s="18">
        <f t="shared" si="2992"/>
        <v>0</v>
      </c>
      <c r="N956" s="18">
        <f t="shared" si="2993"/>
        <v>0</v>
      </c>
      <c r="O956" s="18">
        <f t="shared" si="2994"/>
        <v>0</v>
      </c>
      <c r="P956" s="18">
        <f t="shared" si="2995"/>
        <v>0</v>
      </c>
      <c r="Q956" s="18">
        <f t="shared" si="2996"/>
        <v>0</v>
      </c>
      <c r="R956" s="18">
        <f t="shared" si="2997"/>
        <v>0</v>
      </c>
      <c r="S956" s="18">
        <f t="shared" si="2998"/>
        <v>0</v>
      </c>
      <c r="T956" s="18">
        <f t="shared" si="2957"/>
        <v>3465.8</v>
      </c>
      <c r="U956" s="18">
        <f t="shared" si="2922"/>
        <v>3465.8</v>
      </c>
      <c r="V956" s="18">
        <f t="shared" si="2923"/>
        <v>3465.8</v>
      </c>
      <c r="W956" s="18">
        <f t="shared" si="2999"/>
        <v>0</v>
      </c>
      <c r="X956" s="18">
        <f t="shared" si="3000"/>
        <v>0</v>
      </c>
      <c r="Y956" s="18">
        <f t="shared" si="3001"/>
        <v>0</v>
      </c>
      <c r="Z956" s="18">
        <f t="shared" si="3002"/>
        <v>0</v>
      </c>
      <c r="AA956" s="18">
        <f t="shared" si="3003"/>
        <v>0</v>
      </c>
      <c r="AB956" s="18">
        <f t="shared" si="3004"/>
        <v>0</v>
      </c>
      <c r="AC956" s="18">
        <f t="shared" si="3005"/>
        <v>0</v>
      </c>
      <c r="AD956" s="18">
        <f t="shared" si="3006"/>
        <v>0</v>
      </c>
      <c r="AE956" s="18">
        <f t="shared" si="3007"/>
        <v>0</v>
      </c>
      <c r="AF956" s="41">
        <f t="shared" si="3008"/>
        <v>2162</v>
      </c>
      <c r="AG956" s="41">
        <f t="shared" si="3009"/>
        <v>0</v>
      </c>
      <c r="AH956" s="41">
        <f t="shared" si="3010"/>
        <v>0</v>
      </c>
      <c r="AI956" s="41">
        <f t="shared" si="3011"/>
        <v>0</v>
      </c>
      <c r="AJ956" s="41">
        <f t="shared" si="3012"/>
        <v>0</v>
      </c>
      <c r="AK956" s="41">
        <f t="shared" si="3013"/>
        <v>0</v>
      </c>
      <c r="AL956" s="41">
        <f t="shared" si="3014"/>
        <v>2161.9999800000001</v>
      </c>
      <c r="AM956" s="41">
        <f t="shared" si="3015"/>
        <v>0</v>
      </c>
      <c r="AN956" s="41">
        <f t="shared" si="3016"/>
        <v>0</v>
      </c>
      <c r="AO956" s="14">
        <f t="shared" si="3017"/>
        <v>0</v>
      </c>
      <c r="AP956" s="42">
        <f t="shared" si="3018"/>
        <v>2162</v>
      </c>
      <c r="AQ956" s="42">
        <f t="shared" si="3019"/>
        <v>0</v>
      </c>
      <c r="AR956" s="42">
        <f t="shared" si="3020"/>
        <v>0</v>
      </c>
      <c r="AS956" s="42">
        <f t="shared" si="3021"/>
        <v>0</v>
      </c>
      <c r="AT956" s="42">
        <f t="shared" si="3022"/>
        <v>0</v>
      </c>
      <c r="AU956" s="42">
        <f t="shared" si="2924"/>
        <v>2162</v>
      </c>
      <c r="AV956" s="42">
        <f t="shared" si="2925"/>
        <v>1303.8000000000002</v>
      </c>
      <c r="AW956" s="42">
        <f t="shared" si="2926"/>
        <v>3465.8</v>
      </c>
      <c r="AX956" s="42">
        <f t="shared" si="2927"/>
        <v>3465.8</v>
      </c>
      <c r="AY956" s="42">
        <f t="shared" si="2928"/>
        <v>3465.8</v>
      </c>
      <c r="AZ956" s="42">
        <f t="shared" si="3023"/>
        <v>0</v>
      </c>
      <c r="BA956" s="43">
        <f t="shared" si="2929"/>
        <v>99.999999074930628</v>
      </c>
      <c r="BB956" s="20"/>
    </row>
    <row r="957" spans="2:54" ht="31.2" x14ac:dyDescent="0.3">
      <c r="B957" s="38" t="s">
        <v>546</v>
      </c>
      <c r="C957" s="38" t="s">
        <v>84</v>
      </c>
      <c r="D957" s="38" t="s">
        <v>86</v>
      </c>
      <c r="E957" s="39" t="str">
        <f t="shared" si="2921"/>
        <v>0409</v>
      </c>
      <c r="F957" s="38" t="s">
        <v>509</v>
      </c>
      <c r="G957" s="39"/>
      <c r="H957" s="40" t="s">
        <v>510</v>
      </c>
      <c r="I957" s="18">
        <f t="shared" si="2988"/>
        <v>3465.8</v>
      </c>
      <c r="J957" s="18">
        <f t="shared" si="2989"/>
        <v>3465.8</v>
      </c>
      <c r="K957" s="18">
        <f t="shared" si="2990"/>
        <v>3465.8</v>
      </c>
      <c r="L957" s="18">
        <f t="shared" si="2991"/>
        <v>0</v>
      </c>
      <c r="M957" s="18">
        <f t="shared" si="2992"/>
        <v>0</v>
      </c>
      <c r="N957" s="18">
        <f t="shared" si="2993"/>
        <v>0</v>
      </c>
      <c r="O957" s="18">
        <f t="shared" si="2994"/>
        <v>0</v>
      </c>
      <c r="P957" s="18">
        <f t="shared" si="2995"/>
        <v>0</v>
      </c>
      <c r="Q957" s="18">
        <f t="shared" si="2996"/>
        <v>0</v>
      </c>
      <c r="R957" s="18">
        <f t="shared" si="2997"/>
        <v>0</v>
      </c>
      <c r="S957" s="18">
        <f t="shared" si="2998"/>
        <v>0</v>
      </c>
      <c r="T957" s="18">
        <f t="shared" si="2957"/>
        <v>3465.8</v>
      </c>
      <c r="U957" s="18">
        <f t="shared" si="2922"/>
        <v>3465.8</v>
      </c>
      <c r="V957" s="18">
        <f t="shared" si="2923"/>
        <v>3465.8</v>
      </c>
      <c r="W957" s="18">
        <f t="shared" si="2999"/>
        <v>0</v>
      </c>
      <c r="X957" s="18">
        <f t="shared" si="3000"/>
        <v>0</v>
      </c>
      <c r="Y957" s="18">
        <f t="shared" si="3001"/>
        <v>0</v>
      </c>
      <c r="Z957" s="18">
        <f t="shared" si="3002"/>
        <v>0</v>
      </c>
      <c r="AA957" s="18">
        <f t="shared" si="3003"/>
        <v>0</v>
      </c>
      <c r="AB957" s="18">
        <f t="shared" si="3004"/>
        <v>0</v>
      </c>
      <c r="AC957" s="18">
        <f t="shared" si="3005"/>
        <v>0</v>
      </c>
      <c r="AD957" s="18">
        <f t="shared" si="3006"/>
        <v>0</v>
      </c>
      <c r="AE957" s="18">
        <f t="shared" si="3007"/>
        <v>0</v>
      </c>
      <c r="AF957" s="41">
        <f t="shared" si="3008"/>
        <v>2162</v>
      </c>
      <c r="AG957" s="41">
        <f t="shared" si="3009"/>
        <v>0</v>
      </c>
      <c r="AH957" s="41">
        <f t="shared" si="3010"/>
        <v>0</v>
      </c>
      <c r="AI957" s="41">
        <f t="shared" si="3011"/>
        <v>0</v>
      </c>
      <c r="AJ957" s="41">
        <f t="shared" si="3012"/>
        <v>0</v>
      </c>
      <c r="AK957" s="41">
        <f t="shared" si="3013"/>
        <v>0</v>
      </c>
      <c r="AL957" s="41">
        <f t="shared" si="3014"/>
        <v>2161.9999800000001</v>
      </c>
      <c r="AM957" s="41">
        <f t="shared" si="3015"/>
        <v>0</v>
      </c>
      <c r="AN957" s="41">
        <f t="shared" si="3016"/>
        <v>0</v>
      </c>
      <c r="AO957" s="42">
        <f t="shared" si="3017"/>
        <v>0</v>
      </c>
      <c r="AP957" s="42">
        <f t="shared" si="3018"/>
        <v>2162</v>
      </c>
      <c r="AQ957" s="42">
        <f t="shared" si="3019"/>
        <v>0</v>
      </c>
      <c r="AR957" s="42">
        <f t="shared" si="3020"/>
        <v>0</v>
      </c>
      <c r="AS957" s="42">
        <f t="shared" si="3021"/>
        <v>0</v>
      </c>
      <c r="AT957" s="42">
        <f t="shared" si="3022"/>
        <v>0</v>
      </c>
      <c r="AU957" s="42">
        <f t="shared" si="2924"/>
        <v>2162</v>
      </c>
      <c r="AV957" s="42">
        <f t="shared" si="2925"/>
        <v>1303.8000000000002</v>
      </c>
      <c r="AW957" s="42">
        <f t="shared" si="2926"/>
        <v>3465.8</v>
      </c>
      <c r="AX957" s="42">
        <f t="shared" si="2927"/>
        <v>3465.8</v>
      </c>
      <c r="AY957" s="42">
        <f t="shared" si="2928"/>
        <v>3465.8</v>
      </c>
      <c r="AZ957" s="42">
        <f t="shared" si="3023"/>
        <v>0</v>
      </c>
      <c r="BA957" s="43">
        <f t="shared" si="2929"/>
        <v>99.999999074930628</v>
      </c>
      <c r="BB957" s="20"/>
    </row>
    <row r="958" spans="2:54" ht="31.2" x14ac:dyDescent="0.3">
      <c r="B958" s="38" t="s">
        <v>546</v>
      </c>
      <c r="C958" s="38" t="s">
        <v>84</v>
      </c>
      <c r="D958" s="38" t="s">
        <v>86</v>
      </c>
      <c r="E958" s="39" t="str">
        <f t="shared" si="2921"/>
        <v>0409</v>
      </c>
      <c r="F958" s="38" t="s">
        <v>511</v>
      </c>
      <c r="G958" s="39"/>
      <c r="H958" s="40" t="s">
        <v>512</v>
      </c>
      <c r="I958" s="18">
        <f t="shared" si="2988"/>
        <v>3465.8</v>
      </c>
      <c r="J958" s="18">
        <f t="shared" si="2989"/>
        <v>3465.8</v>
      </c>
      <c r="K958" s="18">
        <f t="shared" si="2990"/>
        <v>3465.8</v>
      </c>
      <c r="L958" s="18">
        <f t="shared" si="2991"/>
        <v>0</v>
      </c>
      <c r="M958" s="18">
        <f t="shared" si="2992"/>
        <v>0</v>
      </c>
      <c r="N958" s="18">
        <f t="shared" si="2993"/>
        <v>0</v>
      </c>
      <c r="O958" s="18">
        <f t="shared" si="2994"/>
        <v>0</v>
      </c>
      <c r="P958" s="18">
        <f t="shared" si="2995"/>
        <v>0</v>
      </c>
      <c r="Q958" s="18">
        <f t="shared" si="2996"/>
        <v>0</v>
      </c>
      <c r="R958" s="18">
        <f t="shared" si="2997"/>
        <v>0</v>
      </c>
      <c r="S958" s="18">
        <f t="shared" si="2998"/>
        <v>0</v>
      </c>
      <c r="T958" s="18">
        <f t="shared" si="2957"/>
        <v>3465.8</v>
      </c>
      <c r="U958" s="18">
        <f t="shared" si="2922"/>
        <v>3465.8</v>
      </c>
      <c r="V958" s="18">
        <f t="shared" si="2923"/>
        <v>3465.8</v>
      </c>
      <c r="W958" s="18">
        <f t="shared" si="2999"/>
        <v>0</v>
      </c>
      <c r="X958" s="18">
        <f t="shared" si="3000"/>
        <v>0</v>
      </c>
      <c r="Y958" s="18">
        <f t="shared" si="3001"/>
        <v>0</v>
      </c>
      <c r="Z958" s="18">
        <f t="shared" si="3002"/>
        <v>0</v>
      </c>
      <c r="AA958" s="18">
        <f t="shared" si="3003"/>
        <v>0</v>
      </c>
      <c r="AB958" s="18">
        <f t="shared" si="3004"/>
        <v>0</v>
      </c>
      <c r="AC958" s="18">
        <f t="shared" si="3005"/>
        <v>0</v>
      </c>
      <c r="AD958" s="18">
        <f t="shared" si="3006"/>
        <v>0</v>
      </c>
      <c r="AE958" s="18">
        <f t="shared" si="3007"/>
        <v>0</v>
      </c>
      <c r="AF958" s="41">
        <f t="shared" si="3008"/>
        <v>2162</v>
      </c>
      <c r="AG958" s="41">
        <f t="shared" si="3009"/>
        <v>0</v>
      </c>
      <c r="AH958" s="41">
        <f t="shared" si="3010"/>
        <v>0</v>
      </c>
      <c r="AI958" s="41">
        <f t="shared" si="3011"/>
        <v>0</v>
      </c>
      <c r="AJ958" s="41">
        <f t="shared" si="3012"/>
        <v>0</v>
      </c>
      <c r="AK958" s="41">
        <f t="shared" si="3013"/>
        <v>0</v>
      </c>
      <c r="AL958" s="41">
        <f t="shared" si="3014"/>
        <v>2161.9999800000001</v>
      </c>
      <c r="AM958" s="41">
        <f t="shared" si="3015"/>
        <v>0</v>
      </c>
      <c r="AN958" s="41">
        <f t="shared" si="3016"/>
        <v>0</v>
      </c>
      <c r="AO958" s="14">
        <f t="shared" si="3017"/>
        <v>0</v>
      </c>
      <c r="AP958" s="42">
        <f t="shared" si="3018"/>
        <v>2162</v>
      </c>
      <c r="AQ958" s="42">
        <f t="shared" si="3019"/>
        <v>0</v>
      </c>
      <c r="AR958" s="42">
        <f t="shared" si="3020"/>
        <v>0</v>
      </c>
      <c r="AS958" s="42">
        <f t="shared" si="3021"/>
        <v>0</v>
      </c>
      <c r="AT958" s="42">
        <f t="shared" si="3022"/>
        <v>0</v>
      </c>
      <c r="AU958" s="42">
        <f t="shared" si="2924"/>
        <v>2162</v>
      </c>
      <c r="AV958" s="42">
        <f t="shared" si="2925"/>
        <v>1303.8000000000002</v>
      </c>
      <c r="AW958" s="42">
        <f t="shared" si="2926"/>
        <v>3465.8</v>
      </c>
      <c r="AX958" s="42">
        <f t="shared" si="2927"/>
        <v>3465.8</v>
      </c>
      <c r="AY958" s="42">
        <f t="shared" si="2928"/>
        <v>3465.8</v>
      </c>
      <c r="AZ958" s="42">
        <f t="shared" si="3023"/>
        <v>0</v>
      </c>
      <c r="BA958" s="43">
        <f t="shared" si="2929"/>
        <v>99.999999074930628</v>
      </c>
      <c r="BB958" s="20"/>
    </row>
    <row r="959" spans="2:54" ht="31.2" x14ac:dyDescent="0.3">
      <c r="B959" s="38" t="s">
        <v>546</v>
      </c>
      <c r="C959" s="38" t="s">
        <v>84</v>
      </c>
      <c r="D959" s="38" t="s">
        <v>86</v>
      </c>
      <c r="E959" s="39" t="str">
        <f t="shared" si="2921"/>
        <v>0409</v>
      </c>
      <c r="F959" s="38" t="s">
        <v>511</v>
      </c>
      <c r="G959" s="38" t="s">
        <v>54</v>
      </c>
      <c r="H959" s="40" t="s">
        <v>55</v>
      </c>
      <c r="I959" s="18">
        <v>3465.8</v>
      </c>
      <c r="J959" s="18">
        <v>3465.8</v>
      </c>
      <c r="K959" s="18">
        <v>3465.8</v>
      </c>
      <c r="L959" s="18"/>
      <c r="M959" s="18"/>
      <c r="N959" s="18"/>
      <c r="O959" s="18">
        <v>0</v>
      </c>
      <c r="P959" s="18">
        <v>0</v>
      </c>
      <c r="Q959" s="18">
        <v>0</v>
      </c>
      <c r="R959" s="18">
        <v>0</v>
      </c>
      <c r="S959" s="18"/>
      <c r="T959" s="18">
        <f t="shared" si="2957"/>
        <v>3465.8</v>
      </c>
      <c r="U959" s="18">
        <f t="shared" si="2922"/>
        <v>3465.8</v>
      </c>
      <c r="V959" s="18">
        <f t="shared" si="2923"/>
        <v>3465.8</v>
      </c>
      <c r="W959" s="18"/>
      <c r="X959" s="18"/>
      <c r="Y959" s="18"/>
      <c r="Z959" s="18"/>
      <c r="AA959" s="18"/>
      <c r="AB959" s="18"/>
      <c r="AC959" s="18"/>
      <c r="AD959" s="18"/>
      <c r="AE959" s="18"/>
      <c r="AF959" s="41">
        <v>2162</v>
      </c>
      <c r="AG959" s="41"/>
      <c r="AH959" s="41">
        <v>0</v>
      </c>
      <c r="AI959" s="41">
        <v>0</v>
      </c>
      <c r="AJ959" s="41">
        <v>0</v>
      </c>
      <c r="AK959" s="41">
        <v>0</v>
      </c>
      <c r="AL959" s="41">
        <v>2161.9999800000001</v>
      </c>
      <c r="AM959" s="41">
        <v>0</v>
      </c>
      <c r="AN959" s="41">
        <v>0</v>
      </c>
      <c r="AO959" s="42">
        <v>0</v>
      </c>
      <c r="AP959" s="42">
        <v>2162</v>
      </c>
      <c r="AQ959" s="42">
        <v>0</v>
      </c>
      <c r="AR959" s="42">
        <v>0</v>
      </c>
      <c r="AS959" s="42">
        <v>0</v>
      </c>
      <c r="AT959" s="42">
        <v>0</v>
      </c>
      <c r="AU959" s="42">
        <f t="shared" si="2924"/>
        <v>2162</v>
      </c>
      <c r="AV959" s="42">
        <f t="shared" si="2925"/>
        <v>1303.8000000000002</v>
      </c>
      <c r="AW959" s="42">
        <f t="shared" si="2926"/>
        <v>3465.8</v>
      </c>
      <c r="AX959" s="42">
        <f t="shared" si="2927"/>
        <v>3465.8</v>
      </c>
      <c r="AY959" s="42">
        <f t="shared" si="2928"/>
        <v>3465.8</v>
      </c>
      <c r="AZ959" s="42"/>
      <c r="BA959" s="43">
        <f t="shared" si="2929"/>
        <v>99.999999074930628</v>
      </c>
      <c r="BB959" s="44"/>
    </row>
    <row r="960" spans="2:54" ht="31.2" x14ac:dyDescent="0.3">
      <c r="B960" s="38" t="s">
        <v>546</v>
      </c>
      <c r="C960" s="38" t="s">
        <v>84</v>
      </c>
      <c r="D960" s="38" t="s">
        <v>86</v>
      </c>
      <c r="E960" s="39" t="str">
        <f t="shared" si="2921"/>
        <v>0409</v>
      </c>
      <c r="F960" s="38" t="s">
        <v>513</v>
      </c>
      <c r="G960" s="39"/>
      <c r="H960" s="40" t="s">
        <v>514</v>
      </c>
      <c r="I960" s="18">
        <f t="shared" si="2988"/>
        <v>18633.099999999999</v>
      </c>
      <c r="J960" s="18">
        <f t="shared" si="2989"/>
        <v>18633.099999999999</v>
      </c>
      <c r="K960" s="18">
        <f t="shared" si="2990"/>
        <v>18633.099999999999</v>
      </c>
      <c r="L960" s="18">
        <f t="shared" si="2991"/>
        <v>0</v>
      </c>
      <c r="M960" s="18">
        <f t="shared" si="2992"/>
        <v>0</v>
      </c>
      <c r="N960" s="18">
        <f t="shared" si="2993"/>
        <v>0</v>
      </c>
      <c r="O960" s="18">
        <f>O961+O971</f>
        <v>0</v>
      </c>
      <c r="P960" s="18">
        <f>P961+P971</f>
        <v>0</v>
      </c>
      <c r="Q960" s="18">
        <f>Q961+Q971</f>
        <v>0</v>
      </c>
      <c r="R960" s="18">
        <f>R961+R971</f>
        <v>0</v>
      </c>
      <c r="S960" s="18">
        <f>S961+S971</f>
        <v>1920</v>
      </c>
      <c r="T960" s="18">
        <f t="shared" si="2957"/>
        <v>20553.099999999999</v>
      </c>
      <c r="U960" s="18">
        <f t="shared" si="2922"/>
        <v>18633.099999999999</v>
      </c>
      <c r="V960" s="18">
        <f t="shared" si="2923"/>
        <v>18633.099999999999</v>
      </c>
      <c r="W960" s="18">
        <f t="shared" ref="W960:AT960" si="3024">W961+W971</f>
        <v>0</v>
      </c>
      <c r="X960" s="18">
        <f t="shared" si="3024"/>
        <v>0</v>
      </c>
      <c r="Y960" s="18">
        <f t="shared" si="3024"/>
        <v>0</v>
      </c>
      <c r="Z960" s="18">
        <f t="shared" si="3024"/>
        <v>1920</v>
      </c>
      <c r="AA960" s="18">
        <f t="shared" si="3024"/>
        <v>0</v>
      </c>
      <c r="AB960" s="18">
        <f t="shared" si="3024"/>
        <v>0</v>
      </c>
      <c r="AC960" s="18">
        <f t="shared" si="3024"/>
        <v>0</v>
      </c>
      <c r="AD960" s="18">
        <f t="shared" si="3024"/>
        <v>0</v>
      </c>
      <c r="AE960" s="18">
        <f t="shared" si="3024"/>
        <v>0</v>
      </c>
      <c r="AF960" s="41">
        <f t="shared" si="3024"/>
        <v>50465.462610000002</v>
      </c>
      <c r="AG960" s="41">
        <f t="shared" si="3024"/>
        <v>0</v>
      </c>
      <c r="AH960" s="41">
        <f t="shared" si="3024"/>
        <v>0</v>
      </c>
      <c r="AI960" s="41">
        <f t="shared" si="3024"/>
        <v>0</v>
      </c>
      <c r="AJ960" s="41">
        <f t="shared" si="3024"/>
        <v>0</v>
      </c>
      <c r="AK960" s="41">
        <f t="shared" si="3024"/>
        <v>0</v>
      </c>
      <c r="AL960" s="41">
        <f t="shared" si="3024"/>
        <v>50456.298640000001</v>
      </c>
      <c r="AM960" s="41">
        <f t="shared" si="3024"/>
        <v>0</v>
      </c>
      <c r="AN960" s="41">
        <f t="shared" si="3024"/>
        <v>0</v>
      </c>
      <c r="AO960" s="14">
        <f t="shared" si="3024"/>
        <v>36795.161110000001</v>
      </c>
      <c r="AP960" s="42">
        <f t="shared" si="3024"/>
        <v>51063.5</v>
      </c>
      <c r="AQ960" s="42">
        <f t="shared" si="3024"/>
        <v>0</v>
      </c>
      <c r="AR960" s="42">
        <f t="shared" si="3024"/>
        <v>0</v>
      </c>
      <c r="AS960" s="42">
        <f t="shared" si="3024"/>
        <v>0</v>
      </c>
      <c r="AT960" s="42">
        <f t="shared" si="3024"/>
        <v>0</v>
      </c>
      <c r="AU960" s="42">
        <f t="shared" si="2924"/>
        <v>51063.5</v>
      </c>
      <c r="AV960" s="42">
        <f t="shared" si="2925"/>
        <v>-30510.400000000001</v>
      </c>
      <c r="AW960" s="42">
        <f t="shared" si="2926"/>
        <v>22473.1</v>
      </c>
      <c r="AX960" s="42">
        <f t="shared" si="2927"/>
        <v>18633.099999999999</v>
      </c>
      <c r="AY960" s="42">
        <f t="shared" si="2928"/>
        <v>18633.099999999999</v>
      </c>
      <c r="AZ960" s="42">
        <f>AZ961+AZ971</f>
        <v>0</v>
      </c>
      <c r="BA960" s="43">
        <f t="shared" si="2929"/>
        <v>99.98184110572646</v>
      </c>
      <c r="BB960" s="20"/>
    </row>
    <row r="961" spans="2:54" x14ac:dyDescent="0.3">
      <c r="B961" s="38" t="s">
        <v>546</v>
      </c>
      <c r="C961" s="38" t="s">
        <v>84</v>
      </c>
      <c r="D961" s="38" t="s">
        <v>86</v>
      </c>
      <c r="E961" s="39" t="str">
        <f t="shared" si="2921"/>
        <v>0409</v>
      </c>
      <c r="F961" s="38" t="s">
        <v>515</v>
      </c>
      <c r="G961" s="39"/>
      <c r="H961" s="40" t="s">
        <v>109</v>
      </c>
      <c r="I961" s="18">
        <f t="shared" si="2988"/>
        <v>18633.099999999999</v>
      </c>
      <c r="J961" s="18">
        <f t="shared" si="2989"/>
        <v>18633.099999999999</v>
      </c>
      <c r="K961" s="18">
        <f t="shared" si="2990"/>
        <v>18633.099999999999</v>
      </c>
      <c r="L961" s="18">
        <f t="shared" si="2991"/>
        <v>0</v>
      </c>
      <c r="M961" s="18">
        <f t="shared" si="2992"/>
        <v>0</v>
      </c>
      <c r="N961" s="18">
        <f t="shared" si="2993"/>
        <v>0</v>
      </c>
      <c r="O961" s="18">
        <f>O962</f>
        <v>0</v>
      </c>
      <c r="P961" s="18">
        <f>P962</f>
        <v>0</v>
      </c>
      <c r="Q961" s="18">
        <f>Q962</f>
        <v>0</v>
      </c>
      <c r="R961" s="18">
        <f>R962</f>
        <v>0</v>
      </c>
      <c r="S961" s="18">
        <f>S962</f>
        <v>0</v>
      </c>
      <c r="T961" s="18">
        <f t="shared" si="2957"/>
        <v>18633.099999999999</v>
      </c>
      <c r="U961" s="18">
        <f t="shared" si="2922"/>
        <v>18633.099999999999</v>
      </c>
      <c r="V961" s="18">
        <f t="shared" si="2923"/>
        <v>18633.099999999999</v>
      </c>
      <c r="W961" s="18">
        <f t="shared" ref="W961:AT961" si="3025">W962</f>
        <v>0</v>
      </c>
      <c r="X961" s="18">
        <f t="shared" si="3025"/>
        <v>0</v>
      </c>
      <c r="Y961" s="18">
        <f t="shared" si="3025"/>
        <v>0</v>
      </c>
      <c r="Z961" s="18">
        <f t="shared" si="3025"/>
        <v>0</v>
      </c>
      <c r="AA961" s="18">
        <f t="shared" si="3025"/>
        <v>0</v>
      </c>
      <c r="AB961" s="18">
        <f t="shared" si="3025"/>
        <v>0</v>
      </c>
      <c r="AC961" s="18">
        <f t="shared" si="3025"/>
        <v>0</v>
      </c>
      <c r="AD961" s="18">
        <f t="shared" si="3025"/>
        <v>0</v>
      </c>
      <c r="AE961" s="18">
        <f t="shared" si="3025"/>
        <v>0</v>
      </c>
      <c r="AF961" s="41">
        <f t="shared" si="3025"/>
        <v>50465.462610000002</v>
      </c>
      <c r="AG961" s="41">
        <f t="shared" si="3025"/>
        <v>0</v>
      </c>
      <c r="AH961" s="41">
        <f t="shared" si="3025"/>
        <v>0</v>
      </c>
      <c r="AI961" s="41">
        <f t="shared" si="3025"/>
        <v>0</v>
      </c>
      <c r="AJ961" s="41">
        <f t="shared" si="3025"/>
        <v>0</v>
      </c>
      <c r="AK961" s="41">
        <f t="shared" si="3025"/>
        <v>0</v>
      </c>
      <c r="AL961" s="41">
        <f t="shared" si="3025"/>
        <v>50456.298640000001</v>
      </c>
      <c r="AM961" s="41">
        <f t="shared" si="3025"/>
        <v>0</v>
      </c>
      <c r="AN961" s="41">
        <f t="shared" si="3025"/>
        <v>0</v>
      </c>
      <c r="AO961" s="42">
        <f t="shared" si="3025"/>
        <v>36795.161110000001</v>
      </c>
      <c r="AP961" s="42">
        <f t="shared" si="3025"/>
        <v>51063.5</v>
      </c>
      <c r="AQ961" s="42">
        <f t="shared" si="3025"/>
        <v>0</v>
      </c>
      <c r="AR961" s="42">
        <f t="shared" si="3025"/>
        <v>0</v>
      </c>
      <c r="AS961" s="42">
        <f t="shared" si="3025"/>
        <v>0</v>
      </c>
      <c r="AT961" s="42">
        <f t="shared" si="3025"/>
        <v>0</v>
      </c>
      <c r="AU961" s="42">
        <f t="shared" si="2924"/>
        <v>51063.5</v>
      </c>
      <c r="AV961" s="42">
        <f t="shared" si="2925"/>
        <v>-32430.400000000001</v>
      </c>
      <c r="AW961" s="42">
        <f t="shared" si="2926"/>
        <v>18633.099999999999</v>
      </c>
      <c r="AX961" s="42">
        <f t="shared" si="2927"/>
        <v>18633.099999999999</v>
      </c>
      <c r="AY961" s="42">
        <f t="shared" si="2928"/>
        <v>18633.099999999999</v>
      </c>
      <c r="AZ961" s="42">
        <f>AZ962</f>
        <v>0</v>
      </c>
      <c r="BA961" s="43">
        <f t="shared" si="2929"/>
        <v>99.98184110572646</v>
      </c>
      <c r="BB961" s="20"/>
    </row>
    <row r="962" spans="2:54" ht="31.2" x14ac:dyDescent="0.3">
      <c r="B962" s="38" t="s">
        <v>546</v>
      </c>
      <c r="C962" s="38" t="s">
        <v>84</v>
      </c>
      <c r="D962" s="38" t="s">
        <v>86</v>
      </c>
      <c r="E962" s="39" t="str">
        <f t="shared" si="2921"/>
        <v>0409</v>
      </c>
      <c r="F962" s="38" t="s">
        <v>516</v>
      </c>
      <c r="G962" s="39"/>
      <c r="H962" s="40" t="s">
        <v>517</v>
      </c>
      <c r="I962" s="18">
        <f t="shared" ref="I962:N962" si="3026">I969</f>
        <v>18633.099999999999</v>
      </c>
      <c r="J962" s="18">
        <f t="shared" si="3026"/>
        <v>18633.099999999999</v>
      </c>
      <c r="K962" s="18">
        <f t="shared" si="3026"/>
        <v>18633.099999999999</v>
      </c>
      <c r="L962" s="18">
        <f t="shared" si="3026"/>
        <v>0</v>
      </c>
      <c r="M962" s="18">
        <f t="shared" si="3026"/>
        <v>0</v>
      </c>
      <c r="N962" s="18">
        <f t="shared" si="3026"/>
        <v>0</v>
      </c>
      <c r="O962" s="18">
        <f>O969+O963</f>
        <v>0</v>
      </c>
      <c r="P962" s="18">
        <f>P969</f>
        <v>0</v>
      </c>
      <c r="Q962" s="18">
        <f>Q969</f>
        <v>0</v>
      </c>
      <c r="R962" s="18">
        <f>R969</f>
        <v>0</v>
      </c>
      <c r="S962" s="18">
        <f>S969</f>
        <v>0</v>
      </c>
      <c r="T962" s="18">
        <f t="shared" si="2957"/>
        <v>18633.099999999999</v>
      </c>
      <c r="U962" s="18">
        <f t="shared" si="2922"/>
        <v>18633.099999999999</v>
      </c>
      <c r="V962" s="18">
        <f t="shared" si="2923"/>
        <v>18633.099999999999</v>
      </c>
      <c r="W962" s="18">
        <f t="shared" ref="W962:AE962" si="3027">W969</f>
        <v>0</v>
      </c>
      <c r="X962" s="18">
        <f t="shared" si="3027"/>
        <v>0</v>
      </c>
      <c r="Y962" s="18">
        <f t="shared" si="3027"/>
        <v>0</v>
      </c>
      <c r="Z962" s="18">
        <f t="shared" si="3027"/>
        <v>0</v>
      </c>
      <c r="AA962" s="18">
        <f t="shared" si="3027"/>
        <v>0</v>
      </c>
      <c r="AB962" s="18">
        <f t="shared" si="3027"/>
        <v>0</v>
      </c>
      <c r="AC962" s="18">
        <f t="shared" si="3027"/>
        <v>0</v>
      </c>
      <c r="AD962" s="18">
        <f t="shared" si="3027"/>
        <v>0</v>
      </c>
      <c r="AE962" s="18">
        <f t="shared" si="3027"/>
        <v>0</v>
      </c>
      <c r="AF962" s="41">
        <f t="shared" ref="AF962:AN962" si="3028">AF969+AF963+AF966</f>
        <v>50465.462610000002</v>
      </c>
      <c r="AG962" s="41">
        <f t="shared" si="3028"/>
        <v>0</v>
      </c>
      <c r="AH962" s="41">
        <f t="shared" si="3028"/>
        <v>0</v>
      </c>
      <c r="AI962" s="41">
        <f t="shared" si="3028"/>
        <v>0</v>
      </c>
      <c r="AJ962" s="41">
        <f t="shared" si="3028"/>
        <v>0</v>
      </c>
      <c r="AK962" s="41">
        <f t="shared" si="3028"/>
        <v>0</v>
      </c>
      <c r="AL962" s="41">
        <f t="shared" si="3028"/>
        <v>50456.298640000001</v>
      </c>
      <c r="AM962" s="41">
        <f t="shared" si="3028"/>
        <v>0</v>
      </c>
      <c r="AN962" s="41">
        <f t="shared" si="3028"/>
        <v>0</v>
      </c>
      <c r="AO962" s="14">
        <f t="shared" ref="AO962:AT962" si="3029">AO969+AO963</f>
        <v>36795.161110000001</v>
      </c>
      <c r="AP962" s="42">
        <f t="shared" si="3029"/>
        <v>51063.5</v>
      </c>
      <c r="AQ962" s="42">
        <f t="shared" si="3029"/>
        <v>0</v>
      </c>
      <c r="AR962" s="42">
        <f t="shared" si="3029"/>
        <v>0</v>
      </c>
      <c r="AS962" s="42">
        <f t="shared" si="3029"/>
        <v>0</v>
      </c>
      <c r="AT962" s="42">
        <f t="shared" si="3029"/>
        <v>0</v>
      </c>
      <c r="AU962" s="42">
        <f t="shared" si="2924"/>
        <v>51063.5</v>
      </c>
      <c r="AV962" s="42">
        <f t="shared" si="2925"/>
        <v>-32430.400000000001</v>
      </c>
      <c r="AW962" s="42">
        <f t="shared" si="2926"/>
        <v>18633.099999999999</v>
      </c>
      <c r="AX962" s="42">
        <f t="shared" si="2927"/>
        <v>18633.099999999999</v>
      </c>
      <c r="AY962" s="42">
        <f t="shared" si="2928"/>
        <v>18633.099999999999</v>
      </c>
      <c r="AZ962" s="42">
        <f>AZ969</f>
        <v>0</v>
      </c>
      <c r="BA962" s="43">
        <f t="shared" si="2929"/>
        <v>99.98184110572646</v>
      </c>
      <c r="BB962" s="20"/>
    </row>
    <row r="963" spans="2:54" ht="31.2" x14ac:dyDescent="0.3">
      <c r="B963" s="38" t="s">
        <v>546</v>
      </c>
      <c r="C963" s="38" t="s">
        <v>84</v>
      </c>
      <c r="D963" s="38" t="s">
        <v>86</v>
      </c>
      <c r="E963" s="39" t="str">
        <f t="shared" si="2921"/>
        <v>0409</v>
      </c>
      <c r="F963" s="16" t="s">
        <v>533</v>
      </c>
      <c r="G963" s="39"/>
      <c r="H963" s="55" t="s">
        <v>519</v>
      </c>
      <c r="I963" s="18"/>
      <c r="J963" s="18"/>
      <c r="K963" s="18"/>
      <c r="L963" s="18"/>
      <c r="M963" s="18"/>
      <c r="N963" s="18"/>
      <c r="O963" s="18">
        <f>O964+O965</f>
        <v>0</v>
      </c>
      <c r="P963" s="18"/>
      <c r="Q963" s="18"/>
      <c r="R963" s="18"/>
      <c r="S963" s="18"/>
      <c r="T963" s="18">
        <f t="shared" si="2957"/>
        <v>0</v>
      </c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41">
        <f t="shared" ref="AF963:AT963" si="3030">AF964+AF965</f>
        <v>0</v>
      </c>
      <c r="AG963" s="41">
        <f t="shared" si="3030"/>
        <v>0</v>
      </c>
      <c r="AH963" s="41">
        <f t="shared" si="3030"/>
        <v>0</v>
      </c>
      <c r="AI963" s="41">
        <f t="shared" si="3030"/>
        <v>0</v>
      </c>
      <c r="AJ963" s="41">
        <f t="shared" si="3030"/>
        <v>0</v>
      </c>
      <c r="AK963" s="41">
        <f t="shared" si="3030"/>
        <v>0</v>
      </c>
      <c r="AL963" s="41">
        <f t="shared" si="3030"/>
        <v>0</v>
      </c>
      <c r="AM963" s="41">
        <f t="shared" si="3030"/>
        <v>0</v>
      </c>
      <c r="AN963" s="41">
        <f t="shared" si="3030"/>
        <v>0</v>
      </c>
      <c r="AO963" s="54">
        <f t="shared" si="3030"/>
        <v>16971.22421</v>
      </c>
      <c r="AP963" s="14">
        <f t="shared" si="3030"/>
        <v>31230.399999999998</v>
      </c>
      <c r="AQ963" s="42">
        <f t="shared" si="3030"/>
        <v>0</v>
      </c>
      <c r="AR963" s="14">
        <f t="shared" si="3030"/>
        <v>0</v>
      </c>
      <c r="AS963" s="42">
        <f t="shared" si="3030"/>
        <v>0</v>
      </c>
      <c r="AT963" s="14">
        <f t="shared" si="3030"/>
        <v>0</v>
      </c>
      <c r="AU963" s="42">
        <f t="shared" si="2924"/>
        <v>31230.399999999998</v>
      </c>
      <c r="AV963" s="42">
        <f t="shared" si="2925"/>
        <v>-31230.399999999998</v>
      </c>
      <c r="AW963" s="42"/>
      <c r="AX963" s="42"/>
      <c r="AY963" s="42"/>
      <c r="AZ963" s="42"/>
      <c r="BA963" s="43"/>
      <c r="BB963" s="20">
        <v>0</v>
      </c>
    </row>
    <row r="964" spans="2:54" ht="31.2" x14ac:dyDescent="0.3">
      <c r="B964" s="38" t="s">
        <v>546</v>
      </c>
      <c r="C964" s="38" t="s">
        <v>84</v>
      </c>
      <c r="D964" s="38" t="s">
        <v>86</v>
      </c>
      <c r="E964" s="39" t="str">
        <f t="shared" si="2921"/>
        <v>0409</v>
      </c>
      <c r="F964" s="16" t="s">
        <v>533</v>
      </c>
      <c r="G964" s="38" t="s">
        <v>150</v>
      </c>
      <c r="H964" s="40" t="s">
        <v>151</v>
      </c>
      <c r="I964" s="18"/>
      <c r="J964" s="18"/>
      <c r="K964" s="18"/>
      <c r="L964" s="18"/>
      <c r="M964" s="18"/>
      <c r="N964" s="18"/>
      <c r="O964" s="18">
        <v>0</v>
      </c>
      <c r="P964" s="18"/>
      <c r="Q964" s="18"/>
      <c r="R964" s="18"/>
      <c r="S964" s="18"/>
      <c r="T964" s="18">
        <f t="shared" si="2957"/>
        <v>0</v>
      </c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41">
        <v>0</v>
      </c>
      <c r="AG964" s="41"/>
      <c r="AH964" s="41">
        <v>0</v>
      </c>
      <c r="AI964" s="41">
        <v>0</v>
      </c>
      <c r="AJ964" s="41">
        <v>0</v>
      </c>
      <c r="AK964" s="41">
        <v>0</v>
      </c>
      <c r="AL964" s="41">
        <v>0</v>
      </c>
      <c r="AM964" s="41">
        <v>0</v>
      </c>
      <c r="AN964" s="41">
        <v>0</v>
      </c>
      <c r="AO964" s="14">
        <v>2099.3845200000001</v>
      </c>
      <c r="AP964" s="42">
        <v>2099.3845200000001</v>
      </c>
      <c r="AQ964" s="14">
        <v>0</v>
      </c>
      <c r="AR964" s="42">
        <v>0</v>
      </c>
      <c r="AS964" s="14">
        <v>0</v>
      </c>
      <c r="AT964" s="42">
        <v>0</v>
      </c>
      <c r="AU964" s="42">
        <f t="shared" si="2924"/>
        <v>2099.3845200000001</v>
      </c>
      <c r="AV964" s="42">
        <f t="shared" si="2925"/>
        <v>-2099.3845200000001</v>
      </c>
      <c r="AW964" s="42"/>
      <c r="AX964" s="42"/>
      <c r="AY964" s="42"/>
      <c r="AZ964" s="42"/>
      <c r="BA964" s="43"/>
      <c r="BB964" s="20">
        <v>0</v>
      </c>
    </row>
    <row r="965" spans="2:54" x14ac:dyDescent="0.3">
      <c r="B965" s="38" t="s">
        <v>546</v>
      </c>
      <c r="C965" s="38" t="s">
        <v>84</v>
      </c>
      <c r="D965" s="38" t="s">
        <v>86</v>
      </c>
      <c r="E965" s="39" t="str">
        <f t="shared" si="2921"/>
        <v>0409</v>
      </c>
      <c r="F965" s="16" t="s">
        <v>533</v>
      </c>
      <c r="G965" s="38" t="s">
        <v>56</v>
      </c>
      <c r="H965" s="40" t="s">
        <v>57</v>
      </c>
      <c r="I965" s="18"/>
      <c r="J965" s="18"/>
      <c r="K965" s="18"/>
      <c r="L965" s="18"/>
      <c r="M965" s="18"/>
      <c r="N965" s="18"/>
      <c r="O965" s="18">
        <v>0</v>
      </c>
      <c r="P965" s="18"/>
      <c r="Q965" s="18"/>
      <c r="R965" s="18"/>
      <c r="S965" s="18"/>
      <c r="T965" s="18">
        <f t="shared" si="2957"/>
        <v>0</v>
      </c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41">
        <v>0</v>
      </c>
      <c r="AG965" s="41"/>
      <c r="AH965" s="41">
        <v>0</v>
      </c>
      <c r="AI965" s="41">
        <v>0</v>
      </c>
      <c r="AJ965" s="41">
        <v>0</v>
      </c>
      <c r="AK965" s="41">
        <v>0</v>
      </c>
      <c r="AL965" s="41">
        <v>0</v>
      </c>
      <c r="AM965" s="41">
        <v>0</v>
      </c>
      <c r="AN965" s="41">
        <v>0</v>
      </c>
      <c r="AO965" s="54">
        <v>14871.839690000001</v>
      </c>
      <c r="AP965" s="14">
        <v>29131.015479999998</v>
      </c>
      <c r="AQ965" s="42">
        <v>0</v>
      </c>
      <c r="AR965" s="14">
        <v>0</v>
      </c>
      <c r="AS965" s="42">
        <v>0</v>
      </c>
      <c r="AT965" s="14">
        <v>0</v>
      </c>
      <c r="AU965" s="42">
        <f t="shared" si="2924"/>
        <v>29131.015479999998</v>
      </c>
      <c r="AV965" s="42">
        <f t="shared" si="2925"/>
        <v>-29131.015479999998</v>
      </c>
      <c r="AW965" s="42"/>
      <c r="AX965" s="42"/>
      <c r="AY965" s="42"/>
      <c r="AZ965" s="42"/>
      <c r="BA965" s="43"/>
      <c r="BB965" s="20">
        <v>0</v>
      </c>
    </row>
    <row r="966" spans="2:54" ht="31.2" x14ac:dyDescent="0.3">
      <c r="B966" s="38" t="s">
        <v>546</v>
      </c>
      <c r="C966" s="38" t="s">
        <v>84</v>
      </c>
      <c r="D966" s="38" t="s">
        <v>86</v>
      </c>
      <c r="E966" s="39" t="str">
        <f t="shared" si="2921"/>
        <v>0409</v>
      </c>
      <c r="F966" s="16" t="s">
        <v>518</v>
      </c>
      <c r="G966" s="38"/>
      <c r="H966" s="55" t="s">
        <v>519</v>
      </c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>
        <f>T967+T968</f>
        <v>0</v>
      </c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42">
        <f t="shared" ref="AF966:AN966" si="3031">AF967+AF968</f>
        <v>30632.36261</v>
      </c>
      <c r="AG966" s="42">
        <f t="shared" si="3031"/>
        <v>0</v>
      </c>
      <c r="AH966" s="42">
        <f t="shared" si="3031"/>
        <v>0</v>
      </c>
      <c r="AI966" s="42">
        <f t="shared" si="3031"/>
        <v>0</v>
      </c>
      <c r="AJ966" s="42">
        <f t="shared" si="3031"/>
        <v>0</v>
      </c>
      <c r="AK966" s="42">
        <f t="shared" si="3031"/>
        <v>0</v>
      </c>
      <c r="AL966" s="42">
        <f t="shared" si="3031"/>
        <v>30632.36174</v>
      </c>
      <c r="AM966" s="42">
        <f t="shared" si="3031"/>
        <v>0</v>
      </c>
      <c r="AN966" s="42">
        <f t="shared" si="3031"/>
        <v>0</v>
      </c>
      <c r="AO966" s="14"/>
      <c r="AP966" s="14"/>
      <c r="AQ966" s="42"/>
      <c r="AR966" s="14"/>
      <c r="AS966" s="42"/>
      <c r="AT966" s="14"/>
      <c r="AU966" s="42"/>
      <c r="AV966" s="42"/>
      <c r="AW966" s="42"/>
      <c r="AX966" s="42"/>
      <c r="AY966" s="42"/>
      <c r="AZ966" s="42"/>
      <c r="BA966" s="49">
        <f t="shared" si="2929"/>
        <v>99.999997159866467</v>
      </c>
      <c r="BB966" s="20"/>
    </row>
    <row r="967" spans="2:54" ht="31.2" x14ac:dyDescent="0.3">
      <c r="B967" s="38" t="s">
        <v>546</v>
      </c>
      <c r="C967" s="38" t="s">
        <v>84</v>
      </c>
      <c r="D967" s="38" t="s">
        <v>86</v>
      </c>
      <c r="E967" s="39" t="str">
        <f t="shared" si="2921"/>
        <v>0409</v>
      </c>
      <c r="F967" s="16" t="s">
        <v>518</v>
      </c>
      <c r="G967" s="38" t="s">
        <v>150</v>
      </c>
      <c r="H967" s="40" t="s">
        <v>151</v>
      </c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>
        <v>0</v>
      </c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42">
        <v>2099.3845200000001</v>
      </c>
      <c r="AG967" s="42"/>
      <c r="AH967" s="42">
        <v>0</v>
      </c>
      <c r="AI967" s="42">
        <v>0</v>
      </c>
      <c r="AJ967" s="42">
        <v>0</v>
      </c>
      <c r="AK967" s="42">
        <v>0</v>
      </c>
      <c r="AL967" s="42">
        <v>2099.3845200000001</v>
      </c>
      <c r="AM967" s="42">
        <v>0</v>
      </c>
      <c r="AN967" s="42">
        <v>0</v>
      </c>
      <c r="AO967" s="14"/>
      <c r="AP967" s="14"/>
      <c r="AQ967" s="42"/>
      <c r="AR967" s="14"/>
      <c r="AS967" s="42"/>
      <c r="AT967" s="14"/>
      <c r="AU967" s="42"/>
      <c r="AV967" s="42"/>
      <c r="AW967" s="42"/>
      <c r="AX967" s="42"/>
      <c r="AY967" s="42"/>
      <c r="AZ967" s="42"/>
      <c r="BA967" s="49">
        <f t="shared" si="2929"/>
        <v>100</v>
      </c>
      <c r="BB967" s="20"/>
    </row>
    <row r="968" spans="2:54" x14ac:dyDescent="0.3">
      <c r="B968" s="38" t="s">
        <v>546</v>
      </c>
      <c r="C968" s="38" t="s">
        <v>84</v>
      </c>
      <c r="D968" s="38" t="s">
        <v>86</v>
      </c>
      <c r="E968" s="39" t="str">
        <f t="shared" si="2921"/>
        <v>0409</v>
      </c>
      <c r="F968" s="16" t="s">
        <v>518</v>
      </c>
      <c r="G968" s="38" t="s">
        <v>56</v>
      </c>
      <c r="H968" s="40" t="s">
        <v>57</v>
      </c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>
        <v>0</v>
      </c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42">
        <v>28532.978090000001</v>
      </c>
      <c r="AG968" s="42"/>
      <c r="AH968" s="42">
        <v>0</v>
      </c>
      <c r="AI968" s="42">
        <v>0</v>
      </c>
      <c r="AJ968" s="42">
        <v>0</v>
      </c>
      <c r="AK968" s="42">
        <v>0</v>
      </c>
      <c r="AL968" s="42">
        <v>28532.977220000001</v>
      </c>
      <c r="AM968" s="42">
        <v>0</v>
      </c>
      <c r="AN968" s="42">
        <v>0</v>
      </c>
      <c r="AO968" s="14"/>
      <c r="AP968" s="14"/>
      <c r="AQ968" s="42"/>
      <c r="AR968" s="14"/>
      <c r="AS968" s="42"/>
      <c r="AT968" s="14"/>
      <c r="AU968" s="42"/>
      <c r="AV968" s="42"/>
      <c r="AW968" s="42"/>
      <c r="AX968" s="42"/>
      <c r="AY968" s="42"/>
      <c r="AZ968" s="42"/>
      <c r="BA968" s="49">
        <f t="shared" si="2929"/>
        <v>99.999996950896616</v>
      </c>
      <c r="BB968" s="20"/>
    </row>
    <row r="969" spans="2:54" ht="31.2" x14ac:dyDescent="0.3">
      <c r="B969" s="38" t="s">
        <v>546</v>
      </c>
      <c r="C969" s="38" t="s">
        <v>84</v>
      </c>
      <c r="D969" s="38" t="s">
        <v>86</v>
      </c>
      <c r="E969" s="39" t="str">
        <f t="shared" si="2921"/>
        <v>0409</v>
      </c>
      <c r="F969" s="38" t="s">
        <v>520</v>
      </c>
      <c r="G969" s="39"/>
      <c r="H969" s="40" t="s">
        <v>521</v>
      </c>
      <c r="I969" s="18">
        <f t="shared" ref="I969:S969" si="3032">I970</f>
        <v>18633.099999999999</v>
      </c>
      <c r="J969" s="18">
        <f t="shared" si="3032"/>
        <v>18633.099999999999</v>
      </c>
      <c r="K969" s="18">
        <f t="shared" si="3032"/>
        <v>18633.099999999999</v>
      </c>
      <c r="L969" s="18">
        <f t="shared" si="3032"/>
        <v>0</v>
      </c>
      <c r="M969" s="18">
        <f t="shared" si="3032"/>
        <v>0</v>
      </c>
      <c r="N969" s="18">
        <f t="shared" si="3032"/>
        <v>0</v>
      </c>
      <c r="O969" s="18">
        <f t="shared" si="3032"/>
        <v>0</v>
      </c>
      <c r="P969" s="18">
        <f t="shared" si="3032"/>
        <v>0</v>
      </c>
      <c r="Q969" s="18">
        <f t="shared" si="3032"/>
        <v>0</v>
      </c>
      <c r="R969" s="18">
        <f t="shared" si="3032"/>
        <v>0</v>
      </c>
      <c r="S969" s="18">
        <f t="shared" si="3032"/>
        <v>0</v>
      </c>
      <c r="T969" s="18">
        <f t="shared" ref="T969:T1001" si="3033">I969+L969+S969+R969+Q969+P969+O969</f>
        <v>18633.099999999999</v>
      </c>
      <c r="U969" s="18">
        <f t="shared" si="2922"/>
        <v>18633.099999999999</v>
      </c>
      <c r="V969" s="18">
        <f t="shared" si="2923"/>
        <v>18633.099999999999</v>
      </c>
      <c r="W969" s="18">
        <f t="shared" ref="W969:AT969" si="3034">W970</f>
        <v>0</v>
      </c>
      <c r="X969" s="18">
        <f t="shared" si="3034"/>
        <v>0</v>
      </c>
      <c r="Y969" s="18">
        <f t="shared" si="3034"/>
        <v>0</v>
      </c>
      <c r="Z969" s="18">
        <f t="shared" si="3034"/>
        <v>0</v>
      </c>
      <c r="AA969" s="18">
        <f t="shared" si="3034"/>
        <v>0</v>
      </c>
      <c r="AB969" s="18">
        <f t="shared" si="3034"/>
        <v>0</v>
      </c>
      <c r="AC969" s="18">
        <f t="shared" si="3034"/>
        <v>0</v>
      </c>
      <c r="AD969" s="18">
        <f t="shared" si="3034"/>
        <v>0</v>
      </c>
      <c r="AE969" s="18">
        <f t="shared" si="3034"/>
        <v>0</v>
      </c>
      <c r="AF969" s="41">
        <f t="shared" si="3034"/>
        <v>19833.099999999999</v>
      </c>
      <c r="AG969" s="41">
        <f t="shared" si="3034"/>
        <v>0</v>
      </c>
      <c r="AH969" s="41">
        <f t="shared" si="3034"/>
        <v>0</v>
      </c>
      <c r="AI969" s="41">
        <f t="shared" si="3034"/>
        <v>0</v>
      </c>
      <c r="AJ969" s="41">
        <f t="shared" si="3034"/>
        <v>0</v>
      </c>
      <c r="AK969" s="41">
        <f t="shared" si="3034"/>
        <v>0</v>
      </c>
      <c r="AL969" s="41">
        <f t="shared" si="3034"/>
        <v>19823.936900000001</v>
      </c>
      <c r="AM969" s="41">
        <f t="shared" si="3034"/>
        <v>0</v>
      </c>
      <c r="AN969" s="41">
        <f t="shared" si="3034"/>
        <v>0</v>
      </c>
      <c r="AO969" s="14">
        <f t="shared" si="3034"/>
        <v>19823.936900000001</v>
      </c>
      <c r="AP969" s="42">
        <f t="shared" si="3034"/>
        <v>19833.099999999999</v>
      </c>
      <c r="AQ969" s="42">
        <f t="shared" si="3034"/>
        <v>0</v>
      </c>
      <c r="AR969" s="42">
        <f t="shared" si="3034"/>
        <v>0</v>
      </c>
      <c r="AS969" s="42">
        <f t="shared" si="3034"/>
        <v>0</v>
      </c>
      <c r="AT969" s="42">
        <f t="shared" si="3034"/>
        <v>0</v>
      </c>
      <c r="AU969" s="42">
        <f t="shared" si="2924"/>
        <v>19833.099999999999</v>
      </c>
      <c r="AV969" s="42">
        <f t="shared" si="2925"/>
        <v>-1200</v>
      </c>
      <c r="AW969" s="42">
        <f t="shared" si="2926"/>
        <v>18633.099999999999</v>
      </c>
      <c r="AX969" s="42">
        <f t="shared" si="2927"/>
        <v>18633.099999999999</v>
      </c>
      <c r="AY969" s="42">
        <f t="shared" si="2928"/>
        <v>18633.099999999999</v>
      </c>
      <c r="AZ969" s="42">
        <f>AZ970</f>
        <v>0</v>
      </c>
      <c r="BA969" s="43">
        <f t="shared" si="2929"/>
        <v>99.953798952256591</v>
      </c>
      <c r="BB969" s="20"/>
    </row>
    <row r="970" spans="2:54" x14ac:dyDescent="0.3">
      <c r="B970" s="38" t="s">
        <v>546</v>
      </c>
      <c r="C970" s="38" t="s">
        <v>84</v>
      </c>
      <c r="D970" s="38" t="s">
        <v>86</v>
      </c>
      <c r="E970" s="39" t="str">
        <f t="shared" si="2921"/>
        <v>0409</v>
      </c>
      <c r="F970" s="38" t="s">
        <v>520</v>
      </c>
      <c r="G970" s="38" t="s">
        <v>56</v>
      </c>
      <c r="H970" s="40" t="s">
        <v>57</v>
      </c>
      <c r="I970" s="18">
        <v>18633.099999999999</v>
      </c>
      <c r="J970" s="18">
        <v>18633.099999999999</v>
      </c>
      <c r="K970" s="18">
        <v>18633.099999999999</v>
      </c>
      <c r="L970" s="18"/>
      <c r="M970" s="18"/>
      <c r="N970" s="18"/>
      <c r="O970" s="18">
        <v>0</v>
      </c>
      <c r="P970" s="18">
        <v>0</v>
      </c>
      <c r="Q970" s="18">
        <v>0</v>
      </c>
      <c r="R970" s="18">
        <v>0</v>
      </c>
      <c r="S970" s="18"/>
      <c r="T970" s="18">
        <f t="shared" si="3033"/>
        <v>18633.099999999999</v>
      </c>
      <c r="U970" s="18">
        <f t="shared" si="2922"/>
        <v>18633.099999999999</v>
      </c>
      <c r="V970" s="18">
        <f t="shared" si="2923"/>
        <v>18633.099999999999</v>
      </c>
      <c r="W970" s="18"/>
      <c r="X970" s="18"/>
      <c r="Y970" s="18"/>
      <c r="Z970" s="18"/>
      <c r="AA970" s="18"/>
      <c r="AB970" s="18"/>
      <c r="AC970" s="18"/>
      <c r="AD970" s="18"/>
      <c r="AE970" s="18"/>
      <c r="AF970" s="41">
        <v>19833.099999999999</v>
      </c>
      <c r="AG970" s="41"/>
      <c r="AH970" s="41">
        <v>0</v>
      </c>
      <c r="AI970" s="41">
        <v>0</v>
      </c>
      <c r="AJ970" s="41">
        <v>0</v>
      </c>
      <c r="AK970" s="41">
        <v>0</v>
      </c>
      <c r="AL970" s="41">
        <v>19823.936900000001</v>
      </c>
      <c r="AM970" s="41">
        <v>0</v>
      </c>
      <c r="AN970" s="41">
        <v>0</v>
      </c>
      <c r="AO970" s="42">
        <v>19823.936900000001</v>
      </c>
      <c r="AP970" s="42">
        <v>19833.099999999999</v>
      </c>
      <c r="AQ970" s="42">
        <v>0</v>
      </c>
      <c r="AR970" s="42">
        <v>0</v>
      </c>
      <c r="AS970" s="42">
        <v>0</v>
      </c>
      <c r="AT970" s="42">
        <v>0</v>
      </c>
      <c r="AU970" s="42">
        <f t="shared" si="2924"/>
        <v>19833.099999999999</v>
      </c>
      <c r="AV970" s="42">
        <f t="shared" si="2925"/>
        <v>-1200</v>
      </c>
      <c r="AW970" s="42">
        <f t="shared" si="2926"/>
        <v>18633.099999999999</v>
      </c>
      <c r="AX970" s="42">
        <f t="shared" si="2927"/>
        <v>18633.099999999999</v>
      </c>
      <c r="AY970" s="42">
        <f t="shared" si="2928"/>
        <v>18633.099999999999</v>
      </c>
      <c r="AZ970" s="42"/>
      <c r="BA970" s="43">
        <f t="shared" si="2929"/>
        <v>99.953798952256591</v>
      </c>
      <c r="BB970" s="44"/>
    </row>
    <row r="971" spans="2:54" x14ac:dyDescent="0.3">
      <c r="B971" s="38" t="s">
        <v>546</v>
      </c>
      <c r="C971" s="38" t="s">
        <v>84</v>
      </c>
      <c r="D971" s="38" t="s">
        <v>86</v>
      </c>
      <c r="E971" s="39" t="str">
        <f t="shared" si="2921"/>
        <v>0409</v>
      </c>
      <c r="F971" s="38" t="s">
        <v>525</v>
      </c>
      <c r="G971" s="38"/>
      <c r="H971" s="40" t="s">
        <v>49</v>
      </c>
      <c r="I971" s="18"/>
      <c r="J971" s="18"/>
      <c r="K971" s="18"/>
      <c r="L971" s="18"/>
      <c r="M971" s="18"/>
      <c r="N971" s="18"/>
      <c r="O971" s="18">
        <f t="shared" ref="O971:O976" si="3035">O972</f>
        <v>0</v>
      </c>
      <c r="P971" s="18">
        <f t="shared" ref="P971:P976" si="3036">P972</f>
        <v>0</v>
      </c>
      <c r="Q971" s="18">
        <f t="shared" ref="Q971:Q976" si="3037">Q972</f>
        <v>0</v>
      </c>
      <c r="R971" s="18">
        <f t="shared" ref="R971:R976" si="3038">R972</f>
        <v>0</v>
      </c>
      <c r="S971" s="18">
        <f t="shared" ref="S971:S983" si="3039">S972</f>
        <v>1920</v>
      </c>
      <c r="T971" s="18">
        <f t="shared" si="3033"/>
        <v>1920</v>
      </c>
      <c r="U971" s="18"/>
      <c r="V971" s="18"/>
      <c r="W971" s="18">
        <f t="shared" ref="W971:W983" si="3040">W972</f>
        <v>0</v>
      </c>
      <c r="X971" s="18">
        <f t="shared" ref="X971:X983" si="3041">X972</f>
        <v>0</v>
      </c>
      <c r="Y971" s="18">
        <f t="shared" ref="Y971:Y983" si="3042">Y972</f>
        <v>0</v>
      </c>
      <c r="Z971" s="18">
        <f t="shared" ref="Z971:Z983" si="3043">Z972</f>
        <v>1920</v>
      </c>
      <c r="AA971" s="18">
        <f t="shared" ref="AA971:AA983" si="3044">AA972</f>
        <v>0</v>
      </c>
      <c r="AB971" s="18">
        <f t="shared" ref="AB971:AB983" si="3045">AB972</f>
        <v>0</v>
      </c>
      <c r="AC971" s="18">
        <f t="shared" ref="AC971:AC983" si="3046">AC972</f>
        <v>0</v>
      </c>
      <c r="AD971" s="18">
        <f t="shared" ref="AD971:AD983" si="3047">AD972</f>
        <v>0</v>
      </c>
      <c r="AE971" s="18"/>
      <c r="AF971" s="41">
        <f t="shared" ref="AF971:AF976" si="3048">AF972</f>
        <v>0</v>
      </c>
      <c r="AG971" s="41">
        <f t="shared" ref="AG971:AG976" si="3049">AG972</f>
        <v>0</v>
      </c>
      <c r="AH971" s="41">
        <f t="shared" ref="AH971:AH976" si="3050">AH972</f>
        <v>0</v>
      </c>
      <c r="AI971" s="41">
        <f t="shared" ref="AI971:AI976" si="3051">AI972</f>
        <v>0</v>
      </c>
      <c r="AJ971" s="41">
        <f t="shared" ref="AJ971:AJ976" si="3052">AJ972</f>
        <v>0</v>
      </c>
      <c r="AK971" s="41">
        <f t="shared" ref="AK971:AK976" si="3053">AK972</f>
        <v>0</v>
      </c>
      <c r="AL971" s="41">
        <f t="shared" ref="AL971:AL976" si="3054">AL972</f>
        <v>0</v>
      </c>
      <c r="AM971" s="41">
        <f t="shared" ref="AM971:AM976" si="3055">AM972</f>
        <v>0</v>
      </c>
      <c r="AN971" s="41">
        <f t="shared" ref="AN971:AN976" si="3056">AN972</f>
        <v>0</v>
      </c>
      <c r="AO971" s="14">
        <f t="shared" ref="AO971:AO976" si="3057">AO972</f>
        <v>0</v>
      </c>
      <c r="AP971" s="42">
        <f t="shared" ref="AP971:AP976" si="3058">AP972</f>
        <v>0</v>
      </c>
      <c r="AQ971" s="42">
        <f t="shared" ref="AQ971:AQ976" si="3059">AQ972</f>
        <v>0</v>
      </c>
      <c r="AR971" s="42">
        <f t="shared" ref="AR971:AR976" si="3060">AR972</f>
        <v>0</v>
      </c>
      <c r="AS971" s="42">
        <f t="shared" ref="AS971:AS976" si="3061">AS972</f>
        <v>0</v>
      </c>
      <c r="AT971" s="42">
        <f t="shared" ref="AT971:AT976" si="3062">AT972</f>
        <v>0</v>
      </c>
      <c r="AU971" s="42">
        <f t="shared" si="2924"/>
        <v>0</v>
      </c>
      <c r="AV971" s="42">
        <f t="shared" si="2925"/>
        <v>1920</v>
      </c>
      <c r="AW971" s="42">
        <f t="shared" si="2926"/>
        <v>3840</v>
      </c>
      <c r="AX971" s="42">
        <f t="shared" si="2927"/>
        <v>0</v>
      </c>
      <c r="AY971" s="42">
        <f t="shared" si="2928"/>
        <v>0</v>
      </c>
      <c r="AZ971" s="42">
        <f t="shared" ref="AZ971:AZ983" si="3063">AZ972</f>
        <v>0</v>
      </c>
      <c r="BA971" s="43"/>
      <c r="BB971" s="20">
        <v>0</v>
      </c>
    </row>
    <row r="972" spans="2:54" ht="31.2" x14ac:dyDescent="0.3">
      <c r="B972" s="38" t="s">
        <v>546</v>
      </c>
      <c r="C972" s="38" t="s">
        <v>84</v>
      </c>
      <c r="D972" s="38" t="s">
        <v>86</v>
      </c>
      <c r="E972" s="39" t="str">
        <f t="shared" si="2921"/>
        <v>0409</v>
      </c>
      <c r="F972" s="38" t="s">
        <v>526</v>
      </c>
      <c r="G972" s="38"/>
      <c r="H972" s="40" t="s">
        <v>527</v>
      </c>
      <c r="I972" s="18"/>
      <c r="J972" s="18"/>
      <c r="K972" s="18"/>
      <c r="L972" s="18"/>
      <c r="M972" s="18"/>
      <c r="N972" s="18"/>
      <c r="O972" s="18">
        <f t="shared" si="3035"/>
        <v>0</v>
      </c>
      <c r="P972" s="18">
        <f t="shared" si="3036"/>
        <v>0</v>
      </c>
      <c r="Q972" s="18">
        <f t="shared" si="3037"/>
        <v>0</v>
      </c>
      <c r="R972" s="18">
        <f t="shared" si="3038"/>
        <v>0</v>
      </c>
      <c r="S972" s="18">
        <f t="shared" si="3039"/>
        <v>1920</v>
      </c>
      <c r="T972" s="18">
        <f t="shared" si="3033"/>
        <v>1920</v>
      </c>
      <c r="U972" s="18"/>
      <c r="V972" s="18"/>
      <c r="W972" s="18">
        <f t="shared" si="3040"/>
        <v>0</v>
      </c>
      <c r="X972" s="18">
        <f t="shared" si="3041"/>
        <v>0</v>
      </c>
      <c r="Y972" s="18">
        <f t="shared" si="3042"/>
        <v>0</v>
      </c>
      <c r="Z972" s="18">
        <f t="shared" si="3043"/>
        <v>1920</v>
      </c>
      <c r="AA972" s="18">
        <f t="shared" si="3044"/>
        <v>0</v>
      </c>
      <c r="AB972" s="18">
        <f t="shared" si="3045"/>
        <v>0</v>
      </c>
      <c r="AC972" s="18">
        <f t="shared" si="3046"/>
        <v>0</v>
      </c>
      <c r="AD972" s="18">
        <f t="shared" si="3047"/>
        <v>0</v>
      </c>
      <c r="AE972" s="18"/>
      <c r="AF972" s="41">
        <f t="shared" si="3048"/>
        <v>0</v>
      </c>
      <c r="AG972" s="41">
        <f t="shared" si="3049"/>
        <v>0</v>
      </c>
      <c r="AH972" s="41">
        <f t="shared" si="3050"/>
        <v>0</v>
      </c>
      <c r="AI972" s="41">
        <f t="shared" si="3051"/>
        <v>0</v>
      </c>
      <c r="AJ972" s="41">
        <f t="shared" si="3052"/>
        <v>0</v>
      </c>
      <c r="AK972" s="41">
        <f t="shared" si="3053"/>
        <v>0</v>
      </c>
      <c r="AL972" s="41">
        <f t="shared" si="3054"/>
        <v>0</v>
      </c>
      <c r="AM972" s="41">
        <f t="shared" si="3055"/>
        <v>0</v>
      </c>
      <c r="AN972" s="41">
        <f t="shared" si="3056"/>
        <v>0</v>
      </c>
      <c r="AO972" s="42">
        <f t="shared" si="3057"/>
        <v>0</v>
      </c>
      <c r="AP972" s="42">
        <f t="shared" si="3058"/>
        <v>0</v>
      </c>
      <c r="AQ972" s="42">
        <f t="shared" si="3059"/>
        <v>0</v>
      </c>
      <c r="AR972" s="42">
        <f t="shared" si="3060"/>
        <v>0</v>
      </c>
      <c r="AS972" s="42">
        <f t="shared" si="3061"/>
        <v>0</v>
      </c>
      <c r="AT972" s="42">
        <f t="shared" si="3062"/>
        <v>0</v>
      </c>
      <c r="AU972" s="42">
        <f t="shared" si="2924"/>
        <v>0</v>
      </c>
      <c r="AV972" s="42">
        <f t="shared" si="2925"/>
        <v>1920</v>
      </c>
      <c r="AW972" s="42">
        <f t="shared" si="2926"/>
        <v>3840</v>
      </c>
      <c r="AX972" s="42">
        <f t="shared" si="2927"/>
        <v>0</v>
      </c>
      <c r="AY972" s="42">
        <f t="shared" si="2928"/>
        <v>0</v>
      </c>
      <c r="AZ972" s="42">
        <f t="shared" si="3063"/>
        <v>0</v>
      </c>
      <c r="BA972" s="43"/>
      <c r="BB972" s="20">
        <v>0</v>
      </c>
    </row>
    <row r="973" spans="2:54" ht="31.2" x14ac:dyDescent="0.3">
      <c r="B973" s="38" t="s">
        <v>546</v>
      </c>
      <c r="C973" s="38" t="s">
        <v>84</v>
      </c>
      <c r="D973" s="38" t="s">
        <v>86</v>
      </c>
      <c r="E973" s="39" t="str">
        <f t="shared" si="2921"/>
        <v>0409</v>
      </c>
      <c r="F973" s="38" t="s">
        <v>528</v>
      </c>
      <c r="G973" s="38"/>
      <c r="H973" s="40" t="s">
        <v>529</v>
      </c>
      <c r="I973" s="18"/>
      <c r="J973" s="18"/>
      <c r="K973" s="18"/>
      <c r="L973" s="18"/>
      <c r="M973" s="18"/>
      <c r="N973" s="18"/>
      <c r="O973" s="18">
        <f t="shared" si="3035"/>
        <v>0</v>
      </c>
      <c r="P973" s="18">
        <f t="shared" si="3036"/>
        <v>0</v>
      </c>
      <c r="Q973" s="18">
        <f t="shared" si="3037"/>
        <v>0</v>
      </c>
      <c r="R973" s="18">
        <f t="shared" si="3038"/>
        <v>0</v>
      </c>
      <c r="S973" s="18">
        <f t="shared" si="3039"/>
        <v>1920</v>
      </c>
      <c r="T973" s="18">
        <f t="shared" si="3033"/>
        <v>1920</v>
      </c>
      <c r="U973" s="18"/>
      <c r="V973" s="18"/>
      <c r="W973" s="18">
        <f t="shared" si="3040"/>
        <v>0</v>
      </c>
      <c r="X973" s="18">
        <f t="shared" si="3041"/>
        <v>0</v>
      </c>
      <c r="Y973" s="18">
        <f t="shared" si="3042"/>
        <v>0</v>
      </c>
      <c r="Z973" s="18">
        <f t="shared" si="3043"/>
        <v>1920</v>
      </c>
      <c r="AA973" s="18">
        <f t="shared" si="3044"/>
        <v>0</v>
      </c>
      <c r="AB973" s="18">
        <f t="shared" si="3045"/>
        <v>0</v>
      </c>
      <c r="AC973" s="18">
        <f t="shared" si="3046"/>
        <v>0</v>
      </c>
      <c r="AD973" s="18">
        <f t="shared" si="3047"/>
        <v>0</v>
      </c>
      <c r="AE973" s="18"/>
      <c r="AF973" s="41">
        <f t="shared" si="3048"/>
        <v>0</v>
      </c>
      <c r="AG973" s="41">
        <f t="shared" si="3049"/>
        <v>0</v>
      </c>
      <c r="AH973" s="41">
        <f t="shared" si="3050"/>
        <v>0</v>
      </c>
      <c r="AI973" s="41">
        <f t="shared" si="3051"/>
        <v>0</v>
      </c>
      <c r="AJ973" s="41">
        <f t="shared" si="3052"/>
        <v>0</v>
      </c>
      <c r="AK973" s="41">
        <f t="shared" si="3053"/>
        <v>0</v>
      </c>
      <c r="AL973" s="41">
        <f t="shared" si="3054"/>
        <v>0</v>
      </c>
      <c r="AM973" s="41">
        <f t="shared" si="3055"/>
        <v>0</v>
      </c>
      <c r="AN973" s="41">
        <f t="shared" si="3056"/>
        <v>0</v>
      </c>
      <c r="AO973" s="14">
        <f t="shared" si="3057"/>
        <v>0</v>
      </c>
      <c r="AP973" s="42">
        <f t="shared" si="3058"/>
        <v>0</v>
      </c>
      <c r="AQ973" s="42">
        <f t="shared" si="3059"/>
        <v>0</v>
      </c>
      <c r="AR973" s="42">
        <f t="shared" si="3060"/>
        <v>0</v>
      </c>
      <c r="AS973" s="42">
        <f t="shared" si="3061"/>
        <v>0</v>
      </c>
      <c r="AT973" s="42">
        <f t="shared" si="3062"/>
        <v>0</v>
      </c>
      <c r="AU973" s="42">
        <f t="shared" si="2924"/>
        <v>0</v>
      </c>
      <c r="AV973" s="42">
        <f t="shared" si="2925"/>
        <v>1920</v>
      </c>
      <c r="AW973" s="42">
        <f t="shared" si="2926"/>
        <v>3840</v>
      </c>
      <c r="AX973" s="42">
        <f t="shared" si="2927"/>
        <v>0</v>
      </c>
      <c r="AY973" s="42">
        <f t="shared" si="2928"/>
        <v>0</v>
      </c>
      <c r="AZ973" s="42">
        <f t="shared" si="3063"/>
        <v>0</v>
      </c>
      <c r="BA973" s="43"/>
      <c r="BB973" s="20">
        <v>0</v>
      </c>
    </row>
    <row r="974" spans="2:54" ht="31.2" x14ac:dyDescent="0.3">
      <c r="B974" s="38" t="s">
        <v>546</v>
      </c>
      <c r="C974" s="38" t="s">
        <v>84</v>
      </c>
      <c r="D974" s="38" t="s">
        <v>86</v>
      </c>
      <c r="E974" s="39" t="str">
        <f t="shared" si="2921"/>
        <v>0409</v>
      </c>
      <c r="F974" s="38" t="s">
        <v>528</v>
      </c>
      <c r="G974" s="38" t="s">
        <v>54</v>
      </c>
      <c r="H974" s="40" t="s">
        <v>55</v>
      </c>
      <c r="I974" s="18"/>
      <c r="J974" s="18"/>
      <c r="K974" s="18"/>
      <c r="L974" s="18"/>
      <c r="M974" s="18"/>
      <c r="N974" s="18"/>
      <c r="O974" s="18">
        <v>0</v>
      </c>
      <c r="P974" s="18">
        <v>0</v>
      </c>
      <c r="Q974" s="18">
        <v>0</v>
      </c>
      <c r="R974" s="18">
        <v>0</v>
      </c>
      <c r="S974" s="18">
        <v>1920</v>
      </c>
      <c r="T974" s="18">
        <f t="shared" si="3033"/>
        <v>1920</v>
      </c>
      <c r="U974" s="18"/>
      <c r="V974" s="18"/>
      <c r="W974" s="18"/>
      <c r="X974" s="18"/>
      <c r="Y974" s="18"/>
      <c r="Z974" s="18">
        <v>1920</v>
      </c>
      <c r="AA974" s="18"/>
      <c r="AB974" s="18"/>
      <c r="AC974" s="18"/>
      <c r="AD974" s="18"/>
      <c r="AE974" s="18"/>
      <c r="AF974" s="41">
        <v>0</v>
      </c>
      <c r="AG974" s="41"/>
      <c r="AH974" s="41">
        <v>0</v>
      </c>
      <c r="AI974" s="41">
        <v>0</v>
      </c>
      <c r="AJ974" s="41">
        <v>0</v>
      </c>
      <c r="AK974" s="41">
        <v>0</v>
      </c>
      <c r="AL974" s="41">
        <v>0</v>
      </c>
      <c r="AM974" s="41">
        <v>0</v>
      </c>
      <c r="AN974" s="41">
        <v>0</v>
      </c>
      <c r="AO974" s="42">
        <v>0</v>
      </c>
      <c r="AP974" s="42">
        <v>0</v>
      </c>
      <c r="AQ974" s="42">
        <v>0</v>
      </c>
      <c r="AR974" s="42">
        <v>0</v>
      </c>
      <c r="AS974" s="42">
        <v>0</v>
      </c>
      <c r="AT974" s="42">
        <v>0</v>
      </c>
      <c r="AU974" s="42">
        <f t="shared" si="2924"/>
        <v>0</v>
      </c>
      <c r="AV974" s="42">
        <f t="shared" si="2925"/>
        <v>1920</v>
      </c>
      <c r="AW974" s="42">
        <f t="shared" si="2926"/>
        <v>3840</v>
      </c>
      <c r="AX974" s="42">
        <f t="shared" si="2927"/>
        <v>0</v>
      </c>
      <c r="AY974" s="42">
        <f t="shared" si="2928"/>
        <v>0</v>
      </c>
      <c r="AZ974" s="42"/>
      <c r="BA974" s="43"/>
      <c r="BB974" s="44">
        <v>0</v>
      </c>
    </row>
    <row r="975" spans="2:54" ht="31.2" x14ac:dyDescent="0.3">
      <c r="B975" s="38" t="s">
        <v>546</v>
      </c>
      <c r="C975" s="38" t="s">
        <v>84</v>
      </c>
      <c r="D975" s="38" t="s">
        <v>86</v>
      </c>
      <c r="E975" s="39" t="str">
        <f t="shared" si="2921"/>
        <v>0409</v>
      </c>
      <c r="F975" s="38" t="s">
        <v>72</v>
      </c>
      <c r="G975" s="39"/>
      <c r="H975" s="40" t="s">
        <v>73</v>
      </c>
      <c r="I975" s="18"/>
      <c r="J975" s="18"/>
      <c r="K975" s="18"/>
      <c r="L975" s="18"/>
      <c r="M975" s="18"/>
      <c r="N975" s="18"/>
      <c r="O975" s="18">
        <f t="shared" si="3035"/>
        <v>0</v>
      </c>
      <c r="P975" s="18">
        <f t="shared" si="3036"/>
        <v>0</v>
      </c>
      <c r="Q975" s="18">
        <f t="shared" si="3037"/>
        <v>0</v>
      </c>
      <c r="R975" s="18">
        <f t="shared" si="3038"/>
        <v>0</v>
      </c>
      <c r="S975" s="18"/>
      <c r="T975" s="18">
        <f t="shared" si="3033"/>
        <v>0</v>
      </c>
      <c r="U975" s="18">
        <f t="shared" ref="U975:U976" si="3064">U976</f>
        <v>0</v>
      </c>
      <c r="V975" s="18">
        <f t="shared" ref="V975:V976" si="3065">V976</f>
        <v>0</v>
      </c>
      <c r="W975" s="18">
        <f t="shared" si="3040"/>
        <v>0</v>
      </c>
      <c r="X975" s="18">
        <f t="shared" si="3041"/>
        <v>0</v>
      </c>
      <c r="Y975" s="18">
        <f t="shared" si="3042"/>
        <v>0</v>
      </c>
      <c r="Z975" s="18">
        <f t="shared" si="3043"/>
        <v>0</v>
      </c>
      <c r="AA975" s="18">
        <f t="shared" si="3044"/>
        <v>0</v>
      </c>
      <c r="AB975" s="18">
        <f t="shared" si="3045"/>
        <v>0</v>
      </c>
      <c r="AC975" s="18">
        <f t="shared" si="3046"/>
        <v>0</v>
      </c>
      <c r="AD975" s="18">
        <f t="shared" si="3047"/>
        <v>0</v>
      </c>
      <c r="AE975" s="18">
        <f t="shared" ref="AE975:AE983" si="3066">AE976</f>
        <v>0</v>
      </c>
      <c r="AF975" s="41">
        <f t="shared" si="3048"/>
        <v>1317.9807499999999</v>
      </c>
      <c r="AG975" s="41">
        <f t="shared" si="3049"/>
        <v>0</v>
      </c>
      <c r="AH975" s="41">
        <f t="shared" si="3050"/>
        <v>0</v>
      </c>
      <c r="AI975" s="41">
        <f t="shared" si="3051"/>
        <v>0</v>
      </c>
      <c r="AJ975" s="41">
        <f t="shared" si="3052"/>
        <v>0</v>
      </c>
      <c r="AK975" s="41">
        <f t="shared" si="3053"/>
        <v>0</v>
      </c>
      <c r="AL975" s="41">
        <f t="shared" si="3054"/>
        <v>1317.9807499999999</v>
      </c>
      <c r="AM975" s="41">
        <f t="shared" si="3055"/>
        <v>0</v>
      </c>
      <c r="AN975" s="41">
        <f t="shared" si="3056"/>
        <v>0</v>
      </c>
      <c r="AO975" s="14">
        <f t="shared" si="3057"/>
        <v>0</v>
      </c>
      <c r="AP975" s="42">
        <f t="shared" si="3058"/>
        <v>1435</v>
      </c>
      <c r="AQ975" s="42">
        <f t="shared" si="3059"/>
        <v>0</v>
      </c>
      <c r="AR975" s="42">
        <f t="shared" si="3060"/>
        <v>0</v>
      </c>
      <c r="AS975" s="42">
        <f t="shared" si="3061"/>
        <v>0</v>
      </c>
      <c r="AT975" s="42">
        <f t="shared" si="3062"/>
        <v>0</v>
      </c>
      <c r="AU975" s="42">
        <f t="shared" si="2924"/>
        <v>1435</v>
      </c>
      <c r="AV975" s="42">
        <f t="shared" si="2925"/>
        <v>-1435</v>
      </c>
      <c r="AW975" s="42"/>
      <c r="AX975" s="42"/>
      <c r="AY975" s="42"/>
      <c r="AZ975" s="42"/>
      <c r="BA975" s="43">
        <f t="shared" si="2929"/>
        <v>100</v>
      </c>
      <c r="BB975" s="44"/>
    </row>
    <row r="976" spans="2:54" ht="46.8" x14ac:dyDescent="0.3">
      <c r="B976" s="38" t="s">
        <v>546</v>
      </c>
      <c r="C976" s="38" t="s">
        <v>84</v>
      </c>
      <c r="D976" s="38" t="s">
        <v>86</v>
      </c>
      <c r="E976" s="39" t="str">
        <f t="shared" si="2921"/>
        <v>0409</v>
      </c>
      <c r="F976" s="38" t="s">
        <v>292</v>
      </c>
      <c r="G976" s="17"/>
      <c r="H976" s="40" t="s">
        <v>293</v>
      </c>
      <c r="I976" s="18"/>
      <c r="J976" s="18"/>
      <c r="K976" s="18"/>
      <c r="L976" s="18"/>
      <c r="M976" s="18"/>
      <c r="N976" s="18"/>
      <c r="O976" s="18">
        <f t="shared" si="3035"/>
        <v>0</v>
      </c>
      <c r="P976" s="18">
        <f t="shared" si="3036"/>
        <v>0</v>
      </c>
      <c r="Q976" s="18">
        <f t="shared" si="3037"/>
        <v>0</v>
      </c>
      <c r="R976" s="18">
        <f t="shared" si="3038"/>
        <v>0</v>
      </c>
      <c r="S976" s="18"/>
      <c r="T976" s="18">
        <f t="shared" si="3033"/>
        <v>0</v>
      </c>
      <c r="U976" s="18">
        <f t="shared" si="3064"/>
        <v>0</v>
      </c>
      <c r="V976" s="18">
        <f t="shared" si="3065"/>
        <v>0</v>
      </c>
      <c r="W976" s="18">
        <f t="shared" si="3040"/>
        <v>0</v>
      </c>
      <c r="X976" s="18">
        <f t="shared" si="3041"/>
        <v>0</v>
      </c>
      <c r="Y976" s="18">
        <f t="shared" si="3042"/>
        <v>0</v>
      </c>
      <c r="Z976" s="18">
        <f t="shared" si="3043"/>
        <v>0</v>
      </c>
      <c r="AA976" s="18">
        <f t="shared" si="3044"/>
        <v>0</v>
      </c>
      <c r="AB976" s="18">
        <f t="shared" si="3045"/>
        <v>0</v>
      </c>
      <c r="AC976" s="18">
        <f t="shared" si="3046"/>
        <v>0</v>
      </c>
      <c r="AD976" s="18">
        <f t="shared" si="3047"/>
        <v>0</v>
      </c>
      <c r="AE976" s="18">
        <f t="shared" si="3066"/>
        <v>0</v>
      </c>
      <c r="AF976" s="41">
        <f t="shared" si="3048"/>
        <v>1317.9807499999999</v>
      </c>
      <c r="AG976" s="41">
        <f t="shared" si="3049"/>
        <v>0</v>
      </c>
      <c r="AH976" s="41">
        <f t="shared" si="3050"/>
        <v>0</v>
      </c>
      <c r="AI976" s="41">
        <f t="shared" si="3051"/>
        <v>0</v>
      </c>
      <c r="AJ976" s="41">
        <f t="shared" si="3052"/>
        <v>0</v>
      </c>
      <c r="AK976" s="41">
        <f t="shared" si="3053"/>
        <v>0</v>
      </c>
      <c r="AL976" s="41">
        <f t="shared" si="3054"/>
        <v>1317.9807499999999</v>
      </c>
      <c r="AM976" s="41">
        <f t="shared" si="3055"/>
        <v>0</v>
      </c>
      <c r="AN976" s="41">
        <f t="shared" si="3056"/>
        <v>0</v>
      </c>
      <c r="AO976" s="42">
        <f t="shared" si="3057"/>
        <v>0</v>
      </c>
      <c r="AP976" s="42">
        <f t="shared" si="3058"/>
        <v>1435</v>
      </c>
      <c r="AQ976" s="42">
        <f t="shared" si="3059"/>
        <v>0</v>
      </c>
      <c r="AR976" s="42">
        <f t="shared" si="3060"/>
        <v>0</v>
      </c>
      <c r="AS976" s="42">
        <f t="shared" si="3061"/>
        <v>0</v>
      </c>
      <c r="AT976" s="42">
        <f t="shared" si="3062"/>
        <v>0</v>
      </c>
      <c r="AU976" s="42">
        <f t="shared" si="2924"/>
        <v>1435</v>
      </c>
      <c r="AV976" s="42">
        <f t="shared" si="2925"/>
        <v>-1435</v>
      </c>
      <c r="AW976" s="42"/>
      <c r="AX976" s="42"/>
      <c r="AY976" s="42"/>
      <c r="AZ976" s="42"/>
      <c r="BA976" s="43">
        <f t="shared" si="2929"/>
        <v>100</v>
      </c>
      <c r="BB976" s="44"/>
    </row>
    <row r="977" spans="2:54" ht="46.8" x14ac:dyDescent="0.3">
      <c r="B977" s="38" t="s">
        <v>546</v>
      </c>
      <c r="C977" s="38" t="s">
        <v>84</v>
      </c>
      <c r="D977" s="38" t="s">
        <v>86</v>
      </c>
      <c r="E977" s="39" t="str">
        <f t="shared" si="2921"/>
        <v>0409</v>
      </c>
      <c r="F977" s="16" t="s">
        <v>554</v>
      </c>
      <c r="G977" s="39"/>
      <c r="H977" s="55" t="s">
        <v>555</v>
      </c>
      <c r="I977" s="18"/>
      <c r="J977" s="18"/>
      <c r="K977" s="18"/>
      <c r="L977" s="18"/>
      <c r="M977" s="18"/>
      <c r="N977" s="18"/>
      <c r="O977" s="18">
        <f>O979+O978</f>
        <v>0</v>
      </c>
      <c r="P977" s="18">
        <f>P979+P978</f>
        <v>0</v>
      </c>
      <c r="Q977" s="18">
        <f>Q979</f>
        <v>0</v>
      </c>
      <c r="R977" s="18">
        <f>R979</f>
        <v>0</v>
      </c>
      <c r="S977" s="18"/>
      <c r="T977" s="18">
        <f t="shared" si="3033"/>
        <v>0</v>
      </c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41">
        <f t="shared" ref="AF977:AT977" si="3067">AF979+AF978</f>
        <v>1317.9807499999999</v>
      </c>
      <c r="AG977" s="41">
        <f t="shared" si="3067"/>
        <v>0</v>
      </c>
      <c r="AH977" s="41">
        <f t="shared" si="3067"/>
        <v>0</v>
      </c>
      <c r="AI977" s="41">
        <f t="shared" si="3067"/>
        <v>0</v>
      </c>
      <c r="AJ977" s="41">
        <f t="shared" si="3067"/>
        <v>0</v>
      </c>
      <c r="AK977" s="41">
        <f t="shared" si="3067"/>
        <v>0</v>
      </c>
      <c r="AL977" s="41">
        <f t="shared" si="3067"/>
        <v>1317.9807499999999</v>
      </c>
      <c r="AM977" s="41">
        <f t="shared" si="3067"/>
        <v>0</v>
      </c>
      <c r="AN977" s="41">
        <f t="shared" si="3067"/>
        <v>0</v>
      </c>
      <c r="AO977" s="14">
        <f t="shared" si="3067"/>
        <v>0</v>
      </c>
      <c r="AP977" s="42">
        <f t="shared" si="3067"/>
        <v>1435</v>
      </c>
      <c r="AQ977" s="42">
        <f t="shared" si="3067"/>
        <v>0</v>
      </c>
      <c r="AR977" s="42">
        <f t="shared" si="3067"/>
        <v>0</v>
      </c>
      <c r="AS977" s="42">
        <f t="shared" si="3067"/>
        <v>0</v>
      </c>
      <c r="AT977" s="42">
        <f t="shared" si="3067"/>
        <v>0</v>
      </c>
      <c r="AU977" s="42">
        <f t="shared" si="2924"/>
        <v>1435</v>
      </c>
      <c r="AV977" s="42">
        <f t="shared" si="2925"/>
        <v>-1435</v>
      </c>
      <c r="AW977" s="42"/>
      <c r="AX977" s="42"/>
      <c r="AY977" s="42"/>
      <c r="AZ977" s="42"/>
      <c r="BA977" s="43">
        <f t="shared" si="2929"/>
        <v>100</v>
      </c>
      <c r="BB977" s="44"/>
    </row>
    <row r="978" spans="2:54" ht="31.2" x14ac:dyDescent="0.3">
      <c r="B978" s="38" t="s">
        <v>546</v>
      </c>
      <c r="C978" s="38" t="s">
        <v>84</v>
      </c>
      <c r="D978" s="38" t="s">
        <v>86</v>
      </c>
      <c r="E978" s="39" t="str">
        <f t="shared" si="2921"/>
        <v>0409</v>
      </c>
      <c r="F978" s="16" t="s">
        <v>554</v>
      </c>
      <c r="G978" s="38" t="s">
        <v>150</v>
      </c>
      <c r="H978" s="40" t="s">
        <v>151</v>
      </c>
      <c r="I978" s="18"/>
      <c r="J978" s="18"/>
      <c r="K978" s="18"/>
      <c r="L978" s="18"/>
      <c r="M978" s="18"/>
      <c r="N978" s="18"/>
      <c r="O978" s="18">
        <v>0</v>
      </c>
      <c r="P978" s="18">
        <v>0</v>
      </c>
      <c r="Q978" s="18"/>
      <c r="R978" s="18"/>
      <c r="S978" s="18"/>
      <c r="T978" s="18">
        <f t="shared" si="3033"/>
        <v>0</v>
      </c>
      <c r="U978" s="18">
        <v>0</v>
      </c>
      <c r="V978" s="18">
        <v>0</v>
      </c>
      <c r="W978" s="18">
        <v>0</v>
      </c>
      <c r="X978" s="18">
        <v>0</v>
      </c>
      <c r="Y978" s="18">
        <v>0</v>
      </c>
      <c r="Z978" s="18">
        <v>0</v>
      </c>
      <c r="AA978" s="18">
        <v>0</v>
      </c>
      <c r="AB978" s="18">
        <v>0</v>
      </c>
      <c r="AC978" s="18">
        <v>0</v>
      </c>
      <c r="AD978" s="18">
        <v>0</v>
      </c>
      <c r="AE978" s="18">
        <v>0</v>
      </c>
      <c r="AF978" s="41">
        <v>0</v>
      </c>
      <c r="AG978" s="41"/>
      <c r="AH978" s="41">
        <v>0</v>
      </c>
      <c r="AI978" s="41">
        <v>0</v>
      </c>
      <c r="AJ978" s="41">
        <v>0</v>
      </c>
      <c r="AK978" s="41">
        <v>0</v>
      </c>
      <c r="AL978" s="41">
        <v>0</v>
      </c>
      <c r="AM978" s="41">
        <v>0</v>
      </c>
      <c r="AN978" s="41">
        <v>0</v>
      </c>
      <c r="AO978" s="42">
        <v>0</v>
      </c>
      <c r="AP978" s="42">
        <v>0</v>
      </c>
      <c r="AQ978" s="42">
        <v>0</v>
      </c>
      <c r="AR978" s="42">
        <v>0</v>
      </c>
      <c r="AS978" s="42">
        <v>0</v>
      </c>
      <c r="AT978" s="42">
        <v>0</v>
      </c>
      <c r="AU978" s="42">
        <f t="shared" si="2924"/>
        <v>0</v>
      </c>
      <c r="AV978" s="42">
        <f t="shared" si="2925"/>
        <v>0</v>
      </c>
      <c r="AW978" s="42"/>
      <c r="AX978" s="42"/>
      <c r="AY978" s="42"/>
      <c r="AZ978" s="42"/>
      <c r="BA978" s="43"/>
      <c r="BB978" s="44">
        <v>0</v>
      </c>
    </row>
    <row r="979" spans="2:54" x14ac:dyDescent="0.3">
      <c r="B979" s="38" t="s">
        <v>546</v>
      </c>
      <c r="C979" s="38" t="s">
        <v>84</v>
      </c>
      <c r="D979" s="38" t="s">
        <v>86</v>
      </c>
      <c r="E979" s="39" t="str">
        <f t="shared" si="2921"/>
        <v>0409</v>
      </c>
      <c r="F979" s="16" t="s">
        <v>554</v>
      </c>
      <c r="G979" s="38" t="s">
        <v>56</v>
      </c>
      <c r="H979" s="40" t="s">
        <v>57</v>
      </c>
      <c r="I979" s="18"/>
      <c r="J979" s="18"/>
      <c r="K979" s="18"/>
      <c r="L979" s="18"/>
      <c r="M979" s="18"/>
      <c r="N979" s="18"/>
      <c r="O979" s="18">
        <v>0</v>
      </c>
      <c r="P979" s="18">
        <v>0</v>
      </c>
      <c r="Q979" s="18">
        <v>0</v>
      </c>
      <c r="R979" s="18">
        <v>0</v>
      </c>
      <c r="S979" s="18"/>
      <c r="T979" s="18">
        <f t="shared" si="3033"/>
        <v>0</v>
      </c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41">
        <v>1317.9807499999999</v>
      </c>
      <c r="AG979" s="41"/>
      <c r="AH979" s="41">
        <v>0</v>
      </c>
      <c r="AI979" s="41">
        <v>0</v>
      </c>
      <c r="AJ979" s="41">
        <v>0</v>
      </c>
      <c r="AK979" s="41">
        <v>0</v>
      </c>
      <c r="AL979" s="41">
        <v>1317.9807499999999</v>
      </c>
      <c r="AM979" s="41">
        <v>0</v>
      </c>
      <c r="AN979" s="41">
        <v>0</v>
      </c>
      <c r="AO979" s="14">
        <v>0</v>
      </c>
      <c r="AP979" s="42">
        <v>1435</v>
      </c>
      <c r="AQ979" s="42">
        <v>0</v>
      </c>
      <c r="AR979" s="42">
        <v>0</v>
      </c>
      <c r="AS979" s="42">
        <v>0</v>
      </c>
      <c r="AT979" s="42">
        <v>0</v>
      </c>
      <c r="AU979" s="42">
        <f t="shared" si="2924"/>
        <v>1435</v>
      </c>
      <c r="AV979" s="42">
        <f t="shared" si="2925"/>
        <v>-1435</v>
      </c>
      <c r="AW979" s="42"/>
      <c r="AX979" s="42"/>
      <c r="AY979" s="42"/>
      <c r="AZ979" s="42"/>
      <c r="BA979" s="43">
        <f t="shared" si="2929"/>
        <v>100</v>
      </c>
      <c r="BB979" s="44"/>
    </row>
    <row r="980" spans="2:54" s="30" customFormat="1" x14ac:dyDescent="0.3">
      <c r="B980" s="31" t="s">
        <v>546</v>
      </c>
      <c r="C980" s="31" t="s">
        <v>84</v>
      </c>
      <c r="D980" s="31" t="s">
        <v>139</v>
      </c>
      <c r="E980" s="29" t="str">
        <f t="shared" si="2921"/>
        <v>0412</v>
      </c>
      <c r="F980" s="31"/>
      <c r="G980" s="29"/>
      <c r="H980" s="32" t="s">
        <v>140</v>
      </c>
      <c r="I980" s="33">
        <f t="shared" ref="I980:I983" si="3068">I981</f>
        <v>610</v>
      </c>
      <c r="J980" s="33">
        <f t="shared" ref="J980:J983" si="3069">J981</f>
        <v>216</v>
      </c>
      <c r="K980" s="33">
        <f t="shared" ref="K980:K983" si="3070">K981</f>
        <v>216</v>
      </c>
      <c r="L980" s="33">
        <f t="shared" ref="L980:L983" si="3071">L981</f>
        <v>0</v>
      </c>
      <c r="M980" s="33">
        <f t="shared" ref="M980:M983" si="3072">M981</f>
        <v>0</v>
      </c>
      <c r="N980" s="33">
        <f t="shared" ref="N980:N983" si="3073">N981</f>
        <v>0</v>
      </c>
      <c r="O980" s="33">
        <f t="shared" ref="O980:O983" si="3074">O981</f>
        <v>0</v>
      </c>
      <c r="P980" s="33">
        <f t="shared" ref="P980:P983" si="3075">P981</f>
        <v>1356.6669999999999</v>
      </c>
      <c r="Q980" s="33">
        <f t="shared" ref="Q980:Q983" si="3076">Q981</f>
        <v>1566.5</v>
      </c>
      <c r="R980" s="33">
        <f t="shared" ref="R980:R983" si="3077">R981</f>
        <v>0</v>
      </c>
      <c r="S980" s="33">
        <f t="shared" si="3039"/>
        <v>0</v>
      </c>
      <c r="T980" s="33">
        <f t="shared" si="3033"/>
        <v>3533.1669999999999</v>
      </c>
      <c r="U980" s="33">
        <f t="shared" ref="U980:U994" si="3078">J980+M980</f>
        <v>216</v>
      </c>
      <c r="V980" s="33">
        <f t="shared" ref="V980:V994" si="3079">K980+N980</f>
        <v>216</v>
      </c>
      <c r="W980" s="33">
        <f t="shared" si="3040"/>
        <v>0</v>
      </c>
      <c r="X980" s="33">
        <f t="shared" si="3041"/>
        <v>0</v>
      </c>
      <c r="Y980" s="33">
        <f t="shared" si="3042"/>
        <v>0</v>
      </c>
      <c r="Z980" s="33">
        <f t="shared" si="3043"/>
        <v>0</v>
      </c>
      <c r="AA980" s="33">
        <f t="shared" si="3044"/>
        <v>0</v>
      </c>
      <c r="AB980" s="33">
        <f t="shared" si="3045"/>
        <v>0</v>
      </c>
      <c r="AC980" s="33">
        <f t="shared" si="3046"/>
        <v>0</v>
      </c>
      <c r="AD980" s="33">
        <f t="shared" si="3047"/>
        <v>0</v>
      </c>
      <c r="AE980" s="33">
        <f t="shared" si="3066"/>
        <v>0</v>
      </c>
      <c r="AF980" s="34">
        <f t="shared" ref="AF980:AF983" si="3080">AF981</f>
        <v>1536</v>
      </c>
      <c r="AG980" s="34">
        <f t="shared" ref="AG980:AG983" si="3081">AG981</f>
        <v>0</v>
      </c>
      <c r="AH980" s="34">
        <f t="shared" ref="AH980:AH983" si="3082">AH981</f>
        <v>0</v>
      </c>
      <c r="AI980" s="34">
        <f t="shared" ref="AI980:AI983" si="3083">AI981</f>
        <v>0</v>
      </c>
      <c r="AJ980" s="34">
        <f t="shared" ref="AJ980:AJ983" si="3084">AJ981</f>
        <v>0</v>
      </c>
      <c r="AK980" s="34">
        <f t="shared" ref="AK980:AK983" si="3085">AK981</f>
        <v>0</v>
      </c>
      <c r="AL980" s="34">
        <f t="shared" ref="AL980:AL983" si="3086">AL981</f>
        <v>1536</v>
      </c>
      <c r="AM980" s="34">
        <f t="shared" ref="AM980:AM983" si="3087">AM981</f>
        <v>0</v>
      </c>
      <c r="AN980" s="34">
        <f t="shared" ref="AN980:AN983" si="3088">AN981</f>
        <v>0</v>
      </c>
      <c r="AO980" s="36">
        <f t="shared" ref="AO980:AO983" si="3089">AO981</f>
        <v>979</v>
      </c>
      <c r="AP980" s="36">
        <f t="shared" ref="AP980:AP983" si="3090">AP981</f>
        <v>3200.6669999999999</v>
      </c>
      <c r="AQ980" s="36">
        <f t="shared" ref="AQ980:AQ983" si="3091">AQ981</f>
        <v>0</v>
      </c>
      <c r="AR980" s="36">
        <f t="shared" ref="AR980:AR983" si="3092">AR981</f>
        <v>0</v>
      </c>
      <c r="AS980" s="36">
        <f t="shared" ref="AS980:AS983" si="3093">AS981</f>
        <v>0</v>
      </c>
      <c r="AT980" s="36">
        <f t="shared" ref="AT980:AT983" si="3094">AT981</f>
        <v>0</v>
      </c>
      <c r="AU980" s="36">
        <f t="shared" si="2924"/>
        <v>3200.6669999999999</v>
      </c>
      <c r="AV980" s="36">
        <f t="shared" si="2925"/>
        <v>332.5</v>
      </c>
      <c r="AW980" s="36">
        <f t="shared" si="2926"/>
        <v>3533.1669999999999</v>
      </c>
      <c r="AX980" s="36">
        <f t="shared" si="2927"/>
        <v>216</v>
      </c>
      <c r="AY980" s="36">
        <f t="shared" si="2928"/>
        <v>216</v>
      </c>
      <c r="AZ980" s="36">
        <f t="shared" si="3063"/>
        <v>0</v>
      </c>
      <c r="BA980" s="37">
        <f t="shared" si="2929"/>
        <v>100</v>
      </c>
      <c r="BB980" s="20"/>
    </row>
    <row r="981" spans="2:54" ht="31.2" x14ac:dyDescent="0.3">
      <c r="B981" s="38" t="s">
        <v>546</v>
      </c>
      <c r="C981" s="38" t="s">
        <v>84</v>
      </c>
      <c r="D981" s="38" t="s">
        <v>139</v>
      </c>
      <c r="E981" s="39" t="str">
        <f t="shared" si="2921"/>
        <v>0412</v>
      </c>
      <c r="F981" s="38" t="s">
        <v>141</v>
      </c>
      <c r="G981" s="39"/>
      <c r="H981" s="40" t="s">
        <v>142</v>
      </c>
      <c r="I981" s="18">
        <f t="shared" si="3068"/>
        <v>610</v>
      </c>
      <c r="J981" s="18">
        <f t="shared" si="3069"/>
        <v>216</v>
      </c>
      <c r="K981" s="18">
        <f t="shared" si="3070"/>
        <v>216</v>
      </c>
      <c r="L981" s="18">
        <f t="shared" si="3071"/>
        <v>0</v>
      </c>
      <c r="M981" s="18">
        <f t="shared" si="3072"/>
        <v>0</v>
      </c>
      <c r="N981" s="18">
        <f t="shared" si="3073"/>
        <v>0</v>
      </c>
      <c r="O981" s="18">
        <f t="shared" si="3074"/>
        <v>0</v>
      </c>
      <c r="P981" s="18">
        <f t="shared" si="3075"/>
        <v>1356.6669999999999</v>
      </c>
      <c r="Q981" s="18">
        <f t="shared" si="3076"/>
        <v>1566.5</v>
      </c>
      <c r="R981" s="18">
        <f t="shared" si="3077"/>
        <v>0</v>
      </c>
      <c r="S981" s="18">
        <f t="shared" si="3039"/>
        <v>0</v>
      </c>
      <c r="T981" s="18">
        <f t="shared" si="3033"/>
        <v>3533.1669999999999</v>
      </c>
      <c r="U981" s="18">
        <f t="shared" si="3078"/>
        <v>216</v>
      </c>
      <c r="V981" s="18">
        <f t="shared" si="3079"/>
        <v>216</v>
      </c>
      <c r="W981" s="18">
        <f t="shared" si="3040"/>
        <v>0</v>
      </c>
      <c r="X981" s="18">
        <f t="shared" si="3041"/>
        <v>0</v>
      </c>
      <c r="Y981" s="18">
        <f t="shared" si="3042"/>
        <v>0</v>
      </c>
      <c r="Z981" s="18">
        <f t="shared" si="3043"/>
        <v>0</v>
      </c>
      <c r="AA981" s="18">
        <f t="shared" si="3044"/>
        <v>0</v>
      </c>
      <c r="AB981" s="18">
        <f t="shared" si="3045"/>
        <v>0</v>
      </c>
      <c r="AC981" s="18">
        <f t="shared" si="3046"/>
        <v>0</v>
      </c>
      <c r="AD981" s="18">
        <f t="shared" si="3047"/>
        <v>0</v>
      </c>
      <c r="AE981" s="18">
        <f t="shared" si="3066"/>
        <v>0</v>
      </c>
      <c r="AF981" s="41">
        <f t="shared" si="3080"/>
        <v>1536</v>
      </c>
      <c r="AG981" s="41">
        <f t="shared" si="3081"/>
        <v>0</v>
      </c>
      <c r="AH981" s="41">
        <f t="shared" si="3082"/>
        <v>0</v>
      </c>
      <c r="AI981" s="41">
        <f t="shared" si="3083"/>
        <v>0</v>
      </c>
      <c r="AJ981" s="41">
        <f t="shared" si="3084"/>
        <v>0</v>
      </c>
      <c r="AK981" s="41">
        <f t="shared" si="3085"/>
        <v>0</v>
      </c>
      <c r="AL981" s="41">
        <f t="shared" si="3086"/>
        <v>1536</v>
      </c>
      <c r="AM981" s="41">
        <f t="shared" si="3087"/>
        <v>0</v>
      </c>
      <c r="AN981" s="41">
        <f t="shared" si="3088"/>
        <v>0</v>
      </c>
      <c r="AO981" s="14">
        <f t="shared" si="3089"/>
        <v>979</v>
      </c>
      <c r="AP981" s="42">
        <f t="shared" si="3090"/>
        <v>3200.6669999999999</v>
      </c>
      <c r="AQ981" s="42">
        <f t="shared" si="3091"/>
        <v>0</v>
      </c>
      <c r="AR981" s="42">
        <f t="shared" si="3092"/>
        <v>0</v>
      </c>
      <c r="AS981" s="42">
        <f t="shared" si="3093"/>
        <v>0</v>
      </c>
      <c r="AT981" s="42">
        <f t="shared" si="3094"/>
        <v>0</v>
      </c>
      <c r="AU981" s="42">
        <f t="shared" si="2924"/>
        <v>3200.6669999999999</v>
      </c>
      <c r="AV981" s="42">
        <f t="shared" si="2925"/>
        <v>332.5</v>
      </c>
      <c r="AW981" s="42">
        <f t="shared" si="2926"/>
        <v>3533.1669999999999</v>
      </c>
      <c r="AX981" s="42">
        <f t="shared" si="2927"/>
        <v>216</v>
      </c>
      <c r="AY981" s="42">
        <f t="shared" si="2928"/>
        <v>216</v>
      </c>
      <c r="AZ981" s="42">
        <f t="shared" si="3063"/>
        <v>0</v>
      </c>
      <c r="BA981" s="43">
        <f t="shared" si="2929"/>
        <v>100</v>
      </c>
      <c r="BB981" s="20"/>
    </row>
    <row r="982" spans="2:54" x14ac:dyDescent="0.3">
      <c r="B982" s="38" t="s">
        <v>546</v>
      </c>
      <c r="C982" s="38" t="s">
        <v>84</v>
      </c>
      <c r="D982" s="38" t="s">
        <v>139</v>
      </c>
      <c r="E982" s="39" t="str">
        <f t="shared" si="2921"/>
        <v>0412</v>
      </c>
      <c r="F982" s="38" t="s">
        <v>143</v>
      </c>
      <c r="G982" s="39"/>
      <c r="H982" s="40" t="s">
        <v>49</v>
      </c>
      <c r="I982" s="18">
        <f t="shared" si="3068"/>
        <v>610</v>
      </c>
      <c r="J982" s="18">
        <f t="shared" si="3069"/>
        <v>216</v>
      </c>
      <c r="K982" s="18">
        <f t="shared" si="3070"/>
        <v>216</v>
      </c>
      <c r="L982" s="18">
        <f t="shared" si="3071"/>
        <v>0</v>
      </c>
      <c r="M982" s="18">
        <f t="shared" si="3072"/>
        <v>0</v>
      </c>
      <c r="N982" s="18">
        <f t="shared" si="3073"/>
        <v>0</v>
      </c>
      <c r="O982" s="18">
        <f t="shared" si="3074"/>
        <v>0</v>
      </c>
      <c r="P982" s="18">
        <f t="shared" si="3075"/>
        <v>1356.6669999999999</v>
      </c>
      <c r="Q982" s="18">
        <f t="shared" si="3076"/>
        <v>1566.5</v>
      </c>
      <c r="R982" s="18">
        <f t="shared" si="3077"/>
        <v>0</v>
      </c>
      <c r="S982" s="18">
        <f t="shared" si="3039"/>
        <v>0</v>
      </c>
      <c r="T982" s="18">
        <f t="shared" si="3033"/>
        <v>3533.1669999999999</v>
      </c>
      <c r="U982" s="18">
        <f t="shared" si="3078"/>
        <v>216</v>
      </c>
      <c r="V982" s="18">
        <f t="shared" si="3079"/>
        <v>216</v>
      </c>
      <c r="W982" s="18">
        <f t="shared" si="3040"/>
        <v>0</v>
      </c>
      <c r="X982" s="18">
        <f t="shared" si="3041"/>
        <v>0</v>
      </c>
      <c r="Y982" s="18">
        <f t="shared" si="3042"/>
        <v>0</v>
      </c>
      <c r="Z982" s="18">
        <f t="shared" si="3043"/>
        <v>0</v>
      </c>
      <c r="AA982" s="18">
        <f t="shared" si="3044"/>
        <v>0</v>
      </c>
      <c r="AB982" s="18">
        <f t="shared" si="3045"/>
        <v>0</v>
      </c>
      <c r="AC982" s="18">
        <f t="shared" si="3046"/>
        <v>0</v>
      </c>
      <c r="AD982" s="18">
        <f t="shared" si="3047"/>
        <v>0</v>
      </c>
      <c r="AE982" s="18">
        <f t="shared" si="3066"/>
        <v>0</v>
      </c>
      <c r="AF982" s="41">
        <f t="shared" si="3080"/>
        <v>1536</v>
      </c>
      <c r="AG982" s="41">
        <f t="shared" si="3081"/>
        <v>0</v>
      </c>
      <c r="AH982" s="41">
        <f t="shared" si="3082"/>
        <v>0</v>
      </c>
      <c r="AI982" s="41">
        <f t="shared" si="3083"/>
        <v>0</v>
      </c>
      <c r="AJ982" s="41">
        <f t="shared" si="3084"/>
        <v>0</v>
      </c>
      <c r="AK982" s="41">
        <f t="shared" si="3085"/>
        <v>0</v>
      </c>
      <c r="AL982" s="41">
        <f t="shared" si="3086"/>
        <v>1536</v>
      </c>
      <c r="AM982" s="41">
        <f t="shared" si="3087"/>
        <v>0</v>
      </c>
      <c r="AN982" s="41">
        <f t="shared" si="3088"/>
        <v>0</v>
      </c>
      <c r="AO982" s="42">
        <f t="shared" si="3089"/>
        <v>979</v>
      </c>
      <c r="AP982" s="42">
        <f t="shared" si="3090"/>
        <v>3200.6669999999999</v>
      </c>
      <c r="AQ982" s="42">
        <f t="shared" si="3091"/>
        <v>0</v>
      </c>
      <c r="AR982" s="42">
        <f t="shared" si="3092"/>
        <v>0</v>
      </c>
      <c r="AS982" s="42">
        <f t="shared" si="3093"/>
        <v>0</v>
      </c>
      <c r="AT982" s="42">
        <f t="shared" si="3094"/>
        <v>0</v>
      </c>
      <c r="AU982" s="42">
        <f t="shared" si="2924"/>
        <v>3200.6669999999999</v>
      </c>
      <c r="AV982" s="42">
        <f t="shared" si="2925"/>
        <v>332.5</v>
      </c>
      <c r="AW982" s="42">
        <f t="shared" si="2926"/>
        <v>3533.1669999999999</v>
      </c>
      <c r="AX982" s="42">
        <f t="shared" si="2927"/>
        <v>216</v>
      </c>
      <c r="AY982" s="42">
        <f t="shared" si="2928"/>
        <v>216</v>
      </c>
      <c r="AZ982" s="42">
        <f t="shared" si="3063"/>
        <v>0</v>
      </c>
      <c r="BA982" s="43">
        <f t="shared" si="2929"/>
        <v>100</v>
      </c>
      <c r="BB982" s="20"/>
    </row>
    <row r="983" spans="2:54" ht="46.8" x14ac:dyDescent="0.3">
      <c r="B983" s="38" t="s">
        <v>546</v>
      </c>
      <c r="C983" s="38" t="s">
        <v>84</v>
      </c>
      <c r="D983" s="38" t="s">
        <v>139</v>
      </c>
      <c r="E983" s="39" t="str">
        <f t="shared" si="2921"/>
        <v>0412</v>
      </c>
      <c r="F983" s="38" t="s">
        <v>144</v>
      </c>
      <c r="G983" s="39"/>
      <c r="H983" s="40" t="s">
        <v>145</v>
      </c>
      <c r="I983" s="18">
        <f t="shared" si="3068"/>
        <v>610</v>
      </c>
      <c r="J983" s="18">
        <f t="shared" si="3069"/>
        <v>216</v>
      </c>
      <c r="K983" s="18">
        <f t="shared" si="3070"/>
        <v>216</v>
      </c>
      <c r="L983" s="18">
        <f t="shared" si="3071"/>
        <v>0</v>
      </c>
      <c r="M983" s="18">
        <f t="shared" si="3072"/>
        <v>0</v>
      </c>
      <c r="N983" s="18">
        <f t="shared" si="3073"/>
        <v>0</v>
      </c>
      <c r="O983" s="18">
        <f t="shared" si="3074"/>
        <v>0</v>
      </c>
      <c r="P983" s="18">
        <f t="shared" si="3075"/>
        <v>1356.6669999999999</v>
      </c>
      <c r="Q983" s="18">
        <f t="shared" si="3076"/>
        <v>1566.5</v>
      </c>
      <c r="R983" s="18">
        <f t="shared" si="3077"/>
        <v>0</v>
      </c>
      <c r="S983" s="18">
        <f t="shared" si="3039"/>
        <v>0</v>
      </c>
      <c r="T983" s="18">
        <f t="shared" si="3033"/>
        <v>3533.1669999999999</v>
      </c>
      <c r="U983" s="18">
        <f t="shared" si="3078"/>
        <v>216</v>
      </c>
      <c r="V983" s="18">
        <f t="shared" si="3079"/>
        <v>216</v>
      </c>
      <c r="W983" s="18">
        <f t="shared" si="3040"/>
        <v>0</v>
      </c>
      <c r="X983" s="18">
        <f t="shared" si="3041"/>
        <v>0</v>
      </c>
      <c r="Y983" s="18">
        <f t="shared" si="3042"/>
        <v>0</v>
      </c>
      <c r="Z983" s="18">
        <f t="shared" si="3043"/>
        <v>0</v>
      </c>
      <c r="AA983" s="18">
        <f t="shared" si="3044"/>
        <v>0</v>
      </c>
      <c r="AB983" s="18">
        <f t="shared" si="3045"/>
        <v>0</v>
      </c>
      <c r="AC983" s="18">
        <f t="shared" si="3046"/>
        <v>0</v>
      </c>
      <c r="AD983" s="18">
        <f t="shared" si="3047"/>
        <v>0</v>
      </c>
      <c r="AE983" s="18">
        <f t="shared" si="3066"/>
        <v>0</v>
      </c>
      <c r="AF983" s="41">
        <f t="shared" si="3080"/>
        <v>1536</v>
      </c>
      <c r="AG983" s="41">
        <f t="shared" si="3081"/>
        <v>0</v>
      </c>
      <c r="AH983" s="41">
        <f t="shared" si="3082"/>
        <v>0</v>
      </c>
      <c r="AI983" s="41">
        <f t="shared" si="3083"/>
        <v>0</v>
      </c>
      <c r="AJ983" s="41">
        <f t="shared" si="3084"/>
        <v>0</v>
      </c>
      <c r="AK983" s="41">
        <f t="shared" si="3085"/>
        <v>0</v>
      </c>
      <c r="AL983" s="41">
        <f t="shared" si="3086"/>
        <v>1536</v>
      </c>
      <c r="AM983" s="41">
        <f t="shared" si="3087"/>
        <v>0</v>
      </c>
      <c r="AN983" s="41">
        <f t="shared" si="3088"/>
        <v>0</v>
      </c>
      <c r="AO983" s="14">
        <f t="shared" si="3089"/>
        <v>979</v>
      </c>
      <c r="AP983" s="42">
        <f t="shared" si="3090"/>
        <v>3200.6669999999999</v>
      </c>
      <c r="AQ983" s="42">
        <f t="shared" si="3091"/>
        <v>0</v>
      </c>
      <c r="AR983" s="42">
        <f t="shared" si="3092"/>
        <v>0</v>
      </c>
      <c r="AS983" s="42">
        <f t="shared" si="3093"/>
        <v>0</v>
      </c>
      <c r="AT983" s="42">
        <f t="shared" si="3094"/>
        <v>0</v>
      </c>
      <c r="AU983" s="42">
        <f t="shared" si="2924"/>
        <v>3200.6669999999999</v>
      </c>
      <c r="AV983" s="42">
        <f t="shared" si="2925"/>
        <v>332.5</v>
      </c>
      <c r="AW983" s="42">
        <f t="shared" si="2926"/>
        <v>3533.1669999999999</v>
      </c>
      <c r="AX983" s="42">
        <f t="shared" si="2927"/>
        <v>216</v>
      </c>
      <c r="AY983" s="42">
        <f t="shared" si="2928"/>
        <v>216</v>
      </c>
      <c r="AZ983" s="42">
        <f t="shared" si="3063"/>
        <v>0</v>
      </c>
      <c r="BA983" s="43">
        <f t="shared" si="2929"/>
        <v>100</v>
      </c>
      <c r="BB983" s="20"/>
    </row>
    <row r="984" spans="2:54" ht="62.4" x14ac:dyDescent="0.3">
      <c r="B984" s="38" t="s">
        <v>546</v>
      </c>
      <c r="C984" s="38" t="s">
        <v>84</v>
      </c>
      <c r="D984" s="38" t="s">
        <v>139</v>
      </c>
      <c r="E984" s="39" t="str">
        <f t="shared" si="2921"/>
        <v>0412</v>
      </c>
      <c r="F984" s="38" t="s">
        <v>522</v>
      </c>
      <c r="G984" s="39"/>
      <c r="H984" s="40" t="s">
        <v>523</v>
      </c>
      <c r="I984" s="18">
        <f t="shared" ref="I984:S984" si="3095">I985+I986</f>
        <v>610</v>
      </c>
      <c r="J984" s="18">
        <f t="shared" si="3095"/>
        <v>216</v>
      </c>
      <c r="K984" s="18">
        <f t="shared" si="3095"/>
        <v>216</v>
      </c>
      <c r="L984" s="18">
        <f t="shared" si="3095"/>
        <v>0</v>
      </c>
      <c r="M984" s="18">
        <f t="shared" si="3095"/>
        <v>0</v>
      </c>
      <c r="N984" s="18">
        <f t="shared" si="3095"/>
        <v>0</v>
      </c>
      <c r="O984" s="18">
        <f t="shared" si="3095"/>
        <v>0</v>
      </c>
      <c r="P984" s="18">
        <f t="shared" si="3095"/>
        <v>1356.6669999999999</v>
      </c>
      <c r="Q984" s="18">
        <f t="shared" si="3095"/>
        <v>1566.5</v>
      </c>
      <c r="R984" s="18">
        <f t="shared" si="3095"/>
        <v>0</v>
      </c>
      <c r="S984" s="18">
        <f t="shared" si="3095"/>
        <v>0</v>
      </c>
      <c r="T984" s="18">
        <f t="shared" si="3033"/>
        <v>3533.1669999999999</v>
      </c>
      <c r="U984" s="18">
        <f t="shared" si="3078"/>
        <v>216</v>
      </c>
      <c r="V984" s="18">
        <f t="shared" si="3079"/>
        <v>216</v>
      </c>
      <c r="W984" s="18">
        <f t="shared" ref="W984:AT984" si="3096">W985+W986</f>
        <v>0</v>
      </c>
      <c r="X984" s="18">
        <f t="shared" si="3096"/>
        <v>0</v>
      </c>
      <c r="Y984" s="18">
        <f t="shared" si="3096"/>
        <v>0</v>
      </c>
      <c r="Z984" s="18">
        <f t="shared" si="3096"/>
        <v>0</v>
      </c>
      <c r="AA984" s="18">
        <f t="shared" si="3096"/>
        <v>0</v>
      </c>
      <c r="AB984" s="18">
        <f t="shared" si="3096"/>
        <v>0</v>
      </c>
      <c r="AC984" s="18">
        <f t="shared" si="3096"/>
        <v>0</v>
      </c>
      <c r="AD984" s="18">
        <f t="shared" si="3096"/>
        <v>0</v>
      </c>
      <c r="AE984" s="18">
        <f t="shared" si="3096"/>
        <v>0</v>
      </c>
      <c r="AF984" s="41">
        <f t="shared" si="3096"/>
        <v>1536</v>
      </c>
      <c r="AG984" s="41">
        <f t="shared" si="3096"/>
        <v>0</v>
      </c>
      <c r="AH984" s="41">
        <f t="shared" si="3096"/>
        <v>0</v>
      </c>
      <c r="AI984" s="41">
        <f t="shared" si="3096"/>
        <v>0</v>
      </c>
      <c r="AJ984" s="41">
        <f t="shared" si="3096"/>
        <v>0</v>
      </c>
      <c r="AK984" s="41">
        <f t="shared" si="3096"/>
        <v>0</v>
      </c>
      <c r="AL984" s="41">
        <f t="shared" si="3096"/>
        <v>1536</v>
      </c>
      <c r="AM984" s="41">
        <f t="shared" si="3096"/>
        <v>0</v>
      </c>
      <c r="AN984" s="41">
        <f t="shared" si="3096"/>
        <v>0</v>
      </c>
      <c r="AO984" s="42">
        <f t="shared" si="3096"/>
        <v>979</v>
      </c>
      <c r="AP984" s="42">
        <f t="shared" si="3096"/>
        <v>3200.6669999999999</v>
      </c>
      <c r="AQ984" s="42">
        <f t="shared" si="3096"/>
        <v>0</v>
      </c>
      <c r="AR984" s="42">
        <f t="shared" si="3096"/>
        <v>0</v>
      </c>
      <c r="AS984" s="42">
        <f t="shared" si="3096"/>
        <v>0</v>
      </c>
      <c r="AT984" s="42">
        <f t="shared" si="3096"/>
        <v>0</v>
      </c>
      <c r="AU984" s="42">
        <f t="shared" si="2924"/>
        <v>3200.6669999999999</v>
      </c>
      <c r="AV984" s="42">
        <f t="shared" si="2925"/>
        <v>332.5</v>
      </c>
      <c r="AW984" s="42">
        <f t="shared" si="2926"/>
        <v>3533.1669999999999</v>
      </c>
      <c r="AX984" s="42">
        <f t="shared" si="2927"/>
        <v>216</v>
      </c>
      <c r="AY984" s="42">
        <f t="shared" si="2928"/>
        <v>216</v>
      </c>
      <c r="AZ984" s="42">
        <f>AZ985+AZ986</f>
        <v>0</v>
      </c>
      <c r="BA984" s="43">
        <f t="shared" si="2929"/>
        <v>100</v>
      </c>
      <c r="BB984" s="20"/>
    </row>
    <row r="985" spans="2:54" ht="31.2" x14ac:dyDescent="0.3">
      <c r="B985" s="38" t="s">
        <v>546</v>
      </c>
      <c r="C985" s="38" t="s">
        <v>84</v>
      </c>
      <c r="D985" s="38" t="s">
        <v>139</v>
      </c>
      <c r="E985" s="39" t="str">
        <f t="shared" si="2921"/>
        <v>0412</v>
      </c>
      <c r="F985" s="38" t="s">
        <v>522</v>
      </c>
      <c r="G985" s="38" t="s">
        <v>54</v>
      </c>
      <c r="H985" s="40" t="s">
        <v>55</v>
      </c>
      <c r="I985" s="18">
        <v>250</v>
      </c>
      <c r="J985" s="18">
        <v>0</v>
      </c>
      <c r="K985" s="18">
        <v>0</v>
      </c>
      <c r="L985" s="18"/>
      <c r="M985" s="18"/>
      <c r="N985" s="18"/>
      <c r="O985" s="18">
        <v>0</v>
      </c>
      <c r="P985" s="18">
        <v>1356.6669999999999</v>
      </c>
      <c r="Q985" s="18">
        <v>1566.5</v>
      </c>
      <c r="R985" s="18">
        <v>0</v>
      </c>
      <c r="S985" s="18"/>
      <c r="T985" s="18">
        <f t="shared" si="3033"/>
        <v>3173.1669999999999</v>
      </c>
      <c r="U985" s="18">
        <f t="shared" si="3078"/>
        <v>0</v>
      </c>
      <c r="V985" s="18">
        <f t="shared" si="3079"/>
        <v>0</v>
      </c>
      <c r="W985" s="18"/>
      <c r="X985" s="18"/>
      <c r="Y985" s="18"/>
      <c r="Z985" s="18"/>
      <c r="AA985" s="18"/>
      <c r="AB985" s="18"/>
      <c r="AC985" s="18"/>
      <c r="AD985" s="18"/>
      <c r="AE985" s="18"/>
      <c r="AF985" s="41">
        <v>35</v>
      </c>
      <c r="AG985" s="41"/>
      <c r="AH985" s="41">
        <v>0</v>
      </c>
      <c r="AI985" s="41">
        <v>0</v>
      </c>
      <c r="AJ985" s="41">
        <v>0</v>
      </c>
      <c r="AK985" s="41">
        <v>0</v>
      </c>
      <c r="AL985" s="41">
        <v>35</v>
      </c>
      <c r="AM985" s="41">
        <v>0</v>
      </c>
      <c r="AN985" s="41">
        <v>0</v>
      </c>
      <c r="AO985" s="14">
        <v>0</v>
      </c>
      <c r="AP985" s="42">
        <v>2221.6669999999999</v>
      </c>
      <c r="AQ985" s="42">
        <v>0</v>
      </c>
      <c r="AR985" s="42">
        <v>0</v>
      </c>
      <c r="AS985" s="42">
        <v>0</v>
      </c>
      <c r="AT985" s="42">
        <v>0</v>
      </c>
      <c r="AU985" s="42">
        <f t="shared" si="2924"/>
        <v>2221.6669999999999</v>
      </c>
      <c r="AV985" s="42">
        <f t="shared" si="2925"/>
        <v>951.5</v>
      </c>
      <c r="AW985" s="42">
        <f t="shared" si="2926"/>
        <v>3173.1669999999999</v>
      </c>
      <c r="AX985" s="42">
        <f t="shared" si="2927"/>
        <v>0</v>
      </c>
      <c r="AY985" s="42">
        <f t="shared" si="2928"/>
        <v>0</v>
      </c>
      <c r="AZ985" s="42"/>
      <c r="BA985" s="43">
        <f t="shared" si="2929"/>
        <v>100</v>
      </c>
      <c r="BB985" s="44"/>
    </row>
    <row r="986" spans="2:54" x14ac:dyDescent="0.3">
      <c r="B986" s="38" t="s">
        <v>546</v>
      </c>
      <c r="C986" s="38" t="s">
        <v>84</v>
      </c>
      <c r="D986" s="38" t="s">
        <v>139</v>
      </c>
      <c r="E986" s="39" t="str">
        <f t="shared" si="2921"/>
        <v>0412</v>
      </c>
      <c r="F986" s="38" t="s">
        <v>522</v>
      </c>
      <c r="G986" s="38" t="s">
        <v>56</v>
      </c>
      <c r="H986" s="40" t="s">
        <v>57</v>
      </c>
      <c r="I986" s="18">
        <v>360</v>
      </c>
      <c r="J986" s="18">
        <v>216</v>
      </c>
      <c r="K986" s="18">
        <v>216</v>
      </c>
      <c r="L986" s="18"/>
      <c r="M986" s="18"/>
      <c r="N986" s="18"/>
      <c r="O986" s="18">
        <v>0</v>
      </c>
      <c r="P986" s="18">
        <v>0</v>
      </c>
      <c r="Q986" s="18">
        <v>0</v>
      </c>
      <c r="R986" s="18">
        <v>0</v>
      </c>
      <c r="S986" s="18"/>
      <c r="T986" s="18">
        <f t="shared" si="3033"/>
        <v>360</v>
      </c>
      <c r="U986" s="18">
        <f t="shared" si="3078"/>
        <v>216</v>
      </c>
      <c r="V986" s="18">
        <f t="shared" si="3079"/>
        <v>216</v>
      </c>
      <c r="W986" s="18"/>
      <c r="X986" s="18"/>
      <c r="Y986" s="18"/>
      <c r="Z986" s="18"/>
      <c r="AA986" s="18"/>
      <c r="AB986" s="18"/>
      <c r="AC986" s="18"/>
      <c r="AD986" s="18"/>
      <c r="AE986" s="18"/>
      <c r="AF986" s="41">
        <v>1501</v>
      </c>
      <c r="AG986" s="41"/>
      <c r="AH986" s="41">
        <v>0</v>
      </c>
      <c r="AI986" s="41">
        <v>0</v>
      </c>
      <c r="AJ986" s="41">
        <v>0</v>
      </c>
      <c r="AK986" s="41">
        <v>0</v>
      </c>
      <c r="AL986" s="41">
        <v>1501</v>
      </c>
      <c r="AM986" s="41">
        <v>0</v>
      </c>
      <c r="AN986" s="41">
        <v>0</v>
      </c>
      <c r="AO986" s="42">
        <v>979</v>
      </c>
      <c r="AP986" s="42">
        <v>979</v>
      </c>
      <c r="AQ986" s="42">
        <v>0</v>
      </c>
      <c r="AR986" s="42">
        <v>0</v>
      </c>
      <c r="AS986" s="42">
        <v>0</v>
      </c>
      <c r="AT986" s="42">
        <v>0</v>
      </c>
      <c r="AU986" s="42">
        <f t="shared" si="2924"/>
        <v>979</v>
      </c>
      <c r="AV986" s="42">
        <f t="shared" si="2925"/>
        <v>-619</v>
      </c>
      <c r="AW986" s="42">
        <f t="shared" si="2926"/>
        <v>360</v>
      </c>
      <c r="AX986" s="42">
        <f t="shared" si="2927"/>
        <v>216</v>
      </c>
      <c r="AY986" s="42">
        <f t="shared" si="2928"/>
        <v>216</v>
      </c>
      <c r="AZ986" s="42"/>
      <c r="BA986" s="43">
        <f t="shared" si="2929"/>
        <v>100</v>
      </c>
      <c r="BB986" s="44"/>
    </row>
    <row r="987" spans="2:54" s="21" customFormat="1" ht="16.2" x14ac:dyDescent="0.3">
      <c r="B987" s="51" t="s">
        <v>546</v>
      </c>
      <c r="C987" s="51" t="s">
        <v>92</v>
      </c>
      <c r="D987" s="51"/>
      <c r="E987" s="52" t="str">
        <f t="shared" si="2921"/>
        <v>05</v>
      </c>
      <c r="F987" s="22"/>
      <c r="G987" s="22"/>
      <c r="H987" s="24" t="s">
        <v>93</v>
      </c>
      <c r="I987" s="25">
        <f t="shared" ref="I987:N987" si="3097">I994</f>
        <v>25789.5</v>
      </c>
      <c r="J987" s="25">
        <f t="shared" si="3097"/>
        <v>23134.400000000001</v>
      </c>
      <c r="K987" s="25">
        <f t="shared" si="3097"/>
        <v>17996.400000000005</v>
      </c>
      <c r="L987" s="25">
        <f t="shared" si="3097"/>
        <v>18738.2</v>
      </c>
      <c r="M987" s="25">
        <f t="shared" si="3097"/>
        <v>18738.2</v>
      </c>
      <c r="N987" s="25">
        <f t="shared" si="3097"/>
        <v>18738.2</v>
      </c>
      <c r="O987" s="25">
        <f>O994+O988</f>
        <v>7187.6109999999999</v>
      </c>
      <c r="P987" s="25">
        <f>P994+P988</f>
        <v>173.61199999999999</v>
      </c>
      <c r="Q987" s="25">
        <f>Q994+Q988</f>
        <v>0</v>
      </c>
      <c r="R987" s="25">
        <f>R994+R988</f>
        <v>0</v>
      </c>
      <c r="S987" s="25">
        <f>S994+S988</f>
        <v>1737.64462</v>
      </c>
      <c r="T987" s="25">
        <f t="shared" si="3033"/>
        <v>53626.567619999994</v>
      </c>
      <c r="U987" s="25">
        <f t="shared" si="3078"/>
        <v>41872.600000000006</v>
      </c>
      <c r="V987" s="25">
        <f t="shared" si="3079"/>
        <v>36734.600000000006</v>
      </c>
      <c r="W987" s="25">
        <f t="shared" ref="W987:AT987" si="3098">W994+W988</f>
        <v>0</v>
      </c>
      <c r="X987" s="25">
        <f t="shared" si="3098"/>
        <v>0</v>
      </c>
      <c r="Y987" s="25">
        <f t="shared" si="3098"/>
        <v>0</v>
      </c>
      <c r="Z987" s="25">
        <f t="shared" si="3098"/>
        <v>1737.64462</v>
      </c>
      <c r="AA987" s="25">
        <f t="shared" si="3098"/>
        <v>0</v>
      </c>
      <c r="AB987" s="25">
        <f t="shared" si="3098"/>
        <v>0</v>
      </c>
      <c r="AC987" s="25">
        <f t="shared" si="3098"/>
        <v>0</v>
      </c>
      <c r="AD987" s="25">
        <f t="shared" si="3098"/>
        <v>0</v>
      </c>
      <c r="AE987" s="25">
        <f t="shared" si="3098"/>
        <v>0</v>
      </c>
      <c r="AF987" s="26">
        <f t="shared" si="3098"/>
        <v>27911.416970000002</v>
      </c>
      <c r="AG987" s="26">
        <f t="shared" si="3098"/>
        <v>0</v>
      </c>
      <c r="AH987" s="26">
        <f t="shared" si="3098"/>
        <v>0</v>
      </c>
      <c r="AI987" s="26">
        <f t="shared" si="3098"/>
        <v>0</v>
      </c>
      <c r="AJ987" s="26">
        <f t="shared" si="3098"/>
        <v>0</v>
      </c>
      <c r="AK987" s="26">
        <f t="shared" si="3098"/>
        <v>0</v>
      </c>
      <c r="AL987" s="26">
        <f t="shared" si="3098"/>
        <v>25399.828410000002</v>
      </c>
      <c r="AM987" s="26">
        <f t="shared" si="3098"/>
        <v>0</v>
      </c>
      <c r="AN987" s="26">
        <f t="shared" si="3098"/>
        <v>0</v>
      </c>
      <c r="AO987" s="45">
        <f t="shared" si="3098"/>
        <v>9409.4695900000006</v>
      </c>
      <c r="AP987" s="27">
        <f t="shared" si="3098"/>
        <v>28580.12313</v>
      </c>
      <c r="AQ987" s="27">
        <f t="shared" si="3098"/>
        <v>7187.6109999999999</v>
      </c>
      <c r="AR987" s="27">
        <f t="shared" si="3098"/>
        <v>0</v>
      </c>
      <c r="AS987" s="27">
        <f t="shared" si="3098"/>
        <v>0</v>
      </c>
      <c r="AT987" s="27">
        <f t="shared" si="3098"/>
        <v>0</v>
      </c>
      <c r="AU987" s="27">
        <f t="shared" si="2924"/>
        <v>35767.734129999997</v>
      </c>
      <c r="AV987" s="27">
        <f t="shared" si="2925"/>
        <v>17858.833489999997</v>
      </c>
      <c r="AW987" s="27">
        <f t="shared" si="2926"/>
        <v>55364.212239999993</v>
      </c>
      <c r="AX987" s="27">
        <f t="shared" si="2927"/>
        <v>41872.600000000006</v>
      </c>
      <c r="AY987" s="27">
        <f t="shared" si="2928"/>
        <v>36734.600000000006</v>
      </c>
      <c r="AZ987" s="27">
        <f>AZ994+AZ988</f>
        <v>0</v>
      </c>
      <c r="BA987" s="28">
        <f t="shared" si="2929"/>
        <v>91.0015727159265</v>
      </c>
      <c r="BB987" s="20"/>
    </row>
    <row r="988" spans="2:54" s="50" customFormat="1" ht="16.2" x14ac:dyDescent="0.35">
      <c r="B988" s="31" t="s">
        <v>546</v>
      </c>
      <c r="C988" s="31" t="s">
        <v>92</v>
      </c>
      <c r="D988" s="31" t="s">
        <v>374</v>
      </c>
      <c r="E988" s="29" t="str">
        <f t="shared" si="2921"/>
        <v>0502</v>
      </c>
      <c r="F988" s="31"/>
      <c r="G988" s="31"/>
      <c r="H988" s="32" t="s">
        <v>524</v>
      </c>
      <c r="I988" s="66"/>
      <c r="J988" s="66"/>
      <c r="K988" s="66"/>
      <c r="L988" s="66"/>
      <c r="M988" s="66"/>
      <c r="N988" s="66"/>
      <c r="O988" s="66">
        <f t="shared" ref="O988:O992" si="3099">O989</f>
        <v>0</v>
      </c>
      <c r="P988" s="66">
        <f t="shared" ref="P988:P992" si="3100">P989</f>
        <v>0</v>
      </c>
      <c r="Q988" s="66">
        <f t="shared" ref="Q988:Q992" si="3101">Q989</f>
        <v>0</v>
      </c>
      <c r="R988" s="66">
        <f t="shared" ref="R988:R992" si="3102">R989</f>
        <v>0</v>
      </c>
      <c r="S988" s="66">
        <f t="shared" ref="S988:S992" si="3103">S989</f>
        <v>1402.64462</v>
      </c>
      <c r="T988" s="33">
        <f t="shared" si="3033"/>
        <v>1402.64462</v>
      </c>
      <c r="U988" s="66"/>
      <c r="V988" s="66"/>
      <c r="W988" s="33">
        <f t="shared" ref="W988:W992" si="3104">W989</f>
        <v>0</v>
      </c>
      <c r="X988" s="33">
        <f t="shared" ref="X988:X992" si="3105">X989</f>
        <v>0</v>
      </c>
      <c r="Y988" s="33">
        <f t="shared" ref="Y988:Y992" si="3106">Y989</f>
        <v>0</v>
      </c>
      <c r="Z988" s="33">
        <f t="shared" ref="Z988:Z992" si="3107">Z989</f>
        <v>1402.64462</v>
      </c>
      <c r="AA988" s="33">
        <f t="shared" ref="AA988:AA992" si="3108">AA989</f>
        <v>0</v>
      </c>
      <c r="AB988" s="33">
        <f t="shared" ref="AB988:AB992" si="3109">AB989</f>
        <v>0</v>
      </c>
      <c r="AC988" s="33">
        <f t="shared" ref="AC988:AC992" si="3110">AC989</f>
        <v>0</v>
      </c>
      <c r="AD988" s="33">
        <f t="shared" ref="AD988:AD992" si="3111">AD989</f>
        <v>0</v>
      </c>
      <c r="AE988" s="33"/>
      <c r="AF988" s="34">
        <f t="shared" ref="AF988:AF992" si="3112">AF989</f>
        <v>1445.13212</v>
      </c>
      <c r="AG988" s="34">
        <f t="shared" ref="AG988:AG992" si="3113">AG989</f>
        <v>0</v>
      </c>
      <c r="AH988" s="34">
        <f t="shared" ref="AH988:AH992" si="3114">AH989</f>
        <v>0</v>
      </c>
      <c r="AI988" s="34">
        <f t="shared" ref="AI988:AI992" si="3115">AI989</f>
        <v>0</v>
      </c>
      <c r="AJ988" s="34">
        <f t="shared" ref="AJ988:AJ992" si="3116">AJ989</f>
        <v>0</v>
      </c>
      <c r="AK988" s="34">
        <f t="shared" ref="AK988:AK992" si="3117">AK989</f>
        <v>0</v>
      </c>
      <c r="AL988" s="34">
        <f t="shared" ref="AL988:AL992" si="3118">AL989</f>
        <v>325.95352000000003</v>
      </c>
      <c r="AM988" s="34">
        <f t="shared" ref="AM988:AM992" si="3119">AM989</f>
        <v>0</v>
      </c>
      <c r="AN988" s="34">
        <f t="shared" ref="AN988:AN992" si="3120">AN989</f>
        <v>0</v>
      </c>
      <c r="AO988" s="36">
        <f t="shared" ref="AO988:AO992" si="3121">AO989</f>
        <v>0</v>
      </c>
      <c r="AP988" s="36">
        <f t="shared" ref="AP988:AP992" si="3122">AP989</f>
        <v>1445.13212</v>
      </c>
      <c r="AQ988" s="36">
        <f t="shared" ref="AQ988:AQ992" si="3123">AQ989</f>
        <v>0</v>
      </c>
      <c r="AR988" s="36">
        <f t="shared" ref="AR988:AR992" si="3124">AR989</f>
        <v>0</v>
      </c>
      <c r="AS988" s="36">
        <f t="shared" ref="AS988:AS992" si="3125">AS989</f>
        <v>0</v>
      </c>
      <c r="AT988" s="36">
        <f t="shared" ref="AT988:AT992" si="3126">AT989</f>
        <v>0</v>
      </c>
      <c r="AU988" s="36">
        <f t="shared" si="2924"/>
        <v>1445.13212</v>
      </c>
      <c r="AV988" s="36">
        <f t="shared" si="2925"/>
        <v>-42.487499999999955</v>
      </c>
      <c r="AW988" s="36">
        <f t="shared" si="2926"/>
        <v>2805.2892400000001</v>
      </c>
      <c r="AX988" s="36">
        <f t="shared" si="2927"/>
        <v>0</v>
      </c>
      <c r="AY988" s="36">
        <f t="shared" si="2928"/>
        <v>0</v>
      </c>
      <c r="AZ988" s="36">
        <f t="shared" ref="AZ988:AZ992" si="3127">AZ989</f>
        <v>0</v>
      </c>
      <c r="BA988" s="37">
        <f t="shared" si="2929"/>
        <v>22.555274738478584</v>
      </c>
      <c r="BB988" s="20"/>
    </row>
    <row r="989" spans="2:54" ht="31.2" x14ac:dyDescent="0.3">
      <c r="B989" s="38" t="s">
        <v>546</v>
      </c>
      <c r="C989" s="38" t="s">
        <v>92</v>
      </c>
      <c r="D989" s="38" t="s">
        <v>374</v>
      </c>
      <c r="E989" s="39" t="str">
        <f t="shared" si="2921"/>
        <v>0502</v>
      </c>
      <c r="F989" s="38" t="s">
        <v>513</v>
      </c>
      <c r="G989" s="38"/>
      <c r="H989" s="40" t="s">
        <v>514</v>
      </c>
      <c r="I989" s="18"/>
      <c r="J989" s="18"/>
      <c r="K989" s="18"/>
      <c r="L989" s="18"/>
      <c r="M989" s="18"/>
      <c r="N989" s="18"/>
      <c r="O989" s="18">
        <f t="shared" si="3099"/>
        <v>0</v>
      </c>
      <c r="P989" s="18">
        <f t="shared" si="3100"/>
        <v>0</v>
      </c>
      <c r="Q989" s="18">
        <f t="shared" si="3101"/>
        <v>0</v>
      </c>
      <c r="R989" s="18">
        <f t="shared" si="3102"/>
        <v>0</v>
      </c>
      <c r="S989" s="18">
        <f t="shared" si="3103"/>
        <v>1402.64462</v>
      </c>
      <c r="T989" s="18">
        <f t="shared" si="3033"/>
        <v>1402.64462</v>
      </c>
      <c r="U989" s="18"/>
      <c r="V989" s="18"/>
      <c r="W989" s="18">
        <f t="shared" si="3104"/>
        <v>0</v>
      </c>
      <c r="X989" s="18">
        <f t="shared" si="3105"/>
        <v>0</v>
      </c>
      <c r="Y989" s="18">
        <f t="shared" si="3106"/>
        <v>0</v>
      </c>
      <c r="Z989" s="18">
        <f t="shared" si="3107"/>
        <v>1402.64462</v>
      </c>
      <c r="AA989" s="18">
        <f t="shared" si="3108"/>
        <v>0</v>
      </c>
      <c r="AB989" s="18">
        <f t="shared" si="3109"/>
        <v>0</v>
      </c>
      <c r="AC989" s="18">
        <f t="shared" si="3110"/>
        <v>0</v>
      </c>
      <c r="AD989" s="18">
        <f t="shared" si="3111"/>
        <v>0</v>
      </c>
      <c r="AE989" s="18"/>
      <c r="AF989" s="41">
        <f t="shared" si="3112"/>
        <v>1445.13212</v>
      </c>
      <c r="AG989" s="41">
        <f t="shared" si="3113"/>
        <v>0</v>
      </c>
      <c r="AH989" s="41">
        <f t="shared" si="3114"/>
        <v>0</v>
      </c>
      <c r="AI989" s="41">
        <f t="shared" si="3115"/>
        <v>0</v>
      </c>
      <c r="AJ989" s="41">
        <f t="shared" si="3116"/>
        <v>0</v>
      </c>
      <c r="AK989" s="41">
        <f t="shared" si="3117"/>
        <v>0</v>
      </c>
      <c r="AL989" s="41">
        <f t="shared" si="3118"/>
        <v>325.95352000000003</v>
      </c>
      <c r="AM989" s="41">
        <f t="shared" si="3119"/>
        <v>0</v>
      </c>
      <c r="AN989" s="41">
        <f t="shared" si="3120"/>
        <v>0</v>
      </c>
      <c r="AO989" s="14">
        <f t="shared" si="3121"/>
        <v>0</v>
      </c>
      <c r="AP989" s="42">
        <f t="shared" si="3122"/>
        <v>1445.13212</v>
      </c>
      <c r="AQ989" s="42">
        <f t="shared" si="3123"/>
        <v>0</v>
      </c>
      <c r="AR989" s="42">
        <f t="shared" si="3124"/>
        <v>0</v>
      </c>
      <c r="AS989" s="42">
        <f t="shared" si="3125"/>
        <v>0</v>
      </c>
      <c r="AT989" s="42">
        <f t="shared" si="3126"/>
        <v>0</v>
      </c>
      <c r="AU989" s="42">
        <f t="shared" si="2924"/>
        <v>1445.13212</v>
      </c>
      <c r="AV989" s="42">
        <f t="shared" si="2925"/>
        <v>-42.487499999999955</v>
      </c>
      <c r="AW989" s="42">
        <f t="shared" si="2926"/>
        <v>2805.2892400000001</v>
      </c>
      <c r="AX989" s="42">
        <f t="shared" si="2927"/>
        <v>0</v>
      </c>
      <c r="AY989" s="42">
        <f t="shared" si="2928"/>
        <v>0</v>
      </c>
      <c r="AZ989" s="42">
        <f t="shared" si="3127"/>
        <v>0</v>
      </c>
      <c r="BA989" s="43">
        <f t="shared" si="2929"/>
        <v>22.555274738478584</v>
      </c>
      <c r="BB989" s="20"/>
    </row>
    <row r="990" spans="2:54" x14ac:dyDescent="0.3">
      <c r="B990" s="38" t="s">
        <v>546</v>
      </c>
      <c r="C990" s="38" t="s">
        <v>92</v>
      </c>
      <c r="D990" s="38" t="s">
        <v>374</v>
      </c>
      <c r="E990" s="39" t="str">
        <f t="shared" si="2921"/>
        <v>0502</v>
      </c>
      <c r="F990" s="38" t="s">
        <v>525</v>
      </c>
      <c r="G990" s="38"/>
      <c r="H990" s="40" t="s">
        <v>49</v>
      </c>
      <c r="I990" s="18"/>
      <c r="J990" s="18"/>
      <c r="K990" s="18"/>
      <c r="L990" s="18"/>
      <c r="M990" s="18"/>
      <c r="N990" s="18"/>
      <c r="O990" s="18">
        <f t="shared" si="3099"/>
        <v>0</v>
      </c>
      <c r="P990" s="18">
        <f t="shared" si="3100"/>
        <v>0</v>
      </c>
      <c r="Q990" s="18">
        <f t="shared" si="3101"/>
        <v>0</v>
      </c>
      <c r="R990" s="18">
        <f t="shared" si="3102"/>
        <v>0</v>
      </c>
      <c r="S990" s="18">
        <f t="shared" si="3103"/>
        <v>1402.64462</v>
      </c>
      <c r="T990" s="18">
        <f t="shared" si="3033"/>
        <v>1402.64462</v>
      </c>
      <c r="U990" s="18"/>
      <c r="V990" s="18"/>
      <c r="W990" s="18">
        <f t="shared" si="3104"/>
        <v>0</v>
      </c>
      <c r="X990" s="18">
        <f t="shared" si="3105"/>
        <v>0</v>
      </c>
      <c r="Y990" s="18">
        <f t="shared" si="3106"/>
        <v>0</v>
      </c>
      <c r="Z990" s="18">
        <f t="shared" si="3107"/>
        <v>1402.64462</v>
      </c>
      <c r="AA990" s="18">
        <f t="shared" si="3108"/>
        <v>0</v>
      </c>
      <c r="AB990" s="18">
        <f t="shared" si="3109"/>
        <v>0</v>
      </c>
      <c r="AC990" s="18">
        <f t="shared" si="3110"/>
        <v>0</v>
      </c>
      <c r="AD990" s="18">
        <f t="shared" si="3111"/>
        <v>0</v>
      </c>
      <c r="AE990" s="18"/>
      <c r="AF990" s="41">
        <f t="shared" si="3112"/>
        <v>1445.13212</v>
      </c>
      <c r="AG990" s="41">
        <f t="shared" si="3113"/>
        <v>0</v>
      </c>
      <c r="AH990" s="41">
        <f t="shared" si="3114"/>
        <v>0</v>
      </c>
      <c r="AI990" s="41">
        <f t="shared" si="3115"/>
        <v>0</v>
      </c>
      <c r="AJ990" s="41">
        <f t="shared" si="3116"/>
        <v>0</v>
      </c>
      <c r="AK990" s="41">
        <f t="shared" si="3117"/>
        <v>0</v>
      </c>
      <c r="AL990" s="41">
        <f t="shared" si="3118"/>
        <v>325.95352000000003</v>
      </c>
      <c r="AM990" s="41">
        <f t="shared" si="3119"/>
        <v>0</v>
      </c>
      <c r="AN990" s="41">
        <f t="shared" si="3120"/>
        <v>0</v>
      </c>
      <c r="AO990" s="42">
        <f t="shared" si="3121"/>
        <v>0</v>
      </c>
      <c r="AP990" s="42">
        <f t="shared" si="3122"/>
        <v>1445.13212</v>
      </c>
      <c r="AQ990" s="42">
        <f t="shared" si="3123"/>
        <v>0</v>
      </c>
      <c r="AR990" s="42">
        <f t="shared" si="3124"/>
        <v>0</v>
      </c>
      <c r="AS990" s="42">
        <f t="shared" si="3125"/>
        <v>0</v>
      </c>
      <c r="AT990" s="42">
        <f t="shared" si="3126"/>
        <v>0</v>
      </c>
      <c r="AU990" s="42">
        <f t="shared" si="2924"/>
        <v>1445.13212</v>
      </c>
      <c r="AV990" s="42">
        <f t="shared" si="2925"/>
        <v>-42.487499999999955</v>
      </c>
      <c r="AW990" s="42">
        <f t="shared" si="2926"/>
        <v>2805.2892400000001</v>
      </c>
      <c r="AX990" s="42">
        <f t="shared" si="2927"/>
        <v>0</v>
      </c>
      <c r="AY990" s="42">
        <f t="shared" si="2928"/>
        <v>0</v>
      </c>
      <c r="AZ990" s="42">
        <f t="shared" si="3127"/>
        <v>0</v>
      </c>
      <c r="BA990" s="43">
        <f t="shared" si="2929"/>
        <v>22.555274738478584</v>
      </c>
      <c r="BB990" s="20"/>
    </row>
    <row r="991" spans="2:54" ht="31.2" x14ac:dyDescent="0.3">
      <c r="B991" s="38" t="s">
        <v>546</v>
      </c>
      <c r="C991" s="38" t="s">
        <v>92</v>
      </c>
      <c r="D991" s="38" t="s">
        <v>374</v>
      </c>
      <c r="E991" s="39" t="str">
        <f t="shared" si="2921"/>
        <v>0502</v>
      </c>
      <c r="F991" s="38" t="s">
        <v>526</v>
      </c>
      <c r="G991" s="38"/>
      <c r="H991" s="40" t="s">
        <v>527</v>
      </c>
      <c r="I991" s="18"/>
      <c r="J991" s="18"/>
      <c r="K991" s="18"/>
      <c r="L991" s="18"/>
      <c r="M991" s="18"/>
      <c r="N991" s="18"/>
      <c r="O991" s="18">
        <f t="shared" si="3099"/>
        <v>0</v>
      </c>
      <c r="P991" s="18">
        <f t="shared" si="3100"/>
        <v>0</v>
      </c>
      <c r="Q991" s="18">
        <f t="shared" si="3101"/>
        <v>0</v>
      </c>
      <c r="R991" s="18">
        <f t="shared" si="3102"/>
        <v>0</v>
      </c>
      <c r="S991" s="18">
        <f t="shared" si="3103"/>
        <v>1402.64462</v>
      </c>
      <c r="T991" s="18">
        <f t="shared" si="3033"/>
        <v>1402.64462</v>
      </c>
      <c r="U991" s="18"/>
      <c r="V991" s="18"/>
      <c r="W991" s="18">
        <f t="shared" si="3104"/>
        <v>0</v>
      </c>
      <c r="X991" s="18">
        <f t="shared" si="3105"/>
        <v>0</v>
      </c>
      <c r="Y991" s="18">
        <f t="shared" si="3106"/>
        <v>0</v>
      </c>
      <c r="Z991" s="18">
        <f t="shared" si="3107"/>
        <v>1402.64462</v>
      </c>
      <c r="AA991" s="18">
        <f t="shared" si="3108"/>
        <v>0</v>
      </c>
      <c r="AB991" s="18">
        <f t="shared" si="3109"/>
        <v>0</v>
      </c>
      <c r="AC991" s="18">
        <f t="shared" si="3110"/>
        <v>0</v>
      </c>
      <c r="AD991" s="18">
        <f t="shared" si="3111"/>
        <v>0</v>
      </c>
      <c r="AE991" s="18"/>
      <c r="AF991" s="41">
        <f t="shared" si="3112"/>
        <v>1445.13212</v>
      </c>
      <c r="AG991" s="41">
        <f t="shared" si="3113"/>
        <v>0</v>
      </c>
      <c r="AH991" s="41">
        <f t="shared" si="3114"/>
        <v>0</v>
      </c>
      <c r="AI991" s="41">
        <f t="shared" si="3115"/>
        <v>0</v>
      </c>
      <c r="AJ991" s="41">
        <f t="shared" si="3116"/>
        <v>0</v>
      </c>
      <c r="AK991" s="41">
        <f t="shared" si="3117"/>
        <v>0</v>
      </c>
      <c r="AL991" s="41">
        <f t="shared" si="3118"/>
        <v>325.95352000000003</v>
      </c>
      <c r="AM991" s="41">
        <f t="shared" si="3119"/>
        <v>0</v>
      </c>
      <c r="AN991" s="41">
        <f t="shared" si="3120"/>
        <v>0</v>
      </c>
      <c r="AO991" s="14">
        <f t="shared" si="3121"/>
        <v>0</v>
      </c>
      <c r="AP991" s="42">
        <f t="shared" si="3122"/>
        <v>1445.13212</v>
      </c>
      <c r="AQ991" s="42">
        <f t="shared" si="3123"/>
        <v>0</v>
      </c>
      <c r="AR991" s="42">
        <f t="shared" si="3124"/>
        <v>0</v>
      </c>
      <c r="AS991" s="42">
        <f t="shared" si="3125"/>
        <v>0</v>
      </c>
      <c r="AT991" s="42">
        <f t="shared" si="3126"/>
        <v>0</v>
      </c>
      <c r="AU991" s="42">
        <f t="shared" si="2924"/>
        <v>1445.13212</v>
      </c>
      <c r="AV991" s="42">
        <f t="shared" si="2925"/>
        <v>-42.487499999999955</v>
      </c>
      <c r="AW991" s="42">
        <f t="shared" si="2926"/>
        <v>2805.2892400000001</v>
      </c>
      <c r="AX991" s="42">
        <f t="shared" si="2927"/>
        <v>0</v>
      </c>
      <c r="AY991" s="42">
        <f t="shared" si="2928"/>
        <v>0</v>
      </c>
      <c r="AZ991" s="42">
        <f t="shared" si="3127"/>
        <v>0</v>
      </c>
      <c r="BA991" s="43">
        <f t="shared" si="2929"/>
        <v>22.555274738478584</v>
      </c>
      <c r="BB991" s="20"/>
    </row>
    <row r="992" spans="2:54" ht="31.2" x14ac:dyDescent="0.3">
      <c r="B992" s="38" t="s">
        <v>546</v>
      </c>
      <c r="C992" s="38" t="s">
        <v>92</v>
      </c>
      <c r="D992" s="38" t="s">
        <v>374</v>
      </c>
      <c r="E992" s="39" t="str">
        <f t="shared" si="2921"/>
        <v>0502</v>
      </c>
      <c r="F992" s="38" t="s">
        <v>528</v>
      </c>
      <c r="G992" s="38"/>
      <c r="H992" s="40" t="s">
        <v>529</v>
      </c>
      <c r="I992" s="18"/>
      <c r="J992" s="18"/>
      <c r="K992" s="18"/>
      <c r="L992" s="18"/>
      <c r="M992" s="18"/>
      <c r="N992" s="18"/>
      <c r="O992" s="18">
        <f t="shared" si="3099"/>
        <v>0</v>
      </c>
      <c r="P992" s="18">
        <f t="shared" si="3100"/>
        <v>0</v>
      </c>
      <c r="Q992" s="18">
        <f t="shared" si="3101"/>
        <v>0</v>
      </c>
      <c r="R992" s="18">
        <f t="shared" si="3102"/>
        <v>0</v>
      </c>
      <c r="S992" s="18">
        <f t="shared" si="3103"/>
        <v>1402.64462</v>
      </c>
      <c r="T992" s="18">
        <f t="shared" si="3033"/>
        <v>1402.64462</v>
      </c>
      <c r="U992" s="18"/>
      <c r="V992" s="18"/>
      <c r="W992" s="18">
        <f t="shared" si="3104"/>
        <v>0</v>
      </c>
      <c r="X992" s="18">
        <f t="shared" si="3105"/>
        <v>0</v>
      </c>
      <c r="Y992" s="18">
        <f t="shared" si="3106"/>
        <v>0</v>
      </c>
      <c r="Z992" s="18">
        <f t="shared" si="3107"/>
        <v>1402.64462</v>
      </c>
      <c r="AA992" s="18">
        <f t="shared" si="3108"/>
        <v>0</v>
      </c>
      <c r="AB992" s="18">
        <f t="shared" si="3109"/>
        <v>0</v>
      </c>
      <c r="AC992" s="18">
        <f t="shared" si="3110"/>
        <v>0</v>
      </c>
      <c r="AD992" s="18">
        <f t="shared" si="3111"/>
        <v>0</v>
      </c>
      <c r="AE992" s="18"/>
      <c r="AF992" s="41">
        <f t="shared" si="3112"/>
        <v>1445.13212</v>
      </c>
      <c r="AG992" s="41">
        <f t="shared" si="3113"/>
        <v>0</v>
      </c>
      <c r="AH992" s="41">
        <f t="shared" si="3114"/>
        <v>0</v>
      </c>
      <c r="AI992" s="41">
        <f t="shared" si="3115"/>
        <v>0</v>
      </c>
      <c r="AJ992" s="41">
        <f t="shared" si="3116"/>
        <v>0</v>
      </c>
      <c r="AK992" s="41">
        <f t="shared" si="3117"/>
        <v>0</v>
      </c>
      <c r="AL992" s="41">
        <f t="shared" si="3118"/>
        <v>325.95352000000003</v>
      </c>
      <c r="AM992" s="41">
        <f t="shared" si="3119"/>
        <v>0</v>
      </c>
      <c r="AN992" s="41">
        <f t="shared" si="3120"/>
        <v>0</v>
      </c>
      <c r="AO992" s="42">
        <f t="shared" si="3121"/>
        <v>0</v>
      </c>
      <c r="AP992" s="42">
        <f t="shared" si="3122"/>
        <v>1445.13212</v>
      </c>
      <c r="AQ992" s="42">
        <f t="shared" si="3123"/>
        <v>0</v>
      </c>
      <c r="AR992" s="42">
        <f t="shared" si="3124"/>
        <v>0</v>
      </c>
      <c r="AS992" s="42">
        <f t="shared" si="3125"/>
        <v>0</v>
      </c>
      <c r="AT992" s="42">
        <f t="shared" si="3126"/>
        <v>0</v>
      </c>
      <c r="AU992" s="42">
        <f t="shared" si="2924"/>
        <v>1445.13212</v>
      </c>
      <c r="AV992" s="42">
        <f t="shared" si="2925"/>
        <v>-42.487499999999955</v>
      </c>
      <c r="AW992" s="42">
        <f t="shared" si="2926"/>
        <v>2805.2892400000001</v>
      </c>
      <c r="AX992" s="42">
        <f t="shared" si="2927"/>
        <v>0</v>
      </c>
      <c r="AY992" s="42">
        <f t="shared" si="2928"/>
        <v>0</v>
      </c>
      <c r="AZ992" s="42">
        <f t="shared" si="3127"/>
        <v>0</v>
      </c>
      <c r="BA992" s="43">
        <f t="shared" si="2929"/>
        <v>22.555274738478584</v>
      </c>
      <c r="BB992" s="20"/>
    </row>
    <row r="993" spans="2:54" ht="31.2" x14ac:dyDescent="0.3">
      <c r="B993" s="38" t="s">
        <v>546</v>
      </c>
      <c r="C993" s="38" t="s">
        <v>92</v>
      </c>
      <c r="D993" s="38" t="s">
        <v>374</v>
      </c>
      <c r="E993" s="39" t="str">
        <f t="shared" si="2921"/>
        <v>0502</v>
      </c>
      <c r="F993" s="38" t="s">
        <v>528</v>
      </c>
      <c r="G993" s="38" t="s">
        <v>54</v>
      </c>
      <c r="H993" s="40" t="s">
        <v>55</v>
      </c>
      <c r="I993" s="18"/>
      <c r="J993" s="18"/>
      <c r="K993" s="18"/>
      <c r="L993" s="18"/>
      <c r="M993" s="18"/>
      <c r="N993" s="18"/>
      <c r="O993" s="18">
        <v>0</v>
      </c>
      <c r="P993" s="18"/>
      <c r="Q993" s="18">
        <v>0</v>
      </c>
      <c r="R993" s="18">
        <v>0</v>
      </c>
      <c r="S993" s="18">
        <f>392.812+1009.83262</f>
        <v>1402.64462</v>
      </c>
      <c r="T993" s="18">
        <f t="shared" si="3033"/>
        <v>1402.64462</v>
      </c>
      <c r="U993" s="18"/>
      <c r="V993" s="18"/>
      <c r="W993" s="18"/>
      <c r="X993" s="18"/>
      <c r="Y993" s="18"/>
      <c r="Z993" s="18">
        <f>392.812+1009.83262</f>
        <v>1402.64462</v>
      </c>
      <c r="AA993" s="18"/>
      <c r="AB993" s="18"/>
      <c r="AC993" s="18"/>
      <c r="AD993" s="18"/>
      <c r="AE993" s="18"/>
      <c r="AF993" s="41">
        <v>1445.13212</v>
      </c>
      <c r="AG993" s="41"/>
      <c r="AH993" s="41">
        <v>0</v>
      </c>
      <c r="AI993" s="41">
        <v>0</v>
      </c>
      <c r="AJ993" s="41">
        <v>0</v>
      </c>
      <c r="AK993" s="41">
        <v>0</v>
      </c>
      <c r="AL993" s="41">
        <v>325.95352000000003</v>
      </c>
      <c r="AM993" s="41">
        <v>0</v>
      </c>
      <c r="AN993" s="41">
        <v>0</v>
      </c>
      <c r="AO993" s="14">
        <v>0</v>
      </c>
      <c r="AP993" s="42">
        <v>1445.13212</v>
      </c>
      <c r="AQ993" s="42">
        <v>0</v>
      </c>
      <c r="AR993" s="42">
        <v>0</v>
      </c>
      <c r="AS993" s="42">
        <v>0</v>
      </c>
      <c r="AT993" s="42">
        <v>0</v>
      </c>
      <c r="AU993" s="42">
        <f t="shared" si="2924"/>
        <v>1445.13212</v>
      </c>
      <c r="AV993" s="42">
        <f t="shared" si="2925"/>
        <v>-42.487499999999955</v>
      </c>
      <c r="AW993" s="42">
        <f t="shared" si="2926"/>
        <v>2805.2892400000001</v>
      </c>
      <c r="AX993" s="42">
        <f t="shared" si="2927"/>
        <v>0</v>
      </c>
      <c r="AY993" s="42">
        <f t="shared" si="2928"/>
        <v>0</v>
      </c>
      <c r="AZ993" s="42"/>
      <c r="BA993" s="43">
        <f t="shared" si="2929"/>
        <v>22.555274738478584</v>
      </c>
      <c r="BB993" s="44"/>
    </row>
    <row r="994" spans="2:54" s="30" customFormat="1" x14ac:dyDescent="0.3">
      <c r="B994" s="31" t="s">
        <v>546</v>
      </c>
      <c r="C994" s="31" t="s">
        <v>92</v>
      </c>
      <c r="D994" s="31" t="s">
        <v>94</v>
      </c>
      <c r="E994" s="29" t="str">
        <f t="shared" si="2921"/>
        <v>0503</v>
      </c>
      <c r="F994" s="31"/>
      <c r="G994" s="31"/>
      <c r="H994" s="32" t="s">
        <v>95</v>
      </c>
      <c r="I994" s="33">
        <f t="shared" ref="I994:N994" si="3128">I1002+I1007+I1019</f>
        <v>25789.5</v>
      </c>
      <c r="J994" s="33">
        <f t="shared" si="3128"/>
        <v>23134.400000000001</v>
      </c>
      <c r="K994" s="33">
        <f t="shared" si="3128"/>
        <v>17996.400000000005</v>
      </c>
      <c r="L994" s="33">
        <f t="shared" si="3128"/>
        <v>18738.2</v>
      </c>
      <c r="M994" s="33">
        <f t="shared" si="3128"/>
        <v>18738.2</v>
      </c>
      <c r="N994" s="33">
        <f t="shared" si="3128"/>
        <v>18738.2</v>
      </c>
      <c r="O994" s="33">
        <f>O1002+O1007+O1019+O995+O1024</f>
        <v>7187.6109999999999</v>
      </c>
      <c r="P994" s="33">
        <f>P1002+P1007+P1019+P995+P1024</f>
        <v>173.61199999999999</v>
      </c>
      <c r="Q994" s="33">
        <f>Q1002+Q1007+Q1019+Q995+Q1024</f>
        <v>0</v>
      </c>
      <c r="R994" s="33">
        <f>R1002+R1007+R1019+R995+R1024</f>
        <v>0</v>
      </c>
      <c r="S994" s="33">
        <f>S1002+S1007+S1019+S1024</f>
        <v>335</v>
      </c>
      <c r="T994" s="33">
        <f t="shared" si="3033"/>
        <v>52223.922999999995</v>
      </c>
      <c r="U994" s="33">
        <f t="shared" si="3078"/>
        <v>41872.600000000006</v>
      </c>
      <c r="V994" s="33">
        <f t="shared" si="3079"/>
        <v>36734.600000000006</v>
      </c>
      <c r="W994" s="33">
        <f t="shared" ref="W994:AE994" si="3129">W1002+W1007+W1019+W1024</f>
        <v>0</v>
      </c>
      <c r="X994" s="33">
        <f t="shared" si="3129"/>
        <v>0</v>
      </c>
      <c r="Y994" s="33">
        <f t="shared" si="3129"/>
        <v>0</v>
      </c>
      <c r="Z994" s="33">
        <f t="shared" si="3129"/>
        <v>335</v>
      </c>
      <c r="AA994" s="33">
        <f t="shared" si="3129"/>
        <v>0</v>
      </c>
      <c r="AB994" s="33">
        <f t="shared" si="3129"/>
        <v>0</v>
      </c>
      <c r="AC994" s="33">
        <f t="shared" si="3129"/>
        <v>0</v>
      </c>
      <c r="AD994" s="33">
        <f t="shared" si="3129"/>
        <v>0</v>
      </c>
      <c r="AE994" s="33">
        <f t="shared" si="3129"/>
        <v>0</v>
      </c>
      <c r="AF994" s="34">
        <f t="shared" ref="AF994:AT994" si="3130">AF1002+AF1007+AF1019+AF995+AF1024</f>
        <v>26466.284850000004</v>
      </c>
      <c r="AG994" s="34">
        <f t="shared" si="3130"/>
        <v>0</v>
      </c>
      <c r="AH994" s="34">
        <f t="shared" si="3130"/>
        <v>0</v>
      </c>
      <c r="AI994" s="34">
        <f t="shared" si="3130"/>
        <v>0</v>
      </c>
      <c r="AJ994" s="34">
        <f t="shared" si="3130"/>
        <v>0</v>
      </c>
      <c r="AK994" s="34">
        <f t="shared" si="3130"/>
        <v>0</v>
      </c>
      <c r="AL994" s="34">
        <f t="shared" si="3130"/>
        <v>25073.874890000003</v>
      </c>
      <c r="AM994" s="34">
        <f t="shared" si="3130"/>
        <v>0</v>
      </c>
      <c r="AN994" s="34">
        <f t="shared" si="3130"/>
        <v>0</v>
      </c>
      <c r="AO994" s="36">
        <f t="shared" si="3130"/>
        <v>9409.4695900000006</v>
      </c>
      <c r="AP994" s="36">
        <f t="shared" si="3130"/>
        <v>27134.991010000002</v>
      </c>
      <c r="AQ994" s="36">
        <f t="shared" si="3130"/>
        <v>7187.6109999999999</v>
      </c>
      <c r="AR994" s="36">
        <f t="shared" si="3130"/>
        <v>0</v>
      </c>
      <c r="AS994" s="36">
        <f t="shared" si="3130"/>
        <v>0</v>
      </c>
      <c r="AT994" s="36">
        <f t="shared" si="3130"/>
        <v>0</v>
      </c>
      <c r="AU994" s="36">
        <f t="shared" si="2924"/>
        <v>34322.602010000002</v>
      </c>
      <c r="AV994" s="36">
        <f t="shared" si="2925"/>
        <v>17901.320989999993</v>
      </c>
      <c r="AW994" s="36">
        <f t="shared" si="2926"/>
        <v>52558.922999999995</v>
      </c>
      <c r="AX994" s="36">
        <f t="shared" si="2927"/>
        <v>41872.600000000006</v>
      </c>
      <c r="AY994" s="36">
        <f t="shared" si="2928"/>
        <v>36734.600000000006</v>
      </c>
      <c r="AZ994" s="36">
        <f>AZ1002+AZ1007+AZ1019+AZ1024</f>
        <v>0</v>
      </c>
      <c r="BA994" s="37">
        <f t="shared" si="2929"/>
        <v>94.738929291014557</v>
      </c>
      <c r="BB994" s="20"/>
    </row>
    <row r="995" spans="2:54" x14ac:dyDescent="0.3">
      <c r="B995" s="38" t="s">
        <v>546</v>
      </c>
      <c r="C995" s="38" t="s">
        <v>92</v>
      </c>
      <c r="D995" s="38" t="s">
        <v>94</v>
      </c>
      <c r="E995" s="39" t="str">
        <f t="shared" si="2921"/>
        <v>0503</v>
      </c>
      <c r="F995" s="38" t="s">
        <v>191</v>
      </c>
      <c r="G995" s="38"/>
      <c r="H995" s="40" t="s">
        <v>192</v>
      </c>
      <c r="I995" s="18"/>
      <c r="J995" s="18"/>
      <c r="K995" s="18"/>
      <c r="L995" s="18"/>
      <c r="M995" s="18"/>
      <c r="N995" s="18"/>
      <c r="O995" s="18">
        <f t="shared" ref="O995:O996" si="3131">O996</f>
        <v>7187.6109999999999</v>
      </c>
      <c r="P995" s="18">
        <f t="shared" ref="P995:P998" si="3132">P996</f>
        <v>0</v>
      </c>
      <c r="Q995" s="18">
        <f t="shared" ref="Q995:Q998" si="3133">Q996</f>
        <v>0</v>
      </c>
      <c r="R995" s="18">
        <f t="shared" ref="R995:R998" si="3134">R996</f>
        <v>0</v>
      </c>
      <c r="S995" s="18"/>
      <c r="T995" s="18">
        <f t="shared" si="3033"/>
        <v>7187.6109999999999</v>
      </c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41">
        <f t="shared" ref="AF995:AF996" si="3135">AF996</f>
        <v>6654.3940499999999</v>
      </c>
      <c r="AG995" s="41">
        <f t="shared" ref="AG995:AG996" si="3136">AG996</f>
        <v>0</v>
      </c>
      <c r="AH995" s="41">
        <f t="shared" ref="AH995:AH996" si="3137">AH996</f>
        <v>0</v>
      </c>
      <c r="AI995" s="41">
        <f t="shared" ref="AI995:AI996" si="3138">AI996</f>
        <v>0</v>
      </c>
      <c r="AJ995" s="41">
        <f t="shared" ref="AJ995:AJ996" si="3139">AJ996</f>
        <v>0</v>
      </c>
      <c r="AK995" s="41">
        <f t="shared" ref="AK995:AK996" si="3140">AK996</f>
        <v>0</v>
      </c>
      <c r="AL995" s="41">
        <f t="shared" ref="AL995:AL996" si="3141">AL996</f>
        <v>5725.1999400000004</v>
      </c>
      <c r="AM995" s="41">
        <f t="shared" ref="AM995:AM996" si="3142">AM996</f>
        <v>0</v>
      </c>
      <c r="AN995" s="41">
        <f t="shared" ref="AN995:AN996" si="3143">AN996</f>
        <v>0</v>
      </c>
      <c r="AO995" s="14">
        <f t="shared" ref="AO995:AO996" si="3144">AO996</f>
        <v>3722.6630100000002</v>
      </c>
      <c r="AP995" s="42">
        <f t="shared" ref="AP995:AP996" si="3145">AP996</f>
        <v>7422.4142099999999</v>
      </c>
      <c r="AQ995" s="42">
        <f t="shared" ref="AQ995:AQ996" si="3146">AQ996</f>
        <v>7187.6109999999999</v>
      </c>
      <c r="AR995" s="42">
        <f t="shared" ref="AR995:AR996" si="3147">AR996</f>
        <v>0</v>
      </c>
      <c r="AS995" s="42">
        <f t="shared" ref="AS995:AS996" si="3148">AS996</f>
        <v>0</v>
      </c>
      <c r="AT995" s="42">
        <f t="shared" ref="AT995:AT996" si="3149">AT996</f>
        <v>0</v>
      </c>
      <c r="AU995" s="42">
        <f t="shared" si="2924"/>
        <v>14610.02521</v>
      </c>
      <c r="AV995" s="42">
        <f t="shared" si="2925"/>
        <v>-7422.4142099999999</v>
      </c>
      <c r="AW995" s="42"/>
      <c r="AX995" s="42"/>
      <c r="AY995" s="42"/>
      <c r="AZ995" s="42"/>
      <c r="BA995" s="43">
        <f t="shared" si="2929"/>
        <v>86.036382831882349</v>
      </c>
      <c r="BB995" s="20"/>
    </row>
    <row r="996" spans="2:54" x14ac:dyDescent="0.3">
      <c r="B996" s="38" t="s">
        <v>546</v>
      </c>
      <c r="C996" s="38" t="s">
        <v>92</v>
      </c>
      <c r="D996" s="38" t="s">
        <v>94</v>
      </c>
      <c r="E996" s="39" t="str">
        <f t="shared" si="2921"/>
        <v>0503</v>
      </c>
      <c r="F996" s="38" t="s">
        <v>193</v>
      </c>
      <c r="G996" s="39"/>
      <c r="H996" s="40" t="s">
        <v>109</v>
      </c>
      <c r="I996" s="18"/>
      <c r="J996" s="18"/>
      <c r="K996" s="18"/>
      <c r="L996" s="18"/>
      <c r="M996" s="18"/>
      <c r="N996" s="18"/>
      <c r="O996" s="18">
        <f t="shared" si="3131"/>
        <v>7187.6109999999999</v>
      </c>
      <c r="P996" s="18">
        <f t="shared" si="3132"/>
        <v>0</v>
      </c>
      <c r="Q996" s="18">
        <f t="shared" si="3133"/>
        <v>0</v>
      </c>
      <c r="R996" s="18">
        <f t="shared" si="3134"/>
        <v>0</v>
      </c>
      <c r="S996" s="18"/>
      <c r="T996" s="18">
        <f t="shared" si="3033"/>
        <v>7187.6109999999999</v>
      </c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41">
        <f t="shared" si="3135"/>
        <v>6654.3940499999999</v>
      </c>
      <c r="AG996" s="41">
        <f t="shared" si="3136"/>
        <v>0</v>
      </c>
      <c r="AH996" s="41">
        <f t="shared" si="3137"/>
        <v>0</v>
      </c>
      <c r="AI996" s="41">
        <f t="shared" si="3138"/>
        <v>0</v>
      </c>
      <c r="AJ996" s="41">
        <f t="shared" si="3139"/>
        <v>0</v>
      </c>
      <c r="AK996" s="41">
        <f t="shared" si="3140"/>
        <v>0</v>
      </c>
      <c r="AL996" s="41">
        <f t="shared" si="3141"/>
        <v>5725.1999400000004</v>
      </c>
      <c r="AM996" s="41">
        <f t="shared" si="3142"/>
        <v>0</v>
      </c>
      <c r="AN996" s="41">
        <f t="shared" si="3143"/>
        <v>0</v>
      </c>
      <c r="AO996" s="42">
        <f t="shared" si="3144"/>
        <v>3722.6630100000002</v>
      </c>
      <c r="AP996" s="42">
        <f t="shared" si="3145"/>
        <v>7422.4142099999999</v>
      </c>
      <c r="AQ996" s="42">
        <f t="shared" si="3146"/>
        <v>7187.6109999999999</v>
      </c>
      <c r="AR996" s="42">
        <f t="shared" si="3147"/>
        <v>0</v>
      </c>
      <c r="AS996" s="42">
        <f t="shared" si="3148"/>
        <v>0</v>
      </c>
      <c r="AT996" s="42">
        <f t="shared" si="3149"/>
        <v>0</v>
      </c>
      <c r="AU996" s="42">
        <f t="shared" si="2924"/>
        <v>14610.02521</v>
      </c>
      <c r="AV996" s="42">
        <f t="shared" si="2925"/>
        <v>-7422.4142099999999</v>
      </c>
      <c r="AW996" s="42"/>
      <c r="AX996" s="42"/>
      <c r="AY996" s="42"/>
      <c r="AZ996" s="42"/>
      <c r="BA996" s="43">
        <f t="shared" si="2929"/>
        <v>86.036382831882349</v>
      </c>
      <c r="BB996" s="20"/>
    </row>
    <row r="997" spans="2:54" ht="46.8" x14ac:dyDescent="0.3">
      <c r="B997" s="38" t="s">
        <v>546</v>
      </c>
      <c r="C997" s="38" t="s">
        <v>92</v>
      </c>
      <c r="D997" s="38" t="s">
        <v>94</v>
      </c>
      <c r="E997" s="39" t="str">
        <f t="shared" si="2921"/>
        <v>0503</v>
      </c>
      <c r="F997" s="38" t="s">
        <v>194</v>
      </c>
      <c r="G997" s="39"/>
      <c r="H997" s="40" t="s">
        <v>195</v>
      </c>
      <c r="I997" s="18"/>
      <c r="J997" s="18"/>
      <c r="K997" s="18"/>
      <c r="L997" s="18"/>
      <c r="M997" s="18"/>
      <c r="N997" s="18"/>
      <c r="O997" s="18">
        <f>O998+O1000</f>
        <v>7187.6109999999999</v>
      </c>
      <c r="P997" s="18">
        <f t="shared" si="3132"/>
        <v>0</v>
      </c>
      <c r="Q997" s="18">
        <f t="shared" si="3133"/>
        <v>0</v>
      </c>
      <c r="R997" s="18">
        <f t="shared" si="3134"/>
        <v>0</v>
      </c>
      <c r="S997" s="18"/>
      <c r="T997" s="18">
        <f t="shared" si="3033"/>
        <v>7187.6109999999999</v>
      </c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41">
        <f t="shared" ref="AF997:AT997" si="3150">AF998+AF1000</f>
        <v>6654.3940499999999</v>
      </c>
      <c r="AG997" s="41">
        <f t="shared" si="3150"/>
        <v>0</v>
      </c>
      <c r="AH997" s="41">
        <f t="shared" si="3150"/>
        <v>0</v>
      </c>
      <c r="AI997" s="41">
        <f t="shared" si="3150"/>
        <v>0</v>
      </c>
      <c r="AJ997" s="41">
        <f t="shared" si="3150"/>
        <v>0</v>
      </c>
      <c r="AK997" s="41">
        <f t="shared" si="3150"/>
        <v>0</v>
      </c>
      <c r="AL997" s="41">
        <f t="shared" si="3150"/>
        <v>5725.1999400000004</v>
      </c>
      <c r="AM997" s="41">
        <f t="shared" si="3150"/>
        <v>0</v>
      </c>
      <c r="AN997" s="41">
        <f t="shared" si="3150"/>
        <v>0</v>
      </c>
      <c r="AO997" s="14">
        <f t="shared" si="3150"/>
        <v>3722.6630100000002</v>
      </c>
      <c r="AP997" s="42">
        <f t="shared" si="3150"/>
        <v>7422.4142099999999</v>
      </c>
      <c r="AQ997" s="42">
        <f t="shared" si="3150"/>
        <v>7187.6109999999999</v>
      </c>
      <c r="AR997" s="42">
        <f t="shared" si="3150"/>
        <v>0</v>
      </c>
      <c r="AS997" s="42">
        <f t="shared" si="3150"/>
        <v>0</v>
      </c>
      <c r="AT997" s="42">
        <f t="shared" si="3150"/>
        <v>0</v>
      </c>
      <c r="AU997" s="42">
        <f t="shared" si="2924"/>
        <v>14610.02521</v>
      </c>
      <c r="AV997" s="42">
        <f t="shared" si="2925"/>
        <v>-7422.4142099999999</v>
      </c>
      <c r="AW997" s="42"/>
      <c r="AX997" s="42"/>
      <c r="AY997" s="42"/>
      <c r="AZ997" s="42"/>
      <c r="BA997" s="43">
        <f t="shared" si="2929"/>
        <v>86.036382831882349</v>
      </c>
      <c r="BB997" s="20"/>
    </row>
    <row r="998" spans="2:54" ht="31.2" x14ac:dyDescent="0.3">
      <c r="B998" s="38" t="s">
        <v>546</v>
      </c>
      <c r="C998" s="38" t="s">
        <v>92</v>
      </c>
      <c r="D998" s="38" t="s">
        <v>94</v>
      </c>
      <c r="E998" s="39" t="str">
        <f t="shared" ref="E998:E1001" si="3151">CONCATENATE(C998,D998)</f>
        <v>0503</v>
      </c>
      <c r="F998" s="38" t="s">
        <v>196</v>
      </c>
      <c r="G998" s="39"/>
      <c r="H998" s="40" t="s">
        <v>197</v>
      </c>
      <c r="I998" s="18"/>
      <c r="J998" s="18"/>
      <c r="K998" s="18"/>
      <c r="L998" s="18"/>
      <c r="M998" s="18"/>
      <c r="N998" s="18"/>
      <c r="O998" s="18">
        <f>O999</f>
        <v>0</v>
      </c>
      <c r="P998" s="18">
        <f t="shared" si="3132"/>
        <v>0</v>
      </c>
      <c r="Q998" s="18">
        <f t="shared" si="3133"/>
        <v>0</v>
      </c>
      <c r="R998" s="18">
        <f t="shared" si="3134"/>
        <v>0</v>
      </c>
      <c r="S998" s="18"/>
      <c r="T998" s="18">
        <f t="shared" si="3033"/>
        <v>0</v>
      </c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41">
        <f t="shared" ref="AF998:AT998" si="3152">AF999</f>
        <v>0</v>
      </c>
      <c r="AG998" s="41">
        <f t="shared" si="3152"/>
        <v>0</v>
      </c>
      <c r="AH998" s="41">
        <f t="shared" si="3152"/>
        <v>0</v>
      </c>
      <c r="AI998" s="41">
        <f t="shared" si="3152"/>
        <v>0</v>
      </c>
      <c r="AJ998" s="41">
        <f t="shared" si="3152"/>
        <v>0</v>
      </c>
      <c r="AK998" s="41">
        <f t="shared" si="3152"/>
        <v>0</v>
      </c>
      <c r="AL998" s="41">
        <f t="shared" si="3152"/>
        <v>0</v>
      </c>
      <c r="AM998" s="41">
        <f t="shared" si="3152"/>
        <v>0</v>
      </c>
      <c r="AN998" s="41">
        <f t="shared" si="3152"/>
        <v>0</v>
      </c>
      <c r="AO998" s="42">
        <f t="shared" si="3152"/>
        <v>3722.6630100000002</v>
      </c>
      <c r="AP998" s="42">
        <f t="shared" si="3152"/>
        <v>7422.4142099999999</v>
      </c>
      <c r="AQ998" s="42">
        <f t="shared" si="3152"/>
        <v>0</v>
      </c>
      <c r="AR998" s="42">
        <f t="shared" si="3152"/>
        <v>0</v>
      </c>
      <c r="AS998" s="42">
        <f t="shared" si="3152"/>
        <v>0</v>
      </c>
      <c r="AT998" s="42">
        <f t="shared" si="3152"/>
        <v>0</v>
      </c>
      <c r="AU998" s="42">
        <f t="shared" ref="AU998:AU1001" si="3153">AP998+AS998+AT998+AR998+AQ998</f>
        <v>7422.4142099999999</v>
      </c>
      <c r="AV998" s="42">
        <f t="shared" ref="AV998:AV1001" si="3154">T998-AU998</f>
        <v>-7422.4142099999999</v>
      </c>
      <c r="AW998" s="42"/>
      <c r="AX998" s="42"/>
      <c r="AY998" s="42"/>
      <c r="AZ998" s="42"/>
      <c r="BA998" s="43"/>
      <c r="BB998" s="20">
        <v>0</v>
      </c>
    </row>
    <row r="999" spans="2:54" ht="31.2" x14ac:dyDescent="0.3">
      <c r="B999" s="38" t="s">
        <v>546</v>
      </c>
      <c r="C999" s="38" t="s">
        <v>92</v>
      </c>
      <c r="D999" s="38" t="s">
        <v>94</v>
      </c>
      <c r="E999" s="39" t="str">
        <f t="shared" si="3151"/>
        <v>0503</v>
      </c>
      <c r="F999" s="38" t="s">
        <v>196</v>
      </c>
      <c r="G999" s="38" t="s">
        <v>54</v>
      </c>
      <c r="H999" s="40" t="s">
        <v>55</v>
      </c>
      <c r="I999" s="18"/>
      <c r="J999" s="18"/>
      <c r="K999" s="18"/>
      <c r="L999" s="18"/>
      <c r="M999" s="18"/>
      <c r="N999" s="18"/>
      <c r="O999" s="18">
        <v>0</v>
      </c>
      <c r="P999" s="18">
        <v>0</v>
      </c>
      <c r="Q999" s="18">
        <v>0</v>
      </c>
      <c r="R999" s="18">
        <v>0</v>
      </c>
      <c r="S999" s="18"/>
      <c r="T999" s="18">
        <f t="shared" si="3033"/>
        <v>0</v>
      </c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41">
        <v>0</v>
      </c>
      <c r="AG999" s="41"/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14">
        <v>3722.6630100000002</v>
      </c>
      <c r="AP999" s="42">
        <v>7422.4142099999999</v>
      </c>
      <c r="AQ999" s="42">
        <v>0</v>
      </c>
      <c r="AR999" s="42">
        <v>0</v>
      </c>
      <c r="AS999" s="42">
        <v>0</v>
      </c>
      <c r="AT999" s="42">
        <v>0</v>
      </c>
      <c r="AU999" s="42">
        <f t="shared" si="3153"/>
        <v>7422.4142099999999</v>
      </c>
      <c r="AV999" s="42">
        <f t="shared" si="3154"/>
        <v>-7422.4142099999999</v>
      </c>
      <c r="AW999" s="42"/>
      <c r="AX999" s="42"/>
      <c r="AY999" s="42"/>
      <c r="AZ999" s="42"/>
      <c r="BA999" s="43"/>
      <c r="BB999" s="20">
        <v>0</v>
      </c>
    </row>
    <row r="1000" spans="2:54" ht="31.2" x14ac:dyDescent="0.3">
      <c r="B1000" s="38" t="s">
        <v>546</v>
      </c>
      <c r="C1000" s="38" t="s">
        <v>92</v>
      </c>
      <c r="D1000" s="38" t="s">
        <v>94</v>
      </c>
      <c r="E1000" s="39" t="str">
        <f t="shared" si="3151"/>
        <v>0503</v>
      </c>
      <c r="F1000" s="38" t="s">
        <v>556</v>
      </c>
      <c r="G1000" s="38"/>
      <c r="H1000" s="40" t="s">
        <v>557</v>
      </c>
      <c r="I1000" s="18"/>
      <c r="J1000" s="18"/>
      <c r="K1000" s="18"/>
      <c r="L1000" s="18"/>
      <c r="M1000" s="18"/>
      <c r="N1000" s="18"/>
      <c r="O1000" s="18">
        <f>O1001</f>
        <v>7187.6109999999999</v>
      </c>
      <c r="P1000" s="18"/>
      <c r="Q1000" s="18"/>
      <c r="R1000" s="18"/>
      <c r="S1000" s="18"/>
      <c r="T1000" s="18">
        <f t="shared" si="3033"/>
        <v>7187.6109999999999</v>
      </c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41">
        <f t="shared" ref="AF1000:AT1000" si="3155">AF1001</f>
        <v>6654.3940499999999</v>
      </c>
      <c r="AG1000" s="41">
        <f t="shared" si="3155"/>
        <v>0</v>
      </c>
      <c r="AH1000" s="41">
        <f t="shared" si="3155"/>
        <v>0</v>
      </c>
      <c r="AI1000" s="41">
        <f t="shared" si="3155"/>
        <v>0</v>
      </c>
      <c r="AJ1000" s="41">
        <f t="shared" si="3155"/>
        <v>0</v>
      </c>
      <c r="AK1000" s="41">
        <f t="shared" si="3155"/>
        <v>0</v>
      </c>
      <c r="AL1000" s="41">
        <f t="shared" si="3155"/>
        <v>5725.1999400000004</v>
      </c>
      <c r="AM1000" s="41">
        <f t="shared" si="3155"/>
        <v>0</v>
      </c>
      <c r="AN1000" s="41">
        <f t="shared" si="3155"/>
        <v>0</v>
      </c>
      <c r="AO1000" s="54">
        <f t="shared" si="3155"/>
        <v>0</v>
      </c>
      <c r="AP1000" s="14">
        <f t="shared" si="3155"/>
        <v>0</v>
      </c>
      <c r="AQ1000" s="42">
        <f t="shared" si="3155"/>
        <v>7187.6109999999999</v>
      </c>
      <c r="AR1000" s="14">
        <f t="shared" si="3155"/>
        <v>0</v>
      </c>
      <c r="AS1000" s="42">
        <f t="shared" si="3155"/>
        <v>0</v>
      </c>
      <c r="AT1000" s="14">
        <f t="shared" si="3155"/>
        <v>0</v>
      </c>
      <c r="AU1000" s="42">
        <f t="shared" si="3153"/>
        <v>7187.6109999999999</v>
      </c>
      <c r="AV1000" s="42">
        <f t="shared" si="3154"/>
        <v>0</v>
      </c>
      <c r="AW1000" s="42"/>
      <c r="AX1000" s="42"/>
      <c r="AY1000" s="42"/>
      <c r="AZ1000" s="42"/>
      <c r="BA1000" s="43">
        <f t="shared" ref="BA1000:BA1001" si="3156">AL1000/AF1000*100</f>
        <v>86.036382831882349</v>
      </c>
      <c r="BB1000" s="20"/>
    </row>
    <row r="1001" spans="2:54" ht="31.2" x14ac:dyDescent="0.3">
      <c r="B1001" s="38" t="s">
        <v>546</v>
      </c>
      <c r="C1001" s="38" t="s">
        <v>92</v>
      </c>
      <c r="D1001" s="38" t="s">
        <v>94</v>
      </c>
      <c r="E1001" s="39" t="str">
        <f t="shared" si="3151"/>
        <v>0503</v>
      </c>
      <c r="F1001" s="38" t="s">
        <v>556</v>
      </c>
      <c r="G1001" s="38" t="s">
        <v>54</v>
      </c>
      <c r="H1001" s="40" t="s">
        <v>55</v>
      </c>
      <c r="I1001" s="18"/>
      <c r="J1001" s="18"/>
      <c r="K1001" s="18"/>
      <c r="L1001" s="18"/>
      <c r="M1001" s="18"/>
      <c r="N1001" s="18"/>
      <c r="O1001" s="18">
        <v>7187.6109999999999</v>
      </c>
      <c r="P1001" s="18"/>
      <c r="Q1001" s="18"/>
      <c r="R1001" s="18"/>
      <c r="S1001" s="18"/>
      <c r="T1001" s="18">
        <f t="shared" si="3033"/>
        <v>7187.6109999999999</v>
      </c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41">
        <v>6654.3940499999999</v>
      </c>
      <c r="AG1001" s="41"/>
      <c r="AH1001" s="41">
        <v>0</v>
      </c>
      <c r="AI1001" s="41">
        <v>0</v>
      </c>
      <c r="AJ1001" s="41">
        <v>0</v>
      </c>
      <c r="AK1001" s="41">
        <v>0</v>
      </c>
      <c r="AL1001" s="41">
        <v>5725.1999400000004</v>
      </c>
      <c r="AM1001" s="41">
        <v>0</v>
      </c>
      <c r="AN1001" s="41">
        <v>0</v>
      </c>
      <c r="AO1001" s="14">
        <v>0</v>
      </c>
      <c r="AP1001" s="42">
        <v>0</v>
      </c>
      <c r="AQ1001" s="14">
        <v>7187.6109999999999</v>
      </c>
      <c r="AR1001" s="42">
        <v>0</v>
      </c>
      <c r="AS1001" s="14">
        <v>0</v>
      </c>
      <c r="AT1001" s="42">
        <v>0</v>
      </c>
      <c r="AU1001" s="42">
        <f t="shared" si="3153"/>
        <v>7187.6109999999999</v>
      </c>
      <c r="AV1001" s="42">
        <f t="shared" si="3154"/>
        <v>0</v>
      </c>
      <c r="AW1001" s="42"/>
      <c r="AX1001" s="42"/>
      <c r="AY1001" s="42"/>
      <c r="AZ1001" s="42"/>
      <c r="BA1001" s="43">
        <f t="shared" si="3156"/>
        <v>86.036382831882349</v>
      </c>
      <c r="BB1001" s="20"/>
    </row>
    <row r="1002" spans="2:54" ht="31.2" x14ac:dyDescent="0.3">
      <c r="B1002" s="38" t="s">
        <v>546</v>
      </c>
      <c r="C1002" s="38" t="s">
        <v>92</v>
      </c>
      <c r="D1002" s="38" t="s">
        <v>94</v>
      </c>
      <c r="E1002" s="39" t="str">
        <f t="shared" ref="E1002:E1065" si="3157">CONCATENATE(C1002,D1002)</f>
        <v>0503</v>
      </c>
      <c r="F1002" s="38" t="s">
        <v>96</v>
      </c>
      <c r="G1002" s="39"/>
      <c r="H1002" s="40" t="s">
        <v>97</v>
      </c>
      <c r="I1002" s="18">
        <f t="shared" ref="I1002:I1005" si="3158">I1003</f>
        <v>267.60000000000002</v>
      </c>
      <c r="J1002" s="18">
        <f t="shared" ref="J1002:J1005" si="3159">J1003</f>
        <v>265.89999999999998</v>
      </c>
      <c r="K1002" s="18">
        <f t="shared" ref="K1002:K1005" si="3160">K1003</f>
        <v>272.89999999999998</v>
      </c>
      <c r="L1002" s="18">
        <f t="shared" ref="L1002:L1005" si="3161">L1003</f>
        <v>0</v>
      </c>
      <c r="M1002" s="18">
        <f t="shared" ref="M1002:M1005" si="3162">M1003</f>
        <v>0</v>
      </c>
      <c r="N1002" s="18">
        <f t="shared" ref="N1002:N1005" si="3163">N1003</f>
        <v>0</v>
      </c>
      <c r="O1002" s="18">
        <f t="shared" ref="O1002:O1005" si="3164">O1003</f>
        <v>0</v>
      </c>
      <c r="P1002" s="18">
        <f t="shared" ref="P1002:P1005" si="3165">P1003</f>
        <v>0</v>
      </c>
      <c r="Q1002" s="18">
        <f t="shared" ref="Q1002:Q1005" si="3166">Q1003</f>
        <v>0</v>
      </c>
      <c r="R1002" s="18">
        <f t="shared" ref="R1002:R1005" si="3167">R1003</f>
        <v>0</v>
      </c>
      <c r="S1002" s="18">
        <f t="shared" ref="S1002:S1005" si="3168">S1003</f>
        <v>0</v>
      </c>
      <c r="T1002" s="18">
        <f t="shared" ref="T1002:T1065" si="3169">I1002+L1002+S1002+R1002+Q1002+P1002+O1002</f>
        <v>267.60000000000002</v>
      </c>
      <c r="U1002" s="18">
        <f t="shared" ref="U1002:U1057" si="3170">J1002+M1002</f>
        <v>265.89999999999998</v>
      </c>
      <c r="V1002" s="18">
        <f t="shared" ref="V1002:V1057" si="3171">K1002+N1002</f>
        <v>272.89999999999998</v>
      </c>
      <c r="W1002" s="18">
        <f t="shared" ref="W1002:W1005" si="3172">W1003</f>
        <v>0</v>
      </c>
      <c r="X1002" s="18">
        <f t="shared" ref="X1002:X1005" si="3173">X1003</f>
        <v>0</v>
      </c>
      <c r="Y1002" s="18">
        <f t="shared" ref="Y1002:Y1005" si="3174">Y1003</f>
        <v>0</v>
      </c>
      <c r="Z1002" s="18">
        <f t="shared" ref="Z1002:Z1005" si="3175">Z1003</f>
        <v>0</v>
      </c>
      <c r="AA1002" s="18">
        <f t="shared" ref="AA1002:AA1005" si="3176">AA1003</f>
        <v>0</v>
      </c>
      <c r="AB1002" s="18">
        <f t="shared" ref="AB1002:AB1005" si="3177">AB1003</f>
        <v>0</v>
      </c>
      <c r="AC1002" s="18">
        <f t="shared" ref="AC1002:AC1005" si="3178">AC1003</f>
        <v>0</v>
      </c>
      <c r="AD1002" s="18">
        <f t="shared" ref="AD1002:AD1005" si="3179">AD1003</f>
        <v>0</v>
      </c>
      <c r="AE1002" s="18">
        <f t="shared" ref="AE1002:AE1005" si="3180">AE1003</f>
        <v>0</v>
      </c>
      <c r="AF1002" s="41">
        <f t="shared" ref="AF1002:AF1005" si="3181">AF1003</f>
        <v>100</v>
      </c>
      <c r="AG1002" s="41">
        <f t="shared" ref="AG1002:AG1005" si="3182">AG1003</f>
        <v>0</v>
      </c>
      <c r="AH1002" s="41">
        <f t="shared" ref="AH1002:AH1005" si="3183">AH1003</f>
        <v>0</v>
      </c>
      <c r="AI1002" s="41">
        <f t="shared" ref="AI1002:AI1005" si="3184">AI1003</f>
        <v>0</v>
      </c>
      <c r="AJ1002" s="41">
        <f t="shared" ref="AJ1002:AJ1005" si="3185">AJ1003</f>
        <v>0</v>
      </c>
      <c r="AK1002" s="41">
        <f t="shared" ref="AK1002:AK1005" si="3186">AK1003</f>
        <v>0</v>
      </c>
      <c r="AL1002" s="41">
        <f t="shared" ref="AL1002:AL1005" si="3187">AL1003</f>
        <v>100</v>
      </c>
      <c r="AM1002" s="41">
        <f t="shared" ref="AM1002:AM1005" si="3188">AM1003</f>
        <v>0</v>
      </c>
      <c r="AN1002" s="41">
        <f t="shared" ref="AN1002:AN1005" si="3189">AN1003</f>
        <v>0</v>
      </c>
      <c r="AO1002" s="42">
        <f t="shared" ref="AO1002:AO1005" si="3190">AO1003</f>
        <v>0</v>
      </c>
      <c r="AP1002" s="42">
        <f t="shared" ref="AP1002:AP1005" si="3191">AP1003</f>
        <v>100</v>
      </c>
      <c r="AQ1002" s="42">
        <f t="shared" ref="AQ1002:AQ1005" si="3192">AQ1003</f>
        <v>0</v>
      </c>
      <c r="AR1002" s="42">
        <f t="shared" ref="AR1002:AR1005" si="3193">AR1003</f>
        <v>0</v>
      </c>
      <c r="AS1002" s="42">
        <f t="shared" ref="AS1002:AS1005" si="3194">AS1003</f>
        <v>0</v>
      </c>
      <c r="AT1002" s="42">
        <f t="shared" ref="AT1002:AT1005" si="3195">AT1003</f>
        <v>0</v>
      </c>
      <c r="AU1002" s="42">
        <f t="shared" ref="AU1002:AU1065" si="3196">AP1002+AS1002+AT1002+AR1002+AQ1002</f>
        <v>100</v>
      </c>
      <c r="AV1002" s="42">
        <f t="shared" ref="AV1002:AV1065" si="3197">T1002-AU1002</f>
        <v>167.60000000000002</v>
      </c>
      <c r="AW1002" s="42">
        <f t="shared" ref="AW1002:AW1065" si="3198">T1002+W1002+X1002+Y1002+Z1002</f>
        <v>267.60000000000002</v>
      </c>
      <c r="AX1002" s="42">
        <f t="shared" ref="AX1002:AX1065" si="3199">U1002+AA1002+AB1002</f>
        <v>265.89999999999998</v>
      </c>
      <c r="AY1002" s="42">
        <f t="shared" ref="AY1002:AY1065" si="3200">V1002+AC1002+AE1002+AD1002</f>
        <v>272.89999999999998</v>
      </c>
      <c r="AZ1002" s="42">
        <f t="shared" ref="AZ1002:AZ1005" si="3201">AZ1003</f>
        <v>0</v>
      </c>
      <c r="BA1002" s="43">
        <f t="shared" ref="BA1002:BA1065" si="3202">AL1002/AF1002*100</f>
        <v>100</v>
      </c>
      <c r="BB1002" s="20"/>
    </row>
    <row r="1003" spans="2:54" x14ac:dyDescent="0.3">
      <c r="B1003" s="38" t="s">
        <v>546</v>
      </c>
      <c r="C1003" s="38" t="s">
        <v>92</v>
      </c>
      <c r="D1003" s="38" t="s">
        <v>94</v>
      </c>
      <c r="E1003" s="39" t="str">
        <f t="shared" si="3157"/>
        <v>0503</v>
      </c>
      <c r="F1003" s="38" t="s">
        <v>98</v>
      </c>
      <c r="G1003" s="39"/>
      <c r="H1003" s="40" t="s">
        <v>49</v>
      </c>
      <c r="I1003" s="18">
        <f t="shared" si="3158"/>
        <v>267.60000000000002</v>
      </c>
      <c r="J1003" s="18">
        <f t="shared" si="3159"/>
        <v>265.89999999999998</v>
      </c>
      <c r="K1003" s="18">
        <f t="shared" si="3160"/>
        <v>272.89999999999998</v>
      </c>
      <c r="L1003" s="18">
        <f t="shared" si="3161"/>
        <v>0</v>
      </c>
      <c r="M1003" s="18">
        <f t="shared" si="3162"/>
        <v>0</v>
      </c>
      <c r="N1003" s="18">
        <f t="shared" si="3163"/>
        <v>0</v>
      </c>
      <c r="O1003" s="18">
        <f t="shared" si="3164"/>
        <v>0</v>
      </c>
      <c r="P1003" s="18">
        <f t="shared" si="3165"/>
        <v>0</v>
      </c>
      <c r="Q1003" s="18">
        <f t="shared" si="3166"/>
        <v>0</v>
      </c>
      <c r="R1003" s="18">
        <f t="shared" si="3167"/>
        <v>0</v>
      </c>
      <c r="S1003" s="18">
        <f t="shared" si="3168"/>
        <v>0</v>
      </c>
      <c r="T1003" s="18">
        <f t="shared" si="3169"/>
        <v>267.60000000000002</v>
      </c>
      <c r="U1003" s="18">
        <f t="shared" si="3170"/>
        <v>265.89999999999998</v>
      </c>
      <c r="V1003" s="18">
        <f t="shared" si="3171"/>
        <v>272.89999999999998</v>
      </c>
      <c r="W1003" s="18">
        <f t="shared" si="3172"/>
        <v>0</v>
      </c>
      <c r="X1003" s="18">
        <f t="shared" si="3173"/>
        <v>0</v>
      </c>
      <c r="Y1003" s="18">
        <f t="shared" si="3174"/>
        <v>0</v>
      </c>
      <c r="Z1003" s="18">
        <f t="shared" si="3175"/>
        <v>0</v>
      </c>
      <c r="AA1003" s="18">
        <f t="shared" si="3176"/>
        <v>0</v>
      </c>
      <c r="AB1003" s="18">
        <f t="shared" si="3177"/>
        <v>0</v>
      </c>
      <c r="AC1003" s="18">
        <f t="shared" si="3178"/>
        <v>0</v>
      </c>
      <c r="AD1003" s="18">
        <f t="shared" si="3179"/>
        <v>0</v>
      </c>
      <c r="AE1003" s="18">
        <f t="shared" si="3180"/>
        <v>0</v>
      </c>
      <c r="AF1003" s="41">
        <f t="shared" si="3181"/>
        <v>100</v>
      </c>
      <c r="AG1003" s="41">
        <f t="shared" si="3182"/>
        <v>0</v>
      </c>
      <c r="AH1003" s="41">
        <f t="shared" si="3183"/>
        <v>0</v>
      </c>
      <c r="AI1003" s="41">
        <f t="shared" si="3184"/>
        <v>0</v>
      </c>
      <c r="AJ1003" s="41">
        <f t="shared" si="3185"/>
        <v>0</v>
      </c>
      <c r="AK1003" s="41">
        <f t="shared" si="3186"/>
        <v>0</v>
      </c>
      <c r="AL1003" s="41">
        <f t="shared" si="3187"/>
        <v>100</v>
      </c>
      <c r="AM1003" s="41">
        <f t="shared" si="3188"/>
        <v>0</v>
      </c>
      <c r="AN1003" s="41">
        <f t="shared" si="3189"/>
        <v>0</v>
      </c>
      <c r="AO1003" s="14">
        <f t="shared" si="3190"/>
        <v>0</v>
      </c>
      <c r="AP1003" s="42">
        <f t="shared" si="3191"/>
        <v>100</v>
      </c>
      <c r="AQ1003" s="42">
        <f t="shared" si="3192"/>
        <v>0</v>
      </c>
      <c r="AR1003" s="42">
        <f t="shared" si="3193"/>
        <v>0</v>
      </c>
      <c r="AS1003" s="42">
        <f t="shared" si="3194"/>
        <v>0</v>
      </c>
      <c r="AT1003" s="42">
        <f t="shared" si="3195"/>
        <v>0</v>
      </c>
      <c r="AU1003" s="42">
        <f t="shared" si="3196"/>
        <v>100</v>
      </c>
      <c r="AV1003" s="42">
        <f t="shared" si="3197"/>
        <v>167.60000000000002</v>
      </c>
      <c r="AW1003" s="42">
        <f t="shared" si="3198"/>
        <v>267.60000000000002</v>
      </c>
      <c r="AX1003" s="42">
        <f t="shared" si="3199"/>
        <v>265.89999999999998</v>
      </c>
      <c r="AY1003" s="42">
        <f t="shared" si="3200"/>
        <v>272.89999999999998</v>
      </c>
      <c r="AZ1003" s="42">
        <f t="shared" si="3201"/>
        <v>0</v>
      </c>
      <c r="BA1003" s="43">
        <f t="shared" si="3202"/>
        <v>100</v>
      </c>
      <c r="BB1003" s="20"/>
    </row>
    <row r="1004" spans="2:54" ht="31.2" x14ac:dyDescent="0.3">
      <c r="B1004" s="38" t="s">
        <v>546</v>
      </c>
      <c r="C1004" s="38" t="s">
        <v>92</v>
      </c>
      <c r="D1004" s="38" t="s">
        <v>94</v>
      </c>
      <c r="E1004" s="39" t="str">
        <f t="shared" si="3157"/>
        <v>0503</v>
      </c>
      <c r="F1004" s="38" t="s">
        <v>99</v>
      </c>
      <c r="G1004" s="39"/>
      <c r="H1004" s="40" t="s">
        <v>100</v>
      </c>
      <c r="I1004" s="18">
        <f t="shared" si="3158"/>
        <v>267.60000000000002</v>
      </c>
      <c r="J1004" s="18">
        <f t="shared" si="3159"/>
        <v>265.89999999999998</v>
      </c>
      <c r="K1004" s="18">
        <f t="shared" si="3160"/>
        <v>272.89999999999998</v>
      </c>
      <c r="L1004" s="18">
        <f t="shared" si="3161"/>
        <v>0</v>
      </c>
      <c r="M1004" s="18">
        <f t="shared" si="3162"/>
        <v>0</v>
      </c>
      <c r="N1004" s="18">
        <f t="shared" si="3163"/>
        <v>0</v>
      </c>
      <c r="O1004" s="18">
        <f t="shared" si="3164"/>
        <v>0</v>
      </c>
      <c r="P1004" s="18">
        <f t="shared" si="3165"/>
        <v>0</v>
      </c>
      <c r="Q1004" s="18">
        <f t="shared" si="3166"/>
        <v>0</v>
      </c>
      <c r="R1004" s="18">
        <f t="shared" si="3167"/>
        <v>0</v>
      </c>
      <c r="S1004" s="18">
        <f t="shared" si="3168"/>
        <v>0</v>
      </c>
      <c r="T1004" s="18">
        <f t="shared" si="3169"/>
        <v>267.60000000000002</v>
      </c>
      <c r="U1004" s="18">
        <f t="shared" si="3170"/>
        <v>265.89999999999998</v>
      </c>
      <c r="V1004" s="18">
        <f t="shared" si="3171"/>
        <v>272.89999999999998</v>
      </c>
      <c r="W1004" s="18">
        <f t="shared" si="3172"/>
        <v>0</v>
      </c>
      <c r="X1004" s="18">
        <f t="shared" si="3173"/>
        <v>0</v>
      </c>
      <c r="Y1004" s="18">
        <f t="shared" si="3174"/>
        <v>0</v>
      </c>
      <c r="Z1004" s="18">
        <f t="shared" si="3175"/>
        <v>0</v>
      </c>
      <c r="AA1004" s="18">
        <f t="shared" si="3176"/>
        <v>0</v>
      </c>
      <c r="AB1004" s="18">
        <f t="shared" si="3177"/>
        <v>0</v>
      </c>
      <c r="AC1004" s="18">
        <f t="shared" si="3178"/>
        <v>0</v>
      </c>
      <c r="AD1004" s="18">
        <f t="shared" si="3179"/>
        <v>0</v>
      </c>
      <c r="AE1004" s="18">
        <f t="shared" si="3180"/>
        <v>0</v>
      </c>
      <c r="AF1004" s="41">
        <f t="shared" si="3181"/>
        <v>100</v>
      </c>
      <c r="AG1004" s="41">
        <f t="shared" si="3182"/>
        <v>0</v>
      </c>
      <c r="AH1004" s="41">
        <f t="shared" si="3183"/>
        <v>0</v>
      </c>
      <c r="AI1004" s="41">
        <f t="shared" si="3184"/>
        <v>0</v>
      </c>
      <c r="AJ1004" s="41">
        <f t="shared" si="3185"/>
        <v>0</v>
      </c>
      <c r="AK1004" s="41">
        <f t="shared" si="3186"/>
        <v>0</v>
      </c>
      <c r="AL1004" s="41">
        <f t="shared" si="3187"/>
        <v>100</v>
      </c>
      <c r="AM1004" s="41">
        <f t="shared" si="3188"/>
        <v>0</v>
      </c>
      <c r="AN1004" s="41">
        <f t="shared" si="3189"/>
        <v>0</v>
      </c>
      <c r="AO1004" s="42">
        <f t="shared" si="3190"/>
        <v>0</v>
      </c>
      <c r="AP1004" s="42">
        <f t="shared" si="3191"/>
        <v>100</v>
      </c>
      <c r="AQ1004" s="42">
        <f t="shared" si="3192"/>
        <v>0</v>
      </c>
      <c r="AR1004" s="42">
        <f t="shared" si="3193"/>
        <v>0</v>
      </c>
      <c r="AS1004" s="42">
        <f t="shared" si="3194"/>
        <v>0</v>
      </c>
      <c r="AT1004" s="42">
        <f t="shared" si="3195"/>
        <v>0</v>
      </c>
      <c r="AU1004" s="42">
        <f t="shared" si="3196"/>
        <v>100</v>
      </c>
      <c r="AV1004" s="42">
        <f t="shared" si="3197"/>
        <v>167.60000000000002</v>
      </c>
      <c r="AW1004" s="42">
        <f t="shared" si="3198"/>
        <v>267.60000000000002</v>
      </c>
      <c r="AX1004" s="42">
        <f t="shared" si="3199"/>
        <v>265.89999999999998</v>
      </c>
      <c r="AY1004" s="42">
        <f t="shared" si="3200"/>
        <v>272.89999999999998</v>
      </c>
      <c r="AZ1004" s="42">
        <f t="shared" si="3201"/>
        <v>0</v>
      </c>
      <c r="BA1004" s="43">
        <f t="shared" si="3202"/>
        <v>100</v>
      </c>
      <c r="BB1004" s="20"/>
    </row>
    <row r="1005" spans="2:54" ht="31.2" x14ac:dyDescent="0.3">
      <c r="B1005" s="38" t="s">
        <v>546</v>
      </c>
      <c r="C1005" s="38" t="s">
        <v>92</v>
      </c>
      <c r="D1005" s="38" t="s">
        <v>94</v>
      </c>
      <c r="E1005" s="39" t="str">
        <f t="shared" si="3157"/>
        <v>0503</v>
      </c>
      <c r="F1005" s="38" t="s">
        <v>530</v>
      </c>
      <c r="G1005" s="39"/>
      <c r="H1005" s="40" t="s">
        <v>531</v>
      </c>
      <c r="I1005" s="18">
        <f t="shared" si="3158"/>
        <v>267.60000000000002</v>
      </c>
      <c r="J1005" s="18">
        <f t="shared" si="3159"/>
        <v>265.89999999999998</v>
      </c>
      <c r="K1005" s="18">
        <f t="shared" si="3160"/>
        <v>272.89999999999998</v>
      </c>
      <c r="L1005" s="18">
        <f t="shared" si="3161"/>
        <v>0</v>
      </c>
      <c r="M1005" s="18">
        <f t="shared" si="3162"/>
        <v>0</v>
      </c>
      <c r="N1005" s="18">
        <f t="shared" si="3163"/>
        <v>0</v>
      </c>
      <c r="O1005" s="18">
        <f t="shared" si="3164"/>
        <v>0</v>
      </c>
      <c r="P1005" s="18">
        <f t="shared" si="3165"/>
        <v>0</v>
      </c>
      <c r="Q1005" s="18">
        <f t="shared" si="3166"/>
        <v>0</v>
      </c>
      <c r="R1005" s="18">
        <f t="shared" si="3167"/>
        <v>0</v>
      </c>
      <c r="S1005" s="18">
        <f t="shared" si="3168"/>
        <v>0</v>
      </c>
      <c r="T1005" s="18">
        <f t="shared" si="3169"/>
        <v>267.60000000000002</v>
      </c>
      <c r="U1005" s="18">
        <f t="shared" si="3170"/>
        <v>265.89999999999998</v>
      </c>
      <c r="V1005" s="18">
        <f t="shared" si="3171"/>
        <v>272.89999999999998</v>
      </c>
      <c r="W1005" s="18">
        <f t="shared" si="3172"/>
        <v>0</v>
      </c>
      <c r="X1005" s="18">
        <f t="shared" si="3173"/>
        <v>0</v>
      </c>
      <c r="Y1005" s="18">
        <f t="shared" si="3174"/>
        <v>0</v>
      </c>
      <c r="Z1005" s="18">
        <f t="shared" si="3175"/>
        <v>0</v>
      </c>
      <c r="AA1005" s="18">
        <f t="shared" si="3176"/>
        <v>0</v>
      </c>
      <c r="AB1005" s="18">
        <f t="shared" si="3177"/>
        <v>0</v>
      </c>
      <c r="AC1005" s="18">
        <f t="shared" si="3178"/>
        <v>0</v>
      </c>
      <c r="AD1005" s="18">
        <f t="shared" si="3179"/>
        <v>0</v>
      </c>
      <c r="AE1005" s="18">
        <f t="shared" si="3180"/>
        <v>0</v>
      </c>
      <c r="AF1005" s="41">
        <f t="shared" si="3181"/>
        <v>100</v>
      </c>
      <c r="AG1005" s="41">
        <f t="shared" si="3182"/>
        <v>0</v>
      </c>
      <c r="AH1005" s="41">
        <f t="shared" si="3183"/>
        <v>0</v>
      </c>
      <c r="AI1005" s="41">
        <f t="shared" si="3184"/>
        <v>0</v>
      </c>
      <c r="AJ1005" s="41">
        <f t="shared" si="3185"/>
        <v>0</v>
      </c>
      <c r="AK1005" s="41">
        <f t="shared" si="3186"/>
        <v>0</v>
      </c>
      <c r="AL1005" s="41">
        <f t="shared" si="3187"/>
        <v>100</v>
      </c>
      <c r="AM1005" s="41">
        <f t="shared" si="3188"/>
        <v>0</v>
      </c>
      <c r="AN1005" s="41">
        <f t="shared" si="3189"/>
        <v>0</v>
      </c>
      <c r="AO1005" s="14">
        <f t="shared" si="3190"/>
        <v>0</v>
      </c>
      <c r="AP1005" s="42">
        <f t="shared" si="3191"/>
        <v>100</v>
      </c>
      <c r="AQ1005" s="42">
        <f t="shared" si="3192"/>
        <v>0</v>
      </c>
      <c r="AR1005" s="42">
        <f t="shared" si="3193"/>
        <v>0</v>
      </c>
      <c r="AS1005" s="42">
        <f t="shared" si="3194"/>
        <v>0</v>
      </c>
      <c r="AT1005" s="42">
        <f t="shared" si="3195"/>
        <v>0</v>
      </c>
      <c r="AU1005" s="42">
        <f t="shared" si="3196"/>
        <v>100</v>
      </c>
      <c r="AV1005" s="42">
        <f t="shared" si="3197"/>
        <v>167.60000000000002</v>
      </c>
      <c r="AW1005" s="42">
        <f t="shared" si="3198"/>
        <v>267.60000000000002</v>
      </c>
      <c r="AX1005" s="42">
        <f t="shared" si="3199"/>
        <v>265.89999999999998</v>
      </c>
      <c r="AY1005" s="42">
        <f t="shared" si="3200"/>
        <v>272.89999999999998</v>
      </c>
      <c r="AZ1005" s="42">
        <f t="shared" si="3201"/>
        <v>0</v>
      </c>
      <c r="BA1005" s="43">
        <f t="shared" si="3202"/>
        <v>100</v>
      </c>
      <c r="BB1005" s="20"/>
    </row>
    <row r="1006" spans="2:54" ht="31.2" x14ac:dyDescent="0.3">
      <c r="B1006" s="38" t="s">
        <v>546</v>
      </c>
      <c r="C1006" s="38" t="s">
        <v>92</v>
      </c>
      <c r="D1006" s="38" t="s">
        <v>94</v>
      </c>
      <c r="E1006" s="39" t="str">
        <f t="shared" si="3157"/>
        <v>0503</v>
      </c>
      <c r="F1006" s="38" t="s">
        <v>530</v>
      </c>
      <c r="G1006" s="38" t="s">
        <v>54</v>
      </c>
      <c r="H1006" s="40" t="s">
        <v>55</v>
      </c>
      <c r="I1006" s="18">
        <v>267.60000000000002</v>
      </c>
      <c r="J1006" s="18">
        <v>265.89999999999998</v>
      </c>
      <c r="K1006" s="18">
        <v>272.89999999999998</v>
      </c>
      <c r="L1006" s="18"/>
      <c r="M1006" s="18"/>
      <c r="N1006" s="18"/>
      <c r="O1006" s="18">
        <v>0</v>
      </c>
      <c r="P1006" s="18">
        <v>0</v>
      </c>
      <c r="Q1006" s="18">
        <v>0</v>
      </c>
      <c r="R1006" s="18">
        <v>0</v>
      </c>
      <c r="S1006" s="18"/>
      <c r="T1006" s="18">
        <f t="shared" si="3169"/>
        <v>267.60000000000002</v>
      </c>
      <c r="U1006" s="18">
        <f t="shared" si="3170"/>
        <v>265.89999999999998</v>
      </c>
      <c r="V1006" s="18">
        <f t="shared" si="3171"/>
        <v>272.89999999999998</v>
      </c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41">
        <v>100</v>
      </c>
      <c r="AG1006" s="41"/>
      <c r="AH1006" s="41">
        <v>0</v>
      </c>
      <c r="AI1006" s="41">
        <v>0</v>
      </c>
      <c r="AJ1006" s="41">
        <v>0</v>
      </c>
      <c r="AK1006" s="41">
        <v>0</v>
      </c>
      <c r="AL1006" s="41">
        <v>100</v>
      </c>
      <c r="AM1006" s="41">
        <v>0</v>
      </c>
      <c r="AN1006" s="41">
        <v>0</v>
      </c>
      <c r="AO1006" s="42">
        <v>0</v>
      </c>
      <c r="AP1006" s="42">
        <v>100</v>
      </c>
      <c r="AQ1006" s="42">
        <v>0</v>
      </c>
      <c r="AR1006" s="42">
        <v>0</v>
      </c>
      <c r="AS1006" s="42">
        <v>0</v>
      </c>
      <c r="AT1006" s="42">
        <v>0</v>
      </c>
      <c r="AU1006" s="42">
        <f t="shared" si="3196"/>
        <v>100</v>
      </c>
      <c r="AV1006" s="42">
        <f t="shared" si="3197"/>
        <v>167.60000000000002</v>
      </c>
      <c r="AW1006" s="42">
        <f t="shared" si="3198"/>
        <v>267.60000000000002</v>
      </c>
      <c r="AX1006" s="42">
        <f t="shared" si="3199"/>
        <v>265.89999999999998</v>
      </c>
      <c r="AY1006" s="42">
        <f t="shared" si="3200"/>
        <v>272.89999999999998</v>
      </c>
      <c r="AZ1006" s="42"/>
      <c r="BA1006" s="43">
        <f t="shared" si="3202"/>
        <v>100</v>
      </c>
      <c r="BB1006" s="44"/>
    </row>
    <row r="1007" spans="2:54" ht="31.2" x14ac:dyDescent="0.3">
      <c r="B1007" s="38" t="s">
        <v>546</v>
      </c>
      <c r="C1007" s="38" t="s">
        <v>92</v>
      </c>
      <c r="D1007" s="38" t="s">
        <v>94</v>
      </c>
      <c r="E1007" s="39" t="str">
        <f t="shared" si="3157"/>
        <v>0503</v>
      </c>
      <c r="F1007" s="38" t="s">
        <v>513</v>
      </c>
      <c r="G1007" s="39"/>
      <c r="H1007" s="40" t="s">
        <v>514</v>
      </c>
      <c r="I1007" s="18">
        <f t="shared" ref="I1007:S1007" si="3203">I1008+I1012</f>
        <v>24313.5</v>
      </c>
      <c r="J1007" s="18">
        <f t="shared" si="3203"/>
        <v>21660.1</v>
      </c>
      <c r="K1007" s="18">
        <f t="shared" si="3203"/>
        <v>16515.100000000002</v>
      </c>
      <c r="L1007" s="18">
        <f t="shared" si="3203"/>
        <v>18738.2</v>
      </c>
      <c r="M1007" s="18">
        <f t="shared" si="3203"/>
        <v>18738.2</v>
      </c>
      <c r="N1007" s="18">
        <f t="shared" si="3203"/>
        <v>18738.2</v>
      </c>
      <c r="O1007" s="18">
        <f t="shared" si="3203"/>
        <v>0</v>
      </c>
      <c r="P1007" s="18">
        <f t="shared" si="3203"/>
        <v>173.61199999999999</v>
      </c>
      <c r="Q1007" s="18">
        <f t="shared" si="3203"/>
        <v>0</v>
      </c>
      <c r="R1007" s="18">
        <f t="shared" si="3203"/>
        <v>0</v>
      </c>
      <c r="S1007" s="18">
        <f t="shared" si="3203"/>
        <v>0</v>
      </c>
      <c r="T1007" s="18">
        <f t="shared" si="3169"/>
        <v>43225.311999999998</v>
      </c>
      <c r="U1007" s="18">
        <f t="shared" si="3170"/>
        <v>40398.300000000003</v>
      </c>
      <c r="V1007" s="18">
        <f t="shared" si="3171"/>
        <v>35253.300000000003</v>
      </c>
      <c r="W1007" s="18">
        <f t="shared" ref="W1007:AT1007" si="3204">W1008+W1012</f>
        <v>0</v>
      </c>
      <c r="X1007" s="18">
        <f t="shared" si="3204"/>
        <v>0</v>
      </c>
      <c r="Y1007" s="18">
        <f t="shared" si="3204"/>
        <v>0</v>
      </c>
      <c r="Z1007" s="18">
        <f t="shared" si="3204"/>
        <v>0</v>
      </c>
      <c r="AA1007" s="18">
        <f t="shared" si="3204"/>
        <v>0</v>
      </c>
      <c r="AB1007" s="18">
        <f t="shared" si="3204"/>
        <v>0</v>
      </c>
      <c r="AC1007" s="18">
        <f t="shared" si="3204"/>
        <v>0</v>
      </c>
      <c r="AD1007" s="18">
        <f t="shared" si="3204"/>
        <v>0</v>
      </c>
      <c r="AE1007" s="18">
        <f t="shared" si="3204"/>
        <v>0</v>
      </c>
      <c r="AF1007" s="41">
        <f t="shared" si="3204"/>
        <v>17685.012000000002</v>
      </c>
      <c r="AG1007" s="41">
        <f t="shared" si="3204"/>
        <v>0</v>
      </c>
      <c r="AH1007" s="41">
        <f t="shared" si="3204"/>
        <v>0</v>
      </c>
      <c r="AI1007" s="41">
        <f t="shared" si="3204"/>
        <v>0</v>
      </c>
      <c r="AJ1007" s="41">
        <f t="shared" si="3204"/>
        <v>0</v>
      </c>
      <c r="AK1007" s="41">
        <f t="shared" si="3204"/>
        <v>0</v>
      </c>
      <c r="AL1007" s="41">
        <f t="shared" si="3204"/>
        <v>17533.182130000001</v>
      </c>
      <c r="AM1007" s="41">
        <f t="shared" si="3204"/>
        <v>0</v>
      </c>
      <c r="AN1007" s="41">
        <f t="shared" si="3204"/>
        <v>0</v>
      </c>
      <c r="AO1007" s="14">
        <f t="shared" si="3204"/>
        <v>5262.13994</v>
      </c>
      <c r="AP1007" s="42">
        <f t="shared" si="3204"/>
        <v>17771.112000000001</v>
      </c>
      <c r="AQ1007" s="42">
        <f t="shared" si="3204"/>
        <v>0</v>
      </c>
      <c r="AR1007" s="42">
        <f t="shared" si="3204"/>
        <v>0</v>
      </c>
      <c r="AS1007" s="42">
        <f t="shared" si="3204"/>
        <v>0</v>
      </c>
      <c r="AT1007" s="42">
        <f t="shared" si="3204"/>
        <v>0</v>
      </c>
      <c r="AU1007" s="42">
        <f t="shared" si="3196"/>
        <v>17771.112000000001</v>
      </c>
      <c r="AV1007" s="42">
        <f t="shared" si="3197"/>
        <v>25454.199999999997</v>
      </c>
      <c r="AW1007" s="42">
        <f t="shared" si="3198"/>
        <v>43225.311999999998</v>
      </c>
      <c r="AX1007" s="42">
        <f t="shared" si="3199"/>
        <v>40398.300000000003</v>
      </c>
      <c r="AY1007" s="42">
        <f t="shared" si="3200"/>
        <v>35253.300000000003</v>
      </c>
      <c r="AZ1007" s="42">
        <f>AZ1008+AZ1012</f>
        <v>0</v>
      </c>
      <c r="BA1007" s="43">
        <f t="shared" si="3202"/>
        <v>99.141477144601311</v>
      </c>
      <c r="BB1007" s="20"/>
    </row>
    <row r="1008" spans="2:54" x14ac:dyDescent="0.3">
      <c r="B1008" s="38" t="s">
        <v>546</v>
      </c>
      <c r="C1008" s="38" t="s">
        <v>92</v>
      </c>
      <c r="D1008" s="38" t="s">
        <v>94</v>
      </c>
      <c r="E1008" s="39" t="str">
        <f t="shared" si="3157"/>
        <v>0503</v>
      </c>
      <c r="F1008" s="38" t="s">
        <v>515</v>
      </c>
      <c r="G1008" s="39"/>
      <c r="H1008" s="40" t="s">
        <v>109</v>
      </c>
      <c r="I1008" s="18">
        <f t="shared" ref="I1008:I1012" si="3205">I1009</f>
        <v>12492.2</v>
      </c>
      <c r="J1008" s="18">
        <f t="shared" ref="J1008:J1012" si="3206">J1009</f>
        <v>12492.2</v>
      </c>
      <c r="K1008" s="18">
        <f t="shared" ref="K1008:K1012" si="3207">K1009</f>
        <v>12492.2</v>
      </c>
      <c r="L1008" s="18">
        <f t="shared" ref="L1008:L1012" si="3208">L1009</f>
        <v>18738.2</v>
      </c>
      <c r="M1008" s="18">
        <f t="shared" ref="M1008:M1012" si="3209">M1009</f>
        <v>18738.2</v>
      </c>
      <c r="N1008" s="18">
        <f t="shared" ref="N1008:N1012" si="3210">N1009</f>
        <v>18738.2</v>
      </c>
      <c r="O1008" s="18">
        <f t="shared" ref="O1008:O1012" si="3211">O1009</f>
        <v>0</v>
      </c>
      <c r="P1008" s="18">
        <f t="shared" ref="P1008:P1012" si="3212">P1009</f>
        <v>0</v>
      </c>
      <c r="Q1008" s="18">
        <f t="shared" ref="Q1008:Q1012" si="3213">Q1009</f>
        <v>0</v>
      </c>
      <c r="R1008" s="18">
        <f t="shared" ref="R1008:R1012" si="3214">R1009</f>
        <v>0</v>
      </c>
      <c r="S1008" s="18">
        <f t="shared" ref="S1008:S1012" si="3215">S1009</f>
        <v>0</v>
      </c>
      <c r="T1008" s="18">
        <f t="shared" si="3169"/>
        <v>31230.400000000001</v>
      </c>
      <c r="U1008" s="18">
        <f t="shared" si="3170"/>
        <v>31230.400000000001</v>
      </c>
      <c r="V1008" s="18">
        <f t="shared" si="3171"/>
        <v>31230.400000000001</v>
      </c>
      <c r="W1008" s="18">
        <f t="shared" ref="W1008:W1012" si="3216">W1009</f>
        <v>0</v>
      </c>
      <c r="X1008" s="18">
        <f t="shared" ref="X1008:X1012" si="3217">X1009</f>
        <v>0</v>
      </c>
      <c r="Y1008" s="18">
        <f t="shared" ref="Y1008:Y1012" si="3218">Y1009</f>
        <v>0</v>
      </c>
      <c r="Z1008" s="18">
        <f t="shared" ref="Z1008:Z1012" si="3219">Z1009</f>
        <v>0</v>
      </c>
      <c r="AA1008" s="18">
        <f t="shared" ref="AA1008:AA1012" si="3220">AA1009</f>
        <v>0</v>
      </c>
      <c r="AB1008" s="18">
        <f t="shared" ref="AB1008:AB1012" si="3221">AB1009</f>
        <v>0</v>
      </c>
      <c r="AC1008" s="18">
        <f t="shared" ref="AC1008:AC1012" si="3222">AC1009</f>
        <v>0</v>
      </c>
      <c r="AD1008" s="18">
        <f t="shared" ref="AD1008:AD1012" si="3223">AD1009</f>
        <v>0</v>
      </c>
      <c r="AE1008" s="18">
        <f t="shared" ref="AE1008:AE1012" si="3224">AE1009</f>
        <v>0</v>
      </c>
      <c r="AF1008" s="41">
        <f t="shared" ref="AF1008:AF1012" si="3225">AF1009</f>
        <v>0</v>
      </c>
      <c r="AG1008" s="41">
        <f t="shared" ref="AG1008:AG1012" si="3226">AG1009</f>
        <v>0</v>
      </c>
      <c r="AH1008" s="41">
        <f t="shared" ref="AH1008:AH1012" si="3227">AH1009</f>
        <v>0</v>
      </c>
      <c r="AI1008" s="41">
        <f t="shared" ref="AI1008:AI1012" si="3228">AI1009</f>
        <v>0</v>
      </c>
      <c r="AJ1008" s="41">
        <f t="shared" ref="AJ1008:AJ1012" si="3229">AJ1009</f>
        <v>0</v>
      </c>
      <c r="AK1008" s="41">
        <f t="shared" ref="AK1008:AK1012" si="3230">AK1009</f>
        <v>0</v>
      </c>
      <c r="AL1008" s="41">
        <f t="shared" ref="AL1008:AL1012" si="3231">AL1009</f>
        <v>0</v>
      </c>
      <c r="AM1008" s="41">
        <f t="shared" ref="AM1008:AM1012" si="3232">AM1009</f>
        <v>0</v>
      </c>
      <c r="AN1008" s="41">
        <f t="shared" ref="AN1008:AN1012" si="3233">AN1009</f>
        <v>0</v>
      </c>
      <c r="AO1008" s="42">
        <f t="shared" ref="AO1008:AO1012" si="3234">AO1009</f>
        <v>0</v>
      </c>
      <c r="AP1008" s="42">
        <f t="shared" ref="AP1008:AP1012" si="3235">AP1009</f>
        <v>0</v>
      </c>
      <c r="AQ1008" s="42">
        <f t="shared" ref="AQ1008:AQ1012" si="3236">AQ1009</f>
        <v>0</v>
      </c>
      <c r="AR1008" s="42">
        <f t="shared" ref="AR1008:AR1012" si="3237">AR1009</f>
        <v>0</v>
      </c>
      <c r="AS1008" s="42">
        <f t="shared" ref="AS1008:AS1012" si="3238">AS1009</f>
        <v>0</v>
      </c>
      <c r="AT1008" s="42">
        <f t="shared" ref="AT1008:AT1012" si="3239">AT1009</f>
        <v>0</v>
      </c>
      <c r="AU1008" s="42">
        <f t="shared" si="3196"/>
        <v>0</v>
      </c>
      <c r="AV1008" s="42">
        <f t="shared" si="3197"/>
        <v>31230.400000000001</v>
      </c>
      <c r="AW1008" s="42">
        <f t="shared" si="3198"/>
        <v>31230.400000000001</v>
      </c>
      <c r="AX1008" s="42">
        <f t="shared" si="3199"/>
        <v>31230.400000000001</v>
      </c>
      <c r="AY1008" s="42">
        <f t="shared" si="3200"/>
        <v>31230.400000000001</v>
      </c>
      <c r="AZ1008" s="42">
        <f t="shared" ref="AZ1008:AZ1012" si="3240">AZ1009</f>
        <v>0</v>
      </c>
      <c r="BA1008" s="43"/>
      <c r="BB1008" s="20">
        <v>0</v>
      </c>
    </row>
    <row r="1009" spans="2:54" ht="31.2" x14ac:dyDescent="0.3">
      <c r="B1009" s="38" t="s">
        <v>546</v>
      </c>
      <c r="C1009" s="38" t="s">
        <v>92</v>
      </c>
      <c r="D1009" s="38" t="s">
        <v>94</v>
      </c>
      <c r="E1009" s="39" t="str">
        <f t="shared" si="3157"/>
        <v>0503</v>
      </c>
      <c r="F1009" s="38" t="s">
        <v>516</v>
      </c>
      <c r="G1009" s="39"/>
      <c r="H1009" s="40" t="s">
        <v>517</v>
      </c>
      <c r="I1009" s="18">
        <f t="shared" si="3205"/>
        <v>12492.2</v>
      </c>
      <c r="J1009" s="18">
        <f t="shared" si="3206"/>
        <v>12492.2</v>
      </c>
      <c r="K1009" s="18">
        <f t="shared" si="3207"/>
        <v>12492.2</v>
      </c>
      <c r="L1009" s="18">
        <f t="shared" si="3208"/>
        <v>18738.2</v>
      </c>
      <c r="M1009" s="18">
        <f t="shared" si="3209"/>
        <v>18738.2</v>
      </c>
      <c r="N1009" s="18">
        <f t="shared" si="3210"/>
        <v>18738.2</v>
      </c>
      <c r="O1009" s="18">
        <f t="shared" si="3211"/>
        <v>0</v>
      </c>
      <c r="P1009" s="18">
        <f t="shared" si="3212"/>
        <v>0</v>
      </c>
      <c r="Q1009" s="18">
        <f t="shared" si="3213"/>
        <v>0</v>
      </c>
      <c r="R1009" s="18">
        <f t="shared" si="3214"/>
        <v>0</v>
      </c>
      <c r="S1009" s="18">
        <f t="shared" si="3215"/>
        <v>0</v>
      </c>
      <c r="T1009" s="18">
        <f t="shared" si="3169"/>
        <v>31230.400000000001</v>
      </c>
      <c r="U1009" s="18">
        <f t="shared" si="3170"/>
        <v>31230.400000000001</v>
      </c>
      <c r="V1009" s="18">
        <f t="shared" si="3171"/>
        <v>31230.400000000001</v>
      </c>
      <c r="W1009" s="18">
        <f t="shared" si="3216"/>
        <v>0</v>
      </c>
      <c r="X1009" s="18">
        <f t="shared" si="3217"/>
        <v>0</v>
      </c>
      <c r="Y1009" s="18">
        <f t="shared" si="3218"/>
        <v>0</v>
      </c>
      <c r="Z1009" s="18">
        <f t="shared" si="3219"/>
        <v>0</v>
      </c>
      <c r="AA1009" s="18">
        <f t="shared" si="3220"/>
        <v>0</v>
      </c>
      <c r="AB1009" s="18">
        <f t="shared" si="3221"/>
        <v>0</v>
      </c>
      <c r="AC1009" s="18">
        <f t="shared" si="3222"/>
        <v>0</v>
      </c>
      <c r="AD1009" s="18">
        <f t="shared" si="3223"/>
        <v>0</v>
      </c>
      <c r="AE1009" s="18">
        <f t="shared" si="3224"/>
        <v>0</v>
      </c>
      <c r="AF1009" s="41">
        <f t="shared" si="3225"/>
        <v>0</v>
      </c>
      <c r="AG1009" s="41">
        <f t="shared" si="3226"/>
        <v>0</v>
      </c>
      <c r="AH1009" s="41">
        <f t="shared" si="3227"/>
        <v>0</v>
      </c>
      <c r="AI1009" s="41">
        <f t="shared" si="3228"/>
        <v>0</v>
      </c>
      <c r="AJ1009" s="41">
        <f t="shared" si="3229"/>
        <v>0</v>
      </c>
      <c r="AK1009" s="41">
        <f t="shared" si="3230"/>
        <v>0</v>
      </c>
      <c r="AL1009" s="41">
        <f t="shared" si="3231"/>
        <v>0</v>
      </c>
      <c r="AM1009" s="41">
        <f t="shared" si="3232"/>
        <v>0</v>
      </c>
      <c r="AN1009" s="41">
        <f t="shared" si="3233"/>
        <v>0</v>
      </c>
      <c r="AO1009" s="14">
        <f t="shared" si="3234"/>
        <v>0</v>
      </c>
      <c r="AP1009" s="42">
        <f t="shared" si="3235"/>
        <v>0</v>
      </c>
      <c r="AQ1009" s="42">
        <f t="shared" si="3236"/>
        <v>0</v>
      </c>
      <c r="AR1009" s="42">
        <f t="shared" si="3237"/>
        <v>0</v>
      </c>
      <c r="AS1009" s="42">
        <f t="shared" si="3238"/>
        <v>0</v>
      </c>
      <c r="AT1009" s="42">
        <f t="shared" si="3239"/>
        <v>0</v>
      </c>
      <c r="AU1009" s="42">
        <f t="shared" si="3196"/>
        <v>0</v>
      </c>
      <c r="AV1009" s="42">
        <f t="shared" si="3197"/>
        <v>31230.400000000001</v>
      </c>
      <c r="AW1009" s="42">
        <f t="shared" si="3198"/>
        <v>31230.400000000001</v>
      </c>
      <c r="AX1009" s="42">
        <f t="shared" si="3199"/>
        <v>31230.400000000001</v>
      </c>
      <c r="AY1009" s="42">
        <f t="shared" si="3200"/>
        <v>31230.400000000001</v>
      </c>
      <c r="AZ1009" s="42">
        <f t="shared" si="3240"/>
        <v>0</v>
      </c>
      <c r="BA1009" s="43"/>
      <c r="BB1009" s="20">
        <v>0</v>
      </c>
    </row>
    <row r="1010" spans="2:54" ht="31.2" x14ac:dyDescent="0.3">
      <c r="B1010" s="38" t="s">
        <v>546</v>
      </c>
      <c r="C1010" s="38" t="s">
        <v>92</v>
      </c>
      <c r="D1010" s="38" t="s">
        <v>94</v>
      </c>
      <c r="E1010" s="39" t="str">
        <f t="shared" si="3157"/>
        <v>0503</v>
      </c>
      <c r="F1010" s="38" t="s">
        <v>533</v>
      </c>
      <c r="G1010" s="39"/>
      <c r="H1010" s="40" t="s">
        <v>519</v>
      </c>
      <c r="I1010" s="18">
        <f t="shared" si="3205"/>
        <v>12492.2</v>
      </c>
      <c r="J1010" s="18">
        <f t="shared" si="3206"/>
        <v>12492.2</v>
      </c>
      <c r="K1010" s="18">
        <f t="shared" si="3207"/>
        <v>12492.2</v>
      </c>
      <c r="L1010" s="18">
        <f t="shared" si="3208"/>
        <v>18738.2</v>
      </c>
      <c r="M1010" s="18">
        <f t="shared" si="3209"/>
        <v>18738.2</v>
      </c>
      <c r="N1010" s="18">
        <f t="shared" si="3210"/>
        <v>18738.2</v>
      </c>
      <c r="O1010" s="18">
        <f t="shared" si="3211"/>
        <v>0</v>
      </c>
      <c r="P1010" s="18">
        <f t="shared" si="3212"/>
        <v>0</v>
      </c>
      <c r="Q1010" s="18">
        <f t="shared" si="3213"/>
        <v>0</v>
      </c>
      <c r="R1010" s="18">
        <f t="shared" si="3214"/>
        <v>0</v>
      </c>
      <c r="S1010" s="18">
        <f t="shared" si="3215"/>
        <v>0</v>
      </c>
      <c r="T1010" s="18">
        <f t="shared" si="3169"/>
        <v>31230.400000000001</v>
      </c>
      <c r="U1010" s="18">
        <f t="shared" si="3170"/>
        <v>31230.400000000001</v>
      </c>
      <c r="V1010" s="18">
        <f t="shared" si="3171"/>
        <v>31230.400000000001</v>
      </c>
      <c r="W1010" s="18">
        <f t="shared" si="3216"/>
        <v>0</v>
      </c>
      <c r="X1010" s="18">
        <f t="shared" si="3217"/>
        <v>0</v>
      </c>
      <c r="Y1010" s="18">
        <f t="shared" si="3218"/>
        <v>0</v>
      </c>
      <c r="Z1010" s="18">
        <f t="shared" si="3219"/>
        <v>0</v>
      </c>
      <c r="AA1010" s="18">
        <f t="shared" si="3220"/>
        <v>0</v>
      </c>
      <c r="AB1010" s="18">
        <f t="shared" si="3221"/>
        <v>0</v>
      </c>
      <c r="AC1010" s="18">
        <f t="shared" si="3222"/>
        <v>0</v>
      </c>
      <c r="AD1010" s="18">
        <f t="shared" si="3223"/>
        <v>0</v>
      </c>
      <c r="AE1010" s="18">
        <f t="shared" si="3224"/>
        <v>0</v>
      </c>
      <c r="AF1010" s="41">
        <f t="shared" si="3225"/>
        <v>0</v>
      </c>
      <c r="AG1010" s="41">
        <f t="shared" si="3226"/>
        <v>0</v>
      </c>
      <c r="AH1010" s="41">
        <f t="shared" si="3227"/>
        <v>0</v>
      </c>
      <c r="AI1010" s="41">
        <f t="shared" si="3228"/>
        <v>0</v>
      </c>
      <c r="AJ1010" s="41">
        <f t="shared" si="3229"/>
        <v>0</v>
      </c>
      <c r="AK1010" s="41">
        <f t="shared" si="3230"/>
        <v>0</v>
      </c>
      <c r="AL1010" s="41">
        <f t="shared" si="3231"/>
        <v>0</v>
      </c>
      <c r="AM1010" s="41">
        <f t="shared" si="3232"/>
        <v>0</v>
      </c>
      <c r="AN1010" s="41">
        <f t="shared" si="3233"/>
        <v>0</v>
      </c>
      <c r="AO1010" s="42">
        <f t="shared" si="3234"/>
        <v>0</v>
      </c>
      <c r="AP1010" s="42">
        <f t="shared" si="3235"/>
        <v>0</v>
      </c>
      <c r="AQ1010" s="42">
        <f t="shared" si="3236"/>
        <v>0</v>
      </c>
      <c r="AR1010" s="42">
        <f t="shared" si="3237"/>
        <v>0</v>
      </c>
      <c r="AS1010" s="42">
        <f t="shared" si="3238"/>
        <v>0</v>
      </c>
      <c r="AT1010" s="42">
        <f t="shared" si="3239"/>
        <v>0</v>
      </c>
      <c r="AU1010" s="42">
        <f t="shared" si="3196"/>
        <v>0</v>
      </c>
      <c r="AV1010" s="42">
        <f t="shared" si="3197"/>
        <v>31230.400000000001</v>
      </c>
      <c r="AW1010" s="42">
        <f t="shared" si="3198"/>
        <v>31230.400000000001</v>
      </c>
      <c r="AX1010" s="42">
        <f t="shared" si="3199"/>
        <v>31230.400000000001</v>
      </c>
      <c r="AY1010" s="42">
        <f t="shared" si="3200"/>
        <v>31230.400000000001</v>
      </c>
      <c r="AZ1010" s="42">
        <f t="shared" si="3240"/>
        <v>0</v>
      </c>
      <c r="BA1010" s="43"/>
      <c r="BB1010" s="20">
        <v>0</v>
      </c>
    </row>
    <row r="1011" spans="2:54" x14ac:dyDescent="0.3">
      <c r="B1011" s="38" t="s">
        <v>546</v>
      </c>
      <c r="C1011" s="38" t="s">
        <v>92</v>
      </c>
      <c r="D1011" s="38" t="s">
        <v>94</v>
      </c>
      <c r="E1011" s="39" t="str">
        <f t="shared" si="3157"/>
        <v>0503</v>
      </c>
      <c r="F1011" s="38" t="s">
        <v>533</v>
      </c>
      <c r="G1011" s="38" t="s">
        <v>56</v>
      </c>
      <c r="H1011" s="40" t="s">
        <v>57</v>
      </c>
      <c r="I1011" s="18">
        <v>12492.2</v>
      </c>
      <c r="J1011" s="18">
        <v>12492.2</v>
      </c>
      <c r="K1011" s="18">
        <v>12492.2</v>
      </c>
      <c r="L1011" s="18">
        <v>18738.2</v>
      </c>
      <c r="M1011" s="18">
        <v>18738.2</v>
      </c>
      <c r="N1011" s="18">
        <v>18738.2</v>
      </c>
      <c r="O1011" s="18">
        <v>0</v>
      </c>
      <c r="P1011" s="18">
        <v>0</v>
      </c>
      <c r="Q1011" s="18">
        <v>0</v>
      </c>
      <c r="R1011" s="18">
        <v>0</v>
      </c>
      <c r="S1011" s="18"/>
      <c r="T1011" s="18">
        <f t="shared" si="3169"/>
        <v>31230.400000000001</v>
      </c>
      <c r="U1011" s="18">
        <f t="shared" si="3170"/>
        <v>31230.400000000001</v>
      </c>
      <c r="V1011" s="18">
        <f t="shared" si="3171"/>
        <v>31230.400000000001</v>
      </c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41">
        <v>0</v>
      </c>
      <c r="AG1011" s="41"/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14">
        <v>0</v>
      </c>
      <c r="AP1011" s="42">
        <v>0</v>
      </c>
      <c r="AQ1011" s="42">
        <v>0</v>
      </c>
      <c r="AR1011" s="42">
        <v>0</v>
      </c>
      <c r="AS1011" s="42">
        <v>0</v>
      </c>
      <c r="AT1011" s="42">
        <v>0</v>
      </c>
      <c r="AU1011" s="42">
        <f t="shared" si="3196"/>
        <v>0</v>
      </c>
      <c r="AV1011" s="42">
        <f t="shared" si="3197"/>
        <v>31230.400000000001</v>
      </c>
      <c r="AW1011" s="42">
        <f t="shared" si="3198"/>
        <v>31230.400000000001</v>
      </c>
      <c r="AX1011" s="42">
        <f t="shared" si="3199"/>
        <v>31230.400000000001</v>
      </c>
      <c r="AY1011" s="42">
        <f t="shared" si="3200"/>
        <v>31230.400000000001</v>
      </c>
      <c r="AZ1011" s="42"/>
      <c r="BA1011" s="43"/>
      <c r="BB1011" s="44">
        <v>0</v>
      </c>
    </row>
    <row r="1012" spans="2:54" x14ac:dyDescent="0.3">
      <c r="B1012" s="38" t="s">
        <v>546</v>
      </c>
      <c r="C1012" s="38" t="s">
        <v>92</v>
      </c>
      <c r="D1012" s="38" t="s">
        <v>94</v>
      </c>
      <c r="E1012" s="39" t="str">
        <f t="shared" si="3157"/>
        <v>0503</v>
      </c>
      <c r="F1012" s="38" t="s">
        <v>525</v>
      </c>
      <c r="G1012" s="39"/>
      <c r="H1012" s="40" t="s">
        <v>49</v>
      </c>
      <c r="I1012" s="18">
        <f t="shared" si="3205"/>
        <v>11821.3</v>
      </c>
      <c r="J1012" s="18">
        <f t="shared" si="3206"/>
        <v>9167.9</v>
      </c>
      <c r="K1012" s="18">
        <f t="shared" si="3207"/>
        <v>4022.9</v>
      </c>
      <c r="L1012" s="18">
        <f t="shared" si="3208"/>
        <v>0</v>
      </c>
      <c r="M1012" s="18">
        <f t="shared" si="3209"/>
        <v>0</v>
      </c>
      <c r="N1012" s="18">
        <f t="shared" si="3210"/>
        <v>0</v>
      </c>
      <c r="O1012" s="18">
        <f t="shared" si="3211"/>
        <v>0</v>
      </c>
      <c r="P1012" s="18">
        <f t="shared" si="3212"/>
        <v>173.61199999999999</v>
      </c>
      <c r="Q1012" s="18">
        <f t="shared" si="3213"/>
        <v>0</v>
      </c>
      <c r="R1012" s="18">
        <f t="shared" si="3214"/>
        <v>0</v>
      </c>
      <c r="S1012" s="18">
        <f t="shared" si="3215"/>
        <v>0</v>
      </c>
      <c r="T1012" s="18">
        <f t="shared" si="3169"/>
        <v>11994.911999999998</v>
      </c>
      <c r="U1012" s="18">
        <f t="shared" si="3170"/>
        <v>9167.9</v>
      </c>
      <c r="V1012" s="18">
        <f t="shared" si="3171"/>
        <v>4022.9</v>
      </c>
      <c r="W1012" s="18">
        <f t="shared" si="3216"/>
        <v>0</v>
      </c>
      <c r="X1012" s="18">
        <f t="shared" si="3217"/>
        <v>0</v>
      </c>
      <c r="Y1012" s="18">
        <f t="shared" si="3218"/>
        <v>0</v>
      </c>
      <c r="Z1012" s="18">
        <f t="shared" si="3219"/>
        <v>0</v>
      </c>
      <c r="AA1012" s="18">
        <f t="shared" si="3220"/>
        <v>0</v>
      </c>
      <c r="AB1012" s="18">
        <f t="shared" si="3221"/>
        <v>0</v>
      </c>
      <c r="AC1012" s="18">
        <f t="shared" si="3222"/>
        <v>0</v>
      </c>
      <c r="AD1012" s="18">
        <f t="shared" si="3223"/>
        <v>0</v>
      </c>
      <c r="AE1012" s="18">
        <f t="shared" si="3224"/>
        <v>0</v>
      </c>
      <c r="AF1012" s="41">
        <f t="shared" si="3225"/>
        <v>17685.012000000002</v>
      </c>
      <c r="AG1012" s="41">
        <f t="shared" si="3226"/>
        <v>0</v>
      </c>
      <c r="AH1012" s="41">
        <f t="shared" si="3227"/>
        <v>0</v>
      </c>
      <c r="AI1012" s="41">
        <f t="shared" si="3228"/>
        <v>0</v>
      </c>
      <c r="AJ1012" s="41">
        <f t="shared" si="3229"/>
        <v>0</v>
      </c>
      <c r="AK1012" s="41">
        <f t="shared" si="3230"/>
        <v>0</v>
      </c>
      <c r="AL1012" s="41">
        <f t="shared" si="3231"/>
        <v>17533.182130000001</v>
      </c>
      <c r="AM1012" s="41">
        <f t="shared" si="3232"/>
        <v>0</v>
      </c>
      <c r="AN1012" s="41">
        <f t="shared" si="3233"/>
        <v>0</v>
      </c>
      <c r="AO1012" s="42">
        <f t="shared" si="3234"/>
        <v>5262.13994</v>
      </c>
      <c r="AP1012" s="42">
        <f t="shared" si="3235"/>
        <v>17771.112000000001</v>
      </c>
      <c r="AQ1012" s="42">
        <f t="shared" si="3236"/>
        <v>0</v>
      </c>
      <c r="AR1012" s="42">
        <f t="shared" si="3237"/>
        <v>0</v>
      </c>
      <c r="AS1012" s="42">
        <f t="shared" si="3238"/>
        <v>0</v>
      </c>
      <c r="AT1012" s="42">
        <f t="shared" si="3239"/>
        <v>0</v>
      </c>
      <c r="AU1012" s="42">
        <f t="shared" si="3196"/>
        <v>17771.112000000001</v>
      </c>
      <c r="AV1012" s="42">
        <f t="shared" si="3197"/>
        <v>-5776.2000000000025</v>
      </c>
      <c r="AW1012" s="42">
        <f t="shared" si="3198"/>
        <v>11994.911999999998</v>
      </c>
      <c r="AX1012" s="42">
        <f t="shared" si="3199"/>
        <v>9167.9</v>
      </c>
      <c r="AY1012" s="42">
        <f t="shared" si="3200"/>
        <v>4022.9</v>
      </c>
      <c r="AZ1012" s="42">
        <f t="shared" si="3240"/>
        <v>0</v>
      </c>
      <c r="BA1012" s="43">
        <f t="shared" si="3202"/>
        <v>99.141477144601311</v>
      </c>
      <c r="BB1012" s="20"/>
    </row>
    <row r="1013" spans="2:54" ht="46.8" x14ac:dyDescent="0.3">
      <c r="B1013" s="38" t="s">
        <v>546</v>
      </c>
      <c r="C1013" s="38" t="s">
        <v>92</v>
      </c>
      <c r="D1013" s="38" t="s">
        <v>94</v>
      </c>
      <c r="E1013" s="39" t="str">
        <f t="shared" si="3157"/>
        <v>0503</v>
      </c>
      <c r="F1013" s="38" t="s">
        <v>534</v>
      </c>
      <c r="G1013" s="39"/>
      <c r="H1013" s="40" t="s">
        <v>535</v>
      </c>
      <c r="I1013" s="18">
        <f t="shared" ref="I1013:S1013" si="3241">I1014+I1016</f>
        <v>11821.3</v>
      </c>
      <c r="J1013" s="18">
        <f t="shared" si="3241"/>
        <v>9167.9</v>
      </c>
      <c r="K1013" s="18">
        <f t="shared" si="3241"/>
        <v>4022.9</v>
      </c>
      <c r="L1013" s="18">
        <f t="shared" si="3241"/>
        <v>0</v>
      </c>
      <c r="M1013" s="18">
        <f t="shared" si="3241"/>
        <v>0</v>
      </c>
      <c r="N1013" s="18">
        <f t="shared" si="3241"/>
        <v>0</v>
      </c>
      <c r="O1013" s="18">
        <f t="shared" si="3241"/>
        <v>0</v>
      </c>
      <c r="P1013" s="18">
        <f t="shared" si="3241"/>
        <v>173.61199999999999</v>
      </c>
      <c r="Q1013" s="18">
        <f t="shared" si="3241"/>
        <v>0</v>
      </c>
      <c r="R1013" s="18">
        <f t="shared" si="3241"/>
        <v>0</v>
      </c>
      <c r="S1013" s="18">
        <f t="shared" si="3241"/>
        <v>0</v>
      </c>
      <c r="T1013" s="18">
        <f t="shared" si="3169"/>
        <v>11994.911999999998</v>
      </c>
      <c r="U1013" s="18">
        <f t="shared" si="3170"/>
        <v>9167.9</v>
      </c>
      <c r="V1013" s="18">
        <f t="shared" si="3171"/>
        <v>4022.9</v>
      </c>
      <c r="W1013" s="18">
        <f t="shared" ref="W1013:AT1013" si="3242">W1014+W1016</f>
        <v>0</v>
      </c>
      <c r="X1013" s="18">
        <f t="shared" si="3242"/>
        <v>0</v>
      </c>
      <c r="Y1013" s="18">
        <f t="shared" si="3242"/>
        <v>0</v>
      </c>
      <c r="Z1013" s="18">
        <f t="shared" si="3242"/>
        <v>0</v>
      </c>
      <c r="AA1013" s="18">
        <f t="shared" si="3242"/>
        <v>0</v>
      </c>
      <c r="AB1013" s="18">
        <f t="shared" si="3242"/>
        <v>0</v>
      </c>
      <c r="AC1013" s="18">
        <f t="shared" si="3242"/>
        <v>0</v>
      </c>
      <c r="AD1013" s="18">
        <f t="shared" si="3242"/>
        <v>0</v>
      </c>
      <c r="AE1013" s="18">
        <f t="shared" si="3242"/>
        <v>0</v>
      </c>
      <c r="AF1013" s="41">
        <f t="shared" si="3242"/>
        <v>17685.012000000002</v>
      </c>
      <c r="AG1013" s="41">
        <f t="shared" si="3242"/>
        <v>0</v>
      </c>
      <c r="AH1013" s="41">
        <f t="shared" si="3242"/>
        <v>0</v>
      </c>
      <c r="AI1013" s="41">
        <f t="shared" si="3242"/>
        <v>0</v>
      </c>
      <c r="AJ1013" s="41">
        <f t="shared" si="3242"/>
        <v>0</v>
      </c>
      <c r="AK1013" s="41">
        <f t="shared" si="3242"/>
        <v>0</v>
      </c>
      <c r="AL1013" s="41">
        <f t="shared" si="3242"/>
        <v>17533.182130000001</v>
      </c>
      <c r="AM1013" s="41">
        <f t="shared" si="3242"/>
        <v>0</v>
      </c>
      <c r="AN1013" s="41">
        <f t="shared" si="3242"/>
        <v>0</v>
      </c>
      <c r="AO1013" s="14">
        <f t="shared" si="3242"/>
        <v>5262.13994</v>
      </c>
      <c r="AP1013" s="42">
        <f t="shared" si="3242"/>
        <v>17771.112000000001</v>
      </c>
      <c r="AQ1013" s="42">
        <f t="shared" si="3242"/>
        <v>0</v>
      </c>
      <c r="AR1013" s="42">
        <f t="shared" si="3242"/>
        <v>0</v>
      </c>
      <c r="AS1013" s="42">
        <f t="shared" si="3242"/>
        <v>0</v>
      </c>
      <c r="AT1013" s="42">
        <f t="shared" si="3242"/>
        <v>0</v>
      </c>
      <c r="AU1013" s="42">
        <f t="shared" si="3196"/>
        <v>17771.112000000001</v>
      </c>
      <c r="AV1013" s="42">
        <f t="shared" si="3197"/>
        <v>-5776.2000000000025</v>
      </c>
      <c r="AW1013" s="42">
        <f t="shared" si="3198"/>
        <v>11994.911999999998</v>
      </c>
      <c r="AX1013" s="42">
        <f t="shared" si="3199"/>
        <v>9167.9</v>
      </c>
      <c r="AY1013" s="42">
        <f t="shared" si="3200"/>
        <v>4022.9</v>
      </c>
      <c r="AZ1013" s="42">
        <f>AZ1014+AZ1016</f>
        <v>0</v>
      </c>
      <c r="BA1013" s="43">
        <f t="shared" si="3202"/>
        <v>99.141477144601311</v>
      </c>
      <c r="BB1013" s="20"/>
    </row>
    <row r="1014" spans="2:54" ht="31.2" x14ac:dyDescent="0.3">
      <c r="B1014" s="38" t="s">
        <v>546</v>
      </c>
      <c r="C1014" s="38" t="s">
        <v>92</v>
      </c>
      <c r="D1014" s="38" t="s">
        <v>94</v>
      </c>
      <c r="E1014" s="39" t="str">
        <f t="shared" si="3157"/>
        <v>0503</v>
      </c>
      <c r="F1014" s="38" t="s">
        <v>536</v>
      </c>
      <c r="G1014" s="39"/>
      <c r="H1014" s="40" t="s">
        <v>537</v>
      </c>
      <c r="I1014" s="18">
        <f t="shared" ref="I1014:S1014" si="3243">I1015</f>
        <v>6571.3</v>
      </c>
      <c r="J1014" s="18">
        <f t="shared" si="3243"/>
        <v>4022.9</v>
      </c>
      <c r="K1014" s="18">
        <f t="shared" si="3243"/>
        <v>4022.9</v>
      </c>
      <c r="L1014" s="18">
        <f t="shared" si="3243"/>
        <v>0</v>
      </c>
      <c r="M1014" s="18">
        <f t="shared" si="3243"/>
        <v>0</v>
      </c>
      <c r="N1014" s="18">
        <f t="shared" si="3243"/>
        <v>0</v>
      </c>
      <c r="O1014" s="18">
        <f t="shared" si="3243"/>
        <v>0</v>
      </c>
      <c r="P1014" s="18">
        <f t="shared" si="3243"/>
        <v>173.61199999999999</v>
      </c>
      <c r="Q1014" s="18">
        <f t="shared" si="3243"/>
        <v>0</v>
      </c>
      <c r="R1014" s="18">
        <f t="shared" si="3243"/>
        <v>0</v>
      </c>
      <c r="S1014" s="18">
        <f t="shared" si="3243"/>
        <v>0</v>
      </c>
      <c r="T1014" s="18">
        <f t="shared" si="3169"/>
        <v>6744.9120000000003</v>
      </c>
      <c r="U1014" s="18">
        <f t="shared" si="3170"/>
        <v>4022.9</v>
      </c>
      <c r="V1014" s="18">
        <f t="shared" si="3171"/>
        <v>4022.9</v>
      </c>
      <c r="W1014" s="18">
        <f t="shared" ref="W1014:AT1014" si="3244">W1015</f>
        <v>0</v>
      </c>
      <c r="X1014" s="18">
        <f t="shared" si="3244"/>
        <v>0</v>
      </c>
      <c r="Y1014" s="18">
        <f t="shared" si="3244"/>
        <v>0</v>
      </c>
      <c r="Z1014" s="18">
        <f t="shared" si="3244"/>
        <v>0</v>
      </c>
      <c r="AA1014" s="18">
        <f t="shared" si="3244"/>
        <v>0</v>
      </c>
      <c r="AB1014" s="18">
        <f t="shared" si="3244"/>
        <v>0</v>
      </c>
      <c r="AC1014" s="18">
        <f t="shared" si="3244"/>
        <v>0</v>
      </c>
      <c r="AD1014" s="18">
        <f t="shared" si="3244"/>
        <v>0</v>
      </c>
      <c r="AE1014" s="18">
        <f t="shared" si="3244"/>
        <v>0</v>
      </c>
      <c r="AF1014" s="41">
        <f t="shared" si="3244"/>
        <v>12435.012000000001</v>
      </c>
      <c r="AG1014" s="41">
        <f t="shared" si="3244"/>
        <v>0</v>
      </c>
      <c r="AH1014" s="41">
        <f t="shared" si="3244"/>
        <v>0</v>
      </c>
      <c r="AI1014" s="41">
        <f t="shared" si="3244"/>
        <v>0</v>
      </c>
      <c r="AJ1014" s="41">
        <f t="shared" si="3244"/>
        <v>0</v>
      </c>
      <c r="AK1014" s="41">
        <f t="shared" si="3244"/>
        <v>0</v>
      </c>
      <c r="AL1014" s="41">
        <f t="shared" si="3244"/>
        <v>12431.03649</v>
      </c>
      <c r="AM1014" s="41">
        <f t="shared" si="3244"/>
        <v>0</v>
      </c>
      <c r="AN1014" s="41">
        <f t="shared" si="3244"/>
        <v>0</v>
      </c>
      <c r="AO1014" s="42">
        <f t="shared" si="3244"/>
        <v>2771.7877600000002</v>
      </c>
      <c r="AP1014" s="42">
        <f t="shared" si="3244"/>
        <v>12521.111999999999</v>
      </c>
      <c r="AQ1014" s="42">
        <f t="shared" si="3244"/>
        <v>0</v>
      </c>
      <c r="AR1014" s="42">
        <f t="shared" si="3244"/>
        <v>0</v>
      </c>
      <c r="AS1014" s="42">
        <f t="shared" si="3244"/>
        <v>0</v>
      </c>
      <c r="AT1014" s="42">
        <f t="shared" si="3244"/>
        <v>0</v>
      </c>
      <c r="AU1014" s="42">
        <f t="shared" si="3196"/>
        <v>12521.111999999999</v>
      </c>
      <c r="AV1014" s="42">
        <f t="shared" si="3197"/>
        <v>-5776.1999999999989</v>
      </c>
      <c r="AW1014" s="42">
        <f t="shared" si="3198"/>
        <v>6744.9120000000003</v>
      </c>
      <c r="AX1014" s="42">
        <f t="shared" si="3199"/>
        <v>4022.9</v>
      </c>
      <c r="AY1014" s="42">
        <f t="shared" si="3200"/>
        <v>4022.9</v>
      </c>
      <c r="AZ1014" s="42">
        <f>AZ1015</f>
        <v>0</v>
      </c>
      <c r="BA1014" s="43">
        <f t="shared" si="3202"/>
        <v>99.968029705158301</v>
      </c>
      <c r="BB1014" s="20"/>
    </row>
    <row r="1015" spans="2:54" ht="31.2" x14ac:dyDescent="0.3">
      <c r="B1015" s="38" t="s">
        <v>546</v>
      </c>
      <c r="C1015" s="38" t="s">
        <v>92</v>
      </c>
      <c r="D1015" s="38" t="s">
        <v>94</v>
      </c>
      <c r="E1015" s="39" t="str">
        <f t="shared" si="3157"/>
        <v>0503</v>
      </c>
      <c r="F1015" s="38" t="s">
        <v>536</v>
      </c>
      <c r="G1015" s="38" t="s">
        <v>54</v>
      </c>
      <c r="H1015" s="40" t="s">
        <v>55</v>
      </c>
      <c r="I1015" s="18">
        <v>6571.3</v>
      </c>
      <c r="J1015" s="18">
        <v>4022.9</v>
      </c>
      <c r="K1015" s="18">
        <v>4022.9</v>
      </c>
      <c r="L1015" s="18"/>
      <c r="M1015" s="18"/>
      <c r="N1015" s="18"/>
      <c r="O1015" s="18">
        <v>0</v>
      </c>
      <c r="P1015" s="18">
        <v>173.61199999999999</v>
      </c>
      <c r="Q1015" s="18">
        <v>0</v>
      </c>
      <c r="R1015" s="18">
        <v>0</v>
      </c>
      <c r="S1015" s="18"/>
      <c r="T1015" s="18">
        <f t="shared" si="3169"/>
        <v>6744.9120000000003</v>
      </c>
      <c r="U1015" s="18">
        <f t="shared" si="3170"/>
        <v>4022.9</v>
      </c>
      <c r="V1015" s="18">
        <f t="shared" si="3171"/>
        <v>4022.9</v>
      </c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41">
        <v>12435.012000000001</v>
      </c>
      <c r="AG1015" s="41"/>
      <c r="AH1015" s="41">
        <v>0</v>
      </c>
      <c r="AI1015" s="41">
        <v>0</v>
      </c>
      <c r="AJ1015" s="41">
        <v>0</v>
      </c>
      <c r="AK1015" s="41">
        <v>0</v>
      </c>
      <c r="AL1015" s="41">
        <v>12431.03649</v>
      </c>
      <c r="AM1015" s="41">
        <v>0</v>
      </c>
      <c r="AN1015" s="41">
        <v>0</v>
      </c>
      <c r="AO1015" s="14">
        <v>2771.7877600000002</v>
      </c>
      <c r="AP1015" s="42">
        <v>12521.111999999999</v>
      </c>
      <c r="AQ1015" s="42">
        <v>0</v>
      </c>
      <c r="AR1015" s="42">
        <v>0</v>
      </c>
      <c r="AS1015" s="42">
        <v>0</v>
      </c>
      <c r="AT1015" s="42">
        <v>0</v>
      </c>
      <c r="AU1015" s="42">
        <f t="shared" si="3196"/>
        <v>12521.111999999999</v>
      </c>
      <c r="AV1015" s="42">
        <f t="shared" si="3197"/>
        <v>-5776.1999999999989</v>
      </c>
      <c r="AW1015" s="42">
        <f t="shared" si="3198"/>
        <v>6744.9120000000003</v>
      </c>
      <c r="AX1015" s="42">
        <f t="shared" si="3199"/>
        <v>4022.9</v>
      </c>
      <c r="AY1015" s="42">
        <f t="shared" si="3200"/>
        <v>4022.9</v>
      </c>
      <c r="AZ1015" s="42"/>
      <c r="BA1015" s="43">
        <f t="shared" si="3202"/>
        <v>99.968029705158301</v>
      </c>
      <c r="BB1015" s="44"/>
    </row>
    <row r="1016" spans="2:54" ht="31.2" x14ac:dyDescent="0.3">
      <c r="B1016" s="38" t="s">
        <v>546</v>
      </c>
      <c r="C1016" s="38" t="s">
        <v>92</v>
      </c>
      <c r="D1016" s="38" t="s">
        <v>94</v>
      </c>
      <c r="E1016" s="39" t="str">
        <f t="shared" si="3157"/>
        <v>0503</v>
      </c>
      <c r="F1016" s="38" t="s">
        <v>538</v>
      </c>
      <c r="G1016" s="39"/>
      <c r="H1016" s="40" t="s">
        <v>539</v>
      </c>
      <c r="I1016" s="18">
        <f t="shared" ref="I1016:S1016" si="3245">I1018</f>
        <v>5250</v>
      </c>
      <c r="J1016" s="18">
        <f t="shared" si="3245"/>
        <v>5145</v>
      </c>
      <c r="K1016" s="18">
        <f t="shared" si="3245"/>
        <v>0</v>
      </c>
      <c r="L1016" s="18">
        <f t="shared" si="3245"/>
        <v>0</v>
      </c>
      <c r="M1016" s="18">
        <f t="shared" si="3245"/>
        <v>0</v>
      </c>
      <c r="N1016" s="18">
        <f t="shared" si="3245"/>
        <v>0</v>
      </c>
      <c r="O1016" s="18">
        <f t="shared" si="3245"/>
        <v>0</v>
      </c>
      <c r="P1016" s="18">
        <f t="shared" si="3245"/>
        <v>0</v>
      </c>
      <c r="Q1016" s="18">
        <f t="shared" si="3245"/>
        <v>0</v>
      </c>
      <c r="R1016" s="18">
        <f t="shared" si="3245"/>
        <v>0</v>
      </c>
      <c r="S1016" s="18">
        <f t="shared" si="3245"/>
        <v>0</v>
      </c>
      <c r="T1016" s="18">
        <f t="shared" si="3169"/>
        <v>5250</v>
      </c>
      <c r="U1016" s="18">
        <f t="shared" si="3170"/>
        <v>5145</v>
      </c>
      <c r="V1016" s="18">
        <f t="shared" si="3171"/>
        <v>0</v>
      </c>
      <c r="W1016" s="18">
        <f t="shared" ref="W1016:AE1016" si="3246">W1018</f>
        <v>0</v>
      </c>
      <c r="X1016" s="18">
        <f t="shared" si="3246"/>
        <v>0</v>
      </c>
      <c r="Y1016" s="18">
        <f t="shared" si="3246"/>
        <v>0</v>
      </c>
      <c r="Z1016" s="18">
        <f t="shared" si="3246"/>
        <v>0</v>
      </c>
      <c r="AA1016" s="18">
        <f t="shared" si="3246"/>
        <v>0</v>
      </c>
      <c r="AB1016" s="18">
        <f t="shared" si="3246"/>
        <v>0</v>
      </c>
      <c r="AC1016" s="18">
        <f t="shared" si="3246"/>
        <v>0</v>
      </c>
      <c r="AD1016" s="18">
        <f t="shared" si="3246"/>
        <v>0</v>
      </c>
      <c r="AE1016" s="18">
        <f t="shared" si="3246"/>
        <v>0</v>
      </c>
      <c r="AF1016" s="41">
        <f t="shared" ref="AF1016:AN1016" si="3247">AF1018+AF1017</f>
        <v>5250</v>
      </c>
      <c r="AG1016" s="41">
        <f t="shared" si="3247"/>
        <v>0</v>
      </c>
      <c r="AH1016" s="41">
        <f t="shared" si="3247"/>
        <v>0</v>
      </c>
      <c r="AI1016" s="41">
        <f t="shared" si="3247"/>
        <v>0</v>
      </c>
      <c r="AJ1016" s="41">
        <f t="shared" si="3247"/>
        <v>0</v>
      </c>
      <c r="AK1016" s="41">
        <f t="shared" si="3247"/>
        <v>0</v>
      </c>
      <c r="AL1016" s="41">
        <f t="shared" si="3247"/>
        <v>5102.1456399999997</v>
      </c>
      <c r="AM1016" s="41">
        <f t="shared" si="3247"/>
        <v>0</v>
      </c>
      <c r="AN1016" s="41">
        <f t="shared" si="3247"/>
        <v>0</v>
      </c>
      <c r="AO1016" s="42">
        <f t="shared" ref="AO1016:AT1016" si="3248">AO1018</f>
        <v>2490.3521799999999</v>
      </c>
      <c r="AP1016" s="42">
        <f t="shared" si="3248"/>
        <v>5250</v>
      </c>
      <c r="AQ1016" s="42">
        <f t="shared" si="3248"/>
        <v>0</v>
      </c>
      <c r="AR1016" s="42">
        <f t="shared" si="3248"/>
        <v>0</v>
      </c>
      <c r="AS1016" s="42">
        <f t="shared" si="3248"/>
        <v>0</v>
      </c>
      <c r="AT1016" s="42">
        <f t="shared" si="3248"/>
        <v>0</v>
      </c>
      <c r="AU1016" s="42">
        <f t="shared" si="3196"/>
        <v>5250</v>
      </c>
      <c r="AV1016" s="42">
        <f t="shared" si="3197"/>
        <v>0</v>
      </c>
      <c r="AW1016" s="42">
        <f t="shared" si="3198"/>
        <v>5250</v>
      </c>
      <c r="AX1016" s="42">
        <f t="shared" si="3199"/>
        <v>5145</v>
      </c>
      <c r="AY1016" s="42">
        <f t="shared" si="3200"/>
        <v>0</v>
      </c>
      <c r="AZ1016" s="42">
        <f>AZ1018</f>
        <v>0</v>
      </c>
      <c r="BA1016" s="43">
        <f t="shared" si="3202"/>
        <v>97.183726476190472</v>
      </c>
      <c r="BB1016" s="20"/>
    </row>
    <row r="1017" spans="2:54" ht="31.2" x14ac:dyDescent="0.3">
      <c r="B1017" s="38" t="s">
        <v>546</v>
      </c>
      <c r="C1017" s="38" t="s">
        <v>92</v>
      </c>
      <c r="D1017" s="38" t="s">
        <v>94</v>
      </c>
      <c r="E1017" s="39" t="str">
        <f t="shared" si="3157"/>
        <v>0503</v>
      </c>
      <c r="F1017" s="38" t="s">
        <v>538</v>
      </c>
      <c r="G1017" s="38" t="s">
        <v>150</v>
      </c>
      <c r="H1017" s="40" t="s">
        <v>151</v>
      </c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>
        <v>0</v>
      </c>
      <c r="U1017" s="18">
        <v>0</v>
      </c>
      <c r="V1017" s="18">
        <v>0</v>
      </c>
      <c r="W1017" s="18">
        <v>0</v>
      </c>
      <c r="X1017" s="18">
        <v>0</v>
      </c>
      <c r="Y1017" s="18">
        <v>0</v>
      </c>
      <c r="Z1017" s="18">
        <v>0</v>
      </c>
      <c r="AA1017" s="18">
        <v>0</v>
      </c>
      <c r="AB1017" s="18">
        <v>0</v>
      </c>
      <c r="AC1017" s="18">
        <v>0</v>
      </c>
      <c r="AD1017" s="18">
        <v>0</v>
      </c>
      <c r="AE1017" s="18">
        <v>0</v>
      </c>
      <c r="AF1017" s="42">
        <v>783.79621999999995</v>
      </c>
      <c r="AG1017" s="42"/>
      <c r="AH1017" s="42">
        <v>0</v>
      </c>
      <c r="AI1017" s="42">
        <v>0</v>
      </c>
      <c r="AJ1017" s="42">
        <v>0</v>
      </c>
      <c r="AK1017" s="42">
        <v>0</v>
      </c>
      <c r="AL1017" s="42">
        <v>636.58016999999995</v>
      </c>
      <c r="AM1017" s="42">
        <v>0</v>
      </c>
      <c r="AN1017" s="42">
        <v>0</v>
      </c>
      <c r="AO1017" s="14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9">
        <f t="shared" si="3202"/>
        <v>81.217560605229764</v>
      </c>
      <c r="BB1017" s="20"/>
    </row>
    <row r="1018" spans="2:54" x14ac:dyDescent="0.3">
      <c r="B1018" s="38" t="s">
        <v>546</v>
      </c>
      <c r="C1018" s="38" t="s">
        <v>92</v>
      </c>
      <c r="D1018" s="38" t="s">
        <v>94</v>
      </c>
      <c r="E1018" s="39" t="str">
        <f t="shared" si="3157"/>
        <v>0503</v>
      </c>
      <c r="F1018" s="38" t="s">
        <v>538</v>
      </c>
      <c r="G1018" s="38" t="s">
        <v>56</v>
      </c>
      <c r="H1018" s="40" t="s">
        <v>57</v>
      </c>
      <c r="I1018" s="18">
        <v>5250</v>
      </c>
      <c r="J1018" s="18">
        <v>5145</v>
      </c>
      <c r="K1018" s="18">
        <v>0</v>
      </c>
      <c r="L1018" s="18"/>
      <c r="M1018" s="18"/>
      <c r="N1018" s="18"/>
      <c r="O1018" s="18">
        <v>0</v>
      </c>
      <c r="P1018" s="18">
        <v>0</v>
      </c>
      <c r="Q1018" s="18">
        <v>0</v>
      </c>
      <c r="R1018" s="18">
        <v>0</v>
      </c>
      <c r="S1018" s="18"/>
      <c r="T1018" s="18">
        <f t="shared" si="3169"/>
        <v>5250</v>
      </c>
      <c r="U1018" s="18">
        <f t="shared" si="3170"/>
        <v>5145</v>
      </c>
      <c r="V1018" s="18">
        <f t="shared" si="3171"/>
        <v>0</v>
      </c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41">
        <v>4466.2037799999998</v>
      </c>
      <c r="AG1018" s="41"/>
      <c r="AH1018" s="41">
        <v>0</v>
      </c>
      <c r="AI1018" s="41">
        <v>0</v>
      </c>
      <c r="AJ1018" s="41">
        <v>0</v>
      </c>
      <c r="AK1018" s="41">
        <v>0</v>
      </c>
      <c r="AL1018" s="41">
        <v>4465.5654699999996</v>
      </c>
      <c r="AM1018" s="41">
        <v>0</v>
      </c>
      <c r="AN1018" s="41">
        <v>0</v>
      </c>
      <c r="AO1018" s="14">
        <v>2490.3521799999999</v>
      </c>
      <c r="AP1018" s="42">
        <v>5250</v>
      </c>
      <c r="AQ1018" s="42">
        <v>0</v>
      </c>
      <c r="AR1018" s="42">
        <v>0</v>
      </c>
      <c r="AS1018" s="42">
        <v>0</v>
      </c>
      <c r="AT1018" s="42">
        <v>0</v>
      </c>
      <c r="AU1018" s="42">
        <f t="shared" si="3196"/>
        <v>5250</v>
      </c>
      <c r="AV1018" s="42">
        <f t="shared" si="3197"/>
        <v>0</v>
      </c>
      <c r="AW1018" s="42">
        <f t="shared" si="3198"/>
        <v>5250</v>
      </c>
      <c r="AX1018" s="42">
        <f t="shared" si="3199"/>
        <v>5145</v>
      </c>
      <c r="AY1018" s="42">
        <f t="shared" si="3200"/>
        <v>0</v>
      </c>
      <c r="AZ1018" s="42"/>
      <c r="BA1018" s="43">
        <f t="shared" si="3202"/>
        <v>99.985707996512417</v>
      </c>
      <c r="BB1018" s="44"/>
    </row>
    <row r="1019" spans="2:54" ht="31.2" x14ac:dyDescent="0.3">
      <c r="B1019" s="38" t="s">
        <v>546</v>
      </c>
      <c r="C1019" s="38" t="s">
        <v>92</v>
      </c>
      <c r="D1019" s="38" t="s">
        <v>94</v>
      </c>
      <c r="E1019" s="39" t="str">
        <f t="shared" si="3157"/>
        <v>0503</v>
      </c>
      <c r="F1019" s="38" t="s">
        <v>177</v>
      </c>
      <c r="G1019" s="39"/>
      <c r="H1019" s="40" t="s">
        <v>178</v>
      </c>
      <c r="I1019" s="18">
        <f t="shared" ref="I1019:I1039" si="3249">I1020</f>
        <v>1208.4000000000001</v>
      </c>
      <c r="J1019" s="18">
        <f t="shared" ref="J1019:J1039" si="3250">J1020</f>
        <v>1208.4000000000001</v>
      </c>
      <c r="K1019" s="18">
        <f t="shared" ref="K1019:K1039" si="3251">K1020</f>
        <v>1208.4000000000001</v>
      </c>
      <c r="L1019" s="18">
        <f t="shared" ref="L1019:L1039" si="3252">L1020</f>
        <v>0</v>
      </c>
      <c r="M1019" s="18">
        <f t="shared" ref="M1019:M1039" si="3253">M1020</f>
        <v>0</v>
      </c>
      <c r="N1019" s="18">
        <f t="shared" ref="N1019:N1039" si="3254">N1020</f>
        <v>0</v>
      </c>
      <c r="O1019" s="18">
        <f t="shared" ref="O1019:O1024" si="3255">O1020</f>
        <v>0</v>
      </c>
      <c r="P1019" s="18">
        <f t="shared" ref="P1019:P1024" si="3256">P1020</f>
        <v>0</v>
      </c>
      <c r="Q1019" s="18">
        <f t="shared" ref="Q1019:Q1024" si="3257">Q1020</f>
        <v>0</v>
      </c>
      <c r="R1019" s="18">
        <f t="shared" ref="R1019:R1024" si="3258">R1020</f>
        <v>0</v>
      </c>
      <c r="S1019" s="18">
        <f t="shared" ref="S1019:S1022" si="3259">S1020</f>
        <v>0</v>
      </c>
      <c r="T1019" s="18">
        <f t="shared" si="3169"/>
        <v>1208.4000000000001</v>
      </c>
      <c r="U1019" s="18">
        <f t="shared" si="3170"/>
        <v>1208.4000000000001</v>
      </c>
      <c r="V1019" s="18">
        <f t="shared" si="3171"/>
        <v>1208.4000000000001</v>
      </c>
      <c r="W1019" s="18">
        <f t="shared" ref="W1019:W1022" si="3260">W1020</f>
        <v>0</v>
      </c>
      <c r="X1019" s="18">
        <f t="shared" ref="X1019:X1022" si="3261">X1020</f>
        <v>0</v>
      </c>
      <c r="Y1019" s="18">
        <f t="shared" ref="Y1019:Y1022" si="3262">Y1020</f>
        <v>0</v>
      </c>
      <c r="Z1019" s="18">
        <f t="shared" ref="Z1019:Z1022" si="3263">Z1020</f>
        <v>0</v>
      </c>
      <c r="AA1019" s="18">
        <f t="shared" ref="AA1019:AA1022" si="3264">AA1020</f>
        <v>0</v>
      </c>
      <c r="AB1019" s="18">
        <f t="shared" ref="AB1019:AB1022" si="3265">AB1020</f>
        <v>0</v>
      </c>
      <c r="AC1019" s="18">
        <f t="shared" ref="AC1019:AC1022" si="3266">AC1020</f>
        <v>0</v>
      </c>
      <c r="AD1019" s="18">
        <f t="shared" ref="AD1019:AD1022" si="3267">AD1020</f>
        <v>0</v>
      </c>
      <c r="AE1019" s="18">
        <f t="shared" ref="AE1019:AE1022" si="3268">AE1020</f>
        <v>0</v>
      </c>
      <c r="AF1019" s="41">
        <f t="shared" ref="AF1019:AF1024" si="3269">AF1020</f>
        <v>641.51480000000004</v>
      </c>
      <c r="AG1019" s="41">
        <f t="shared" ref="AG1019:AG1024" si="3270">AG1020</f>
        <v>0</v>
      </c>
      <c r="AH1019" s="41">
        <f t="shared" ref="AH1019:AH1024" si="3271">AH1020</f>
        <v>0</v>
      </c>
      <c r="AI1019" s="41">
        <f t="shared" ref="AI1019:AI1024" si="3272">AI1020</f>
        <v>0</v>
      </c>
      <c r="AJ1019" s="41">
        <f t="shared" ref="AJ1019:AJ1024" si="3273">AJ1020</f>
        <v>0</v>
      </c>
      <c r="AK1019" s="41">
        <f t="shared" ref="AK1019:AK1024" si="3274">AK1020</f>
        <v>0</v>
      </c>
      <c r="AL1019" s="41">
        <f t="shared" ref="AL1019:AL1024" si="3275">AL1020</f>
        <v>583.91665999999998</v>
      </c>
      <c r="AM1019" s="41">
        <f t="shared" ref="AM1019:AM1024" si="3276">AM1020</f>
        <v>0</v>
      </c>
      <c r="AN1019" s="41">
        <f t="shared" ref="AN1019:AN1024" si="3277">AN1020</f>
        <v>0</v>
      </c>
      <c r="AO1019" s="42">
        <f t="shared" ref="AO1019:AO1024" si="3278">AO1020</f>
        <v>424.66663999999997</v>
      </c>
      <c r="AP1019" s="42">
        <f t="shared" ref="AP1019:AP1024" si="3279">AP1020</f>
        <v>641.51480000000004</v>
      </c>
      <c r="AQ1019" s="42">
        <f t="shared" ref="AQ1019:AQ1024" si="3280">AQ1020</f>
        <v>0</v>
      </c>
      <c r="AR1019" s="42">
        <f t="shared" ref="AR1019:AR1024" si="3281">AR1020</f>
        <v>0</v>
      </c>
      <c r="AS1019" s="42">
        <f t="shared" ref="AS1019:AS1024" si="3282">AS1020</f>
        <v>0</v>
      </c>
      <c r="AT1019" s="42">
        <f t="shared" ref="AT1019:AT1024" si="3283">AT1020</f>
        <v>0</v>
      </c>
      <c r="AU1019" s="42">
        <f t="shared" si="3196"/>
        <v>641.51480000000004</v>
      </c>
      <c r="AV1019" s="42">
        <f t="shared" si="3197"/>
        <v>566.88520000000005</v>
      </c>
      <c r="AW1019" s="42">
        <f t="shared" si="3198"/>
        <v>1208.4000000000001</v>
      </c>
      <c r="AX1019" s="42">
        <f t="shared" si="3199"/>
        <v>1208.4000000000001</v>
      </c>
      <c r="AY1019" s="42">
        <f t="shared" si="3200"/>
        <v>1208.4000000000001</v>
      </c>
      <c r="AZ1019" s="42">
        <f t="shared" ref="AZ1019:AZ1022" si="3284">AZ1020</f>
        <v>0</v>
      </c>
      <c r="BA1019" s="43">
        <f t="shared" si="3202"/>
        <v>91.021541513929208</v>
      </c>
      <c r="BB1019" s="20"/>
    </row>
    <row r="1020" spans="2:54" x14ac:dyDescent="0.3">
      <c r="B1020" s="38" t="s">
        <v>546</v>
      </c>
      <c r="C1020" s="38" t="s">
        <v>92</v>
      </c>
      <c r="D1020" s="38" t="s">
        <v>94</v>
      </c>
      <c r="E1020" s="39" t="str">
        <f t="shared" si="3157"/>
        <v>0503</v>
      </c>
      <c r="F1020" s="38" t="s">
        <v>179</v>
      </c>
      <c r="G1020" s="39"/>
      <c r="H1020" s="40" t="s">
        <v>49</v>
      </c>
      <c r="I1020" s="18">
        <f t="shared" si="3249"/>
        <v>1208.4000000000001</v>
      </c>
      <c r="J1020" s="18">
        <f t="shared" si="3250"/>
        <v>1208.4000000000001</v>
      </c>
      <c r="K1020" s="18">
        <f t="shared" si="3251"/>
        <v>1208.4000000000001</v>
      </c>
      <c r="L1020" s="18">
        <f t="shared" si="3252"/>
        <v>0</v>
      </c>
      <c r="M1020" s="18">
        <f t="shared" si="3253"/>
        <v>0</v>
      </c>
      <c r="N1020" s="18">
        <f t="shared" si="3254"/>
        <v>0</v>
      </c>
      <c r="O1020" s="18">
        <f t="shared" si="3255"/>
        <v>0</v>
      </c>
      <c r="P1020" s="18">
        <f t="shared" si="3256"/>
        <v>0</v>
      </c>
      <c r="Q1020" s="18">
        <f t="shared" si="3257"/>
        <v>0</v>
      </c>
      <c r="R1020" s="18">
        <f t="shared" si="3258"/>
        <v>0</v>
      </c>
      <c r="S1020" s="18">
        <f t="shared" si="3259"/>
        <v>0</v>
      </c>
      <c r="T1020" s="18">
        <f t="shared" si="3169"/>
        <v>1208.4000000000001</v>
      </c>
      <c r="U1020" s="18">
        <f t="shared" si="3170"/>
        <v>1208.4000000000001</v>
      </c>
      <c r="V1020" s="18">
        <f t="shared" si="3171"/>
        <v>1208.4000000000001</v>
      </c>
      <c r="W1020" s="18">
        <f t="shared" si="3260"/>
        <v>0</v>
      </c>
      <c r="X1020" s="18">
        <f t="shared" si="3261"/>
        <v>0</v>
      </c>
      <c r="Y1020" s="18">
        <f t="shared" si="3262"/>
        <v>0</v>
      </c>
      <c r="Z1020" s="18">
        <f t="shared" si="3263"/>
        <v>0</v>
      </c>
      <c r="AA1020" s="18">
        <f t="shared" si="3264"/>
        <v>0</v>
      </c>
      <c r="AB1020" s="18">
        <f t="shared" si="3265"/>
        <v>0</v>
      </c>
      <c r="AC1020" s="18">
        <f t="shared" si="3266"/>
        <v>0</v>
      </c>
      <c r="AD1020" s="18">
        <f t="shared" si="3267"/>
        <v>0</v>
      </c>
      <c r="AE1020" s="18">
        <f t="shared" si="3268"/>
        <v>0</v>
      </c>
      <c r="AF1020" s="41">
        <f t="shared" si="3269"/>
        <v>641.51480000000004</v>
      </c>
      <c r="AG1020" s="41">
        <f t="shared" si="3270"/>
        <v>0</v>
      </c>
      <c r="AH1020" s="41">
        <f t="shared" si="3271"/>
        <v>0</v>
      </c>
      <c r="AI1020" s="41">
        <f t="shared" si="3272"/>
        <v>0</v>
      </c>
      <c r="AJ1020" s="41">
        <f t="shared" si="3273"/>
        <v>0</v>
      </c>
      <c r="AK1020" s="41">
        <f t="shared" si="3274"/>
        <v>0</v>
      </c>
      <c r="AL1020" s="41">
        <f t="shared" si="3275"/>
        <v>583.91665999999998</v>
      </c>
      <c r="AM1020" s="41">
        <f t="shared" si="3276"/>
        <v>0</v>
      </c>
      <c r="AN1020" s="41">
        <f t="shared" si="3277"/>
        <v>0</v>
      </c>
      <c r="AO1020" s="14">
        <f t="shared" si="3278"/>
        <v>424.66663999999997</v>
      </c>
      <c r="AP1020" s="42">
        <f t="shared" si="3279"/>
        <v>641.51480000000004</v>
      </c>
      <c r="AQ1020" s="42">
        <f t="shared" si="3280"/>
        <v>0</v>
      </c>
      <c r="AR1020" s="42">
        <f t="shared" si="3281"/>
        <v>0</v>
      </c>
      <c r="AS1020" s="42">
        <f t="shared" si="3282"/>
        <v>0</v>
      </c>
      <c r="AT1020" s="42">
        <f t="shared" si="3283"/>
        <v>0</v>
      </c>
      <c r="AU1020" s="42">
        <f t="shared" si="3196"/>
        <v>641.51480000000004</v>
      </c>
      <c r="AV1020" s="42">
        <f t="shared" si="3197"/>
        <v>566.88520000000005</v>
      </c>
      <c r="AW1020" s="42">
        <f t="shared" si="3198"/>
        <v>1208.4000000000001</v>
      </c>
      <c r="AX1020" s="42">
        <f t="shared" si="3199"/>
        <v>1208.4000000000001</v>
      </c>
      <c r="AY1020" s="42">
        <f t="shared" si="3200"/>
        <v>1208.4000000000001</v>
      </c>
      <c r="AZ1020" s="42">
        <f t="shared" si="3284"/>
        <v>0</v>
      </c>
      <c r="BA1020" s="43">
        <f t="shared" si="3202"/>
        <v>91.021541513929208</v>
      </c>
      <c r="BB1020" s="20"/>
    </row>
    <row r="1021" spans="2:54" ht="31.2" x14ac:dyDescent="0.3">
      <c r="B1021" s="38" t="s">
        <v>546</v>
      </c>
      <c r="C1021" s="38" t="s">
        <v>92</v>
      </c>
      <c r="D1021" s="38" t="s">
        <v>94</v>
      </c>
      <c r="E1021" s="39" t="str">
        <f t="shared" si="3157"/>
        <v>0503</v>
      </c>
      <c r="F1021" s="38" t="s">
        <v>180</v>
      </c>
      <c r="G1021" s="39"/>
      <c r="H1021" s="40" t="s">
        <v>181</v>
      </c>
      <c r="I1021" s="18">
        <f t="shared" si="3249"/>
        <v>1208.4000000000001</v>
      </c>
      <c r="J1021" s="18">
        <f t="shared" si="3250"/>
        <v>1208.4000000000001</v>
      </c>
      <c r="K1021" s="18">
        <f t="shared" si="3251"/>
        <v>1208.4000000000001</v>
      </c>
      <c r="L1021" s="18">
        <f t="shared" si="3252"/>
        <v>0</v>
      </c>
      <c r="M1021" s="18">
        <f t="shared" si="3253"/>
        <v>0</v>
      </c>
      <c r="N1021" s="18">
        <f t="shared" si="3254"/>
        <v>0</v>
      </c>
      <c r="O1021" s="18">
        <f t="shared" si="3255"/>
        <v>0</v>
      </c>
      <c r="P1021" s="18">
        <f t="shared" si="3256"/>
        <v>0</v>
      </c>
      <c r="Q1021" s="18">
        <f t="shared" si="3257"/>
        <v>0</v>
      </c>
      <c r="R1021" s="18">
        <f t="shared" si="3258"/>
        <v>0</v>
      </c>
      <c r="S1021" s="18">
        <f t="shared" si="3259"/>
        <v>0</v>
      </c>
      <c r="T1021" s="18">
        <f t="shared" si="3169"/>
        <v>1208.4000000000001</v>
      </c>
      <c r="U1021" s="18">
        <f t="shared" si="3170"/>
        <v>1208.4000000000001</v>
      </c>
      <c r="V1021" s="18">
        <f t="shared" si="3171"/>
        <v>1208.4000000000001</v>
      </c>
      <c r="W1021" s="18">
        <f t="shared" si="3260"/>
        <v>0</v>
      </c>
      <c r="X1021" s="18">
        <f t="shared" si="3261"/>
        <v>0</v>
      </c>
      <c r="Y1021" s="18">
        <f t="shared" si="3262"/>
        <v>0</v>
      </c>
      <c r="Z1021" s="18">
        <f t="shared" si="3263"/>
        <v>0</v>
      </c>
      <c r="AA1021" s="18">
        <f t="shared" si="3264"/>
        <v>0</v>
      </c>
      <c r="AB1021" s="18">
        <f t="shared" si="3265"/>
        <v>0</v>
      </c>
      <c r="AC1021" s="18">
        <f t="shared" si="3266"/>
        <v>0</v>
      </c>
      <c r="AD1021" s="18">
        <f t="shared" si="3267"/>
        <v>0</v>
      </c>
      <c r="AE1021" s="18">
        <f t="shared" si="3268"/>
        <v>0</v>
      </c>
      <c r="AF1021" s="41">
        <f t="shared" si="3269"/>
        <v>641.51480000000004</v>
      </c>
      <c r="AG1021" s="41">
        <f t="shared" si="3270"/>
        <v>0</v>
      </c>
      <c r="AH1021" s="41">
        <f t="shared" si="3271"/>
        <v>0</v>
      </c>
      <c r="AI1021" s="41">
        <f t="shared" si="3272"/>
        <v>0</v>
      </c>
      <c r="AJ1021" s="41">
        <f t="shared" si="3273"/>
        <v>0</v>
      </c>
      <c r="AK1021" s="41">
        <f t="shared" si="3274"/>
        <v>0</v>
      </c>
      <c r="AL1021" s="41">
        <f t="shared" si="3275"/>
        <v>583.91665999999998</v>
      </c>
      <c r="AM1021" s="41">
        <f t="shared" si="3276"/>
        <v>0</v>
      </c>
      <c r="AN1021" s="41">
        <f t="shared" si="3277"/>
        <v>0</v>
      </c>
      <c r="AO1021" s="42">
        <f t="shared" si="3278"/>
        <v>424.66663999999997</v>
      </c>
      <c r="AP1021" s="42">
        <f t="shared" si="3279"/>
        <v>641.51480000000004</v>
      </c>
      <c r="AQ1021" s="42">
        <f t="shared" si="3280"/>
        <v>0</v>
      </c>
      <c r="AR1021" s="42">
        <f t="shared" si="3281"/>
        <v>0</v>
      </c>
      <c r="AS1021" s="42">
        <f t="shared" si="3282"/>
        <v>0</v>
      </c>
      <c r="AT1021" s="42">
        <f t="shared" si="3283"/>
        <v>0</v>
      </c>
      <c r="AU1021" s="42">
        <f t="shared" si="3196"/>
        <v>641.51480000000004</v>
      </c>
      <c r="AV1021" s="42">
        <f t="shared" si="3197"/>
        <v>566.88520000000005</v>
      </c>
      <c r="AW1021" s="42">
        <f t="shared" si="3198"/>
        <v>1208.4000000000001</v>
      </c>
      <c r="AX1021" s="42">
        <f t="shared" si="3199"/>
        <v>1208.4000000000001</v>
      </c>
      <c r="AY1021" s="42">
        <f t="shared" si="3200"/>
        <v>1208.4000000000001</v>
      </c>
      <c r="AZ1021" s="42">
        <f t="shared" si="3284"/>
        <v>0</v>
      </c>
      <c r="BA1021" s="43">
        <f t="shared" si="3202"/>
        <v>91.021541513929208</v>
      </c>
      <c r="BB1021" s="20"/>
    </row>
    <row r="1022" spans="2:54" ht="31.2" x14ac:dyDescent="0.3">
      <c r="B1022" s="38" t="s">
        <v>546</v>
      </c>
      <c r="C1022" s="38" t="s">
        <v>92</v>
      </c>
      <c r="D1022" s="38" t="s">
        <v>94</v>
      </c>
      <c r="E1022" s="39" t="str">
        <f t="shared" si="3157"/>
        <v>0503</v>
      </c>
      <c r="F1022" s="38" t="s">
        <v>225</v>
      </c>
      <c r="G1022" s="39"/>
      <c r="H1022" s="40" t="s">
        <v>226</v>
      </c>
      <c r="I1022" s="18">
        <f t="shared" si="3249"/>
        <v>1208.4000000000001</v>
      </c>
      <c r="J1022" s="18">
        <f t="shared" si="3250"/>
        <v>1208.4000000000001</v>
      </c>
      <c r="K1022" s="18">
        <f t="shared" si="3251"/>
        <v>1208.4000000000001</v>
      </c>
      <c r="L1022" s="18">
        <f t="shared" si="3252"/>
        <v>0</v>
      </c>
      <c r="M1022" s="18">
        <f t="shared" si="3253"/>
        <v>0</v>
      </c>
      <c r="N1022" s="18">
        <f t="shared" si="3254"/>
        <v>0</v>
      </c>
      <c r="O1022" s="18">
        <f t="shared" si="3255"/>
        <v>0</v>
      </c>
      <c r="P1022" s="18">
        <f t="shared" si="3256"/>
        <v>0</v>
      </c>
      <c r="Q1022" s="18">
        <f t="shared" si="3257"/>
        <v>0</v>
      </c>
      <c r="R1022" s="18">
        <f t="shared" si="3258"/>
        <v>0</v>
      </c>
      <c r="S1022" s="18">
        <f t="shared" si="3259"/>
        <v>0</v>
      </c>
      <c r="T1022" s="18">
        <f t="shared" si="3169"/>
        <v>1208.4000000000001</v>
      </c>
      <c r="U1022" s="18">
        <f t="shared" si="3170"/>
        <v>1208.4000000000001</v>
      </c>
      <c r="V1022" s="18">
        <f t="shared" si="3171"/>
        <v>1208.4000000000001</v>
      </c>
      <c r="W1022" s="18">
        <f t="shared" si="3260"/>
        <v>0</v>
      </c>
      <c r="X1022" s="18">
        <f t="shared" si="3261"/>
        <v>0</v>
      </c>
      <c r="Y1022" s="18">
        <f t="shared" si="3262"/>
        <v>0</v>
      </c>
      <c r="Z1022" s="18">
        <f t="shared" si="3263"/>
        <v>0</v>
      </c>
      <c r="AA1022" s="18">
        <f t="shared" si="3264"/>
        <v>0</v>
      </c>
      <c r="AB1022" s="18">
        <f t="shared" si="3265"/>
        <v>0</v>
      </c>
      <c r="AC1022" s="18">
        <f t="shared" si="3266"/>
        <v>0</v>
      </c>
      <c r="AD1022" s="18">
        <f t="shared" si="3267"/>
        <v>0</v>
      </c>
      <c r="AE1022" s="18">
        <f t="shared" si="3268"/>
        <v>0</v>
      </c>
      <c r="AF1022" s="41">
        <f t="shared" si="3269"/>
        <v>641.51480000000004</v>
      </c>
      <c r="AG1022" s="41">
        <f t="shared" si="3270"/>
        <v>0</v>
      </c>
      <c r="AH1022" s="41">
        <f t="shared" si="3271"/>
        <v>0</v>
      </c>
      <c r="AI1022" s="41">
        <f t="shared" si="3272"/>
        <v>0</v>
      </c>
      <c r="AJ1022" s="41">
        <f t="shared" si="3273"/>
        <v>0</v>
      </c>
      <c r="AK1022" s="41">
        <f t="shared" si="3274"/>
        <v>0</v>
      </c>
      <c r="AL1022" s="41">
        <f t="shared" si="3275"/>
        <v>583.91665999999998</v>
      </c>
      <c r="AM1022" s="41">
        <f t="shared" si="3276"/>
        <v>0</v>
      </c>
      <c r="AN1022" s="41">
        <f t="shared" si="3277"/>
        <v>0</v>
      </c>
      <c r="AO1022" s="14">
        <f t="shared" si="3278"/>
        <v>424.66663999999997</v>
      </c>
      <c r="AP1022" s="42">
        <f t="shared" si="3279"/>
        <v>641.51480000000004</v>
      </c>
      <c r="AQ1022" s="42">
        <f t="shared" si="3280"/>
        <v>0</v>
      </c>
      <c r="AR1022" s="42">
        <f t="shared" si="3281"/>
        <v>0</v>
      </c>
      <c r="AS1022" s="42">
        <f t="shared" si="3282"/>
        <v>0</v>
      </c>
      <c r="AT1022" s="42">
        <f t="shared" si="3283"/>
        <v>0</v>
      </c>
      <c r="AU1022" s="42">
        <f t="shared" si="3196"/>
        <v>641.51480000000004</v>
      </c>
      <c r="AV1022" s="42">
        <f t="shared" si="3197"/>
        <v>566.88520000000005</v>
      </c>
      <c r="AW1022" s="42">
        <f t="shared" si="3198"/>
        <v>1208.4000000000001</v>
      </c>
      <c r="AX1022" s="42">
        <f t="shared" si="3199"/>
        <v>1208.4000000000001</v>
      </c>
      <c r="AY1022" s="42">
        <f t="shared" si="3200"/>
        <v>1208.4000000000001</v>
      </c>
      <c r="AZ1022" s="42">
        <f t="shared" si="3284"/>
        <v>0</v>
      </c>
      <c r="BA1022" s="43">
        <f t="shared" si="3202"/>
        <v>91.021541513929208</v>
      </c>
      <c r="BB1022" s="20"/>
    </row>
    <row r="1023" spans="2:54" ht="31.2" x14ac:dyDescent="0.3">
      <c r="B1023" s="38" t="s">
        <v>546</v>
      </c>
      <c r="C1023" s="38" t="s">
        <v>92</v>
      </c>
      <c r="D1023" s="38" t="s">
        <v>94</v>
      </c>
      <c r="E1023" s="39" t="str">
        <f t="shared" si="3157"/>
        <v>0503</v>
      </c>
      <c r="F1023" s="38" t="s">
        <v>225</v>
      </c>
      <c r="G1023" s="38" t="s">
        <v>54</v>
      </c>
      <c r="H1023" s="40" t="s">
        <v>55</v>
      </c>
      <c r="I1023" s="18">
        <v>1208.4000000000001</v>
      </c>
      <c r="J1023" s="18">
        <v>1208.4000000000001</v>
      </c>
      <c r="K1023" s="18">
        <v>1208.4000000000001</v>
      </c>
      <c r="L1023" s="18"/>
      <c r="M1023" s="18"/>
      <c r="N1023" s="18"/>
      <c r="O1023" s="18">
        <v>0</v>
      </c>
      <c r="P1023" s="18">
        <v>0</v>
      </c>
      <c r="Q1023" s="18">
        <v>0</v>
      </c>
      <c r="R1023" s="18">
        <v>0</v>
      </c>
      <c r="S1023" s="18"/>
      <c r="T1023" s="18">
        <f t="shared" si="3169"/>
        <v>1208.4000000000001</v>
      </c>
      <c r="U1023" s="18">
        <f t="shared" si="3170"/>
        <v>1208.4000000000001</v>
      </c>
      <c r="V1023" s="18">
        <f t="shared" si="3171"/>
        <v>1208.4000000000001</v>
      </c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41">
        <v>641.51480000000004</v>
      </c>
      <c r="AG1023" s="41"/>
      <c r="AH1023" s="41">
        <v>0</v>
      </c>
      <c r="AI1023" s="41">
        <v>0</v>
      </c>
      <c r="AJ1023" s="41">
        <v>0</v>
      </c>
      <c r="AK1023" s="41">
        <v>0</v>
      </c>
      <c r="AL1023" s="41">
        <v>583.91665999999998</v>
      </c>
      <c r="AM1023" s="41">
        <v>0</v>
      </c>
      <c r="AN1023" s="41">
        <v>0</v>
      </c>
      <c r="AO1023" s="42">
        <v>424.66663999999997</v>
      </c>
      <c r="AP1023" s="42">
        <v>641.51480000000004</v>
      </c>
      <c r="AQ1023" s="42">
        <v>0</v>
      </c>
      <c r="AR1023" s="42">
        <v>0</v>
      </c>
      <c r="AS1023" s="42">
        <v>0</v>
      </c>
      <c r="AT1023" s="42">
        <v>0</v>
      </c>
      <c r="AU1023" s="42">
        <f t="shared" si="3196"/>
        <v>641.51480000000004</v>
      </c>
      <c r="AV1023" s="42">
        <f t="shared" si="3197"/>
        <v>566.88520000000005</v>
      </c>
      <c r="AW1023" s="42">
        <f t="shared" si="3198"/>
        <v>1208.4000000000001</v>
      </c>
      <c r="AX1023" s="42">
        <f t="shared" si="3199"/>
        <v>1208.4000000000001</v>
      </c>
      <c r="AY1023" s="42">
        <f t="shared" si="3200"/>
        <v>1208.4000000000001</v>
      </c>
      <c r="AZ1023" s="42"/>
      <c r="BA1023" s="43">
        <f t="shared" si="3202"/>
        <v>91.021541513929208</v>
      </c>
      <c r="BB1023" s="44"/>
    </row>
    <row r="1024" spans="2:54" ht="31.2" x14ac:dyDescent="0.3">
      <c r="B1024" s="38" t="s">
        <v>546</v>
      </c>
      <c r="C1024" s="38" t="s">
        <v>92</v>
      </c>
      <c r="D1024" s="38" t="s">
        <v>94</v>
      </c>
      <c r="E1024" s="39" t="str">
        <f t="shared" si="3157"/>
        <v>0503</v>
      </c>
      <c r="F1024" s="38" t="s">
        <v>72</v>
      </c>
      <c r="G1024" s="39"/>
      <c r="H1024" s="40" t="s">
        <v>73</v>
      </c>
      <c r="I1024" s="18"/>
      <c r="J1024" s="18"/>
      <c r="K1024" s="18"/>
      <c r="L1024" s="18"/>
      <c r="M1024" s="18"/>
      <c r="N1024" s="18"/>
      <c r="O1024" s="18">
        <f t="shared" si="3255"/>
        <v>0</v>
      </c>
      <c r="P1024" s="18">
        <f t="shared" si="3256"/>
        <v>0</v>
      </c>
      <c r="Q1024" s="18">
        <f t="shared" si="3257"/>
        <v>0</v>
      </c>
      <c r="R1024" s="18">
        <f t="shared" si="3258"/>
        <v>0</v>
      </c>
      <c r="S1024" s="18">
        <f>S1028+S1025</f>
        <v>335</v>
      </c>
      <c r="T1024" s="18">
        <f t="shared" si="3169"/>
        <v>335</v>
      </c>
      <c r="U1024" s="18"/>
      <c r="V1024" s="18"/>
      <c r="W1024" s="18">
        <f t="shared" ref="W1024:AE1024" si="3285">W1028</f>
        <v>0</v>
      </c>
      <c r="X1024" s="18">
        <f t="shared" si="3285"/>
        <v>0</v>
      </c>
      <c r="Y1024" s="18">
        <f t="shared" si="3285"/>
        <v>0</v>
      </c>
      <c r="Z1024" s="18">
        <f t="shared" si="3285"/>
        <v>335</v>
      </c>
      <c r="AA1024" s="18">
        <f t="shared" si="3285"/>
        <v>0</v>
      </c>
      <c r="AB1024" s="18">
        <f t="shared" si="3285"/>
        <v>0</v>
      </c>
      <c r="AC1024" s="18">
        <f t="shared" si="3285"/>
        <v>0</v>
      </c>
      <c r="AD1024" s="18">
        <f t="shared" si="3285"/>
        <v>0</v>
      </c>
      <c r="AE1024" s="18">
        <f t="shared" si="3285"/>
        <v>0</v>
      </c>
      <c r="AF1024" s="41">
        <f t="shared" si="3269"/>
        <v>1385.364</v>
      </c>
      <c r="AG1024" s="41">
        <f t="shared" si="3270"/>
        <v>0</v>
      </c>
      <c r="AH1024" s="41">
        <f t="shared" si="3271"/>
        <v>0</v>
      </c>
      <c r="AI1024" s="41">
        <f t="shared" si="3272"/>
        <v>0</v>
      </c>
      <c r="AJ1024" s="41">
        <f t="shared" si="3273"/>
        <v>0</v>
      </c>
      <c r="AK1024" s="41">
        <f t="shared" si="3274"/>
        <v>0</v>
      </c>
      <c r="AL1024" s="41">
        <f t="shared" si="3275"/>
        <v>1131.5761600000001</v>
      </c>
      <c r="AM1024" s="41">
        <f t="shared" si="3276"/>
        <v>0</v>
      </c>
      <c r="AN1024" s="41">
        <f t="shared" si="3277"/>
        <v>0</v>
      </c>
      <c r="AO1024" s="14">
        <f t="shared" si="3278"/>
        <v>0</v>
      </c>
      <c r="AP1024" s="42">
        <f t="shared" si="3279"/>
        <v>1199.95</v>
      </c>
      <c r="AQ1024" s="42">
        <f t="shared" si="3280"/>
        <v>0</v>
      </c>
      <c r="AR1024" s="42">
        <f t="shared" si="3281"/>
        <v>0</v>
      </c>
      <c r="AS1024" s="42">
        <f t="shared" si="3282"/>
        <v>0</v>
      </c>
      <c r="AT1024" s="42">
        <f t="shared" si="3283"/>
        <v>0</v>
      </c>
      <c r="AU1024" s="42">
        <f t="shared" si="3196"/>
        <v>1199.95</v>
      </c>
      <c r="AV1024" s="42">
        <f t="shared" si="3197"/>
        <v>-864.95</v>
      </c>
      <c r="AW1024" s="42">
        <f t="shared" si="3198"/>
        <v>670</v>
      </c>
      <c r="AX1024" s="42">
        <f t="shared" si="3199"/>
        <v>0</v>
      </c>
      <c r="AY1024" s="42">
        <f t="shared" si="3200"/>
        <v>0</v>
      </c>
      <c r="AZ1024" s="42">
        <f>AZ1028</f>
        <v>0</v>
      </c>
      <c r="BA1024" s="43">
        <f t="shared" si="3202"/>
        <v>81.68078281231503</v>
      </c>
      <c r="BB1024" s="20"/>
    </row>
    <row r="1025" spans="2:54" ht="46.8" x14ac:dyDescent="0.3">
      <c r="B1025" s="38" t="s">
        <v>546</v>
      </c>
      <c r="C1025" s="38" t="s">
        <v>92</v>
      </c>
      <c r="D1025" s="38" t="s">
        <v>94</v>
      </c>
      <c r="E1025" s="39" t="str">
        <f t="shared" si="3157"/>
        <v>0503</v>
      </c>
      <c r="F1025" s="38" t="s">
        <v>292</v>
      </c>
      <c r="G1025" s="17"/>
      <c r="H1025" s="40" t="s">
        <v>293</v>
      </c>
      <c r="I1025" s="18"/>
      <c r="J1025" s="18"/>
      <c r="K1025" s="18"/>
      <c r="L1025" s="18"/>
      <c r="M1025" s="18"/>
      <c r="N1025" s="18"/>
      <c r="O1025" s="18">
        <f>O1028+O1026+O1027</f>
        <v>0</v>
      </c>
      <c r="P1025" s="18">
        <f>P1028+P1026+P1027</f>
        <v>0</v>
      </c>
      <c r="Q1025" s="18">
        <f>Q1028+Q1026+Q1027</f>
        <v>0</v>
      </c>
      <c r="R1025" s="18">
        <f>R1028+R1026+R1027</f>
        <v>0</v>
      </c>
      <c r="S1025" s="18">
        <f>S1028+S1026+S1027</f>
        <v>335</v>
      </c>
      <c r="T1025" s="18">
        <f t="shared" si="3169"/>
        <v>335</v>
      </c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41">
        <f t="shared" ref="AF1025:AT1025" si="3286">AF1028+AF1026+AF1027</f>
        <v>1385.364</v>
      </c>
      <c r="AG1025" s="41">
        <f t="shared" si="3286"/>
        <v>0</v>
      </c>
      <c r="AH1025" s="41">
        <f t="shared" si="3286"/>
        <v>0</v>
      </c>
      <c r="AI1025" s="41">
        <f t="shared" si="3286"/>
        <v>0</v>
      </c>
      <c r="AJ1025" s="41">
        <f t="shared" si="3286"/>
        <v>0</v>
      </c>
      <c r="AK1025" s="41">
        <f t="shared" si="3286"/>
        <v>0</v>
      </c>
      <c r="AL1025" s="41">
        <f t="shared" si="3286"/>
        <v>1131.5761600000001</v>
      </c>
      <c r="AM1025" s="41">
        <f t="shared" si="3286"/>
        <v>0</v>
      </c>
      <c r="AN1025" s="41">
        <f t="shared" si="3286"/>
        <v>0</v>
      </c>
      <c r="AO1025" s="42">
        <f t="shared" si="3286"/>
        <v>0</v>
      </c>
      <c r="AP1025" s="42">
        <f t="shared" si="3286"/>
        <v>1199.95</v>
      </c>
      <c r="AQ1025" s="42">
        <f t="shared" si="3286"/>
        <v>0</v>
      </c>
      <c r="AR1025" s="42">
        <f t="shared" si="3286"/>
        <v>0</v>
      </c>
      <c r="AS1025" s="42">
        <f t="shared" si="3286"/>
        <v>0</v>
      </c>
      <c r="AT1025" s="42">
        <f t="shared" si="3286"/>
        <v>0</v>
      </c>
      <c r="AU1025" s="42">
        <f t="shared" si="3196"/>
        <v>1199.95</v>
      </c>
      <c r="AV1025" s="42">
        <f t="shared" si="3197"/>
        <v>-864.95</v>
      </c>
      <c r="AW1025" s="42"/>
      <c r="AX1025" s="42"/>
      <c r="AY1025" s="42"/>
      <c r="AZ1025" s="42"/>
      <c r="BA1025" s="43">
        <f t="shared" si="3202"/>
        <v>81.68078281231503</v>
      </c>
      <c r="BB1025" s="20"/>
    </row>
    <row r="1026" spans="2:54" ht="31.2" x14ac:dyDescent="0.3">
      <c r="B1026" s="38" t="s">
        <v>546</v>
      </c>
      <c r="C1026" s="38" t="s">
        <v>92</v>
      </c>
      <c r="D1026" s="38" t="s">
        <v>94</v>
      </c>
      <c r="E1026" s="39" t="str">
        <f t="shared" si="3157"/>
        <v>0503</v>
      </c>
      <c r="F1026" s="38" t="s">
        <v>292</v>
      </c>
      <c r="G1026" s="16" t="s">
        <v>54</v>
      </c>
      <c r="H1026" s="40" t="s">
        <v>55</v>
      </c>
      <c r="I1026" s="18"/>
      <c r="J1026" s="18"/>
      <c r="K1026" s="18"/>
      <c r="L1026" s="18"/>
      <c r="M1026" s="18"/>
      <c r="N1026" s="18"/>
      <c r="O1026" s="18">
        <v>0</v>
      </c>
      <c r="P1026" s="18">
        <v>0</v>
      </c>
      <c r="Q1026" s="18">
        <v>0</v>
      </c>
      <c r="R1026" s="18"/>
      <c r="S1026" s="18">
        <v>30</v>
      </c>
      <c r="T1026" s="18">
        <f t="shared" si="3169"/>
        <v>30</v>
      </c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41">
        <v>0</v>
      </c>
      <c r="AG1026" s="41"/>
      <c r="AH1026" s="41">
        <v>0</v>
      </c>
      <c r="AI1026" s="41">
        <v>0</v>
      </c>
      <c r="AJ1026" s="41">
        <v>0</v>
      </c>
      <c r="AK1026" s="41">
        <v>0</v>
      </c>
      <c r="AL1026" s="41">
        <v>0</v>
      </c>
      <c r="AM1026" s="41">
        <v>0</v>
      </c>
      <c r="AN1026" s="41">
        <v>0</v>
      </c>
      <c r="AO1026" s="14">
        <v>0</v>
      </c>
      <c r="AP1026" s="42">
        <v>0</v>
      </c>
      <c r="AQ1026" s="42">
        <v>0</v>
      </c>
      <c r="AR1026" s="42">
        <v>0</v>
      </c>
      <c r="AS1026" s="42">
        <v>0</v>
      </c>
      <c r="AT1026" s="42">
        <v>0</v>
      </c>
      <c r="AU1026" s="42">
        <f t="shared" si="3196"/>
        <v>0</v>
      </c>
      <c r="AV1026" s="42">
        <f t="shared" si="3197"/>
        <v>30</v>
      </c>
      <c r="AW1026" s="42"/>
      <c r="AX1026" s="42"/>
      <c r="AY1026" s="42"/>
      <c r="AZ1026" s="42"/>
      <c r="BA1026" s="43"/>
      <c r="BB1026" s="20">
        <v>0</v>
      </c>
    </row>
    <row r="1027" spans="2:54" x14ac:dyDescent="0.3">
      <c r="B1027" s="38" t="s">
        <v>546</v>
      </c>
      <c r="C1027" s="38" t="s">
        <v>92</v>
      </c>
      <c r="D1027" s="38" t="s">
        <v>94</v>
      </c>
      <c r="E1027" s="39" t="str">
        <f t="shared" si="3157"/>
        <v>0503</v>
      </c>
      <c r="F1027" s="38" t="s">
        <v>292</v>
      </c>
      <c r="G1027" s="16" t="s">
        <v>56</v>
      </c>
      <c r="H1027" s="40" t="s">
        <v>57</v>
      </c>
      <c r="I1027" s="18"/>
      <c r="J1027" s="18"/>
      <c r="K1027" s="18"/>
      <c r="L1027" s="18"/>
      <c r="M1027" s="18"/>
      <c r="N1027" s="18"/>
      <c r="O1027" s="18">
        <v>0</v>
      </c>
      <c r="P1027" s="18">
        <v>0</v>
      </c>
      <c r="Q1027" s="18">
        <v>0</v>
      </c>
      <c r="R1027" s="18"/>
      <c r="S1027" s="18">
        <v>305</v>
      </c>
      <c r="T1027" s="18">
        <f t="shared" si="3169"/>
        <v>305</v>
      </c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41">
        <v>0</v>
      </c>
      <c r="AG1027" s="41"/>
      <c r="AH1027" s="41">
        <v>0</v>
      </c>
      <c r="AI1027" s="41">
        <v>0</v>
      </c>
      <c r="AJ1027" s="41">
        <v>0</v>
      </c>
      <c r="AK1027" s="41">
        <v>0</v>
      </c>
      <c r="AL1027" s="41">
        <v>0</v>
      </c>
      <c r="AM1027" s="41">
        <v>0</v>
      </c>
      <c r="AN1027" s="41">
        <v>0</v>
      </c>
      <c r="AO1027" s="42">
        <v>0</v>
      </c>
      <c r="AP1027" s="42">
        <v>0</v>
      </c>
      <c r="AQ1027" s="42">
        <v>0</v>
      </c>
      <c r="AR1027" s="42">
        <v>0</v>
      </c>
      <c r="AS1027" s="42">
        <v>0</v>
      </c>
      <c r="AT1027" s="42">
        <v>0</v>
      </c>
      <c r="AU1027" s="42">
        <f t="shared" si="3196"/>
        <v>0</v>
      </c>
      <c r="AV1027" s="42">
        <f t="shared" si="3197"/>
        <v>305</v>
      </c>
      <c r="AW1027" s="42"/>
      <c r="AX1027" s="42"/>
      <c r="AY1027" s="42"/>
      <c r="AZ1027" s="42"/>
      <c r="BA1027" s="43"/>
      <c r="BB1027" s="20">
        <v>0</v>
      </c>
    </row>
    <row r="1028" spans="2:54" ht="46.8" x14ac:dyDescent="0.3">
      <c r="B1028" s="38" t="s">
        <v>546</v>
      </c>
      <c r="C1028" s="38" t="s">
        <v>92</v>
      </c>
      <c r="D1028" s="38" t="s">
        <v>94</v>
      </c>
      <c r="E1028" s="39" t="str">
        <f t="shared" si="3157"/>
        <v>0503</v>
      </c>
      <c r="F1028" s="16" t="s">
        <v>294</v>
      </c>
      <c r="G1028" s="39"/>
      <c r="H1028" s="55" t="s">
        <v>295</v>
      </c>
      <c r="I1028" s="18"/>
      <c r="J1028" s="18"/>
      <c r="K1028" s="18"/>
      <c r="L1028" s="18"/>
      <c r="M1028" s="18"/>
      <c r="N1028" s="18"/>
      <c r="O1028" s="18">
        <f>O1031+O1029+O1030</f>
        <v>0</v>
      </c>
      <c r="P1028" s="18">
        <f>P1031+P1029</f>
        <v>0</v>
      </c>
      <c r="Q1028" s="18">
        <f>Q1031+Q1029</f>
        <v>0</v>
      </c>
      <c r="R1028" s="18">
        <f>R1031+R1029</f>
        <v>0</v>
      </c>
      <c r="S1028" s="18">
        <f>S1031+S1029</f>
        <v>0</v>
      </c>
      <c r="T1028" s="18">
        <f t="shared" si="3169"/>
        <v>0</v>
      </c>
      <c r="U1028" s="18"/>
      <c r="V1028" s="18"/>
      <c r="W1028" s="18">
        <f t="shared" ref="W1028:AE1028" si="3287">W1031+W1029</f>
        <v>0</v>
      </c>
      <c r="X1028" s="18">
        <f t="shared" si="3287"/>
        <v>0</v>
      </c>
      <c r="Y1028" s="18">
        <f t="shared" si="3287"/>
        <v>0</v>
      </c>
      <c r="Z1028" s="18">
        <f t="shared" si="3287"/>
        <v>335</v>
      </c>
      <c r="AA1028" s="18">
        <f t="shared" si="3287"/>
        <v>0</v>
      </c>
      <c r="AB1028" s="18">
        <f t="shared" si="3287"/>
        <v>0</v>
      </c>
      <c r="AC1028" s="18">
        <f t="shared" si="3287"/>
        <v>0</v>
      </c>
      <c r="AD1028" s="18">
        <f t="shared" si="3287"/>
        <v>0</v>
      </c>
      <c r="AE1028" s="18">
        <f t="shared" si="3287"/>
        <v>0</v>
      </c>
      <c r="AF1028" s="41">
        <f t="shared" ref="AF1028:AT1028" si="3288">AF1031+AF1029+AF1030</f>
        <v>1385.364</v>
      </c>
      <c r="AG1028" s="41">
        <f t="shared" si="3288"/>
        <v>0</v>
      </c>
      <c r="AH1028" s="41">
        <f t="shared" si="3288"/>
        <v>0</v>
      </c>
      <c r="AI1028" s="41">
        <f t="shared" si="3288"/>
        <v>0</v>
      </c>
      <c r="AJ1028" s="41">
        <f t="shared" si="3288"/>
        <v>0</v>
      </c>
      <c r="AK1028" s="41">
        <f t="shared" si="3288"/>
        <v>0</v>
      </c>
      <c r="AL1028" s="41">
        <f t="shared" si="3288"/>
        <v>1131.5761600000001</v>
      </c>
      <c r="AM1028" s="41">
        <f t="shared" si="3288"/>
        <v>0</v>
      </c>
      <c r="AN1028" s="41">
        <f t="shared" si="3288"/>
        <v>0</v>
      </c>
      <c r="AO1028" s="14">
        <f t="shared" si="3288"/>
        <v>0</v>
      </c>
      <c r="AP1028" s="42">
        <f t="shared" si="3288"/>
        <v>1199.95</v>
      </c>
      <c r="AQ1028" s="42">
        <f t="shared" si="3288"/>
        <v>0</v>
      </c>
      <c r="AR1028" s="42">
        <f t="shared" si="3288"/>
        <v>0</v>
      </c>
      <c r="AS1028" s="42">
        <f t="shared" si="3288"/>
        <v>0</v>
      </c>
      <c r="AT1028" s="42">
        <f t="shared" si="3288"/>
        <v>0</v>
      </c>
      <c r="AU1028" s="42">
        <f t="shared" si="3196"/>
        <v>1199.95</v>
      </c>
      <c r="AV1028" s="42">
        <f t="shared" si="3197"/>
        <v>-1199.95</v>
      </c>
      <c r="AW1028" s="42">
        <f t="shared" si="3198"/>
        <v>335</v>
      </c>
      <c r="AX1028" s="42">
        <f t="shared" si="3199"/>
        <v>0</v>
      </c>
      <c r="AY1028" s="42">
        <f t="shared" si="3200"/>
        <v>0</v>
      </c>
      <c r="AZ1028" s="42">
        <f>AZ1031+AZ1029</f>
        <v>0</v>
      </c>
      <c r="BA1028" s="43">
        <f t="shared" si="3202"/>
        <v>81.68078281231503</v>
      </c>
      <c r="BB1028" s="20"/>
    </row>
    <row r="1029" spans="2:54" ht="31.2" x14ac:dyDescent="0.3">
      <c r="B1029" s="38" t="s">
        <v>546</v>
      </c>
      <c r="C1029" s="38" t="s">
        <v>92</v>
      </c>
      <c r="D1029" s="38" t="s">
        <v>94</v>
      </c>
      <c r="E1029" s="39" t="str">
        <f t="shared" si="3157"/>
        <v>0503</v>
      </c>
      <c r="F1029" s="16" t="s">
        <v>294</v>
      </c>
      <c r="G1029" s="38" t="s">
        <v>54</v>
      </c>
      <c r="H1029" s="40" t="s">
        <v>55</v>
      </c>
      <c r="I1029" s="18"/>
      <c r="J1029" s="18"/>
      <c r="K1029" s="18"/>
      <c r="L1029" s="18"/>
      <c r="M1029" s="18"/>
      <c r="N1029" s="18"/>
      <c r="O1029" s="18">
        <v>0</v>
      </c>
      <c r="P1029" s="18">
        <v>0</v>
      </c>
      <c r="Q1029" s="18">
        <v>0</v>
      </c>
      <c r="R1029" s="18">
        <v>0</v>
      </c>
      <c r="S1029" s="18">
        <v>0</v>
      </c>
      <c r="T1029" s="18">
        <f t="shared" si="3169"/>
        <v>0</v>
      </c>
      <c r="U1029" s="18"/>
      <c r="V1029" s="18"/>
      <c r="W1029" s="18"/>
      <c r="X1029" s="18"/>
      <c r="Y1029" s="18"/>
      <c r="Z1029" s="18">
        <v>30</v>
      </c>
      <c r="AA1029" s="18"/>
      <c r="AB1029" s="18"/>
      <c r="AC1029" s="18"/>
      <c r="AD1029" s="18"/>
      <c r="AE1029" s="18"/>
      <c r="AF1029" s="41">
        <v>0</v>
      </c>
      <c r="AG1029" s="41"/>
      <c r="AH1029" s="41">
        <v>0</v>
      </c>
      <c r="AI1029" s="41">
        <v>0</v>
      </c>
      <c r="AJ1029" s="41">
        <v>0</v>
      </c>
      <c r="AK1029" s="41">
        <v>0</v>
      </c>
      <c r="AL1029" s="41">
        <v>0</v>
      </c>
      <c r="AM1029" s="41">
        <v>0</v>
      </c>
      <c r="AN1029" s="41">
        <v>0</v>
      </c>
      <c r="AO1029" s="42">
        <v>0</v>
      </c>
      <c r="AP1029" s="42">
        <v>0</v>
      </c>
      <c r="AQ1029" s="42">
        <v>0</v>
      </c>
      <c r="AR1029" s="42">
        <v>0</v>
      </c>
      <c r="AS1029" s="42">
        <v>0</v>
      </c>
      <c r="AT1029" s="42">
        <v>0</v>
      </c>
      <c r="AU1029" s="42">
        <f t="shared" si="3196"/>
        <v>0</v>
      </c>
      <c r="AV1029" s="42">
        <f t="shared" si="3197"/>
        <v>0</v>
      </c>
      <c r="AW1029" s="42">
        <f t="shared" si="3198"/>
        <v>30</v>
      </c>
      <c r="AX1029" s="42">
        <f t="shared" si="3199"/>
        <v>0</v>
      </c>
      <c r="AY1029" s="42">
        <f t="shared" si="3200"/>
        <v>0</v>
      </c>
      <c r="AZ1029" s="42"/>
      <c r="BA1029" s="43"/>
      <c r="BB1029" s="44">
        <v>0</v>
      </c>
    </row>
    <row r="1030" spans="2:54" ht="31.2" x14ac:dyDescent="0.3">
      <c r="B1030" s="38" t="s">
        <v>546</v>
      </c>
      <c r="C1030" s="38" t="s">
        <v>92</v>
      </c>
      <c r="D1030" s="38" t="s">
        <v>94</v>
      </c>
      <c r="E1030" s="39" t="str">
        <f t="shared" si="3157"/>
        <v>0503</v>
      </c>
      <c r="F1030" s="16" t="s">
        <v>294</v>
      </c>
      <c r="G1030" s="38" t="s">
        <v>150</v>
      </c>
      <c r="H1030" s="40" t="s">
        <v>151</v>
      </c>
      <c r="I1030" s="18"/>
      <c r="J1030" s="18"/>
      <c r="K1030" s="18"/>
      <c r="L1030" s="18"/>
      <c r="M1030" s="18"/>
      <c r="N1030" s="18"/>
      <c r="O1030" s="18">
        <v>0</v>
      </c>
      <c r="P1030" s="18"/>
      <c r="Q1030" s="18"/>
      <c r="R1030" s="18"/>
      <c r="S1030" s="18"/>
      <c r="T1030" s="18">
        <f t="shared" si="3169"/>
        <v>0</v>
      </c>
      <c r="U1030" s="18">
        <v>0</v>
      </c>
      <c r="V1030" s="18">
        <v>0</v>
      </c>
      <c r="W1030" s="18">
        <v>0</v>
      </c>
      <c r="X1030" s="18">
        <v>0</v>
      </c>
      <c r="Y1030" s="18">
        <v>0</v>
      </c>
      <c r="Z1030" s="18">
        <v>0</v>
      </c>
      <c r="AA1030" s="18">
        <v>0</v>
      </c>
      <c r="AB1030" s="18">
        <v>0</v>
      </c>
      <c r="AC1030" s="18">
        <v>0</v>
      </c>
      <c r="AD1030" s="18">
        <v>0</v>
      </c>
      <c r="AE1030" s="18">
        <v>0</v>
      </c>
      <c r="AF1030" s="41">
        <v>114.95</v>
      </c>
      <c r="AG1030" s="41"/>
      <c r="AH1030" s="41">
        <v>0</v>
      </c>
      <c r="AI1030" s="41">
        <v>0</v>
      </c>
      <c r="AJ1030" s="41">
        <v>0</v>
      </c>
      <c r="AK1030" s="41">
        <v>0</v>
      </c>
      <c r="AL1030" s="41">
        <v>54</v>
      </c>
      <c r="AM1030" s="41">
        <v>0</v>
      </c>
      <c r="AN1030" s="41">
        <v>0</v>
      </c>
      <c r="AO1030" s="14">
        <v>0</v>
      </c>
      <c r="AP1030" s="42">
        <v>114.95</v>
      </c>
      <c r="AQ1030" s="42">
        <v>0</v>
      </c>
      <c r="AR1030" s="42">
        <v>0</v>
      </c>
      <c r="AS1030" s="42">
        <v>0</v>
      </c>
      <c r="AT1030" s="42">
        <v>0</v>
      </c>
      <c r="AU1030" s="42">
        <f t="shared" si="3196"/>
        <v>114.95</v>
      </c>
      <c r="AV1030" s="42">
        <f t="shared" si="3197"/>
        <v>-114.95</v>
      </c>
      <c r="AW1030" s="42"/>
      <c r="AX1030" s="42"/>
      <c r="AY1030" s="42"/>
      <c r="AZ1030" s="42"/>
      <c r="BA1030" s="43">
        <f t="shared" si="3202"/>
        <v>46.976946498477595</v>
      </c>
      <c r="BB1030" s="44"/>
    </row>
    <row r="1031" spans="2:54" x14ac:dyDescent="0.3">
      <c r="B1031" s="38" t="s">
        <v>546</v>
      </c>
      <c r="C1031" s="38" t="s">
        <v>92</v>
      </c>
      <c r="D1031" s="38" t="s">
        <v>94</v>
      </c>
      <c r="E1031" s="39" t="str">
        <f t="shared" si="3157"/>
        <v>0503</v>
      </c>
      <c r="F1031" s="16" t="s">
        <v>294</v>
      </c>
      <c r="G1031" s="38" t="s">
        <v>56</v>
      </c>
      <c r="H1031" s="40" t="s">
        <v>57</v>
      </c>
      <c r="I1031" s="18"/>
      <c r="J1031" s="18"/>
      <c r="K1031" s="18"/>
      <c r="L1031" s="18"/>
      <c r="M1031" s="18"/>
      <c r="N1031" s="18"/>
      <c r="O1031" s="18">
        <v>0</v>
      </c>
      <c r="P1031" s="18">
        <v>0</v>
      </c>
      <c r="Q1031" s="18">
        <v>0</v>
      </c>
      <c r="R1031" s="18">
        <v>0</v>
      </c>
      <c r="S1031" s="18">
        <v>0</v>
      </c>
      <c r="T1031" s="18">
        <f t="shared" si="3169"/>
        <v>0</v>
      </c>
      <c r="U1031" s="18"/>
      <c r="V1031" s="18"/>
      <c r="W1031" s="18"/>
      <c r="X1031" s="18"/>
      <c r="Y1031" s="18"/>
      <c r="Z1031" s="18">
        <v>305</v>
      </c>
      <c r="AA1031" s="18"/>
      <c r="AB1031" s="18"/>
      <c r="AC1031" s="18"/>
      <c r="AD1031" s="18"/>
      <c r="AE1031" s="18"/>
      <c r="AF1031" s="41">
        <v>1270.414</v>
      </c>
      <c r="AG1031" s="41"/>
      <c r="AH1031" s="41">
        <v>0</v>
      </c>
      <c r="AI1031" s="41">
        <v>0</v>
      </c>
      <c r="AJ1031" s="41">
        <v>0</v>
      </c>
      <c r="AK1031" s="41">
        <v>0</v>
      </c>
      <c r="AL1031" s="41">
        <v>1077.5761600000001</v>
      </c>
      <c r="AM1031" s="41">
        <v>0</v>
      </c>
      <c r="AN1031" s="41">
        <v>0</v>
      </c>
      <c r="AO1031" s="42">
        <v>0</v>
      </c>
      <c r="AP1031" s="42">
        <v>1085</v>
      </c>
      <c r="AQ1031" s="42">
        <v>0</v>
      </c>
      <c r="AR1031" s="42">
        <v>0</v>
      </c>
      <c r="AS1031" s="42">
        <v>0</v>
      </c>
      <c r="AT1031" s="42">
        <v>0</v>
      </c>
      <c r="AU1031" s="42">
        <f t="shared" si="3196"/>
        <v>1085</v>
      </c>
      <c r="AV1031" s="42">
        <f t="shared" si="3197"/>
        <v>-1085</v>
      </c>
      <c r="AW1031" s="42">
        <f t="shared" si="3198"/>
        <v>305</v>
      </c>
      <c r="AX1031" s="42">
        <f t="shared" si="3199"/>
        <v>0</v>
      </c>
      <c r="AY1031" s="42">
        <f t="shared" si="3200"/>
        <v>0</v>
      </c>
      <c r="AZ1031" s="42"/>
      <c r="BA1031" s="43">
        <f t="shared" si="3202"/>
        <v>84.820866268791121</v>
      </c>
      <c r="BB1031" s="44"/>
    </row>
    <row r="1032" spans="2:54" s="21" customFormat="1" ht="16.2" x14ac:dyDescent="0.3">
      <c r="B1032" s="51" t="s">
        <v>546</v>
      </c>
      <c r="C1032" s="22" t="s">
        <v>118</v>
      </c>
      <c r="D1032" s="22"/>
      <c r="E1032" s="23" t="str">
        <f t="shared" si="3157"/>
        <v>06</v>
      </c>
      <c r="F1032" s="22"/>
      <c r="G1032" s="23"/>
      <c r="H1032" s="24" t="s">
        <v>229</v>
      </c>
      <c r="I1032" s="25">
        <f t="shared" si="3249"/>
        <v>125.9</v>
      </c>
      <c r="J1032" s="25">
        <f t="shared" si="3250"/>
        <v>125.9</v>
      </c>
      <c r="K1032" s="25">
        <f t="shared" si="3251"/>
        <v>125.9</v>
      </c>
      <c r="L1032" s="25">
        <f t="shared" si="3252"/>
        <v>0</v>
      </c>
      <c r="M1032" s="25">
        <f t="shared" si="3253"/>
        <v>0</v>
      </c>
      <c r="N1032" s="25">
        <f t="shared" si="3254"/>
        <v>0</v>
      </c>
      <c r="O1032" s="25">
        <f t="shared" ref="O1032:O1039" si="3289">O1033</f>
        <v>0</v>
      </c>
      <c r="P1032" s="25">
        <f t="shared" ref="P1032:P1039" si="3290">P1033</f>
        <v>70</v>
      </c>
      <c r="Q1032" s="25">
        <f t="shared" ref="Q1032:Q1039" si="3291">Q1033</f>
        <v>0</v>
      </c>
      <c r="R1032" s="25">
        <f t="shared" ref="R1032:R1039" si="3292">R1033</f>
        <v>0</v>
      </c>
      <c r="S1032" s="25">
        <f t="shared" ref="S1032:S1039" si="3293">S1033</f>
        <v>0</v>
      </c>
      <c r="T1032" s="25">
        <f t="shared" si="3169"/>
        <v>195.9</v>
      </c>
      <c r="U1032" s="25">
        <f t="shared" si="3170"/>
        <v>125.9</v>
      </c>
      <c r="V1032" s="25">
        <f t="shared" si="3171"/>
        <v>125.9</v>
      </c>
      <c r="W1032" s="25">
        <f t="shared" ref="W1032:W1039" si="3294">W1033</f>
        <v>0</v>
      </c>
      <c r="X1032" s="25">
        <f t="shared" ref="X1032:X1039" si="3295">X1033</f>
        <v>0</v>
      </c>
      <c r="Y1032" s="25">
        <f t="shared" ref="Y1032:Y1039" si="3296">Y1033</f>
        <v>0</v>
      </c>
      <c r="Z1032" s="25">
        <f t="shared" ref="Z1032:Z1039" si="3297">Z1033</f>
        <v>0</v>
      </c>
      <c r="AA1032" s="25">
        <f t="shared" ref="AA1032:AA1039" si="3298">AA1033</f>
        <v>0</v>
      </c>
      <c r="AB1032" s="25">
        <f t="shared" ref="AB1032:AB1039" si="3299">AB1033</f>
        <v>0</v>
      </c>
      <c r="AC1032" s="25">
        <f t="shared" ref="AC1032:AC1039" si="3300">AC1033</f>
        <v>0</v>
      </c>
      <c r="AD1032" s="25">
        <f t="shared" ref="AD1032:AD1039" si="3301">AD1033</f>
        <v>0</v>
      </c>
      <c r="AE1032" s="25">
        <f t="shared" ref="AE1032:AE1039" si="3302">AE1033</f>
        <v>0</v>
      </c>
      <c r="AF1032" s="26">
        <f t="shared" ref="AF1032:AF1039" si="3303">AF1033</f>
        <v>195.9</v>
      </c>
      <c r="AG1032" s="26">
        <f t="shared" ref="AG1032:AG1039" si="3304">AG1033</f>
        <v>0</v>
      </c>
      <c r="AH1032" s="26">
        <f t="shared" ref="AH1032:AH1039" si="3305">AH1033</f>
        <v>0</v>
      </c>
      <c r="AI1032" s="26">
        <f t="shared" ref="AI1032:AI1039" si="3306">AI1033</f>
        <v>0</v>
      </c>
      <c r="AJ1032" s="26">
        <f t="shared" ref="AJ1032:AJ1039" si="3307">AJ1033</f>
        <v>0</v>
      </c>
      <c r="AK1032" s="26">
        <f t="shared" ref="AK1032:AK1039" si="3308">AK1033</f>
        <v>0</v>
      </c>
      <c r="AL1032" s="26">
        <f t="shared" ref="AL1032:AL1039" si="3309">AL1033</f>
        <v>195.89962</v>
      </c>
      <c r="AM1032" s="26">
        <f t="shared" ref="AM1032:AM1039" si="3310">AM1033</f>
        <v>0</v>
      </c>
      <c r="AN1032" s="26">
        <f t="shared" ref="AN1032:AN1039" si="3311">AN1033</f>
        <v>0</v>
      </c>
      <c r="AO1032" s="45">
        <f t="shared" ref="AO1032:AO1039" si="3312">AO1033</f>
        <v>195.89962</v>
      </c>
      <c r="AP1032" s="27">
        <f t="shared" ref="AP1032:AP1039" si="3313">AP1033</f>
        <v>195.9</v>
      </c>
      <c r="AQ1032" s="27">
        <f t="shared" ref="AQ1032:AQ1039" si="3314">AQ1033</f>
        <v>0</v>
      </c>
      <c r="AR1032" s="27">
        <f t="shared" ref="AR1032:AR1039" si="3315">AR1033</f>
        <v>0</v>
      </c>
      <c r="AS1032" s="27">
        <f t="shared" ref="AS1032:AS1039" si="3316">AS1033</f>
        <v>0</v>
      </c>
      <c r="AT1032" s="27">
        <f t="shared" ref="AT1032:AT1039" si="3317">AT1033</f>
        <v>0</v>
      </c>
      <c r="AU1032" s="27">
        <f t="shared" si="3196"/>
        <v>195.9</v>
      </c>
      <c r="AV1032" s="27">
        <f t="shared" si="3197"/>
        <v>0</v>
      </c>
      <c r="AW1032" s="27">
        <f t="shared" si="3198"/>
        <v>195.9</v>
      </c>
      <c r="AX1032" s="27">
        <f t="shared" si="3199"/>
        <v>125.9</v>
      </c>
      <c r="AY1032" s="27">
        <f t="shared" si="3200"/>
        <v>125.9</v>
      </c>
      <c r="AZ1032" s="27">
        <f t="shared" ref="AZ1032:AZ1039" si="3318">AZ1033</f>
        <v>0</v>
      </c>
      <c r="BA1032" s="28">
        <f t="shared" si="3202"/>
        <v>99.999806023481369</v>
      </c>
      <c r="BB1032" s="20"/>
    </row>
    <row r="1033" spans="2:54" s="30" customFormat="1" ht="31.2" x14ac:dyDescent="0.3">
      <c r="B1033" s="31" t="s">
        <v>546</v>
      </c>
      <c r="C1033" s="31" t="s">
        <v>118</v>
      </c>
      <c r="D1033" s="31" t="s">
        <v>94</v>
      </c>
      <c r="E1033" s="29" t="str">
        <f t="shared" si="3157"/>
        <v>0603</v>
      </c>
      <c r="F1033" s="31"/>
      <c r="G1033" s="29"/>
      <c r="H1033" s="32" t="s">
        <v>230</v>
      </c>
      <c r="I1033" s="33">
        <f t="shared" si="3249"/>
        <v>125.9</v>
      </c>
      <c r="J1033" s="33">
        <f t="shared" si="3250"/>
        <v>125.9</v>
      </c>
      <c r="K1033" s="33">
        <f t="shared" si="3251"/>
        <v>125.9</v>
      </c>
      <c r="L1033" s="33">
        <f t="shared" si="3252"/>
        <v>0</v>
      </c>
      <c r="M1033" s="33">
        <f t="shared" si="3253"/>
        <v>0</v>
      </c>
      <c r="N1033" s="33">
        <f t="shared" si="3254"/>
        <v>0</v>
      </c>
      <c r="O1033" s="33">
        <f t="shared" si="3289"/>
        <v>0</v>
      </c>
      <c r="P1033" s="33">
        <f t="shared" si="3290"/>
        <v>70</v>
      </c>
      <c r="Q1033" s="33">
        <f t="shared" si="3291"/>
        <v>0</v>
      </c>
      <c r="R1033" s="33">
        <f t="shared" si="3292"/>
        <v>0</v>
      </c>
      <c r="S1033" s="33">
        <f t="shared" si="3293"/>
        <v>0</v>
      </c>
      <c r="T1033" s="33">
        <f t="shared" si="3169"/>
        <v>195.9</v>
      </c>
      <c r="U1033" s="33">
        <f t="shared" si="3170"/>
        <v>125.9</v>
      </c>
      <c r="V1033" s="33">
        <f t="shared" si="3171"/>
        <v>125.9</v>
      </c>
      <c r="W1033" s="33">
        <f t="shared" si="3294"/>
        <v>0</v>
      </c>
      <c r="X1033" s="33">
        <f t="shared" si="3295"/>
        <v>0</v>
      </c>
      <c r="Y1033" s="33">
        <f t="shared" si="3296"/>
        <v>0</v>
      </c>
      <c r="Z1033" s="33">
        <f t="shared" si="3297"/>
        <v>0</v>
      </c>
      <c r="AA1033" s="33">
        <f t="shared" si="3298"/>
        <v>0</v>
      </c>
      <c r="AB1033" s="33">
        <f t="shared" si="3299"/>
        <v>0</v>
      </c>
      <c r="AC1033" s="33">
        <f t="shared" si="3300"/>
        <v>0</v>
      </c>
      <c r="AD1033" s="33">
        <f t="shared" si="3301"/>
        <v>0</v>
      </c>
      <c r="AE1033" s="33">
        <f t="shared" si="3302"/>
        <v>0</v>
      </c>
      <c r="AF1033" s="34">
        <f t="shared" si="3303"/>
        <v>195.9</v>
      </c>
      <c r="AG1033" s="34">
        <f t="shared" si="3304"/>
        <v>0</v>
      </c>
      <c r="AH1033" s="34">
        <f t="shared" si="3305"/>
        <v>0</v>
      </c>
      <c r="AI1033" s="34">
        <f t="shared" si="3306"/>
        <v>0</v>
      </c>
      <c r="AJ1033" s="34">
        <f t="shared" si="3307"/>
        <v>0</v>
      </c>
      <c r="AK1033" s="34">
        <f t="shared" si="3308"/>
        <v>0</v>
      </c>
      <c r="AL1033" s="34">
        <f t="shared" si="3309"/>
        <v>195.89962</v>
      </c>
      <c r="AM1033" s="34">
        <f t="shared" si="3310"/>
        <v>0</v>
      </c>
      <c r="AN1033" s="34">
        <f t="shared" si="3311"/>
        <v>0</v>
      </c>
      <c r="AO1033" s="36">
        <f t="shared" si="3312"/>
        <v>195.89962</v>
      </c>
      <c r="AP1033" s="36">
        <f t="shared" si="3313"/>
        <v>195.9</v>
      </c>
      <c r="AQ1033" s="36">
        <f t="shared" si="3314"/>
        <v>0</v>
      </c>
      <c r="AR1033" s="36">
        <f t="shared" si="3315"/>
        <v>0</v>
      </c>
      <c r="AS1033" s="36">
        <f t="shared" si="3316"/>
        <v>0</v>
      </c>
      <c r="AT1033" s="36">
        <f t="shared" si="3317"/>
        <v>0</v>
      </c>
      <c r="AU1033" s="36">
        <f t="shared" si="3196"/>
        <v>195.9</v>
      </c>
      <c r="AV1033" s="36">
        <f t="shared" si="3197"/>
        <v>0</v>
      </c>
      <c r="AW1033" s="36">
        <f t="shared" si="3198"/>
        <v>195.9</v>
      </c>
      <c r="AX1033" s="36">
        <f t="shared" si="3199"/>
        <v>125.9</v>
      </c>
      <c r="AY1033" s="36">
        <f t="shared" si="3200"/>
        <v>125.9</v>
      </c>
      <c r="AZ1033" s="36">
        <f t="shared" si="3318"/>
        <v>0</v>
      </c>
      <c r="BA1033" s="37">
        <f t="shared" si="3202"/>
        <v>99.999806023481369</v>
      </c>
      <c r="BB1033" s="20"/>
    </row>
    <row r="1034" spans="2:54" ht="31.2" x14ac:dyDescent="0.3">
      <c r="B1034" s="38" t="s">
        <v>546</v>
      </c>
      <c r="C1034" s="38" t="s">
        <v>118</v>
      </c>
      <c r="D1034" s="38" t="s">
        <v>94</v>
      </c>
      <c r="E1034" s="39" t="str">
        <f t="shared" si="3157"/>
        <v>0603</v>
      </c>
      <c r="F1034" s="38" t="s">
        <v>177</v>
      </c>
      <c r="G1034" s="39"/>
      <c r="H1034" s="40" t="s">
        <v>178</v>
      </c>
      <c r="I1034" s="18">
        <f t="shared" si="3249"/>
        <v>125.9</v>
      </c>
      <c r="J1034" s="18">
        <f t="shared" si="3250"/>
        <v>125.9</v>
      </c>
      <c r="K1034" s="18">
        <f t="shared" si="3251"/>
        <v>125.9</v>
      </c>
      <c r="L1034" s="18">
        <f t="shared" si="3252"/>
        <v>0</v>
      </c>
      <c r="M1034" s="18">
        <f t="shared" si="3253"/>
        <v>0</v>
      </c>
      <c r="N1034" s="18">
        <f t="shared" si="3254"/>
        <v>0</v>
      </c>
      <c r="O1034" s="18">
        <f t="shared" si="3289"/>
        <v>0</v>
      </c>
      <c r="P1034" s="18">
        <f t="shared" si="3290"/>
        <v>70</v>
      </c>
      <c r="Q1034" s="18">
        <f t="shared" si="3291"/>
        <v>0</v>
      </c>
      <c r="R1034" s="18">
        <f t="shared" si="3292"/>
        <v>0</v>
      </c>
      <c r="S1034" s="18">
        <f t="shared" si="3293"/>
        <v>0</v>
      </c>
      <c r="T1034" s="18">
        <f t="shared" si="3169"/>
        <v>195.9</v>
      </c>
      <c r="U1034" s="18">
        <f t="shared" si="3170"/>
        <v>125.9</v>
      </c>
      <c r="V1034" s="18">
        <f t="shared" si="3171"/>
        <v>125.9</v>
      </c>
      <c r="W1034" s="18">
        <f t="shared" si="3294"/>
        <v>0</v>
      </c>
      <c r="X1034" s="18">
        <f t="shared" si="3295"/>
        <v>0</v>
      </c>
      <c r="Y1034" s="18">
        <f t="shared" si="3296"/>
        <v>0</v>
      </c>
      <c r="Z1034" s="18">
        <f t="shared" si="3297"/>
        <v>0</v>
      </c>
      <c r="AA1034" s="18">
        <f t="shared" si="3298"/>
        <v>0</v>
      </c>
      <c r="AB1034" s="18">
        <f t="shared" si="3299"/>
        <v>0</v>
      </c>
      <c r="AC1034" s="18">
        <f t="shared" si="3300"/>
        <v>0</v>
      </c>
      <c r="AD1034" s="18">
        <f t="shared" si="3301"/>
        <v>0</v>
      </c>
      <c r="AE1034" s="18">
        <f t="shared" si="3302"/>
        <v>0</v>
      </c>
      <c r="AF1034" s="41">
        <f t="shared" si="3303"/>
        <v>195.9</v>
      </c>
      <c r="AG1034" s="41">
        <f t="shared" si="3304"/>
        <v>0</v>
      </c>
      <c r="AH1034" s="41">
        <f t="shared" si="3305"/>
        <v>0</v>
      </c>
      <c r="AI1034" s="41">
        <f t="shared" si="3306"/>
        <v>0</v>
      </c>
      <c r="AJ1034" s="41">
        <f t="shared" si="3307"/>
        <v>0</v>
      </c>
      <c r="AK1034" s="41">
        <f t="shared" si="3308"/>
        <v>0</v>
      </c>
      <c r="AL1034" s="41">
        <f t="shared" si="3309"/>
        <v>195.89962</v>
      </c>
      <c r="AM1034" s="41">
        <f t="shared" si="3310"/>
        <v>0</v>
      </c>
      <c r="AN1034" s="41">
        <f t="shared" si="3311"/>
        <v>0</v>
      </c>
      <c r="AO1034" s="14">
        <f t="shared" si="3312"/>
        <v>195.89962</v>
      </c>
      <c r="AP1034" s="42">
        <f t="shared" si="3313"/>
        <v>195.9</v>
      </c>
      <c r="AQ1034" s="42">
        <f t="shared" si="3314"/>
        <v>0</v>
      </c>
      <c r="AR1034" s="42">
        <f t="shared" si="3315"/>
        <v>0</v>
      </c>
      <c r="AS1034" s="42">
        <f t="shared" si="3316"/>
        <v>0</v>
      </c>
      <c r="AT1034" s="42">
        <f t="shared" si="3317"/>
        <v>0</v>
      </c>
      <c r="AU1034" s="42">
        <f t="shared" si="3196"/>
        <v>195.9</v>
      </c>
      <c r="AV1034" s="42">
        <f t="shared" si="3197"/>
        <v>0</v>
      </c>
      <c r="AW1034" s="42">
        <f t="shared" si="3198"/>
        <v>195.9</v>
      </c>
      <c r="AX1034" s="42">
        <f t="shared" si="3199"/>
        <v>125.9</v>
      </c>
      <c r="AY1034" s="42">
        <f t="shared" si="3200"/>
        <v>125.9</v>
      </c>
      <c r="AZ1034" s="42">
        <f t="shared" si="3318"/>
        <v>0</v>
      </c>
      <c r="BA1034" s="43">
        <f t="shared" si="3202"/>
        <v>99.999806023481369</v>
      </c>
      <c r="BB1034" s="20"/>
    </row>
    <row r="1035" spans="2:54" x14ac:dyDescent="0.3">
      <c r="B1035" s="38" t="s">
        <v>546</v>
      </c>
      <c r="C1035" s="38" t="s">
        <v>118</v>
      </c>
      <c r="D1035" s="38" t="s">
        <v>94</v>
      </c>
      <c r="E1035" s="39" t="str">
        <f t="shared" si="3157"/>
        <v>0603</v>
      </c>
      <c r="F1035" s="38" t="s">
        <v>179</v>
      </c>
      <c r="G1035" s="39"/>
      <c r="H1035" s="40" t="s">
        <v>49</v>
      </c>
      <c r="I1035" s="18">
        <f t="shared" si="3249"/>
        <v>125.9</v>
      </c>
      <c r="J1035" s="18">
        <f t="shared" si="3250"/>
        <v>125.9</v>
      </c>
      <c r="K1035" s="18">
        <f t="shared" si="3251"/>
        <v>125.9</v>
      </c>
      <c r="L1035" s="18">
        <f t="shared" si="3252"/>
        <v>0</v>
      </c>
      <c r="M1035" s="18">
        <f t="shared" si="3253"/>
        <v>0</v>
      </c>
      <c r="N1035" s="18">
        <f t="shared" si="3254"/>
        <v>0</v>
      </c>
      <c r="O1035" s="18">
        <f t="shared" si="3289"/>
        <v>0</v>
      </c>
      <c r="P1035" s="18">
        <f t="shared" si="3290"/>
        <v>70</v>
      </c>
      <c r="Q1035" s="18">
        <f t="shared" si="3291"/>
        <v>0</v>
      </c>
      <c r="R1035" s="18">
        <f t="shared" si="3292"/>
        <v>0</v>
      </c>
      <c r="S1035" s="18">
        <f t="shared" si="3293"/>
        <v>0</v>
      </c>
      <c r="T1035" s="18">
        <f t="shared" si="3169"/>
        <v>195.9</v>
      </c>
      <c r="U1035" s="18">
        <f t="shared" si="3170"/>
        <v>125.9</v>
      </c>
      <c r="V1035" s="18">
        <f t="shared" si="3171"/>
        <v>125.9</v>
      </c>
      <c r="W1035" s="18">
        <f t="shared" si="3294"/>
        <v>0</v>
      </c>
      <c r="X1035" s="18">
        <f t="shared" si="3295"/>
        <v>0</v>
      </c>
      <c r="Y1035" s="18">
        <f t="shared" si="3296"/>
        <v>0</v>
      </c>
      <c r="Z1035" s="18">
        <f t="shared" si="3297"/>
        <v>0</v>
      </c>
      <c r="AA1035" s="18">
        <f t="shared" si="3298"/>
        <v>0</v>
      </c>
      <c r="AB1035" s="18">
        <f t="shared" si="3299"/>
        <v>0</v>
      </c>
      <c r="AC1035" s="18">
        <f t="shared" si="3300"/>
        <v>0</v>
      </c>
      <c r="AD1035" s="18">
        <f t="shared" si="3301"/>
        <v>0</v>
      </c>
      <c r="AE1035" s="18">
        <f t="shared" si="3302"/>
        <v>0</v>
      </c>
      <c r="AF1035" s="41">
        <f t="shared" si="3303"/>
        <v>195.9</v>
      </c>
      <c r="AG1035" s="41">
        <f t="shared" si="3304"/>
        <v>0</v>
      </c>
      <c r="AH1035" s="41">
        <f t="shared" si="3305"/>
        <v>0</v>
      </c>
      <c r="AI1035" s="41">
        <f t="shared" si="3306"/>
        <v>0</v>
      </c>
      <c r="AJ1035" s="41">
        <f t="shared" si="3307"/>
        <v>0</v>
      </c>
      <c r="AK1035" s="41">
        <f t="shared" si="3308"/>
        <v>0</v>
      </c>
      <c r="AL1035" s="41">
        <f t="shared" si="3309"/>
        <v>195.89962</v>
      </c>
      <c r="AM1035" s="41">
        <f t="shared" si="3310"/>
        <v>0</v>
      </c>
      <c r="AN1035" s="41">
        <f t="shared" si="3311"/>
        <v>0</v>
      </c>
      <c r="AO1035" s="42">
        <f t="shared" si="3312"/>
        <v>195.89962</v>
      </c>
      <c r="AP1035" s="42">
        <f t="shared" si="3313"/>
        <v>195.9</v>
      </c>
      <c r="AQ1035" s="42">
        <f t="shared" si="3314"/>
        <v>0</v>
      </c>
      <c r="AR1035" s="42">
        <f t="shared" si="3315"/>
        <v>0</v>
      </c>
      <c r="AS1035" s="42">
        <f t="shared" si="3316"/>
        <v>0</v>
      </c>
      <c r="AT1035" s="42">
        <f t="shared" si="3317"/>
        <v>0</v>
      </c>
      <c r="AU1035" s="42">
        <f t="shared" si="3196"/>
        <v>195.9</v>
      </c>
      <c r="AV1035" s="42">
        <f t="shared" si="3197"/>
        <v>0</v>
      </c>
      <c r="AW1035" s="42">
        <f t="shared" si="3198"/>
        <v>195.9</v>
      </c>
      <c r="AX1035" s="42">
        <f t="shared" si="3199"/>
        <v>125.9</v>
      </c>
      <c r="AY1035" s="42">
        <f t="shared" si="3200"/>
        <v>125.9</v>
      </c>
      <c r="AZ1035" s="42">
        <f t="shared" si="3318"/>
        <v>0</v>
      </c>
      <c r="BA1035" s="43">
        <f t="shared" si="3202"/>
        <v>99.999806023481369</v>
      </c>
      <c r="BB1035" s="20"/>
    </row>
    <row r="1036" spans="2:54" ht="46.8" x14ac:dyDescent="0.3">
      <c r="B1036" s="38" t="s">
        <v>546</v>
      </c>
      <c r="C1036" s="38" t="s">
        <v>118</v>
      </c>
      <c r="D1036" s="38" t="s">
        <v>94</v>
      </c>
      <c r="E1036" s="39" t="str">
        <f t="shared" si="3157"/>
        <v>0603</v>
      </c>
      <c r="F1036" s="38" t="s">
        <v>215</v>
      </c>
      <c r="G1036" s="39"/>
      <c r="H1036" s="40" t="s">
        <v>216</v>
      </c>
      <c r="I1036" s="18">
        <f t="shared" si="3249"/>
        <v>125.9</v>
      </c>
      <c r="J1036" s="18">
        <f t="shared" si="3250"/>
        <v>125.9</v>
      </c>
      <c r="K1036" s="18">
        <f t="shared" si="3251"/>
        <v>125.9</v>
      </c>
      <c r="L1036" s="18">
        <f t="shared" si="3252"/>
        <v>0</v>
      </c>
      <c r="M1036" s="18">
        <f t="shared" si="3253"/>
        <v>0</v>
      </c>
      <c r="N1036" s="18">
        <f t="shared" si="3254"/>
        <v>0</v>
      </c>
      <c r="O1036" s="18">
        <f t="shared" si="3289"/>
        <v>0</v>
      </c>
      <c r="P1036" s="18">
        <f t="shared" si="3290"/>
        <v>70</v>
      </c>
      <c r="Q1036" s="18">
        <f t="shared" si="3291"/>
        <v>0</v>
      </c>
      <c r="R1036" s="18">
        <f t="shared" si="3292"/>
        <v>0</v>
      </c>
      <c r="S1036" s="18">
        <f t="shared" si="3293"/>
        <v>0</v>
      </c>
      <c r="T1036" s="18">
        <f t="shared" si="3169"/>
        <v>195.9</v>
      </c>
      <c r="U1036" s="18">
        <f t="shared" si="3170"/>
        <v>125.9</v>
      </c>
      <c r="V1036" s="18">
        <f t="shared" si="3171"/>
        <v>125.9</v>
      </c>
      <c r="W1036" s="18">
        <f t="shared" si="3294"/>
        <v>0</v>
      </c>
      <c r="X1036" s="18">
        <f t="shared" si="3295"/>
        <v>0</v>
      </c>
      <c r="Y1036" s="18">
        <f t="shared" si="3296"/>
        <v>0</v>
      </c>
      <c r="Z1036" s="18">
        <f t="shared" si="3297"/>
        <v>0</v>
      </c>
      <c r="AA1036" s="18">
        <f t="shared" si="3298"/>
        <v>0</v>
      </c>
      <c r="AB1036" s="18">
        <f t="shared" si="3299"/>
        <v>0</v>
      </c>
      <c r="AC1036" s="18">
        <f t="shared" si="3300"/>
        <v>0</v>
      </c>
      <c r="AD1036" s="18">
        <f t="shared" si="3301"/>
        <v>0</v>
      </c>
      <c r="AE1036" s="18">
        <f t="shared" si="3302"/>
        <v>0</v>
      </c>
      <c r="AF1036" s="41">
        <f t="shared" si="3303"/>
        <v>195.9</v>
      </c>
      <c r="AG1036" s="41">
        <f t="shared" si="3304"/>
        <v>0</v>
      </c>
      <c r="AH1036" s="41">
        <f t="shared" si="3305"/>
        <v>0</v>
      </c>
      <c r="AI1036" s="41">
        <f t="shared" si="3306"/>
        <v>0</v>
      </c>
      <c r="AJ1036" s="41">
        <f t="shared" si="3307"/>
        <v>0</v>
      </c>
      <c r="AK1036" s="41">
        <f t="shared" si="3308"/>
        <v>0</v>
      </c>
      <c r="AL1036" s="41">
        <f t="shared" si="3309"/>
        <v>195.89962</v>
      </c>
      <c r="AM1036" s="41">
        <f t="shared" si="3310"/>
        <v>0</v>
      </c>
      <c r="AN1036" s="41">
        <f t="shared" si="3311"/>
        <v>0</v>
      </c>
      <c r="AO1036" s="14">
        <f t="shared" si="3312"/>
        <v>195.89962</v>
      </c>
      <c r="AP1036" s="42">
        <f t="shared" si="3313"/>
        <v>195.9</v>
      </c>
      <c r="AQ1036" s="42">
        <f t="shared" si="3314"/>
        <v>0</v>
      </c>
      <c r="AR1036" s="42">
        <f t="shared" si="3315"/>
        <v>0</v>
      </c>
      <c r="AS1036" s="42">
        <f t="shared" si="3316"/>
        <v>0</v>
      </c>
      <c r="AT1036" s="42">
        <f t="shared" si="3317"/>
        <v>0</v>
      </c>
      <c r="AU1036" s="42">
        <f t="shared" si="3196"/>
        <v>195.9</v>
      </c>
      <c r="AV1036" s="42">
        <f t="shared" si="3197"/>
        <v>0</v>
      </c>
      <c r="AW1036" s="42">
        <f t="shared" si="3198"/>
        <v>195.9</v>
      </c>
      <c r="AX1036" s="42">
        <f t="shared" si="3199"/>
        <v>125.9</v>
      </c>
      <c r="AY1036" s="42">
        <f t="shared" si="3200"/>
        <v>125.9</v>
      </c>
      <c r="AZ1036" s="42">
        <f t="shared" si="3318"/>
        <v>0</v>
      </c>
      <c r="BA1036" s="43">
        <f t="shared" si="3202"/>
        <v>99.999806023481369</v>
      </c>
      <c r="BB1036" s="20"/>
    </row>
    <row r="1037" spans="2:54" x14ac:dyDescent="0.3">
      <c r="B1037" s="38" t="s">
        <v>546</v>
      </c>
      <c r="C1037" s="38" t="s">
        <v>118</v>
      </c>
      <c r="D1037" s="38" t="s">
        <v>94</v>
      </c>
      <c r="E1037" s="39" t="str">
        <f t="shared" si="3157"/>
        <v>0603</v>
      </c>
      <c r="F1037" s="38" t="s">
        <v>231</v>
      </c>
      <c r="G1037" s="39"/>
      <c r="H1037" s="40" t="s">
        <v>232</v>
      </c>
      <c r="I1037" s="18">
        <f t="shared" si="3249"/>
        <v>125.9</v>
      </c>
      <c r="J1037" s="18">
        <f t="shared" si="3250"/>
        <v>125.9</v>
      </c>
      <c r="K1037" s="18">
        <f t="shared" si="3251"/>
        <v>125.9</v>
      </c>
      <c r="L1037" s="18">
        <f t="shared" si="3252"/>
        <v>0</v>
      </c>
      <c r="M1037" s="18">
        <f t="shared" si="3253"/>
        <v>0</v>
      </c>
      <c r="N1037" s="18">
        <f t="shared" si="3254"/>
        <v>0</v>
      </c>
      <c r="O1037" s="18">
        <f t="shared" si="3289"/>
        <v>0</v>
      </c>
      <c r="P1037" s="18">
        <f t="shared" si="3290"/>
        <v>70</v>
      </c>
      <c r="Q1037" s="18">
        <f t="shared" si="3291"/>
        <v>0</v>
      </c>
      <c r="R1037" s="18">
        <f t="shared" si="3292"/>
        <v>0</v>
      </c>
      <c r="S1037" s="18">
        <f t="shared" si="3293"/>
        <v>0</v>
      </c>
      <c r="T1037" s="18">
        <f t="shared" si="3169"/>
        <v>195.9</v>
      </c>
      <c r="U1037" s="18">
        <f t="shared" si="3170"/>
        <v>125.9</v>
      </c>
      <c r="V1037" s="18">
        <f t="shared" si="3171"/>
        <v>125.9</v>
      </c>
      <c r="W1037" s="18">
        <f t="shared" si="3294"/>
        <v>0</v>
      </c>
      <c r="X1037" s="18">
        <f t="shared" si="3295"/>
        <v>0</v>
      </c>
      <c r="Y1037" s="18">
        <f t="shared" si="3296"/>
        <v>0</v>
      </c>
      <c r="Z1037" s="18">
        <f t="shared" si="3297"/>
        <v>0</v>
      </c>
      <c r="AA1037" s="18">
        <f t="shared" si="3298"/>
        <v>0</v>
      </c>
      <c r="AB1037" s="18">
        <f t="shared" si="3299"/>
        <v>0</v>
      </c>
      <c r="AC1037" s="18">
        <f t="shared" si="3300"/>
        <v>0</v>
      </c>
      <c r="AD1037" s="18">
        <f t="shared" si="3301"/>
        <v>0</v>
      </c>
      <c r="AE1037" s="18">
        <f t="shared" si="3302"/>
        <v>0</v>
      </c>
      <c r="AF1037" s="41">
        <f t="shared" si="3303"/>
        <v>195.9</v>
      </c>
      <c r="AG1037" s="41">
        <f t="shared" si="3304"/>
        <v>0</v>
      </c>
      <c r="AH1037" s="41">
        <f t="shared" si="3305"/>
        <v>0</v>
      </c>
      <c r="AI1037" s="41">
        <f t="shared" si="3306"/>
        <v>0</v>
      </c>
      <c r="AJ1037" s="41">
        <f t="shared" si="3307"/>
        <v>0</v>
      </c>
      <c r="AK1037" s="41">
        <f t="shared" si="3308"/>
        <v>0</v>
      </c>
      <c r="AL1037" s="41">
        <f t="shared" si="3309"/>
        <v>195.89962</v>
      </c>
      <c r="AM1037" s="41">
        <f t="shared" si="3310"/>
        <v>0</v>
      </c>
      <c r="AN1037" s="41">
        <f t="shared" si="3311"/>
        <v>0</v>
      </c>
      <c r="AO1037" s="42">
        <f t="shared" si="3312"/>
        <v>195.89962</v>
      </c>
      <c r="AP1037" s="42">
        <f t="shared" si="3313"/>
        <v>195.9</v>
      </c>
      <c r="AQ1037" s="42">
        <f t="shared" si="3314"/>
        <v>0</v>
      </c>
      <c r="AR1037" s="42">
        <f t="shared" si="3315"/>
        <v>0</v>
      </c>
      <c r="AS1037" s="42">
        <f t="shared" si="3316"/>
        <v>0</v>
      </c>
      <c r="AT1037" s="42">
        <f t="shared" si="3317"/>
        <v>0</v>
      </c>
      <c r="AU1037" s="42">
        <f t="shared" si="3196"/>
        <v>195.9</v>
      </c>
      <c r="AV1037" s="42">
        <f t="shared" si="3197"/>
        <v>0</v>
      </c>
      <c r="AW1037" s="42">
        <f t="shared" si="3198"/>
        <v>195.9</v>
      </c>
      <c r="AX1037" s="42">
        <f t="shared" si="3199"/>
        <v>125.9</v>
      </c>
      <c r="AY1037" s="42">
        <f t="shared" si="3200"/>
        <v>125.9</v>
      </c>
      <c r="AZ1037" s="42">
        <f t="shared" si="3318"/>
        <v>0</v>
      </c>
      <c r="BA1037" s="43">
        <f t="shared" si="3202"/>
        <v>99.999806023481369</v>
      </c>
      <c r="BB1037" s="20"/>
    </row>
    <row r="1038" spans="2:54" ht="31.2" x14ac:dyDescent="0.3">
      <c r="B1038" s="38" t="s">
        <v>546</v>
      </c>
      <c r="C1038" s="38" t="s">
        <v>118</v>
      </c>
      <c r="D1038" s="38" t="s">
        <v>94</v>
      </c>
      <c r="E1038" s="39" t="str">
        <f t="shared" si="3157"/>
        <v>0603</v>
      </c>
      <c r="F1038" s="38" t="s">
        <v>231</v>
      </c>
      <c r="G1038" s="38" t="s">
        <v>54</v>
      </c>
      <c r="H1038" s="40" t="s">
        <v>55</v>
      </c>
      <c r="I1038" s="62">
        <v>125.9</v>
      </c>
      <c r="J1038" s="62">
        <v>125.9</v>
      </c>
      <c r="K1038" s="62">
        <v>125.9</v>
      </c>
      <c r="L1038" s="62"/>
      <c r="M1038" s="62"/>
      <c r="N1038" s="62"/>
      <c r="O1038" s="62">
        <v>0</v>
      </c>
      <c r="P1038" s="62">
        <v>70</v>
      </c>
      <c r="Q1038" s="62">
        <v>0</v>
      </c>
      <c r="R1038" s="62">
        <v>0</v>
      </c>
      <c r="S1038" s="62"/>
      <c r="T1038" s="62">
        <f t="shared" si="3169"/>
        <v>195.9</v>
      </c>
      <c r="U1038" s="62">
        <f t="shared" si="3170"/>
        <v>125.9</v>
      </c>
      <c r="V1038" s="62">
        <f t="shared" si="3171"/>
        <v>125.9</v>
      </c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41">
        <v>195.9</v>
      </c>
      <c r="AG1038" s="41"/>
      <c r="AH1038" s="41">
        <v>0</v>
      </c>
      <c r="AI1038" s="41">
        <v>0</v>
      </c>
      <c r="AJ1038" s="41">
        <v>0</v>
      </c>
      <c r="AK1038" s="41">
        <v>0</v>
      </c>
      <c r="AL1038" s="41">
        <v>195.89962</v>
      </c>
      <c r="AM1038" s="63">
        <v>0</v>
      </c>
      <c r="AN1038" s="63">
        <v>0</v>
      </c>
      <c r="AO1038" s="67">
        <v>195.89962</v>
      </c>
      <c r="AP1038" s="64">
        <v>195.9</v>
      </c>
      <c r="AQ1038" s="64">
        <v>0</v>
      </c>
      <c r="AR1038" s="42">
        <v>0</v>
      </c>
      <c r="AS1038" s="42">
        <v>0</v>
      </c>
      <c r="AT1038" s="42">
        <v>0</v>
      </c>
      <c r="AU1038" s="64">
        <f t="shared" si="3196"/>
        <v>195.9</v>
      </c>
      <c r="AV1038" s="64">
        <f t="shared" si="3197"/>
        <v>0</v>
      </c>
      <c r="AW1038" s="42">
        <f t="shared" si="3198"/>
        <v>195.9</v>
      </c>
      <c r="AX1038" s="42">
        <f t="shared" si="3199"/>
        <v>125.9</v>
      </c>
      <c r="AY1038" s="42">
        <f t="shared" si="3200"/>
        <v>125.9</v>
      </c>
      <c r="AZ1038" s="64"/>
      <c r="BA1038" s="43">
        <f t="shared" si="3202"/>
        <v>99.999806023481369</v>
      </c>
      <c r="BB1038" s="44"/>
    </row>
    <row r="1039" spans="2:54" s="21" customFormat="1" ht="16.2" x14ac:dyDescent="0.3">
      <c r="B1039" s="51" t="s">
        <v>546</v>
      </c>
      <c r="C1039" s="22" t="s">
        <v>189</v>
      </c>
      <c r="D1039" s="22"/>
      <c r="E1039" s="23" t="str">
        <f t="shared" si="3157"/>
        <v>07</v>
      </c>
      <c r="F1039" s="22"/>
      <c r="G1039" s="22"/>
      <c r="H1039" s="24" t="s">
        <v>241</v>
      </c>
      <c r="I1039" s="25">
        <f t="shared" si="3249"/>
        <v>5845.7</v>
      </c>
      <c r="J1039" s="25">
        <f t="shared" si="3250"/>
        <v>5845.7</v>
      </c>
      <c r="K1039" s="25">
        <f t="shared" si="3251"/>
        <v>5845.7</v>
      </c>
      <c r="L1039" s="25">
        <f t="shared" si="3252"/>
        <v>0</v>
      </c>
      <c r="M1039" s="25">
        <f t="shared" si="3253"/>
        <v>0</v>
      </c>
      <c r="N1039" s="25">
        <f t="shared" si="3254"/>
        <v>0</v>
      </c>
      <c r="O1039" s="25">
        <f t="shared" si="3289"/>
        <v>0</v>
      </c>
      <c r="P1039" s="25">
        <f t="shared" si="3290"/>
        <v>0</v>
      </c>
      <c r="Q1039" s="25">
        <f t="shared" si="3291"/>
        <v>0</v>
      </c>
      <c r="R1039" s="25">
        <f t="shared" si="3292"/>
        <v>0</v>
      </c>
      <c r="S1039" s="25">
        <f t="shared" si="3293"/>
        <v>0</v>
      </c>
      <c r="T1039" s="25">
        <f t="shared" si="3169"/>
        <v>5845.7</v>
      </c>
      <c r="U1039" s="25">
        <f t="shared" si="3170"/>
        <v>5845.7</v>
      </c>
      <c r="V1039" s="25">
        <f t="shared" si="3171"/>
        <v>5845.7</v>
      </c>
      <c r="W1039" s="25">
        <f t="shared" si="3294"/>
        <v>0</v>
      </c>
      <c r="X1039" s="25">
        <f t="shared" si="3295"/>
        <v>0</v>
      </c>
      <c r="Y1039" s="25">
        <f t="shared" si="3296"/>
        <v>0</v>
      </c>
      <c r="Z1039" s="25">
        <f t="shared" si="3297"/>
        <v>0</v>
      </c>
      <c r="AA1039" s="25">
        <f t="shared" si="3298"/>
        <v>0</v>
      </c>
      <c r="AB1039" s="25">
        <f t="shared" si="3299"/>
        <v>0</v>
      </c>
      <c r="AC1039" s="25">
        <f t="shared" si="3300"/>
        <v>0</v>
      </c>
      <c r="AD1039" s="25">
        <f t="shared" si="3301"/>
        <v>0</v>
      </c>
      <c r="AE1039" s="25">
        <f t="shared" si="3302"/>
        <v>0</v>
      </c>
      <c r="AF1039" s="26">
        <f t="shared" si="3303"/>
        <v>5845.7</v>
      </c>
      <c r="AG1039" s="26">
        <f t="shared" si="3304"/>
        <v>0</v>
      </c>
      <c r="AH1039" s="26">
        <f t="shared" si="3305"/>
        <v>0</v>
      </c>
      <c r="AI1039" s="26">
        <f t="shared" si="3306"/>
        <v>0</v>
      </c>
      <c r="AJ1039" s="26">
        <f t="shared" si="3307"/>
        <v>0</v>
      </c>
      <c r="AK1039" s="26">
        <f t="shared" si="3308"/>
        <v>0</v>
      </c>
      <c r="AL1039" s="26">
        <f t="shared" si="3309"/>
        <v>5845.7</v>
      </c>
      <c r="AM1039" s="26">
        <f t="shared" si="3310"/>
        <v>0</v>
      </c>
      <c r="AN1039" s="26">
        <f t="shared" si="3311"/>
        <v>0</v>
      </c>
      <c r="AO1039" s="27">
        <f t="shared" si="3312"/>
        <v>5845.7</v>
      </c>
      <c r="AP1039" s="27">
        <f t="shared" si="3313"/>
        <v>5845.7</v>
      </c>
      <c r="AQ1039" s="27">
        <f t="shared" si="3314"/>
        <v>0</v>
      </c>
      <c r="AR1039" s="27">
        <f t="shared" si="3315"/>
        <v>0</v>
      </c>
      <c r="AS1039" s="27">
        <f t="shared" si="3316"/>
        <v>0</v>
      </c>
      <c r="AT1039" s="27">
        <f t="shared" si="3317"/>
        <v>0</v>
      </c>
      <c r="AU1039" s="27">
        <f t="shared" si="3196"/>
        <v>5845.7</v>
      </c>
      <c r="AV1039" s="27">
        <f t="shared" si="3197"/>
        <v>0</v>
      </c>
      <c r="AW1039" s="27">
        <f t="shared" si="3198"/>
        <v>5845.7</v>
      </c>
      <c r="AX1039" s="27">
        <f t="shared" si="3199"/>
        <v>5845.7</v>
      </c>
      <c r="AY1039" s="27">
        <f t="shared" si="3200"/>
        <v>5845.7</v>
      </c>
      <c r="AZ1039" s="27">
        <f t="shared" si="3318"/>
        <v>0</v>
      </c>
      <c r="BA1039" s="28">
        <f t="shared" si="3202"/>
        <v>100</v>
      </c>
      <c r="BB1039" s="20"/>
    </row>
    <row r="1040" spans="2:54" s="30" customFormat="1" ht="16.5" customHeight="1" x14ac:dyDescent="0.3">
      <c r="B1040" s="31" t="s">
        <v>546</v>
      </c>
      <c r="C1040" s="31" t="s">
        <v>189</v>
      </c>
      <c r="D1040" s="31" t="s">
        <v>189</v>
      </c>
      <c r="E1040" s="29" t="str">
        <f t="shared" si="3157"/>
        <v>0707</v>
      </c>
      <c r="F1040" s="31"/>
      <c r="G1040" s="31"/>
      <c r="H1040" s="32" t="s">
        <v>265</v>
      </c>
      <c r="I1040" s="33">
        <f t="shared" ref="I1040:S1040" si="3319">I1041+I1046</f>
        <v>5845.7</v>
      </c>
      <c r="J1040" s="33">
        <f t="shared" si="3319"/>
        <v>5845.7</v>
      </c>
      <c r="K1040" s="33">
        <f t="shared" si="3319"/>
        <v>5845.7</v>
      </c>
      <c r="L1040" s="33">
        <f t="shared" si="3319"/>
        <v>0</v>
      </c>
      <c r="M1040" s="33">
        <f t="shared" si="3319"/>
        <v>0</v>
      </c>
      <c r="N1040" s="33">
        <f t="shared" si="3319"/>
        <v>0</v>
      </c>
      <c r="O1040" s="33">
        <f t="shared" si="3319"/>
        <v>0</v>
      </c>
      <c r="P1040" s="33">
        <f t="shared" si="3319"/>
        <v>0</v>
      </c>
      <c r="Q1040" s="33">
        <f t="shared" si="3319"/>
        <v>0</v>
      </c>
      <c r="R1040" s="33">
        <f t="shared" si="3319"/>
        <v>0</v>
      </c>
      <c r="S1040" s="33">
        <f t="shared" si="3319"/>
        <v>0</v>
      </c>
      <c r="T1040" s="33">
        <f t="shared" si="3169"/>
        <v>5845.7</v>
      </c>
      <c r="U1040" s="33">
        <f t="shared" si="3170"/>
        <v>5845.7</v>
      </c>
      <c r="V1040" s="33">
        <f t="shared" si="3171"/>
        <v>5845.7</v>
      </c>
      <c r="W1040" s="33">
        <f t="shared" ref="W1040:AT1040" si="3320">W1041+W1046</f>
        <v>0</v>
      </c>
      <c r="X1040" s="33">
        <f t="shared" si="3320"/>
        <v>0</v>
      </c>
      <c r="Y1040" s="33">
        <f t="shared" si="3320"/>
        <v>0</v>
      </c>
      <c r="Z1040" s="33">
        <f t="shared" si="3320"/>
        <v>0</v>
      </c>
      <c r="AA1040" s="33">
        <f t="shared" si="3320"/>
        <v>0</v>
      </c>
      <c r="AB1040" s="33">
        <f t="shared" si="3320"/>
        <v>0</v>
      </c>
      <c r="AC1040" s="33">
        <f t="shared" si="3320"/>
        <v>0</v>
      </c>
      <c r="AD1040" s="33">
        <f t="shared" si="3320"/>
        <v>0</v>
      </c>
      <c r="AE1040" s="33">
        <f t="shared" si="3320"/>
        <v>0</v>
      </c>
      <c r="AF1040" s="34">
        <f t="shared" si="3320"/>
        <v>5845.7</v>
      </c>
      <c r="AG1040" s="34">
        <f t="shared" si="3320"/>
        <v>0</v>
      </c>
      <c r="AH1040" s="34">
        <f t="shared" si="3320"/>
        <v>0</v>
      </c>
      <c r="AI1040" s="34">
        <f t="shared" si="3320"/>
        <v>0</v>
      </c>
      <c r="AJ1040" s="34">
        <f t="shared" si="3320"/>
        <v>0</v>
      </c>
      <c r="AK1040" s="34">
        <f t="shared" si="3320"/>
        <v>0</v>
      </c>
      <c r="AL1040" s="34">
        <f t="shared" si="3320"/>
        <v>5845.7</v>
      </c>
      <c r="AM1040" s="34">
        <f t="shared" si="3320"/>
        <v>0</v>
      </c>
      <c r="AN1040" s="34">
        <f t="shared" si="3320"/>
        <v>0</v>
      </c>
      <c r="AO1040" s="35">
        <f t="shared" si="3320"/>
        <v>5845.7</v>
      </c>
      <c r="AP1040" s="36">
        <f t="shared" si="3320"/>
        <v>5845.7</v>
      </c>
      <c r="AQ1040" s="36">
        <f t="shared" si="3320"/>
        <v>0</v>
      </c>
      <c r="AR1040" s="36">
        <f t="shared" si="3320"/>
        <v>0</v>
      </c>
      <c r="AS1040" s="36">
        <f t="shared" si="3320"/>
        <v>0</v>
      </c>
      <c r="AT1040" s="36">
        <f t="shared" si="3320"/>
        <v>0</v>
      </c>
      <c r="AU1040" s="36">
        <f t="shared" si="3196"/>
        <v>5845.7</v>
      </c>
      <c r="AV1040" s="36">
        <f t="shared" si="3197"/>
        <v>0</v>
      </c>
      <c r="AW1040" s="36">
        <f t="shared" si="3198"/>
        <v>5845.7</v>
      </c>
      <c r="AX1040" s="36">
        <f t="shared" si="3199"/>
        <v>5845.7</v>
      </c>
      <c r="AY1040" s="36">
        <f t="shared" si="3200"/>
        <v>5845.7</v>
      </c>
      <c r="AZ1040" s="36">
        <f>AZ1041+AZ1046</f>
        <v>0</v>
      </c>
      <c r="BA1040" s="37">
        <f t="shared" si="3202"/>
        <v>100</v>
      </c>
      <c r="BB1040" s="20"/>
    </row>
    <row r="1041" spans="2:54" ht="31.2" x14ac:dyDescent="0.3">
      <c r="B1041" s="38" t="s">
        <v>546</v>
      </c>
      <c r="C1041" s="38" t="s">
        <v>189</v>
      </c>
      <c r="D1041" s="38" t="s">
        <v>189</v>
      </c>
      <c r="E1041" s="39" t="str">
        <f t="shared" si="3157"/>
        <v>0707</v>
      </c>
      <c r="F1041" s="38" t="s">
        <v>106</v>
      </c>
      <c r="G1041" s="39"/>
      <c r="H1041" s="40" t="s">
        <v>107</v>
      </c>
      <c r="I1041" s="18">
        <f t="shared" ref="I1041:I1068" si="3321">I1042</f>
        <v>5215.7</v>
      </c>
      <c r="J1041" s="18">
        <f t="shared" ref="J1041:J1068" si="3322">J1042</f>
        <v>5215.7</v>
      </c>
      <c r="K1041" s="18">
        <f t="shared" ref="K1041:K1068" si="3323">K1042</f>
        <v>5215.7</v>
      </c>
      <c r="L1041" s="18">
        <f t="shared" ref="L1041:L1068" si="3324">L1042</f>
        <v>0</v>
      </c>
      <c r="M1041" s="18">
        <f t="shared" ref="M1041:M1068" si="3325">M1042</f>
        <v>0</v>
      </c>
      <c r="N1041" s="18">
        <f t="shared" ref="N1041:N1068" si="3326">N1042</f>
        <v>0</v>
      </c>
      <c r="O1041" s="18">
        <f t="shared" ref="O1041:O1051" si="3327">O1042</f>
        <v>0</v>
      </c>
      <c r="P1041" s="18">
        <f t="shared" ref="P1041:P1051" si="3328">P1042</f>
        <v>0</v>
      </c>
      <c r="Q1041" s="18">
        <f t="shared" ref="Q1041:Q1051" si="3329">Q1042</f>
        <v>0</v>
      </c>
      <c r="R1041" s="18">
        <f t="shared" ref="R1041:R1051" si="3330">R1042</f>
        <v>0</v>
      </c>
      <c r="S1041" s="18">
        <f t="shared" ref="S1041:S1068" si="3331">S1042</f>
        <v>0</v>
      </c>
      <c r="T1041" s="18">
        <f t="shared" si="3169"/>
        <v>5215.7</v>
      </c>
      <c r="U1041" s="18">
        <f t="shared" si="3170"/>
        <v>5215.7</v>
      </c>
      <c r="V1041" s="18">
        <f t="shared" si="3171"/>
        <v>5215.7</v>
      </c>
      <c r="W1041" s="18">
        <f t="shared" ref="W1041:W1071" si="3332">W1042</f>
        <v>0</v>
      </c>
      <c r="X1041" s="18">
        <f t="shared" ref="X1041:X1071" si="3333">X1042</f>
        <v>0</v>
      </c>
      <c r="Y1041" s="18">
        <f t="shared" ref="Y1041:Y1071" si="3334">Y1042</f>
        <v>0</v>
      </c>
      <c r="Z1041" s="18">
        <f t="shared" ref="Z1041:Z1071" si="3335">Z1042</f>
        <v>0</v>
      </c>
      <c r="AA1041" s="18">
        <f t="shared" ref="AA1041:AA1071" si="3336">AA1042</f>
        <v>0</v>
      </c>
      <c r="AB1041" s="18">
        <f t="shared" ref="AB1041:AB1071" si="3337">AB1042</f>
        <v>0</v>
      </c>
      <c r="AC1041" s="18">
        <f t="shared" ref="AC1041:AC1071" si="3338">AC1042</f>
        <v>0</v>
      </c>
      <c r="AD1041" s="18">
        <f t="shared" ref="AD1041:AD1071" si="3339">AD1042</f>
        <v>0</v>
      </c>
      <c r="AE1041" s="18">
        <f t="shared" ref="AE1041:AE1071" si="3340">AE1042</f>
        <v>0</v>
      </c>
      <c r="AF1041" s="41">
        <f t="shared" ref="AF1041:AF1051" si="3341">AF1042</f>
        <v>5215.7</v>
      </c>
      <c r="AG1041" s="41">
        <f t="shared" ref="AG1041:AG1051" si="3342">AG1042</f>
        <v>0</v>
      </c>
      <c r="AH1041" s="41">
        <f t="shared" ref="AH1041:AH1051" si="3343">AH1042</f>
        <v>0</v>
      </c>
      <c r="AI1041" s="41">
        <f t="shared" ref="AI1041:AI1051" si="3344">AI1042</f>
        <v>0</v>
      </c>
      <c r="AJ1041" s="41">
        <f t="shared" ref="AJ1041:AJ1051" si="3345">AJ1042</f>
        <v>0</v>
      </c>
      <c r="AK1041" s="41">
        <f t="shared" ref="AK1041:AK1051" si="3346">AK1042</f>
        <v>0</v>
      </c>
      <c r="AL1041" s="41">
        <f t="shared" ref="AL1041:AL1051" si="3347">AL1042</f>
        <v>5215.7</v>
      </c>
      <c r="AM1041" s="41">
        <f t="shared" ref="AM1041:AM1051" si="3348">AM1042</f>
        <v>0</v>
      </c>
      <c r="AN1041" s="41">
        <f t="shared" ref="AN1041:AN1051" si="3349">AN1042</f>
        <v>0</v>
      </c>
      <c r="AO1041" s="42">
        <f t="shared" ref="AO1041:AO1051" si="3350">AO1042</f>
        <v>5215.7</v>
      </c>
      <c r="AP1041" s="42">
        <f t="shared" ref="AP1041:AP1051" si="3351">AP1042</f>
        <v>5215.7</v>
      </c>
      <c r="AQ1041" s="42">
        <f t="shared" ref="AQ1041:AQ1051" si="3352">AQ1042</f>
        <v>0</v>
      </c>
      <c r="AR1041" s="42">
        <f t="shared" ref="AR1041:AR1051" si="3353">AR1042</f>
        <v>0</v>
      </c>
      <c r="AS1041" s="42">
        <f t="shared" ref="AS1041:AS1051" si="3354">AS1042</f>
        <v>0</v>
      </c>
      <c r="AT1041" s="42">
        <f t="shared" ref="AT1041:AT1051" si="3355">AT1042</f>
        <v>0</v>
      </c>
      <c r="AU1041" s="42">
        <f t="shared" si="3196"/>
        <v>5215.7</v>
      </c>
      <c r="AV1041" s="42">
        <f t="shared" si="3197"/>
        <v>0</v>
      </c>
      <c r="AW1041" s="42">
        <f t="shared" si="3198"/>
        <v>5215.7</v>
      </c>
      <c r="AX1041" s="42">
        <f t="shared" si="3199"/>
        <v>5215.7</v>
      </c>
      <c r="AY1041" s="42">
        <f t="shared" si="3200"/>
        <v>5215.7</v>
      </c>
      <c r="AZ1041" s="42">
        <f t="shared" ref="AZ1041:AZ1068" si="3356">AZ1042</f>
        <v>0</v>
      </c>
      <c r="BA1041" s="43">
        <f t="shared" si="3202"/>
        <v>100</v>
      </c>
      <c r="BB1041" s="20"/>
    </row>
    <row r="1042" spans="2:54" x14ac:dyDescent="0.3">
      <c r="B1042" s="38" t="s">
        <v>546</v>
      </c>
      <c r="C1042" s="38" t="s">
        <v>189</v>
      </c>
      <c r="D1042" s="38" t="s">
        <v>189</v>
      </c>
      <c r="E1042" s="39" t="str">
        <f t="shared" si="3157"/>
        <v>0707</v>
      </c>
      <c r="F1042" s="38" t="s">
        <v>164</v>
      </c>
      <c r="G1042" s="39"/>
      <c r="H1042" s="40" t="s">
        <v>49</v>
      </c>
      <c r="I1042" s="18">
        <f t="shared" si="3321"/>
        <v>5215.7</v>
      </c>
      <c r="J1042" s="18">
        <f t="shared" si="3322"/>
        <v>5215.7</v>
      </c>
      <c r="K1042" s="18">
        <f t="shared" si="3323"/>
        <v>5215.7</v>
      </c>
      <c r="L1042" s="18">
        <f t="shared" si="3324"/>
        <v>0</v>
      </c>
      <c r="M1042" s="18">
        <f t="shared" si="3325"/>
        <v>0</v>
      </c>
      <c r="N1042" s="18">
        <f t="shared" si="3326"/>
        <v>0</v>
      </c>
      <c r="O1042" s="18">
        <f t="shared" si="3327"/>
        <v>0</v>
      </c>
      <c r="P1042" s="18">
        <f t="shared" si="3328"/>
        <v>0</v>
      </c>
      <c r="Q1042" s="18">
        <f t="shared" si="3329"/>
        <v>0</v>
      </c>
      <c r="R1042" s="18">
        <f t="shared" si="3330"/>
        <v>0</v>
      </c>
      <c r="S1042" s="18">
        <f t="shared" si="3331"/>
        <v>0</v>
      </c>
      <c r="T1042" s="18">
        <f t="shared" si="3169"/>
        <v>5215.7</v>
      </c>
      <c r="U1042" s="18">
        <f t="shared" si="3170"/>
        <v>5215.7</v>
      </c>
      <c r="V1042" s="18">
        <f t="shared" si="3171"/>
        <v>5215.7</v>
      </c>
      <c r="W1042" s="18">
        <f t="shared" si="3332"/>
        <v>0</v>
      </c>
      <c r="X1042" s="18">
        <f t="shared" si="3333"/>
        <v>0</v>
      </c>
      <c r="Y1042" s="18">
        <f t="shared" si="3334"/>
        <v>0</v>
      </c>
      <c r="Z1042" s="18">
        <f t="shared" si="3335"/>
        <v>0</v>
      </c>
      <c r="AA1042" s="18">
        <f t="shared" si="3336"/>
        <v>0</v>
      </c>
      <c r="AB1042" s="18">
        <f t="shared" si="3337"/>
        <v>0</v>
      </c>
      <c r="AC1042" s="18">
        <f t="shared" si="3338"/>
        <v>0</v>
      </c>
      <c r="AD1042" s="18">
        <f t="shared" si="3339"/>
        <v>0</v>
      </c>
      <c r="AE1042" s="18">
        <f t="shared" si="3340"/>
        <v>0</v>
      </c>
      <c r="AF1042" s="41">
        <f t="shared" si="3341"/>
        <v>5215.7</v>
      </c>
      <c r="AG1042" s="41">
        <f t="shared" si="3342"/>
        <v>0</v>
      </c>
      <c r="AH1042" s="41">
        <f t="shared" si="3343"/>
        <v>0</v>
      </c>
      <c r="AI1042" s="41">
        <f t="shared" si="3344"/>
        <v>0</v>
      </c>
      <c r="AJ1042" s="41">
        <f t="shared" si="3345"/>
        <v>0</v>
      </c>
      <c r="AK1042" s="41">
        <f t="shared" si="3346"/>
        <v>0</v>
      </c>
      <c r="AL1042" s="41">
        <f t="shared" si="3347"/>
        <v>5215.7</v>
      </c>
      <c r="AM1042" s="41">
        <f t="shared" si="3348"/>
        <v>0</v>
      </c>
      <c r="AN1042" s="41">
        <f t="shared" si="3349"/>
        <v>0</v>
      </c>
      <c r="AO1042" s="14">
        <f t="shared" si="3350"/>
        <v>5215.7</v>
      </c>
      <c r="AP1042" s="42">
        <f t="shared" si="3351"/>
        <v>5215.7</v>
      </c>
      <c r="AQ1042" s="42">
        <f t="shared" si="3352"/>
        <v>0</v>
      </c>
      <c r="AR1042" s="42">
        <f t="shared" si="3353"/>
        <v>0</v>
      </c>
      <c r="AS1042" s="42">
        <f t="shared" si="3354"/>
        <v>0</v>
      </c>
      <c r="AT1042" s="42">
        <f t="shared" si="3355"/>
        <v>0</v>
      </c>
      <c r="AU1042" s="42">
        <f t="shared" si="3196"/>
        <v>5215.7</v>
      </c>
      <c r="AV1042" s="42">
        <f t="shared" si="3197"/>
        <v>0</v>
      </c>
      <c r="AW1042" s="42">
        <f t="shared" si="3198"/>
        <v>5215.7</v>
      </c>
      <c r="AX1042" s="42">
        <f t="shared" si="3199"/>
        <v>5215.7</v>
      </c>
      <c r="AY1042" s="42">
        <f t="shared" si="3200"/>
        <v>5215.7</v>
      </c>
      <c r="AZ1042" s="42">
        <f t="shared" si="3356"/>
        <v>0</v>
      </c>
      <c r="BA1042" s="43">
        <f t="shared" si="3202"/>
        <v>100</v>
      </c>
      <c r="BB1042" s="20"/>
    </row>
    <row r="1043" spans="2:54" ht="46.8" x14ac:dyDescent="0.3">
      <c r="B1043" s="38" t="s">
        <v>546</v>
      </c>
      <c r="C1043" s="38" t="s">
        <v>189</v>
      </c>
      <c r="D1043" s="38" t="s">
        <v>189</v>
      </c>
      <c r="E1043" s="39" t="str">
        <f t="shared" si="3157"/>
        <v>0707</v>
      </c>
      <c r="F1043" s="38" t="s">
        <v>280</v>
      </c>
      <c r="G1043" s="39"/>
      <c r="H1043" s="40" t="s">
        <v>281</v>
      </c>
      <c r="I1043" s="18">
        <f t="shared" si="3321"/>
        <v>5215.7</v>
      </c>
      <c r="J1043" s="18">
        <f t="shared" si="3322"/>
        <v>5215.7</v>
      </c>
      <c r="K1043" s="18">
        <f t="shared" si="3323"/>
        <v>5215.7</v>
      </c>
      <c r="L1043" s="18">
        <f t="shared" si="3324"/>
        <v>0</v>
      </c>
      <c r="M1043" s="18">
        <f t="shared" si="3325"/>
        <v>0</v>
      </c>
      <c r="N1043" s="18">
        <f t="shared" si="3326"/>
        <v>0</v>
      </c>
      <c r="O1043" s="18">
        <f t="shared" si="3327"/>
        <v>0</v>
      </c>
      <c r="P1043" s="18">
        <f t="shared" si="3328"/>
        <v>0</v>
      </c>
      <c r="Q1043" s="18">
        <f t="shared" si="3329"/>
        <v>0</v>
      </c>
      <c r="R1043" s="18">
        <f t="shared" si="3330"/>
        <v>0</v>
      </c>
      <c r="S1043" s="18">
        <f t="shared" si="3331"/>
        <v>0</v>
      </c>
      <c r="T1043" s="18">
        <f t="shared" si="3169"/>
        <v>5215.7</v>
      </c>
      <c r="U1043" s="18">
        <f t="shared" si="3170"/>
        <v>5215.7</v>
      </c>
      <c r="V1043" s="18">
        <f t="shared" si="3171"/>
        <v>5215.7</v>
      </c>
      <c r="W1043" s="18">
        <f t="shared" si="3332"/>
        <v>0</v>
      </c>
      <c r="X1043" s="18">
        <f t="shared" si="3333"/>
        <v>0</v>
      </c>
      <c r="Y1043" s="18">
        <f t="shared" si="3334"/>
        <v>0</v>
      </c>
      <c r="Z1043" s="18">
        <f t="shared" si="3335"/>
        <v>0</v>
      </c>
      <c r="AA1043" s="18">
        <f t="shared" si="3336"/>
        <v>0</v>
      </c>
      <c r="AB1043" s="18">
        <f t="shared" si="3337"/>
        <v>0</v>
      </c>
      <c r="AC1043" s="18">
        <f t="shared" si="3338"/>
        <v>0</v>
      </c>
      <c r="AD1043" s="18">
        <f t="shared" si="3339"/>
        <v>0</v>
      </c>
      <c r="AE1043" s="18">
        <f t="shared" si="3340"/>
        <v>0</v>
      </c>
      <c r="AF1043" s="41">
        <f t="shared" si="3341"/>
        <v>5215.7</v>
      </c>
      <c r="AG1043" s="41">
        <f t="shared" si="3342"/>
        <v>0</v>
      </c>
      <c r="AH1043" s="41">
        <f t="shared" si="3343"/>
        <v>0</v>
      </c>
      <c r="AI1043" s="41">
        <f t="shared" si="3344"/>
        <v>0</v>
      </c>
      <c r="AJ1043" s="41">
        <f t="shared" si="3345"/>
        <v>0</v>
      </c>
      <c r="AK1043" s="41">
        <f t="shared" si="3346"/>
        <v>0</v>
      </c>
      <c r="AL1043" s="41">
        <f t="shared" si="3347"/>
        <v>5215.7</v>
      </c>
      <c r="AM1043" s="41">
        <f t="shared" si="3348"/>
        <v>0</v>
      </c>
      <c r="AN1043" s="41">
        <f t="shared" si="3349"/>
        <v>0</v>
      </c>
      <c r="AO1043" s="42">
        <f t="shared" si="3350"/>
        <v>5215.7</v>
      </c>
      <c r="AP1043" s="42">
        <f t="shared" si="3351"/>
        <v>5215.7</v>
      </c>
      <c r="AQ1043" s="42">
        <f t="shared" si="3352"/>
        <v>0</v>
      </c>
      <c r="AR1043" s="42">
        <f t="shared" si="3353"/>
        <v>0</v>
      </c>
      <c r="AS1043" s="42">
        <f t="shared" si="3354"/>
        <v>0</v>
      </c>
      <c r="AT1043" s="42">
        <f t="shared" si="3355"/>
        <v>0</v>
      </c>
      <c r="AU1043" s="42">
        <f t="shared" si="3196"/>
        <v>5215.7</v>
      </c>
      <c r="AV1043" s="42">
        <f t="shared" si="3197"/>
        <v>0</v>
      </c>
      <c r="AW1043" s="42">
        <f t="shared" si="3198"/>
        <v>5215.7</v>
      </c>
      <c r="AX1043" s="42">
        <f t="shared" si="3199"/>
        <v>5215.7</v>
      </c>
      <c r="AY1043" s="42">
        <f t="shared" si="3200"/>
        <v>5215.7</v>
      </c>
      <c r="AZ1043" s="42">
        <f t="shared" si="3356"/>
        <v>0</v>
      </c>
      <c r="BA1043" s="43">
        <f t="shared" si="3202"/>
        <v>100</v>
      </c>
      <c r="BB1043" s="20"/>
    </row>
    <row r="1044" spans="2:54" ht="62.4" x14ac:dyDescent="0.3">
      <c r="B1044" s="38" t="s">
        <v>546</v>
      </c>
      <c r="C1044" s="38" t="s">
        <v>189</v>
      </c>
      <c r="D1044" s="38" t="s">
        <v>189</v>
      </c>
      <c r="E1044" s="39" t="str">
        <f t="shared" si="3157"/>
        <v>0707</v>
      </c>
      <c r="F1044" s="38" t="s">
        <v>540</v>
      </c>
      <c r="G1044" s="39"/>
      <c r="H1044" s="40" t="s">
        <v>541</v>
      </c>
      <c r="I1044" s="18">
        <f t="shared" si="3321"/>
        <v>5215.7</v>
      </c>
      <c r="J1044" s="18">
        <f t="shared" si="3322"/>
        <v>5215.7</v>
      </c>
      <c r="K1044" s="18">
        <f t="shared" si="3323"/>
        <v>5215.7</v>
      </c>
      <c r="L1044" s="18">
        <f t="shared" si="3324"/>
        <v>0</v>
      </c>
      <c r="M1044" s="18">
        <f t="shared" si="3325"/>
        <v>0</v>
      </c>
      <c r="N1044" s="18">
        <f t="shared" si="3326"/>
        <v>0</v>
      </c>
      <c r="O1044" s="18">
        <f t="shared" si="3327"/>
        <v>0</v>
      </c>
      <c r="P1044" s="18">
        <f t="shared" si="3328"/>
        <v>0</v>
      </c>
      <c r="Q1044" s="18">
        <f t="shared" si="3329"/>
        <v>0</v>
      </c>
      <c r="R1044" s="18">
        <f t="shared" si="3330"/>
        <v>0</v>
      </c>
      <c r="S1044" s="18">
        <f t="shared" si="3331"/>
        <v>0</v>
      </c>
      <c r="T1044" s="18">
        <f t="shared" si="3169"/>
        <v>5215.7</v>
      </c>
      <c r="U1044" s="18">
        <f t="shared" si="3170"/>
        <v>5215.7</v>
      </c>
      <c r="V1044" s="18">
        <f t="shared" si="3171"/>
        <v>5215.7</v>
      </c>
      <c r="W1044" s="18">
        <f t="shared" si="3332"/>
        <v>0</v>
      </c>
      <c r="X1044" s="18">
        <f t="shared" si="3333"/>
        <v>0</v>
      </c>
      <c r="Y1044" s="18">
        <f t="shared" si="3334"/>
        <v>0</v>
      </c>
      <c r="Z1044" s="18">
        <f t="shared" si="3335"/>
        <v>0</v>
      </c>
      <c r="AA1044" s="18">
        <f t="shared" si="3336"/>
        <v>0</v>
      </c>
      <c r="AB1044" s="18">
        <f t="shared" si="3337"/>
        <v>0</v>
      </c>
      <c r="AC1044" s="18">
        <f t="shared" si="3338"/>
        <v>0</v>
      </c>
      <c r="AD1044" s="18">
        <f t="shared" si="3339"/>
        <v>0</v>
      </c>
      <c r="AE1044" s="18">
        <f t="shared" si="3340"/>
        <v>0</v>
      </c>
      <c r="AF1044" s="41">
        <f t="shared" si="3341"/>
        <v>5215.7</v>
      </c>
      <c r="AG1044" s="41">
        <f t="shared" si="3342"/>
        <v>0</v>
      </c>
      <c r="AH1044" s="41">
        <f t="shared" si="3343"/>
        <v>0</v>
      </c>
      <c r="AI1044" s="41">
        <f t="shared" si="3344"/>
        <v>0</v>
      </c>
      <c r="AJ1044" s="41">
        <f t="shared" si="3345"/>
        <v>0</v>
      </c>
      <c r="AK1044" s="41">
        <f t="shared" si="3346"/>
        <v>0</v>
      </c>
      <c r="AL1044" s="41">
        <f t="shared" si="3347"/>
        <v>5215.7</v>
      </c>
      <c r="AM1044" s="41">
        <f t="shared" si="3348"/>
        <v>0</v>
      </c>
      <c r="AN1044" s="41">
        <f t="shared" si="3349"/>
        <v>0</v>
      </c>
      <c r="AO1044" s="14">
        <f t="shared" si="3350"/>
        <v>5215.7</v>
      </c>
      <c r="AP1044" s="42">
        <f t="shared" si="3351"/>
        <v>5215.7</v>
      </c>
      <c r="AQ1044" s="42">
        <f t="shared" si="3352"/>
        <v>0</v>
      </c>
      <c r="AR1044" s="42">
        <f t="shared" si="3353"/>
        <v>0</v>
      </c>
      <c r="AS1044" s="42">
        <f t="shared" si="3354"/>
        <v>0</v>
      </c>
      <c r="AT1044" s="42">
        <f t="shared" si="3355"/>
        <v>0</v>
      </c>
      <c r="AU1044" s="42">
        <f t="shared" si="3196"/>
        <v>5215.7</v>
      </c>
      <c r="AV1044" s="42">
        <f t="shared" si="3197"/>
        <v>0</v>
      </c>
      <c r="AW1044" s="42">
        <f t="shared" si="3198"/>
        <v>5215.7</v>
      </c>
      <c r="AX1044" s="42">
        <f t="shared" si="3199"/>
        <v>5215.7</v>
      </c>
      <c r="AY1044" s="42">
        <f t="shared" si="3200"/>
        <v>5215.7</v>
      </c>
      <c r="AZ1044" s="42">
        <f t="shared" si="3356"/>
        <v>0</v>
      </c>
      <c r="BA1044" s="43">
        <f t="shared" si="3202"/>
        <v>100</v>
      </c>
      <c r="BB1044" s="20"/>
    </row>
    <row r="1045" spans="2:54" ht="31.2" x14ac:dyDescent="0.3">
      <c r="B1045" s="38" t="s">
        <v>546</v>
      </c>
      <c r="C1045" s="38" t="s">
        <v>189</v>
      </c>
      <c r="D1045" s="38" t="s">
        <v>189</v>
      </c>
      <c r="E1045" s="39" t="str">
        <f t="shared" si="3157"/>
        <v>0707</v>
      </c>
      <c r="F1045" s="38" t="s">
        <v>540</v>
      </c>
      <c r="G1045" s="38" t="s">
        <v>150</v>
      </c>
      <c r="H1045" s="40" t="s">
        <v>151</v>
      </c>
      <c r="I1045" s="18">
        <v>5215.7</v>
      </c>
      <c r="J1045" s="18">
        <v>5215.7</v>
      </c>
      <c r="K1045" s="18">
        <v>5215.7</v>
      </c>
      <c r="L1045" s="18"/>
      <c r="M1045" s="18"/>
      <c r="N1045" s="18"/>
      <c r="O1045" s="18">
        <v>0</v>
      </c>
      <c r="P1045" s="18">
        <v>0</v>
      </c>
      <c r="Q1045" s="18">
        <v>0</v>
      </c>
      <c r="R1045" s="18">
        <v>0</v>
      </c>
      <c r="S1045" s="18"/>
      <c r="T1045" s="18">
        <f t="shared" si="3169"/>
        <v>5215.7</v>
      </c>
      <c r="U1045" s="18">
        <f t="shared" si="3170"/>
        <v>5215.7</v>
      </c>
      <c r="V1045" s="18">
        <f t="shared" si="3171"/>
        <v>5215.7</v>
      </c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41">
        <v>5215.7</v>
      </c>
      <c r="AG1045" s="41"/>
      <c r="AH1045" s="41">
        <v>0</v>
      </c>
      <c r="AI1045" s="41">
        <v>0</v>
      </c>
      <c r="AJ1045" s="41">
        <v>0</v>
      </c>
      <c r="AK1045" s="41">
        <v>0</v>
      </c>
      <c r="AL1045" s="41">
        <v>5215.7</v>
      </c>
      <c r="AM1045" s="41">
        <v>0</v>
      </c>
      <c r="AN1045" s="41">
        <v>0</v>
      </c>
      <c r="AO1045" s="42">
        <v>5215.7</v>
      </c>
      <c r="AP1045" s="42">
        <v>5215.7</v>
      </c>
      <c r="AQ1045" s="42">
        <v>0</v>
      </c>
      <c r="AR1045" s="42">
        <v>0</v>
      </c>
      <c r="AS1045" s="42">
        <v>0</v>
      </c>
      <c r="AT1045" s="42">
        <v>0</v>
      </c>
      <c r="AU1045" s="42">
        <f t="shared" si="3196"/>
        <v>5215.7</v>
      </c>
      <c r="AV1045" s="42">
        <f t="shared" si="3197"/>
        <v>0</v>
      </c>
      <c r="AW1045" s="42">
        <f t="shared" si="3198"/>
        <v>5215.7</v>
      </c>
      <c r="AX1045" s="42">
        <f t="shared" si="3199"/>
        <v>5215.7</v>
      </c>
      <c r="AY1045" s="42">
        <f t="shared" si="3200"/>
        <v>5215.7</v>
      </c>
      <c r="AZ1045" s="42"/>
      <c r="BA1045" s="43">
        <f t="shared" si="3202"/>
        <v>100</v>
      </c>
      <c r="BB1045" s="44"/>
    </row>
    <row r="1046" spans="2:54" ht="46.8" x14ac:dyDescent="0.3">
      <c r="B1046" s="38" t="s">
        <v>546</v>
      </c>
      <c r="C1046" s="38" t="s">
        <v>189</v>
      </c>
      <c r="D1046" s="38" t="s">
        <v>189</v>
      </c>
      <c r="E1046" s="39" t="str">
        <f t="shared" si="3157"/>
        <v>0707</v>
      </c>
      <c r="F1046" s="38" t="s">
        <v>258</v>
      </c>
      <c r="G1046" s="39"/>
      <c r="H1046" s="40" t="s">
        <v>259</v>
      </c>
      <c r="I1046" s="18">
        <f t="shared" si="3321"/>
        <v>630</v>
      </c>
      <c r="J1046" s="18">
        <f t="shared" si="3322"/>
        <v>630</v>
      </c>
      <c r="K1046" s="18">
        <f t="shared" si="3323"/>
        <v>630</v>
      </c>
      <c r="L1046" s="18">
        <f t="shared" si="3324"/>
        <v>0</v>
      </c>
      <c r="M1046" s="18">
        <f t="shared" si="3325"/>
        <v>0</v>
      </c>
      <c r="N1046" s="18">
        <f t="shared" si="3326"/>
        <v>0</v>
      </c>
      <c r="O1046" s="18">
        <f t="shared" si="3327"/>
        <v>0</v>
      </c>
      <c r="P1046" s="18">
        <f t="shared" si="3328"/>
        <v>0</v>
      </c>
      <c r="Q1046" s="18">
        <f t="shared" si="3329"/>
        <v>0</v>
      </c>
      <c r="R1046" s="18">
        <f t="shared" si="3330"/>
        <v>0</v>
      </c>
      <c r="S1046" s="18">
        <f t="shared" si="3331"/>
        <v>0</v>
      </c>
      <c r="T1046" s="18">
        <f t="shared" si="3169"/>
        <v>630</v>
      </c>
      <c r="U1046" s="18">
        <f t="shared" si="3170"/>
        <v>630</v>
      </c>
      <c r="V1046" s="18">
        <f t="shared" si="3171"/>
        <v>630</v>
      </c>
      <c r="W1046" s="18">
        <f t="shared" si="3332"/>
        <v>0</v>
      </c>
      <c r="X1046" s="18">
        <f t="shared" si="3333"/>
        <v>0</v>
      </c>
      <c r="Y1046" s="18">
        <f t="shared" si="3334"/>
        <v>0</v>
      </c>
      <c r="Z1046" s="18">
        <f t="shared" si="3335"/>
        <v>0</v>
      </c>
      <c r="AA1046" s="18">
        <f t="shared" si="3336"/>
        <v>0</v>
      </c>
      <c r="AB1046" s="18">
        <f t="shared" si="3337"/>
        <v>0</v>
      </c>
      <c r="AC1046" s="18">
        <f t="shared" si="3338"/>
        <v>0</v>
      </c>
      <c r="AD1046" s="18">
        <f t="shared" si="3339"/>
        <v>0</v>
      </c>
      <c r="AE1046" s="18">
        <f t="shared" si="3340"/>
        <v>0</v>
      </c>
      <c r="AF1046" s="41">
        <f t="shared" si="3341"/>
        <v>630</v>
      </c>
      <c r="AG1046" s="41">
        <f t="shared" si="3342"/>
        <v>0</v>
      </c>
      <c r="AH1046" s="41">
        <f t="shared" si="3343"/>
        <v>0</v>
      </c>
      <c r="AI1046" s="41">
        <f t="shared" si="3344"/>
        <v>0</v>
      </c>
      <c r="AJ1046" s="41">
        <f t="shared" si="3345"/>
        <v>0</v>
      </c>
      <c r="AK1046" s="41">
        <f t="shared" si="3346"/>
        <v>0</v>
      </c>
      <c r="AL1046" s="41">
        <f t="shared" si="3347"/>
        <v>630</v>
      </c>
      <c r="AM1046" s="41">
        <f t="shared" si="3348"/>
        <v>0</v>
      </c>
      <c r="AN1046" s="41">
        <f t="shared" si="3349"/>
        <v>0</v>
      </c>
      <c r="AO1046" s="14">
        <f t="shared" si="3350"/>
        <v>630</v>
      </c>
      <c r="AP1046" s="42">
        <f t="shared" si="3351"/>
        <v>630</v>
      </c>
      <c r="AQ1046" s="42">
        <f t="shared" si="3352"/>
        <v>0</v>
      </c>
      <c r="AR1046" s="42">
        <f t="shared" si="3353"/>
        <v>0</v>
      </c>
      <c r="AS1046" s="42">
        <f t="shared" si="3354"/>
        <v>0</v>
      </c>
      <c r="AT1046" s="42">
        <f t="shared" si="3355"/>
        <v>0</v>
      </c>
      <c r="AU1046" s="42">
        <f t="shared" si="3196"/>
        <v>630</v>
      </c>
      <c r="AV1046" s="42">
        <f t="shared" si="3197"/>
        <v>0</v>
      </c>
      <c r="AW1046" s="42">
        <f t="shared" si="3198"/>
        <v>630</v>
      </c>
      <c r="AX1046" s="42">
        <f t="shared" si="3199"/>
        <v>630</v>
      </c>
      <c r="AY1046" s="42">
        <f t="shared" si="3200"/>
        <v>630</v>
      </c>
      <c r="AZ1046" s="42">
        <f t="shared" si="3356"/>
        <v>0</v>
      </c>
      <c r="BA1046" s="43">
        <f t="shared" si="3202"/>
        <v>100</v>
      </c>
      <c r="BB1046" s="20"/>
    </row>
    <row r="1047" spans="2:54" x14ac:dyDescent="0.3">
      <c r="B1047" s="38" t="s">
        <v>546</v>
      </c>
      <c r="C1047" s="38" t="s">
        <v>189</v>
      </c>
      <c r="D1047" s="38" t="s">
        <v>189</v>
      </c>
      <c r="E1047" s="39" t="str">
        <f t="shared" si="3157"/>
        <v>0707</v>
      </c>
      <c r="F1047" s="38" t="s">
        <v>260</v>
      </c>
      <c r="G1047" s="39"/>
      <c r="H1047" s="40" t="s">
        <v>49</v>
      </c>
      <c r="I1047" s="18">
        <f t="shared" si="3321"/>
        <v>630</v>
      </c>
      <c r="J1047" s="18">
        <f t="shared" si="3322"/>
        <v>630</v>
      </c>
      <c r="K1047" s="18">
        <f t="shared" si="3323"/>
        <v>630</v>
      </c>
      <c r="L1047" s="18">
        <f t="shared" si="3324"/>
        <v>0</v>
      </c>
      <c r="M1047" s="18">
        <f t="shared" si="3325"/>
        <v>0</v>
      </c>
      <c r="N1047" s="18">
        <f t="shared" si="3326"/>
        <v>0</v>
      </c>
      <c r="O1047" s="18">
        <f t="shared" si="3327"/>
        <v>0</v>
      </c>
      <c r="P1047" s="18">
        <f t="shared" si="3328"/>
        <v>0</v>
      </c>
      <c r="Q1047" s="18">
        <f t="shared" si="3329"/>
        <v>0</v>
      </c>
      <c r="R1047" s="18">
        <f t="shared" si="3330"/>
        <v>0</v>
      </c>
      <c r="S1047" s="18">
        <f t="shared" si="3331"/>
        <v>0</v>
      </c>
      <c r="T1047" s="18">
        <f t="shared" si="3169"/>
        <v>630</v>
      </c>
      <c r="U1047" s="18">
        <f t="shared" si="3170"/>
        <v>630</v>
      </c>
      <c r="V1047" s="18">
        <f t="shared" si="3171"/>
        <v>630</v>
      </c>
      <c r="W1047" s="18">
        <f t="shared" si="3332"/>
        <v>0</v>
      </c>
      <c r="X1047" s="18">
        <f t="shared" si="3333"/>
        <v>0</v>
      </c>
      <c r="Y1047" s="18">
        <f t="shared" si="3334"/>
        <v>0</v>
      </c>
      <c r="Z1047" s="18">
        <f t="shared" si="3335"/>
        <v>0</v>
      </c>
      <c r="AA1047" s="18">
        <f t="shared" si="3336"/>
        <v>0</v>
      </c>
      <c r="AB1047" s="18">
        <f t="shared" si="3337"/>
        <v>0</v>
      </c>
      <c r="AC1047" s="18">
        <f t="shared" si="3338"/>
        <v>0</v>
      </c>
      <c r="AD1047" s="18">
        <f t="shared" si="3339"/>
        <v>0</v>
      </c>
      <c r="AE1047" s="18">
        <f t="shared" si="3340"/>
        <v>0</v>
      </c>
      <c r="AF1047" s="41">
        <f t="shared" si="3341"/>
        <v>630</v>
      </c>
      <c r="AG1047" s="41">
        <f t="shared" si="3342"/>
        <v>0</v>
      </c>
      <c r="AH1047" s="41">
        <f t="shared" si="3343"/>
        <v>0</v>
      </c>
      <c r="AI1047" s="41">
        <f t="shared" si="3344"/>
        <v>0</v>
      </c>
      <c r="AJ1047" s="41">
        <f t="shared" si="3345"/>
        <v>0</v>
      </c>
      <c r="AK1047" s="41">
        <f t="shared" si="3346"/>
        <v>0</v>
      </c>
      <c r="AL1047" s="41">
        <f t="shared" si="3347"/>
        <v>630</v>
      </c>
      <c r="AM1047" s="41">
        <f t="shared" si="3348"/>
        <v>0</v>
      </c>
      <c r="AN1047" s="41">
        <f t="shared" si="3349"/>
        <v>0</v>
      </c>
      <c r="AO1047" s="42">
        <f t="shared" si="3350"/>
        <v>630</v>
      </c>
      <c r="AP1047" s="42">
        <f t="shared" si="3351"/>
        <v>630</v>
      </c>
      <c r="AQ1047" s="42">
        <f t="shared" si="3352"/>
        <v>0</v>
      </c>
      <c r="AR1047" s="42">
        <f t="shared" si="3353"/>
        <v>0</v>
      </c>
      <c r="AS1047" s="42">
        <f t="shared" si="3354"/>
        <v>0</v>
      </c>
      <c r="AT1047" s="42">
        <f t="shared" si="3355"/>
        <v>0</v>
      </c>
      <c r="AU1047" s="42">
        <f t="shared" si="3196"/>
        <v>630</v>
      </c>
      <c r="AV1047" s="42">
        <f t="shared" si="3197"/>
        <v>0</v>
      </c>
      <c r="AW1047" s="42">
        <f t="shared" si="3198"/>
        <v>630</v>
      </c>
      <c r="AX1047" s="42">
        <f t="shared" si="3199"/>
        <v>630</v>
      </c>
      <c r="AY1047" s="42">
        <f t="shared" si="3200"/>
        <v>630</v>
      </c>
      <c r="AZ1047" s="42">
        <f t="shared" si="3356"/>
        <v>0</v>
      </c>
      <c r="BA1047" s="43">
        <f t="shared" si="3202"/>
        <v>100</v>
      </c>
      <c r="BB1047" s="20"/>
    </row>
    <row r="1048" spans="2:54" ht="31.2" x14ac:dyDescent="0.3">
      <c r="B1048" s="38" t="s">
        <v>546</v>
      </c>
      <c r="C1048" s="38" t="s">
        <v>189</v>
      </c>
      <c r="D1048" s="38" t="s">
        <v>189</v>
      </c>
      <c r="E1048" s="39" t="str">
        <f t="shared" si="3157"/>
        <v>0707</v>
      </c>
      <c r="F1048" s="38" t="s">
        <v>299</v>
      </c>
      <c r="G1048" s="39"/>
      <c r="H1048" s="40" t="s">
        <v>300</v>
      </c>
      <c r="I1048" s="18">
        <f t="shared" si="3321"/>
        <v>630</v>
      </c>
      <c r="J1048" s="18">
        <f t="shared" si="3322"/>
        <v>630</v>
      </c>
      <c r="K1048" s="18">
        <f t="shared" si="3323"/>
        <v>630</v>
      </c>
      <c r="L1048" s="18">
        <f t="shared" si="3324"/>
        <v>0</v>
      </c>
      <c r="M1048" s="18">
        <f t="shared" si="3325"/>
        <v>0</v>
      </c>
      <c r="N1048" s="18">
        <f t="shared" si="3326"/>
        <v>0</v>
      </c>
      <c r="O1048" s="18">
        <f t="shared" si="3327"/>
        <v>0</v>
      </c>
      <c r="P1048" s="18">
        <f t="shared" si="3328"/>
        <v>0</v>
      </c>
      <c r="Q1048" s="18">
        <f t="shared" si="3329"/>
        <v>0</v>
      </c>
      <c r="R1048" s="18">
        <f t="shared" si="3330"/>
        <v>0</v>
      </c>
      <c r="S1048" s="18">
        <f t="shared" si="3331"/>
        <v>0</v>
      </c>
      <c r="T1048" s="18">
        <f t="shared" si="3169"/>
        <v>630</v>
      </c>
      <c r="U1048" s="18">
        <f t="shared" si="3170"/>
        <v>630</v>
      </c>
      <c r="V1048" s="18">
        <f t="shared" si="3171"/>
        <v>630</v>
      </c>
      <c r="W1048" s="18">
        <f t="shared" si="3332"/>
        <v>0</v>
      </c>
      <c r="X1048" s="18">
        <f t="shared" si="3333"/>
        <v>0</v>
      </c>
      <c r="Y1048" s="18">
        <f t="shared" si="3334"/>
        <v>0</v>
      </c>
      <c r="Z1048" s="18">
        <f t="shared" si="3335"/>
        <v>0</v>
      </c>
      <c r="AA1048" s="18">
        <f t="shared" si="3336"/>
        <v>0</v>
      </c>
      <c r="AB1048" s="18">
        <f t="shared" si="3337"/>
        <v>0</v>
      </c>
      <c r="AC1048" s="18">
        <f t="shared" si="3338"/>
        <v>0</v>
      </c>
      <c r="AD1048" s="18">
        <f t="shared" si="3339"/>
        <v>0</v>
      </c>
      <c r="AE1048" s="18">
        <f t="shared" si="3340"/>
        <v>0</v>
      </c>
      <c r="AF1048" s="41">
        <f t="shared" si="3341"/>
        <v>630</v>
      </c>
      <c r="AG1048" s="41">
        <f t="shared" si="3342"/>
        <v>0</v>
      </c>
      <c r="AH1048" s="41">
        <f t="shared" si="3343"/>
        <v>0</v>
      </c>
      <c r="AI1048" s="41">
        <f t="shared" si="3344"/>
        <v>0</v>
      </c>
      <c r="AJ1048" s="41">
        <f t="shared" si="3345"/>
        <v>0</v>
      </c>
      <c r="AK1048" s="41">
        <f t="shared" si="3346"/>
        <v>0</v>
      </c>
      <c r="AL1048" s="41">
        <f t="shared" si="3347"/>
        <v>630</v>
      </c>
      <c r="AM1048" s="41">
        <f t="shared" si="3348"/>
        <v>0</v>
      </c>
      <c r="AN1048" s="41">
        <f t="shared" si="3349"/>
        <v>0</v>
      </c>
      <c r="AO1048" s="14">
        <f t="shared" si="3350"/>
        <v>630</v>
      </c>
      <c r="AP1048" s="42">
        <f t="shared" si="3351"/>
        <v>630</v>
      </c>
      <c r="AQ1048" s="42">
        <f t="shared" si="3352"/>
        <v>0</v>
      </c>
      <c r="AR1048" s="42">
        <f t="shared" si="3353"/>
        <v>0</v>
      </c>
      <c r="AS1048" s="42">
        <f t="shared" si="3354"/>
        <v>0</v>
      </c>
      <c r="AT1048" s="42">
        <f t="shared" si="3355"/>
        <v>0</v>
      </c>
      <c r="AU1048" s="42">
        <f t="shared" si="3196"/>
        <v>630</v>
      </c>
      <c r="AV1048" s="42">
        <f t="shared" si="3197"/>
        <v>0</v>
      </c>
      <c r="AW1048" s="42">
        <f t="shared" si="3198"/>
        <v>630</v>
      </c>
      <c r="AX1048" s="42">
        <f t="shared" si="3199"/>
        <v>630</v>
      </c>
      <c r="AY1048" s="42">
        <f t="shared" si="3200"/>
        <v>630</v>
      </c>
      <c r="AZ1048" s="42">
        <f t="shared" si="3356"/>
        <v>0</v>
      </c>
      <c r="BA1048" s="43">
        <f t="shared" si="3202"/>
        <v>100</v>
      </c>
      <c r="BB1048" s="20"/>
    </row>
    <row r="1049" spans="2:54" ht="46.8" x14ac:dyDescent="0.3">
      <c r="B1049" s="38" t="s">
        <v>546</v>
      </c>
      <c r="C1049" s="38" t="s">
        <v>189</v>
      </c>
      <c r="D1049" s="38" t="s">
        <v>189</v>
      </c>
      <c r="E1049" s="39" t="str">
        <f t="shared" si="3157"/>
        <v>0707</v>
      </c>
      <c r="F1049" s="38" t="s">
        <v>542</v>
      </c>
      <c r="G1049" s="39"/>
      <c r="H1049" s="40" t="s">
        <v>543</v>
      </c>
      <c r="I1049" s="18">
        <f t="shared" si="3321"/>
        <v>630</v>
      </c>
      <c r="J1049" s="18">
        <f t="shared" si="3322"/>
        <v>630</v>
      </c>
      <c r="K1049" s="18">
        <f t="shared" si="3323"/>
        <v>630</v>
      </c>
      <c r="L1049" s="18">
        <f t="shared" si="3324"/>
        <v>0</v>
      </c>
      <c r="M1049" s="18">
        <f t="shared" si="3325"/>
        <v>0</v>
      </c>
      <c r="N1049" s="18">
        <f t="shared" si="3326"/>
        <v>0</v>
      </c>
      <c r="O1049" s="18">
        <f t="shared" si="3327"/>
        <v>0</v>
      </c>
      <c r="P1049" s="18">
        <f t="shared" si="3328"/>
        <v>0</v>
      </c>
      <c r="Q1049" s="18">
        <f t="shared" si="3329"/>
        <v>0</v>
      </c>
      <c r="R1049" s="18">
        <f t="shared" si="3330"/>
        <v>0</v>
      </c>
      <c r="S1049" s="18">
        <f t="shared" si="3331"/>
        <v>0</v>
      </c>
      <c r="T1049" s="18">
        <f t="shared" si="3169"/>
        <v>630</v>
      </c>
      <c r="U1049" s="18">
        <f t="shared" si="3170"/>
        <v>630</v>
      </c>
      <c r="V1049" s="18">
        <f t="shared" si="3171"/>
        <v>630</v>
      </c>
      <c r="W1049" s="18">
        <f t="shared" si="3332"/>
        <v>0</v>
      </c>
      <c r="X1049" s="18">
        <f t="shared" si="3333"/>
        <v>0</v>
      </c>
      <c r="Y1049" s="18">
        <f t="shared" si="3334"/>
        <v>0</v>
      </c>
      <c r="Z1049" s="18">
        <f t="shared" si="3335"/>
        <v>0</v>
      </c>
      <c r="AA1049" s="18">
        <f t="shared" si="3336"/>
        <v>0</v>
      </c>
      <c r="AB1049" s="18">
        <f t="shared" si="3337"/>
        <v>0</v>
      </c>
      <c r="AC1049" s="18">
        <f t="shared" si="3338"/>
        <v>0</v>
      </c>
      <c r="AD1049" s="18">
        <f t="shared" si="3339"/>
        <v>0</v>
      </c>
      <c r="AE1049" s="18">
        <f t="shared" si="3340"/>
        <v>0</v>
      </c>
      <c r="AF1049" s="41">
        <f t="shared" si="3341"/>
        <v>630</v>
      </c>
      <c r="AG1049" s="41">
        <f t="shared" si="3342"/>
        <v>0</v>
      </c>
      <c r="AH1049" s="41">
        <f t="shared" si="3343"/>
        <v>0</v>
      </c>
      <c r="AI1049" s="41">
        <f t="shared" si="3344"/>
        <v>0</v>
      </c>
      <c r="AJ1049" s="41">
        <f t="shared" si="3345"/>
        <v>0</v>
      </c>
      <c r="AK1049" s="41">
        <f t="shared" si="3346"/>
        <v>0</v>
      </c>
      <c r="AL1049" s="41">
        <f t="shared" si="3347"/>
        <v>630</v>
      </c>
      <c r="AM1049" s="41">
        <f t="shared" si="3348"/>
        <v>0</v>
      </c>
      <c r="AN1049" s="41">
        <f t="shared" si="3349"/>
        <v>0</v>
      </c>
      <c r="AO1049" s="42">
        <f t="shared" si="3350"/>
        <v>630</v>
      </c>
      <c r="AP1049" s="42">
        <f t="shared" si="3351"/>
        <v>630</v>
      </c>
      <c r="AQ1049" s="42">
        <f t="shared" si="3352"/>
        <v>0</v>
      </c>
      <c r="AR1049" s="42">
        <f t="shared" si="3353"/>
        <v>0</v>
      </c>
      <c r="AS1049" s="42">
        <f t="shared" si="3354"/>
        <v>0</v>
      </c>
      <c r="AT1049" s="42">
        <f t="shared" si="3355"/>
        <v>0</v>
      </c>
      <c r="AU1049" s="42">
        <f t="shared" si="3196"/>
        <v>630</v>
      </c>
      <c r="AV1049" s="42">
        <f t="shared" si="3197"/>
        <v>0</v>
      </c>
      <c r="AW1049" s="42">
        <f t="shared" si="3198"/>
        <v>630</v>
      </c>
      <c r="AX1049" s="42">
        <f t="shared" si="3199"/>
        <v>630</v>
      </c>
      <c r="AY1049" s="42">
        <f t="shared" si="3200"/>
        <v>630</v>
      </c>
      <c r="AZ1049" s="42">
        <f t="shared" si="3356"/>
        <v>0</v>
      </c>
      <c r="BA1049" s="43">
        <f t="shared" si="3202"/>
        <v>100</v>
      </c>
      <c r="BB1049" s="20"/>
    </row>
    <row r="1050" spans="2:54" ht="31.2" x14ac:dyDescent="0.3">
      <c r="B1050" s="38" t="s">
        <v>546</v>
      </c>
      <c r="C1050" s="38" t="s">
        <v>189</v>
      </c>
      <c r="D1050" s="38" t="s">
        <v>189</v>
      </c>
      <c r="E1050" s="39" t="str">
        <f t="shared" si="3157"/>
        <v>0707</v>
      </c>
      <c r="F1050" s="38" t="s">
        <v>542</v>
      </c>
      <c r="G1050" s="38" t="s">
        <v>54</v>
      </c>
      <c r="H1050" s="40" t="s">
        <v>55</v>
      </c>
      <c r="I1050" s="18">
        <v>630</v>
      </c>
      <c r="J1050" s="18">
        <v>630</v>
      </c>
      <c r="K1050" s="18">
        <v>630</v>
      </c>
      <c r="L1050" s="18"/>
      <c r="M1050" s="18"/>
      <c r="N1050" s="18"/>
      <c r="O1050" s="18">
        <v>0</v>
      </c>
      <c r="P1050" s="18">
        <v>0</v>
      </c>
      <c r="Q1050" s="18">
        <v>0</v>
      </c>
      <c r="R1050" s="18">
        <v>0</v>
      </c>
      <c r="S1050" s="18"/>
      <c r="T1050" s="18">
        <f t="shared" si="3169"/>
        <v>630</v>
      </c>
      <c r="U1050" s="18">
        <f t="shared" si="3170"/>
        <v>630</v>
      </c>
      <c r="V1050" s="18">
        <f t="shared" si="3171"/>
        <v>630</v>
      </c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41">
        <v>630</v>
      </c>
      <c r="AG1050" s="41"/>
      <c r="AH1050" s="41">
        <v>0</v>
      </c>
      <c r="AI1050" s="41">
        <v>0</v>
      </c>
      <c r="AJ1050" s="41">
        <v>0</v>
      </c>
      <c r="AK1050" s="41">
        <v>0</v>
      </c>
      <c r="AL1050" s="41">
        <v>630</v>
      </c>
      <c r="AM1050" s="41">
        <v>0</v>
      </c>
      <c r="AN1050" s="41">
        <v>0</v>
      </c>
      <c r="AO1050" s="14">
        <v>630</v>
      </c>
      <c r="AP1050" s="42">
        <v>630</v>
      </c>
      <c r="AQ1050" s="42">
        <v>0</v>
      </c>
      <c r="AR1050" s="42">
        <v>0</v>
      </c>
      <c r="AS1050" s="42">
        <v>0</v>
      </c>
      <c r="AT1050" s="42">
        <v>0</v>
      </c>
      <c r="AU1050" s="42">
        <f t="shared" si="3196"/>
        <v>630</v>
      </c>
      <c r="AV1050" s="42">
        <f t="shared" si="3197"/>
        <v>0</v>
      </c>
      <c r="AW1050" s="42">
        <f t="shared" si="3198"/>
        <v>630</v>
      </c>
      <c r="AX1050" s="42">
        <f t="shared" si="3199"/>
        <v>630</v>
      </c>
      <c r="AY1050" s="42">
        <f t="shared" si="3200"/>
        <v>630</v>
      </c>
      <c r="AZ1050" s="42"/>
      <c r="BA1050" s="43">
        <f t="shared" si="3202"/>
        <v>100</v>
      </c>
      <c r="BB1050" s="44"/>
    </row>
    <row r="1051" spans="2:54" s="21" customFormat="1" ht="16.2" x14ac:dyDescent="0.3">
      <c r="B1051" s="51" t="s">
        <v>546</v>
      </c>
      <c r="C1051" s="22" t="s">
        <v>103</v>
      </c>
      <c r="D1051" s="22"/>
      <c r="E1051" s="23" t="str">
        <f t="shared" si="3157"/>
        <v>08</v>
      </c>
      <c r="F1051" s="22"/>
      <c r="G1051" s="22"/>
      <c r="H1051" s="24" t="s">
        <v>104</v>
      </c>
      <c r="I1051" s="25">
        <f t="shared" si="3321"/>
        <v>2223.3000000000002</v>
      </c>
      <c r="J1051" s="25">
        <f t="shared" si="3322"/>
        <v>2923.3</v>
      </c>
      <c r="K1051" s="25">
        <f t="shared" si="3323"/>
        <v>2223.3000000000002</v>
      </c>
      <c r="L1051" s="25">
        <f t="shared" si="3324"/>
        <v>0</v>
      </c>
      <c r="M1051" s="25">
        <f t="shared" si="3325"/>
        <v>0</v>
      </c>
      <c r="N1051" s="25">
        <f t="shared" si="3326"/>
        <v>0</v>
      </c>
      <c r="O1051" s="25">
        <f t="shared" si="3327"/>
        <v>0</v>
      </c>
      <c r="P1051" s="25">
        <f t="shared" si="3328"/>
        <v>0</v>
      </c>
      <c r="Q1051" s="25">
        <f t="shared" si="3329"/>
        <v>0</v>
      </c>
      <c r="R1051" s="25">
        <f t="shared" si="3330"/>
        <v>0</v>
      </c>
      <c r="S1051" s="25">
        <f t="shared" si="3331"/>
        <v>0</v>
      </c>
      <c r="T1051" s="25">
        <f t="shared" si="3169"/>
        <v>2223.3000000000002</v>
      </c>
      <c r="U1051" s="25">
        <f t="shared" si="3170"/>
        <v>2923.3</v>
      </c>
      <c r="V1051" s="25">
        <f t="shared" si="3171"/>
        <v>2223.3000000000002</v>
      </c>
      <c r="W1051" s="25">
        <f t="shared" si="3332"/>
        <v>0</v>
      </c>
      <c r="X1051" s="25">
        <f t="shared" si="3333"/>
        <v>0</v>
      </c>
      <c r="Y1051" s="25">
        <f t="shared" si="3334"/>
        <v>0</v>
      </c>
      <c r="Z1051" s="25">
        <f t="shared" si="3335"/>
        <v>0</v>
      </c>
      <c r="AA1051" s="25">
        <f t="shared" si="3336"/>
        <v>0</v>
      </c>
      <c r="AB1051" s="25">
        <f t="shared" si="3337"/>
        <v>0</v>
      </c>
      <c r="AC1051" s="25">
        <f t="shared" si="3338"/>
        <v>0</v>
      </c>
      <c r="AD1051" s="25">
        <f t="shared" si="3339"/>
        <v>0</v>
      </c>
      <c r="AE1051" s="25">
        <f t="shared" si="3340"/>
        <v>0</v>
      </c>
      <c r="AF1051" s="26">
        <f t="shared" si="3341"/>
        <v>7576.5092500000001</v>
      </c>
      <c r="AG1051" s="26">
        <f t="shared" si="3342"/>
        <v>0</v>
      </c>
      <c r="AH1051" s="26">
        <f t="shared" si="3343"/>
        <v>0</v>
      </c>
      <c r="AI1051" s="26">
        <f t="shared" si="3344"/>
        <v>0</v>
      </c>
      <c r="AJ1051" s="26">
        <f t="shared" si="3345"/>
        <v>0</v>
      </c>
      <c r="AK1051" s="26">
        <f t="shared" si="3346"/>
        <v>0</v>
      </c>
      <c r="AL1051" s="26">
        <f t="shared" si="3347"/>
        <v>7576.5092500000001</v>
      </c>
      <c r="AM1051" s="26">
        <f t="shared" si="3348"/>
        <v>0</v>
      </c>
      <c r="AN1051" s="26">
        <f t="shared" si="3349"/>
        <v>0</v>
      </c>
      <c r="AO1051" s="27">
        <f t="shared" si="3350"/>
        <v>4923.3437899999999</v>
      </c>
      <c r="AP1051" s="27">
        <f t="shared" si="3351"/>
        <v>7237.4000000000005</v>
      </c>
      <c r="AQ1051" s="27">
        <f t="shared" si="3352"/>
        <v>0</v>
      </c>
      <c r="AR1051" s="27">
        <f t="shared" si="3353"/>
        <v>0</v>
      </c>
      <c r="AS1051" s="27">
        <f t="shared" si="3354"/>
        <v>0</v>
      </c>
      <c r="AT1051" s="27">
        <f t="shared" si="3355"/>
        <v>0</v>
      </c>
      <c r="AU1051" s="27">
        <f t="shared" si="3196"/>
        <v>7237.4000000000005</v>
      </c>
      <c r="AV1051" s="27">
        <f t="shared" si="3197"/>
        <v>-5014.1000000000004</v>
      </c>
      <c r="AW1051" s="27">
        <f t="shared" si="3198"/>
        <v>2223.3000000000002</v>
      </c>
      <c r="AX1051" s="27">
        <f t="shared" si="3199"/>
        <v>2923.3</v>
      </c>
      <c r="AY1051" s="27">
        <f t="shared" si="3200"/>
        <v>2223.3000000000002</v>
      </c>
      <c r="AZ1051" s="27">
        <f t="shared" si="3356"/>
        <v>0</v>
      </c>
      <c r="BA1051" s="28">
        <f t="shared" si="3202"/>
        <v>100</v>
      </c>
      <c r="BB1051" s="20"/>
    </row>
    <row r="1052" spans="2:54" s="30" customFormat="1" x14ac:dyDescent="0.3">
      <c r="B1052" s="31" t="s">
        <v>546</v>
      </c>
      <c r="C1052" s="31" t="s">
        <v>103</v>
      </c>
      <c r="D1052" s="31" t="s">
        <v>42</v>
      </c>
      <c r="E1052" s="29" t="str">
        <f t="shared" si="3157"/>
        <v>0801</v>
      </c>
      <c r="F1052" s="31"/>
      <c r="G1052" s="31"/>
      <c r="H1052" s="32" t="s">
        <v>105</v>
      </c>
      <c r="I1052" s="33">
        <f t="shared" si="3321"/>
        <v>2223.3000000000002</v>
      </c>
      <c r="J1052" s="33">
        <f t="shared" si="3322"/>
        <v>2923.3</v>
      </c>
      <c r="K1052" s="33">
        <f t="shared" si="3323"/>
        <v>2223.3000000000002</v>
      </c>
      <c r="L1052" s="33">
        <f t="shared" si="3324"/>
        <v>0</v>
      </c>
      <c r="M1052" s="33">
        <f t="shared" si="3325"/>
        <v>0</v>
      </c>
      <c r="N1052" s="33">
        <f t="shared" si="3326"/>
        <v>0</v>
      </c>
      <c r="O1052" s="33">
        <f>O1053+O1058</f>
        <v>0</v>
      </c>
      <c r="P1052" s="33">
        <f>P1053+P1058</f>
        <v>0</v>
      </c>
      <c r="Q1052" s="33">
        <f>Q1053+Q1058</f>
        <v>0</v>
      </c>
      <c r="R1052" s="33">
        <f>R1053+R1058</f>
        <v>0</v>
      </c>
      <c r="S1052" s="33">
        <f t="shared" si="3331"/>
        <v>0</v>
      </c>
      <c r="T1052" s="33">
        <f t="shared" si="3169"/>
        <v>2223.3000000000002</v>
      </c>
      <c r="U1052" s="33">
        <f t="shared" si="3170"/>
        <v>2923.3</v>
      </c>
      <c r="V1052" s="33">
        <f t="shared" si="3171"/>
        <v>2223.3000000000002</v>
      </c>
      <c r="W1052" s="33">
        <f t="shared" si="3332"/>
        <v>0</v>
      </c>
      <c r="X1052" s="33">
        <f t="shared" si="3333"/>
        <v>0</v>
      </c>
      <c r="Y1052" s="33">
        <f t="shared" si="3334"/>
        <v>0</v>
      </c>
      <c r="Z1052" s="33">
        <f t="shared" si="3335"/>
        <v>0</v>
      </c>
      <c r="AA1052" s="33">
        <f t="shared" si="3336"/>
        <v>0</v>
      </c>
      <c r="AB1052" s="33">
        <f t="shared" si="3337"/>
        <v>0</v>
      </c>
      <c r="AC1052" s="33">
        <f t="shared" si="3338"/>
        <v>0</v>
      </c>
      <c r="AD1052" s="33">
        <f t="shared" si="3339"/>
        <v>0</v>
      </c>
      <c r="AE1052" s="33">
        <f t="shared" si="3340"/>
        <v>0</v>
      </c>
      <c r="AF1052" s="34">
        <f t="shared" ref="AF1052:AT1052" si="3357">AF1053+AF1058</f>
        <v>7576.5092500000001</v>
      </c>
      <c r="AG1052" s="34">
        <f t="shared" si="3357"/>
        <v>0</v>
      </c>
      <c r="AH1052" s="34">
        <f t="shared" si="3357"/>
        <v>0</v>
      </c>
      <c r="AI1052" s="34">
        <f t="shared" si="3357"/>
        <v>0</v>
      </c>
      <c r="AJ1052" s="34">
        <f t="shared" si="3357"/>
        <v>0</v>
      </c>
      <c r="AK1052" s="34">
        <f t="shared" si="3357"/>
        <v>0</v>
      </c>
      <c r="AL1052" s="34">
        <f t="shared" si="3357"/>
        <v>7576.5092500000001</v>
      </c>
      <c r="AM1052" s="34">
        <f t="shared" si="3357"/>
        <v>0</v>
      </c>
      <c r="AN1052" s="34">
        <f t="shared" si="3357"/>
        <v>0</v>
      </c>
      <c r="AO1052" s="35">
        <f t="shared" si="3357"/>
        <v>4923.3437899999999</v>
      </c>
      <c r="AP1052" s="36">
        <f t="shared" si="3357"/>
        <v>7237.4000000000005</v>
      </c>
      <c r="AQ1052" s="36">
        <f t="shared" si="3357"/>
        <v>0</v>
      </c>
      <c r="AR1052" s="36">
        <f t="shared" si="3357"/>
        <v>0</v>
      </c>
      <c r="AS1052" s="36">
        <f t="shared" si="3357"/>
        <v>0</v>
      </c>
      <c r="AT1052" s="36">
        <f t="shared" si="3357"/>
        <v>0</v>
      </c>
      <c r="AU1052" s="36">
        <f t="shared" si="3196"/>
        <v>7237.4000000000005</v>
      </c>
      <c r="AV1052" s="36">
        <f t="shared" si="3197"/>
        <v>-5014.1000000000004</v>
      </c>
      <c r="AW1052" s="36">
        <f t="shared" si="3198"/>
        <v>2223.3000000000002</v>
      </c>
      <c r="AX1052" s="36">
        <f t="shared" si="3199"/>
        <v>2923.3</v>
      </c>
      <c r="AY1052" s="36">
        <f t="shared" si="3200"/>
        <v>2223.3000000000002</v>
      </c>
      <c r="AZ1052" s="36">
        <f t="shared" si="3356"/>
        <v>0</v>
      </c>
      <c r="BA1052" s="37">
        <f t="shared" si="3202"/>
        <v>100</v>
      </c>
      <c r="BB1052" s="20"/>
    </row>
    <row r="1053" spans="2:54" ht="31.2" x14ac:dyDescent="0.3">
      <c r="B1053" s="38" t="s">
        <v>546</v>
      </c>
      <c r="C1053" s="38" t="s">
        <v>103</v>
      </c>
      <c r="D1053" s="38" t="s">
        <v>42</v>
      </c>
      <c r="E1053" s="39" t="str">
        <f t="shared" si="3157"/>
        <v>0801</v>
      </c>
      <c r="F1053" s="38" t="s">
        <v>106</v>
      </c>
      <c r="G1053" s="39"/>
      <c r="H1053" s="40" t="s">
        <v>107</v>
      </c>
      <c r="I1053" s="18">
        <f t="shared" si="3321"/>
        <v>2223.3000000000002</v>
      </c>
      <c r="J1053" s="18">
        <f t="shared" si="3322"/>
        <v>2923.3</v>
      </c>
      <c r="K1053" s="18">
        <f t="shared" si="3323"/>
        <v>2223.3000000000002</v>
      </c>
      <c r="L1053" s="18">
        <f t="shared" si="3324"/>
        <v>0</v>
      </c>
      <c r="M1053" s="18">
        <f t="shared" si="3325"/>
        <v>0</v>
      </c>
      <c r="N1053" s="18">
        <f t="shared" si="3326"/>
        <v>0</v>
      </c>
      <c r="O1053" s="18">
        <f t="shared" ref="O1053:O1059" si="3358">O1054</f>
        <v>0</v>
      </c>
      <c r="P1053" s="18">
        <f t="shared" ref="P1053:P1059" si="3359">P1054</f>
        <v>0</v>
      </c>
      <c r="Q1053" s="18">
        <f t="shared" ref="Q1053:Q1059" si="3360">Q1054</f>
        <v>0</v>
      </c>
      <c r="R1053" s="18">
        <f t="shared" ref="R1053:R1059" si="3361">R1054</f>
        <v>0</v>
      </c>
      <c r="S1053" s="18">
        <f t="shared" si="3331"/>
        <v>0</v>
      </c>
      <c r="T1053" s="18">
        <f t="shared" si="3169"/>
        <v>2223.3000000000002</v>
      </c>
      <c r="U1053" s="18">
        <f t="shared" si="3170"/>
        <v>2923.3</v>
      </c>
      <c r="V1053" s="18">
        <f t="shared" si="3171"/>
        <v>2223.3000000000002</v>
      </c>
      <c r="W1053" s="18">
        <f t="shared" si="3332"/>
        <v>0</v>
      </c>
      <c r="X1053" s="18">
        <f t="shared" si="3333"/>
        <v>0</v>
      </c>
      <c r="Y1053" s="18">
        <f t="shared" si="3334"/>
        <v>0</v>
      </c>
      <c r="Z1053" s="18">
        <f t="shared" si="3335"/>
        <v>0</v>
      </c>
      <c r="AA1053" s="18">
        <f t="shared" si="3336"/>
        <v>0</v>
      </c>
      <c r="AB1053" s="18">
        <f t="shared" si="3337"/>
        <v>0</v>
      </c>
      <c r="AC1053" s="18">
        <f t="shared" si="3338"/>
        <v>0</v>
      </c>
      <c r="AD1053" s="18">
        <f t="shared" si="3339"/>
        <v>0</v>
      </c>
      <c r="AE1053" s="18">
        <f t="shared" si="3340"/>
        <v>0</v>
      </c>
      <c r="AF1053" s="41">
        <f t="shared" ref="AF1053:AF1059" si="3362">AF1054</f>
        <v>2223.3000000000002</v>
      </c>
      <c r="AG1053" s="41">
        <f t="shared" ref="AG1053:AG1059" si="3363">AG1054</f>
        <v>0</v>
      </c>
      <c r="AH1053" s="41">
        <f t="shared" ref="AH1053:AH1059" si="3364">AH1054</f>
        <v>0</v>
      </c>
      <c r="AI1053" s="41">
        <f t="shared" ref="AI1053:AI1059" si="3365">AI1054</f>
        <v>0</v>
      </c>
      <c r="AJ1053" s="41">
        <f t="shared" ref="AJ1053:AJ1059" si="3366">AJ1054</f>
        <v>0</v>
      </c>
      <c r="AK1053" s="41">
        <f t="shared" ref="AK1053:AK1059" si="3367">AK1054</f>
        <v>0</v>
      </c>
      <c r="AL1053" s="41">
        <f t="shared" ref="AL1053:AL1059" si="3368">AL1054</f>
        <v>2223.3000000000002</v>
      </c>
      <c r="AM1053" s="41">
        <f t="shared" ref="AM1053:AM1059" si="3369">AM1054</f>
        <v>0</v>
      </c>
      <c r="AN1053" s="41">
        <f t="shared" ref="AN1053:AN1059" si="3370">AN1054</f>
        <v>0</v>
      </c>
      <c r="AO1053" s="42">
        <f t="shared" ref="AO1053:AO1059" si="3371">AO1054</f>
        <v>753.34379000000001</v>
      </c>
      <c r="AP1053" s="42">
        <f t="shared" ref="AP1053:AP1059" si="3372">AP1054</f>
        <v>2223.3000000000002</v>
      </c>
      <c r="AQ1053" s="42">
        <f t="shared" ref="AQ1053:AQ1059" si="3373">AQ1054</f>
        <v>0</v>
      </c>
      <c r="AR1053" s="42">
        <f t="shared" ref="AR1053:AR1059" si="3374">AR1054</f>
        <v>0</v>
      </c>
      <c r="AS1053" s="42">
        <f t="shared" ref="AS1053:AS1059" si="3375">AS1054</f>
        <v>0</v>
      </c>
      <c r="AT1053" s="42">
        <f t="shared" ref="AT1053:AT1059" si="3376">AT1054</f>
        <v>0</v>
      </c>
      <c r="AU1053" s="42">
        <f t="shared" si="3196"/>
        <v>2223.3000000000002</v>
      </c>
      <c r="AV1053" s="42">
        <f t="shared" si="3197"/>
        <v>0</v>
      </c>
      <c r="AW1053" s="42">
        <f t="shared" si="3198"/>
        <v>2223.3000000000002</v>
      </c>
      <c r="AX1053" s="42">
        <f t="shared" si="3199"/>
        <v>2923.3</v>
      </c>
      <c r="AY1053" s="42">
        <f t="shared" si="3200"/>
        <v>2223.3000000000002</v>
      </c>
      <c r="AZ1053" s="42">
        <f t="shared" si="3356"/>
        <v>0</v>
      </c>
      <c r="BA1053" s="43">
        <f t="shared" si="3202"/>
        <v>100</v>
      </c>
      <c r="BB1053" s="20"/>
    </row>
    <row r="1054" spans="2:54" x14ac:dyDescent="0.3">
      <c r="B1054" s="38" t="s">
        <v>546</v>
      </c>
      <c r="C1054" s="38" t="s">
        <v>103</v>
      </c>
      <c r="D1054" s="38" t="s">
        <v>42</v>
      </c>
      <c r="E1054" s="39" t="str">
        <f t="shared" si="3157"/>
        <v>0801</v>
      </c>
      <c r="F1054" s="38" t="s">
        <v>164</v>
      </c>
      <c r="G1054" s="39"/>
      <c r="H1054" s="40" t="s">
        <v>49</v>
      </c>
      <c r="I1054" s="18">
        <f t="shared" si="3321"/>
        <v>2223.3000000000002</v>
      </c>
      <c r="J1054" s="18">
        <f t="shared" si="3322"/>
        <v>2923.3</v>
      </c>
      <c r="K1054" s="18">
        <f t="shared" si="3323"/>
        <v>2223.3000000000002</v>
      </c>
      <c r="L1054" s="18">
        <f t="shared" si="3324"/>
        <v>0</v>
      </c>
      <c r="M1054" s="18">
        <f t="shared" si="3325"/>
        <v>0</v>
      </c>
      <c r="N1054" s="18">
        <f t="shared" si="3326"/>
        <v>0</v>
      </c>
      <c r="O1054" s="18">
        <f t="shared" si="3358"/>
        <v>0</v>
      </c>
      <c r="P1054" s="18">
        <f t="shared" si="3359"/>
        <v>0</v>
      </c>
      <c r="Q1054" s="18">
        <f t="shared" si="3360"/>
        <v>0</v>
      </c>
      <c r="R1054" s="18">
        <f t="shared" si="3361"/>
        <v>0</v>
      </c>
      <c r="S1054" s="18">
        <f t="shared" si="3331"/>
        <v>0</v>
      </c>
      <c r="T1054" s="18">
        <f t="shared" si="3169"/>
        <v>2223.3000000000002</v>
      </c>
      <c r="U1054" s="18">
        <f t="shared" si="3170"/>
        <v>2923.3</v>
      </c>
      <c r="V1054" s="18">
        <f t="shared" si="3171"/>
        <v>2223.3000000000002</v>
      </c>
      <c r="W1054" s="18">
        <f t="shared" si="3332"/>
        <v>0</v>
      </c>
      <c r="X1054" s="18">
        <f t="shared" si="3333"/>
        <v>0</v>
      </c>
      <c r="Y1054" s="18">
        <f t="shared" si="3334"/>
        <v>0</v>
      </c>
      <c r="Z1054" s="18">
        <f t="shared" si="3335"/>
        <v>0</v>
      </c>
      <c r="AA1054" s="18">
        <f t="shared" si="3336"/>
        <v>0</v>
      </c>
      <c r="AB1054" s="18">
        <f t="shared" si="3337"/>
        <v>0</v>
      </c>
      <c r="AC1054" s="18">
        <f t="shared" si="3338"/>
        <v>0</v>
      </c>
      <c r="AD1054" s="18">
        <f t="shared" si="3339"/>
        <v>0</v>
      </c>
      <c r="AE1054" s="18">
        <f t="shared" si="3340"/>
        <v>0</v>
      </c>
      <c r="AF1054" s="41">
        <f t="shared" si="3362"/>
        <v>2223.3000000000002</v>
      </c>
      <c r="AG1054" s="41">
        <f t="shared" si="3363"/>
        <v>0</v>
      </c>
      <c r="AH1054" s="41">
        <f t="shared" si="3364"/>
        <v>0</v>
      </c>
      <c r="AI1054" s="41">
        <f t="shared" si="3365"/>
        <v>0</v>
      </c>
      <c r="AJ1054" s="41">
        <f t="shared" si="3366"/>
        <v>0</v>
      </c>
      <c r="AK1054" s="41">
        <f t="shared" si="3367"/>
        <v>0</v>
      </c>
      <c r="AL1054" s="41">
        <f t="shared" si="3368"/>
        <v>2223.3000000000002</v>
      </c>
      <c r="AM1054" s="41">
        <f t="shared" si="3369"/>
        <v>0</v>
      </c>
      <c r="AN1054" s="41">
        <f t="shared" si="3370"/>
        <v>0</v>
      </c>
      <c r="AO1054" s="14">
        <f t="shared" si="3371"/>
        <v>753.34379000000001</v>
      </c>
      <c r="AP1054" s="42">
        <f t="shared" si="3372"/>
        <v>2223.3000000000002</v>
      </c>
      <c r="AQ1054" s="42">
        <f t="shared" si="3373"/>
        <v>0</v>
      </c>
      <c r="AR1054" s="42">
        <f t="shared" si="3374"/>
        <v>0</v>
      </c>
      <c r="AS1054" s="42">
        <f t="shared" si="3375"/>
        <v>0</v>
      </c>
      <c r="AT1054" s="42">
        <f t="shared" si="3376"/>
        <v>0</v>
      </c>
      <c r="AU1054" s="42">
        <f t="shared" si="3196"/>
        <v>2223.3000000000002</v>
      </c>
      <c r="AV1054" s="42">
        <f t="shared" si="3197"/>
        <v>0</v>
      </c>
      <c r="AW1054" s="42">
        <f t="shared" si="3198"/>
        <v>2223.3000000000002</v>
      </c>
      <c r="AX1054" s="42">
        <f t="shared" si="3199"/>
        <v>2923.3</v>
      </c>
      <c r="AY1054" s="42">
        <f t="shared" si="3200"/>
        <v>2223.3000000000002</v>
      </c>
      <c r="AZ1054" s="42">
        <f t="shared" si="3356"/>
        <v>0</v>
      </c>
      <c r="BA1054" s="43">
        <f t="shared" si="3202"/>
        <v>100</v>
      </c>
      <c r="BB1054" s="20"/>
    </row>
    <row r="1055" spans="2:54" ht="31.2" x14ac:dyDescent="0.3">
      <c r="B1055" s="38" t="s">
        <v>546</v>
      </c>
      <c r="C1055" s="38" t="s">
        <v>103</v>
      </c>
      <c r="D1055" s="38" t="s">
        <v>42</v>
      </c>
      <c r="E1055" s="39" t="str">
        <f t="shared" si="3157"/>
        <v>0801</v>
      </c>
      <c r="F1055" s="38" t="s">
        <v>165</v>
      </c>
      <c r="G1055" s="39"/>
      <c r="H1055" s="40" t="s">
        <v>166</v>
      </c>
      <c r="I1055" s="18">
        <f t="shared" si="3321"/>
        <v>2223.3000000000002</v>
      </c>
      <c r="J1055" s="18">
        <f t="shared" si="3322"/>
        <v>2923.3</v>
      </c>
      <c r="K1055" s="18">
        <f t="shared" si="3323"/>
        <v>2223.3000000000002</v>
      </c>
      <c r="L1055" s="18">
        <f t="shared" si="3324"/>
        <v>0</v>
      </c>
      <c r="M1055" s="18">
        <f t="shared" si="3325"/>
        <v>0</v>
      </c>
      <c r="N1055" s="18">
        <f t="shared" si="3326"/>
        <v>0</v>
      </c>
      <c r="O1055" s="18">
        <f t="shared" si="3358"/>
        <v>0</v>
      </c>
      <c r="P1055" s="18">
        <f t="shared" si="3359"/>
        <v>0</v>
      </c>
      <c r="Q1055" s="18">
        <f t="shared" si="3360"/>
        <v>0</v>
      </c>
      <c r="R1055" s="18">
        <f t="shared" si="3361"/>
        <v>0</v>
      </c>
      <c r="S1055" s="18">
        <f t="shared" si="3331"/>
        <v>0</v>
      </c>
      <c r="T1055" s="18">
        <f t="shared" si="3169"/>
        <v>2223.3000000000002</v>
      </c>
      <c r="U1055" s="18">
        <f t="shared" si="3170"/>
        <v>2923.3</v>
      </c>
      <c r="V1055" s="18">
        <f t="shared" si="3171"/>
        <v>2223.3000000000002</v>
      </c>
      <c r="W1055" s="18">
        <f t="shared" si="3332"/>
        <v>0</v>
      </c>
      <c r="X1055" s="18">
        <f t="shared" si="3333"/>
        <v>0</v>
      </c>
      <c r="Y1055" s="18">
        <f t="shared" si="3334"/>
        <v>0</v>
      </c>
      <c r="Z1055" s="18">
        <f t="shared" si="3335"/>
        <v>0</v>
      </c>
      <c r="AA1055" s="18">
        <f t="shared" si="3336"/>
        <v>0</v>
      </c>
      <c r="AB1055" s="18">
        <f t="shared" si="3337"/>
        <v>0</v>
      </c>
      <c r="AC1055" s="18">
        <f t="shared" si="3338"/>
        <v>0</v>
      </c>
      <c r="AD1055" s="18">
        <f t="shared" si="3339"/>
        <v>0</v>
      </c>
      <c r="AE1055" s="18">
        <f t="shared" si="3340"/>
        <v>0</v>
      </c>
      <c r="AF1055" s="41">
        <f t="shared" si="3362"/>
        <v>2223.3000000000002</v>
      </c>
      <c r="AG1055" s="41">
        <f t="shared" si="3363"/>
        <v>0</v>
      </c>
      <c r="AH1055" s="41">
        <f t="shared" si="3364"/>
        <v>0</v>
      </c>
      <c r="AI1055" s="41">
        <f t="shared" si="3365"/>
        <v>0</v>
      </c>
      <c r="AJ1055" s="41">
        <f t="shared" si="3366"/>
        <v>0</v>
      </c>
      <c r="AK1055" s="41">
        <f t="shared" si="3367"/>
        <v>0</v>
      </c>
      <c r="AL1055" s="41">
        <f t="shared" si="3368"/>
        <v>2223.3000000000002</v>
      </c>
      <c r="AM1055" s="41">
        <f t="shared" si="3369"/>
        <v>0</v>
      </c>
      <c r="AN1055" s="41">
        <f t="shared" si="3370"/>
        <v>0</v>
      </c>
      <c r="AO1055" s="42">
        <f t="shared" si="3371"/>
        <v>753.34379000000001</v>
      </c>
      <c r="AP1055" s="42">
        <f t="shared" si="3372"/>
        <v>2223.3000000000002</v>
      </c>
      <c r="AQ1055" s="42">
        <f t="shared" si="3373"/>
        <v>0</v>
      </c>
      <c r="AR1055" s="42">
        <f t="shared" si="3374"/>
        <v>0</v>
      </c>
      <c r="AS1055" s="42">
        <f t="shared" si="3375"/>
        <v>0</v>
      </c>
      <c r="AT1055" s="42">
        <f t="shared" si="3376"/>
        <v>0</v>
      </c>
      <c r="AU1055" s="42">
        <f t="shared" si="3196"/>
        <v>2223.3000000000002</v>
      </c>
      <c r="AV1055" s="42">
        <f t="shared" si="3197"/>
        <v>0</v>
      </c>
      <c r="AW1055" s="42">
        <f t="shared" si="3198"/>
        <v>2223.3000000000002</v>
      </c>
      <c r="AX1055" s="42">
        <f t="shared" si="3199"/>
        <v>2923.3</v>
      </c>
      <c r="AY1055" s="42">
        <f t="shared" si="3200"/>
        <v>2223.3000000000002</v>
      </c>
      <c r="AZ1055" s="42">
        <f t="shared" si="3356"/>
        <v>0</v>
      </c>
      <c r="BA1055" s="43">
        <f t="shared" si="3202"/>
        <v>100</v>
      </c>
      <c r="BB1055" s="20"/>
    </row>
    <row r="1056" spans="2:54" ht="31.2" x14ac:dyDescent="0.3">
      <c r="B1056" s="38" t="s">
        <v>546</v>
      </c>
      <c r="C1056" s="38" t="s">
        <v>103</v>
      </c>
      <c r="D1056" s="38" t="s">
        <v>42</v>
      </c>
      <c r="E1056" s="39" t="str">
        <f t="shared" si="3157"/>
        <v>0801</v>
      </c>
      <c r="F1056" s="38" t="s">
        <v>167</v>
      </c>
      <c r="G1056" s="39"/>
      <c r="H1056" s="40" t="s">
        <v>168</v>
      </c>
      <c r="I1056" s="18">
        <f t="shared" si="3321"/>
        <v>2223.3000000000002</v>
      </c>
      <c r="J1056" s="18">
        <f t="shared" si="3322"/>
        <v>2923.3</v>
      </c>
      <c r="K1056" s="18">
        <f t="shared" si="3323"/>
        <v>2223.3000000000002</v>
      </c>
      <c r="L1056" s="18">
        <f t="shared" si="3324"/>
        <v>0</v>
      </c>
      <c r="M1056" s="18">
        <f t="shared" si="3325"/>
        <v>0</v>
      </c>
      <c r="N1056" s="18">
        <f t="shared" si="3326"/>
        <v>0</v>
      </c>
      <c r="O1056" s="18">
        <f t="shared" si="3358"/>
        <v>0</v>
      </c>
      <c r="P1056" s="18">
        <f t="shared" si="3359"/>
        <v>0</v>
      </c>
      <c r="Q1056" s="18">
        <f t="shared" si="3360"/>
        <v>0</v>
      </c>
      <c r="R1056" s="18">
        <f t="shared" si="3361"/>
        <v>0</v>
      </c>
      <c r="S1056" s="18">
        <f t="shared" si="3331"/>
        <v>0</v>
      </c>
      <c r="T1056" s="18">
        <f t="shared" si="3169"/>
        <v>2223.3000000000002</v>
      </c>
      <c r="U1056" s="18">
        <f t="shared" si="3170"/>
        <v>2923.3</v>
      </c>
      <c r="V1056" s="18">
        <f t="shared" si="3171"/>
        <v>2223.3000000000002</v>
      </c>
      <c r="W1056" s="18">
        <f t="shared" si="3332"/>
        <v>0</v>
      </c>
      <c r="X1056" s="18">
        <f t="shared" si="3333"/>
        <v>0</v>
      </c>
      <c r="Y1056" s="18">
        <f t="shared" si="3334"/>
        <v>0</v>
      </c>
      <c r="Z1056" s="18">
        <f t="shared" si="3335"/>
        <v>0</v>
      </c>
      <c r="AA1056" s="18">
        <f t="shared" si="3336"/>
        <v>0</v>
      </c>
      <c r="AB1056" s="18">
        <f t="shared" si="3337"/>
        <v>0</v>
      </c>
      <c r="AC1056" s="18">
        <f t="shared" si="3338"/>
        <v>0</v>
      </c>
      <c r="AD1056" s="18">
        <f t="shared" si="3339"/>
        <v>0</v>
      </c>
      <c r="AE1056" s="18">
        <f t="shared" si="3340"/>
        <v>0</v>
      </c>
      <c r="AF1056" s="41">
        <f t="shared" si="3362"/>
        <v>2223.3000000000002</v>
      </c>
      <c r="AG1056" s="41">
        <f t="shared" si="3363"/>
        <v>0</v>
      </c>
      <c r="AH1056" s="41">
        <f t="shared" si="3364"/>
        <v>0</v>
      </c>
      <c r="AI1056" s="41">
        <f t="shared" si="3365"/>
        <v>0</v>
      </c>
      <c r="AJ1056" s="41">
        <f t="shared" si="3366"/>
        <v>0</v>
      </c>
      <c r="AK1056" s="41">
        <f t="shared" si="3367"/>
        <v>0</v>
      </c>
      <c r="AL1056" s="41">
        <f t="shared" si="3368"/>
        <v>2223.3000000000002</v>
      </c>
      <c r="AM1056" s="41">
        <f t="shared" si="3369"/>
        <v>0</v>
      </c>
      <c r="AN1056" s="41">
        <f t="shared" si="3370"/>
        <v>0</v>
      </c>
      <c r="AO1056" s="14">
        <f t="shared" si="3371"/>
        <v>753.34379000000001</v>
      </c>
      <c r="AP1056" s="42">
        <f t="shared" si="3372"/>
        <v>2223.3000000000002</v>
      </c>
      <c r="AQ1056" s="42">
        <f t="shared" si="3373"/>
        <v>0</v>
      </c>
      <c r="AR1056" s="42">
        <f t="shared" si="3374"/>
        <v>0</v>
      </c>
      <c r="AS1056" s="42">
        <f t="shared" si="3375"/>
        <v>0</v>
      </c>
      <c r="AT1056" s="42">
        <f t="shared" si="3376"/>
        <v>0</v>
      </c>
      <c r="AU1056" s="42">
        <f t="shared" si="3196"/>
        <v>2223.3000000000002</v>
      </c>
      <c r="AV1056" s="42">
        <f t="shared" si="3197"/>
        <v>0</v>
      </c>
      <c r="AW1056" s="42">
        <f t="shared" si="3198"/>
        <v>2223.3000000000002</v>
      </c>
      <c r="AX1056" s="42">
        <f t="shared" si="3199"/>
        <v>2923.3</v>
      </c>
      <c r="AY1056" s="42">
        <f t="shared" si="3200"/>
        <v>2223.3000000000002</v>
      </c>
      <c r="AZ1056" s="42">
        <f t="shared" si="3356"/>
        <v>0</v>
      </c>
      <c r="BA1056" s="43">
        <f t="shared" si="3202"/>
        <v>100</v>
      </c>
      <c r="BB1056" s="20"/>
    </row>
    <row r="1057" spans="2:54" ht="31.2" x14ac:dyDescent="0.3">
      <c r="B1057" s="38" t="s">
        <v>546</v>
      </c>
      <c r="C1057" s="38" t="s">
        <v>103</v>
      </c>
      <c r="D1057" s="38" t="s">
        <v>42</v>
      </c>
      <c r="E1057" s="39" t="str">
        <f t="shared" si="3157"/>
        <v>0801</v>
      </c>
      <c r="F1057" s="38" t="s">
        <v>167</v>
      </c>
      <c r="G1057" s="38" t="s">
        <v>54</v>
      </c>
      <c r="H1057" s="40" t="s">
        <v>55</v>
      </c>
      <c r="I1057" s="18">
        <v>2223.3000000000002</v>
      </c>
      <c r="J1057" s="18">
        <v>2923.3</v>
      </c>
      <c r="K1057" s="18">
        <v>2223.3000000000002</v>
      </c>
      <c r="L1057" s="18"/>
      <c r="M1057" s="18"/>
      <c r="N1057" s="18"/>
      <c r="O1057" s="18">
        <v>0</v>
      </c>
      <c r="P1057" s="18">
        <v>0</v>
      </c>
      <c r="Q1057" s="18">
        <v>0</v>
      </c>
      <c r="R1057" s="18">
        <v>0</v>
      </c>
      <c r="S1057" s="18"/>
      <c r="T1057" s="18">
        <f t="shared" si="3169"/>
        <v>2223.3000000000002</v>
      </c>
      <c r="U1057" s="18">
        <f t="shared" si="3170"/>
        <v>2923.3</v>
      </c>
      <c r="V1057" s="18">
        <f t="shared" si="3171"/>
        <v>2223.3000000000002</v>
      </c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41">
        <v>2223.3000000000002</v>
      </c>
      <c r="AG1057" s="41"/>
      <c r="AH1057" s="41">
        <v>0</v>
      </c>
      <c r="AI1057" s="41">
        <v>0</v>
      </c>
      <c r="AJ1057" s="41">
        <v>0</v>
      </c>
      <c r="AK1057" s="41">
        <v>0</v>
      </c>
      <c r="AL1057" s="41">
        <v>2223.3000000000002</v>
      </c>
      <c r="AM1057" s="41">
        <v>0</v>
      </c>
      <c r="AN1057" s="41">
        <v>0</v>
      </c>
      <c r="AO1057" s="42">
        <v>753.34379000000001</v>
      </c>
      <c r="AP1057" s="42">
        <v>2223.3000000000002</v>
      </c>
      <c r="AQ1057" s="42">
        <v>0</v>
      </c>
      <c r="AR1057" s="42">
        <v>0</v>
      </c>
      <c r="AS1057" s="42">
        <v>0</v>
      </c>
      <c r="AT1057" s="42">
        <v>0</v>
      </c>
      <c r="AU1057" s="42">
        <f t="shared" si="3196"/>
        <v>2223.3000000000002</v>
      </c>
      <c r="AV1057" s="42">
        <f t="shared" si="3197"/>
        <v>0</v>
      </c>
      <c r="AW1057" s="42">
        <f t="shared" si="3198"/>
        <v>2223.3000000000002</v>
      </c>
      <c r="AX1057" s="42">
        <f t="shared" si="3199"/>
        <v>2923.3</v>
      </c>
      <c r="AY1057" s="42">
        <f t="shared" si="3200"/>
        <v>2223.3000000000002</v>
      </c>
      <c r="AZ1057" s="42"/>
      <c r="BA1057" s="43">
        <f t="shared" si="3202"/>
        <v>100</v>
      </c>
      <c r="BB1057" s="44"/>
    </row>
    <row r="1058" spans="2:54" ht="31.2" x14ac:dyDescent="0.3">
      <c r="B1058" s="38" t="s">
        <v>546</v>
      </c>
      <c r="C1058" s="38" t="s">
        <v>103</v>
      </c>
      <c r="D1058" s="38" t="s">
        <v>42</v>
      </c>
      <c r="E1058" s="39" t="str">
        <f t="shared" si="3157"/>
        <v>0801</v>
      </c>
      <c r="F1058" s="38" t="s">
        <v>72</v>
      </c>
      <c r="G1058" s="39"/>
      <c r="H1058" s="40" t="s">
        <v>73</v>
      </c>
      <c r="I1058" s="18"/>
      <c r="J1058" s="18"/>
      <c r="K1058" s="18"/>
      <c r="L1058" s="18"/>
      <c r="M1058" s="18"/>
      <c r="N1058" s="18"/>
      <c r="O1058" s="18">
        <f t="shared" si="3358"/>
        <v>0</v>
      </c>
      <c r="P1058" s="18">
        <f t="shared" si="3359"/>
        <v>0</v>
      </c>
      <c r="Q1058" s="18">
        <f t="shared" si="3360"/>
        <v>0</v>
      </c>
      <c r="R1058" s="18">
        <f t="shared" si="3361"/>
        <v>0</v>
      </c>
      <c r="S1058" s="18"/>
      <c r="T1058" s="18">
        <f t="shared" si="3169"/>
        <v>0</v>
      </c>
      <c r="U1058" s="18">
        <f t="shared" ref="U1058:U1059" si="3377">U1059</f>
        <v>0</v>
      </c>
      <c r="V1058" s="18">
        <f t="shared" ref="V1058:V1059" si="3378">V1059</f>
        <v>0</v>
      </c>
      <c r="W1058" s="18">
        <f t="shared" si="3332"/>
        <v>0</v>
      </c>
      <c r="X1058" s="18">
        <f t="shared" si="3333"/>
        <v>0</v>
      </c>
      <c r="Y1058" s="18">
        <f t="shared" si="3334"/>
        <v>0</v>
      </c>
      <c r="Z1058" s="18">
        <f t="shared" si="3335"/>
        <v>0</v>
      </c>
      <c r="AA1058" s="18">
        <f t="shared" si="3336"/>
        <v>0</v>
      </c>
      <c r="AB1058" s="18">
        <f t="shared" si="3337"/>
        <v>0</v>
      </c>
      <c r="AC1058" s="18">
        <f t="shared" si="3338"/>
        <v>0</v>
      </c>
      <c r="AD1058" s="18">
        <f t="shared" si="3339"/>
        <v>0</v>
      </c>
      <c r="AE1058" s="18">
        <f t="shared" si="3340"/>
        <v>0</v>
      </c>
      <c r="AF1058" s="41">
        <f t="shared" si="3362"/>
        <v>5353.2092499999999</v>
      </c>
      <c r="AG1058" s="41">
        <f t="shared" si="3363"/>
        <v>0</v>
      </c>
      <c r="AH1058" s="41">
        <f t="shared" si="3364"/>
        <v>0</v>
      </c>
      <c r="AI1058" s="41">
        <f t="shared" si="3365"/>
        <v>0</v>
      </c>
      <c r="AJ1058" s="41">
        <f t="shared" si="3366"/>
        <v>0</v>
      </c>
      <c r="AK1058" s="41">
        <f t="shared" si="3367"/>
        <v>0</v>
      </c>
      <c r="AL1058" s="41">
        <f t="shared" si="3368"/>
        <v>5353.2092499999999</v>
      </c>
      <c r="AM1058" s="41">
        <f t="shared" si="3369"/>
        <v>0</v>
      </c>
      <c r="AN1058" s="41">
        <f t="shared" si="3370"/>
        <v>0</v>
      </c>
      <c r="AO1058" s="14">
        <f t="shared" si="3371"/>
        <v>4170</v>
      </c>
      <c r="AP1058" s="42">
        <f t="shared" si="3372"/>
        <v>5014.1000000000004</v>
      </c>
      <c r="AQ1058" s="42">
        <f t="shared" si="3373"/>
        <v>0</v>
      </c>
      <c r="AR1058" s="42">
        <f t="shared" si="3374"/>
        <v>0</v>
      </c>
      <c r="AS1058" s="42">
        <f t="shared" si="3375"/>
        <v>0</v>
      </c>
      <c r="AT1058" s="42">
        <f t="shared" si="3376"/>
        <v>0</v>
      </c>
      <c r="AU1058" s="42">
        <f t="shared" si="3196"/>
        <v>5014.1000000000004</v>
      </c>
      <c r="AV1058" s="42">
        <f t="shared" si="3197"/>
        <v>-5014.1000000000004</v>
      </c>
      <c r="AW1058" s="42"/>
      <c r="AX1058" s="42"/>
      <c r="AY1058" s="42"/>
      <c r="AZ1058" s="42"/>
      <c r="BA1058" s="43">
        <f t="shared" si="3202"/>
        <v>100</v>
      </c>
      <c r="BB1058" s="44"/>
    </row>
    <row r="1059" spans="2:54" ht="46.8" x14ac:dyDescent="0.3">
      <c r="B1059" s="38" t="s">
        <v>546</v>
      </c>
      <c r="C1059" s="38" t="s">
        <v>103</v>
      </c>
      <c r="D1059" s="38" t="s">
        <v>42</v>
      </c>
      <c r="E1059" s="39" t="str">
        <f t="shared" si="3157"/>
        <v>0801</v>
      </c>
      <c r="F1059" s="38" t="s">
        <v>292</v>
      </c>
      <c r="G1059" s="17"/>
      <c r="H1059" s="40" t="s">
        <v>293</v>
      </c>
      <c r="I1059" s="18"/>
      <c r="J1059" s="18"/>
      <c r="K1059" s="18"/>
      <c r="L1059" s="18"/>
      <c r="M1059" s="18"/>
      <c r="N1059" s="18"/>
      <c r="O1059" s="18">
        <f t="shared" si="3358"/>
        <v>0</v>
      </c>
      <c r="P1059" s="18">
        <f t="shared" si="3359"/>
        <v>0</v>
      </c>
      <c r="Q1059" s="18">
        <f t="shared" si="3360"/>
        <v>0</v>
      </c>
      <c r="R1059" s="18">
        <f t="shared" si="3361"/>
        <v>0</v>
      </c>
      <c r="S1059" s="18"/>
      <c r="T1059" s="18">
        <f t="shared" si="3169"/>
        <v>0</v>
      </c>
      <c r="U1059" s="18">
        <f t="shared" si="3377"/>
        <v>0</v>
      </c>
      <c r="V1059" s="18">
        <f t="shared" si="3378"/>
        <v>0</v>
      </c>
      <c r="W1059" s="18">
        <f t="shared" si="3332"/>
        <v>0</v>
      </c>
      <c r="X1059" s="18">
        <f t="shared" si="3333"/>
        <v>0</v>
      </c>
      <c r="Y1059" s="18">
        <f t="shared" si="3334"/>
        <v>0</v>
      </c>
      <c r="Z1059" s="18">
        <f t="shared" si="3335"/>
        <v>0</v>
      </c>
      <c r="AA1059" s="18">
        <f t="shared" si="3336"/>
        <v>0</v>
      </c>
      <c r="AB1059" s="18">
        <f t="shared" si="3337"/>
        <v>0</v>
      </c>
      <c r="AC1059" s="18">
        <f t="shared" si="3338"/>
        <v>0</v>
      </c>
      <c r="AD1059" s="18">
        <f t="shared" si="3339"/>
        <v>0</v>
      </c>
      <c r="AE1059" s="18">
        <f t="shared" si="3340"/>
        <v>0</v>
      </c>
      <c r="AF1059" s="41">
        <f t="shared" si="3362"/>
        <v>5353.2092499999999</v>
      </c>
      <c r="AG1059" s="41">
        <f t="shared" si="3363"/>
        <v>0</v>
      </c>
      <c r="AH1059" s="41">
        <f t="shared" si="3364"/>
        <v>0</v>
      </c>
      <c r="AI1059" s="41">
        <f t="shared" si="3365"/>
        <v>0</v>
      </c>
      <c r="AJ1059" s="41">
        <f t="shared" si="3366"/>
        <v>0</v>
      </c>
      <c r="AK1059" s="41">
        <f t="shared" si="3367"/>
        <v>0</v>
      </c>
      <c r="AL1059" s="41">
        <f t="shared" si="3368"/>
        <v>5353.2092499999999</v>
      </c>
      <c r="AM1059" s="41">
        <f t="shared" si="3369"/>
        <v>0</v>
      </c>
      <c r="AN1059" s="41">
        <f t="shared" si="3370"/>
        <v>0</v>
      </c>
      <c r="AO1059" s="42">
        <f t="shared" si="3371"/>
        <v>4170</v>
      </c>
      <c r="AP1059" s="42">
        <f t="shared" si="3372"/>
        <v>5014.1000000000004</v>
      </c>
      <c r="AQ1059" s="42">
        <f t="shared" si="3373"/>
        <v>0</v>
      </c>
      <c r="AR1059" s="42">
        <f t="shared" si="3374"/>
        <v>0</v>
      </c>
      <c r="AS1059" s="42">
        <f t="shared" si="3375"/>
        <v>0</v>
      </c>
      <c r="AT1059" s="42">
        <f t="shared" si="3376"/>
        <v>0</v>
      </c>
      <c r="AU1059" s="42">
        <f t="shared" si="3196"/>
        <v>5014.1000000000004</v>
      </c>
      <c r="AV1059" s="42">
        <f t="shared" si="3197"/>
        <v>-5014.1000000000004</v>
      </c>
      <c r="AW1059" s="42"/>
      <c r="AX1059" s="42"/>
      <c r="AY1059" s="42"/>
      <c r="AZ1059" s="42"/>
      <c r="BA1059" s="43">
        <f t="shared" si="3202"/>
        <v>100</v>
      </c>
      <c r="BB1059" s="44"/>
    </row>
    <row r="1060" spans="2:54" ht="46.8" x14ac:dyDescent="0.3">
      <c r="B1060" s="38" t="s">
        <v>546</v>
      </c>
      <c r="C1060" s="38" t="s">
        <v>103</v>
      </c>
      <c r="D1060" s="38" t="s">
        <v>42</v>
      </c>
      <c r="E1060" s="39" t="str">
        <f t="shared" si="3157"/>
        <v>0801</v>
      </c>
      <c r="F1060" s="16" t="s">
        <v>294</v>
      </c>
      <c r="G1060" s="39"/>
      <c r="H1060" s="55" t="s">
        <v>295</v>
      </c>
      <c r="I1060" s="18"/>
      <c r="J1060" s="18"/>
      <c r="K1060" s="18"/>
      <c r="L1060" s="18"/>
      <c r="M1060" s="18"/>
      <c r="N1060" s="18"/>
      <c r="O1060" s="18">
        <f>O1061+O1062</f>
        <v>0</v>
      </c>
      <c r="P1060" s="18">
        <f>P1061+P1062</f>
        <v>0</v>
      </c>
      <c r="Q1060" s="18">
        <f>Q1061+Q1062</f>
        <v>0</v>
      </c>
      <c r="R1060" s="18">
        <f>R1061+R1062</f>
        <v>0</v>
      </c>
      <c r="S1060" s="18"/>
      <c r="T1060" s="18">
        <f t="shared" si="3169"/>
        <v>0</v>
      </c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41">
        <f t="shared" ref="AF1060:AT1060" si="3379">AF1061+AF1062</f>
        <v>5353.2092499999999</v>
      </c>
      <c r="AG1060" s="41">
        <f t="shared" si="3379"/>
        <v>0</v>
      </c>
      <c r="AH1060" s="41">
        <f t="shared" si="3379"/>
        <v>0</v>
      </c>
      <c r="AI1060" s="41">
        <f t="shared" si="3379"/>
        <v>0</v>
      </c>
      <c r="AJ1060" s="41">
        <f t="shared" si="3379"/>
        <v>0</v>
      </c>
      <c r="AK1060" s="41">
        <f t="shared" si="3379"/>
        <v>0</v>
      </c>
      <c r="AL1060" s="41">
        <f t="shared" si="3379"/>
        <v>5353.2092499999999</v>
      </c>
      <c r="AM1060" s="41">
        <f t="shared" si="3379"/>
        <v>0</v>
      </c>
      <c r="AN1060" s="41">
        <f t="shared" si="3379"/>
        <v>0</v>
      </c>
      <c r="AO1060" s="14">
        <f t="shared" si="3379"/>
        <v>4170</v>
      </c>
      <c r="AP1060" s="42">
        <f t="shared" si="3379"/>
        <v>5014.1000000000004</v>
      </c>
      <c r="AQ1060" s="42">
        <f t="shared" si="3379"/>
        <v>0</v>
      </c>
      <c r="AR1060" s="42">
        <f t="shared" si="3379"/>
        <v>0</v>
      </c>
      <c r="AS1060" s="42">
        <f t="shared" si="3379"/>
        <v>0</v>
      </c>
      <c r="AT1060" s="42">
        <f t="shared" si="3379"/>
        <v>0</v>
      </c>
      <c r="AU1060" s="42">
        <f t="shared" si="3196"/>
        <v>5014.1000000000004</v>
      </c>
      <c r="AV1060" s="42">
        <f t="shared" si="3197"/>
        <v>-5014.1000000000004</v>
      </c>
      <c r="AW1060" s="42"/>
      <c r="AX1060" s="42"/>
      <c r="AY1060" s="42"/>
      <c r="AZ1060" s="42"/>
      <c r="BA1060" s="43">
        <f t="shared" si="3202"/>
        <v>100</v>
      </c>
      <c r="BB1060" s="44"/>
    </row>
    <row r="1061" spans="2:54" ht="31.2" x14ac:dyDescent="0.3">
      <c r="B1061" s="38" t="s">
        <v>546</v>
      </c>
      <c r="C1061" s="38" t="s">
        <v>103</v>
      </c>
      <c r="D1061" s="38" t="s">
        <v>42</v>
      </c>
      <c r="E1061" s="39" t="str">
        <f t="shared" si="3157"/>
        <v>0801</v>
      </c>
      <c r="F1061" s="16" t="s">
        <v>294</v>
      </c>
      <c r="G1061" s="38" t="s">
        <v>54</v>
      </c>
      <c r="H1061" s="40" t="s">
        <v>55</v>
      </c>
      <c r="I1061" s="18"/>
      <c r="J1061" s="18"/>
      <c r="K1061" s="18"/>
      <c r="L1061" s="18"/>
      <c r="M1061" s="18"/>
      <c r="N1061" s="18"/>
      <c r="O1061" s="18">
        <v>0</v>
      </c>
      <c r="P1061" s="18">
        <v>0</v>
      </c>
      <c r="Q1061" s="18">
        <v>0</v>
      </c>
      <c r="R1061" s="18">
        <v>0</v>
      </c>
      <c r="S1061" s="18"/>
      <c r="T1061" s="18">
        <f t="shared" si="3169"/>
        <v>0</v>
      </c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41">
        <v>780</v>
      </c>
      <c r="AG1061" s="41"/>
      <c r="AH1061" s="41">
        <v>0</v>
      </c>
      <c r="AI1061" s="41">
        <v>0</v>
      </c>
      <c r="AJ1061" s="41">
        <v>0</v>
      </c>
      <c r="AK1061" s="41">
        <v>0</v>
      </c>
      <c r="AL1061" s="41">
        <v>780</v>
      </c>
      <c r="AM1061" s="41">
        <v>0</v>
      </c>
      <c r="AN1061" s="41">
        <v>0</v>
      </c>
      <c r="AO1061" s="42">
        <v>780</v>
      </c>
      <c r="AP1061" s="42">
        <v>780</v>
      </c>
      <c r="AQ1061" s="42">
        <v>0</v>
      </c>
      <c r="AR1061" s="42">
        <v>0</v>
      </c>
      <c r="AS1061" s="42">
        <v>0</v>
      </c>
      <c r="AT1061" s="42">
        <v>0</v>
      </c>
      <c r="AU1061" s="42">
        <f t="shared" si="3196"/>
        <v>780</v>
      </c>
      <c r="AV1061" s="42">
        <f t="shared" si="3197"/>
        <v>-780</v>
      </c>
      <c r="AW1061" s="42"/>
      <c r="AX1061" s="42"/>
      <c r="AY1061" s="42"/>
      <c r="AZ1061" s="42"/>
      <c r="BA1061" s="43">
        <f t="shared" si="3202"/>
        <v>100</v>
      </c>
      <c r="BB1061" s="44"/>
    </row>
    <row r="1062" spans="2:54" ht="31.2" x14ac:dyDescent="0.3">
      <c r="B1062" s="38" t="s">
        <v>546</v>
      </c>
      <c r="C1062" s="38" t="s">
        <v>103</v>
      </c>
      <c r="D1062" s="38" t="s">
        <v>42</v>
      </c>
      <c r="E1062" s="39" t="str">
        <f t="shared" si="3157"/>
        <v>0801</v>
      </c>
      <c r="F1062" s="16" t="s">
        <v>294</v>
      </c>
      <c r="G1062" s="38" t="s">
        <v>150</v>
      </c>
      <c r="H1062" s="40" t="s">
        <v>151</v>
      </c>
      <c r="I1062" s="18"/>
      <c r="J1062" s="18"/>
      <c r="K1062" s="18"/>
      <c r="L1062" s="18"/>
      <c r="M1062" s="18"/>
      <c r="N1062" s="18"/>
      <c r="O1062" s="18">
        <v>0</v>
      </c>
      <c r="P1062" s="18">
        <v>0</v>
      </c>
      <c r="Q1062" s="18">
        <v>0</v>
      </c>
      <c r="R1062" s="18">
        <v>0</v>
      </c>
      <c r="S1062" s="18"/>
      <c r="T1062" s="18">
        <f t="shared" si="3169"/>
        <v>0</v>
      </c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41">
        <v>4573.2092499999999</v>
      </c>
      <c r="AG1062" s="41"/>
      <c r="AH1062" s="41">
        <v>0</v>
      </c>
      <c r="AI1062" s="41">
        <v>0</v>
      </c>
      <c r="AJ1062" s="41">
        <v>0</v>
      </c>
      <c r="AK1062" s="41">
        <v>0</v>
      </c>
      <c r="AL1062" s="41">
        <v>4573.2092499999999</v>
      </c>
      <c r="AM1062" s="41">
        <v>0</v>
      </c>
      <c r="AN1062" s="41">
        <v>0</v>
      </c>
      <c r="AO1062" s="14">
        <v>3390</v>
      </c>
      <c r="AP1062" s="42">
        <v>4234.1000000000004</v>
      </c>
      <c r="AQ1062" s="42">
        <v>0</v>
      </c>
      <c r="AR1062" s="42">
        <v>0</v>
      </c>
      <c r="AS1062" s="42">
        <v>0</v>
      </c>
      <c r="AT1062" s="42">
        <v>0</v>
      </c>
      <c r="AU1062" s="42">
        <f t="shared" si="3196"/>
        <v>4234.1000000000004</v>
      </c>
      <c r="AV1062" s="42">
        <f t="shared" si="3197"/>
        <v>-4234.1000000000004</v>
      </c>
      <c r="AW1062" s="42"/>
      <c r="AX1062" s="42"/>
      <c r="AY1062" s="42"/>
      <c r="AZ1062" s="42"/>
      <c r="BA1062" s="43">
        <f t="shared" si="3202"/>
        <v>100</v>
      </c>
      <c r="BB1062" s="44"/>
    </row>
    <row r="1063" spans="2:54" s="21" customFormat="1" ht="16.2" x14ac:dyDescent="0.3">
      <c r="B1063" s="51" t="s">
        <v>546</v>
      </c>
      <c r="C1063" s="22" t="s">
        <v>125</v>
      </c>
      <c r="D1063" s="22"/>
      <c r="E1063" s="23" t="str">
        <f t="shared" si="3157"/>
        <v>11</v>
      </c>
      <c r="F1063" s="22"/>
      <c r="G1063" s="23"/>
      <c r="H1063" s="24" t="s">
        <v>463</v>
      </c>
      <c r="I1063" s="25">
        <f t="shared" si="3321"/>
        <v>2330</v>
      </c>
      <c r="J1063" s="25">
        <f t="shared" si="3322"/>
        <v>2330</v>
      </c>
      <c r="K1063" s="25">
        <f t="shared" si="3323"/>
        <v>2330</v>
      </c>
      <c r="L1063" s="25">
        <f t="shared" si="3324"/>
        <v>0</v>
      </c>
      <c r="M1063" s="25">
        <f t="shared" si="3325"/>
        <v>0</v>
      </c>
      <c r="N1063" s="25">
        <f t="shared" si="3326"/>
        <v>0</v>
      </c>
      <c r="O1063" s="25">
        <f>O1064</f>
        <v>0</v>
      </c>
      <c r="P1063" s="25">
        <f>P1064</f>
        <v>0</v>
      </c>
      <c r="Q1063" s="25">
        <f>Q1064</f>
        <v>0</v>
      </c>
      <c r="R1063" s="25">
        <f>R1064</f>
        <v>0</v>
      </c>
      <c r="S1063" s="25">
        <f t="shared" si="3331"/>
        <v>0</v>
      </c>
      <c r="T1063" s="25">
        <f t="shared" si="3169"/>
        <v>2330</v>
      </c>
      <c r="U1063" s="25">
        <f t="shared" ref="U1063:U1069" si="3380">J1063+M1063</f>
        <v>2330</v>
      </c>
      <c r="V1063" s="25">
        <f t="shared" ref="V1063:V1069" si="3381">K1063+N1063</f>
        <v>2330</v>
      </c>
      <c r="W1063" s="25">
        <f t="shared" si="3332"/>
        <v>0</v>
      </c>
      <c r="X1063" s="25">
        <f t="shared" si="3333"/>
        <v>0</v>
      </c>
      <c r="Y1063" s="25">
        <f t="shared" si="3334"/>
        <v>0</v>
      </c>
      <c r="Z1063" s="25">
        <f t="shared" si="3335"/>
        <v>0</v>
      </c>
      <c r="AA1063" s="25">
        <f t="shared" si="3336"/>
        <v>0</v>
      </c>
      <c r="AB1063" s="25">
        <f t="shared" si="3337"/>
        <v>0</v>
      </c>
      <c r="AC1063" s="25">
        <f t="shared" si="3338"/>
        <v>0</v>
      </c>
      <c r="AD1063" s="25">
        <f t="shared" si="3339"/>
        <v>0</v>
      </c>
      <c r="AE1063" s="25">
        <f t="shared" si="3340"/>
        <v>0</v>
      </c>
      <c r="AF1063" s="26">
        <f t="shared" ref="AF1063:AT1063" si="3382">AF1064</f>
        <v>2484.1</v>
      </c>
      <c r="AG1063" s="26">
        <f t="shared" si="3382"/>
        <v>0</v>
      </c>
      <c r="AH1063" s="26">
        <f t="shared" si="3382"/>
        <v>0</v>
      </c>
      <c r="AI1063" s="26">
        <f t="shared" si="3382"/>
        <v>0</v>
      </c>
      <c r="AJ1063" s="26">
        <f t="shared" si="3382"/>
        <v>0</v>
      </c>
      <c r="AK1063" s="26">
        <f t="shared" si="3382"/>
        <v>0</v>
      </c>
      <c r="AL1063" s="26">
        <f t="shared" si="3382"/>
        <v>2484.1</v>
      </c>
      <c r="AM1063" s="26">
        <f t="shared" si="3382"/>
        <v>0</v>
      </c>
      <c r="AN1063" s="26">
        <f t="shared" si="3382"/>
        <v>0</v>
      </c>
      <c r="AO1063" s="27">
        <f t="shared" si="3382"/>
        <v>1860.2822099999998</v>
      </c>
      <c r="AP1063" s="27">
        <f t="shared" si="3382"/>
        <v>2484.1</v>
      </c>
      <c r="AQ1063" s="27">
        <f t="shared" si="3382"/>
        <v>0</v>
      </c>
      <c r="AR1063" s="27">
        <f t="shared" si="3382"/>
        <v>0</v>
      </c>
      <c r="AS1063" s="27">
        <f t="shared" si="3382"/>
        <v>0</v>
      </c>
      <c r="AT1063" s="27">
        <f t="shared" si="3382"/>
        <v>0</v>
      </c>
      <c r="AU1063" s="27">
        <f t="shared" si="3196"/>
        <v>2484.1</v>
      </c>
      <c r="AV1063" s="27">
        <f t="shared" si="3197"/>
        <v>-154.09999999999991</v>
      </c>
      <c r="AW1063" s="27">
        <f t="shared" si="3198"/>
        <v>2330</v>
      </c>
      <c r="AX1063" s="27">
        <f t="shared" si="3199"/>
        <v>2330</v>
      </c>
      <c r="AY1063" s="27">
        <f t="shared" si="3200"/>
        <v>2330</v>
      </c>
      <c r="AZ1063" s="27">
        <f t="shared" si="3356"/>
        <v>0</v>
      </c>
      <c r="BA1063" s="28">
        <f t="shared" si="3202"/>
        <v>100</v>
      </c>
      <c r="BB1063" s="20"/>
    </row>
    <row r="1064" spans="2:54" s="30" customFormat="1" x14ac:dyDescent="0.3">
      <c r="B1064" s="31" t="s">
        <v>546</v>
      </c>
      <c r="C1064" s="31" t="s">
        <v>125</v>
      </c>
      <c r="D1064" s="31" t="s">
        <v>42</v>
      </c>
      <c r="E1064" s="29" t="str">
        <f t="shared" si="3157"/>
        <v>1101</v>
      </c>
      <c r="F1064" s="31"/>
      <c r="G1064" s="29"/>
      <c r="H1064" s="32" t="s">
        <v>464</v>
      </c>
      <c r="I1064" s="33">
        <f t="shared" si="3321"/>
        <v>2330</v>
      </c>
      <c r="J1064" s="33">
        <f t="shared" si="3322"/>
        <v>2330</v>
      </c>
      <c r="K1064" s="33">
        <f t="shared" si="3323"/>
        <v>2330</v>
      </c>
      <c r="L1064" s="33">
        <f t="shared" si="3324"/>
        <v>0</v>
      </c>
      <c r="M1064" s="33">
        <f t="shared" si="3325"/>
        <v>0</v>
      </c>
      <c r="N1064" s="33">
        <f t="shared" si="3326"/>
        <v>0</v>
      </c>
      <c r="O1064" s="33">
        <f>O1065+O1070</f>
        <v>0</v>
      </c>
      <c r="P1064" s="33">
        <f>P1065+P1070</f>
        <v>0</v>
      </c>
      <c r="Q1064" s="33">
        <f>Q1065+Q1070</f>
        <v>0</v>
      </c>
      <c r="R1064" s="33">
        <f>R1065+R1070</f>
        <v>0</v>
      </c>
      <c r="S1064" s="33">
        <f t="shared" si="3331"/>
        <v>0</v>
      </c>
      <c r="T1064" s="33">
        <f t="shared" si="3169"/>
        <v>2330</v>
      </c>
      <c r="U1064" s="33">
        <f t="shared" si="3380"/>
        <v>2330</v>
      </c>
      <c r="V1064" s="33">
        <f t="shared" si="3381"/>
        <v>2330</v>
      </c>
      <c r="W1064" s="33">
        <f t="shared" si="3332"/>
        <v>0</v>
      </c>
      <c r="X1064" s="33">
        <f t="shared" si="3333"/>
        <v>0</v>
      </c>
      <c r="Y1064" s="33">
        <f t="shared" si="3334"/>
        <v>0</v>
      </c>
      <c r="Z1064" s="33">
        <f t="shared" si="3335"/>
        <v>0</v>
      </c>
      <c r="AA1064" s="33">
        <f t="shared" si="3336"/>
        <v>0</v>
      </c>
      <c r="AB1064" s="33">
        <f t="shared" si="3337"/>
        <v>0</v>
      </c>
      <c r="AC1064" s="33">
        <f t="shared" si="3338"/>
        <v>0</v>
      </c>
      <c r="AD1064" s="33">
        <f t="shared" si="3339"/>
        <v>0</v>
      </c>
      <c r="AE1064" s="33">
        <f t="shared" si="3340"/>
        <v>0</v>
      </c>
      <c r="AF1064" s="34">
        <f t="shared" ref="AF1064:AT1064" si="3383">AF1065+AF1070</f>
        <v>2484.1</v>
      </c>
      <c r="AG1064" s="34">
        <f t="shared" si="3383"/>
        <v>0</v>
      </c>
      <c r="AH1064" s="34">
        <f t="shared" si="3383"/>
        <v>0</v>
      </c>
      <c r="AI1064" s="34">
        <f t="shared" si="3383"/>
        <v>0</v>
      </c>
      <c r="AJ1064" s="34">
        <f t="shared" si="3383"/>
        <v>0</v>
      </c>
      <c r="AK1064" s="34">
        <f t="shared" si="3383"/>
        <v>0</v>
      </c>
      <c r="AL1064" s="34">
        <f t="shared" si="3383"/>
        <v>2484.1</v>
      </c>
      <c r="AM1064" s="34">
        <f t="shared" si="3383"/>
        <v>0</v>
      </c>
      <c r="AN1064" s="34">
        <f t="shared" si="3383"/>
        <v>0</v>
      </c>
      <c r="AO1064" s="35">
        <f t="shared" si="3383"/>
        <v>1860.2822099999998</v>
      </c>
      <c r="AP1064" s="36">
        <f t="shared" si="3383"/>
        <v>2484.1</v>
      </c>
      <c r="AQ1064" s="36">
        <f t="shared" si="3383"/>
        <v>0</v>
      </c>
      <c r="AR1064" s="36">
        <f t="shared" si="3383"/>
        <v>0</v>
      </c>
      <c r="AS1064" s="36">
        <f t="shared" si="3383"/>
        <v>0</v>
      </c>
      <c r="AT1064" s="36">
        <f t="shared" si="3383"/>
        <v>0</v>
      </c>
      <c r="AU1064" s="36">
        <f t="shared" si="3196"/>
        <v>2484.1</v>
      </c>
      <c r="AV1064" s="36">
        <f t="shared" si="3197"/>
        <v>-154.09999999999991</v>
      </c>
      <c r="AW1064" s="36">
        <f t="shared" si="3198"/>
        <v>2330</v>
      </c>
      <c r="AX1064" s="36">
        <f t="shared" si="3199"/>
        <v>2330</v>
      </c>
      <c r="AY1064" s="36">
        <f t="shared" si="3200"/>
        <v>2330</v>
      </c>
      <c r="AZ1064" s="36">
        <f t="shared" si="3356"/>
        <v>0</v>
      </c>
      <c r="BA1064" s="37">
        <f t="shared" si="3202"/>
        <v>100</v>
      </c>
      <c r="BB1064" s="20"/>
    </row>
    <row r="1065" spans="2:54" ht="31.2" x14ac:dyDescent="0.3">
      <c r="B1065" s="38" t="s">
        <v>546</v>
      </c>
      <c r="C1065" s="38" t="s">
        <v>125</v>
      </c>
      <c r="D1065" s="38" t="s">
        <v>42</v>
      </c>
      <c r="E1065" s="39" t="str">
        <f t="shared" si="3157"/>
        <v>1101</v>
      </c>
      <c r="F1065" s="38" t="s">
        <v>465</v>
      </c>
      <c r="G1065" s="39"/>
      <c r="H1065" s="40" t="s">
        <v>466</v>
      </c>
      <c r="I1065" s="18">
        <f t="shared" si="3321"/>
        <v>2330</v>
      </c>
      <c r="J1065" s="18">
        <f t="shared" si="3322"/>
        <v>2330</v>
      </c>
      <c r="K1065" s="18">
        <f t="shared" si="3323"/>
        <v>2330</v>
      </c>
      <c r="L1065" s="18">
        <f t="shared" si="3324"/>
        <v>0</v>
      </c>
      <c r="M1065" s="18">
        <f t="shared" si="3325"/>
        <v>0</v>
      </c>
      <c r="N1065" s="18">
        <f t="shared" si="3326"/>
        <v>0</v>
      </c>
      <c r="O1065" s="18">
        <f t="shared" ref="O1065:O1072" si="3384">O1066</f>
        <v>0</v>
      </c>
      <c r="P1065" s="18">
        <f t="shared" ref="P1065:P1072" si="3385">P1066</f>
        <v>0</v>
      </c>
      <c r="Q1065" s="18">
        <f t="shared" ref="Q1065:Q1072" si="3386">Q1066</f>
        <v>0</v>
      </c>
      <c r="R1065" s="18">
        <f t="shared" ref="R1065:R1072" si="3387">R1066</f>
        <v>0</v>
      </c>
      <c r="S1065" s="18">
        <f t="shared" si="3331"/>
        <v>0</v>
      </c>
      <c r="T1065" s="18">
        <f t="shared" si="3169"/>
        <v>2330</v>
      </c>
      <c r="U1065" s="18">
        <f t="shared" si="3380"/>
        <v>2330</v>
      </c>
      <c r="V1065" s="18">
        <f t="shared" si="3381"/>
        <v>2330</v>
      </c>
      <c r="W1065" s="18">
        <f t="shared" si="3332"/>
        <v>0</v>
      </c>
      <c r="X1065" s="18">
        <f t="shared" si="3333"/>
        <v>0</v>
      </c>
      <c r="Y1065" s="18">
        <f t="shared" si="3334"/>
        <v>0</v>
      </c>
      <c r="Z1065" s="18">
        <f t="shared" si="3335"/>
        <v>0</v>
      </c>
      <c r="AA1065" s="18">
        <f t="shared" si="3336"/>
        <v>0</v>
      </c>
      <c r="AB1065" s="18">
        <f t="shared" si="3337"/>
        <v>0</v>
      </c>
      <c r="AC1065" s="18">
        <f t="shared" si="3338"/>
        <v>0</v>
      </c>
      <c r="AD1065" s="18">
        <f t="shared" si="3339"/>
        <v>0</v>
      </c>
      <c r="AE1065" s="18">
        <f t="shared" si="3340"/>
        <v>0</v>
      </c>
      <c r="AF1065" s="41">
        <f t="shared" ref="AF1065:AF1072" si="3388">AF1066</f>
        <v>2330</v>
      </c>
      <c r="AG1065" s="41">
        <f t="shared" ref="AG1065:AG1072" si="3389">AG1066</f>
        <v>0</v>
      </c>
      <c r="AH1065" s="41">
        <f t="shared" ref="AH1065:AH1072" si="3390">AH1066</f>
        <v>0</v>
      </c>
      <c r="AI1065" s="41">
        <f t="shared" ref="AI1065:AI1072" si="3391">AI1066</f>
        <v>0</v>
      </c>
      <c r="AJ1065" s="41">
        <f t="shared" ref="AJ1065:AJ1072" si="3392">AJ1066</f>
        <v>0</v>
      </c>
      <c r="AK1065" s="41">
        <f t="shared" ref="AK1065:AK1072" si="3393">AK1066</f>
        <v>0</v>
      </c>
      <c r="AL1065" s="41">
        <f t="shared" ref="AL1065:AL1072" si="3394">AL1066</f>
        <v>2330</v>
      </c>
      <c r="AM1065" s="41">
        <f t="shared" ref="AM1065:AM1072" si="3395">AM1066</f>
        <v>0</v>
      </c>
      <c r="AN1065" s="41">
        <f t="shared" ref="AN1065:AN1072" si="3396">AN1066</f>
        <v>0</v>
      </c>
      <c r="AO1065" s="42">
        <f t="shared" ref="AO1065:AO1072" si="3397">AO1066</f>
        <v>1706.1822099999999</v>
      </c>
      <c r="AP1065" s="42">
        <f t="shared" ref="AP1065:AP1072" si="3398">AP1066</f>
        <v>2330</v>
      </c>
      <c r="AQ1065" s="42">
        <f t="shared" ref="AQ1065:AQ1072" si="3399">AQ1066</f>
        <v>0</v>
      </c>
      <c r="AR1065" s="42">
        <f t="shared" ref="AR1065:AR1072" si="3400">AR1066</f>
        <v>0</v>
      </c>
      <c r="AS1065" s="42">
        <f t="shared" ref="AS1065:AS1072" si="3401">AS1066</f>
        <v>0</v>
      </c>
      <c r="AT1065" s="42">
        <f t="shared" ref="AT1065:AT1072" si="3402">AT1066</f>
        <v>0</v>
      </c>
      <c r="AU1065" s="42">
        <f t="shared" si="3196"/>
        <v>2330</v>
      </c>
      <c r="AV1065" s="42">
        <f t="shared" si="3197"/>
        <v>0</v>
      </c>
      <c r="AW1065" s="42">
        <f t="shared" si="3198"/>
        <v>2330</v>
      </c>
      <c r="AX1065" s="42">
        <f t="shared" si="3199"/>
        <v>2330</v>
      </c>
      <c r="AY1065" s="42">
        <f t="shared" si="3200"/>
        <v>2330</v>
      </c>
      <c r="AZ1065" s="42">
        <f t="shared" si="3356"/>
        <v>0</v>
      </c>
      <c r="BA1065" s="43">
        <f t="shared" si="3202"/>
        <v>100</v>
      </c>
      <c r="BB1065" s="20"/>
    </row>
    <row r="1066" spans="2:54" x14ac:dyDescent="0.3">
      <c r="B1066" s="38" t="s">
        <v>546</v>
      </c>
      <c r="C1066" s="38" t="s">
        <v>125</v>
      </c>
      <c r="D1066" s="38" t="s">
        <v>42</v>
      </c>
      <c r="E1066" s="39" t="str">
        <f t="shared" ref="E1066:E1129" si="3403">CONCATENATE(C1066,D1066)</f>
        <v>1101</v>
      </c>
      <c r="F1066" s="38" t="s">
        <v>467</v>
      </c>
      <c r="G1066" s="39"/>
      <c r="H1066" s="40" t="s">
        <v>49</v>
      </c>
      <c r="I1066" s="18">
        <f t="shared" si="3321"/>
        <v>2330</v>
      </c>
      <c r="J1066" s="18">
        <f t="shared" si="3322"/>
        <v>2330</v>
      </c>
      <c r="K1066" s="18">
        <f t="shared" si="3323"/>
        <v>2330</v>
      </c>
      <c r="L1066" s="18">
        <f t="shared" si="3324"/>
        <v>0</v>
      </c>
      <c r="M1066" s="18">
        <f t="shared" si="3325"/>
        <v>0</v>
      </c>
      <c r="N1066" s="18">
        <f t="shared" si="3326"/>
        <v>0</v>
      </c>
      <c r="O1066" s="18">
        <f t="shared" si="3384"/>
        <v>0</v>
      </c>
      <c r="P1066" s="18">
        <f t="shared" si="3385"/>
        <v>0</v>
      </c>
      <c r="Q1066" s="18">
        <f t="shared" si="3386"/>
        <v>0</v>
      </c>
      <c r="R1066" s="18">
        <f t="shared" si="3387"/>
        <v>0</v>
      </c>
      <c r="S1066" s="18">
        <f t="shared" si="3331"/>
        <v>0</v>
      </c>
      <c r="T1066" s="18">
        <f t="shared" ref="T1066:T1129" si="3404">I1066+L1066+S1066+R1066+Q1066+P1066+O1066</f>
        <v>2330</v>
      </c>
      <c r="U1066" s="18">
        <f t="shared" si="3380"/>
        <v>2330</v>
      </c>
      <c r="V1066" s="18">
        <f t="shared" si="3381"/>
        <v>2330</v>
      </c>
      <c r="W1066" s="18">
        <f t="shared" si="3332"/>
        <v>0</v>
      </c>
      <c r="X1066" s="18">
        <f t="shared" si="3333"/>
        <v>0</v>
      </c>
      <c r="Y1066" s="18">
        <f t="shared" si="3334"/>
        <v>0</v>
      </c>
      <c r="Z1066" s="18">
        <f t="shared" si="3335"/>
        <v>0</v>
      </c>
      <c r="AA1066" s="18">
        <f t="shared" si="3336"/>
        <v>0</v>
      </c>
      <c r="AB1066" s="18">
        <f t="shared" si="3337"/>
        <v>0</v>
      </c>
      <c r="AC1066" s="18">
        <f t="shared" si="3338"/>
        <v>0</v>
      </c>
      <c r="AD1066" s="18">
        <f t="shared" si="3339"/>
        <v>0</v>
      </c>
      <c r="AE1066" s="18">
        <f t="shared" si="3340"/>
        <v>0</v>
      </c>
      <c r="AF1066" s="41">
        <f t="shared" si="3388"/>
        <v>2330</v>
      </c>
      <c r="AG1066" s="41">
        <f t="shared" si="3389"/>
        <v>0</v>
      </c>
      <c r="AH1066" s="41">
        <f t="shared" si="3390"/>
        <v>0</v>
      </c>
      <c r="AI1066" s="41">
        <f t="shared" si="3391"/>
        <v>0</v>
      </c>
      <c r="AJ1066" s="41">
        <f t="shared" si="3392"/>
        <v>0</v>
      </c>
      <c r="AK1066" s="41">
        <f t="shared" si="3393"/>
        <v>0</v>
      </c>
      <c r="AL1066" s="41">
        <f t="shared" si="3394"/>
        <v>2330</v>
      </c>
      <c r="AM1066" s="41">
        <f t="shared" si="3395"/>
        <v>0</v>
      </c>
      <c r="AN1066" s="41">
        <f t="shared" si="3396"/>
        <v>0</v>
      </c>
      <c r="AO1066" s="14">
        <f t="shared" si="3397"/>
        <v>1706.1822099999999</v>
      </c>
      <c r="AP1066" s="42">
        <f t="shared" si="3398"/>
        <v>2330</v>
      </c>
      <c r="AQ1066" s="42">
        <f t="shared" si="3399"/>
        <v>0</v>
      </c>
      <c r="AR1066" s="42">
        <f t="shared" si="3400"/>
        <v>0</v>
      </c>
      <c r="AS1066" s="42">
        <f t="shared" si="3401"/>
        <v>0</v>
      </c>
      <c r="AT1066" s="42">
        <f t="shared" si="3402"/>
        <v>0</v>
      </c>
      <c r="AU1066" s="42">
        <f t="shared" ref="AU1066:AU1129" si="3405">AP1066+AS1066+AT1066+AR1066+AQ1066</f>
        <v>2330</v>
      </c>
      <c r="AV1066" s="42">
        <f t="shared" ref="AV1066:AV1129" si="3406">T1066-AU1066</f>
        <v>0</v>
      </c>
      <c r="AW1066" s="42">
        <f t="shared" ref="AW1066:AW1129" si="3407">T1066+W1066+X1066+Y1066+Z1066</f>
        <v>2330</v>
      </c>
      <c r="AX1066" s="42">
        <f t="shared" ref="AX1066:AX1129" si="3408">U1066+AA1066+AB1066</f>
        <v>2330</v>
      </c>
      <c r="AY1066" s="42">
        <f t="shared" ref="AY1066:AY1129" si="3409">V1066+AC1066+AE1066+AD1066</f>
        <v>2330</v>
      </c>
      <c r="AZ1066" s="42">
        <f t="shared" si="3356"/>
        <v>0</v>
      </c>
      <c r="BA1066" s="43">
        <f t="shared" ref="BA1066:BA1129" si="3410">AL1066/AF1066*100</f>
        <v>100</v>
      </c>
      <c r="BB1066" s="20"/>
    </row>
    <row r="1067" spans="2:54" ht="46.8" x14ac:dyDescent="0.3">
      <c r="B1067" s="38" t="s">
        <v>546</v>
      </c>
      <c r="C1067" s="38" t="s">
        <v>125</v>
      </c>
      <c r="D1067" s="38" t="s">
        <v>42</v>
      </c>
      <c r="E1067" s="39" t="str">
        <f t="shared" si="3403"/>
        <v>1101</v>
      </c>
      <c r="F1067" s="38" t="s">
        <v>468</v>
      </c>
      <c r="G1067" s="39"/>
      <c r="H1067" s="40" t="s">
        <v>469</v>
      </c>
      <c r="I1067" s="18">
        <f t="shared" si="3321"/>
        <v>2330</v>
      </c>
      <c r="J1067" s="18">
        <f t="shared" si="3322"/>
        <v>2330</v>
      </c>
      <c r="K1067" s="18">
        <f t="shared" si="3323"/>
        <v>2330</v>
      </c>
      <c r="L1067" s="18">
        <f t="shared" si="3324"/>
        <v>0</v>
      </c>
      <c r="M1067" s="18">
        <f t="shared" si="3325"/>
        <v>0</v>
      </c>
      <c r="N1067" s="18">
        <f t="shared" si="3326"/>
        <v>0</v>
      </c>
      <c r="O1067" s="18">
        <f t="shared" si="3384"/>
        <v>0</v>
      </c>
      <c r="P1067" s="18">
        <f t="shared" si="3385"/>
        <v>0</v>
      </c>
      <c r="Q1067" s="18">
        <f t="shared" si="3386"/>
        <v>0</v>
      </c>
      <c r="R1067" s="18">
        <f t="shared" si="3387"/>
        <v>0</v>
      </c>
      <c r="S1067" s="18">
        <f t="shared" si="3331"/>
        <v>0</v>
      </c>
      <c r="T1067" s="18">
        <f t="shared" si="3404"/>
        <v>2330</v>
      </c>
      <c r="U1067" s="18">
        <f t="shared" si="3380"/>
        <v>2330</v>
      </c>
      <c r="V1067" s="18">
        <f t="shared" si="3381"/>
        <v>2330</v>
      </c>
      <c r="W1067" s="18">
        <f t="shared" si="3332"/>
        <v>0</v>
      </c>
      <c r="X1067" s="18">
        <f t="shared" si="3333"/>
        <v>0</v>
      </c>
      <c r="Y1067" s="18">
        <f t="shared" si="3334"/>
        <v>0</v>
      </c>
      <c r="Z1067" s="18">
        <f t="shared" si="3335"/>
        <v>0</v>
      </c>
      <c r="AA1067" s="18">
        <f t="shared" si="3336"/>
        <v>0</v>
      </c>
      <c r="AB1067" s="18">
        <f t="shared" si="3337"/>
        <v>0</v>
      </c>
      <c r="AC1067" s="18">
        <f t="shared" si="3338"/>
        <v>0</v>
      </c>
      <c r="AD1067" s="18">
        <f t="shared" si="3339"/>
        <v>0</v>
      </c>
      <c r="AE1067" s="18">
        <f t="shared" si="3340"/>
        <v>0</v>
      </c>
      <c r="AF1067" s="41">
        <f t="shared" si="3388"/>
        <v>2330</v>
      </c>
      <c r="AG1067" s="41">
        <f t="shared" si="3389"/>
        <v>0</v>
      </c>
      <c r="AH1067" s="41">
        <f t="shared" si="3390"/>
        <v>0</v>
      </c>
      <c r="AI1067" s="41">
        <f t="shared" si="3391"/>
        <v>0</v>
      </c>
      <c r="AJ1067" s="41">
        <f t="shared" si="3392"/>
        <v>0</v>
      </c>
      <c r="AK1067" s="41">
        <f t="shared" si="3393"/>
        <v>0</v>
      </c>
      <c r="AL1067" s="41">
        <f t="shared" si="3394"/>
        <v>2330</v>
      </c>
      <c r="AM1067" s="41">
        <f t="shared" si="3395"/>
        <v>0</v>
      </c>
      <c r="AN1067" s="41">
        <f t="shared" si="3396"/>
        <v>0</v>
      </c>
      <c r="AO1067" s="42">
        <f t="shared" si="3397"/>
        <v>1706.1822099999999</v>
      </c>
      <c r="AP1067" s="42">
        <f t="shared" si="3398"/>
        <v>2330</v>
      </c>
      <c r="AQ1067" s="42">
        <f t="shared" si="3399"/>
        <v>0</v>
      </c>
      <c r="AR1067" s="42">
        <f t="shared" si="3400"/>
        <v>0</v>
      </c>
      <c r="AS1067" s="42">
        <f t="shared" si="3401"/>
        <v>0</v>
      </c>
      <c r="AT1067" s="42">
        <f t="shared" si="3402"/>
        <v>0</v>
      </c>
      <c r="AU1067" s="42">
        <f t="shared" si="3405"/>
        <v>2330</v>
      </c>
      <c r="AV1067" s="42">
        <f t="shared" si="3406"/>
        <v>0</v>
      </c>
      <c r="AW1067" s="42">
        <f t="shared" si="3407"/>
        <v>2330</v>
      </c>
      <c r="AX1067" s="42">
        <f t="shared" si="3408"/>
        <v>2330</v>
      </c>
      <c r="AY1067" s="42">
        <f t="shared" si="3409"/>
        <v>2330</v>
      </c>
      <c r="AZ1067" s="42">
        <f t="shared" si="3356"/>
        <v>0</v>
      </c>
      <c r="BA1067" s="43">
        <f t="shared" si="3410"/>
        <v>100</v>
      </c>
      <c r="BB1067" s="20"/>
    </row>
    <row r="1068" spans="2:54" ht="46.8" x14ac:dyDescent="0.3">
      <c r="B1068" s="38" t="s">
        <v>546</v>
      </c>
      <c r="C1068" s="38" t="s">
        <v>125</v>
      </c>
      <c r="D1068" s="38" t="s">
        <v>42</v>
      </c>
      <c r="E1068" s="39" t="str">
        <f t="shared" si="3403"/>
        <v>1101</v>
      </c>
      <c r="F1068" s="38" t="s">
        <v>544</v>
      </c>
      <c r="G1068" s="39"/>
      <c r="H1068" s="40" t="s">
        <v>545</v>
      </c>
      <c r="I1068" s="18">
        <f t="shared" si="3321"/>
        <v>2330</v>
      </c>
      <c r="J1068" s="18">
        <f t="shared" si="3322"/>
        <v>2330</v>
      </c>
      <c r="K1068" s="18">
        <f t="shared" si="3323"/>
        <v>2330</v>
      </c>
      <c r="L1068" s="18">
        <f t="shared" si="3324"/>
        <v>0</v>
      </c>
      <c r="M1068" s="18">
        <f t="shared" si="3325"/>
        <v>0</v>
      </c>
      <c r="N1068" s="18">
        <f t="shared" si="3326"/>
        <v>0</v>
      </c>
      <c r="O1068" s="18">
        <f t="shared" si="3384"/>
        <v>0</v>
      </c>
      <c r="P1068" s="18">
        <f t="shared" si="3385"/>
        <v>0</v>
      </c>
      <c r="Q1068" s="18">
        <f t="shared" si="3386"/>
        <v>0</v>
      </c>
      <c r="R1068" s="18">
        <f t="shared" si="3387"/>
        <v>0</v>
      </c>
      <c r="S1068" s="18">
        <f t="shared" si="3331"/>
        <v>0</v>
      </c>
      <c r="T1068" s="18">
        <f t="shared" si="3404"/>
        <v>2330</v>
      </c>
      <c r="U1068" s="18">
        <f t="shared" si="3380"/>
        <v>2330</v>
      </c>
      <c r="V1068" s="18">
        <f t="shared" si="3381"/>
        <v>2330</v>
      </c>
      <c r="W1068" s="18">
        <f t="shared" si="3332"/>
        <v>0</v>
      </c>
      <c r="X1068" s="18">
        <f t="shared" si="3333"/>
        <v>0</v>
      </c>
      <c r="Y1068" s="18">
        <f t="shared" si="3334"/>
        <v>0</v>
      </c>
      <c r="Z1068" s="18">
        <f t="shared" si="3335"/>
        <v>0</v>
      </c>
      <c r="AA1068" s="18">
        <f t="shared" si="3336"/>
        <v>0</v>
      </c>
      <c r="AB1068" s="18">
        <f t="shared" si="3337"/>
        <v>0</v>
      </c>
      <c r="AC1068" s="18">
        <f t="shared" si="3338"/>
        <v>0</v>
      </c>
      <c r="AD1068" s="18">
        <f t="shared" si="3339"/>
        <v>0</v>
      </c>
      <c r="AE1068" s="18">
        <f t="shared" si="3340"/>
        <v>0</v>
      </c>
      <c r="AF1068" s="41">
        <f t="shared" si="3388"/>
        <v>2330</v>
      </c>
      <c r="AG1068" s="41">
        <f t="shared" si="3389"/>
        <v>0</v>
      </c>
      <c r="AH1068" s="41">
        <f t="shared" si="3390"/>
        <v>0</v>
      </c>
      <c r="AI1068" s="41">
        <f t="shared" si="3391"/>
        <v>0</v>
      </c>
      <c r="AJ1068" s="41">
        <f t="shared" si="3392"/>
        <v>0</v>
      </c>
      <c r="AK1068" s="41">
        <f t="shared" si="3393"/>
        <v>0</v>
      </c>
      <c r="AL1068" s="41">
        <f t="shared" si="3394"/>
        <v>2330</v>
      </c>
      <c r="AM1068" s="41">
        <f t="shared" si="3395"/>
        <v>0</v>
      </c>
      <c r="AN1068" s="41">
        <f t="shared" si="3396"/>
        <v>0</v>
      </c>
      <c r="AO1068" s="14">
        <f t="shared" si="3397"/>
        <v>1706.1822099999999</v>
      </c>
      <c r="AP1068" s="42">
        <f t="shared" si="3398"/>
        <v>2330</v>
      </c>
      <c r="AQ1068" s="42">
        <f t="shared" si="3399"/>
        <v>0</v>
      </c>
      <c r="AR1068" s="42">
        <f t="shared" si="3400"/>
        <v>0</v>
      </c>
      <c r="AS1068" s="42">
        <f t="shared" si="3401"/>
        <v>0</v>
      </c>
      <c r="AT1068" s="42">
        <f t="shared" si="3402"/>
        <v>0</v>
      </c>
      <c r="AU1068" s="42">
        <f t="shared" si="3405"/>
        <v>2330</v>
      </c>
      <c r="AV1068" s="42">
        <f t="shared" si="3406"/>
        <v>0</v>
      </c>
      <c r="AW1068" s="42">
        <f t="shared" si="3407"/>
        <v>2330</v>
      </c>
      <c r="AX1068" s="42">
        <f t="shared" si="3408"/>
        <v>2330</v>
      </c>
      <c r="AY1068" s="42">
        <f t="shared" si="3409"/>
        <v>2330</v>
      </c>
      <c r="AZ1068" s="42">
        <f t="shared" si="3356"/>
        <v>0</v>
      </c>
      <c r="BA1068" s="43">
        <f t="shared" si="3410"/>
        <v>100</v>
      </c>
      <c r="BB1068" s="20"/>
    </row>
    <row r="1069" spans="2:54" ht="31.2" x14ac:dyDescent="0.3">
      <c r="B1069" s="38" t="s">
        <v>546</v>
      </c>
      <c r="C1069" s="38" t="s">
        <v>125</v>
      </c>
      <c r="D1069" s="38" t="s">
        <v>42</v>
      </c>
      <c r="E1069" s="39" t="str">
        <f t="shared" si="3403"/>
        <v>1101</v>
      </c>
      <c r="F1069" s="38" t="s">
        <v>544</v>
      </c>
      <c r="G1069" s="38" t="s">
        <v>54</v>
      </c>
      <c r="H1069" s="40" t="s">
        <v>55</v>
      </c>
      <c r="I1069" s="18">
        <v>2330</v>
      </c>
      <c r="J1069" s="18">
        <v>2330</v>
      </c>
      <c r="K1069" s="18">
        <v>2330</v>
      </c>
      <c r="L1069" s="18"/>
      <c r="M1069" s="18"/>
      <c r="N1069" s="18"/>
      <c r="O1069" s="18">
        <v>0</v>
      </c>
      <c r="P1069" s="18">
        <v>0</v>
      </c>
      <c r="Q1069" s="18">
        <v>0</v>
      </c>
      <c r="R1069" s="18">
        <v>0</v>
      </c>
      <c r="S1069" s="18"/>
      <c r="T1069" s="18">
        <f t="shared" si="3404"/>
        <v>2330</v>
      </c>
      <c r="U1069" s="18">
        <f t="shared" si="3380"/>
        <v>2330</v>
      </c>
      <c r="V1069" s="18">
        <f t="shared" si="3381"/>
        <v>2330</v>
      </c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41">
        <v>2330</v>
      </c>
      <c r="AG1069" s="41"/>
      <c r="AH1069" s="41">
        <v>0</v>
      </c>
      <c r="AI1069" s="41">
        <v>0</v>
      </c>
      <c r="AJ1069" s="41">
        <v>0</v>
      </c>
      <c r="AK1069" s="41">
        <v>0</v>
      </c>
      <c r="AL1069" s="41">
        <v>2330</v>
      </c>
      <c r="AM1069" s="41">
        <v>0</v>
      </c>
      <c r="AN1069" s="41">
        <v>0</v>
      </c>
      <c r="AO1069" s="42">
        <v>1706.1822099999999</v>
      </c>
      <c r="AP1069" s="42">
        <v>2330</v>
      </c>
      <c r="AQ1069" s="42">
        <v>0</v>
      </c>
      <c r="AR1069" s="42">
        <v>0</v>
      </c>
      <c r="AS1069" s="42">
        <v>0</v>
      </c>
      <c r="AT1069" s="42">
        <v>0</v>
      </c>
      <c r="AU1069" s="42">
        <f t="shared" si="3405"/>
        <v>2330</v>
      </c>
      <c r="AV1069" s="42">
        <f t="shared" si="3406"/>
        <v>0</v>
      </c>
      <c r="AW1069" s="42">
        <f t="shared" si="3407"/>
        <v>2330</v>
      </c>
      <c r="AX1069" s="42">
        <f t="shared" si="3408"/>
        <v>2330</v>
      </c>
      <c r="AY1069" s="42">
        <f t="shared" si="3409"/>
        <v>2330</v>
      </c>
      <c r="AZ1069" s="42"/>
      <c r="BA1069" s="43">
        <f t="shared" si="3410"/>
        <v>100</v>
      </c>
      <c r="BB1069" s="44"/>
    </row>
    <row r="1070" spans="2:54" ht="31.2" x14ac:dyDescent="0.3">
      <c r="B1070" s="38" t="s">
        <v>546</v>
      </c>
      <c r="C1070" s="38" t="s">
        <v>125</v>
      </c>
      <c r="D1070" s="38" t="s">
        <v>42</v>
      </c>
      <c r="E1070" s="39" t="str">
        <f t="shared" si="3403"/>
        <v>1101</v>
      </c>
      <c r="F1070" s="38" t="s">
        <v>72</v>
      </c>
      <c r="G1070" s="39"/>
      <c r="H1070" s="40" t="s">
        <v>73</v>
      </c>
      <c r="I1070" s="18"/>
      <c r="J1070" s="18"/>
      <c r="K1070" s="18"/>
      <c r="L1070" s="18"/>
      <c r="M1070" s="18"/>
      <c r="N1070" s="18"/>
      <c r="O1070" s="18">
        <f t="shared" si="3384"/>
        <v>0</v>
      </c>
      <c r="P1070" s="18">
        <f t="shared" si="3385"/>
        <v>0</v>
      </c>
      <c r="Q1070" s="18">
        <f t="shared" si="3386"/>
        <v>0</v>
      </c>
      <c r="R1070" s="18">
        <f t="shared" si="3387"/>
        <v>0</v>
      </c>
      <c r="S1070" s="18"/>
      <c r="T1070" s="18">
        <f t="shared" si="3404"/>
        <v>0</v>
      </c>
      <c r="U1070" s="18">
        <f t="shared" ref="U1070:U1071" si="3411">U1071</f>
        <v>0</v>
      </c>
      <c r="V1070" s="18">
        <f t="shared" ref="V1070:V1071" si="3412">V1071</f>
        <v>0</v>
      </c>
      <c r="W1070" s="18">
        <f t="shared" si="3332"/>
        <v>0</v>
      </c>
      <c r="X1070" s="18">
        <f t="shared" si="3333"/>
        <v>0</v>
      </c>
      <c r="Y1070" s="18">
        <f t="shared" si="3334"/>
        <v>0</v>
      </c>
      <c r="Z1070" s="18">
        <f t="shared" si="3335"/>
        <v>0</v>
      </c>
      <c r="AA1070" s="18">
        <f t="shared" si="3336"/>
        <v>0</v>
      </c>
      <c r="AB1070" s="18">
        <f t="shared" si="3337"/>
        <v>0</v>
      </c>
      <c r="AC1070" s="18">
        <f t="shared" si="3338"/>
        <v>0</v>
      </c>
      <c r="AD1070" s="18">
        <f t="shared" si="3339"/>
        <v>0</v>
      </c>
      <c r="AE1070" s="18">
        <f t="shared" si="3340"/>
        <v>0</v>
      </c>
      <c r="AF1070" s="41">
        <f t="shared" si="3388"/>
        <v>154.1</v>
      </c>
      <c r="AG1070" s="41">
        <f t="shared" si="3389"/>
        <v>0</v>
      </c>
      <c r="AH1070" s="41">
        <f t="shared" si="3390"/>
        <v>0</v>
      </c>
      <c r="AI1070" s="41">
        <f t="shared" si="3391"/>
        <v>0</v>
      </c>
      <c r="AJ1070" s="41">
        <f t="shared" si="3392"/>
        <v>0</v>
      </c>
      <c r="AK1070" s="41">
        <f t="shared" si="3393"/>
        <v>0</v>
      </c>
      <c r="AL1070" s="41">
        <f t="shared" si="3394"/>
        <v>154.1</v>
      </c>
      <c r="AM1070" s="41">
        <f t="shared" si="3395"/>
        <v>0</v>
      </c>
      <c r="AN1070" s="41">
        <f t="shared" si="3396"/>
        <v>0</v>
      </c>
      <c r="AO1070" s="14">
        <f t="shared" si="3397"/>
        <v>154.1</v>
      </c>
      <c r="AP1070" s="42">
        <f t="shared" si="3398"/>
        <v>154.1</v>
      </c>
      <c r="AQ1070" s="42">
        <f t="shared" si="3399"/>
        <v>0</v>
      </c>
      <c r="AR1070" s="42">
        <f t="shared" si="3400"/>
        <v>0</v>
      </c>
      <c r="AS1070" s="42">
        <f t="shared" si="3401"/>
        <v>0</v>
      </c>
      <c r="AT1070" s="42">
        <f t="shared" si="3402"/>
        <v>0</v>
      </c>
      <c r="AU1070" s="42">
        <f t="shared" si="3405"/>
        <v>154.1</v>
      </c>
      <c r="AV1070" s="42">
        <f t="shared" si="3406"/>
        <v>-154.1</v>
      </c>
      <c r="AW1070" s="42"/>
      <c r="AX1070" s="42"/>
      <c r="AY1070" s="42"/>
      <c r="AZ1070" s="42"/>
      <c r="BA1070" s="43">
        <f t="shared" si="3410"/>
        <v>100</v>
      </c>
      <c r="BB1070" s="44"/>
    </row>
    <row r="1071" spans="2:54" ht="46.8" x14ac:dyDescent="0.3">
      <c r="B1071" s="38" t="s">
        <v>546</v>
      </c>
      <c r="C1071" s="38" t="s">
        <v>125</v>
      </c>
      <c r="D1071" s="38" t="s">
        <v>42</v>
      </c>
      <c r="E1071" s="39" t="str">
        <f t="shared" si="3403"/>
        <v>1101</v>
      </c>
      <c r="F1071" s="38" t="s">
        <v>292</v>
      </c>
      <c r="G1071" s="17"/>
      <c r="H1071" s="40" t="s">
        <v>293</v>
      </c>
      <c r="I1071" s="18"/>
      <c r="J1071" s="18"/>
      <c r="K1071" s="18"/>
      <c r="L1071" s="18"/>
      <c r="M1071" s="18"/>
      <c r="N1071" s="18"/>
      <c r="O1071" s="18">
        <f t="shared" si="3384"/>
        <v>0</v>
      </c>
      <c r="P1071" s="18">
        <f t="shared" si="3385"/>
        <v>0</v>
      </c>
      <c r="Q1071" s="18">
        <f t="shared" si="3386"/>
        <v>0</v>
      </c>
      <c r="R1071" s="18">
        <f t="shared" si="3387"/>
        <v>0</v>
      </c>
      <c r="S1071" s="18"/>
      <c r="T1071" s="18">
        <f t="shared" si="3404"/>
        <v>0</v>
      </c>
      <c r="U1071" s="18">
        <f t="shared" si="3411"/>
        <v>0</v>
      </c>
      <c r="V1071" s="18">
        <f t="shared" si="3412"/>
        <v>0</v>
      </c>
      <c r="W1071" s="18">
        <f t="shared" si="3332"/>
        <v>0</v>
      </c>
      <c r="X1071" s="18">
        <f t="shared" si="3333"/>
        <v>0</v>
      </c>
      <c r="Y1071" s="18">
        <f t="shared" si="3334"/>
        <v>0</v>
      </c>
      <c r="Z1071" s="18">
        <f t="shared" si="3335"/>
        <v>0</v>
      </c>
      <c r="AA1071" s="18">
        <f t="shared" si="3336"/>
        <v>0</v>
      </c>
      <c r="AB1071" s="18">
        <f t="shared" si="3337"/>
        <v>0</v>
      </c>
      <c r="AC1071" s="18">
        <f t="shared" si="3338"/>
        <v>0</v>
      </c>
      <c r="AD1071" s="18">
        <f t="shared" si="3339"/>
        <v>0</v>
      </c>
      <c r="AE1071" s="18">
        <f t="shared" si="3340"/>
        <v>0</v>
      </c>
      <c r="AF1071" s="41">
        <f t="shared" si="3388"/>
        <v>154.1</v>
      </c>
      <c r="AG1071" s="41">
        <f t="shared" si="3389"/>
        <v>0</v>
      </c>
      <c r="AH1071" s="41">
        <f t="shared" si="3390"/>
        <v>0</v>
      </c>
      <c r="AI1071" s="41">
        <f t="shared" si="3391"/>
        <v>0</v>
      </c>
      <c r="AJ1071" s="41">
        <f t="shared" si="3392"/>
        <v>0</v>
      </c>
      <c r="AK1071" s="41">
        <f t="shared" si="3393"/>
        <v>0</v>
      </c>
      <c r="AL1071" s="41">
        <f t="shared" si="3394"/>
        <v>154.1</v>
      </c>
      <c r="AM1071" s="41">
        <f t="shared" si="3395"/>
        <v>0</v>
      </c>
      <c r="AN1071" s="41">
        <f t="shared" si="3396"/>
        <v>0</v>
      </c>
      <c r="AO1071" s="42">
        <f t="shared" si="3397"/>
        <v>154.1</v>
      </c>
      <c r="AP1071" s="42">
        <f t="shared" si="3398"/>
        <v>154.1</v>
      </c>
      <c r="AQ1071" s="42">
        <f t="shared" si="3399"/>
        <v>0</v>
      </c>
      <c r="AR1071" s="42">
        <f t="shared" si="3400"/>
        <v>0</v>
      </c>
      <c r="AS1071" s="42">
        <f t="shared" si="3401"/>
        <v>0</v>
      </c>
      <c r="AT1071" s="42">
        <f t="shared" si="3402"/>
        <v>0</v>
      </c>
      <c r="AU1071" s="42">
        <f t="shared" si="3405"/>
        <v>154.1</v>
      </c>
      <c r="AV1071" s="42">
        <f t="shared" si="3406"/>
        <v>-154.1</v>
      </c>
      <c r="AW1071" s="42"/>
      <c r="AX1071" s="42"/>
      <c r="AY1071" s="42"/>
      <c r="AZ1071" s="42"/>
      <c r="BA1071" s="43">
        <f t="shared" si="3410"/>
        <v>100</v>
      </c>
      <c r="BB1071" s="44"/>
    </row>
    <row r="1072" spans="2:54" ht="46.8" x14ac:dyDescent="0.3">
      <c r="B1072" s="38" t="s">
        <v>546</v>
      </c>
      <c r="C1072" s="38" t="s">
        <v>125</v>
      </c>
      <c r="D1072" s="38" t="s">
        <v>42</v>
      </c>
      <c r="E1072" s="39" t="str">
        <f t="shared" si="3403"/>
        <v>1101</v>
      </c>
      <c r="F1072" s="16" t="s">
        <v>294</v>
      </c>
      <c r="G1072" s="39"/>
      <c r="H1072" s="55" t="s">
        <v>295</v>
      </c>
      <c r="I1072" s="18"/>
      <c r="J1072" s="18"/>
      <c r="K1072" s="18"/>
      <c r="L1072" s="18"/>
      <c r="M1072" s="18"/>
      <c r="N1072" s="18"/>
      <c r="O1072" s="18">
        <f t="shared" si="3384"/>
        <v>0</v>
      </c>
      <c r="P1072" s="18">
        <f t="shared" si="3385"/>
        <v>0</v>
      </c>
      <c r="Q1072" s="18">
        <f t="shared" si="3386"/>
        <v>0</v>
      </c>
      <c r="R1072" s="18">
        <f t="shared" si="3387"/>
        <v>0</v>
      </c>
      <c r="S1072" s="18"/>
      <c r="T1072" s="18">
        <f t="shared" si="3404"/>
        <v>0</v>
      </c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41">
        <f t="shared" si="3388"/>
        <v>154.1</v>
      </c>
      <c r="AG1072" s="41">
        <f t="shared" si="3389"/>
        <v>0</v>
      </c>
      <c r="AH1072" s="41">
        <f t="shared" si="3390"/>
        <v>0</v>
      </c>
      <c r="AI1072" s="41">
        <f t="shared" si="3391"/>
        <v>0</v>
      </c>
      <c r="AJ1072" s="41">
        <f t="shared" si="3392"/>
        <v>0</v>
      </c>
      <c r="AK1072" s="41">
        <f t="shared" si="3393"/>
        <v>0</v>
      </c>
      <c r="AL1072" s="41">
        <f t="shared" si="3394"/>
        <v>154.1</v>
      </c>
      <c r="AM1072" s="41">
        <f t="shared" si="3395"/>
        <v>0</v>
      </c>
      <c r="AN1072" s="41">
        <f t="shared" si="3396"/>
        <v>0</v>
      </c>
      <c r="AO1072" s="14">
        <f t="shared" si="3397"/>
        <v>154.1</v>
      </c>
      <c r="AP1072" s="42">
        <f t="shared" si="3398"/>
        <v>154.1</v>
      </c>
      <c r="AQ1072" s="42">
        <f t="shared" si="3399"/>
        <v>0</v>
      </c>
      <c r="AR1072" s="42">
        <f t="shared" si="3400"/>
        <v>0</v>
      </c>
      <c r="AS1072" s="42">
        <f t="shared" si="3401"/>
        <v>0</v>
      </c>
      <c r="AT1072" s="42">
        <f t="shared" si="3402"/>
        <v>0</v>
      </c>
      <c r="AU1072" s="42">
        <f t="shared" si="3405"/>
        <v>154.1</v>
      </c>
      <c r="AV1072" s="42">
        <f t="shared" si="3406"/>
        <v>-154.1</v>
      </c>
      <c r="AW1072" s="42"/>
      <c r="AX1072" s="42"/>
      <c r="AY1072" s="42"/>
      <c r="AZ1072" s="42"/>
      <c r="BA1072" s="43">
        <f t="shared" si="3410"/>
        <v>100</v>
      </c>
      <c r="BB1072" s="44"/>
    </row>
    <row r="1073" spans="2:54" ht="31.2" x14ac:dyDescent="0.3">
      <c r="B1073" s="38" t="s">
        <v>546</v>
      </c>
      <c r="C1073" s="38" t="s">
        <v>125</v>
      </c>
      <c r="D1073" s="38" t="s">
        <v>42</v>
      </c>
      <c r="E1073" s="39" t="str">
        <f t="shared" si="3403"/>
        <v>1101</v>
      </c>
      <c r="F1073" s="16" t="s">
        <v>294</v>
      </c>
      <c r="G1073" s="38" t="s">
        <v>150</v>
      </c>
      <c r="H1073" s="40" t="s">
        <v>151</v>
      </c>
      <c r="I1073" s="18"/>
      <c r="J1073" s="18"/>
      <c r="K1073" s="18"/>
      <c r="L1073" s="18"/>
      <c r="M1073" s="18"/>
      <c r="N1073" s="18"/>
      <c r="O1073" s="18">
        <v>0</v>
      </c>
      <c r="P1073" s="18">
        <v>0</v>
      </c>
      <c r="Q1073" s="18">
        <v>0</v>
      </c>
      <c r="R1073" s="18">
        <v>0</v>
      </c>
      <c r="S1073" s="18"/>
      <c r="T1073" s="18">
        <f t="shared" si="3404"/>
        <v>0</v>
      </c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41">
        <v>154.1</v>
      </c>
      <c r="AG1073" s="41"/>
      <c r="AH1073" s="41">
        <v>0</v>
      </c>
      <c r="AI1073" s="41">
        <v>0</v>
      </c>
      <c r="AJ1073" s="41">
        <v>0</v>
      </c>
      <c r="AK1073" s="41">
        <v>0</v>
      </c>
      <c r="AL1073" s="41">
        <v>154.1</v>
      </c>
      <c r="AM1073" s="41">
        <v>0</v>
      </c>
      <c r="AN1073" s="41">
        <v>0</v>
      </c>
      <c r="AO1073" s="42">
        <v>154.1</v>
      </c>
      <c r="AP1073" s="42">
        <v>154.1</v>
      </c>
      <c r="AQ1073" s="42">
        <v>0</v>
      </c>
      <c r="AR1073" s="42">
        <v>0</v>
      </c>
      <c r="AS1073" s="42">
        <v>0</v>
      </c>
      <c r="AT1073" s="42">
        <v>0</v>
      </c>
      <c r="AU1073" s="42">
        <f t="shared" si="3405"/>
        <v>154.1</v>
      </c>
      <c r="AV1073" s="42">
        <f t="shared" si="3406"/>
        <v>-154.1</v>
      </c>
      <c r="AW1073" s="42"/>
      <c r="AX1073" s="42"/>
      <c r="AY1073" s="42"/>
      <c r="AZ1073" s="42"/>
      <c r="BA1073" s="43">
        <f t="shared" si="3410"/>
        <v>100</v>
      </c>
      <c r="BB1073" s="44"/>
    </row>
    <row r="1074" spans="2:54" s="21" customFormat="1" ht="31.2" x14ac:dyDescent="0.3">
      <c r="B1074" s="22" t="s">
        <v>558</v>
      </c>
      <c r="C1074" s="22"/>
      <c r="D1074" s="22"/>
      <c r="E1074" s="23" t="str">
        <f t="shared" si="3403"/>
        <v/>
      </c>
      <c r="F1074" s="22"/>
      <c r="G1074" s="22"/>
      <c r="H1074" s="24" t="s">
        <v>559</v>
      </c>
      <c r="I1074" s="25">
        <f t="shared" ref="I1074:S1074" si="3413">I1075+I1134+I1218+I1230+I1166+I1112+I1242+I1211</f>
        <v>176117.2</v>
      </c>
      <c r="J1074" s="25">
        <f t="shared" si="3413"/>
        <v>167933.99999999997</v>
      </c>
      <c r="K1074" s="25">
        <f t="shared" si="3413"/>
        <v>162919.79999999999</v>
      </c>
      <c r="L1074" s="25">
        <f t="shared" si="3413"/>
        <v>17009.8</v>
      </c>
      <c r="M1074" s="25">
        <f t="shared" si="3413"/>
        <v>16917.100000000002</v>
      </c>
      <c r="N1074" s="25">
        <f t="shared" si="3413"/>
        <v>16917.100000000002</v>
      </c>
      <c r="O1074" s="25">
        <f t="shared" si="3413"/>
        <v>-1963.3100000000006</v>
      </c>
      <c r="P1074" s="25">
        <f t="shared" si="3413"/>
        <v>919.9</v>
      </c>
      <c r="Q1074" s="25">
        <f t="shared" si="3413"/>
        <v>5265.3279999999995</v>
      </c>
      <c r="R1074" s="25">
        <f t="shared" si="3413"/>
        <v>730.35200000000009</v>
      </c>
      <c r="S1074" s="25">
        <f t="shared" si="3413"/>
        <v>10339.716990000001</v>
      </c>
      <c r="T1074" s="25">
        <f t="shared" si="3404"/>
        <v>208418.98699</v>
      </c>
      <c r="U1074" s="25">
        <f t="shared" ref="U1074:U1137" si="3414">J1074+M1074</f>
        <v>184851.09999999998</v>
      </c>
      <c r="V1074" s="25">
        <f t="shared" ref="V1074:V1137" si="3415">K1074+N1074</f>
        <v>179836.9</v>
      </c>
      <c r="W1074" s="25">
        <f t="shared" ref="W1074:AT1074" si="3416">W1075+W1134+W1218+W1230+W1166+W1112+W1242+W1211</f>
        <v>9066.1</v>
      </c>
      <c r="X1074" s="25">
        <f t="shared" si="3416"/>
        <v>0</v>
      </c>
      <c r="Y1074" s="25">
        <f t="shared" si="3416"/>
        <v>0</v>
      </c>
      <c r="Z1074" s="25">
        <f t="shared" si="3416"/>
        <v>1273.61699</v>
      </c>
      <c r="AA1074" s="25">
        <f t="shared" si="3416"/>
        <v>11492.6</v>
      </c>
      <c r="AB1074" s="25">
        <f t="shared" si="3416"/>
        <v>0</v>
      </c>
      <c r="AC1074" s="25">
        <f t="shared" si="3416"/>
        <v>11492.6</v>
      </c>
      <c r="AD1074" s="25">
        <f t="shared" si="3416"/>
        <v>0</v>
      </c>
      <c r="AE1074" s="25">
        <f t="shared" si="3416"/>
        <v>0</v>
      </c>
      <c r="AF1074" s="26">
        <f t="shared" si="3416"/>
        <v>219208.46160999997</v>
      </c>
      <c r="AG1074" s="26">
        <f t="shared" si="3416"/>
        <v>0</v>
      </c>
      <c r="AH1074" s="26">
        <f t="shared" si="3416"/>
        <v>13995.665999999999</v>
      </c>
      <c r="AI1074" s="26">
        <f t="shared" si="3416"/>
        <v>0</v>
      </c>
      <c r="AJ1074" s="26">
        <f t="shared" si="3416"/>
        <v>0</v>
      </c>
      <c r="AK1074" s="26">
        <f t="shared" si="3416"/>
        <v>0</v>
      </c>
      <c r="AL1074" s="26">
        <f t="shared" si="3416"/>
        <v>214532.06656999997</v>
      </c>
      <c r="AM1074" s="26">
        <f t="shared" si="3416"/>
        <v>13995.665999999999</v>
      </c>
      <c r="AN1074" s="26">
        <f t="shared" si="3416"/>
        <v>0</v>
      </c>
      <c r="AO1074" s="45">
        <f t="shared" si="3416"/>
        <v>131118.81051000001</v>
      </c>
      <c r="AP1074" s="27">
        <f t="shared" si="3416"/>
        <v>230055.45897999997</v>
      </c>
      <c r="AQ1074" s="27">
        <f t="shared" si="3416"/>
        <v>-1963.3100000000006</v>
      </c>
      <c r="AR1074" s="27">
        <f t="shared" si="3416"/>
        <v>0</v>
      </c>
      <c r="AS1074" s="27">
        <f t="shared" si="3416"/>
        <v>0</v>
      </c>
      <c r="AT1074" s="27">
        <f t="shared" si="3416"/>
        <v>0</v>
      </c>
      <c r="AU1074" s="27">
        <f t="shared" si="3405"/>
        <v>228092.14897999997</v>
      </c>
      <c r="AV1074" s="27">
        <f t="shared" si="3406"/>
        <v>-19673.161989999964</v>
      </c>
      <c r="AW1074" s="27">
        <f t="shared" si="3407"/>
        <v>218758.70398000002</v>
      </c>
      <c r="AX1074" s="27">
        <f t="shared" si="3408"/>
        <v>196343.69999999998</v>
      </c>
      <c r="AY1074" s="27">
        <f t="shared" si="3409"/>
        <v>191329.5</v>
      </c>
      <c r="AZ1074" s="27">
        <f>AZ1075+AZ1134+AZ1218+AZ1230+AZ1166+AZ1112+AZ1242+AZ1211</f>
        <v>0</v>
      </c>
      <c r="BA1074" s="28">
        <f t="shared" si="3410"/>
        <v>97.866690452707104</v>
      </c>
      <c r="BB1074" s="20"/>
    </row>
    <row r="1075" spans="2:54" s="21" customFormat="1" x14ac:dyDescent="0.3">
      <c r="B1075" s="22" t="s">
        <v>558</v>
      </c>
      <c r="C1075" s="22" t="s">
        <v>42</v>
      </c>
      <c r="D1075" s="22"/>
      <c r="E1075" s="23" t="str">
        <f t="shared" si="3403"/>
        <v>01</v>
      </c>
      <c r="F1075" s="22"/>
      <c r="G1075" s="22"/>
      <c r="H1075" s="24" t="s">
        <v>43</v>
      </c>
      <c r="I1075" s="25">
        <f t="shared" ref="I1075:S1075" si="3417">I1088+I1076</f>
        <v>101110.3</v>
      </c>
      <c r="J1075" s="25">
        <f t="shared" si="3417"/>
        <v>101758.5</v>
      </c>
      <c r="K1075" s="25">
        <f t="shared" si="3417"/>
        <v>101148.1</v>
      </c>
      <c r="L1075" s="25">
        <f t="shared" si="3417"/>
        <v>824.1</v>
      </c>
      <c r="M1075" s="25">
        <f t="shared" si="3417"/>
        <v>731.4</v>
      </c>
      <c r="N1075" s="25">
        <f t="shared" si="3417"/>
        <v>731.4</v>
      </c>
      <c r="O1075" s="25">
        <f t="shared" si="3417"/>
        <v>-4266.76</v>
      </c>
      <c r="P1075" s="25">
        <f t="shared" si="3417"/>
        <v>0</v>
      </c>
      <c r="Q1075" s="25">
        <f t="shared" si="3417"/>
        <v>4266.76</v>
      </c>
      <c r="R1075" s="25">
        <f t="shared" si="3417"/>
        <v>796.08500000000004</v>
      </c>
      <c r="S1075" s="25">
        <f t="shared" si="3417"/>
        <v>9176.1</v>
      </c>
      <c r="T1075" s="25">
        <f t="shared" si="3404"/>
        <v>111906.58500000002</v>
      </c>
      <c r="U1075" s="25">
        <f t="shared" si="3414"/>
        <v>102489.9</v>
      </c>
      <c r="V1075" s="25">
        <f t="shared" si="3415"/>
        <v>101879.5</v>
      </c>
      <c r="W1075" s="25">
        <f t="shared" ref="W1075:AT1075" si="3418">W1088+W1076</f>
        <v>9066.1</v>
      </c>
      <c r="X1075" s="25">
        <f t="shared" si="3418"/>
        <v>0</v>
      </c>
      <c r="Y1075" s="25">
        <f t="shared" si="3418"/>
        <v>0</v>
      </c>
      <c r="Z1075" s="25">
        <f t="shared" si="3418"/>
        <v>110</v>
      </c>
      <c r="AA1075" s="25">
        <f t="shared" si="3418"/>
        <v>11492.6</v>
      </c>
      <c r="AB1075" s="25">
        <f t="shared" si="3418"/>
        <v>0</v>
      </c>
      <c r="AC1075" s="25">
        <f t="shared" si="3418"/>
        <v>11492.6</v>
      </c>
      <c r="AD1075" s="25">
        <f t="shared" si="3418"/>
        <v>0</v>
      </c>
      <c r="AE1075" s="25">
        <f t="shared" si="3418"/>
        <v>0</v>
      </c>
      <c r="AF1075" s="26">
        <f t="shared" si="3418"/>
        <v>113426.55989</v>
      </c>
      <c r="AG1075" s="26">
        <f t="shared" si="3418"/>
        <v>0</v>
      </c>
      <c r="AH1075" s="26">
        <f t="shared" si="3418"/>
        <v>12126.5</v>
      </c>
      <c r="AI1075" s="26">
        <f t="shared" si="3418"/>
        <v>0</v>
      </c>
      <c r="AJ1075" s="26">
        <f t="shared" si="3418"/>
        <v>0</v>
      </c>
      <c r="AK1075" s="26">
        <f t="shared" si="3418"/>
        <v>0</v>
      </c>
      <c r="AL1075" s="26">
        <f t="shared" si="3418"/>
        <v>110335.156</v>
      </c>
      <c r="AM1075" s="26">
        <f t="shared" si="3418"/>
        <v>12126.5</v>
      </c>
      <c r="AN1075" s="26">
        <f t="shared" si="3418"/>
        <v>0</v>
      </c>
      <c r="AO1075" s="27">
        <f t="shared" si="3418"/>
        <v>75177.668390000006</v>
      </c>
      <c r="AP1075" s="27">
        <f t="shared" si="3418"/>
        <v>117178.57208</v>
      </c>
      <c r="AQ1075" s="27">
        <f t="shared" si="3418"/>
        <v>-4266.76</v>
      </c>
      <c r="AR1075" s="27">
        <f t="shared" si="3418"/>
        <v>0</v>
      </c>
      <c r="AS1075" s="27">
        <f t="shared" si="3418"/>
        <v>0</v>
      </c>
      <c r="AT1075" s="27">
        <f t="shared" si="3418"/>
        <v>0</v>
      </c>
      <c r="AU1075" s="27">
        <f t="shared" si="3405"/>
        <v>112911.81208</v>
      </c>
      <c r="AV1075" s="27">
        <f t="shared" si="3406"/>
        <v>-1005.2270799999824</v>
      </c>
      <c r="AW1075" s="27">
        <f t="shared" si="3407"/>
        <v>121082.68500000003</v>
      </c>
      <c r="AX1075" s="27">
        <f t="shared" si="3408"/>
        <v>113982.5</v>
      </c>
      <c r="AY1075" s="27">
        <f t="shared" si="3409"/>
        <v>113372.1</v>
      </c>
      <c r="AZ1075" s="27">
        <f>AZ1088+AZ1076</f>
        <v>0</v>
      </c>
      <c r="BA1075" s="28">
        <f t="shared" si="3410"/>
        <v>97.274532620051232</v>
      </c>
      <c r="BB1075" s="20"/>
    </row>
    <row r="1076" spans="2:54" s="30" customFormat="1" ht="62.4" x14ac:dyDescent="0.3">
      <c r="B1076" s="31" t="s">
        <v>558</v>
      </c>
      <c r="C1076" s="31" t="s">
        <v>42</v>
      </c>
      <c r="D1076" s="31" t="s">
        <v>84</v>
      </c>
      <c r="E1076" s="29" t="str">
        <f t="shared" si="3403"/>
        <v>0104</v>
      </c>
      <c r="F1076" s="31"/>
      <c r="G1076" s="31"/>
      <c r="H1076" s="32" t="s">
        <v>482</v>
      </c>
      <c r="I1076" s="33">
        <f t="shared" ref="I1076:S1076" si="3419">I1077+I1083</f>
        <v>77002.900000000009</v>
      </c>
      <c r="J1076" s="33">
        <f t="shared" si="3419"/>
        <v>79228.100000000006</v>
      </c>
      <c r="K1076" s="33">
        <f t="shared" si="3419"/>
        <v>79228.100000000006</v>
      </c>
      <c r="L1076" s="33">
        <f t="shared" si="3419"/>
        <v>709.5</v>
      </c>
      <c r="M1076" s="33">
        <f t="shared" si="3419"/>
        <v>731.4</v>
      </c>
      <c r="N1076" s="33">
        <f t="shared" si="3419"/>
        <v>731.4</v>
      </c>
      <c r="O1076" s="33">
        <f t="shared" si="3419"/>
        <v>0</v>
      </c>
      <c r="P1076" s="33">
        <f t="shared" si="3419"/>
        <v>0</v>
      </c>
      <c r="Q1076" s="33">
        <f t="shared" si="3419"/>
        <v>0</v>
      </c>
      <c r="R1076" s="33">
        <f t="shared" si="3419"/>
        <v>0</v>
      </c>
      <c r="S1076" s="33">
        <f t="shared" si="3419"/>
        <v>9066.1</v>
      </c>
      <c r="T1076" s="33">
        <f t="shared" si="3404"/>
        <v>86778.500000000015</v>
      </c>
      <c r="U1076" s="33">
        <f t="shared" si="3414"/>
        <v>79959.5</v>
      </c>
      <c r="V1076" s="33">
        <f t="shared" si="3415"/>
        <v>79959.5</v>
      </c>
      <c r="W1076" s="33">
        <f t="shared" ref="W1076:AT1076" si="3420">W1077+W1083</f>
        <v>9066.1</v>
      </c>
      <c r="X1076" s="33">
        <f t="shared" si="3420"/>
        <v>0</v>
      </c>
      <c r="Y1076" s="33">
        <f t="shared" si="3420"/>
        <v>0</v>
      </c>
      <c r="Z1076" s="33">
        <f t="shared" si="3420"/>
        <v>0</v>
      </c>
      <c r="AA1076" s="33">
        <f t="shared" si="3420"/>
        <v>11382.6</v>
      </c>
      <c r="AB1076" s="33">
        <f t="shared" si="3420"/>
        <v>0</v>
      </c>
      <c r="AC1076" s="33">
        <f t="shared" si="3420"/>
        <v>11382.6</v>
      </c>
      <c r="AD1076" s="33">
        <f t="shared" si="3420"/>
        <v>0</v>
      </c>
      <c r="AE1076" s="33">
        <f t="shared" si="3420"/>
        <v>0</v>
      </c>
      <c r="AF1076" s="34">
        <f t="shared" si="3420"/>
        <v>87271.5</v>
      </c>
      <c r="AG1076" s="34">
        <f t="shared" si="3420"/>
        <v>0</v>
      </c>
      <c r="AH1076" s="34">
        <f t="shared" si="3420"/>
        <v>12126.5</v>
      </c>
      <c r="AI1076" s="34">
        <f t="shared" si="3420"/>
        <v>0</v>
      </c>
      <c r="AJ1076" s="34">
        <f t="shared" si="3420"/>
        <v>0</v>
      </c>
      <c r="AK1076" s="34">
        <f t="shared" si="3420"/>
        <v>0</v>
      </c>
      <c r="AL1076" s="34">
        <f t="shared" si="3420"/>
        <v>84915.145680000001</v>
      </c>
      <c r="AM1076" s="34">
        <f t="shared" si="3420"/>
        <v>12126.5</v>
      </c>
      <c r="AN1076" s="34">
        <f t="shared" si="3420"/>
        <v>0</v>
      </c>
      <c r="AO1076" s="35">
        <f t="shared" si="3420"/>
        <v>56620.615400000002</v>
      </c>
      <c r="AP1076" s="36">
        <f t="shared" si="3420"/>
        <v>87271.5</v>
      </c>
      <c r="AQ1076" s="36">
        <f t="shared" si="3420"/>
        <v>0</v>
      </c>
      <c r="AR1076" s="36">
        <f t="shared" si="3420"/>
        <v>0</v>
      </c>
      <c r="AS1076" s="36">
        <f t="shared" si="3420"/>
        <v>0</v>
      </c>
      <c r="AT1076" s="36">
        <f t="shared" si="3420"/>
        <v>0</v>
      </c>
      <c r="AU1076" s="36">
        <f t="shared" si="3405"/>
        <v>87271.5</v>
      </c>
      <c r="AV1076" s="36">
        <f t="shared" si="3406"/>
        <v>-492.99999999998545</v>
      </c>
      <c r="AW1076" s="36">
        <f t="shared" si="3407"/>
        <v>95844.60000000002</v>
      </c>
      <c r="AX1076" s="36">
        <f t="shared" si="3408"/>
        <v>91342.1</v>
      </c>
      <c r="AY1076" s="36">
        <f t="shared" si="3409"/>
        <v>91342.1</v>
      </c>
      <c r="AZ1076" s="36">
        <f>AZ1077+AZ1083</f>
        <v>0</v>
      </c>
      <c r="BA1076" s="37">
        <f t="shared" si="3410"/>
        <v>97.299972705866182</v>
      </c>
      <c r="BB1076" s="20"/>
    </row>
    <row r="1077" spans="2:54" ht="46.8" x14ac:dyDescent="0.3">
      <c r="B1077" s="38" t="s">
        <v>558</v>
      </c>
      <c r="C1077" s="38" t="s">
        <v>42</v>
      </c>
      <c r="D1077" s="38" t="s">
        <v>84</v>
      </c>
      <c r="E1077" s="39" t="str">
        <f t="shared" si="3403"/>
        <v>0104</v>
      </c>
      <c r="F1077" s="38" t="s">
        <v>258</v>
      </c>
      <c r="G1077" s="39"/>
      <c r="H1077" s="40" t="s">
        <v>259</v>
      </c>
      <c r="I1077" s="18">
        <f t="shared" ref="I1077:I1079" si="3421">I1078</f>
        <v>11819.1</v>
      </c>
      <c r="J1077" s="18">
        <f t="shared" ref="J1077:J1079" si="3422">J1078</f>
        <v>12169.000000000002</v>
      </c>
      <c r="K1077" s="18">
        <f t="shared" ref="K1077:K1079" si="3423">K1078</f>
        <v>12169.000000000002</v>
      </c>
      <c r="L1077" s="18">
        <f t="shared" ref="L1077:L1079" si="3424">L1078</f>
        <v>0</v>
      </c>
      <c r="M1077" s="18">
        <f t="shared" ref="M1077:M1079" si="3425">M1078</f>
        <v>0</v>
      </c>
      <c r="N1077" s="18">
        <f t="shared" ref="N1077:N1079" si="3426">N1078</f>
        <v>0</v>
      </c>
      <c r="O1077" s="18">
        <f t="shared" ref="O1077:O1079" si="3427">O1078</f>
        <v>0</v>
      </c>
      <c r="P1077" s="18">
        <f t="shared" ref="P1077:P1079" si="3428">P1078</f>
        <v>0</v>
      </c>
      <c r="Q1077" s="18">
        <f t="shared" ref="Q1077:Q1079" si="3429">Q1078</f>
        <v>0</v>
      </c>
      <c r="R1077" s="18">
        <f t="shared" ref="R1077:R1079" si="3430">R1078</f>
        <v>0</v>
      </c>
      <c r="S1077" s="18">
        <f t="shared" ref="S1077:S1079" si="3431">S1078</f>
        <v>0</v>
      </c>
      <c r="T1077" s="18">
        <f t="shared" si="3404"/>
        <v>11819.1</v>
      </c>
      <c r="U1077" s="18">
        <f t="shared" si="3414"/>
        <v>12169.000000000002</v>
      </c>
      <c r="V1077" s="18">
        <f t="shared" si="3415"/>
        <v>12169.000000000002</v>
      </c>
      <c r="W1077" s="18">
        <f t="shared" ref="W1077:W1079" si="3432">W1078</f>
        <v>0</v>
      </c>
      <c r="X1077" s="18">
        <f t="shared" ref="X1077:X1079" si="3433">X1078</f>
        <v>0</v>
      </c>
      <c r="Y1077" s="18">
        <f t="shared" ref="Y1077:Y1079" si="3434">Y1078</f>
        <v>0</v>
      </c>
      <c r="Z1077" s="18">
        <f t="shared" ref="Z1077:Z1079" si="3435">Z1078</f>
        <v>0</v>
      </c>
      <c r="AA1077" s="18">
        <f t="shared" ref="AA1077:AA1079" si="3436">AA1078</f>
        <v>0</v>
      </c>
      <c r="AB1077" s="18">
        <f t="shared" ref="AB1077:AB1079" si="3437">AB1078</f>
        <v>0</v>
      </c>
      <c r="AC1077" s="18">
        <f t="shared" ref="AC1077:AC1079" si="3438">AC1078</f>
        <v>0</v>
      </c>
      <c r="AD1077" s="18">
        <f t="shared" ref="AD1077:AD1079" si="3439">AD1078</f>
        <v>0</v>
      </c>
      <c r="AE1077" s="18">
        <f t="shared" ref="AE1077:AE1079" si="3440">AE1078</f>
        <v>0</v>
      </c>
      <c r="AF1077" s="41">
        <f t="shared" ref="AF1077:AF1079" si="3441">AF1078</f>
        <v>12126.5</v>
      </c>
      <c r="AG1077" s="41">
        <f t="shared" ref="AG1077:AG1079" si="3442">AG1078</f>
        <v>0</v>
      </c>
      <c r="AH1077" s="41">
        <f t="shared" ref="AH1077:AH1079" si="3443">AH1078</f>
        <v>12126.5</v>
      </c>
      <c r="AI1077" s="41">
        <f t="shared" ref="AI1077:AI1079" si="3444">AI1078</f>
        <v>0</v>
      </c>
      <c r="AJ1077" s="41">
        <f t="shared" ref="AJ1077:AJ1079" si="3445">AJ1078</f>
        <v>0</v>
      </c>
      <c r="AK1077" s="41">
        <f t="shared" ref="AK1077:AK1079" si="3446">AK1078</f>
        <v>0</v>
      </c>
      <c r="AL1077" s="41">
        <f t="shared" ref="AL1077:AL1079" si="3447">AL1078</f>
        <v>12126.5</v>
      </c>
      <c r="AM1077" s="41">
        <f t="shared" ref="AM1077:AM1079" si="3448">AM1078</f>
        <v>12126.5</v>
      </c>
      <c r="AN1077" s="41">
        <f t="shared" ref="AN1077:AN1079" si="3449">AN1078</f>
        <v>0</v>
      </c>
      <c r="AO1077" s="42">
        <f t="shared" ref="AO1077:AO1079" si="3450">AO1078</f>
        <v>7040.8601000000008</v>
      </c>
      <c r="AP1077" s="42">
        <f t="shared" ref="AP1077:AP1079" si="3451">AP1078</f>
        <v>12126.5</v>
      </c>
      <c r="AQ1077" s="42">
        <f t="shared" ref="AQ1077:AQ1079" si="3452">AQ1078</f>
        <v>0</v>
      </c>
      <c r="AR1077" s="42">
        <f t="shared" ref="AR1077:AR1079" si="3453">AR1078</f>
        <v>0</v>
      </c>
      <c r="AS1077" s="42">
        <f t="shared" ref="AS1077:AS1079" si="3454">AS1078</f>
        <v>0</v>
      </c>
      <c r="AT1077" s="42">
        <f t="shared" ref="AT1077:AT1079" si="3455">AT1078</f>
        <v>0</v>
      </c>
      <c r="AU1077" s="42">
        <f t="shared" si="3405"/>
        <v>12126.5</v>
      </c>
      <c r="AV1077" s="42">
        <f t="shared" si="3406"/>
        <v>-307.39999999999964</v>
      </c>
      <c r="AW1077" s="42">
        <f t="shared" si="3407"/>
        <v>11819.1</v>
      </c>
      <c r="AX1077" s="42">
        <f t="shared" si="3408"/>
        <v>12169.000000000002</v>
      </c>
      <c r="AY1077" s="42">
        <f t="shared" si="3409"/>
        <v>12169.000000000002</v>
      </c>
      <c r="AZ1077" s="42">
        <f t="shared" ref="AZ1077:AZ1079" si="3456">AZ1078</f>
        <v>0</v>
      </c>
      <c r="BA1077" s="43">
        <f t="shared" si="3410"/>
        <v>100</v>
      </c>
      <c r="BB1077" s="20"/>
    </row>
    <row r="1078" spans="2:54" x14ac:dyDescent="0.3">
      <c r="B1078" s="38" t="s">
        <v>558</v>
      </c>
      <c r="C1078" s="38" t="s">
        <v>42</v>
      </c>
      <c r="D1078" s="38" t="s">
        <v>84</v>
      </c>
      <c r="E1078" s="39" t="str">
        <f t="shared" si="3403"/>
        <v>0104</v>
      </c>
      <c r="F1078" s="38" t="s">
        <v>260</v>
      </c>
      <c r="G1078" s="39"/>
      <c r="H1078" s="40" t="s">
        <v>49</v>
      </c>
      <c r="I1078" s="18">
        <f t="shared" si="3421"/>
        <v>11819.1</v>
      </c>
      <c r="J1078" s="18">
        <f t="shared" si="3422"/>
        <v>12169.000000000002</v>
      </c>
      <c r="K1078" s="18">
        <f t="shared" si="3423"/>
        <v>12169.000000000002</v>
      </c>
      <c r="L1078" s="18">
        <f t="shared" si="3424"/>
        <v>0</v>
      </c>
      <c r="M1078" s="18">
        <f t="shared" si="3425"/>
        <v>0</v>
      </c>
      <c r="N1078" s="18">
        <f t="shared" si="3426"/>
        <v>0</v>
      </c>
      <c r="O1078" s="18">
        <f t="shared" si="3427"/>
        <v>0</v>
      </c>
      <c r="P1078" s="18">
        <f t="shared" si="3428"/>
        <v>0</v>
      </c>
      <c r="Q1078" s="18">
        <f t="shared" si="3429"/>
        <v>0</v>
      </c>
      <c r="R1078" s="18">
        <f t="shared" si="3430"/>
        <v>0</v>
      </c>
      <c r="S1078" s="18">
        <f t="shared" si="3431"/>
        <v>0</v>
      </c>
      <c r="T1078" s="18">
        <f t="shared" si="3404"/>
        <v>11819.1</v>
      </c>
      <c r="U1078" s="18">
        <f t="shared" si="3414"/>
        <v>12169.000000000002</v>
      </c>
      <c r="V1078" s="18">
        <f t="shared" si="3415"/>
        <v>12169.000000000002</v>
      </c>
      <c r="W1078" s="18">
        <f t="shared" si="3432"/>
        <v>0</v>
      </c>
      <c r="X1078" s="18">
        <f t="shared" si="3433"/>
        <v>0</v>
      </c>
      <c r="Y1078" s="18">
        <f t="shared" si="3434"/>
        <v>0</v>
      </c>
      <c r="Z1078" s="18">
        <f t="shared" si="3435"/>
        <v>0</v>
      </c>
      <c r="AA1078" s="18">
        <f t="shared" si="3436"/>
        <v>0</v>
      </c>
      <c r="AB1078" s="18">
        <f t="shared" si="3437"/>
        <v>0</v>
      </c>
      <c r="AC1078" s="18">
        <f t="shared" si="3438"/>
        <v>0</v>
      </c>
      <c r="AD1078" s="18">
        <f t="shared" si="3439"/>
        <v>0</v>
      </c>
      <c r="AE1078" s="18">
        <f t="shared" si="3440"/>
        <v>0</v>
      </c>
      <c r="AF1078" s="41">
        <f t="shared" si="3441"/>
        <v>12126.5</v>
      </c>
      <c r="AG1078" s="41">
        <f t="shared" si="3442"/>
        <v>0</v>
      </c>
      <c r="AH1078" s="41">
        <f t="shared" si="3443"/>
        <v>12126.5</v>
      </c>
      <c r="AI1078" s="41">
        <f t="shared" si="3444"/>
        <v>0</v>
      </c>
      <c r="AJ1078" s="41">
        <f t="shared" si="3445"/>
        <v>0</v>
      </c>
      <c r="AK1078" s="41">
        <f t="shared" si="3446"/>
        <v>0</v>
      </c>
      <c r="AL1078" s="41">
        <f t="shared" si="3447"/>
        <v>12126.5</v>
      </c>
      <c r="AM1078" s="41">
        <f t="shared" si="3448"/>
        <v>12126.5</v>
      </c>
      <c r="AN1078" s="41">
        <f t="shared" si="3449"/>
        <v>0</v>
      </c>
      <c r="AO1078" s="14">
        <f t="shared" si="3450"/>
        <v>7040.8601000000008</v>
      </c>
      <c r="AP1078" s="42">
        <f t="shared" si="3451"/>
        <v>12126.5</v>
      </c>
      <c r="AQ1078" s="42">
        <f t="shared" si="3452"/>
        <v>0</v>
      </c>
      <c r="AR1078" s="42">
        <f t="shared" si="3453"/>
        <v>0</v>
      </c>
      <c r="AS1078" s="42">
        <f t="shared" si="3454"/>
        <v>0</v>
      </c>
      <c r="AT1078" s="42">
        <f t="shared" si="3455"/>
        <v>0</v>
      </c>
      <c r="AU1078" s="42">
        <f t="shared" si="3405"/>
        <v>12126.5</v>
      </c>
      <c r="AV1078" s="42">
        <f t="shared" si="3406"/>
        <v>-307.39999999999964</v>
      </c>
      <c r="AW1078" s="42">
        <f t="shared" si="3407"/>
        <v>11819.1</v>
      </c>
      <c r="AX1078" s="42">
        <f t="shared" si="3408"/>
        <v>12169.000000000002</v>
      </c>
      <c r="AY1078" s="42">
        <f t="shared" si="3409"/>
        <v>12169.000000000002</v>
      </c>
      <c r="AZ1078" s="42">
        <f t="shared" si="3456"/>
        <v>0</v>
      </c>
      <c r="BA1078" s="43">
        <f t="shared" si="3410"/>
        <v>100</v>
      </c>
      <c r="BB1078" s="20"/>
    </row>
    <row r="1079" spans="2:54" ht="78" x14ac:dyDescent="0.3">
      <c r="B1079" s="38" t="s">
        <v>558</v>
      </c>
      <c r="C1079" s="38" t="s">
        <v>42</v>
      </c>
      <c r="D1079" s="38" t="s">
        <v>84</v>
      </c>
      <c r="E1079" s="39" t="str">
        <f t="shared" si="3403"/>
        <v>0104</v>
      </c>
      <c r="F1079" s="38" t="s">
        <v>483</v>
      </c>
      <c r="G1079" s="39"/>
      <c r="H1079" s="40" t="s">
        <v>484</v>
      </c>
      <c r="I1079" s="18">
        <f t="shared" si="3421"/>
        <v>11819.1</v>
      </c>
      <c r="J1079" s="18">
        <f t="shared" si="3422"/>
        <v>12169.000000000002</v>
      </c>
      <c r="K1079" s="18">
        <f t="shared" si="3423"/>
        <v>12169.000000000002</v>
      </c>
      <c r="L1079" s="18">
        <f t="shared" si="3424"/>
        <v>0</v>
      </c>
      <c r="M1079" s="18">
        <f t="shared" si="3425"/>
        <v>0</v>
      </c>
      <c r="N1079" s="18">
        <f t="shared" si="3426"/>
        <v>0</v>
      </c>
      <c r="O1079" s="18">
        <f t="shared" si="3427"/>
        <v>0</v>
      </c>
      <c r="P1079" s="18">
        <f t="shared" si="3428"/>
        <v>0</v>
      </c>
      <c r="Q1079" s="18">
        <f t="shared" si="3429"/>
        <v>0</v>
      </c>
      <c r="R1079" s="18">
        <f t="shared" si="3430"/>
        <v>0</v>
      </c>
      <c r="S1079" s="18">
        <f t="shared" si="3431"/>
        <v>0</v>
      </c>
      <c r="T1079" s="18">
        <f t="shared" si="3404"/>
        <v>11819.1</v>
      </c>
      <c r="U1079" s="18">
        <f t="shared" si="3414"/>
        <v>12169.000000000002</v>
      </c>
      <c r="V1079" s="18">
        <f t="shared" si="3415"/>
        <v>12169.000000000002</v>
      </c>
      <c r="W1079" s="18">
        <f t="shared" si="3432"/>
        <v>0</v>
      </c>
      <c r="X1079" s="18">
        <f t="shared" si="3433"/>
        <v>0</v>
      </c>
      <c r="Y1079" s="18">
        <f t="shared" si="3434"/>
        <v>0</v>
      </c>
      <c r="Z1079" s="18">
        <f t="shared" si="3435"/>
        <v>0</v>
      </c>
      <c r="AA1079" s="18">
        <f t="shared" si="3436"/>
        <v>0</v>
      </c>
      <c r="AB1079" s="18">
        <f t="shared" si="3437"/>
        <v>0</v>
      </c>
      <c r="AC1079" s="18">
        <f t="shared" si="3438"/>
        <v>0</v>
      </c>
      <c r="AD1079" s="18">
        <f t="shared" si="3439"/>
        <v>0</v>
      </c>
      <c r="AE1079" s="18">
        <f t="shared" si="3440"/>
        <v>0</v>
      </c>
      <c r="AF1079" s="41">
        <f t="shared" si="3441"/>
        <v>12126.5</v>
      </c>
      <c r="AG1079" s="41">
        <f t="shared" si="3442"/>
        <v>0</v>
      </c>
      <c r="AH1079" s="41">
        <f t="shared" si="3443"/>
        <v>12126.5</v>
      </c>
      <c r="AI1079" s="41">
        <f t="shared" si="3444"/>
        <v>0</v>
      </c>
      <c r="AJ1079" s="41">
        <f t="shared" si="3445"/>
        <v>0</v>
      </c>
      <c r="AK1079" s="41">
        <f t="shared" si="3446"/>
        <v>0</v>
      </c>
      <c r="AL1079" s="41">
        <f t="shared" si="3447"/>
        <v>12126.5</v>
      </c>
      <c r="AM1079" s="41">
        <f t="shared" si="3448"/>
        <v>12126.5</v>
      </c>
      <c r="AN1079" s="41">
        <f t="shared" si="3449"/>
        <v>0</v>
      </c>
      <c r="AO1079" s="42">
        <f t="shared" si="3450"/>
        <v>7040.8601000000008</v>
      </c>
      <c r="AP1079" s="42">
        <f t="shared" si="3451"/>
        <v>12126.5</v>
      </c>
      <c r="AQ1079" s="42">
        <f t="shared" si="3452"/>
        <v>0</v>
      </c>
      <c r="AR1079" s="42">
        <f t="shared" si="3453"/>
        <v>0</v>
      </c>
      <c r="AS1079" s="42">
        <f t="shared" si="3454"/>
        <v>0</v>
      </c>
      <c r="AT1079" s="42">
        <f t="shared" si="3455"/>
        <v>0</v>
      </c>
      <c r="AU1079" s="42">
        <f t="shared" si="3405"/>
        <v>12126.5</v>
      </c>
      <c r="AV1079" s="42">
        <f t="shared" si="3406"/>
        <v>-307.39999999999964</v>
      </c>
      <c r="AW1079" s="42">
        <f t="shared" si="3407"/>
        <v>11819.1</v>
      </c>
      <c r="AX1079" s="42">
        <f t="shared" si="3408"/>
        <v>12169.000000000002</v>
      </c>
      <c r="AY1079" s="42">
        <f t="shared" si="3409"/>
        <v>12169.000000000002</v>
      </c>
      <c r="AZ1079" s="42">
        <f t="shared" si="3456"/>
        <v>0</v>
      </c>
      <c r="BA1079" s="43">
        <f t="shared" si="3410"/>
        <v>100</v>
      </c>
      <c r="BB1079" s="20"/>
    </row>
    <row r="1080" spans="2:54" ht="31.2" x14ac:dyDescent="0.3">
      <c r="B1080" s="38" t="s">
        <v>558</v>
      </c>
      <c r="C1080" s="38" t="s">
        <v>42</v>
      </c>
      <c r="D1080" s="38" t="s">
        <v>84</v>
      </c>
      <c r="E1080" s="39" t="str">
        <f t="shared" si="3403"/>
        <v>0104</v>
      </c>
      <c r="F1080" s="38" t="s">
        <v>485</v>
      </c>
      <c r="G1080" s="39"/>
      <c r="H1080" s="40" t="s">
        <v>486</v>
      </c>
      <c r="I1080" s="18">
        <f t="shared" ref="I1080:S1080" si="3457">I1081+I1082</f>
        <v>11819.1</v>
      </c>
      <c r="J1080" s="18">
        <f t="shared" si="3457"/>
        <v>12169.000000000002</v>
      </c>
      <c r="K1080" s="18">
        <f t="shared" si="3457"/>
        <v>12169.000000000002</v>
      </c>
      <c r="L1080" s="18">
        <f t="shared" si="3457"/>
        <v>0</v>
      </c>
      <c r="M1080" s="18">
        <f t="shared" si="3457"/>
        <v>0</v>
      </c>
      <c r="N1080" s="18">
        <f t="shared" si="3457"/>
        <v>0</v>
      </c>
      <c r="O1080" s="18">
        <f t="shared" si="3457"/>
        <v>0</v>
      </c>
      <c r="P1080" s="18">
        <f t="shared" si="3457"/>
        <v>0</v>
      </c>
      <c r="Q1080" s="18">
        <f t="shared" si="3457"/>
        <v>0</v>
      </c>
      <c r="R1080" s="18">
        <f t="shared" si="3457"/>
        <v>0</v>
      </c>
      <c r="S1080" s="18">
        <f t="shared" si="3457"/>
        <v>0</v>
      </c>
      <c r="T1080" s="18">
        <f t="shared" si="3404"/>
        <v>11819.1</v>
      </c>
      <c r="U1080" s="18">
        <f t="shared" si="3414"/>
        <v>12169.000000000002</v>
      </c>
      <c r="V1080" s="18">
        <f t="shared" si="3415"/>
        <v>12169.000000000002</v>
      </c>
      <c r="W1080" s="18">
        <f t="shared" ref="W1080:AT1080" si="3458">W1081+W1082</f>
        <v>0</v>
      </c>
      <c r="X1080" s="18">
        <f t="shared" si="3458"/>
        <v>0</v>
      </c>
      <c r="Y1080" s="18">
        <f t="shared" si="3458"/>
        <v>0</v>
      </c>
      <c r="Z1080" s="18">
        <f t="shared" si="3458"/>
        <v>0</v>
      </c>
      <c r="AA1080" s="18">
        <f t="shared" si="3458"/>
        <v>0</v>
      </c>
      <c r="AB1080" s="18">
        <f t="shared" si="3458"/>
        <v>0</v>
      </c>
      <c r="AC1080" s="18">
        <f t="shared" si="3458"/>
        <v>0</v>
      </c>
      <c r="AD1080" s="18">
        <f t="shared" si="3458"/>
        <v>0</v>
      </c>
      <c r="AE1080" s="18">
        <f t="shared" si="3458"/>
        <v>0</v>
      </c>
      <c r="AF1080" s="41">
        <f t="shared" si="3458"/>
        <v>12126.5</v>
      </c>
      <c r="AG1080" s="41">
        <f t="shared" si="3458"/>
        <v>0</v>
      </c>
      <c r="AH1080" s="41">
        <f t="shared" si="3458"/>
        <v>12126.5</v>
      </c>
      <c r="AI1080" s="41">
        <f t="shared" si="3458"/>
        <v>0</v>
      </c>
      <c r="AJ1080" s="41">
        <f t="shared" si="3458"/>
        <v>0</v>
      </c>
      <c r="AK1080" s="41">
        <f t="shared" si="3458"/>
        <v>0</v>
      </c>
      <c r="AL1080" s="41">
        <f t="shared" si="3458"/>
        <v>12126.5</v>
      </c>
      <c r="AM1080" s="41">
        <f t="shared" si="3458"/>
        <v>12126.5</v>
      </c>
      <c r="AN1080" s="41">
        <f t="shared" si="3458"/>
        <v>0</v>
      </c>
      <c r="AO1080" s="14">
        <f t="shared" si="3458"/>
        <v>7040.8601000000008</v>
      </c>
      <c r="AP1080" s="42">
        <f t="shared" si="3458"/>
        <v>12126.5</v>
      </c>
      <c r="AQ1080" s="42">
        <f t="shared" si="3458"/>
        <v>0</v>
      </c>
      <c r="AR1080" s="42">
        <f t="shared" si="3458"/>
        <v>0</v>
      </c>
      <c r="AS1080" s="42">
        <f t="shared" si="3458"/>
        <v>0</v>
      </c>
      <c r="AT1080" s="42">
        <f t="shared" si="3458"/>
        <v>0</v>
      </c>
      <c r="AU1080" s="42">
        <f t="shared" si="3405"/>
        <v>12126.5</v>
      </c>
      <c r="AV1080" s="42">
        <f t="shared" si="3406"/>
        <v>-307.39999999999964</v>
      </c>
      <c r="AW1080" s="42">
        <f t="shared" si="3407"/>
        <v>11819.1</v>
      </c>
      <c r="AX1080" s="42">
        <f t="shared" si="3408"/>
        <v>12169.000000000002</v>
      </c>
      <c r="AY1080" s="42">
        <f t="shared" si="3409"/>
        <v>12169.000000000002</v>
      </c>
      <c r="AZ1080" s="42">
        <f>AZ1081+AZ1082</f>
        <v>0</v>
      </c>
      <c r="BA1080" s="43">
        <f t="shared" si="3410"/>
        <v>100</v>
      </c>
      <c r="BB1080" s="20"/>
    </row>
    <row r="1081" spans="2:54" ht="78" x14ac:dyDescent="0.3">
      <c r="B1081" s="38" t="s">
        <v>558</v>
      </c>
      <c r="C1081" s="38" t="s">
        <v>42</v>
      </c>
      <c r="D1081" s="38" t="s">
        <v>84</v>
      </c>
      <c r="E1081" s="39" t="str">
        <f t="shared" si="3403"/>
        <v>0104</v>
      </c>
      <c r="F1081" s="38" t="s">
        <v>485</v>
      </c>
      <c r="G1081" s="38" t="s">
        <v>66</v>
      </c>
      <c r="H1081" s="40" t="s">
        <v>67</v>
      </c>
      <c r="I1081" s="18">
        <v>11379.4</v>
      </c>
      <c r="J1081" s="18">
        <v>11729.300000000001</v>
      </c>
      <c r="K1081" s="18">
        <v>11729.300000000001</v>
      </c>
      <c r="L1081" s="18"/>
      <c r="M1081" s="18"/>
      <c r="N1081" s="18"/>
      <c r="O1081" s="18">
        <v>0</v>
      </c>
      <c r="P1081" s="18">
        <v>0</v>
      </c>
      <c r="Q1081" s="18">
        <v>0</v>
      </c>
      <c r="R1081" s="18">
        <v>0</v>
      </c>
      <c r="S1081" s="18"/>
      <c r="T1081" s="18">
        <f t="shared" si="3404"/>
        <v>11379.4</v>
      </c>
      <c r="U1081" s="18">
        <f t="shared" si="3414"/>
        <v>11729.300000000001</v>
      </c>
      <c r="V1081" s="18">
        <f t="shared" si="3415"/>
        <v>11729.300000000001</v>
      </c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41">
        <v>11783.025729999999</v>
      </c>
      <c r="AG1081" s="41"/>
      <c r="AH1081" s="41">
        <f t="shared" ref="AH1081:AH1082" si="3459">AF1081</f>
        <v>11783.025729999999</v>
      </c>
      <c r="AI1081" s="41">
        <f t="shared" ref="AI1081:AI1082" si="3460">AG1081</f>
        <v>0</v>
      </c>
      <c r="AJ1081" s="41">
        <v>0</v>
      </c>
      <c r="AK1081" s="41">
        <v>0</v>
      </c>
      <c r="AL1081" s="41">
        <v>11783.025729999999</v>
      </c>
      <c r="AM1081" s="41">
        <f t="shared" ref="AM1081:AM1082" si="3461">AL1081</f>
        <v>11783.025729999999</v>
      </c>
      <c r="AN1081" s="41">
        <v>0</v>
      </c>
      <c r="AO1081" s="42">
        <v>6827.4501200000004</v>
      </c>
      <c r="AP1081" s="42">
        <v>11686.8</v>
      </c>
      <c r="AQ1081" s="42">
        <v>0</v>
      </c>
      <c r="AR1081" s="42">
        <v>0</v>
      </c>
      <c r="AS1081" s="42">
        <v>0</v>
      </c>
      <c r="AT1081" s="42">
        <v>0</v>
      </c>
      <c r="AU1081" s="42">
        <f t="shared" si="3405"/>
        <v>11686.8</v>
      </c>
      <c r="AV1081" s="42">
        <f t="shared" si="3406"/>
        <v>-307.39999999999964</v>
      </c>
      <c r="AW1081" s="42">
        <f t="shared" si="3407"/>
        <v>11379.4</v>
      </c>
      <c r="AX1081" s="42">
        <f t="shared" si="3408"/>
        <v>11729.300000000001</v>
      </c>
      <c r="AY1081" s="42">
        <f t="shared" si="3409"/>
        <v>11729.300000000001</v>
      </c>
      <c r="AZ1081" s="42"/>
      <c r="BA1081" s="43">
        <f t="shared" si="3410"/>
        <v>100</v>
      </c>
      <c r="BB1081" s="44"/>
    </row>
    <row r="1082" spans="2:54" ht="31.2" x14ac:dyDescent="0.3">
      <c r="B1082" s="38" t="s">
        <v>558</v>
      </c>
      <c r="C1082" s="38" t="s">
        <v>42</v>
      </c>
      <c r="D1082" s="38" t="s">
        <v>84</v>
      </c>
      <c r="E1082" s="39" t="str">
        <f t="shared" si="3403"/>
        <v>0104</v>
      </c>
      <c r="F1082" s="38" t="s">
        <v>485</v>
      </c>
      <c r="G1082" s="38" t="s">
        <v>54</v>
      </c>
      <c r="H1082" s="40" t="s">
        <v>55</v>
      </c>
      <c r="I1082" s="18">
        <v>439.7</v>
      </c>
      <c r="J1082" s="18">
        <v>439.7</v>
      </c>
      <c r="K1082" s="18">
        <v>439.7</v>
      </c>
      <c r="L1082" s="18"/>
      <c r="M1082" s="18"/>
      <c r="N1082" s="18"/>
      <c r="O1082" s="18">
        <v>0</v>
      </c>
      <c r="P1082" s="18">
        <v>0</v>
      </c>
      <c r="Q1082" s="18">
        <v>0</v>
      </c>
      <c r="R1082" s="18">
        <v>0</v>
      </c>
      <c r="S1082" s="18"/>
      <c r="T1082" s="18">
        <f t="shared" si="3404"/>
        <v>439.7</v>
      </c>
      <c r="U1082" s="18">
        <f t="shared" si="3414"/>
        <v>439.7</v>
      </c>
      <c r="V1082" s="18">
        <f t="shared" si="3415"/>
        <v>439.7</v>
      </c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41">
        <v>343.47426999999999</v>
      </c>
      <c r="AG1082" s="41"/>
      <c r="AH1082" s="41">
        <f t="shared" si="3459"/>
        <v>343.47426999999999</v>
      </c>
      <c r="AI1082" s="41">
        <f t="shared" si="3460"/>
        <v>0</v>
      </c>
      <c r="AJ1082" s="41">
        <v>0</v>
      </c>
      <c r="AK1082" s="41">
        <v>0</v>
      </c>
      <c r="AL1082" s="41">
        <v>343.47426999999999</v>
      </c>
      <c r="AM1082" s="41">
        <f t="shared" si="3461"/>
        <v>343.47426999999999</v>
      </c>
      <c r="AN1082" s="41">
        <v>0</v>
      </c>
      <c r="AO1082" s="14">
        <v>213.40997999999999</v>
      </c>
      <c r="AP1082" s="42">
        <v>439.7</v>
      </c>
      <c r="AQ1082" s="42">
        <v>0</v>
      </c>
      <c r="AR1082" s="42">
        <v>0</v>
      </c>
      <c r="AS1082" s="42">
        <v>0</v>
      </c>
      <c r="AT1082" s="42">
        <v>0</v>
      </c>
      <c r="AU1082" s="42">
        <f t="shared" si="3405"/>
        <v>439.7</v>
      </c>
      <c r="AV1082" s="42">
        <f t="shared" si="3406"/>
        <v>0</v>
      </c>
      <c r="AW1082" s="42">
        <f t="shared" si="3407"/>
        <v>439.7</v>
      </c>
      <c r="AX1082" s="42">
        <f t="shared" si="3408"/>
        <v>439.7</v>
      </c>
      <c r="AY1082" s="42">
        <f t="shared" si="3409"/>
        <v>439.7</v>
      </c>
      <c r="AZ1082" s="42"/>
      <c r="BA1082" s="43">
        <f t="shared" si="3410"/>
        <v>100</v>
      </c>
      <c r="BB1082" s="44"/>
    </row>
    <row r="1083" spans="2:54" ht="31.2" x14ac:dyDescent="0.3">
      <c r="B1083" s="38" t="s">
        <v>558</v>
      </c>
      <c r="C1083" s="38" t="s">
        <v>42</v>
      </c>
      <c r="D1083" s="38" t="s">
        <v>84</v>
      </c>
      <c r="E1083" s="39" t="str">
        <f t="shared" si="3403"/>
        <v>0104</v>
      </c>
      <c r="F1083" s="38" t="s">
        <v>120</v>
      </c>
      <c r="G1083" s="39"/>
      <c r="H1083" s="40" t="s">
        <v>121</v>
      </c>
      <c r="I1083" s="18">
        <f t="shared" ref="I1083:I1084" si="3462">I1084</f>
        <v>65183.8</v>
      </c>
      <c r="J1083" s="18">
        <f t="shared" ref="J1083:J1084" si="3463">J1084</f>
        <v>67059.100000000006</v>
      </c>
      <c r="K1083" s="18">
        <f t="shared" ref="K1083:K1084" si="3464">K1084</f>
        <v>67059.100000000006</v>
      </c>
      <c r="L1083" s="18">
        <f t="shared" ref="L1083:L1084" si="3465">L1084</f>
        <v>709.5</v>
      </c>
      <c r="M1083" s="18">
        <f t="shared" ref="M1083:M1084" si="3466">M1084</f>
        <v>731.4</v>
      </c>
      <c r="N1083" s="18">
        <f t="shared" ref="N1083:N1084" si="3467">N1084</f>
        <v>731.4</v>
      </c>
      <c r="O1083" s="18">
        <f t="shared" ref="O1083:O1084" si="3468">O1084</f>
        <v>0</v>
      </c>
      <c r="P1083" s="18">
        <f t="shared" ref="P1083:P1084" si="3469">P1084</f>
        <v>0</v>
      </c>
      <c r="Q1083" s="18">
        <f t="shared" ref="Q1083:Q1084" si="3470">Q1084</f>
        <v>0</v>
      </c>
      <c r="R1083" s="18">
        <f t="shared" ref="R1083:R1084" si="3471">R1084</f>
        <v>0</v>
      </c>
      <c r="S1083" s="18">
        <f t="shared" ref="S1083:S1084" si="3472">S1084</f>
        <v>9066.1</v>
      </c>
      <c r="T1083" s="18">
        <f t="shared" si="3404"/>
        <v>74959.400000000009</v>
      </c>
      <c r="U1083" s="18">
        <f t="shared" si="3414"/>
        <v>67790.5</v>
      </c>
      <c r="V1083" s="18">
        <f t="shared" si="3415"/>
        <v>67790.5</v>
      </c>
      <c r="W1083" s="18">
        <f t="shared" ref="W1083:W1084" si="3473">W1084</f>
        <v>9066.1</v>
      </c>
      <c r="X1083" s="18">
        <f t="shared" ref="X1083:X1084" si="3474">X1084</f>
        <v>0</v>
      </c>
      <c r="Y1083" s="18">
        <f t="shared" ref="Y1083:Y1084" si="3475">Y1084</f>
        <v>0</v>
      </c>
      <c r="Z1083" s="18">
        <f t="shared" ref="Z1083:Z1084" si="3476">Z1084</f>
        <v>0</v>
      </c>
      <c r="AA1083" s="18">
        <f t="shared" ref="AA1083:AA1084" si="3477">AA1084</f>
        <v>11382.6</v>
      </c>
      <c r="AB1083" s="18">
        <f t="shared" ref="AB1083:AB1084" si="3478">AB1084</f>
        <v>0</v>
      </c>
      <c r="AC1083" s="18">
        <f t="shared" ref="AC1083:AC1084" si="3479">AC1084</f>
        <v>11382.6</v>
      </c>
      <c r="AD1083" s="18">
        <f t="shared" ref="AD1083:AD1084" si="3480">AD1084</f>
        <v>0</v>
      </c>
      <c r="AE1083" s="18">
        <f t="shared" ref="AE1083:AE1084" si="3481">AE1084</f>
        <v>0</v>
      </c>
      <c r="AF1083" s="41">
        <f t="shared" ref="AF1083:AF1084" si="3482">AF1084</f>
        <v>75145</v>
      </c>
      <c r="AG1083" s="41">
        <f t="shared" ref="AG1083:AG1084" si="3483">AG1084</f>
        <v>0</v>
      </c>
      <c r="AH1083" s="41">
        <f t="shared" ref="AH1083:AH1084" si="3484">AH1084</f>
        <v>0</v>
      </c>
      <c r="AI1083" s="41">
        <f t="shared" ref="AI1083:AI1084" si="3485">AI1084</f>
        <v>0</v>
      </c>
      <c r="AJ1083" s="41">
        <f t="shared" ref="AJ1083:AJ1084" si="3486">AJ1084</f>
        <v>0</v>
      </c>
      <c r="AK1083" s="41">
        <f t="shared" ref="AK1083:AK1084" si="3487">AK1084</f>
        <v>0</v>
      </c>
      <c r="AL1083" s="41">
        <f t="shared" ref="AL1083:AL1084" si="3488">AL1084</f>
        <v>72788.645680000001</v>
      </c>
      <c r="AM1083" s="41">
        <f t="shared" ref="AM1083:AM1084" si="3489">AM1084</f>
        <v>0</v>
      </c>
      <c r="AN1083" s="41">
        <f t="shared" ref="AN1083:AN1084" si="3490">AN1084</f>
        <v>0</v>
      </c>
      <c r="AO1083" s="42">
        <f t="shared" ref="AO1083:AO1084" si="3491">AO1084</f>
        <v>49579.755300000004</v>
      </c>
      <c r="AP1083" s="42">
        <f t="shared" ref="AP1083:AP1084" si="3492">AP1084</f>
        <v>75145</v>
      </c>
      <c r="AQ1083" s="42">
        <f t="shared" ref="AQ1083:AQ1084" si="3493">AQ1084</f>
        <v>0</v>
      </c>
      <c r="AR1083" s="42">
        <f t="shared" ref="AR1083:AR1084" si="3494">AR1084</f>
        <v>0</v>
      </c>
      <c r="AS1083" s="42">
        <f t="shared" ref="AS1083:AS1084" si="3495">AS1084</f>
        <v>0</v>
      </c>
      <c r="AT1083" s="42">
        <f t="shared" ref="AT1083:AT1084" si="3496">AT1084</f>
        <v>0</v>
      </c>
      <c r="AU1083" s="42">
        <f t="shared" si="3405"/>
        <v>75145</v>
      </c>
      <c r="AV1083" s="42">
        <f t="shared" si="3406"/>
        <v>-185.59999999999127</v>
      </c>
      <c r="AW1083" s="42">
        <f t="shared" si="3407"/>
        <v>84025.500000000015</v>
      </c>
      <c r="AX1083" s="42">
        <f t="shared" si="3408"/>
        <v>79173.100000000006</v>
      </c>
      <c r="AY1083" s="42">
        <f t="shared" si="3409"/>
        <v>79173.100000000006</v>
      </c>
      <c r="AZ1083" s="42">
        <f t="shared" ref="AZ1083:AZ1084" si="3497">AZ1084</f>
        <v>0</v>
      </c>
      <c r="BA1083" s="43">
        <f t="shared" si="3410"/>
        <v>96.86425667709095</v>
      </c>
      <c r="BB1083" s="20"/>
    </row>
    <row r="1084" spans="2:54" x14ac:dyDescent="0.3">
      <c r="B1084" s="38" t="s">
        <v>558</v>
      </c>
      <c r="C1084" s="38" t="s">
        <v>42</v>
      </c>
      <c r="D1084" s="38" t="s">
        <v>84</v>
      </c>
      <c r="E1084" s="39" t="str">
        <f t="shared" si="3403"/>
        <v>0104</v>
      </c>
      <c r="F1084" s="38" t="s">
        <v>487</v>
      </c>
      <c r="G1084" s="39"/>
      <c r="H1084" s="40" t="s">
        <v>488</v>
      </c>
      <c r="I1084" s="18">
        <f t="shared" si="3462"/>
        <v>65183.8</v>
      </c>
      <c r="J1084" s="18">
        <f t="shared" si="3463"/>
        <v>67059.100000000006</v>
      </c>
      <c r="K1084" s="18">
        <f t="shared" si="3464"/>
        <v>67059.100000000006</v>
      </c>
      <c r="L1084" s="18">
        <f t="shared" si="3465"/>
        <v>709.5</v>
      </c>
      <c r="M1084" s="18">
        <f t="shared" si="3466"/>
        <v>731.4</v>
      </c>
      <c r="N1084" s="18">
        <f t="shared" si="3467"/>
        <v>731.4</v>
      </c>
      <c r="O1084" s="18">
        <f t="shared" si="3468"/>
        <v>0</v>
      </c>
      <c r="P1084" s="18">
        <f t="shared" si="3469"/>
        <v>0</v>
      </c>
      <c r="Q1084" s="18">
        <f t="shared" si="3470"/>
        <v>0</v>
      </c>
      <c r="R1084" s="18">
        <f t="shared" si="3471"/>
        <v>0</v>
      </c>
      <c r="S1084" s="18">
        <f t="shared" si="3472"/>
        <v>9066.1</v>
      </c>
      <c r="T1084" s="18">
        <f t="shared" si="3404"/>
        <v>74959.400000000009</v>
      </c>
      <c r="U1084" s="18">
        <f t="shared" si="3414"/>
        <v>67790.5</v>
      </c>
      <c r="V1084" s="18">
        <f t="shared" si="3415"/>
        <v>67790.5</v>
      </c>
      <c r="W1084" s="18">
        <f t="shared" si="3473"/>
        <v>9066.1</v>
      </c>
      <c r="X1084" s="18">
        <f t="shared" si="3474"/>
        <v>0</v>
      </c>
      <c r="Y1084" s="18">
        <f t="shared" si="3475"/>
        <v>0</v>
      </c>
      <c r="Z1084" s="18">
        <f t="shared" si="3476"/>
        <v>0</v>
      </c>
      <c r="AA1084" s="18">
        <f t="shared" si="3477"/>
        <v>11382.6</v>
      </c>
      <c r="AB1084" s="18">
        <f t="shared" si="3478"/>
        <v>0</v>
      </c>
      <c r="AC1084" s="18">
        <f t="shared" si="3479"/>
        <v>11382.6</v>
      </c>
      <c r="AD1084" s="18">
        <f t="shared" si="3480"/>
        <v>0</v>
      </c>
      <c r="AE1084" s="18">
        <f t="shared" si="3481"/>
        <v>0</v>
      </c>
      <c r="AF1084" s="41">
        <f t="shared" si="3482"/>
        <v>75145</v>
      </c>
      <c r="AG1084" s="41">
        <f t="shared" si="3483"/>
        <v>0</v>
      </c>
      <c r="AH1084" s="41">
        <f t="shared" si="3484"/>
        <v>0</v>
      </c>
      <c r="AI1084" s="41">
        <f t="shared" si="3485"/>
        <v>0</v>
      </c>
      <c r="AJ1084" s="41">
        <f t="shared" si="3486"/>
        <v>0</v>
      </c>
      <c r="AK1084" s="41">
        <f t="shared" si="3487"/>
        <v>0</v>
      </c>
      <c r="AL1084" s="41">
        <f t="shared" si="3488"/>
        <v>72788.645680000001</v>
      </c>
      <c r="AM1084" s="41">
        <f t="shared" si="3489"/>
        <v>0</v>
      </c>
      <c r="AN1084" s="41">
        <f t="shared" si="3490"/>
        <v>0</v>
      </c>
      <c r="AO1084" s="14">
        <f t="shared" si="3491"/>
        <v>49579.755300000004</v>
      </c>
      <c r="AP1084" s="42">
        <f t="shared" si="3492"/>
        <v>75145</v>
      </c>
      <c r="AQ1084" s="42">
        <f t="shared" si="3493"/>
        <v>0</v>
      </c>
      <c r="AR1084" s="42">
        <f t="shared" si="3494"/>
        <v>0</v>
      </c>
      <c r="AS1084" s="42">
        <f t="shared" si="3495"/>
        <v>0</v>
      </c>
      <c r="AT1084" s="42">
        <f t="shared" si="3496"/>
        <v>0</v>
      </c>
      <c r="AU1084" s="42">
        <f t="shared" si="3405"/>
        <v>75145</v>
      </c>
      <c r="AV1084" s="42">
        <f t="shared" si="3406"/>
        <v>-185.59999999999127</v>
      </c>
      <c r="AW1084" s="42">
        <f t="shared" si="3407"/>
        <v>84025.500000000015</v>
      </c>
      <c r="AX1084" s="42">
        <f t="shared" si="3408"/>
        <v>79173.100000000006</v>
      </c>
      <c r="AY1084" s="42">
        <f t="shared" si="3409"/>
        <v>79173.100000000006</v>
      </c>
      <c r="AZ1084" s="42">
        <f t="shared" si="3497"/>
        <v>0</v>
      </c>
      <c r="BA1084" s="43">
        <f t="shared" si="3410"/>
        <v>96.86425667709095</v>
      </c>
      <c r="BB1084" s="20"/>
    </row>
    <row r="1085" spans="2:54" x14ac:dyDescent="0.3">
      <c r="B1085" s="38" t="s">
        <v>558</v>
      </c>
      <c r="C1085" s="38" t="s">
        <v>42</v>
      </c>
      <c r="D1085" s="38" t="s">
        <v>84</v>
      </c>
      <c r="E1085" s="39" t="str">
        <f t="shared" si="3403"/>
        <v>0104</v>
      </c>
      <c r="F1085" s="38" t="s">
        <v>489</v>
      </c>
      <c r="G1085" s="39"/>
      <c r="H1085" s="40" t="s">
        <v>65</v>
      </c>
      <c r="I1085" s="18">
        <f t="shared" ref="I1085:S1085" si="3498">I1086+I1087</f>
        <v>65183.8</v>
      </c>
      <c r="J1085" s="18">
        <f t="shared" si="3498"/>
        <v>67059.100000000006</v>
      </c>
      <c r="K1085" s="18">
        <f t="shared" si="3498"/>
        <v>67059.100000000006</v>
      </c>
      <c r="L1085" s="18">
        <f t="shared" si="3498"/>
        <v>709.5</v>
      </c>
      <c r="M1085" s="18">
        <f t="shared" si="3498"/>
        <v>731.4</v>
      </c>
      <c r="N1085" s="18">
        <f t="shared" si="3498"/>
        <v>731.4</v>
      </c>
      <c r="O1085" s="18">
        <f t="shared" si="3498"/>
        <v>0</v>
      </c>
      <c r="P1085" s="18">
        <f t="shared" si="3498"/>
        <v>0</v>
      </c>
      <c r="Q1085" s="18">
        <f t="shared" si="3498"/>
        <v>0</v>
      </c>
      <c r="R1085" s="18">
        <f t="shared" si="3498"/>
        <v>0</v>
      </c>
      <c r="S1085" s="18">
        <f t="shared" si="3498"/>
        <v>9066.1</v>
      </c>
      <c r="T1085" s="18">
        <f t="shared" si="3404"/>
        <v>74959.400000000009</v>
      </c>
      <c r="U1085" s="18">
        <f t="shared" si="3414"/>
        <v>67790.5</v>
      </c>
      <c r="V1085" s="18">
        <f t="shared" si="3415"/>
        <v>67790.5</v>
      </c>
      <c r="W1085" s="18">
        <f t="shared" ref="W1085:AT1085" si="3499">W1086+W1087</f>
        <v>9066.1</v>
      </c>
      <c r="X1085" s="18">
        <f t="shared" si="3499"/>
        <v>0</v>
      </c>
      <c r="Y1085" s="18">
        <f t="shared" si="3499"/>
        <v>0</v>
      </c>
      <c r="Z1085" s="18">
        <f t="shared" si="3499"/>
        <v>0</v>
      </c>
      <c r="AA1085" s="18">
        <f t="shared" si="3499"/>
        <v>11382.6</v>
      </c>
      <c r="AB1085" s="18">
        <f t="shared" si="3499"/>
        <v>0</v>
      </c>
      <c r="AC1085" s="18">
        <f t="shared" si="3499"/>
        <v>11382.6</v>
      </c>
      <c r="AD1085" s="18">
        <f t="shared" si="3499"/>
        <v>0</v>
      </c>
      <c r="AE1085" s="18">
        <f t="shared" si="3499"/>
        <v>0</v>
      </c>
      <c r="AF1085" s="41">
        <f t="shared" si="3499"/>
        <v>75145</v>
      </c>
      <c r="AG1085" s="41">
        <f t="shared" si="3499"/>
        <v>0</v>
      </c>
      <c r="AH1085" s="41">
        <f t="shared" si="3499"/>
        <v>0</v>
      </c>
      <c r="AI1085" s="41">
        <f t="shared" si="3499"/>
        <v>0</v>
      </c>
      <c r="AJ1085" s="41">
        <f t="shared" si="3499"/>
        <v>0</v>
      </c>
      <c r="AK1085" s="41">
        <f t="shared" si="3499"/>
        <v>0</v>
      </c>
      <c r="AL1085" s="41">
        <f t="shared" si="3499"/>
        <v>72788.645680000001</v>
      </c>
      <c r="AM1085" s="41">
        <f t="shared" si="3499"/>
        <v>0</v>
      </c>
      <c r="AN1085" s="41">
        <f t="shared" si="3499"/>
        <v>0</v>
      </c>
      <c r="AO1085" s="42">
        <f t="shared" si="3499"/>
        <v>49579.755300000004</v>
      </c>
      <c r="AP1085" s="42">
        <f t="shared" si="3499"/>
        <v>75145</v>
      </c>
      <c r="AQ1085" s="42">
        <f t="shared" si="3499"/>
        <v>0</v>
      </c>
      <c r="AR1085" s="42">
        <f t="shared" si="3499"/>
        <v>0</v>
      </c>
      <c r="AS1085" s="42">
        <f t="shared" si="3499"/>
        <v>0</v>
      </c>
      <c r="AT1085" s="42">
        <f t="shared" si="3499"/>
        <v>0</v>
      </c>
      <c r="AU1085" s="42">
        <f t="shared" si="3405"/>
        <v>75145</v>
      </c>
      <c r="AV1085" s="42">
        <f t="shared" si="3406"/>
        <v>-185.59999999999127</v>
      </c>
      <c r="AW1085" s="42">
        <f t="shared" si="3407"/>
        <v>84025.500000000015</v>
      </c>
      <c r="AX1085" s="42">
        <f t="shared" si="3408"/>
        <v>79173.100000000006</v>
      </c>
      <c r="AY1085" s="42">
        <f t="shared" si="3409"/>
        <v>79173.100000000006</v>
      </c>
      <c r="AZ1085" s="42">
        <f>AZ1086+AZ1087</f>
        <v>0</v>
      </c>
      <c r="BA1085" s="43">
        <f t="shared" si="3410"/>
        <v>96.86425667709095</v>
      </c>
      <c r="BB1085" s="20"/>
    </row>
    <row r="1086" spans="2:54" ht="78" x14ac:dyDescent="0.3">
      <c r="B1086" s="38" t="s">
        <v>558</v>
      </c>
      <c r="C1086" s="38" t="s">
        <v>42</v>
      </c>
      <c r="D1086" s="38" t="s">
        <v>84</v>
      </c>
      <c r="E1086" s="39" t="str">
        <f t="shared" si="3403"/>
        <v>0104</v>
      </c>
      <c r="F1086" s="38" t="s">
        <v>489</v>
      </c>
      <c r="G1086" s="38" t="s">
        <v>66</v>
      </c>
      <c r="H1086" s="40" t="s">
        <v>67</v>
      </c>
      <c r="I1086" s="18">
        <v>60969.3</v>
      </c>
      <c r="J1086" s="18">
        <v>62844.6</v>
      </c>
      <c r="K1086" s="18">
        <v>62844.6</v>
      </c>
      <c r="L1086" s="18">
        <v>709.5</v>
      </c>
      <c r="M1086" s="18">
        <v>731.4</v>
      </c>
      <c r="N1086" s="18">
        <v>731.4</v>
      </c>
      <c r="O1086" s="18">
        <v>0</v>
      </c>
      <c r="P1086" s="18">
        <v>0</v>
      </c>
      <c r="Q1086" s="18">
        <v>0</v>
      </c>
      <c r="R1086" s="18">
        <v>0</v>
      </c>
      <c r="S1086" s="18">
        <v>9066.1</v>
      </c>
      <c r="T1086" s="18">
        <f t="shared" si="3404"/>
        <v>70744.900000000009</v>
      </c>
      <c r="U1086" s="18">
        <f t="shared" si="3414"/>
        <v>63576</v>
      </c>
      <c r="V1086" s="18">
        <f t="shared" si="3415"/>
        <v>63576</v>
      </c>
      <c r="W1086" s="18">
        <v>9066.1</v>
      </c>
      <c r="X1086" s="18"/>
      <c r="Y1086" s="18"/>
      <c r="Z1086" s="18"/>
      <c r="AA1086" s="18">
        <v>11382.6</v>
      </c>
      <c r="AB1086" s="18"/>
      <c r="AC1086" s="18">
        <v>11382.6</v>
      </c>
      <c r="AD1086" s="18"/>
      <c r="AE1086" s="18"/>
      <c r="AF1086" s="41">
        <v>71381.183900000004</v>
      </c>
      <c r="AG1086" s="41"/>
      <c r="AH1086" s="41">
        <v>0</v>
      </c>
      <c r="AI1086" s="41">
        <v>0</v>
      </c>
      <c r="AJ1086" s="41">
        <v>0</v>
      </c>
      <c r="AK1086" s="41">
        <v>0</v>
      </c>
      <c r="AL1086" s="41">
        <v>69024.829819999999</v>
      </c>
      <c r="AM1086" s="41">
        <v>0</v>
      </c>
      <c r="AN1086" s="41">
        <v>0</v>
      </c>
      <c r="AO1086" s="14">
        <v>46996.543080000003</v>
      </c>
      <c r="AP1086" s="42">
        <v>70947.45</v>
      </c>
      <c r="AQ1086" s="42">
        <v>0</v>
      </c>
      <c r="AR1086" s="42">
        <v>0</v>
      </c>
      <c r="AS1086" s="42">
        <v>0</v>
      </c>
      <c r="AT1086" s="42">
        <v>0</v>
      </c>
      <c r="AU1086" s="42">
        <f t="shared" si="3405"/>
        <v>70947.45</v>
      </c>
      <c r="AV1086" s="42">
        <f t="shared" si="3406"/>
        <v>-202.54999999998836</v>
      </c>
      <c r="AW1086" s="42">
        <f t="shared" si="3407"/>
        <v>79811.000000000015</v>
      </c>
      <c r="AX1086" s="42">
        <f t="shared" si="3408"/>
        <v>74958.600000000006</v>
      </c>
      <c r="AY1086" s="42">
        <f t="shared" si="3409"/>
        <v>74958.600000000006</v>
      </c>
      <c r="AZ1086" s="42"/>
      <c r="BA1086" s="43">
        <f t="shared" si="3410"/>
        <v>96.698914263875068</v>
      </c>
      <c r="BB1086" s="44"/>
    </row>
    <row r="1087" spans="2:54" ht="31.2" x14ac:dyDescent="0.3">
      <c r="B1087" s="38" t="s">
        <v>558</v>
      </c>
      <c r="C1087" s="38" t="s">
        <v>42</v>
      </c>
      <c r="D1087" s="38" t="s">
        <v>84</v>
      </c>
      <c r="E1087" s="39" t="str">
        <f t="shared" si="3403"/>
        <v>0104</v>
      </c>
      <c r="F1087" s="38" t="s">
        <v>489</v>
      </c>
      <c r="G1087" s="38" t="s">
        <v>54</v>
      </c>
      <c r="H1087" s="40" t="s">
        <v>55</v>
      </c>
      <c r="I1087" s="18">
        <v>4214.5</v>
      </c>
      <c r="J1087" s="18">
        <v>4214.5</v>
      </c>
      <c r="K1087" s="18">
        <v>4214.5</v>
      </c>
      <c r="L1087" s="18"/>
      <c r="M1087" s="18"/>
      <c r="N1087" s="18"/>
      <c r="O1087" s="18">
        <v>0</v>
      </c>
      <c r="P1087" s="18">
        <v>0</v>
      </c>
      <c r="Q1087" s="18">
        <v>0</v>
      </c>
      <c r="R1087" s="18">
        <v>0</v>
      </c>
      <c r="S1087" s="18"/>
      <c r="T1087" s="18">
        <f t="shared" si="3404"/>
        <v>4214.5</v>
      </c>
      <c r="U1087" s="18">
        <f t="shared" si="3414"/>
        <v>4214.5</v>
      </c>
      <c r="V1087" s="18">
        <f t="shared" si="3415"/>
        <v>4214.5</v>
      </c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41">
        <v>3763.8161</v>
      </c>
      <c r="AG1087" s="41"/>
      <c r="AH1087" s="41">
        <v>0</v>
      </c>
      <c r="AI1087" s="41">
        <v>0</v>
      </c>
      <c r="AJ1087" s="41">
        <v>0</v>
      </c>
      <c r="AK1087" s="41">
        <v>0</v>
      </c>
      <c r="AL1087" s="41">
        <v>3763.8158600000002</v>
      </c>
      <c r="AM1087" s="41">
        <v>0</v>
      </c>
      <c r="AN1087" s="41">
        <v>0</v>
      </c>
      <c r="AO1087" s="42">
        <v>2583.2122199999999</v>
      </c>
      <c r="AP1087" s="42">
        <v>4197.55</v>
      </c>
      <c r="AQ1087" s="42">
        <v>0</v>
      </c>
      <c r="AR1087" s="42">
        <v>0</v>
      </c>
      <c r="AS1087" s="42">
        <v>0</v>
      </c>
      <c r="AT1087" s="42">
        <v>0</v>
      </c>
      <c r="AU1087" s="42">
        <f t="shared" si="3405"/>
        <v>4197.55</v>
      </c>
      <c r="AV1087" s="42">
        <f t="shared" si="3406"/>
        <v>16.949999999999818</v>
      </c>
      <c r="AW1087" s="42">
        <f t="shared" si="3407"/>
        <v>4214.5</v>
      </c>
      <c r="AX1087" s="42">
        <f t="shared" si="3408"/>
        <v>4214.5</v>
      </c>
      <c r="AY1087" s="42">
        <f t="shared" si="3409"/>
        <v>4214.5</v>
      </c>
      <c r="AZ1087" s="42"/>
      <c r="BA1087" s="43">
        <f t="shared" si="3410"/>
        <v>99.999993623492927</v>
      </c>
      <c r="BB1087" s="44"/>
    </row>
    <row r="1088" spans="2:54" s="30" customFormat="1" x14ac:dyDescent="0.3">
      <c r="B1088" s="31" t="s">
        <v>558</v>
      </c>
      <c r="C1088" s="31" t="s">
        <v>42</v>
      </c>
      <c r="D1088" s="31" t="s">
        <v>44</v>
      </c>
      <c r="E1088" s="29" t="str">
        <f t="shared" si="3403"/>
        <v>0113</v>
      </c>
      <c r="F1088" s="31"/>
      <c r="G1088" s="31"/>
      <c r="H1088" s="32" t="s">
        <v>45</v>
      </c>
      <c r="I1088" s="33">
        <f t="shared" ref="I1088:N1088" si="3500">I1089</f>
        <v>24107.399999999998</v>
      </c>
      <c r="J1088" s="33">
        <f t="shared" si="3500"/>
        <v>22530.400000000001</v>
      </c>
      <c r="K1088" s="33">
        <f t="shared" si="3500"/>
        <v>21920</v>
      </c>
      <c r="L1088" s="33">
        <f t="shared" si="3500"/>
        <v>114.6</v>
      </c>
      <c r="M1088" s="33">
        <f t="shared" si="3500"/>
        <v>0</v>
      </c>
      <c r="N1088" s="33">
        <f t="shared" si="3500"/>
        <v>0</v>
      </c>
      <c r="O1088" s="33">
        <f>O1089+O1107</f>
        <v>-4266.76</v>
      </c>
      <c r="P1088" s="33">
        <f>P1089+P1107</f>
        <v>0</v>
      </c>
      <c r="Q1088" s="33">
        <f>Q1089+Q1107</f>
        <v>4266.76</v>
      </c>
      <c r="R1088" s="33">
        <f>R1089+R1107</f>
        <v>796.08500000000004</v>
      </c>
      <c r="S1088" s="33">
        <f>S1089</f>
        <v>110</v>
      </c>
      <c r="T1088" s="33">
        <f t="shared" si="3404"/>
        <v>25128.084999999992</v>
      </c>
      <c r="U1088" s="33">
        <f t="shared" si="3414"/>
        <v>22530.400000000001</v>
      </c>
      <c r="V1088" s="33">
        <f t="shared" si="3415"/>
        <v>21920</v>
      </c>
      <c r="W1088" s="33">
        <f t="shared" ref="W1088:AE1088" si="3501">W1089</f>
        <v>0</v>
      </c>
      <c r="X1088" s="33">
        <f t="shared" si="3501"/>
        <v>0</v>
      </c>
      <c r="Y1088" s="33">
        <f t="shared" si="3501"/>
        <v>0</v>
      </c>
      <c r="Z1088" s="33">
        <f t="shared" si="3501"/>
        <v>110</v>
      </c>
      <c r="AA1088" s="33">
        <f t="shared" si="3501"/>
        <v>110</v>
      </c>
      <c r="AB1088" s="33">
        <f t="shared" si="3501"/>
        <v>0</v>
      </c>
      <c r="AC1088" s="33">
        <f t="shared" si="3501"/>
        <v>110</v>
      </c>
      <c r="AD1088" s="33">
        <f t="shared" si="3501"/>
        <v>0</v>
      </c>
      <c r="AE1088" s="33">
        <f t="shared" si="3501"/>
        <v>0</v>
      </c>
      <c r="AF1088" s="34">
        <f t="shared" ref="AF1088:AT1088" si="3502">AF1089+AF1107</f>
        <v>26155.059889999997</v>
      </c>
      <c r="AG1088" s="34">
        <f t="shared" si="3502"/>
        <v>0</v>
      </c>
      <c r="AH1088" s="34">
        <f t="shared" si="3502"/>
        <v>0</v>
      </c>
      <c r="AI1088" s="34">
        <f t="shared" si="3502"/>
        <v>0</v>
      </c>
      <c r="AJ1088" s="34">
        <f t="shared" si="3502"/>
        <v>0</v>
      </c>
      <c r="AK1088" s="34">
        <f t="shared" si="3502"/>
        <v>0</v>
      </c>
      <c r="AL1088" s="34">
        <f t="shared" si="3502"/>
        <v>25420.010319999998</v>
      </c>
      <c r="AM1088" s="34">
        <f t="shared" si="3502"/>
        <v>0</v>
      </c>
      <c r="AN1088" s="34">
        <f t="shared" si="3502"/>
        <v>0</v>
      </c>
      <c r="AO1088" s="35">
        <f t="shared" si="3502"/>
        <v>18557.052989999996</v>
      </c>
      <c r="AP1088" s="36">
        <f t="shared" si="3502"/>
        <v>29907.072079999998</v>
      </c>
      <c r="AQ1088" s="36">
        <f t="shared" si="3502"/>
        <v>-4266.76</v>
      </c>
      <c r="AR1088" s="36">
        <f t="shared" si="3502"/>
        <v>0</v>
      </c>
      <c r="AS1088" s="36">
        <f t="shared" si="3502"/>
        <v>0</v>
      </c>
      <c r="AT1088" s="36">
        <f t="shared" si="3502"/>
        <v>0</v>
      </c>
      <c r="AU1088" s="36">
        <f t="shared" si="3405"/>
        <v>25640.312079999996</v>
      </c>
      <c r="AV1088" s="36">
        <f t="shared" si="3406"/>
        <v>-512.22708000000421</v>
      </c>
      <c r="AW1088" s="36">
        <f t="shared" si="3407"/>
        <v>25238.084999999992</v>
      </c>
      <c r="AX1088" s="36">
        <f t="shared" si="3408"/>
        <v>22640.400000000001</v>
      </c>
      <c r="AY1088" s="36">
        <f t="shared" si="3409"/>
        <v>22030</v>
      </c>
      <c r="AZ1088" s="36">
        <f>AZ1089</f>
        <v>0</v>
      </c>
      <c r="BA1088" s="37">
        <f t="shared" si="3410"/>
        <v>97.189646771632766</v>
      </c>
      <c r="BB1088" s="20"/>
    </row>
    <row r="1089" spans="2:54" x14ac:dyDescent="0.3">
      <c r="B1089" s="38" t="s">
        <v>558</v>
      </c>
      <c r="C1089" s="38" t="s">
        <v>42</v>
      </c>
      <c r="D1089" s="38" t="s">
        <v>44</v>
      </c>
      <c r="E1089" s="39" t="str">
        <f t="shared" si="3403"/>
        <v>0113</v>
      </c>
      <c r="F1089" s="38" t="s">
        <v>191</v>
      </c>
      <c r="G1089" s="38"/>
      <c r="H1089" s="40" t="s">
        <v>192</v>
      </c>
      <c r="I1089" s="18">
        <f t="shared" ref="I1089:N1089" si="3503">I1094</f>
        <v>24107.399999999998</v>
      </c>
      <c r="J1089" s="18">
        <f t="shared" si="3503"/>
        <v>22530.400000000001</v>
      </c>
      <c r="K1089" s="18">
        <f t="shared" si="3503"/>
        <v>21920</v>
      </c>
      <c r="L1089" s="18">
        <f t="shared" si="3503"/>
        <v>114.6</v>
      </c>
      <c r="M1089" s="18">
        <f t="shared" si="3503"/>
        <v>0</v>
      </c>
      <c r="N1089" s="18">
        <f t="shared" si="3503"/>
        <v>0</v>
      </c>
      <c r="O1089" s="18">
        <f>O1094+O1090</f>
        <v>-4266.76</v>
      </c>
      <c r="P1089" s="18">
        <f>P1094+P1090</f>
        <v>0</v>
      </c>
      <c r="Q1089" s="18">
        <f>Q1094+Q1090</f>
        <v>4266.76</v>
      </c>
      <c r="R1089" s="18">
        <f>R1094+R1090</f>
        <v>796.08500000000004</v>
      </c>
      <c r="S1089" s="18">
        <f>S1094</f>
        <v>110</v>
      </c>
      <c r="T1089" s="18">
        <f t="shared" si="3404"/>
        <v>25128.084999999992</v>
      </c>
      <c r="U1089" s="18">
        <f t="shared" si="3414"/>
        <v>22530.400000000001</v>
      </c>
      <c r="V1089" s="18">
        <f t="shared" si="3415"/>
        <v>21920</v>
      </c>
      <c r="W1089" s="18">
        <f t="shared" ref="W1089:AE1089" si="3504">W1094</f>
        <v>0</v>
      </c>
      <c r="X1089" s="18">
        <f t="shared" si="3504"/>
        <v>0</v>
      </c>
      <c r="Y1089" s="18">
        <f t="shared" si="3504"/>
        <v>0</v>
      </c>
      <c r="Z1089" s="18">
        <f t="shared" si="3504"/>
        <v>110</v>
      </c>
      <c r="AA1089" s="18">
        <f t="shared" si="3504"/>
        <v>110</v>
      </c>
      <c r="AB1089" s="18">
        <f t="shared" si="3504"/>
        <v>0</v>
      </c>
      <c r="AC1089" s="18">
        <f t="shared" si="3504"/>
        <v>110</v>
      </c>
      <c r="AD1089" s="18">
        <f t="shared" si="3504"/>
        <v>0</v>
      </c>
      <c r="AE1089" s="18">
        <f t="shared" si="3504"/>
        <v>0</v>
      </c>
      <c r="AF1089" s="41">
        <f t="shared" ref="AF1089:AT1089" si="3505">AF1094+AF1090</f>
        <v>25235.484999999997</v>
      </c>
      <c r="AG1089" s="41">
        <f t="shared" si="3505"/>
        <v>0</v>
      </c>
      <c r="AH1089" s="41">
        <f t="shared" si="3505"/>
        <v>0</v>
      </c>
      <c r="AI1089" s="41">
        <f t="shared" si="3505"/>
        <v>0</v>
      </c>
      <c r="AJ1089" s="41">
        <f t="shared" si="3505"/>
        <v>0</v>
      </c>
      <c r="AK1089" s="41">
        <f t="shared" si="3505"/>
        <v>0</v>
      </c>
      <c r="AL1089" s="41">
        <f t="shared" si="3505"/>
        <v>24500.435429999998</v>
      </c>
      <c r="AM1089" s="41">
        <f t="shared" si="3505"/>
        <v>0</v>
      </c>
      <c r="AN1089" s="41">
        <f t="shared" si="3505"/>
        <v>0</v>
      </c>
      <c r="AO1089" s="42">
        <f t="shared" si="3505"/>
        <v>18131.925909999998</v>
      </c>
      <c r="AP1089" s="42">
        <f t="shared" si="3505"/>
        <v>29305.945</v>
      </c>
      <c r="AQ1089" s="42">
        <f t="shared" si="3505"/>
        <v>-4266.76</v>
      </c>
      <c r="AR1089" s="42">
        <f t="shared" si="3505"/>
        <v>0</v>
      </c>
      <c r="AS1089" s="42">
        <f t="shared" si="3505"/>
        <v>0</v>
      </c>
      <c r="AT1089" s="42">
        <f t="shared" si="3505"/>
        <v>0</v>
      </c>
      <c r="AU1089" s="42">
        <f t="shared" si="3405"/>
        <v>25039.184999999998</v>
      </c>
      <c r="AV1089" s="42">
        <f t="shared" si="3406"/>
        <v>88.899999999994179</v>
      </c>
      <c r="AW1089" s="42">
        <f t="shared" si="3407"/>
        <v>25238.084999999992</v>
      </c>
      <c r="AX1089" s="42">
        <f t="shared" si="3408"/>
        <v>22640.400000000001</v>
      </c>
      <c r="AY1089" s="42">
        <f t="shared" si="3409"/>
        <v>22030</v>
      </c>
      <c r="AZ1089" s="42">
        <f>AZ1094</f>
        <v>0</v>
      </c>
      <c r="BA1089" s="43">
        <f t="shared" si="3410"/>
        <v>97.087238188606236</v>
      </c>
      <c r="BB1089" s="20"/>
    </row>
    <row r="1090" spans="2:54" x14ac:dyDescent="0.3">
      <c r="B1090" s="38" t="s">
        <v>558</v>
      </c>
      <c r="C1090" s="38" t="s">
        <v>42</v>
      </c>
      <c r="D1090" s="38" t="s">
        <v>44</v>
      </c>
      <c r="E1090" s="39" t="str">
        <f t="shared" si="3403"/>
        <v>0113</v>
      </c>
      <c r="F1090" s="38" t="s">
        <v>193</v>
      </c>
      <c r="G1090" s="38"/>
      <c r="H1090" s="40" t="s">
        <v>109</v>
      </c>
      <c r="I1090" s="18"/>
      <c r="J1090" s="18"/>
      <c r="K1090" s="18"/>
      <c r="L1090" s="18"/>
      <c r="M1090" s="18"/>
      <c r="N1090" s="18"/>
      <c r="O1090" s="18">
        <f t="shared" ref="O1090:O1094" si="3506">O1091</f>
        <v>0</v>
      </c>
      <c r="P1090" s="18">
        <f t="shared" ref="P1090:P1094" si="3507">P1091</f>
        <v>0</v>
      </c>
      <c r="Q1090" s="18">
        <f t="shared" ref="Q1090:Q1094" si="3508">Q1091</f>
        <v>0</v>
      </c>
      <c r="R1090" s="18">
        <f t="shared" ref="R1090:R1094" si="3509">R1091</f>
        <v>665</v>
      </c>
      <c r="S1090" s="18"/>
      <c r="T1090" s="18">
        <f t="shared" si="3404"/>
        <v>665</v>
      </c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41">
        <f t="shared" ref="AF1090:AF1094" si="3510">AF1091</f>
        <v>665</v>
      </c>
      <c r="AG1090" s="41">
        <f t="shared" ref="AG1090:AG1094" si="3511">AG1091</f>
        <v>0</v>
      </c>
      <c r="AH1090" s="41">
        <f t="shared" ref="AH1090:AH1094" si="3512">AH1091</f>
        <v>0</v>
      </c>
      <c r="AI1090" s="41">
        <f t="shared" ref="AI1090:AI1094" si="3513">AI1091</f>
        <v>0</v>
      </c>
      <c r="AJ1090" s="41">
        <f t="shared" ref="AJ1090:AJ1094" si="3514">AJ1091</f>
        <v>0</v>
      </c>
      <c r="AK1090" s="41">
        <f t="shared" ref="AK1090:AK1094" si="3515">AK1091</f>
        <v>0</v>
      </c>
      <c r="AL1090" s="41">
        <f t="shared" ref="AL1090:AL1094" si="3516">AL1091</f>
        <v>634.6</v>
      </c>
      <c r="AM1090" s="41">
        <f t="shared" ref="AM1090:AM1094" si="3517">AM1091</f>
        <v>0</v>
      </c>
      <c r="AN1090" s="41">
        <f t="shared" ref="AN1090:AN1094" si="3518">AN1091</f>
        <v>0</v>
      </c>
      <c r="AO1090" s="14">
        <f t="shared" ref="AO1090:AO1094" si="3519">AO1091</f>
        <v>449.8</v>
      </c>
      <c r="AP1090" s="42">
        <f t="shared" ref="AP1090:AP1094" si="3520">AP1091</f>
        <v>665</v>
      </c>
      <c r="AQ1090" s="42">
        <f t="shared" ref="AQ1090:AQ1094" si="3521">AQ1091</f>
        <v>0</v>
      </c>
      <c r="AR1090" s="42">
        <f t="shared" ref="AR1090:AR1094" si="3522">AR1091</f>
        <v>0</v>
      </c>
      <c r="AS1090" s="42">
        <f t="shared" ref="AS1090:AS1094" si="3523">AS1091</f>
        <v>0</v>
      </c>
      <c r="AT1090" s="42">
        <f t="shared" ref="AT1090:AT1094" si="3524">AT1091</f>
        <v>0</v>
      </c>
      <c r="AU1090" s="42">
        <f t="shared" si="3405"/>
        <v>665</v>
      </c>
      <c r="AV1090" s="42">
        <f t="shared" si="3406"/>
        <v>0</v>
      </c>
      <c r="AW1090" s="42"/>
      <c r="AX1090" s="42"/>
      <c r="AY1090" s="42"/>
      <c r="AZ1090" s="42"/>
      <c r="BA1090" s="43">
        <f t="shared" si="3410"/>
        <v>95.428571428571431</v>
      </c>
      <c r="BB1090" s="20"/>
    </row>
    <row r="1091" spans="2:54" ht="46.8" x14ac:dyDescent="0.3">
      <c r="B1091" s="38" t="s">
        <v>558</v>
      </c>
      <c r="C1091" s="38" t="s">
        <v>42</v>
      </c>
      <c r="D1091" s="38" t="s">
        <v>44</v>
      </c>
      <c r="E1091" s="39" t="str">
        <f t="shared" si="3403"/>
        <v>0113</v>
      </c>
      <c r="F1091" s="38" t="s">
        <v>194</v>
      </c>
      <c r="G1091" s="38"/>
      <c r="H1091" s="40" t="s">
        <v>195</v>
      </c>
      <c r="I1091" s="18"/>
      <c r="J1091" s="18"/>
      <c r="K1091" s="18"/>
      <c r="L1091" s="18"/>
      <c r="M1091" s="18"/>
      <c r="N1091" s="18"/>
      <c r="O1091" s="18">
        <f t="shared" si="3506"/>
        <v>0</v>
      </c>
      <c r="P1091" s="18">
        <f t="shared" si="3507"/>
        <v>0</v>
      </c>
      <c r="Q1091" s="18">
        <f t="shared" si="3508"/>
        <v>0</v>
      </c>
      <c r="R1091" s="18">
        <f t="shared" si="3509"/>
        <v>665</v>
      </c>
      <c r="S1091" s="18"/>
      <c r="T1091" s="18">
        <f t="shared" si="3404"/>
        <v>665</v>
      </c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41">
        <f t="shared" si="3510"/>
        <v>665</v>
      </c>
      <c r="AG1091" s="41">
        <f t="shared" si="3511"/>
        <v>0</v>
      </c>
      <c r="AH1091" s="41">
        <f t="shared" si="3512"/>
        <v>0</v>
      </c>
      <c r="AI1091" s="41">
        <f t="shared" si="3513"/>
        <v>0</v>
      </c>
      <c r="AJ1091" s="41">
        <f t="shared" si="3514"/>
        <v>0</v>
      </c>
      <c r="AK1091" s="41">
        <f t="shared" si="3515"/>
        <v>0</v>
      </c>
      <c r="AL1091" s="41">
        <f t="shared" si="3516"/>
        <v>634.6</v>
      </c>
      <c r="AM1091" s="41">
        <f t="shared" si="3517"/>
        <v>0</v>
      </c>
      <c r="AN1091" s="41">
        <f t="shared" si="3518"/>
        <v>0</v>
      </c>
      <c r="AO1091" s="42">
        <f t="shared" si="3519"/>
        <v>449.8</v>
      </c>
      <c r="AP1091" s="42">
        <f t="shared" si="3520"/>
        <v>665</v>
      </c>
      <c r="AQ1091" s="42">
        <f t="shared" si="3521"/>
        <v>0</v>
      </c>
      <c r="AR1091" s="42">
        <f t="shared" si="3522"/>
        <v>0</v>
      </c>
      <c r="AS1091" s="42">
        <f t="shared" si="3523"/>
        <v>0</v>
      </c>
      <c r="AT1091" s="42">
        <f t="shared" si="3524"/>
        <v>0</v>
      </c>
      <c r="AU1091" s="42">
        <f t="shared" si="3405"/>
        <v>665</v>
      </c>
      <c r="AV1091" s="42">
        <f t="shared" si="3406"/>
        <v>0</v>
      </c>
      <c r="AW1091" s="42"/>
      <c r="AX1091" s="42"/>
      <c r="AY1091" s="42"/>
      <c r="AZ1091" s="42"/>
      <c r="BA1091" s="43">
        <f t="shared" si="3410"/>
        <v>95.428571428571431</v>
      </c>
      <c r="BB1091" s="20"/>
    </row>
    <row r="1092" spans="2:54" ht="46.8" x14ac:dyDescent="0.3">
      <c r="B1092" s="38" t="s">
        <v>558</v>
      </c>
      <c r="C1092" s="38" t="s">
        <v>42</v>
      </c>
      <c r="D1092" s="38" t="s">
        <v>44</v>
      </c>
      <c r="E1092" s="39" t="str">
        <f t="shared" si="3403"/>
        <v>0113</v>
      </c>
      <c r="F1092" s="38" t="s">
        <v>490</v>
      </c>
      <c r="G1092" s="38"/>
      <c r="H1092" s="40" t="s">
        <v>491</v>
      </c>
      <c r="I1092" s="18"/>
      <c r="J1092" s="18"/>
      <c r="K1092" s="18"/>
      <c r="L1092" s="18"/>
      <c r="M1092" s="18"/>
      <c r="N1092" s="18"/>
      <c r="O1092" s="18">
        <f t="shared" si="3506"/>
        <v>0</v>
      </c>
      <c r="P1092" s="18">
        <f t="shared" si="3507"/>
        <v>0</v>
      </c>
      <c r="Q1092" s="18">
        <f t="shared" si="3508"/>
        <v>0</v>
      </c>
      <c r="R1092" s="18">
        <f t="shared" si="3509"/>
        <v>665</v>
      </c>
      <c r="S1092" s="18"/>
      <c r="T1092" s="18">
        <f t="shared" si="3404"/>
        <v>665</v>
      </c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41">
        <f t="shared" si="3510"/>
        <v>665</v>
      </c>
      <c r="AG1092" s="41">
        <f t="shared" si="3511"/>
        <v>0</v>
      </c>
      <c r="AH1092" s="41">
        <f t="shared" si="3512"/>
        <v>0</v>
      </c>
      <c r="AI1092" s="41">
        <f t="shared" si="3513"/>
        <v>0</v>
      </c>
      <c r="AJ1092" s="41">
        <f t="shared" si="3514"/>
        <v>0</v>
      </c>
      <c r="AK1092" s="41">
        <f t="shared" si="3515"/>
        <v>0</v>
      </c>
      <c r="AL1092" s="41">
        <f t="shared" si="3516"/>
        <v>634.6</v>
      </c>
      <c r="AM1092" s="41">
        <f t="shared" si="3517"/>
        <v>0</v>
      </c>
      <c r="AN1092" s="41">
        <f t="shared" si="3518"/>
        <v>0</v>
      </c>
      <c r="AO1092" s="14">
        <f t="shared" si="3519"/>
        <v>449.8</v>
      </c>
      <c r="AP1092" s="42">
        <f t="shared" si="3520"/>
        <v>665</v>
      </c>
      <c r="AQ1092" s="42">
        <f t="shared" si="3521"/>
        <v>0</v>
      </c>
      <c r="AR1092" s="42">
        <f t="shared" si="3522"/>
        <v>0</v>
      </c>
      <c r="AS1092" s="42">
        <f t="shared" si="3523"/>
        <v>0</v>
      </c>
      <c r="AT1092" s="42">
        <f t="shared" si="3524"/>
        <v>0</v>
      </c>
      <c r="AU1092" s="42">
        <f t="shared" si="3405"/>
        <v>665</v>
      </c>
      <c r="AV1092" s="42">
        <f t="shared" si="3406"/>
        <v>0</v>
      </c>
      <c r="AW1092" s="42"/>
      <c r="AX1092" s="42"/>
      <c r="AY1092" s="42"/>
      <c r="AZ1092" s="42"/>
      <c r="BA1092" s="43">
        <f t="shared" si="3410"/>
        <v>95.428571428571431</v>
      </c>
      <c r="BB1092" s="20"/>
    </row>
    <row r="1093" spans="2:54" ht="31.2" x14ac:dyDescent="0.3">
      <c r="B1093" s="38" t="s">
        <v>558</v>
      </c>
      <c r="C1093" s="38" t="s">
        <v>42</v>
      </c>
      <c r="D1093" s="38" t="s">
        <v>44</v>
      </c>
      <c r="E1093" s="39" t="str">
        <f t="shared" si="3403"/>
        <v>0113</v>
      </c>
      <c r="F1093" s="38" t="s">
        <v>490</v>
      </c>
      <c r="G1093" s="38" t="s">
        <v>150</v>
      </c>
      <c r="H1093" s="40" t="s">
        <v>151</v>
      </c>
      <c r="I1093" s="18"/>
      <c r="J1093" s="18"/>
      <c r="K1093" s="18"/>
      <c r="L1093" s="18"/>
      <c r="M1093" s="18"/>
      <c r="N1093" s="18"/>
      <c r="O1093" s="18">
        <v>0</v>
      </c>
      <c r="P1093" s="18">
        <v>0</v>
      </c>
      <c r="Q1093" s="18">
        <v>0</v>
      </c>
      <c r="R1093" s="18">
        <v>665</v>
      </c>
      <c r="S1093" s="18"/>
      <c r="T1093" s="18">
        <f t="shared" si="3404"/>
        <v>665</v>
      </c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41">
        <v>665</v>
      </c>
      <c r="AG1093" s="41"/>
      <c r="AH1093" s="41">
        <v>0</v>
      </c>
      <c r="AI1093" s="41">
        <v>0</v>
      </c>
      <c r="AJ1093" s="41">
        <v>0</v>
      </c>
      <c r="AK1093" s="41">
        <v>0</v>
      </c>
      <c r="AL1093" s="41">
        <v>634.6</v>
      </c>
      <c r="AM1093" s="41">
        <v>0</v>
      </c>
      <c r="AN1093" s="41">
        <v>0</v>
      </c>
      <c r="AO1093" s="42">
        <v>449.8</v>
      </c>
      <c r="AP1093" s="42">
        <v>665</v>
      </c>
      <c r="AQ1093" s="42">
        <v>0</v>
      </c>
      <c r="AR1093" s="42">
        <v>0</v>
      </c>
      <c r="AS1093" s="42">
        <v>0</v>
      </c>
      <c r="AT1093" s="42">
        <v>0</v>
      </c>
      <c r="AU1093" s="42">
        <f t="shared" si="3405"/>
        <v>665</v>
      </c>
      <c r="AV1093" s="42">
        <f t="shared" si="3406"/>
        <v>0</v>
      </c>
      <c r="AW1093" s="42"/>
      <c r="AX1093" s="42"/>
      <c r="AY1093" s="42"/>
      <c r="AZ1093" s="42"/>
      <c r="BA1093" s="43">
        <f t="shared" si="3410"/>
        <v>95.428571428571431</v>
      </c>
      <c r="BB1093" s="20"/>
    </row>
    <row r="1094" spans="2:54" x14ac:dyDescent="0.3">
      <c r="B1094" s="38" t="s">
        <v>558</v>
      </c>
      <c r="C1094" s="38" t="s">
        <v>42</v>
      </c>
      <c r="D1094" s="38" t="s">
        <v>44</v>
      </c>
      <c r="E1094" s="39" t="str">
        <f t="shared" si="3403"/>
        <v>0113</v>
      </c>
      <c r="F1094" s="38" t="s">
        <v>266</v>
      </c>
      <c r="G1094" s="38"/>
      <c r="H1094" s="40" t="s">
        <v>49</v>
      </c>
      <c r="I1094" s="18">
        <f t="shared" ref="I1094:N1094" si="3525">I1095</f>
        <v>24107.399999999998</v>
      </c>
      <c r="J1094" s="18">
        <f t="shared" si="3525"/>
        <v>22530.400000000001</v>
      </c>
      <c r="K1094" s="18">
        <f t="shared" si="3525"/>
        <v>21920</v>
      </c>
      <c r="L1094" s="18">
        <f t="shared" si="3525"/>
        <v>114.6</v>
      </c>
      <c r="M1094" s="18">
        <f t="shared" si="3525"/>
        <v>0</v>
      </c>
      <c r="N1094" s="18">
        <f t="shared" si="3525"/>
        <v>0</v>
      </c>
      <c r="O1094" s="18">
        <f t="shared" si="3506"/>
        <v>-4266.76</v>
      </c>
      <c r="P1094" s="18">
        <f t="shared" si="3507"/>
        <v>0</v>
      </c>
      <c r="Q1094" s="18">
        <f t="shared" si="3508"/>
        <v>4266.76</v>
      </c>
      <c r="R1094" s="18">
        <f t="shared" si="3509"/>
        <v>131.08500000000004</v>
      </c>
      <c r="S1094" s="18">
        <f>S1095</f>
        <v>110</v>
      </c>
      <c r="T1094" s="18">
        <f t="shared" si="3404"/>
        <v>24463.084999999992</v>
      </c>
      <c r="U1094" s="18">
        <f t="shared" si="3414"/>
        <v>22530.400000000001</v>
      </c>
      <c r="V1094" s="18">
        <f t="shared" si="3415"/>
        <v>21920</v>
      </c>
      <c r="W1094" s="18">
        <f t="shared" ref="W1094:AE1094" si="3526">W1095</f>
        <v>0</v>
      </c>
      <c r="X1094" s="18">
        <f t="shared" si="3526"/>
        <v>0</v>
      </c>
      <c r="Y1094" s="18">
        <f t="shared" si="3526"/>
        <v>0</v>
      </c>
      <c r="Z1094" s="18">
        <f t="shared" si="3526"/>
        <v>110</v>
      </c>
      <c r="AA1094" s="18">
        <f t="shared" si="3526"/>
        <v>110</v>
      </c>
      <c r="AB1094" s="18">
        <f t="shared" si="3526"/>
        <v>0</v>
      </c>
      <c r="AC1094" s="18">
        <f t="shared" si="3526"/>
        <v>110</v>
      </c>
      <c r="AD1094" s="18">
        <f t="shared" si="3526"/>
        <v>0</v>
      </c>
      <c r="AE1094" s="18">
        <f t="shared" si="3526"/>
        <v>0</v>
      </c>
      <c r="AF1094" s="41">
        <f t="shared" si="3510"/>
        <v>24570.484999999997</v>
      </c>
      <c r="AG1094" s="41">
        <f t="shared" si="3511"/>
        <v>0</v>
      </c>
      <c r="AH1094" s="41">
        <f t="shared" si="3512"/>
        <v>0</v>
      </c>
      <c r="AI1094" s="41">
        <f t="shared" si="3513"/>
        <v>0</v>
      </c>
      <c r="AJ1094" s="41">
        <f t="shared" si="3514"/>
        <v>0</v>
      </c>
      <c r="AK1094" s="41">
        <f t="shared" si="3515"/>
        <v>0</v>
      </c>
      <c r="AL1094" s="41">
        <f t="shared" si="3516"/>
        <v>23865.835429999999</v>
      </c>
      <c r="AM1094" s="41">
        <f t="shared" si="3517"/>
        <v>0</v>
      </c>
      <c r="AN1094" s="41">
        <f t="shared" si="3518"/>
        <v>0</v>
      </c>
      <c r="AO1094" s="14">
        <f t="shared" si="3519"/>
        <v>17682.125909999999</v>
      </c>
      <c r="AP1094" s="42">
        <f t="shared" si="3520"/>
        <v>28640.945</v>
      </c>
      <c r="AQ1094" s="42">
        <f t="shared" si="3521"/>
        <v>-4266.76</v>
      </c>
      <c r="AR1094" s="42">
        <f t="shared" si="3522"/>
        <v>0</v>
      </c>
      <c r="AS1094" s="42">
        <f t="shared" si="3523"/>
        <v>0</v>
      </c>
      <c r="AT1094" s="42">
        <f t="shared" si="3524"/>
        <v>0</v>
      </c>
      <c r="AU1094" s="42">
        <f t="shared" si="3405"/>
        <v>24374.184999999998</v>
      </c>
      <c r="AV1094" s="42">
        <f t="shared" si="3406"/>
        <v>88.899999999994179</v>
      </c>
      <c r="AW1094" s="42">
        <f t="shared" si="3407"/>
        <v>24573.084999999992</v>
      </c>
      <c r="AX1094" s="42">
        <f t="shared" si="3408"/>
        <v>22640.400000000001</v>
      </c>
      <c r="AY1094" s="42">
        <f t="shared" si="3409"/>
        <v>22030</v>
      </c>
      <c r="AZ1094" s="42">
        <f>AZ1095</f>
        <v>0</v>
      </c>
      <c r="BA1094" s="43">
        <f t="shared" si="3410"/>
        <v>97.132129992550006</v>
      </c>
      <c r="BB1094" s="20"/>
    </row>
    <row r="1095" spans="2:54" ht="46.8" x14ac:dyDescent="0.3">
      <c r="B1095" s="38" t="s">
        <v>558</v>
      </c>
      <c r="C1095" s="38" t="s">
        <v>42</v>
      </c>
      <c r="D1095" s="38" t="s">
        <v>44</v>
      </c>
      <c r="E1095" s="39" t="str">
        <f t="shared" si="3403"/>
        <v>0113</v>
      </c>
      <c r="F1095" s="38" t="s">
        <v>267</v>
      </c>
      <c r="G1095" s="38"/>
      <c r="H1095" s="40" t="s">
        <v>268</v>
      </c>
      <c r="I1095" s="18">
        <f t="shared" ref="I1095:S1095" si="3527">I1096+I1101+I1105+I1099+I1103</f>
        <v>24107.399999999998</v>
      </c>
      <c r="J1095" s="18">
        <f t="shared" si="3527"/>
        <v>22530.400000000001</v>
      </c>
      <c r="K1095" s="18">
        <f t="shared" si="3527"/>
        <v>21920</v>
      </c>
      <c r="L1095" s="18">
        <f t="shared" si="3527"/>
        <v>114.6</v>
      </c>
      <c r="M1095" s="18">
        <f t="shared" si="3527"/>
        <v>0</v>
      </c>
      <c r="N1095" s="18">
        <f t="shared" si="3527"/>
        <v>0</v>
      </c>
      <c r="O1095" s="18">
        <f t="shared" si="3527"/>
        <v>-4266.76</v>
      </c>
      <c r="P1095" s="18">
        <f t="shared" si="3527"/>
        <v>0</v>
      </c>
      <c r="Q1095" s="18">
        <f t="shared" si="3527"/>
        <v>4266.76</v>
      </c>
      <c r="R1095" s="18">
        <f t="shared" si="3527"/>
        <v>131.08500000000004</v>
      </c>
      <c r="S1095" s="18">
        <f t="shared" si="3527"/>
        <v>110</v>
      </c>
      <c r="T1095" s="18">
        <f t="shared" si="3404"/>
        <v>24463.084999999992</v>
      </c>
      <c r="U1095" s="18">
        <f t="shared" si="3414"/>
        <v>22530.400000000001</v>
      </c>
      <c r="V1095" s="18">
        <f t="shared" si="3415"/>
        <v>21920</v>
      </c>
      <c r="W1095" s="18">
        <f t="shared" ref="W1095:AT1095" si="3528">W1096+W1101+W1105+W1099+W1103</f>
        <v>0</v>
      </c>
      <c r="X1095" s="18">
        <f t="shared" si="3528"/>
        <v>0</v>
      </c>
      <c r="Y1095" s="18">
        <f t="shared" si="3528"/>
        <v>0</v>
      </c>
      <c r="Z1095" s="18">
        <f t="shared" si="3528"/>
        <v>110</v>
      </c>
      <c r="AA1095" s="18">
        <f t="shared" si="3528"/>
        <v>110</v>
      </c>
      <c r="AB1095" s="18">
        <f t="shared" si="3528"/>
        <v>0</v>
      </c>
      <c r="AC1095" s="18">
        <f t="shared" si="3528"/>
        <v>110</v>
      </c>
      <c r="AD1095" s="18">
        <f t="shared" si="3528"/>
        <v>0</v>
      </c>
      <c r="AE1095" s="18">
        <f t="shared" si="3528"/>
        <v>0</v>
      </c>
      <c r="AF1095" s="41">
        <f t="shared" si="3528"/>
        <v>24570.484999999997</v>
      </c>
      <c r="AG1095" s="41">
        <f t="shared" si="3528"/>
        <v>0</v>
      </c>
      <c r="AH1095" s="41">
        <f t="shared" si="3528"/>
        <v>0</v>
      </c>
      <c r="AI1095" s="41">
        <f t="shared" si="3528"/>
        <v>0</v>
      </c>
      <c r="AJ1095" s="41">
        <f t="shared" si="3528"/>
        <v>0</v>
      </c>
      <c r="AK1095" s="41">
        <f t="shared" si="3528"/>
        <v>0</v>
      </c>
      <c r="AL1095" s="41">
        <f t="shared" si="3528"/>
        <v>23865.835429999999</v>
      </c>
      <c r="AM1095" s="41">
        <f t="shared" si="3528"/>
        <v>0</v>
      </c>
      <c r="AN1095" s="41">
        <f t="shared" si="3528"/>
        <v>0</v>
      </c>
      <c r="AO1095" s="42">
        <f t="shared" si="3528"/>
        <v>17682.125909999999</v>
      </c>
      <c r="AP1095" s="42">
        <f t="shared" si="3528"/>
        <v>28640.945</v>
      </c>
      <c r="AQ1095" s="42">
        <f t="shared" si="3528"/>
        <v>-4266.76</v>
      </c>
      <c r="AR1095" s="42">
        <f t="shared" si="3528"/>
        <v>0</v>
      </c>
      <c r="AS1095" s="42">
        <f t="shared" si="3528"/>
        <v>0</v>
      </c>
      <c r="AT1095" s="42">
        <f t="shared" si="3528"/>
        <v>0</v>
      </c>
      <c r="AU1095" s="42">
        <f t="shared" si="3405"/>
        <v>24374.184999999998</v>
      </c>
      <c r="AV1095" s="42">
        <f t="shared" si="3406"/>
        <v>88.899999999994179</v>
      </c>
      <c r="AW1095" s="42">
        <f t="shared" si="3407"/>
        <v>24573.084999999992</v>
      </c>
      <c r="AX1095" s="42">
        <f t="shared" si="3408"/>
        <v>22640.400000000001</v>
      </c>
      <c r="AY1095" s="42">
        <f t="shared" si="3409"/>
        <v>22030</v>
      </c>
      <c r="AZ1095" s="42">
        <f>AZ1096+AZ1101+AZ1105+AZ1099+AZ1103</f>
        <v>0</v>
      </c>
      <c r="BA1095" s="43">
        <f t="shared" si="3410"/>
        <v>97.132129992550006</v>
      </c>
      <c r="BB1095" s="20"/>
    </row>
    <row r="1096" spans="2:54" ht="31.2" x14ac:dyDescent="0.3">
      <c r="B1096" s="38" t="s">
        <v>558</v>
      </c>
      <c r="C1096" s="38" t="s">
        <v>42</v>
      </c>
      <c r="D1096" s="38" t="s">
        <v>44</v>
      </c>
      <c r="E1096" s="39" t="str">
        <f t="shared" si="3403"/>
        <v>0113</v>
      </c>
      <c r="F1096" s="38" t="s">
        <v>492</v>
      </c>
      <c r="G1096" s="38"/>
      <c r="H1096" s="40" t="s">
        <v>493</v>
      </c>
      <c r="I1096" s="18">
        <f t="shared" ref="I1096:S1096" si="3529">I1097+I1098</f>
        <v>12917.3</v>
      </c>
      <c r="J1096" s="18">
        <f t="shared" si="3529"/>
        <v>11340.300000000001</v>
      </c>
      <c r="K1096" s="18">
        <f t="shared" si="3529"/>
        <v>10729.9</v>
      </c>
      <c r="L1096" s="18">
        <f t="shared" si="3529"/>
        <v>0</v>
      </c>
      <c r="M1096" s="18">
        <f t="shared" si="3529"/>
        <v>0</v>
      </c>
      <c r="N1096" s="18">
        <f t="shared" si="3529"/>
        <v>0</v>
      </c>
      <c r="O1096" s="18">
        <f t="shared" si="3529"/>
        <v>-4266.76</v>
      </c>
      <c r="P1096" s="18">
        <f t="shared" si="3529"/>
        <v>0</v>
      </c>
      <c r="Q1096" s="18">
        <f t="shared" si="3529"/>
        <v>4266.76</v>
      </c>
      <c r="R1096" s="18">
        <f t="shared" si="3529"/>
        <v>796.08500000000004</v>
      </c>
      <c r="S1096" s="18">
        <f t="shared" si="3529"/>
        <v>0</v>
      </c>
      <c r="T1096" s="18">
        <f t="shared" si="3404"/>
        <v>13713.384999999997</v>
      </c>
      <c r="U1096" s="18">
        <f t="shared" si="3414"/>
        <v>11340.300000000001</v>
      </c>
      <c r="V1096" s="18">
        <f t="shared" si="3415"/>
        <v>10729.9</v>
      </c>
      <c r="W1096" s="18">
        <f t="shared" ref="W1096:AT1096" si="3530">W1097+W1098</f>
        <v>0</v>
      </c>
      <c r="X1096" s="18">
        <f t="shared" si="3530"/>
        <v>0</v>
      </c>
      <c r="Y1096" s="18">
        <f t="shared" si="3530"/>
        <v>0</v>
      </c>
      <c r="Z1096" s="18">
        <f t="shared" si="3530"/>
        <v>0</v>
      </c>
      <c r="AA1096" s="18">
        <f t="shared" si="3530"/>
        <v>0</v>
      </c>
      <c r="AB1096" s="18">
        <f t="shared" si="3530"/>
        <v>0</v>
      </c>
      <c r="AC1096" s="18">
        <f t="shared" si="3530"/>
        <v>0</v>
      </c>
      <c r="AD1096" s="18">
        <f t="shared" si="3530"/>
        <v>0</v>
      </c>
      <c r="AE1096" s="18">
        <f t="shared" si="3530"/>
        <v>0</v>
      </c>
      <c r="AF1096" s="41">
        <f t="shared" si="3530"/>
        <v>13909.684999999999</v>
      </c>
      <c r="AG1096" s="41">
        <f t="shared" si="3530"/>
        <v>0</v>
      </c>
      <c r="AH1096" s="41">
        <f t="shared" si="3530"/>
        <v>0</v>
      </c>
      <c r="AI1096" s="41">
        <f t="shared" si="3530"/>
        <v>0</v>
      </c>
      <c r="AJ1096" s="41">
        <f t="shared" si="3530"/>
        <v>0</v>
      </c>
      <c r="AK1096" s="41">
        <f t="shared" si="3530"/>
        <v>0</v>
      </c>
      <c r="AL1096" s="41">
        <f t="shared" si="3530"/>
        <v>13205.03543</v>
      </c>
      <c r="AM1096" s="41">
        <f t="shared" si="3530"/>
        <v>0</v>
      </c>
      <c r="AN1096" s="41">
        <f t="shared" si="3530"/>
        <v>0</v>
      </c>
      <c r="AO1096" s="14">
        <f t="shared" si="3530"/>
        <v>7397.6259099999997</v>
      </c>
      <c r="AP1096" s="42">
        <f t="shared" si="3530"/>
        <v>17980.145</v>
      </c>
      <c r="AQ1096" s="42">
        <f t="shared" si="3530"/>
        <v>-4266.76</v>
      </c>
      <c r="AR1096" s="42">
        <f t="shared" si="3530"/>
        <v>0</v>
      </c>
      <c r="AS1096" s="42">
        <f t="shared" si="3530"/>
        <v>0</v>
      </c>
      <c r="AT1096" s="42">
        <f t="shared" si="3530"/>
        <v>0</v>
      </c>
      <c r="AU1096" s="42">
        <f t="shared" si="3405"/>
        <v>13713.385</v>
      </c>
      <c r="AV1096" s="42">
        <f t="shared" si="3406"/>
        <v>0</v>
      </c>
      <c r="AW1096" s="42">
        <f t="shared" si="3407"/>
        <v>13713.384999999997</v>
      </c>
      <c r="AX1096" s="42">
        <f t="shared" si="3408"/>
        <v>11340.300000000001</v>
      </c>
      <c r="AY1096" s="42">
        <f t="shared" si="3409"/>
        <v>10729.9</v>
      </c>
      <c r="AZ1096" s="42">
        <f>AZ1097+AZ1098</f>
        <v>0</v>
      </c>
      <c r="BA1096" s="43">
        <f t="shared" si="3410"/>
        <v>94.934108356875086</v>
      </c>
      <c r="BB1096" s="20"/>
    </row>
    <row r="1097" spans="2:54" ht="31.2" x14ac:dyDescent="0.3">
      <c r="B1097" s="38" t="s">
        <v>558</v>
      </c>
      <c r="C1097" s="38" t="s">
        <v>42</v>
      </c>
      <c r="D1097" s="38" t="s">
        <v>44</v>
      </c>
      <c r="E1097" s="39" t="str">
        <f t="shared" si="3403"/>
        <v>0113</v>
      </c>
      <c r="F1097" s="38" t="s">
        <v>492</v>
      </c>
      <c r="G1097" s="38" t="s">
        <v>54</v>
      </c>
      <c r="H1097" s="40" t="s">
        <v>55</v>
      </c>
      <c r="I1097" s="18">
        <v>12682</v>
      </c>
      <c r="J1097" s="18">
        <v>11113.2</v>
      </c>
      <c r="K1097" s="18">
        <v>10502.8</v>
      </c>
      <c r="L1097" s="18"/>
      <c r="M1097" s="18"/>
      <c r="N1097" s="18"/>
      <c r="O1097" s="18">
        <v>-4266.76</v>
      </c>
      <c r="P1097" s="18">
        <v>0</v>
      </c>
      <c r="Q1097" s="18">
        <v>4266.76</v>
      </c>
      <c r="R1097" s="18">
        <v>796.08500000000004</v>
      </c>
      <c r="S1097" s="18"/>
      <c r="T1097" s="18">
        <f t="shared" si="3404"/>
        <v>13478.085000000001</v>
      </c>
      <c r="U1097" s="18">
        <f t="shared" si="3414"/>
        <v>11113.2</v>
      </c>
      <c r="V1097" s="18">
        <f t="shared" si="3415"/>
        <v>10502.8</v>
      </c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41">
        <v>13633.938</v>
      </c>
      <c r="AG1097" s="41"/>
      <c r="AH1097" s="41">
        <v>0</v>
      </c>
      <c r="AI1097" s="41">
        <v>0</v>
      </c>
      <c r="AJ1097" s="41">
        <v>0</v>
      </c>
      <c r="AK1097" s="41">
        <v>0</v>
      </c>
      <c r="AL1097" s="41">
        <v>12929.288430000001</v>
      </c>
      <c r="AM1097" s="41">
        <v>0</v>
      </c>
      <c r="AN1097" s="41">
        <v>0</v>
      </c>
      <c r="AO1097" s="42">
        <v>7189.1349099999998</v>
      </c>
      <c r="AP1097" s="42">
        <v>17744.845000000001</v>
      </c>
      <c r="AQ1097" s="42">
        <v>-4266.76</v>
      </c>
      <c r="AR1097" s="42">
        <v>0</v>
      </c>
      <c r="AS1097" s="42">
        <v>0</v>
      </c>
      <c r="AT1097" s="42">
        <v>0</v>
      </c>
      <c r="AU1097" s="42">
        <f t="shared" si="3405"/>
        <v>13478.085000000001</v>
      </c>
      <c r="AV1097" s="42">
        <f t="shared" si="3406"/>
        <v>0</v>
      </c>
      <c r="AW1097" s="42">
        <f t="shared" si="3407"/>
        <v>13478.085000000001</v>
      </c>
      <c r="AX1097" s="42">
        <f t="shared" si="3408"/>
        <v>11113.2</v>
      </c>
      <c r="AY1097" s="42">
        <f t="shared" si="3409"/>
        <v>10502.8</v>
      </c>
      <c r="AZ1097" s="42"/>
      <c r="BA1097" s="43">
        <f t="shared" si="3410"/>
        <v>94.831650473986315</v>
      </c>
      <c r="BB1097" s="44"/>
    </row>
    <row r="1098" spans="2:54" x14ac:dyDescent="0.3">
      <c r="B1098" s="38" t="s">
        <v>558</v>
      </c>
      <c r="C1098" s="38" t="s">
        <v>42</v>
      </c>
      <c r="D1098" s="38" t="s">
        <v>44</v>
      </c>
      <c r="E1098" s="39" t="str">
        <f t="shared" si="3403"/>
        <v>0113</v>
      </c>
      <c r="F1098" s="38" t="s">
        <v>492</v>
      </c>
      <c r="G1098" s="38" t="s">
        <v>56</v>
      </c>
      <c r="H1098" s="40" t="s">
        <v>57</v>
      </c>
      <c r="I1098" s="18">
        <v>235.3</v>
      </c>
      <c r="J1098" s="18">
        <v>227.1</v>
      </c>
      <c r="K1098" s="18">
        <v>227.1</v>
      </c>
      <c r="L1098" s="18"/>
      <c r="M1098" s="18"/>
      <c r="N1098" s="18"/>
      <c r="O1098" s="18">
        <v>0</v>
      </c>
      <c r="P1098" s="18">
        <v>0</v>
      </c>
      <c r="Q1098" s="18">
        <v>0</v>
      </c>
      <c r="R1098" s="18">
        <v>0</v>
      </c>
      <c r="S1098" s="18"/>
      <c r="T1098" s="18">
        <f t="shared" si="3404"/>
        <v>235.3</v>
      </c>
      <c r="U1098" s="18">
        <f t="shared" si="3414"/>
        <v>227.1</v>
      </c>
      <c r="V1098" s="18">
        <f t="shared" si="3415"/>
        <v>227.1</v>
      </c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41">
        <v>275.74700000000001</v>
      </c>
      <c r="AG1098" s="41"/>
      <c r="AH1098" s="41">
        <v>0</v>
      </c>
      <c r="AI1098" s="41">
        <v>0</v>
      </c>
      <c r="AJ1098" s="41">
        <v>0</v>
      </c>
      <c r="AK1098" s="41">
        <v>0</v>
      </c>
      <c r="AL1098" s="41">
        <v>275.74700000000001</v>
      </c>
      <c r="AM1098" s="41">
        <v>0</v>
      </c>
      <c r="AN1098" s="41">
        <v>0</v>
      </c>
      <c r="AO1098" s="14">
        <v>208.49100000000001</v>
      </c>
      <c r="AP1098" s="42">
        <v>235.3</v>
      </c>
      <c r="AQ1098" s="42">
        <v>0</v>
      </c>
      <c r="AR1098" s="42">
        <v>0</v>
      </c>
      <c r="AS1098" s="42">
        <v>0</v>
      </c>
      <c r="AT1098" s="42">
        <v>0</v>
      </c>
      <c r="AU1098" s="42">
        <f t="shared" si="3405"/>
        <v>235.3</v>
      </c>
      <c r="AV1098" s="42">
        <f t="shared" si="3406"/>
        <v>0</v>
      </c>
      <c r="AW1098" s="42">
        <f t="shared" si="3407"/>
        <v>235.3</v>
      </c>
      <c r="AX1098" s="42">
        <f t="shared" si="3408"/>
        <v>227.1</v>
      </c>
      <c r="AY1098" s="42">
        <f t="shared" si="3409"/>
        <v>227.1</v>
      </c>
      <c r="AZ1098" s="42"/>
      <c r="BA1098" s="43">
        <f t="shared" si="3410"/>
        <v>100</v>
      </c>
      <c r="BB1098" s="44"/>
    </row>
    <row r="1099" spans="2:54" ht="31.2" x14ac:dyDescent="0.3">
      <c r="B1099" s="38" t="s">
        <v>558</v>
      </c>
      <c r="C1099" s="38" t="s">
        <v>42</v>
      </c>
      <c r="D1099" s="38" t="s">
        <v>44</v>
      </c>
      <c r="E1099" s="39" t="str">
        <f t="shared" si="3403"/>
        <v>0113</v>
      </c>
      <c r="F1099" s="38" t="s">
        <v>269</v>
      </c>
      <c r="G1099" s="39"/>
      <c r="H1099" s="40" t="s">
        <v>270</v>
      </c>
      <c r="I1099" s="18">
        <f t="shared" ref="I1099:S1099" si="3531">I1100</f>
        <v>500</v>
      </c>
      <c r="J1099" s="18">
        <f t="shared" si="3531"/>
        <v>500</v>
      </c>
      <c r="K1099" s="18">
        <f t="shared" si="3531"/>
        <v>500</v>
      </c>
      <c r="L1099" s="18">
        <f t="shared" si="3531"/>
        <v>114.6</v>
      </c>
      <c r="M1099" s="18">
        <f t="shared" si="3531"/>
        <v>0</v>
      </c>
      <c r="N1099" s="18">
        <f t="shared" si="3531"/>
        <v>0</v>
      </c>
      <c r="O1099" s="18">
        <f t="shared" si="3531"/>
        <v>0</v>
      </c>
      <c r="P1099" s="18">
        <f t="shared" si="3531"/>
        <v>0</v>
      </c>
      <c r="Q1099" s="18">
        <f t="shared" si="3531"/>
        <v>0</v>
      </c>
      <c r="R1099" s="18">
        <f t="shared" si="3531"/>
        <v>0</v>
      </c>
      <c r="S1099" s="18">
        <f t="shared" si="3531"/>
        <v>0</v>
      </c>
      <c r="T1099" s="18">
        <f t="shared" si="3404"/>
        <v>614.6</v>
      </c>
      <c r="U1099" s="18">
        <f t="shared" si="3414"/>
        <v>500</v>
      </c>
      <c r="V1099" s="18">
        <f t="shared" si="3415"/>
        <v>500</v>
      </c>
      <c r="W1099" s="18">
        <f t="shared" ref="W1099:AT1099" si="3532">W1100</f>
        <v>0</v>
      </c>
      <c r="X1099" s="18">
        <f t="shared" si="3532"/>
        <v>0</v>
      </c>
      <c r="Y1099" s="18">
        <f t="shared" si="3532"/>
        <v>0</v>
      </c>
      <c r="Z1099" s="18">
        <f t="shared" si="3532"/>
        <v>0</v>
      </c>
      <c r="AA1099" s="18">
        <f t="shared" si="3532"/>
        <v>0</v>
      </c>
      <c r="AB1099" s="18">
        <f t="shared" si="3532"/>
        <v>0</v>
      </c>
      <c r="AC1099" s="18">
        <f t="shared" si="3532"/>
        <v>0</v>
      </c>
      <c r="AD1099" s="18">
        <f t="shared" si="3532"/>
        <v>0</v>
      </c>
      <c r="AE1099" s="18">
        <f t="shared" si="3532"/>
        <v>0</v>
      </c>
      <c r="AF1099" s="41">
        <f t="shared" si="3532"/>
        <v>614.6</v>
      </c>
      <c r="AG1099" s="41">
        <f t="shared" si="3532"/>
        <v>0</v>
      </c>
      <c r="AH1099" s="41">
        <f t="shared" si="3532"/>
        <v>0</v>
      </c>
      <c r="AI1099" s="41">
        <f t="shared" si="3532"/>
        <v>0</v>
      </c>
      <c r="AJ1099" s="41">
        <f t="shared" si="3532"/>
        <v>0</v>
      </c>
      <c r="AK1099" s="41">
        <f t="shared" si="3532"/>
        <v>0</v>
      </c>
      <c r="AL1099" s="41">
        <f t="shared" si="3532"/>
        <v>614.6</v>
      </c>
      <c r="AM1099" s="41">
        <f t="shared" si="3532"/>
        <v>0</v>
      </c>
      <c r="AN1099" s="41">
        <f t="shared" si="3532"/>
        <v>0</v>
      </c>
      <c r="AO1099" s="42">
        <f t="shared" si="3532"/>
        <v>614.6</v>
      </c>
      <c r="AP1099" s="42">
        <f t="shared" si="3532"/>
        <v>614.6</v>
      </c>
      <c r="AQ1099" s="42">
        <f t="shared" si="3532"/>
        <v>0</v>
      </c>
      <c r="AR1099" s="42">
        <f t="shared" si="3532"/>
        <v>0</v>
      </c>
      <c r="AS1099" s="42">
        <f t="shared" si="3532"/>
        <v>0</v>
      </c>
      <c r="AT1099" s="42">
        <f t="shared" si="3532"/>
        <v>0</v>
      </c>
      <c r="AU1099" s="42">
        <f t="shared" si="3405"/>
        <v>614.6</v>
      </c>
      <c r="AV1099" s="42">
        <f t="shared" si="3406"/>
        <v>0</v>
      </c>
      <c r="AW1099" s="42">
        <f t="shared" si="3407"/>
        <v>614.6</v>
      </c>
      <c r="AX1099" s="42">
        <f t="shared" si="3408"/>
        <v>500</v>
      </c>
      <c r="AY1099" s="42">
        <f t="shared" si="3409"/>
        <v>500</v>
      </c>
      <c r="AZ1099" s="42">
        <f>AZ1100</f>
        <v>0</v>
      </c>
      <c r="BA1099" s="43">
        <f t="shared" si="3410"/>
        <v>100</v>
      </c>
      <c r="BB1099" s="20"/>
    </row>
    <row r="1100" spans="2:54" ht="31.2" x14ac:dyDescent="0.3">
      <c r="B1100" s="38" t="s">
        <v>558</v>
      </c>
      <c r="C1100" s="38" t="s">
        <v>42</v>
      </c>
      <c r="D1100" s="38" t="s">
        <v>44</v>
      </c>
      <c r="E1100" s="39" t="str">
        <f t="shared" si="3403"/>
        <v>0113</v>
      </c>
      <c r="F1100" s="38" t="s">
        <v>269</v>
      </c>
      <c r="G1100" s="38" t="s">
        <v>150</v>
      </c>
      <c r="H1100" s="40" t="s">
        <v>151</v>
      </c>
      <c r="I1100" s="18">
        <v>500</v>
      </c>
      <c r="J1100" s="18">
        <v>500</v>
      </c>
      <c r="K1100" s="18">
        <v>500</v>
      </c>
      <c r="L1100" s="18">
        <v>114.6</v>
      </c>
      <c r="M1100" s="18"/>
      <c r="N1100" s="18"/>
      <c r="O1100" s="18">
        <v>0</v>
      </c>
      <c r="P1100" s="18">
        <v>0</v>
      </c>
      <c r="Q1100" s="18">
        <v>0</v>
      </c>
      <c r="R1100" s="18">
        <v>0</v>
      </c>
      <c r="S1100" s="18"/>
      <c r="T1100" s="18">
        <f t="shared" si="3404"/>
        <v>614.6</v>
      </c>
      <c r="U1100" s="18">
        <f t="shared" si="3414"/>
        <v>500</v>
      </c>
      <c r="V1100" s="18">
        <f t="shared" si="3415"/>
        <v>500</v>
      </c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41">
        <v>614.6</v>
      </c>
      <c r="AG1100" s="41"/>
      <c r="AH1100" s="41">
        <v>0</v>
      </c>
      <c r="AI1100" s="41">
        <v>0</v>
      </c>
      <c r="AJ1100" s="41">
        <v>0</v>
      </c>
      <c r="AK1100" s="41">
        <v>0</v>
      </c>
      <c r="AL1100" s="41">
        <v>614.6</v>
      </c>
      <c r="AM1100" s="41">
        <v>0</v>
      </c>
      <c r="AN1100" s="41">
        <v>0</v>
      </c>
      <c r="AO1100" s="14">
        <v>614.6</v>
      </c>
      <c r="AP1100" s="42">
        <v>614.6</v>
      </c>
      <c r="AQ1100" s="42">
        <v>0</v>
      </c>
      <c r="AR1100" s="42">
        <v>0</v>
      </c>
      <c r="AS1100" s="42">
        <v>0</v>
      </c>
      <c r="AT1100" s="42">
        <v>0</v>
      </c>
      <c r="AU1100" s="42">
        <f t="shared" si="3405"/>
        <v>614.6</v>
      </c>
      <c r="AV1100" s="42">
        <f t="shared" si="3406"/>
        <v>0</v>
      </c>
      <c r="AW1100" s="42">
        <f t="shared" si="3407"/>
        <v>614.6</v>
      </c>
      <c r="AX1100" s="42">
        <f t="shared" si="3408"/>
        <v>500</v>
      </c>
      <c r="AY1100" s="42">
        <f t="shared" si="3409"/>
        <v>500</v>
      </c>
      <c r="AZ1100" s="42"/>
      <c r="BA1100" s="43">
        <f t="shared" si="3410"/>
        <v>100</v>
      </c>
      <c r="BB1100" s="44"/>
    </row>
    <row r="1101" spans="2:54" ht="31.2" x14ac:dyDescent="0.3">
      <c r="B1101" s="38" t="s">
        <v>558</v>
      </c>
      <c r="C1101" s="38" t="s">
        <v>42</v>
      </c>
      <c r="D1101" s="38" t="s">
        <v>44</v>
      </c>
      <c r="E1101" s="39" t="str">
        <f t="shared" si="3403"/>
        <v>0113</v>
      </c>
      <c r="F1101" s="38" t="s">
        <v>494</v>
      </c>
      <c r="G1101" s="39"/>
      <c r="H1101" s="40" t="s">
        <v>495</v>
      </c>
      <c r="I1101" s="18">
        <f t="shared" ref="I1101:S1101" si="3533">I1102</f>
        <v>8758.4</v>
      </c>
      <c r="J1101" s="18">
        <f t="shared" si="3533"/>
        <v>8758.4</v>
      </c>
      <c r="K1101" s="18">
        <f t="shared" si="3533"/>
        <v>8758.4</v>
      </c>
      <c r="L1101" s="18">
        <f t="shared" si="3533"/>
        <v>0</v>
      </c>
      <c r="M1101" s="18">
        <f t="shared" si="3533"/>
        <v>0</v>
      </c>
      <c r="N1101" s="18">
        <f t="shared" si="3533"/>
        <v>0</v>
      </c>
      <c r="O1101" s="18">
        <f t="shared" si="3533"/>
        <v>0</v>
      </c>
      <c r="P1101" s="18">
        <f t="shared" si="3533"/>
        <v>0</v>
      </c>
      <c r="Q1101" s="18">
        <f t="shared" si="3533"/>
        <v>0</v>
      </c>
      <c r="R1101" s="18">
        <f t="shared" si="3533"/>
        <v>0</v>
      </c>
      <c r="S1101" s="18">
        <f t="shared" si="3533"/>
        <v>0</v>
      </c>
      <c r="T1101" s="18">
        <f t="shared" si="3404"/>
        <v>8758.4</v>
      </c>
      <c r="U1101" s="18">
        <f t="shared" si="3414"/>
        <v>8758.4</v>
      </c>
      <c r="V1101" s="18">
        <f t="shared" si="3415"/>
        <v>8758.4</v>
      </c>
      <c r="W1101" s="18">
        <f t="shared" ref="W1101:AT1101" si="3534">W1102</f>
        <v>0</v>
      </c>
      <c r="X1101" s="18">
        <f t="shared" si="3534"/>
        <v>0</v>
      </c>
      <c r="Y1101" s="18">
        <f t="shared" si="3534"/>
        <v>0</v>
      </c>
      <c r="Z1101" s="18">
        <f t="shared" si="3534"/>
        <v>0</v>
      </c>
      <c r="AA1101" s="18">
        <f t="shared" si="3534"/>
        <v>0</v>
      </c>
      <c r="AB1101" s="18">
        <f t="shared" si="3534"/>
        <v>0</v>
      </c>
      <c r="AC1101" s="18">
        <f t="shared" si="3534"/>
        <v>0</v>
      </c>
      <c r="AD1101" s="18">
        <f t="shared" si="3534"/>
        <v>0</v>
      </c>
      <c r="AE1101" s="18">
        <f t="shared" si="3534"/>
        <v>0</v>
      </c>
      <c r="AF1101" s="41">
        <f t="shared" si="3534"/>
        <v>8669.5</v>
      </c>
      <c r="AG1101" s="41">
        <f t="shared" si="3534"/>
        <v>0</v>
      </c>
      <c r="AH1101" s="41">
        <f t="shared" si="3534"/>
        <v>0</v>
      </c>
      <c r="AI1101" s="41">
        <f t="shared" si="3534"/>
        <v>0</v>
      </c>
      <c r="AJ1101" s="41">
        <f t="shared" si="3534"/>
        <v>0</v>
      </c>
      <c r="AK1101" s="41">
        <f t="shared" si="3534"/>
        <v>0</v>
      </c>
      <c r="AL1101" s="41">
        <f t="shared" si="3534"/>
        <v>8669.5</v>
      </c>
      <c r="AM1101" s="41">
        <f t="shared" si="3534"/>
        <v>0</v>
      </c>
      <c r="AN1101" s="41">
        <f t="shared" si="3534"/>
        <v>0</v>
      </c>
      <c r="AO1101" s="42">
        <f t="shared" si="3534"/>
        <v>8669.5</v>
      </c>
      <c r="AP1101" s="42">
        <f t="shared" si="3534"/>
        <v>8669.5</v>
      </c>
      <c r="AQ1101" s="42">
        <f t="shared" si="3534"/>
        <v>0</v>
      </c>
      <c r="AR1101" s="42">
        <f t="shared" si="3534"/>
        <v>0</v>
      </c>
      <c r="AS1101" s="42">
        <f t="shared" si="3534"/>
        <v>0</v>
      </c>
      <c r="AT1101" s="42">
        <f t="shared" si="3534"/>
        <v>0</v>
      </c>
      <c r="AU1101" s="42">
        <f t="shared" si="3405"/>
        <v>8669.5</v>
      </c>
      <c r="AV1101" s="42">
        <f t="shared" si="3406"/>
        <v>88.899999999999636</v>
      </c>
      <c r="AW1101" s="42">
        <f t="shared" si="3407"/>
        <v>8758.4</v>
      </c>
      <c r="AX1101" s="42">
        <f t="shared" si="3408"/>
        <v>8758.4</v>
      </c>
      <c r="AY1101" s="42">
        <f t="shared" si="3409"/>
        <v>8758.4</v>
      </c>
      <c r="AZ1101" s="42">
        <f>AZ1102</f>
        <v>0</v>
      </c>
      <c r="BA1101" s="43">
        <f t="shared" si="3410"/>
        <v>100</v>
      </c>
      <c r="BB1101" s="20"/>
    </row>
    <row r="1102" spans="2:54" ht="31.2" x14ac:dyDescent="0.3">
      <c r="B1102" s="38" t="s">
        <v>558</v>
      </c>
      <c r="C1102" s="38" t="s">
        <v>42</v>
      </c>
      <c r="D1102" s="38" t="s">
        <v>44</v>
      </c>
      <c r="E1102" s="39" t="str">
        <f t="shared" si="3403"/>
        <v>0113</v>
      </c>
      <c r="F1102" s="38" t="s">
        <v>494</v>
      </c>
      <c r="G1102" s="38" t="s">
        <v>150</v>
      </c>
      <c r="H1102" s="40" t="s">
        <v>151</v>
      </c>
      <c r="I1102" s="18">
        <v>8758.4</v>
      </c>
      <c r="J1102" s="18">
        <v>8758.4</v>
      </c>
      <c r="K1102" s="18">
        <v>8758.4</v>
      </c>
      <c r="L1102" s="18"/>
      <c r="M1102" s="18"/>
      <c r="N1102" s="18"/>
      <c r="O1102" s="18">
        <v>0</v>
      </c>
      <c r="P1102" s="18">
        <v>0</v>
      </c>
      <c r="Q1102" s="18">
        <v>0</v>
      </c>
      <c r="R1102" s="18">
        <v>0</v>
      </c>
      <c r="S1102" s="18"/>
      <c r="T1102" s="18">
        <f t="shared" si="3404"/>
        <v>8758.4</v>
      </c>
      <c r="U1102" s="18">
        <f t="shared" si="3414"/>
        <v>8758.4</v>
      </c>
      <c r="V1102" s="18">
        <f t="shared" si="3415"/>
        <v>8758.4</v>
      </c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41">
        <v>8669.5</v>
      </c>
      <c r="AG1102" s="41"/>
      <c r="AH1102" s="41">
        <v>0</v>
      </c>
      <c r="AI1102" s="41">
        <v>0</v>
      </c>
      <c r="AJ1102" s="41">
        <v>0</v>
      </c>
      <c r="AK1102" s="41">
        <v>0</v>
      </c>
      <c r="AL1102" s="41">
        <v>8669.5</v>
      </c>
      <c r="AM1102" s="41">
        <v>0</v>
      </c>
      <c r="AN1102" s="41">
        <v>0</v>
      </c>
      <c r="AO1102" s="14">
        <v>8669.5</v>
      </c>
      <c r="AP1102" s="42">
        <v>8669.5</v>
      </c>
      <c r="AQ1102" s="42">
        <v>0</v>
      </c>
      <c r="AR1102" s="42">
        <v>0</v>
      </c>
      <c r="AS1102" s="42">
        <v>0</v>
      </c>
      <c r="AT1102" s="42">
        <v>0</v>
      </c>
      <c r="AU1102" s="42">
        <f t="shared" si="3405"/>
        <v>8669.5</v>
      </c>
      <c r="AV1102" s="42">
        <f t="shared" si="3406"/>
        <v>88.899999999999636</v>
      </c>
      <c r="AW1102" s="42">
        <f t="shared" si="3407"/>
        <v>8758.4</v>
      </c>
      <c r="AX1102" s="42">
        <f t="shared" si="3408"/>
        <v>8758.4</v>
      </c>
      <c r="AY1102" s="42">
        <f t="shared" si="3409"/>
        <v>8758.4</v>
      </c>
      <c r="AZ1102" s="42"/>
      <c r="BA1102" s="43">
        <f t="shared" si="3410"/>
        <v>100</v>
      </c>
      <c r="BB1102" s="44"/>
    </row>
    <row r="1103" spans="2:54" ht="62.4" x14ac:dyDescent="0.3">
      <c r="B1103" s="38" t="s">
        <v>558</v>
      </c>
      <c r="C1103" s="38" t="s">
        <v>42</v>
      </c>
      <c r="D1103" s="38" t="s">
        <v>44</v>
      </c>
      <c r="E1103" s="39" t="str">
        <f t="shared" si="3403"/>
        <v>0113</v>
      </c>
      <c r="F1103" s="38" t="s">
        <v>560</v>
      </c>
      <c r="G1103" s="38"/>
      <c r="H1103" s="40" t="s">
        <v>561</v>
      </c>
      <c r="I1103" s="18">
        <f t="shared" ref="I1103:S1103" si="3535">I1104</f>
        <v>1105.2</v>
      </c>
      <c r="J1103" s="18">
        <f t="shared" si="3535"/>
        <v>1105.2</v>
      </c>
      <c r="K1103" s="18">
        <f t="shared" si="3535"/>
        <v>1105.2</v>
      </c>
      <c r="L1103" s="18">
        <f t="shared" si="3535"/>
        <v>0</v>
      </c>
      <c r="M1103" s="18">
        <f t="shared" si="3535"/>
        <v>0</v>
      </c>
      <c r="N1103" s="18">
        <f t="shared" si="3535"/>
        <v>0</v>
      </c>
      <c r="O1103" s="18">
        <f t="shared" si="3535"/>
        <v>0</v>
      </c>
      <c r="P1103" s="18">
        <f t="shared" si="3535"/>
        <v>0</v>
      </c>
      <c r="Q1103" s="18">
        <f t="shared" si="3535"/>
        <v>0</v>
      </c>
      <c r="R1103" s="18">
        <f t="shared" si="3535"/>
        <v>0</v>
      </c>
      <c r="S1103" s="18">
        <f t="shared" si="3535"/>
        <v>0</v>
      </c>
      <c r="T1103" s="18">
        <f t="shared" si="3404"/>
        <v>1105.2</v>
      </c>
      <c r="U1103" s="18">
        <f t="shared" si="3414"/>
        <v>1105.2</v>
      </c>
      <c r="V1103" s="18">
        <f t="shared" si="3415"/>
        <v>1105.2</v>
      </c>
      <c r="W1103" s="18">
        <f t="shared" ref="W1103:AT1103" si="3536">W1104</f>
        <v>0</v>
      </c>
      <c r="X1103" s="18">
        <f t="shared" si="3536"/>
        <v>0</v>
      </c>
      <c r="Y1103" s="18">
        <f t="shared" si="3536"/>
        <v>0</v>
      </c>
      <c r="Z1103" s="18">
        <f t="shared" si="3536"/>
        <v>0</v>
      </c>
      <c r="AA1103" s="18">
        <f t="shared" si="3536"/>
        <v>0</v>
      </c>
      <c r="AB1103" s="18">
        <f t="shared" si="3536"/>
        <v>0</v>
      </c>
      <c r="AC1103" s="18">
        <f t="shared" si="3536"/>
        <v>0</v>
      </c>
      <c r="AD1103" s="18">
        <f t="shared" si="3536"/>
        <v>0</v>
      </c>
      <c r="AE1103" s="18">
        <f t="shared" si="3536"/>
        <v>0</v>
      </c>
      <c r="AF1103" s="41">
        <f t="shared" si="3536"/>
        <v>1105.2</v>
      </c>
      <c r="AG1103" s="41">
        <f t="shared" si="3536"/>
        <v>0</v>
      </c>
      <c r="AH1103" s="41">
        <f t="shared" si="3536"/>
        <v>0</v>
      </c>
      <c r="AI1103" s="41">
        <f t="shared" si="3536"/>
        <v>0</v>
      </c>
      <c r="AJ1103" s="41">
        <f t="shared" si="3536"/>
        <v>0</v>
      </c>
      <c r="AK1103" s="41">
        <f t="shared" si="3536"/>
        <v>0</v>
      </c>
      <c r="AL1103" s="41">
        <f t="shared" si="3536"/>
        <v>1105.2</v>
      </c>
      <c r="AM1103" s="41">
        <f t="shared" si="3536"/>
        <v>0</v>
      </c>
      <c r="AN1103" s="41">
        <f t="shared" si="3536"/>
        <v>0</v>
      </c>
      <c r="AO1103" s="42">
        <f t="shared" si="3536"/>
        <v>828.9</v>
      </c>
      <c r="AP1103" s="42">
        <f t="shared" si="3536"/>
        <v>1105.2</v>
      </c>
      <c r="AQ1103" s="42">
        <f t="shared" si="3536"/>
        <v>0</v>
      </c>
      <c r="AR1103" s="42">
        <f t="shared" si="3536"/>
        <v>0</v>
      </c>
      <c r="AS1103" s="42">
        <f t="shared" si="3536"/>
        <v>0</v>
      </c>
      <c r="AT1103" s="42">
        <f t="shared" si="3536"/>
        <v>0</v>
      </c>
      <c r="AU1103" s="42">
        <f t="shared" si="3405"/>
        <v>1105.2</v>
      </c>
      <c r="AV1103" s="42">
        <f t="shared" si="3406"/>
        <v>0</v>
      </c>
      <c r="AW1103" s="42">
        <f t="shared" si="3407"/>
        <v>1105.2</v>
      </c>
      <c r="AX1103" s="42">
        <f t="shared" si="3408"/>
        <v>1105.2</v>
      </c>
      <c r="AY1103" s="42">
        <f t="shared" si="3409"/>
        <v>1105.2</v>
      </c>
      <c r="AZ1103" s="42">
        <f>AZ1104</f>
        <v>0</v>
      </c>
      <c r="BA1103" s="43">
        <f t="shared" si="3410"/>
        <v>100</v>
      </c>
      <c r="BB1103" s="20"/>
    </row>
    <row r="1104" spans="2:54" ht="31.2" x14ac:dyDescent="0.3">
      <c r="B1104" s="38" t="s">
        <v>558</v>
      </c>
      <c r="C1104" s="38" t="s">
        <v>42</v>
      </c>
      <c r="D1104" s="38" t="s">
        <v>44</v>
      </c>
      <c r="E1104" s="39" t="str">
        <f t="shared" si="3403"/>
        <v>0113</v>
      </c>
      <c r="F1104" s="38" t="s">
        <v>560</v>
      </c>
      <c r="G1104" s="38" t="s">
        <v>150</v>
      </c>
      <c r="H1104" s="40" t="s">
        <v>151</v>
      </c>
      <c r="I1104" s="18">
        <v>1105.2</v>
      </c>
      <c r="J1104" s="18">
        <v>1105.2</v>
      </c>
      <c r="K1104" s="18">
        <v>1105.2</v>
      </c>
      <c r="L1104" s="18"/>
      <c r="M1104" s="18"/>
      <c r="N1104" s="18"/>
      <c r="O1104" s="18">
        <v>0</v>
      </c>
      <c r="P1104" s="18">
        <v>0</v>
      </c>
      <c r="Q1104" s="18">
        <v>0</v>
      </c>
      <c r="R1104" s="18">
        <v>0</v>
      </c>
      <c r="S1104" s="18"/>
      <c r="T1104" s="18">
        <f t="shared" si="3404"/>
        <v>1105.2</v>
      </c>
      <c r="U1104" s="18">
        <f t="shared" si="3414"/>
        <v>1105.2</v>
      </c>
      <c r="V1104" s="18">
        <f t="shared" si="3415"/>
        <v>1105.2</v>
      </c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41">
        <v>1105.2</v>
      </c>
      <c r="AG1104" s="41"/>
      <c r="AH1104" s="41">
        <v>0</v>
      </c>
      <c r="AI1104" s="41">
        <v>0</v>
      </c>
      <c r="AJ1104" s="41">
        <v>0</v>
      </c>
      <c r="AK1104" s="41">
        <v>0</v>
      </c>
      <c r="AL1104" s="41">
        <v>1105.2</v>
      </c>
      <c r="AM1104" s="41">
        <v>0</v>
      </c>
      <c r="AN1104" s="41">
        <v>0</v>
      </c>
      <c r="AO1104" s="14">
        <v>828.9</v>
      </c>
      <c r="AP1104" s="42">
        <v>1105.2</v>
      </c>
      <c r="AQ1104" s="42">
        <v>0</v>
      </c>
      <c r="AR1104" s="42">
        <v>0</v>
      </c>
      <c r="AS1104" s="42">
        <v>0</v>
      </c>
      <c r="AT1104" s="42">
        <v>0</v>
      </c>
      <c r="AU1104" s="42">
        <f t="shared" si="3405"/>
        <v>1105.2</v>
      </c>
      <c r="AV1104" s="42">
        <f t="shared" si="3406"/>
        <v>0</v>
      </c>
      <c r="AW1104" s="42">
        <f t="shared" si="3407"/>
        <v>1105.2</v>
      </c>
      <c r="AX1104" s="42">
        <f t="shared" si="3408"/>
        <v>1105.2</v>
      </c>
      <c r="AY1104" s="42">
        <f t="shared" si="3409"/>
        <v>1105.2</v>
      </c>
      <c r="AZ1104" s="42"/>
      <c r="BA1104" s="43">
        <f t="shared" si="3410"/>
        <v>100</v>
      </c>
      <c r="BB1104" s="44"/>
    </row>
    <row r="1105" spans="2:54" ht="62.4" x14ac:dyDescent="0.3">
      <c r="B1105" s="38" t="s">
        <v>558</v>
      </c>
      <c r="C1105" s="38" t="s">
        <v>42</v>
      </c>
      <c r="D1105" s="38" t="s">
        <v>44</v>
      </c>
      <c r="E1105" s="39" t="str">
        <f t="shared" si="3403"/>
        <v>0113</v>
      </c>
      <c r="F1105" s="38" t="s">
        <v>271</v>
      </c>
      <c r="G1105" s="39"/>
      <c r="H1105" s="40" t="s">
        <v>272</v>
      </c>
      <c r="I1105" s="18">
        <f t="shared" ref="I1105:S1105" si="3537">I1106</f>
        <v>826.5</v>
      </c>
      <c r="J1105" s="18">
        <f t="shared" si="3537"/>
        <v>826.5</v>
      </c>
      <c r="K1105" s="18">
        <f t="shared" si="3537"/>
        <v>826.5</v>
      </c>
      <c r="L1105" s="18">
        <f t="shared" si="3537"/>
        <v>0</v>
      </c>
      <c r="M1105" s="18">
        <f t="shared" si="3537"/>
        <v>0</v>
      </c>
      <c r="N1105" s="18">
        <f t="shared" si="3537"/>
        <v>0</v>
      </c>
      <c r="O1105" s="18">
        <f t="shared" si="3537"/>
        <v>0</v>
      </c>
      <c r="P1105" s="18">
        <f t="shared" si="3537"/>
        <v>0</v>
      </c>
      <c r="Q1105" s="18">
        <f t="shared" si="3537"/>
        <v>0</v>
      </c>
      <c r="R1105" s="18">
        <f t="shared" si="3537"/>
        <v>-665</v>
      </c>
      <c r="S1105" s="18">
        <f t="shared" si="3537"/>
        <v>110</v>
      </c>
      <c r="T1105" s="18">
        <f t="shared" si="3404"/>
        <v>271.5</v>
      </c>
      <c r="U1105" s="18">
        <f t="shared" si="3414"/>
        <v>826.5</v>
      </c>
      <c r="V1105" s="18">
        <f t="shared" si="3415"/>
        <v>826.5</v>
      </c>
      <c r="W1105" s="18">
        <f t="shared" ref="W1105:AD1105" si="3538">W1106</f>
        <v>0</v>
      </c>
      <c r="X1105" s="18">
        <f t="shared" si="3538"/>
        <v>0</v>
      </c>
      <c r="Y1105" s="18">
        <f t="shared" si="3538"/>
        <v>0</v>
      </c>
      <c r="Z1105" s="18">
        <f t="shared" si="3538"/>
        <v>110</v>
      </c>
      <c r="AA1105" s="18">
        <f t="shared" si="3538"/>
        <v>110</v>
      </c>
      <c r="AB1105" s="18">
        <f t="shared" si="3538"/>
        <v>0</v>
      </c>
      <c r="AC1105" s="18">
        <f t="shared" si="3538"/>
        <v>110</v>
      </c>
      <c r="AD1105" s="18">
        <f t="shared" si="3538"/>
        <v>0</v>
      </c>
      <c r="AE1105" s="18"/>
      <c r="AF1105" s="41">
        <f t="shared" ref="AF1105:AT1105" si="3539">AF1106</f>
        <v>271.5</v>
      </c>
      <c r="AG1105" s="41">
        <f t="shared" si="3539"/>
        <v>0</v>
      </c>
      <c r="AH1105" s="41">
        <f t="shared" si="3539"/>
        <v>0</v>
      </c>
      <c r="AI1105" s="41">
        <f t="shared" si="3539"/>
        <v>0</v>
      </c>
      <c r="AJ1105" s="41">
        <f t="shared" si="3539"/>
        <v>0</v>
      </c>
      <c r="AK1105" s="41">
        <f t="shared" si="3539"/>
        <v>0</v>
      </c>
      <c r="AL1105" s="41">
        <f t="shared" si="3539"/>
        <v>271.5</v>
      </c>
      <c r="AM1105" s="41">
        <f t="shared" si="3539"/>
        <v>0</v>
      </c>
      <c r="AN1105" s="41">
        <f t="shared" si="3539"/>
        <v>0</v>
      </c>
      <c r="AO1105" s="42">
        <f t="shared" si="3539"/>
        <v>171.5</v>
      </c>
      <c r="AP1105" s="42">
        <f t="shared" si="3539"/>
        <v>271.5</v>
      </c>
      <c r="AQ1105" s="42">
        <f t="shared" si="3539"/>
        <v>0</v>
      </c>
      <c r="AR1105" s="42">
        <f t="shared" si="3539"/>
        <v>0</v>
      </c>
      <c r="AS1105" s="42">
        <f t="shared" si="3539"/>
        <v>0</v>
      </c>
      <c r="AT1105" s="42">
        <f t="shared" si="3539"/>
        <v>0</v>
      </c>
      <c r="AU1105" s="42">
        <f t="shared" si="3405"/>
        <v>271.5</v>
      </c>
      <c r="AV1105" s="42">
        <f t="shared" si="3406"/>
        <v>0</v>
      </c>
      <c r="AW1105" s="42">
        <f t="shared" si="3407"/>
        <v>381.5</v>
      </c>
      <c r="AX1105" s="42">
        <f t="shared" si="3408"/>
        <v>936.5</v>
      </c>
      <c r="AY1105" s="42">
        <f t="shared" si="3409"/>
        <v>936.5</v>
      </c>
      <c r="AZ1105" s="42">
        <f>AZ1106</f>
        <v>0</v>
      </c>
      <c r="BA1105" s="43">
        <f t="shared" si="3410"/>
        <v>100</v>
      </c>
      <c r="BB1105" s="20"/>
    </row>
    <row r="1106" spans="2:54" ht="31.2" x14ac:dyDescent="0.3">
      <c r="B1106" s="38" t="s">
        <v>558</v>
      </c>
      <c r="C1106" s="38" t="s">
        <v>42</v>
      </c>
      <c r="D1106" s="38" t="s">
        <v>44</v>
      </c>
      <c r="E1106" s="39" t="str">
        <f t="shared" si="3403"/>
        <v>0113</v>
      </c>
      <c r="F1106" s="38" t="s">
        <v>271</v>
      </c>
      <c r="G1106" s="38" t="s">
        <v>150</v>
      </c>
      <c r="H1106" s="40" t="s">
        <v>151</v>
      </c>
      <c r="I1106" s="18">
        <v>826.5</v>
      </c>
      <c r="J1106" s="18">
        <v>826.5</v>
      </c>
      <c r="K1106" s="18">
        <v>826.5</v>
      </c>
      <c r="L1106" s="18"/>
      <c r="M1106" s="18"/>
      <c r="N1106" s="18"/>
      <c r="O1106" s="18">
        <v>0</v>
      </c>
      <c r="P1106" s="18">
        <v>0</v>
      </c>
      <c r="Q1106" s="18">
        <v>0</v>
      </c>
      <c r="R1106" s="18">
        <v>-665</v>
      </c>
      <c r="S1106" s="18">
        <v>110</v>
      </c>
      <c r="T1106" s="18">
        <f t="shared" si="3404"/>
        <v>271.5</v>
      </c>
      <c r="U1106" s="18">
        <f t="shared" si="3414"/>
        <v>826.5</v>
      </c>
      <c r="V1106" s="18">
        <f t="shared" si="3415"/>
        <v>826.5</v>
      </c>
      <c r="W1106" s="18"/>
      <c r="X1106" s="18"/>
      <c r="Y1106" s="18"/>
      <c r="Z1106" s="18">
        <v>110</v>
      </c>
      <c r="AA1106" s="18">
        <v>110</v>
      </c>
      <c r="AB1106" s="18"/>
      <c r="AC1106" s="18">
        <v>110</v>
      </c>
      <c r="AD1106" s="18"/>
      <c r="AE1106" s="18"/>
      <c r="AF1106" s="41">
        <v>271.5</v>
      </c>
      <c r="AG1106" s="41"/>
      <c r="AH1106" s="41">
        <v>0</v>
      </c>
      <c r="AI1106" s="41">
        <v>0</v>
      </c>
      <c r="AJ1106" s="41">
        <v>0</v>
      </c>
      <c r="AK1106" s="41">
        <v>0</v>
      </c>
      <c r="AL1106" s="41">
        <v>271.5</v>
      </c>
      <c r="AM1106" s="41">
        <v>0</v>
      </c>
      <c r="AN1106" s="41">
        <v>0</v>
      </c>
      <c r="AO1106" s="14">
        <v>171.5</v>
      </c>
      <c r="AP1106" s="42">
        <v>271.5</v>
      </c>
      <c r="AQ1106" s="42">
        <v>0</v>
      </c>
      <c r="AR1106" s="42">
        <v>0</v>
      </c>
      <c r="AS1106" s="42">
        <v>0</v>
      </c>
      <c r="AT1106" s="42">
        <v>0</v>
      </c>
      <c r="AU1106" s="42">
        <f t="shared" si="3405"/>
        <v>271.5</v>
      </c>
      <c r="AV1106" s="42">
        <f t="shared" si="3406"/>
        <v>0</v>
      </c>
      <c r="AW1106" s="42">
        <f t="shared" si="3407"/>
        <v>381.5</v>
      </c>
      <c r="AX1106" s="42">
        <f t="shared" si="3408"/>
        <v>936.5</v>
      </c>
      <c r="AY1106" s="42">
        <f t="shared" si="3409"/>
        <v>936.5</v>
      </c>
      <c r="AZ1106" s="42"/>
      <c r="BA1106" s="43">
        <f t="shared" si="3410"/>
        <v>100</v>
      </c>
      <c r="BB1106" s="44"/>
    </row>
    <row r="1107" spans="2:54" ht="46.8" x14ac:dyDescent="0.3">
      <c r="B1107" s="38" t="s">
        <v>558</v>
      </c>
      <c r="C1107" s="38" t="s">
        <v>42</v>
      </c>
      <c r="D1107" s="38" t="s">
        <v>44</v>
      </c>
      <c r="E1107" s="39" t="str">
        <f t="shared" si="3403"/>
        <v>0113</v>
      </c>
      <c r="F1107" s="16" t="s">
        <v>78</v>
      </c>
      <c r="G1107" s="39"/>
      <c r="H1107" s="40" t="s">
        <v>79</v>
      </c>
      <c r="I1107" s="18"/>
      <c r="J1107" s="18"/>
      <c r="K1107" s="18"/>
      <c r="L1107" s="18"/>
      <c r="M1107" s="18"/>
      <c r="N1107" s="18"/>
      <c r="O1107" s="18">
        <f t="shared" ref="O1107:O1108" si="3540">O1108</f>
        <v>0</v>
      </c>
      <c r="P1107" s="18">
        <f t="shared" ref="P1107:P1108" si="3541">P1108</f>
        <v>0</v>
      </c>
      <c r="Q1107" s="18">
        <f t="shared" ref="Q1107:Q1108" si="3542">Q1108</f>
        <v>0</v>
      </c>
      <c r="R1107" s="18">
        <f t="shared" ref="R1107:R1108" si="3543">R1108</f>
        <v>0</v>
      </c>
      <c r="S1107" s="18"/>
      <c r="T1107" s="18">
        <f t="shared" si="3404"/>
        <v>0</v>
      </c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41">
        <f t="shared" ref="AF1107:AF1108" si="3544">AF1108</f>
        <v>919.57488999999998</v>
      </c>
      <c r="AG1107" s="41">
        <f t="shared" ref="AG1107:AG1108" si="3545">AG1108</f>
        <v>0</v>
      </c>
      <c r="AH1107" s="41">
        <f t="shared" ref="AH1107:AH1108" si="3546">AH1108</f>
        <v>0</v>
      </c>
      <c r="AI1107" s="41">
        <f t="shared" ref="AI1107:AI1108" si="3547">AI1108</f>
        <v>0</v>
      </c>
      <c r="AJ1107" s="41">
        <f t="shared" ref="AJ1107:AJ1108" si="3548">AJ1108</f>
        <v>0</v>
      </c>
      <c r="AK1107" s="41">
        <f t="shared" ref="AK1107:AK1108" si="3549">AK1108</f>
        <v>0</v>
      </c>
      <c r="AL1107" s="41">
        <f t="shared" ref="AL1107:AL1108" si="3550">AL1108</f>
        <v>919.57488999999998</v>
      </c>
      <c r="AM1107" s="41">
        <f t="shared" ref="AM1107:AM1108" si="3551">AM1108</f>
        <v>0</v>
      </c>
      <c r="AN1107" s="41">
        <f t="shared" ref="AN1107:AN1108" si="3552">AN1108</f>
        <v>0</v>
      </c>
      <c r="AO1107" s="42">
        <f t="shared" ref="AO1107:AO1108" si="3553">AO1108</f>
        <v>425.12707999999998</v>
      </c>
      <c r="AP1107" s="42">
        <f t="shared" ref="AP1107:AP1108" si="3554">AP1108</f>
        <v>601.12707999999998</v>
      </c>
      <c r="AQ1107" s="42">
        <f t="shared" ref="AQ1107:AQ1108" si="3555">AQ1108</f>
        <v>0</v>
      </c>
      <c r="AR1107" s="42">
        <f t="shared" ref="AR1107:AR1108" si="3556">AR1108</f>
        <v>0</v>
      </c>
      <c r="AS1107" s="42">
        <f t="shared" ref="AS1107:AS1108" si="3557">AS1108</f>
        <v>0</v>
      </c>
      <c r="AT1107" s="42">
        <f t="shared" ref="AT1107:AT1108" si="3558">AT1108</f>
        <v>0</v>
      </c>
      <c r="AU1107" s="42">
        <f t="shared" si="3405"/>
        <v>601.12707999999998</v>
      </c>
      <c r="AV1107" s="42">
        <f t="shared" si="3406"/>
        <v>-601.12707999999998</v>
      </c>
      <c r="AW1107" s="42"/>
      <c r="AX1107" s="42"/>
      <c r="AY1107" s="42"/>
      <c r="AZ1107" s="42"/>
      <c r="BA1107" s="43">
        <f t="shared" si="3410"/>
        <v>100</v>
      </c>
      <c r="BB1107" s="44"/>
    </row>
    <row r="1108" spans="2:54" ht="31.2" x14ac:dyDescent="0.3">
      <c r="B1108" s="38" t="s">
        <v>558</v>
      </c>
      <c r="C1108" s="38" t="s">
        <v>42</v>
      </c>
      <c r="D1108" s="38" t="s">
        <v>44</v>
      </c>
      <c r="E1108" s="39" t="str">
        <f t="shared" si="3403"/>
        <v>0113</v>
      </c>
      <c r="F1108" s="16" t="s">
        <v>80</v>
      </c>
      <c r="G1108" s="39"/>
      <c r="H1108" s="40" t="s">
        <v>81</v>
      </c>
      <c r="I1108" s="18"/>
      <c r="J1108" s="18"/>
      <c r="K1108" s="18"/>
      <c r="L1108" s="18"/>
      <c r="M1108" s="18"/>
      <c r="N1108" s="18"/>
      <c r="O1108" s="18">
        <f t="shared" si="3540"/>
        <v>0</v>
      </c>
      <c r="P1108" s="18">
        <f t="shared" si="3541"/>
        <v>0</v>
      </c>
      <c r="Q1108" s="18">
        <f t="shared" si="3542"/>
        <v>0</v>
      </c>
      <c r="R1108" s="18">
        <f t="shared" si="3543"/>
        <v>0</v>
      </c>
      <c r="S1108" s="18"/>
      <c r="T1108" s="18">
        <f t="shared" si="3404"/>
        <v>0</v>
      </c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41">
        <f t="shared" si="3544"/>
        <v>919.57488999999998</v>
      </c>
      <c r="AG1108" s="41">
        <f t="shared" si="3545"/>
        <v>0</v>
      </c>
      <c r="AH1108" s="41">
        <f t="shared" si="3546"/>
        <v>0</v>
      </c>
      <c r="AI1108" s="41">
        <f t="shared" si="3547"/>
        <v>0</v>
      </c>
      <c r="AJ1108" s="41">
        <f t="shared" si="3548"/>
        <v>0</v>
      </c>
      <c r="AK1108" s="41">
        <f t="shared" si="3549"/>
        <v>0</v>
      </c>
      <c r="AL1108" s="41">
        <f t="shared" si="3550"/>
        <v>919.57488999999998</v>
      </c>
      <c r="AM1108" s="41">
        <f t="shared" si="3551"/>
        <v>0</v>
      </c>
      <c r="AN1108" s="41">
        <f t="shared" si="3552"/>
        <v>0</v>
      </c>
      <c r="AO1108" s="14">
        <f t="shared" si="3553"/>
        <v>425.12707999999998</v>
      </c>
      <c r="AP1108" s="42">
        <f t="shared" si="3554"/>
        <v>601.12707999999998</v>
      </c>
      <c r="AQ1108" s="42">
        <f t="shared" si="3555"/>
        <v>0</v>
      </c>
      <c r="AR1108" s="42">
        <f t="shared" si="3556"/>
        <v>0</v>
      </c>
      <c r="AS1108" s="42">
        <f t="shared" si="3557"/>
        <v>0</v>
      </c>
      <c r="AT1108" s="42">
        <f t="shared" si="3558"/>
        <v>0</v>
      </c>
      <c r="AU1108" s="42">
        <f t="shared" si="3405"/>
        <v>601.12707999999998</v>
      </c>
      <c r="AV1108" s="42">
        <f t="shared" si="3406"/>
        <v>-601.12707999999998</v>
      </c>
      <c r="AW1108" s="42"/>
      <c r="AX1108" s="42"/>
      <c r="AY1108" s="42"/>
      <c r="AZ1108" s="42"/>
      <c r="BA1108" s="43">
        <f t="shared" si="3410"/>
        <v>100</v>
      </c>
      <c r="BB1108" s="44"/>
    </row>
    <row r="1109" spans="2:54" ht="31.2" x14ac:dyDescent="0.3">
      <c r="B1109" s="38" t="s">
        <v>558</v>
      </c>
      <c r="C1109" s="38" t="s">
        <v>42</v>
      </c>
      <c r="D1109" s="38" t="s">
        <v>44</v>
      </c>
      <c r="E1109" s="39" t="str">
        <f t="shared" si="3403"/>
        <v>0113</v>
      </c>
      <c r="F1109" s="16" t="s">
        <v>82</v>
      </c>
      <c r="G1109" s="39"/>
      <c r="H1109" s="40" t="s">
        <v>83</v>
      </c>
      <c r="I1109" s="18"/>
      <c r="J1109" s="18"/>
      <c r="K1109" s="18"/>
      <c r="L1109" s="18"/>
      <c r="M1109" s="18"/>
      <c r="N1109" s="18"/>
      <c r="O1109" s="18">
        <f>O1111</f>
        <v>0</v>
      </c>
      <c r="P1109" s="18">
        <f>P1111</f>
        <v>0</v>
      </c>
      <c r="Q1109" s="18">
        <f>Q1111</f>
        <v>0</v>
      </c>
      <c r="R1109" s="18">
        <f>R1111</f>
        <v>0</v>
      </c>
      <c r="S1109" s="18"/>
      <c r="T1109" s="18">
        <f t="shared" si="3404"/>
        <v>0</v>
      </c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41">
        <f t="shared" ref="AF1109:AN1109" si="3559">AF1111+AF1110</f>
        <v>919.57488999999998</v>
      </c>
      <c r="AG1109" s="41">
        <f t="shared" si="3559"/>
        <v>0</v>
      </c>
      <c r="AH1109" s="41">
        <f t="shared" si="3559"/>
        <v>0</v>
      </c>
      <c r="AI1109" s="41">
        <f t="shared" si="3559"/>
        <v>0</v>
      </c>
      <c r="AJ1109" s="41">
        <f t="shared" si="3559"/>
        <v>0</v>
      </c>
      <c r="AK1109" s="41">
        <f t="shared" si="3559"/>
        <v>0</v>
      </c>
      <c r="AL1109" s="41">
        <f t="shared" si="3559"/>
        <v>919.57488999999998</v>
      </c>
      <c r="AM1109" s="41">
        <f t="shared" si="3559"/>
        <v>0</v>
      </c>
      <c r="AN1109" s="41">
        <f t="shared" si="3559"/>
        <v>0</v>
      </c>
      <c r="AO1109" s="42">
        <f t="shared" ref="AO1109:AT1109" si="3560">AO1111</f>
        <v>425.12707999999998</v>
      </c>
      <c r="AP1109" s="42">
        <f t="shared" si="3560"/>
        <v>601.12707999999998</v>
      </c>
      <c r="AQ1109" s="42">
        <f t="shared" si="3560"/>
        <v>0</v>
      </c>
      <c r="AR1109" s="42">
        <f t="shared" si="3560"/>
        <v>0</v>
      </c>
      <c r="AS1109" s="42">
        <f t="shared" si="3560"/>
        <v>0</v>
      </c>
      <c r="AT1109" s="42">
        <f t="shared" si="3560"/>
        <v>0</v>
      </c>
      <c r="AU1109" s="42">
        <f t="shared" si="3405"/>
        <v>601.12707999999998</v>
      </c>
      <c r="AV1109" s="42">
        <f t="shared" si="3406"/>
        <v>-601.12707999999998</v>
      </c>
      <c r="AW1109" s="42"/>
      <c r="AX1109" s="42"/>
      <c r="AY1109" s="42"/>
      <c r="AZ1109" s="42"/>
      <c r="BA1109" s="43">
        <f t="shared" si="3410"/>
        <v>100</v>
      </c>
      <c r="BB1109" s="44"/>
    </row>
    <row r="1110" spans="2:54" ht="31.2" x14ac:dyDescent="0.3">
      <c r="B1110" s="38" t="s">
        <v>558</v>
      </c>
      <c r="C1110" s="38" t="s">
        <v>42</v>
      </c>
      <c r="D1110" s="38" t="s">
        <v>44</v>
      </c>
      <c r="E1110" s="39" t="str">
        <f t="shared" si="3403"/>
        <v>0113</v>
      </c>
      <c r="F1110" s="16" t="s">
        <v>82</v>
      </c>
      <c r="G1110" s="38" t="s">
        <v>54</v>
      </c>
      <c r="H1110" s="40" t="s">
        <v>55</v>
      </c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>
        <v>0</v>
      </c>
      <c r="U1110" s="18">
        <v>0</v>
      </c>
      <c r="V1110" s="18">
        <v>0</v>
      </c>
      <c r="W1110" s="18">
        <v>0</v>
      </c>
      <c r="X1110" s="18">
        <v>0</v>
      </c>
      <c r="Y1110" s="18">
        <v>0</v>
      </c>
      <c r="Z1110" s="18">
        <v>0</v>
      </c>
      <c r="AA1110" s="18">
        <v>0</v>
      </c>
      <c r="AB1110" s="18">
        <v>0</v>
      </c>
      <c r="AC1110" s="18">
        <v>0</v>
      </c>
      <c r="AD1110" s="18">
        <v>0</v>
      </c>
      <c r="AE1110" s="18">
        <v>0</v>
      </c>
      <c r="AF1110" s="42">
        <v>40.986899999999999</v>
      </c>
      <c r="AG1110" s="42"/>
      <c r="AH1110" s="42">
        <v>0</v>
      </c>
      <c r="AI1110" s="42">
        <v>0</v>
      </c>
      <c r="AJ1110" s="42">
        <v>0</v>
      </c>
      <c r="AK1110" s="42">
        <v>0</v>
      </c>
      <c r="AL1110" s="42">
        <v>40.986899999999999</v>
      </c>
      <c r="AM1110" s="42">
        <v>0</v>
      </c>
      <c r="AN1110" s="42">
        <v>0</v>
      </c>
      <c r="AO1110" s="14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9">
        <f t="shared" si="3410"/>
        <v>100</v>
      </c>
      <c r="BB1110" s="44"/>
    </row>
    <row r="1111" spans="2:54" x14ac:dyDescent="0.3">
      <c r="B1111" s="38" t="s">
        <v>558</v>
      </c>
      <c r="C1111" s="38" t="s">
        <v>42</v>
      </c>
      <c r="D1111" s="38" t="s">
        <v>44</v>
      </c>
      <c r="E1111" s="39" t="str">
        <f t="shared" si="3403"/>
        <v>0113</v>
      </c>
      <c r="F1111" s="16" t="s">
        <v>82</v>
      </c>
      <c r="G1111" s="38" t="s">
        <v>56</v>
      </c>
      <c r="H1111" s="40" t="s">
        <v>57</v>
      </c>
      <c r="I1111" s="18"/>
      <c r="J1111" s="18"/>
      <c r="K1111" s="18"/>
      <c r="L1111" s="18"/>
      <c r="M1111" s="18"/>
      <c r="N1111" s="18"/>
      <c r="O1111" s="18">
        <v>0</v>
      </c>
      <c r="P1111" s="18">
        <v>0</v>
      </c>
      <c r="Q1111" s="18">
        <v>0</v>
      </c>
      <c r="R1111" s="18">
        <v>0</v>
      </c>
      <c r="S1111" s="18"/>
      <c r="T1111" s="18">
        <f t="shared" si="3404"/>
        <v>0</v>
      </c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41">
        <v>878.58798999999999</v>
      </c>
      <c r="AG1111" s="41"/>
      <c r="AH1111" s="41">
        <v>0</v>
      </c>
      <c r="AI1111" s="41">
        <v>0</v>
      </c>
      <c r="AJ1111" s="41">
        <v>0</v>
      </c>
      <c r="AK1111" s="41">
        <v>0</v>
      </c>
      <c r="AL1111" s="41">
        <v>878.58798999999999</v>
      </c>
      <c r="AM1111" s="41">
        <v>0</v>
      </c>
      <c r="AN1111" s="41">
        <v>0</v>
      </c>
      <c r="AO1111" s="14">
        <v>425.12707999999998</v>
      </c>
      <c r="AP1111" s="42">
        <v>601.12707999999998</v>
      </c>
      <c r="AQ1111" s="42">
        <v>0</v>
      </c>
      <c r="AR1111" s="42">
        <v>0</v>
      </c>
      <c r="AS1111" s="42">
        <v>0</v>
      </c>
      <c r="AT1111" s="42">
        <v>0</v>
      </c>
      <c r="AU1111" s="42">
        <f t="shared" si="3405"/>
        <v>601.12707999999998</v>
      </c>
      <c r="AV1111" s="42">
        <f t="shared" si="3406"/>
        <v>-601.12707999999998</v>
      </c>
      <c r="AW1111" s="42"/>
      <c r="AX1111" s="42"/>
      <c r="AY1111" s="42"/>
      <c r="AZ1111" s="42"/>
      <c r="BA1111" s="43">
        <f t="shared" si="3410"/>
        <v>100</v>
      </c>
      <c r="BB1111" s="44"/>
    </row>
    <row r="1112" spans="2:54" s="21" customFormat="1" ht="31.2" x14ac:dyDescent="0.3">
      <c r="B1112" s="22" t="s">
        <v>558</v>
      </c>
      <c r="C1112" s="22" t="s">
        <v>94</v>
      </c>
      <c r="D1112" s="22"/>
      <c r="E1112" s="23" t="str">
        <f t="shared" si="3403"/>
        <v>03</v>
      </c>
      <c r="F1112" s="22"/>
      <c r="G1112" s="23"/>
      <c r="H1112" s="24" t="s">
        <v>171</v>
      </c>
      <c r="I1112" s="25">
        <f t="shared" ref="I1112:S1112" si="3561">I1113+I1126</f>
        <v>3299.1000000000004</v>
      </c>
      <c r="J1112" s="25">
        <f t="shared" si="3561"/>
        <v>3390.3</v>
      </c>
      <c r="K1112" s="25">
        <f t="shared" si="3561"/>
        <v>3390.3</v>
      </c>
      <c r="L1112" s="25">
        <f t="shared" si="3561"/>
        <v>0</v>
      </c>
      <c r="M1112" s="25">
        <f t="shared" si="3561"/>
        <v>0</v>
      </c>
      <c r="N1112" s="25">
        <f t="shared" si="3561"/>
        <v>0</v>
      </c>
      <c r="O1112" s="25">
        <f t="shared" si="3561"/>
        <v>0</v>
      </c>
      <c r="P1112" s="25">
        <f t="shared" si="3561"/>
        <v>0</v>
      </c>
      <c r="Q1112" s="25">
        <f t="shared" si="3561"/>
        <v>-1061.0989999999999</v>
      </c>
      <c r="R1112" s="25">
        <f t="shared" si="3561"/>
        <v>-65.733000000000004</v>
      </c>
      <c r="S1112" s="25">
        <f t="shared" si="3561"/>
        <v>0</v>
      </c>
      <c r="T1112" s="25">
        <f t="shared" si="3404"/>
        <v>2172.268</v>
      </c>
      <c r="U1112" s="25">
        <f t="shared" si="3414"/>
        <v>3390.3</v>
      </c>
      <c r="V1112" s="25">
        <f t="shared" si="3415"/>
        <v>3390.3</v>
      </c>
      <c r="W1112" s="25">
        <f t="shared" ref="W1112:AT1112" si="3562">W1113+W1126</f>
        <v>0</v>
      </c>
      <c r="X1112" s="25">
        <f t="shared" si="3562"/>
        <v>0</v>
      </c>
      <c r="Y1112" s="25">
        <f t="shared" si="3562"/>
        <v>0</v>
      </c>
      <c r="Z1112" s="25">
        <f t="shared" si="3562"/>
        <v>0</v>
      </c>
      <c r="AA1112" s="25">
        <f t="shared" si="3562"/>
        <v>0</v>
      </c>
      <c r="AB1112" s="25">
        <f t="shared" si="3562"/>
        <v>0</v>
      </c>
      <c r="AC1112" s="25">
        <f t="shared" si="3562"/>
        <v>0</v>
      </c>
      <c r="AD1112" s="25">
        <f t="shared" si="3562"/>
        <v>0</v>
      </c>
      <c r="AE1112" s="25">
        <f t="shared" si="3562"/>
        <v>0</v>
      </c>
      <c r="AF1112" s="26">
        <f t="shared" si="3562"/>
        <v>7793.4767300000003</v>
      </c>
      <c r="AG1112" s="26">
        <f t="shared" si="3562"/>
        <v>0</v>
      </c>
      <c r="AH1112" s="26">
        <f t="shared" si="3562"/>
        <v>1869.1659999999997</v>
      </c>
      <c r="AI1112" s="26">
        <f t="shared" si="3562"/>
        <v>0</v>
      </c>
      <c r="AJ1112" s="26">
        <f t="shared" si="3562"/>
        <v>0</v>
      </c>
      <c r="AK1112" s="26">
        <f t="shared" si="3562"/>
        <v>0</v>
      </c>
      <c r="AL1112" s="26">
        <f t="shared" si="3562"/>
        <v>7793.4767300000003</v>
      </c>
      <c r="AM1112" s="26">
        <f t="shared" si="3562"/>
        <v>1869.1659999999997</v>
      </c>
      <c r="AN1112" s="26">
        <f t="shared" si="3562"/>
        <v>0</v>
      </c>
      <c r="AO1112" s="27">
        <f t="shared" si="3562"/>
        <v>6633.3287200000004</v>
      </c>
      <c r="AP1112" s="27">
        <f t="shared" si="3562"/>
        <v>11150.713619999999</v>
      </c>
      <c r="AQ1112" s="27">
        <f t="shared" si="3562"/>
        <v>0</v>
      </c>
      <c r="AR1112" s="27">
        <f t="shared" si="3562"/>
        <v>0</v>
      </c>
      <c r="AS1112" s="27">
        <f t="shared" si="3562"/>
        <v>0</v>
      </c>
      <c r="AT1112" s="27">
        <f t="shared" si="3562"/>
        <v>0</v>
      </c>
      <c r="AU1112" s="27">
        <f t="shared" si="3405"/>
        <v>11150.713619999999</v>
      </c>
      <c r="AV1112" s="27">
        <f t="shared" si="3406"/>
        <v>-8978.4456199999986</v>
      </c>
      <c r="AW1112" s="27">
        <f t="shared" si="3407"/>
        <v>2172.268</v>
      </c>
      <c r="AX1112" s="27">
        <f t="shared" si="3408"/>
        <v>3390.3</v>
      </c>
      <c r="AY1112" s="27">
        <f t="shared" si="3409"/>
        <v>3390.3</v>
      </c>
      <c r="AZ1112" s="27">
        <f>AZ1113+AZ1126</f>
        <v>0</v>
      </c>
      <c r="BA1112" s="28">
        <f t="shared" si="3410"/>
        <v>100</v>
      </c>
      <c r="BB1112" s="20"/>
    </row>
    <row r="1113" spans="2:54" s="30" customFormat="1" ht="46.8" x14ac:dyDescent="0.3">
      <c r="B1113" s="31" t="s">
        <v>558</v>
      </c>
      <c r="C1113" s="31" t="s">
        <v>94</v>
      </c>
      <c r="D1113" s="31" t="s">
        <v>339</v>
      </c>
      <c r="E1113" s="29" t="str">
        <f t="shared" si="3403"/>
        <v>0310</v>
      </c>
      <c r="F1113" s="31"/>
      <c r="G1113" s="29"/>
      <c r="H1113" s="32" t="s">
        <v>500</v>
      </c>
      <c r="I1113" s="33">
        <f t="shared" ref="I1113:I1115" si="3563">I1114</f>
        <v>1601.2</v>
      </c>
      <c r="J1113" s="33">
        <f t="shared" ref="J1113:J1115" si="3564">J1114</f>
        <v>1601.2</v>
      </c>
      <c r="K1113" s="33">
        <f t="shared" ref="K1113:K1115" si="3565">K1114</f>
        <v>1601.2</v>
      </c>
      <c r="L1113" s="33">
        <f t="shared" ref="L1113:L1115" si="3566">L1114</f>
        <v>0</v>
      </c>
      <c r="M1113" s="33">
        <f t="shared" ref="M1113:M1115" si="3567">M1114</f>
        <v>0</v>
      </c>
      <c r="N1113" s="33">
        <f t="shared" ref="N1113:N1115" si="3568">N1114</f>
        <v>0</v>
      </c>
      <c r="O1113" s="33">
        <f>O1114+O1122</f>
        <v>0</v>
      </c>
      <c r="P1113" s="33">
        <f t="shared" ref="P1113:P1115" si="3569">P1114</f>
        <v>0</v>
      </c>
      <c r="Q1113" s="33">
        <f t="shared" ref="Q1113:Q1115" si="3570">Q1114</f>
        <v>-1061.0989999999999</v>
      </c>
      <c r="R1113" s="33">
        <f t="shared" ref="R1113:R1115" si="3571">R1114</f>
        <v>-65.733000000000004</v>
      </c>
      <c r="S1113" s="33">
        <f t="shared" ref="S1113:S1115" si="3572">S1114</f>
        <v>0</v>
      </c>
      <c r="T1113" s="33">
        <f t="shared" si="3404"/>
        <v>474.36800000000017</v>
      </c>
      <c r="U1113" s="33">
        <f t="shared" si="3414"/>
        <v>1601.2</v>
      </c>
      <c r="V1113" s="33">
        <f t="shared" si="3415"/>
        <v>1601.2</v>
      </c>
      <c r="W1113" s="33">
        <f t="shared" ref="W1113:W1115" si="3573">W1114</f>
        <v>0</v>
      </c>
      <c r="X1113" s="33">
        <f t="shared" ref="X1113:X1115" si="3574">X1114</f>
        <v>0</v>
      </c>
      <c r="Y1113" s="33">
        <f t="shared" ref="Y1113:Y1115" si="3575">Y1114</f>
        <v>0</v>
      </c>
      <c r="Z1113" s="33">
        <f t="shared" ref="Z1113:Z1115" si="3576">Z1114</f>
        <v>0</v>
      </c>
      <c r="AA1113" s="33">
        <f t="shared" ref="AA1113:AA1115" si="3577">AA1114</f>
        <v>0</v>
      </c>
      <c r="AB1113" s="33">
        <f t="shared" ref="AB1113:AB1115" si="3578">AB1114</f>
        <v>0</v>
      </c>
      <c r="AC1113" s="33">
        <f t="shared" ref="AC1113:AC1115" si="3579">AC1114</f>
        <v>0</v>
      </c>
      <c r="AD1113" s="33">
        <f t="shared" ref="AD1113:AD1115" si="3580">AD1114</f>
        <v>0</v>
      </c>
      <c r="AE1113" s="33">
        <f t="shared" ref="AE1113:AE1115" si="3581">AE1114</f>
        <v>0</v>
      </c>
      <c r="AF1113" s="34">
        <f t="shared" ref="AF1113:AT1113" si="3582">AF1114+AF1122</f>
        <v>5924.3107300000001</v>
      </c>
      <c r="AG1113" s="34">
        <f t="shared" si="3582"/>
        <v>0</v>
      </c>
      <c r="AH1113" s="34">
        <f t="shared" si="3582"/>
        <v>0</v>
      </c>
      <c r="AI1113" s="34">
        <f t="shared" si="3582"/>
        <v>0</v>
      </c>
      <c r="AJ1113" s="34">
        <f t="shared" si="3582"/>
        <v>0</v>
      </c>
      <c r="AK1113" s="34">
        <f t="shared" si="3582"/>
        <v>0</v>
      </c>
      <c r="AL1113" s="34">
        <f t="shared" si="3582"/>
        <v>5924.3107300000001</v>
      </c>
      <c r="AM1113" s="34">
        <f t="shared" si="3582"/>
        <v>0</v>
      </c>
      <c r="AN1113" s="34">
        <f t="shared" si="3582"/>
        <v>0</v>
      </c>
      <c r="AO1113" s="35">
        <f t="shared" si="3582"/>
        <v>5446.8642300000001</v>
      </c>
      <c r="AP1113" s="36">
        <f t="shared" si="3582"/>
        <v>9281.5476199999994</v>
      </c>
      <c r="AQ1113" s="36">
        <f t="shared" si="3582"/>
        <v>0</v>
      </c>
      <c r="AR1113" s="36">
        <f t="shared" si="3582"/>
        <v>0</v>
      </c>
      <c r="AS1113" s="36">
        <f t="shared" si="3582"/>
        <v>0</v>
      </c>
      <c r="AT1113" s="36">
        <f t="shared" si="3582"/>
        <v>0</v>
      </c>
      <c r="AU1113" s="36">
        <f t="shared" si="3405"/>
        <v>9281.5476199999994</v>
      </c>
      <c r="AV1113" s="36">
        <f t="shared" si="3406"/>
        <v>-8807.179619999999</v>
      </c>
      <c r="AW1113" s="36">
        <f t="shared" si="3407"/>
        <v>474.36800000000017</v>
      </c>
      <c r="AX1113" s="36">
        <f t="shared" si="3408"/>
        <v>1601.2</v>
      </c>
      <c r="AY1113" s="36">
        <f t="shared" si="3409"/>
        <v>1601.2</v>
      </c>
      <c r="AZ1113" s="36">
        <f t="shared" ref="AZ1113:AZ1115" si="3583">AZ1114</f>
        <v>0</v>
      </c>
      <c r="BA1113" s="37">
        <f t="shared" si="3410"/>
        <v>100</v>
      </c>
      <c r="BB1113" s="20"/>
    </row>
    <row r="1114" spans="2:54" x14ac:dyDescent="0.3">
      <c r="B1114" s="38" t="s">
        <v>558</v>
      </c>
      <c r="C1114" s="38" t="s">
        <v>94</v>
      </c>
      <c r="D1114" s="38" t="s">
        <v>339</v>
      </c>
      <c r="E1114" s="39" t="str">
        <f t="shared" si="3403"/>
        <v>0310</v>
      </c>
      <c r="F1114" s="38" t="s">
        <v>273</v>
      </c>
      <c r="G1114" s="39"/>
      <c r="H1114" s="40" t="s">
        <v>274</v>
      </c>
      <c r="I1114" s="18">
        <f t="shared" si="3563"/>
        <v>1601.2</v>
      </c>
      <c r="J1114" s="18">
        <f t="shared" si="3564"/>
        <v>1601.2</v>
      </c>
      <c r="K1114" s="18">
        <f t="shared" si="3565"/>
        <v>1601.2</v>
      </c>
      <c r="L1114" s="18">
        <f t="shared" si="3566"/>
        <v>0</v>
      </c>
      <c r="M1114" s="18">
        <f t="shared" si="3567"/>
        <v>0</v>
      </c>
      <c r="N1114" s="18">
        <f t="shared" si="3568"/>
        <v>0</v>
      </c>
      <c r="O1114" s="18">
        <f t="shared" ref="O1114:O1115" si="3584">O1115</f>
        <v>0</v>
      </c>
      <c r="P1114" s="18">
        <f t="shared" si="3569"/>
        <v>0</v>
      </c>
      <c r="Q1114" s="18">
        <f t="shared" si="3570"/>
        <v>-1061.0989999999999</v>
      </c>
      <c r="R1114" s="18">
        <f t="shared" si="3571"/>
        <v>-65.733000000000004</v>
      </c>
      <c r="S1114" s="18">
        <f t="shared" si="3572"/>
        <v>0</v>
      </c>
      <c r="T1114" s="18">
        <f t="shared" si="3404"/>
        <v>474.36800000000017</v>
      </c>
      <c r="U1114" s="18">
        <f t="shared" si="3414"/>
        <v>1601.2</v>
      </c>
      <c r="V1114" s="18">
        <f t="shared" si="3415"/>
        <v>1601.2</v>
      </c>
      <c r="W1114" s="18">
        <f t="shared" si="3573"/>
        <v>0</v>
      </c>
      <c r="X1114" s="18">
        <f t="shared" si="3574"/>
        <v>0</v>
      </c>
      <c r="Y1114" s="18">
        <f t="shared" si="3575"/>
        <v>0</v>
      </c>
      <c r="Z1114" s="18">
        <f t="shared" si="3576"/>
        <v>0</v>
      </c>
      <c r="AA1114" s="18">
        <f t="shared" si="3577"/>
        <v>0</v>
      </c>
      <c r="AB1114" s="18">
        <f t="shared" si="3578"/>
        <v>0</v>
      </c>
      <c r="AC1114" s="18">
        <f t="shared" si="3579"/>
        <v>0</v>
      </c>
      <c r="AD1114" s="18">
        <f t="shared" si="3580"/>
        <v>0</v>
      </c>
      <c r="AE1114" s="18">
        <f t="shared" si="3581"/>
        <v>0</v>
      </c>
      <c r="AF1114" s="41">
        <f t="shared" ref="AF1114:AF1115" si="3585">AF1115</f>
        <v>2892.6681100000001</v>
      </c>
      <c r="AG1114" s="41">
        <f t="shared" ref="AG1114:AG1115" si="3586">AG1115</f>
        <v>0</v>
      </c>
      <c r="AH1114" s="41">
        <f t="shared" ref="AH1114:AH1115" si="3587">AH1115</f>
        <v>0</v>
      </c>
      <c r="AI1114" s="41">
        <f t="shared" ref="AI1114:AI1115" si="3588">AI1115</f>
        <v>0</v>
      </c>
      <c r="AJ1114" s="41">
        <f t="shared" ref="AJ1114:AJ1115" si="3589">AJ1115</f>
        <v>0</v>
      </c>
      <c r="AK1114" s="41">
        <f t="shared" ref="AK1114:AK1115" si="3590">AK1115</f>
        <v>0</v>
      </c>
      <c r="AL1114" s="41">
        <f t="shared" ref="AL1114:AL1115" si="3591">AL1115</f>
        <v>2892.6681100000001</v>
      </c>
      <c r="AM1114" s="41">
        <f t="shared" ref="AM1114:AM1115" si="3592">AM1115</f>
        <v>0</v>
      </c>
      <c r="AN1114" s="41">
        <f t="shared" ref="AN1114:AN1115" si="3593">AN1115</f>
        <v>0</v>
      </c>
      <c r="AO1114" s="42">
        <f t="shared" ref="AO1114:AO1115" si="3594">AO1115</f>
        <v>2661.82161</v>
      </c>
      <c r="AP1114" s="42">
        <f t="shared" ref="AP1114:AP1115" si="3595">AP1115</f>
        <v>2892.6681100000001</v>
      </c>
      <c r="AQ1114" s="42">
        <f t="shared" ref="AQ1114:AQ1115" si="3596">AQ1115</f>
        <v>0</v>
      </c>
      <c r="AR1114" s="42">
        <f t="shared" ref="AR1114:AR1115" si="3597">AR1115</f>
        <v>0</v>
      </c>
      <c r="AS1114" s="42">
        <f t="shared" ref="AS1114:AS1115" si="3598">AS1115</f>
        <v>0</v>
      </c>
      <c r="AT1114" s="42">
        <f t="shared" ref="AT1114:AT1115" si="3599">AT1115</f>
        <v>0</v>
      </c>
      <c r="AU1114" s="42">
        <f t="shared" si="3405"/>
        <v>2892.6681100000001</v>
      </c>
      <c r="AV1114" s="42">
        <f t="shared" si="3406"/>
        <v>-2418.3001100000001</v>
      </c>
      <c r="AW1114" s="42">
        <f t="shared" si="3407"/>
        <v>474.36800000000017</v>
      </c>
      <c r="AX1114" s="42">
        <f t="shared" si="3408"/>
        <v>1601.2</v>
      </c>
      <c r="AY1114" s="42">
        <f t="shared" si="3409"/>
        <v>1601.2</v>
      </c>
      <c r="AZ1114" s="42">
        <f t="shared" si="3583"/>
        <v>0</v>
      </c>
      <c r="BA1114" s="43">
        <f t="shared" si="3410"/>
        <v>100</v>
      </c>
      <c r="BB1114" s="20"/>
    </row>
    <row r="1115" spans="2:54" x14ac:dyDescent="0.3">
      <c r="B1115" s="38" t="s">
        <v>558</v>
      </c>
      <c r="C1115" s="38" t="s">
        <v>94</v>
      </c>
      <c r="D1115" s="38" t="s">
        <v>339</v>
      </c>
      <c r="E1115" s="39" t="str">
        <f t="shared" si="3403"/>
        <v>0310</v>
      </c>
      <c r="F1115" s="38" t="s">
        <v>275</v>
      </c>
      <c r="G1115" s="39"/>
      <c r="H1115" s="40" t="s">
        <v>49</v>
      </c>
      <c r="I1115" s="18">
        <f t="shared" si="3563"/>
        <v>1601.2</v>
      </c>
      <c r="J1115" s="18">
        <f t="shared" si="3564"/>
        <v>1601.2</v>
      </c>
      <c r="K1115" s="18">
        <f t="shared" si="3565"/>
        <v>1601.2</v>
      </c>
      <c r="L1115" s="18">
        <f t="shared" si="3566"/>
        <v>0</v>
      </c>
      <c r="M1115" s="18">
        <f t="shared" si="3567"/>
        <v>0</v>
      </c>
      <c r="N1115" s="18">
        <f t="shared" si="3568"/>
        <v>0</v>
      </c>
      <c r="O1115" s="18">
        <f t="shared" si="3584"/>
        <v>0</v>
      </c>
      <c r="P1115" s="18">
        <f t="shared" si="3569"/>
        <v>0</v>
      </c>
      <c r="Q1115" s="18">
        <f t="shared" si="3570"/>
        <v>-1061.0989999999999</v>
      </c>
      <c r="R1115" s="18">
        <f t="shared" si="3571"/>
        <v>-65.733000000000004</v>
      </c>
      <c r="S1115" s="18">
        <f t="shared" si="3572"/>
        <v>0</v>
      </c>
      <c r="T1115" s="18">
        <f t="shared" si="3404"/>
        <v>474.36800000000017</v>
      </c>
      <c r="U1115" s="18">
        <f t="shared" si="3414"/>
        <v>1601.2</v>
      </c>
      <c r="V1115" s="18">
        <f t="shared" si="3415"/>
        <v>1601.2</v>
      </c>
      <c r="W1115" s="18">
        <f t="shared" si="3573"/>
        <v>0</v>
      </c>
      <c r="X1115" s="18">
        <f t="shared" si="3574"/>
        <v>0</v>
      </c>
      <c r="Y1115" s="18">
        <f t="shared" si="3575"/>
        <v>0</v>
      </c>
      <c r="Z1115" s="18">
        <f t="shared" si="3576"/>
        <v>0</v>
      </c>
      <c r="AA1115" s="18">
        <f t="shared" si="3577"/>
        <v>0</v>
      </c>
      <c r="AB1115" s="18">
        <f t="shared" si="3578"/>
        <v>0</v>
      </c>
      <c r="AC1115" s="18">
        <f t="shared" si="3579"/>
        <v>0</v>
      </c>
      <c r="AD1115" s="18">
        <f t="shared" si="3580"/>
        <v>0</v>
      </c>
      <c r="AE1115" s="18">
        <f t="shared" si="3581"/>
        <v>0</v>
      </c>
      <c r="AF1115" s="41">
        <f t="shared" si="3585"/>
        <v>2892.6681100000001</v>
      </c>
      <c r="AG1115" s="41">
        <f t="shared" si="3586"/>
        <v>0</v>
      </c>
      <c r="AH1115" s="41">
        <f t="shared" si="3587"/>
        <v>0</v>
      </c>
      <c r="AI1115" s="41">
        <f t="shared" si="3588"/>
        <v>0</v>
      </c>
      <c r="AJ1115" s="41">
        <f t="shared" si="3589"/>
        <v>0</v>
      </c>
      <c r="AK1115" s="41">
        <f t="shared" si="3590"/>
        <v>0</v>
      </c>
      <c r="AL1115" s="41">
        <f t="shared" si="3591"/>
        <v>2892.6681100000001</v>
      </c>
      <c r="AM1115" s="41">
        <f t="shared" si="3592"/>
        <v>0</v>
      </c>
      <c r="AN1115" s="41">
        <f t="shared" si="3593"/>
        <v>0</v>
      </c>
      <c r="AO1115" s="14">
        <f t="shared" si="3594"/>
        <v>2661.82161</v>
      </c>
      <c r="AP1115" s="42">
        <f t="shared" si="3595"/>
        <v>2892.6681100000001</v>
      </c>
      <c r="AQ1115" s="42">
        <f t="shared" si="3596"/>
        <v>0</v>
      </c>
      <c r="AR1115" s="42">
        <f t="shared" si="3597"/>
        <v>0</v>
      </c>
      <c r="AS1115" s="42">
        <f t="shared" si="3598"/>
        <v>0</v>
      </c>
      <c r="AT1115" s="42">
        <f t="shared" si="3599"/>
        <v>0</v>
      </c>
      <c r="AU1115" s="42">
        <f t="shared" si="3405"/>
        <v>2892.6681100000001</v>
      </c>
      <c r="AV1115" s="42">
        <f t="shared" si="3406"/>
        <v>-2418.3001100000001</v>
      </c>
      <c r="AW1115" s="42">
        <f t="shared" si="3407"/>
        <v>474.36800000000017</v>
      </c>
      <c r="AX1115" s="42">
        <f t="shared" si="3408"/>
        <v>1601.2</v>
      </c>
      <c r="AY1115" s="42">
        <f t="shared" si="3409"/>
        <v>1601.2</v>
      </c>
      <c r="AZ1115" s="42">
        <f t="shared" si="3583"/>
        <v>0</v>
      </c>
      <c r="BA1115" s="43">
        <f t="shared" si="3410"/>
        <v>100</v>
      </c>
      <c r="BB1115" s="20"/>
    </row>
    <row r="1116" spans="2:54" ht="93.6" x14ac:dyDescent="0.3">
      <c r="B1116" s="38" t="s">
        <v>558</v>
      </c>
      <c r="C1116" s="38" t="s">
        <v>94</v>
      </c>
      <c r="D1116" s="38" t="s">
        <v>339</v>
      </c>
      <c r="E1116" s="39" t="str">
        <f t="shared" si="3403"/>
        <v>0310</v>
      </c>
      <c r="F1116" s="38" t="s">
        <v>501</v>
      </c>
      <c r="G1116" s="39"/>
      <c r="H1116" s="40" t="s">
        <v>502</v>
      </c>
      <c r="I1116" s="18">
        <f t="shared" ref="I1116:S1116" si="3600">I1117+I1119</f>
        <v>1601.2</v>
      </c>
      <c r="J1116" s="18">
        <f t="shared" si="3600"/>
        <v>1601.2</v>
      </c>
      <c r="K1116" s="18">
        <f t="shared" si="3600"/>
        <v>1601.2</v>
      </c>
      <c r="L1116" s="18">
        <f t="shared" si="3600"/>
        <v>0</v>
      </c>
      <c r="M1116" s="18">
        <f t="shared" si="3600"/>
        <v>0</v>
      </c>
      <c r="N1116" s="18">
        <f t="shared" si="3600"/>
        <v>0</v>
      </c>
      <c r="O1116" s="18">
        <f t="shared" si="3600"/>
        <v>0</v>
      </c>
      <c r="P1116" s="18">
        <f t="shared" si="3600"/>
        <v>0</v>
      </c>
      <c r="Q1116" s="18">
        <f t="shared" si="3600"/>
        <v>-1061.0989999999999</v>
      </c>
      <c r="R1116" s="18">
        <f t="shared" si="3600"/>
        <v>-65.733000000000004</v>
      </c>
      <c r="S1116" s="18">
        <f t="shared" si="3600"/>
        <v>0</v>
      </c>
      <c r="T1116" s="18">
        <f t="shared" si="3404"/>
        <v>474.36800000000017</v>
      </c>
      <c r="U1116" s="18">
        <f t="shared" si="3414"/>
        <v>1601.2</v>
      </c>
      <c r="V1116" s="18">
        <f t="shared" si="3415"/>
        <v>1601.2</v>
      </c>
      <c r="W1116" s="18">
        <f t="shared" ref="W1116:AT1116" si="3601">W1117+W1119</f>
        <v>0</v>
      </c>
      <c r="X1116" s="18">
        <f t="shared" si="3601"/>
        <v>0</v>
      </c>
      <c r="Y1116" s="18">
        <f t="shared" si="3601"/>
        <v>0</v>
      </c>
      <c r="Z1116" s="18">
        <f t="shared" si="3601"/>
        <v>0</v>
      </c>
      <c r="AA1116" s="18">
        <f t="shared" si="3601"/>
        <v>0</v>
      </c>
      <c r="AB1116" s="18">
        <f t="shared" si="3601"/>
        <v>0</v>
      </c>
      <c r="AC1116" s="18">
        <f t="shared" si="3601"/>
        <v>0</v>
      </c>
      <c r="AD1116" s="18">
        <f t="shared" si="3601"/>
        <v>0</v>
      </c>
      <c r="AE1116" s="18">
        <f t="shared" si="3601"/>
        <v>0</v>
      </c>
      <c r="AF1116" s="41">
        <f t="shared" si="3601"/>
        <v>2892.6681100000001</v>
      </c>
      <c r="AG1116" s="41">
        <f t="shared" si="3601"/>
        <v>0</v>
      </c>
      <c r="AH1116" s="41">
        <f t="shared" si="3601"/>
        <v>0</v>
      </c>
      <c r="AI1116" s="41">
        <f t="shared" si="3601"/>
        <v>0</v>
      </c>
      <c r="AJ1116" s="41">
        <f t="shared" si="3601"/>
        <v>0</v>
      </c>
      <c r="AK1116" s="41">
        <f t="shared" si="3601"/>
        <v>0</v>
      </c>
      <c r="AL1116" s="41">
        <f t="shared" si="3601"/>
        <v>2892.6681100000001</v>
      </c>
      <c r="AM1116" s="41">
        <f t="shared" si="3601"/>
        <v>0</v>
      </c>
      <c r="AN1116" s="41">
        <f t="shared" si="3601"/>
        <v>0</v>
      </c>
      <c r="AO1116" s="42">
        <f t="shared" si="3601"/>
        <v>2661.82161</v>
      </c>
      <c r="AP1116" s="42">
        <f t="shared" si="3601"/>
        <v>2892.6681100000001</v>
      </c>
      <c r="AQ1116" s="42">
        <f t="shared" si="3601"/>
        <v>0</v>
      </c>
      <c r="AR1116" s="42">
        <f t="shared" si="3601"/>
        <v>0</v>
      </c>
      <c r="AS1116" s="42">
        <f t="shared" si="3601"/>
        <v>0</v>
      </c>
      <c r="AT1116" s="42">
        <f t="shared" si="3601"/>
        <v>0</v>
      </c>
      <c r="AU1116" s="42">
        <f t="shared" si="3405"/>
        <v>2892.6681100000001</v>
      </c>
      <c r="AV1116" s="42">
        <f t="shared" si="3406"/>
        <v>-2418.3001100000001</v>
      </c>
      <c r="AW1116" s="42">
        <f t="shared" si="3407"/>
        <v>474.36800000000017</v>
      </c>
      <c r="AX1116" s="42">
        <f t="shared" si="3408"/>
        <v>1601.2</v>
      </c>
      <c r="AY1116" s="42">
        <f t="shared" si="3409"/>
        <v>1601.2</v>
      </c>
      <c r="AZ1116" s="42">
        <f>AZ1117+AZ1119</f>
        <v>0</v>
      </c>
      <c r="BA1116" s="43">
        <f t="shared" si="3410"/>
        <v>100</v>
      </c>
      <c r="BB1116" s="20"/>
    </row>
    <row r="1117" spans="2:54" ht="46.8" x14ac:dyDescent="0.3">
      <c r="B1117" s="38" t="s">
        <v>558</v>
      </c>
      <c r="C1117" s="38" t="s">
        <v>94</v>
      </c>
      <c r="D1117" s="38" t="s">
        <v>339</v>
      </c>
      <c r="E1117" s="39" t="str">
        <f t="shared" si="3403"/>
        <v>0310</v>
      </c>
      <c r="F1117" s="38" t="s">
        <v>503</v>
      </c>
      <c r="G1117" s="39"/>
      <c r="H1117" s="40" t="s">
        <v>504</v>
      </c>
      <c r="I1117" s="18">
        <f t="shared" ref="I1117:S1117" si="3602">I1118</f>
        <v>38.700000000000003</v>
      </c>
      <c r="J1117" s="18">
        <f t="shared" si="3602"/>
        <v>38.700000000000003</v>
      </c>
      <c r="K1117" s="18">
        <f t="shared" si="3602"/>
        <v>38.700000000000003</v>
      </c>
      <c r="L1117" s="18">
        <f t="shared" si="3602"/>
        <v>0</v>
      </c>
      <c r="M1117" s="18">
        <f t="shared" si="3602"/>
        <v>0</v>
      </c>
      <c r="N1117" s="18">
        <f t="shared" si="3602"/>
        <v>0</v>
      </c>
      <c r="O1117" s="18">
        <f t="shared" si="3602"/>
        <v>0</v>
      </c>
      <c r="P1117" s="18">
        <f t="shared" si="3602"/>
        <v>0</v>
      </c>
      <c r="Q1117" s="18">
        <f t="shared" si="3602"/>
        <v>0</v>
      </c>
      <c r="R1117" s="18">
        <f t="shared" si="3602"/>
        <v>0</v>
      </c>
      <c r="S1117" s="18">
        <f t="shared" si="3602"/>
        <v>0</v>
      </c>
      <c r="T1117" s="18">
        <f t="shared" si="3404"/>
        <v>38.700000000000003</v>
      </c>
      <c r="U1117" s="18">
        <f t="shared" si="3414"/>
        <v>38.700000000000003</v>
      </c>
      <c r="V1117" s="18">
        <f t="shared" si="3415"/>
        <v>38.700000000000003</v>
      </c>
      <c r="W1117" s="18">
        <f t="shared" ref="W1117:AT1117" si="3603">W1118</f>
        <v>0</v>
      </c>
      <c r="X1117" s="18">
        <f t="shared" si="3603"/>
        <v>0</v>
      </c>
      <c r="Y1117" s="18">
        <f t="shared" si="3603"/>
        <v>0</v>
      </c>
      <c r="Z1117" s="18">
        <f t="shared" si="3603"/>
        <v>0</v>
      </c>
      <c r="AA1117" s="18">
        <f t="shared" si="3603"/>
        <v>0</v>
      </c>
      <c r="AB1117" s="18">
        <f t="shared" si="3603"/>
        <v>0</v>
      </c>
      <c r="AC1117" s="18">
        <f t="shared" si="3603"/>
        <v>0</v>
      </c>
      <c r="AD1117" s="18">
        <f t="shared" si="3603"/>
        <v>0</v>
      </c>
      <c r="AE1117" s="18">
        <f t="shared" si="3603"/>
        <v>0</v>
      </c>
      <c r="AF1117" s="41">
        <f t="shared" si="3603"/>
        <v>38.700000000000003</v>
      </c>
      <c r="AG1117" s="41">
        <f t="shared" si="3603"/>
        <v>0</v>
      </c>
      <c r="AH1117" s="41">
        <f t="shared" si="3603"/>
        <v>0</v>
      </c>
      <c r="AI1117" s="41">
        <f t="shared" si="3603"/>
        <v>0</v>
      </c>
      <c r="AJ1117" s="41">
        <f t="shared" si="3603"/>
        <v>0</v>
      </c>
      <c r="AK1117" s="41">
        <f t="shared" si="3603"/>
        <v>0</v>
      </c>
      <c r="AL1117" s="41">
        <f t="shared" si="3603"/>
        <v>38.700000000000003</v>
      </c>
      <c r="AM1117" s="41">
        <f t="shared" si="3603"/>
        <v>0</v>
      </c>
      <c r="AN1117" s="41">
        <f t="shared" si="3603"/>
        <v>0</v>
      </c>
      <c r="AO1117" s="14">
        <f t="shared" si="3603"/>
        <v>38.700000000000003</v>
      </c>
      <c r="AP1117" s="42">
        <f t="shared" si="3603"/>
        <v>38.700000000000003</v>
      </c>
      <c r="AQ1117" s="42">
        <f t="shared" si="3603"/>
        <v>0</v>
      </c>
      <c r="AR1117" s="42">
        <f t="shared" si="3603"/>
        <v>0</v>
      </c>
      <c r="AS1117" s="42">
        <f t="shared" si="3603"/>
        <v>0</v>
      </c>
      <c r="AT1117" s="42">
        <f t="shared" si="3603"/>
        <v>0</v>
      </c>
      <c r="AU1117" s="42">
        <f t="shared" si="3405"/>
        <v>38.700000000000003</v>
      </c>
      <c r="AV1117" s="42">
        <f t="shared" si="3406"/>
        <v>0</v>
      </c>
      <c r="AW1117" s="42">
        <f t="shared" si="3407"/>
        <v>38.700000000000003</v>
      </c>
      <c r="AX1117" s="42">
        <f t="shared" si="3408"/>
        <v>38.700000000000003</v>
      </c>
      <c r="AY1117" s="42">
        <f t="shared" si="3409"/>
        <v>38.700000000000003</v>
      </c>
      <c r="AZ1117" s="42">
        <f>AZ1118</f>
        <v>0</v>
      </c>
      <c r="BA1117" s="43">
        <f t="shared" si="3410"/>
        <v>100</v>
      </c>
      <c r="BB1117" s="20"/>
    </row>
    <row r="1118" spans="2:54" ht="31.2" x14ac:dyDescent="0.3">
      <c r="B1118" s="38" t="s">
        <v>558</v>
      </c>
      <c r="C1118" s="38" t="s">
        <v>94</v>
      </c>
      <c r="D1118" s="38" t="s">
        <v>339</v>
      </c>
      <c r="E1118" s="39" t="str">
        <f t="shared" si="3403"/>
        <v>0310</v>
      </c>
      <c r="F1118" s="38" t="s">
        <v>503</v>
      </c>
      <c r="G1118" s="38" t="s">
        <v>54</v>
      </c>
      <c r="H1118" s="40" t="s">
        <v>55</v>
      </c>
      <c r="I1118" s="18">
        <v>38.700000000000003</v>
      </c>
      <c r="J1118" s="18">
        <v>38.700000000000003</v>
      </c>
      <c r="K1118" s="18">
        <v>38.700000000000003</v>
      </c>
      <c r="L1118" s="18"/>
      <c r="M1118" s="18"/>
      <c r="N1118" s="18"/>
      <c r="O1118" s="18">
        <v>0</v>
      </c>
      <c r="P1118" s="18">
        <v>0</v>
      </c>
      <c r="Q1118" s="18">
        <v>0</v>
      </c>
      <c r="R1118" s="18">
        <v>0</v>
      </c>
      <c r="S1118" s="18"/>
      <c r="T1118" s="18">
        <f t="shared" si="3404"/>
        <v>38.700000000000003</v>
      </c>
      <c r="U1118" s="18">
        <f t="shared" si="3414"/>
        <v>38.700000000000003</v>
      </c>
      <c r="V1118" s="18">
        <f t="shared" si="3415"/>
        <v>38.700000000000003</v>
      </c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41">
        <v>38.700000000000003</v>
      </c>
      <c r="AG1118" s="41"/>
      <c r="AH1118" s="41">
        <v>0</v>
      </c>
      <c r="AI1118" s="41">
        <v>0</v>
      </c>
      <c r="AJ1118" s="41">
        <v>0</v>
      </c>
      <c r="AK1118" s="41">
        <v>0</v>
      </c>
      <c r="AL1118" s="41">
        <v>38.700000000000003</v>
      </c>
      <c r="AM1118" s="41">
        <v>0</v>
      </c>
      <c r="AN1118" s="41">
        <v>0</v>
      </c>
      <c r="AO1118" s="42">
        <v>38.700000000000003</v>
      </c>
      <c r="AP1118" s="42">
        <v>38.700000000000003</v>
      </c>
      <c r="AQ1118" s="42">
        <v>0</v>
      </c>
      <c r="AR1118" s="42">
        <v>0</v>
      </c>
      <c r="AS1118" s="42">
        <v>0</v>
      </c>
      <c r="AT1118" s="42">
        <v>0</v>
      </c>
      <c r="AU1118" s="42">
        <f t="shared" si="3405"/>
        <v>38.700000000000003</v>
      </c>
      <c r="AV1118" s="42">
        <f t="shared" si="3406"/>
        <v>0</v>
      </c>
      <c r="AW1118" s="42">
        <f t="shared" si="3407"/>
        <v>38.700000000000003</v>
      </c>
      <c r="AX1118" s="42">
        <f t="shared" si="3408"/>
        <v>38.700000000000003</v>
      </c>
      <c r="AY1118" s="42">
        <f t="shared" si="3409"/>
        <v>38.700000000000003</v>
      </c>
      <c r="AZ1118" s="42"/>
      <c r="BA1118" s="43">
        <f t="shared" si="3410"/>
        <v>100</v>
      </c>
      <c r="BB1118" s="44"/>
    </row>
    <row r="1119" spans="2:54" ht="31.2" x14ac:dyDescent="0.3">
      <c r="B1119" s="38" t="s">
        <v>558</v>
      </c>
      <c r="C1119" s="38" t="s">
        <v>94</v>
      </c>
      <c r="D1119" s="38" t="s">
        <v>339</v>
      </c>
      <c r="E1119" s="39" t="str">
        <f t="shared" si="3403"/>
        <v>0310</v>
      </c>
      <c r="F1119" s="38" t="s">
        <v>505</v>
      </c>
      <c r="G1119" s="39"/>
      <c r="H1119" s="40" t="s">
        <v>506</v>
      </c>
      <c r="I1119" s="18">
        <f t="shared" ref="I1119:S1119" si="3604">I1120+I1121</f>
        <v>1562.5</v>
      </c>
      <c r="J1119" s="18">
        <f t="shared" si="3604"/>
        <v>1562.5</v>
      </c>
      <c r="K1119" s="18">
        <f t="shared" si="3604"/>
        <v>1562.5</v>
      </c>
      <c r="L1119" s="18">
        <f t="shared" si="3604"/>
        <v>0</v>
      </c>
      <c r="M1119" s="18">
        <f t="shared" si="3604"/>
        <v>0</v>
      </c>
      <c r="N1119" s="18">
        <f t="shared" si="3604"/>
        <v>0</v>
      </c>
      <c r="O1119" s="18">
        <f t="shared" si="3604"/>
        <v>0</v>
      </c>
      <c r="P1119" s="18">
        <f t="shared" si="3604"/>
        <v>0</v>
      </c>
      <c r="Q1119" s="18">
        <f t="shared" si="3604"/>
        <v>-1061.0989999999999</v>
      </c>
      <c r="R1119" s="18">
        <f t="shared" si="3604"/>
        <v>-65.733000000000004</v>
      </c>
      <c r="S1119" s="18">
        <f t="shared" si="3604"/>
        <v>0</v>
      </c>
      <c r="T1119" s="18">
        <f t="shared" si="3404"/>
        <v>435.66800000000012</v>
      </c>
      <c r="U1119" s="18">
        <f t="shared" si="3414"/>
        <v>1562.5</v>
      </c>
      <c r="V1119" s="18">
        <f t="shared" si="3415"/>
        <v>1562.5</v>
      </c>
      <c r="W1119" s="18">
        <f t="shared" ref="W1119:AT1119" si="3605">W1120+W1121</f>
        <v>0</v>
      </c>
      <c r="X1119" s="18">
        <f t="shared" si="3605"/>
        <v>0</v>
      </c>
      <c r="Y1119" s="18">
        <f t="shared" si="3605"/>
        <v>0</v>
      </c>
      <c r="Z1119" s="18">
        <f t="shared" si="3605"/>
        <v>0</v>
      </c>
      <c r="AA1119" s="18">
        <f t="shared" si="3605"/>
        <v>0</v>
      </c>
      <c r="AB1119" s="18">
        <f t="shared" si="3605"/>
        <v>0</v>
      </c>
      <c r="AC1119" s="18">
        <f t="shared" si="3605"/>
        <v>0</v>
      </c>
      <c r="AD1119" s="18">
        <f t="shared" si="3605"/>
        <v>0</v>
      </c>
      <c r="AE1119" s="18">
        <f t="shared" si="3605"/>
        <v>0</v>
      </c>
      <c r="AF1119" s="41">
        <f t="shared" si="3605"/>
        <v>2853.9681100000003</v>
      </c>
      <c r="AG1119" s="41">
        <f t="shared" si="3605"/>
        <v>0</v>
      </c>
      <c r="AH1119" s="41">
        <f t="shared" si="3605"/>
        <v>0</v>
      </c>
      <c r="AI1119" s="41">
        <f t="shared" si="3605"/>
        <v>0</v>
      </c>
      <c r="AJ1119" s="41">
        <f t="shared" si="3605"/>
        <v>0</v>
      </c>
      <c r="AK1119" s="41">
        <f t="shared" si="3605"/>
        <v>0</v>
      </c>
      <c r="AL1119" s="41">
        <f t="shared" si="3605"/>
        <v>2853.9681100000003</v>
      </c>
      <c r="AM1119" s="41">
        <f t="shared" si="3605"/>
        <v>0</v>
      </c>
      <c r="AN1119" s="41">
        <f t="shared" si="3605"/>
        <v>0</v>
      </c>
      <c r="AO1119" s="14">
        <f t="shared" si="3605"/>
        <v>2623.1216100000001</v>
      </c>
      <c r="AP1119" s="42">
        <f t="shared" si="3605"/>
        <v>2853.9681100000003</v>
      </c>
      <c r="AQ1119" s="42">
        <f t="shared" si="3605"/>
        <v>0</v>
      </c>
      <c r="AR1119" s="42">
        <f t="shared" si="3605"/>
        <v>0</v>
      </c>
      <c r="AS1119" s="42">
        <f t="shared" si="3605"/>
        <v>0</v>
      </c>
      <c r="AT1119" s="42">
        <f t="shared" si="3605"/>
        <v>0</v>
      </c>
      <c r="AU1119" s="42">
        <f t="shared" si="3405"/>
        <v>2853.9681100000003</v>
      </c>
      <c r="AV1119" s="42">
        <f t="shared" si="3406"/>
        <v>-2418.3001100000001</v>
      </c>
      <c r="AW1119" s="42">
        <f t="shared" si="3407"/>
        <v>435.66800000000012</v>
      </c>
      <c r="AX1119" s="42">
        <f t="shared" si="3408"/>
        <v>1562.5</v>
      </c>
      <c r="AY1119" s="42">
        <f t="shared" si="3409"/>
        <v>1562.5</v>
      </c>
      <c r="AZ1119" s="42">
        <f>AZ1120+AZ1121</f>
        <v>0</v>
      </c>
      <c r="BA1119" s="43">
        <f t="shared" si="3410"/>
        <v>100</v>
      </c>
      <c r="BB1119" s="20"/>
    </row>
    <row r="1120" spans="2:54" ht="31.2" x14ac:dyDescent="0.3">
      <c r="B1120" s="38" t="s">
        <v>558</v>
      </c>
      <c r="C1120" s="38" t="s">
        <v>94</v>
      </c>
      <c r="D1120" s="38" t="s">
        <v>339</v>
      </c>
      <c r="E1120" s="39" t="str">
        <f t="shared" si="3403"/>
        <v>0310</v>
      </c>
      <c r="F1120" s="38" t="s">
        <v>505</v>
      </c>
      <c r="G1120" s="38" t="s">
        <v>54</v>
      </c>
      <c r="H1120" s="40" t="s">
        <v>55</v>
      </c>
      <c r="I1120" s="18">
        <v>1394.9</v>
      </c>
      <c r="J1120" s="18">
        <v>1394.9</v>
      </c>
      <c r="K1120" s="18">
        <v>1394.9</v>
      </c>
      <c r="L1120" s="18"/>
      <c r="M1120" s="18"/>
      <c r="N1120" s="18"/>
      <c r="O1120" s="18">
        <v>0</v>
      </c>
      <c r="P1120" s="18">
        <v>0</v>
      </c>
      <c r="Q1120" s="18">
        <f>-194.497-866.602</f>
        <v>-1061.0989999999999</v>
      </c>
      <c r="R1120" s="18">
        <v>-65.733000000000004</v>
      </c>
      <c r="S1120" s="18"/>
      <c r="T1120" s="18">
        <f t="shared" si="3404"/>
        <v>268.06800000000021</v>
      </c>
      <c r="U1120" s="18">
        <f t="shared" si="3414"/>
        <v>1394.9</v>
      </c>
      <c r="V1120" s="18">
        <f t="shared" si="3415"/>
        <v>1394.9</v>
      </c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41">
        <v>2643.0011100000002</v>
      </c>
      <c r="AG1120" s="41"/>
      <c r="AH1120" s="41">
        <v>0</v>
      </c>
      <c r="AI1120" s="41">
        <v>0</v>
      </c>
      <c r="AJ1120" s="41">
        <v>0</v>
      </c>
      <c r="AK1120" s="41">
        <v>0</v>
      </c>
      <c r="AL1120" s="41">
        <v>2643.0011100000002</v>
      </c>
      <c r="AM1120" s="41">
        <v>0</v>
      </c>
      <c r="AN1120" s="41">
        <v>0</v>
      </c>
      <c r="AO1120" s="42">
        <v>2470.26361</v>
      </c>
      <c r="AP1120" s="42">
        <v>2643.0011100000002</v>
      </c>
      <c r="AQ1120" s="42">
        <v>0</v>
      </c>
      <c r="AR1120" s="42">
        <v>0</v>
      </c>
      <c r="AS1120" s="42">
        <v>0</v>
      </c>
      <c r="AT1120" s="42">
        <v>0</v>
      </c>
      <c r="AU1120" s="42">
        <f t="shared" si="3405"/>
        <v>2643.0011100000002</v>
      </c>
      <c r="AV1120" s="42">
        <f t="shared" si="3406"/>
        <v>-2374.9331099999999</v>
      </c>
      <c r="AW1120" s="42">
        <f t="shared" si="3407"/>
        <v>268.06800000000021</v>
      </c>
      <c r="AX1120" s="42">
        <f t="shared" si="3408"/>
        <v>1394.9</v>
      </c>
      <c r="AY1120" s="42">
        <f t="shared" si="3409"/>
        <v>1394.9</v>
      </c>
      <c r="AZ1120" s="42"/>
      <c r="BA1120" s="43">
        <f t="shared" si="3410"/>
        <v>100</v>
      </c>
      <c r="BB1120" s="44"/>
    </row>
    <row r="1121" spans="2:54" x14ac:dyDescent="0.3">
      <c r="B1121" s="38" t="s">
        <v>558</v>
      </c>
      <c r="C1121" s="38" t="s">
        <v>94</v>
      </c>
      <c r="D1121" s="38" t="s">
        <v>339</v>
      </c>
      <c r="E1121" s="39" t="str">
        <f t="shared" si="3403"/>
        <v>0310</v>
      </c>
      <c r="F1121" s="38" t="s">
        <v>505</v>
      </c>
      <c r="G1121" s="38" t="s">
        <v>56</v>
      </c>
      <c r="H1121" s="40" t="s">
        <v>57</v>
      </c>
      <c r="I1121" s="18">
        <v>167.6</v>
      </c>
      <c r="J1121" s="18">
        <v>167.6</v>
      </c>
      <c r="K1121" s="18">
        <v>167.6</v>
      </c>
      <c r="L1121" s="18"/>
      <c r="M1121" s="18"/>
      <c r="N1121" s="18"/>
      <c r="O1121" s="18">
        <v>0</v>
      </c>
      <c r="P1121" s="18">
        <v>0</v>
      </c>
      <c r="Q1121" s="18">
        <v>0</v>
      </c>
      <c r="R1121" s="18">
        <v>0</v>
      </c>
      <c r="S1121" s="18"/>
      <c r="T1121" s="18">
        <f t="shared" si="3404"/>
        <v>167.6</v>
      </c>
      <c r="U1121" s="18">
        <f t="shared" si="3414"/>
        <v>167.6</v>
      </c>
      <c r="V1121" s="18">
        <f t="shared" si="3415"/>
        <v>167.6</v>
      </c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41">
        <v>210.96700000000001</v>
      </c>
      <c r="AG1121" s="41"/>
      <c r="AH1121" s="41">
        <v>0</v>
      </c>
      <c r="AI1121" s="41">
        <v>0</v>
      </c>
      <c r="AJ1121" s="41">
        <v>0</v>
      </c>
      <c r="AK1121" s="41">
        <v>0</v>
      </c>
      <c r="AL1121" s="41">
        <v>210.96700000000001</v>
      </c>
      <c r="AM1121" s="41">
        <v>0</v>
      </c>
      <c r="AN1121" s="41">
        <v>0</v>
      </c>
      <c r="AO1121" s="14">
        <v>152.858</v>
      </c>
      <c r="AP1121" s="42">
        <v>210.96700000000001</v>
      </c>
      <c r="AQ1121" s="42">
        <v>0</v>
      </c>
      <c r="AR1121" s="42">
        <v>0</v>
      </c>
      <c r="AS1121" s="42">
        <v>0</v>
      </c>
      <c r="AT1121" s="42">
        <v>0</v>
      </c>
      <c r="AU1121" s="42">
        <f t="shared" si="3405"/>
        <v>210.96700000000001</v>
      </c>
      <c r="AV1121" s="42">
        <f t="shared" si="3406"/>
        <v>-43.367000000000019</v>
      </c>
      <c r="AW1121" s="42">
        <f t="shared" si="3407"/>
        <v>167.6</v>
      </c>
      <c r="AX1121" s="42">
        <f t="shared" si="3408"/>
        <v>167.6</v>
      </c>
      <c r="AY1121" s="42">
        <f t="shared" si="3409"/>
        <v>167.6</v>
      </c>
      <c r="AZ1121" s="42"/>
      <c r="BA1121" s="43">
        <f t="shared" si="3410"/>
        <v>100</v>
      </c>
      <c r="BB1121" s="44"/>
    </row>
    <row r="1122" spans="2:54" ht="46.8" x14ac:dyDescent="0.3">
      <c r="B1122" s="38" t="s">
        <v>558</v>
      </c>
      <c r="C1122" s="38" t="s">
        <v>94</v>
      </c>
      <c r="D1122" s="38" t="s">
        <v>339</v>
      </c>
      <c r="E1122" s="39" t="str">
        <f t="shared" si="3403"/>
        <v>0310</v>
      </c>
      <c r="F1122" s="38" t="s">
        <v>78</v>
      </c>
      <c r="G1122" s="39"/>
      <c r="H1122" s="40" t="s">
        <v>79</v>
      </c>
      <c r="I1122" s="18"/>
      <c r="J1122" s="18"/>
      <c r="K1122" s="18"/>
      <c r="L1122" s="18"/>
      <c r="M1122" s="18"/>
      <c r="N1122" s="18"/>
      <c r="O1122" s="18">
        <f t="shared" ref="O1122:O1127" si="3606">O1123</f>
        <v>0</v>
      </c>
      <c r="P1122" s="18"/>
      <c r="Q1122" s="18"/>
      <c r="R1122" s="18"/>
      <c r="S1122" s="18"/>
      <c r="T1122" s="18">
        <f t="shared" si="3404"/>
        <v>0</v>
      </c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41">
        <f t="shared" ref="AF1122:AF1127" si="3607">AF1123</f>
        <v>3031.6426200000001</v>
      </c>
      <c r="AG1122" s="41">
        <f t="shared" ref="AG1122:AG1127" si="3608">AG1123</f>
        <v>0</v>
      </c>
      <c r="AH1122" s="41">
        <f t="shared" ref="AH1122:AH1127" si="3609">AH1123</f>
        <v>0</v>
      </c>
      <c r="AI1122" s="41">
        <f t="shared" ref="AI1122:AI1127" si="3610">AI1123</f>
        <v>0</v>
      </c>
      <c r="AJ1122" s="41">
        <f t="shared" ref="AJ1122:AJ1127" si="3611">AJ1123</f>
        <v>0</v>
      </c>
      <c r="AK1122" s="41">
        <f t="shared" ref="AK1122:AK1127" si="3612">AK1123</f>
        <v>0</v>
      </c>
      <c r="AL1122" s="41">
        <f t="shared" ref="AL1122:AL1127" si="3613">AL1123</f>
        <v>3031.6426200000001</v>
      </c>
      <c r="AM1122" s="41">
        <f t="shared" ref="AM1122:AM1127" si="3614">AM1123</f>
        <v>0</v>
      </c>
      <c r="AN1122" s="41">
        <f t="shared" ref="AN1122:AN1127" si="3615">AN1123</f>
        <v>0</v>
      </c>
      <c r="AO1122" s="54">
        <f t="shared" ref="AO1122:AO1127" si="3616">AO1123</f>
        <v>2785.0426200000002</v>
      </c>
      <c r="AP1122" s="14">
        <f t="shared" ref="AP1122:AP1127" si="3617">AP1123</f>
        <v>6388.8795099999998</v>
      </c>
      <c r="AQ1122" s="42">
        <f t="shared" ref="AQ1122:AQ1127" si="3618">AQ1123</f>
        <v>0</v>
      </c>
      <c r="AR1122" s="14">
        <f t="shared" ref="AR1122:AR1127" si="3619">AR1123</f>
        <v>0</v>
      </c>
      <c r="AS1122" s="42">
        <f t="shared" ref="AS1122:AS1127" si="3620">AS1123</f>
        <v>0</v>
      </c>
      <c r="AT1122" s="14">
        <f t="shared" ref="AT1122:AT1127" si="3621">AT1123</f>
        <v>0</v>
      </c>
      <c r="AU1122" s="42">
        <f t="shared" si="3405"/>
        <v>6388.8795099999998</v>
      </c>
      <c r="AV1122" s="42">
        <f t="shared" si="3406"/>
        <v>-6388.8795099999998</v>
      </c>
      <c r="AW1122" s="42"/>
      <c r="AX1122" s="42"/>
      <c r="AY1122" s="42"/>
      <c r="AZ1122" s="42"/>
      <c r="BA1122" s="43">
        <f t="shared" si="3410"/>
        <v>100</v>
      </c>
      <c r="BB1122" s="44"/>
    </row>
    <row r="1123" spans="2:54" x14ac:dyDescent="0.3">
      <c r="B1123" s="38" t="s">
        <v>558</v>
      </c>
      <c r="C1123" s="38" t="s">
        <v>94</v>
      </c>
      <c r="D1123" s="38" t="s">
        <v>339</v>
      </c>
      <c r="E1123" s="39" t="str">
        <f t="shared" si="3403"/>
        <v>0310</v>
      </c>
      <c r="F1123" s="38" t="s">
        <v>88</v>
      </c>
      <c r="G1123" s="39"/>
      <c r="H1123" s="40" t="s">
        <v>89</v>
      </c>
      <c r="I1123" s="18"/>
      <c r="J1123" s="18"/>
      <c r="K1123" s="18"/>
      <c r="L1123" s="18"/>
      <c r="M1123" s="18"/>
      <c r="N1123" s="18"/>
      <c r="O1123" s="18">
        <f t="shared" si="3606"/>
        <v>0</v>
      </c>
      <c r="P1123" s="18"/>
      <c r="Q1123" s="18"/>
      <c r="R1123" s="18"/>
      <c r="S1123" s="18"/>
      <c r="T1123" s="18">
        <f t="shared" si="3404"/>
        <v>0</v>
      </c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41">
        <f t="shared" si="3607"/>
        <v>3031.6426200000001</v>
      </c>
      <c r="AG1123" s="41">
        <f t="shared" si="3608"/>
        <v>0</v>
      </c>
      <c r="AH1123" s="41">
        <f t="shared" si="3609"/>
        <v>0</v>
      </c>
      <c r="AI1123" s="41">
        <f t="shared" si="3610"/>
        <v>0</v>
      </c>
      <c r="AJ1123" s="41">
        <f t="shared" si="3611"/>
        <v>0</v>
      </c>
      <c r="AK1123" s="41">
        <f t="shared" si="3612"/>
        <v>0</v>
      </c>
      <c r="AL1123" s="41">
        <f t="shared" si="3613"/>
        <v>3031.6426200000001</v>
      </c>
      <c r="AM1123" s="41">
        <f t="shared" si="3614"/>
        <v>0</v>
      </c>
      <c r="AN1123" s="41">
        <f t="shared" si="3615"/>
        <v>0</v>
      </c>
      <c r="AO1123" s="14">
        <f t="shared" si="3616"/>
        <v>2785.0426200000002</v>
      </c>
      <c r="AP1123" s="42">
        <f t="shared" si="3617"/>
        <v>6388.8795099999998</v>
      </c>
      <c r="AQ1123" s="14">
        <f t="shared" si="3618"/>
        <v>0</v>
      </c>
      <c r="AR1123" s="42">
        <f t="shared" si="3619"/>
        <v>0</v>
      </c>
      <c r="AS1123" s="14">
        <f t="shared" si="3620"/>
        <v>0</v>
      </c>
      <c r="AT1123" s="42">
        <f t="shared" si="3621"/>
        <v>0</v>
      </c>
      <c r="AU1123" s="42">
        <f t="shared" si="3405"/>
        <v>6388.8795099999998</v>
      </c>
      <c r="AV1123" s="42">
        <f t="shared" si="3406"/>
        <v>-6388.8795099999998</v>
      </c>
      <c r="AW1123" s="42"/>
      <c r="AX1123" s="42"/>
      <c r="AY1123" s="42"/>
      <c r="AZ1123" s="42"/>
      <c r="BA1123" s="43">
        <f t="shared" si="3410"/>
        <v>100</v>
      </c>
      <c r="BB1123" s="44"/>
    </row>
    <row r="1124" spans="2:54" x14ac:dyDescent="0.3">
      <c r="B1124" s="38" t="s">
        <v>558</v>
      </c>
      <c r="C1124" s="38" t="s">
        <v>94</v>
      </c>
      <c r="D1124" s="38" t="s">
        <v>339</v>
      </c>
      <c r="E1124" s="39" t="str">
        <f t="shared" si="3403"/>
        <v>0310</v>
      </c>
      <c r="F1124" s="38" t="s">
        <v>90</v>
      </c>
      <c r="G1124" s="39"/>
      <c r="H1124" s="40" t="s">
        <v>91</v>
      </c>
      <c r="I1124" s="18"/>
      <c r="J1124" s="18"/>
      <c r="K1124" s="18"/>
      <c r="L1124" s="18"/>
      <c r="M1124" s="18"/>
      <c r="N1124" s="18"/>
      <c r="O1124" s="18">
        <f t="shared" si="3606"/>
        <v>0</v>
      </c>
      <c r="P1124" s="18"/>
      <c r="Q1124" s="18"/>
      <c r="R1124" s="18"/>
      <c r="S1124" s="18"/>
      <c r="T1124" s="18">
        <f t="shared" si="3404"/>
        <v>0</v>
      </c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41">
        <f t="shared" si="3607"/>
        <v>3031.6426200000001</v>
      </c>
      <c r="AG1124" s="41">
        <f t="shared" si="3608"/>
        <v>0</v>
      </c>
      <c r="AH1124" s="41">
        <f t="shared" si="3609"/>
        <v>0</v>
      </c>
      <c r="AI1124" s="41">
        <f t="shared" si="3610"/>
        <v>0</v>
      </c>
      <c r="AJ1124" s="41">
        <f t="shared" si="3611"/>
        <v>0</v>
      </c>
      <c r="AK1124" s="41">
        <f t="shared" si="3612"/>
        <v>0</v>
      </c>
      <c r="AL1124" s="41">
        <f t="shared" si="3613"/>
        <v>3031.6426200000001</v>
      </c>
      <c r="AM1124" s="41">
        <f t="shared" si="3614"/>
        <v>0</v>
      </c>
      <c r="AN1124" s="41">
        <f t="shared" si="3615"/>
        <v>0</v>
      </c>
      <c r="AO1124" s="54">
        <f t="shared" si="3616"/>
        <v>2785.0426200000002</v>
      </c>
      <c r="AP1124" s="14">
        <f t="shared" si="3617"/>
        <v>6388.8795099999998</v>
      </c>
      <c r="AQ1124" s="42">
        <f t="shared" si="3618"/>
        <v>0</v>
      </c>
      <c r="AR1124" s="14">
        <f t="shared" si="3619"/>
        <v>0</v>
      </c>
      <c r="AS1124" s="42">
        <f t="shared" si="3620"/>
        <v>0</v>
      </c>
      <c r="AT1124" s="14">
        <f t="shared" si="3621"/>
        <v>0</v>
      </c>
      <c r="AU1124" s="42">
        <f t="shared" si="3405"/>
        <v>6388.8795099999998</v>
      </c>
      <c r="AV1124" s="42">
        <f t="shared" si="3406"/>
        <v>-6388.8795099999998</v>
      </c>
      <c r="AW1124" s="42"/>
      <c r="AX1124" s="42"/>
      <c r="AY1124" s="42"/>
      <c r="AZ1124" s="42"/>
      <c r="BA1124" s="43">
        <f t="shared" si="3410"/>
        <v>100</v>
      </c>
      <c r="BB1124" s="44"/>
    </row>
    <row r="1125" spans="2:54" ht="31.2" x14ac:dyDescent="0.3">
      <c r="B1125" s="38" t="s">
        <v>558</v>
      </c>
      <c r="C1125" s="38" t="s">
        <v>94</v>
      </c>
      <c r="D1125" s="38" t="s">
        <v>339</v>
      </c>
      <c r="E1125" s="39" t="str">
        <f t="shared" si="3403"/>
        <v>0310</v>
      </c>
      <c r="F1125" s="38" t="s">
        <v>90</v>
      </c>
      <c r="G1125" s="38" t="s">
        <v>54</v>
      </c>
      <c r="H1125" s="40" t="s">
        <v>55</v>
      </c>
      <c r="I1125" s="18"/>
      <c r="J1125" s="18"/>
      <c r="K1125" s="18"/>
      <c r="L1125" s="18"/>
      <c r="M1125" s="18"/>
      <c r="N1125" s="18"/>
      <c r="O1125" s="18">
        <v>0</v>
      </c>
      <c r="P1125" s="18"/>
      <c r="Q1125" s="18"/>
      <c r="R1125" s="18"/>
      <c r="S1125" s="18"/>
      <c r="T1125" s="18">
        <f t="shared" si="3404"/>
        <v>0</v>
      </c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41">
        <v>3031.6426200000001</v>
      </c>
      <c r="AG1125" s="41"/>
      <c r="AH1125" s="41">
        <v>0</v>
      </c>
      <c r="AI1125" s="41">
        <v>0</v>
      </c>
      <c r="AJ1125" s="41">
        <v>0</v>
      </c>
      <c r="AK1125" s="41">
        <v>0</v>
      </c>
      <c r="AL1125" s="41">
        <v>3031.6426200000001</v>
      </c>
      <c r="AM1125" s="41">
        <v>0</v>
      </c>
      <c r="AN1125" s="41">
        <v>0</v>
      </c>
      <c r="AO1125" s="14">
        <v>2785.0426200000002</v>
      </c>
      <c r="AP1125" s="42">
        <v>6388.8795099999998</v>
      </c>
      <c r="AQ1125" s="14">
        <v>0</v>
      </c>
      <c r="AR1125" s="42">
        <v>0</v>
      </c>
      <c r="AS1125" s="14">
        <v>0</v>
      </c>
      <c r="AT1125" s="42">
        <v>0</v>
      </c>
      <c r="AU1125" s="42">
        <f t="shared" si="3405"/>
        <v>6388.8795099999998</v>
      </c>
      <c r="AV1125" s="42">
        <f t="shared" si="3406"/>
        <v>-6388.8795099999998</v>
      </c>
      <c r="AW1125" s="42"/>
      <c r="AX1125" s="42"/>
      <c r="AY1125" s="42"/>
      <c r="AZ1125" s="42"/>
      <c r="BA1125" s="43">
        <f t="shared" si="3410"/>
        <v>100</v>
      </c>
      <c r="BB1125" s="44"/>
    </row>
    <row r="1126" spans="2:54" s="30" customFormat="1" ht="31.2" x14ac:dyDescent="0.3">
      <c r="B1126" s="31" t="s">
        <v>558</v>
      </c>
      <c r="C1126" s="31" t="s">
        <v>94</v>
      </c>
      <c r="D1126" s="31" t="s">
        <v>172</v>
      </c>
      <c r="E1126" s="29" t="str">
        <f t="shared" si="3403"/>
        <v>0314</v>
      </c>
      <c r="F1126" s="31"/>
      <c r="G1126" s="29"/>
      <c r="H1126" s="32" t="s">
        <v>173</v>
      </c>
      <c r="I1126" s="33">
        <f t="shared" ref="I1126:I1127" si="3622">I1127</f>
        <v>1697.9</v>
      </c>
      <c r="J1126" s="33">
        <f t="shared" ref="J1126:J1127" si="3623">J1127</f>
        <v>1789.1</v>
      </c>
      <c r="K1126" s="33">
        <f t="shared" ref="K1126:K1127" si="3624">K1127</f>
        <v>1789.1</v>
      </c>
      <c r="L1126" s="33">
        <f t="shared" ref="L1126:L1127" si="3625">L1127</f>
        <v>0</v>
      </c>
      <c r="M1126" s="33">
        <f t="shared" ref="M1126:M1127" si="3626">M1127</f>
        <v>0</v>
      </c>
      <c r="N1126" s="33">
        <f t="shared" ref="N1126:N1127" si="3627">N1127</f>
        <v>0</v>
      </c>
      <c r="O1126" s="33">
        <f t="shared" si="3606"/>
        <v>0</v>
      </c>
      <c r="P1126" s="33">
        <f t="shared" ref="P1126:P1127" si="3628">P1127</f>
        <v>0</v>
      </c>
      <c r="Q1126" s="33">
        <f t="shared" ref="Q1126:Q1127" si="3629">Q1127</f>
        <v>0</v>
      </c>
      <c r="R1126" s="33">
        <f t="shared" ref="R1126:R1127" si="3630">R1127</f>
        <v>0</v>
      </c>
      <c r="S1126" s="33">
        <f t="shared" ref="S1126:S1127" si="3631">S1127</f>
        <v>0</v>
      </c>
      <c r="T1126" s="33">
        <f t="shared" si="3404"/>
        <v>1697.9</v>
      </c>
      <c r="U1126" s="33">
        <f t="shared" si="3414"/>
        <v>1789.1</v>
      </c>
      <c r="V1126" s="33">
        <f t="shared" si="3415"/>
        <v>1789.1</v>
      </c>
      <c r="W1126" s="33">
        <f t="shared" ref="W1126:W1127" si="3632">W1127</f>
        <v>0</v>
      </c>
      <c r="X1126" s="33">
        <f t="shared" ref="X1126:X1127" si="3633">X1127</f>
        <v>0</v>
      </c>
      <c r="Y1126" s="33">
        <f t="shared" ref="Y1126:Y1127" si="3634">Y1127</f>
        <v>0</v>
      </c>
      <c r="Z1126" s="33">
        <f t="shared" ref="Z1126:Z1127" si="3635">Z1127</f>
        <v>0</v>
      </c>
      <c r="AA1126" s="33">
        <f t="shared" ref="AA1126:AA1127" si="3636">AA1127</f>
        <v>0</v>
      </c>
      <c r="AB1126" s="33">
        <f t="shared" ref="AB1126:AB1127" si="3637">AB1127</f>
        <v>0</v>
      </c>
      <c r="AC1126" s="33">
        <f t="shared" ref="AC1126:AC1127" si="3638">AC1127</f>
        <v>0</v>
      </c>
      <c r="AD1126" s="33">
        <f t="shared" ref="AD1126:AD1127" si="3639">AD1127</f>
        <v>0</v>
      </c>
      <c r="AE1126" s="33">
        <f t="shared" ref="AE1126:AE1127" si="3640">AE1127</f>
        <v>0</v>
      </c>
      <c r="AF1126" s="34">
        <f t="shared" si="3607"/>
        <v>1869.1659999999997</v>
      </c>
      <c r="AG1126" s="34">
        <f t="shared" si="3608"/>
        <v>0</v>
      </c>
      <c r="AH1126" s="34">
        <f t="shared" si="3609"/>
        <v>1869.1659999999997</v>
      </c>
      <c r="AI1126" s="34">
        <f t="shared" si="3610"/>
        <v>0</v>
      </c>
      <c r="AJ1126" s="34">
        <f t="shared" si="3611"/>
        <v>0</v>
      </c>
      <c r="AK1126" s="34">
        <f t="shared" si="3612"/>
        <v>0</v>
      </c>
      <c r="AL1126" s="34">
        <f t="shared" si="3613"/>
        <v>1869.1659999999997</v>
      </c>
      <c r="AM1126" s="34">
        <f t="shared" si="3614"/>
        <v>1869.1659999999997</v>
      </c>
      <c r="AN1126" s="34">
        <f t="shared" si="3615"/>
        <v>0</v>
      </c>
      <c r="AO1126" s="36">
        <f t="shared" si="3616"/>
        <v>1186.4644900000001</v>
      </c>
      <c r="AP1126" s="36">
        <f t="shared" si="3617"/>
        <v>1869.1660000000002</v>
      </c>
      <c r="AQ1126" s="36">
        <f t="shared" si="3618"/>
        <v>0</v>
      </c>
      <c r="AR1126" s="36">
        <f t="shared" si="3619"/>
        <v>0</v>
      </c>
      <c r="AS1126" s="36">
        <f t="shared" si="3620"/>
        <v>0</v>
      </c>
      <c r="AT1126" s="36">
        <f t="shared" si="3621"/>
        <v>0</v>
      </c>
      <c r="AU1126" s="36">
        <f t="shared" si="3405"/>
        <v>1869.1660000000002</v>
      </c>
      <c r="AV1126" s="36">
        <f t="shared" si="3406"/>
        <v>-171.26600000000008</v>
      </c>
      <c r="AW1126" s="36">
        <f t="shared" si="3407"/>
        <v>1697.9</v>
      </c>
      <c r="AX1126" s="36">
        <f t="shared" si="3408"/>
        <v>1789.1</v>
      </c>
      <c r="AY1126" s="36">
        <f t="shared" si="3409"/>
        <v>1789.1</v>
      </c>
      <c r="AZ1126" s="36">
        <f t="shared" ref="AZ1126:AZ1127" si="3641">AZ1127</f>
        <v>0</v>
      </c>
      <c r="BA1126" s="37">
        <f t="shared" si="3410"/>
        <v>100</v>
      </c>
      <c r="BB1126" s="20"/>
    </row>
    <row r="1127" spans="2:54" ht="31.2" x14ac:dyDescent="0.3">
      <c r="B1127" s="38" t="s">
        <v>558</v>
      </c>
      <c r="C1127" s="38" t="s">
        <v>94</v>
      </c>
      <c r="D1127" s="38" t="s">
        <v>172</v>
      </c>
      <c r="E1127" s="39" t="str">
        <f t="shared" si="3403"/>
        <v>0314</v>
      </c>
      <c r="F1127" s="38" t="s">
        <v>72</v>
      </c>
      <c r="G1127" s="39"/>
      <c r="H1127" s="40" t="s">
        <v>73</v>
      </c>
      <c r="I1127" s="18">
        <f t="shared" si="3622"/>
        <v>1697.9</v>
      </c>
      <c r="J1127" s="18">
        <f t="shared" si="3623"/>
        <v>1789.1</v>
      </c>
      <c r="K1127" s="18">
        <f t="shared" si="3624"/>
        <v>1789.1</v>
      </c>
      <c r="L1127" s="18">
        <f t="shared" si="3625"/>
        <v>0</v>
      </c>
      <c r="M1127" s="18">
        <f t="shared" si="3626"/>
        <v>0</v>
      </c>
      <c r="N1127" s="18">
        <f t="shared" si="3627"/>
        <v>0</v>
      </c>
      <c r="O1127" s="18">
        <f t="shared" si="3606"/>
        <v>0</v>
      </c>
      <c r="P1127" s="18">
        <f t="shared" si="3628"/>
        <v>0</v>
      </c>
      <c r="Q1127" s="18">
        <f t="shared" si="3629"/>
        <v>0</v>
      </c>
      <c r="R1127" s="18">
        <f t="shared" si="3630"/>
        <v>0</v>
      </c>
      <c r="S1127" s="18">
        <f t="shared" si="3631"/>
        <v>0</v>
      </c>
      <c r="T1127" s="18">
        <f t="shared" si="3404"/>
        <v>1697.9</v>
      </c>
      <c r="U1127" s="18">
        <f t="shared" si="3414"/>
        <v>1789.1</v>
      </c>
      <c r="V1127" s="18">
        <f t="shared" si="3415"/>
        <v>1789.1</v>
      </c>
      <c r="W1127" s="18">
        <f t="shared" si="3632"/>
        <v>0</v>
      </c>
      <c r="X1127" s="18">
        <f t="shared" si="3633"/>
        <v>0</v>
      </c>
      <c r="Y1127" s="18">
        <f t="shared" si="3634"/>
        <v>0</v>
      </c>
      <c r="Z1127" s="18">
        <f t="shared" si="3635"/>
        <v>0</v>
      </c>
      <c r="AA1127" s="18">
        <f t="shared" si="3636"/>
        <v>0</v>
      </c>
      <c r="AB1127" s="18">
        <f t="shared" si="3637"/>
        <v>0</v>
      </c>
      <c r="AC1127" s="18">
        <f t="shared" si="3638"/>
        <v>0</v>
      </c>
      <c r="AD1127" s="18">
        <f t="shared" si="3639"/>
        <v>0</v>
      </c>
      <c r="AE1127" s="18">
        <f t="shared" si="3640"/>
        <v>0</v>
      </c>
      <c r="AF1127" s="41">
        <f t="shared" si="3607"/>
        <v>1869.1659999999997</v>
      </c>
      <c r="AG1127" s="41">
        <f t="shared" si="3608"/>
        <v>0</v>
      </c>
      <c r="AH1127" s="41">
        <f t="shared" si="3609"/>
        <v>1869.1659999999997</v>
      </c>
      <c r="AI1127" s="41">
        <f t="shared" si="3610"/>
        <v>0</v>
      </c>
      <c r="AJ1127" s="41">
        <f t="shared" si="3611"/>
        <v>0</v>
      </c>
      <c r="AK1127" s="41">
        <f t="shared" si="3612"/>
        <v>0</v>
      </c>
      <c r="AL1127" s="41">
        <f t="shared" si="3613"/>
        <v>1869.1659999999997</v>
      </c>
      <c r="AM1127" s="41">
        <f t="shared" si="3614"/>
        <v>1869.1659999999997</v>
      </c>
      <c r="AN1127" s="41">
        <f t="shared" si="3615"/>
        <v>0</v>
      </c>
      <c r="AO1127" s="14">
        <f t="shared" si="3616"/>
        <v>1186.4644900000001</v>
      </c>
      <c r="AP1127" s="42">
        <f t="shared" si="3617"/>
        <v>1869.1660000000002</v>
      </c>
      <c r="AQ1127" s="42">
        <f t="shared" si="3618"/>
        <v>0</v>
      </c>
      <c r="AR1127" s="42">
        <f t="shared" si="3619"/>
        <v>0</v>
      </c>
      <c r="AS1127" s="42">
        <f t="shared" si="3620"/>
        <v>0</v>
      </c>
      <c r="AT1127" s="42">
        <f t="shared" si="3621"/>
        <v>0</v>
      </c>
      <c r="AU1127" s="42">
        <f t="shared" si="3405"/>
        <v>1869.1660000000002</v>
      </c>
      <c r="AV1127" s="42">
        <f t="shared" si="3406"/>
        <v>-171.26600000000008</v>
      </c>
      <c r="AW1127" s="42">
        <f t="shared" si="3407"/>
        <v>1697.9</v>
      </c>
      <c r="AX1127" s="42">
        <f t="shared" si="3408"/>
        <v>1789.1</v>
      </c>
      <c r="AY1127" s="42">
        <f t="shared" si="3409"/>
        <v>1789.1</v>
      </c>
      <c r="AZ1127" s="42">
        <f t="shared" si="3641"/>
        <v>0</v>
      </c>
      <c r="BA1127" s="43">
        <f t="shared" si="3410"/>
        <v>100</v>
      </c>
      <c r="BB1127" s="20"/>
    </row>
    <row r="1128" spans="2:54" x14ac:dyDescent="0.3">
      <c r="B1128" s="38" t="s">
        <v>558</v>
      </c>
      <c r="C1128" s="38" t="s">
        <v>94</v>
      </c>
      <c r="D1128" s="38" t="s">
        <v>172</v>
      </c>
      <c r="E1128" s="39" t="str">
        <f t="shared" si="3403"/>
        <v>0314</v>
      </c>
      <c r="F1128" s="38" t="s">
        <v>74</v>
      </c>
      <c r="G1128" s="39"/>
      <c r="H1128" s="40" t="s">
        <v>75</v>
      </c>
      <c r="I1128" s="18">
        <f t="shared" ref="I1128:S1128" si="3642">I1129+I1131</f>
        <v>1697.9</v>
      </c>
      <c r="J1128" s="18">
        <f t="shared" si="3642"/>
        <v>1789.1</v>
      </c>
      <c r="K1128" s="18">
        <f t="shared" si="3642"/>
        <v>1789.1</v>
      </c>
      <c r="L1128" s="18">
        <f t="shared" si="3642"/>
        <v>0</v>
      </c>
      <c r="M1128" s="18">
        <f t="shared" si="3642"/>
        <v>0</v>
      </c>
      <c r="N1128" s="18">
        <f t="shared" si="3642"/>
        <v>0</v>
      </c>
      <c r="O1128" s="18">
        <f t="shared" si="3642"/>
        <v>0</v>
      </c>
      <c r="P1128" s="18">
        <f t="shared" si="3642"/>
        <v>0</v>
      </c>
      <c r="Q1128" s="18">
        <f t="shared" si="3642"/>
        <v>0</v>
      </c>
      <c r="R1128" s="18">
        <f t="shared" si="3642"/>
        <v>0</v>
      </c>
      <c r="S1128" s="18">
        <f t="shared" si="3642"/>
        <v>0</v>
      </c>
      <c r="T1128" s="18">
        <f t="shared" si="3404"/>
        <v>1697.9</v>
      </c>
      <c r="U1128" s="18">
        <f t="shared" si="3414"/>
        <v>1789.1</v>
      </c>
      <c r="V1128" s="18">
        <f t="shared" si="3415"/>
        <v>1789.1</v>
      </c>
      <c r="W1128" s="18">
        <f t="shared" ref="W1128:AT1128" si="3643">W1129+W1131</f>
        <v>0</v>
      </c>
      <c r="X1128" s="18">
        <f t="shared" si="3643"/>
        <v>0</v>
      </c>
      <c r="Y1128" s="18">
        <f t="shared" si="3643"/>
        <v>0</v>
      </c>
      <c r="Z1128" s="18">
        <f t="shared" si="3643"/>
        <v>0</v>
      </c>
      <c r="AA1128" s="18">
        <f t="shared" si="3643"/>
        <v>0</v>
      </c>
      <c r="AB1128" s="18">
        <f t="shared" si="3643"/>
        <v>0</v>
      </c>
      <c r="AC1128" s="18">
        <f t="shared" si="3643"/>
        <v>0</v>
      </c>
      <c r="AD1128" s="18">
        <f t="shared" si="3643"/>
        <v>0</v>
      </c>
      <c r="AE1128" s="18">
        <f t="shared" si="3643"/>
        <v>0</v>
      </c>
      <c r="AF1128" s="41">
        <f t="shared" si="3643"/>
        <v>1869.1659999999997</v>
      </c>
      <c r="AG1128" s="41">
        <f t="shared" si="3643"/>
        <v>0</v>
      </c>
      <c r="AH1128" s="41">
        <f t="shared" si="3643"/>
        <v>1869.1659999999997</v>
      </c>
      <c r="AI1128" s="41">
        <f t="shared" si="3643"/>
        <v>0</v>
      </c>
      <c r="AJ1128" s="41">
        <f t="shared" si="3643"/>
        <v>0</v>
      </c>
      <c r="AK1128" s="41">
        <f t="shared" si="3643"/>
        <v>0</v>
      </c>
      <c r="AL1128" s="41">
        <f t="shared" si="3643"/>
        <v>1869.1659999999997</v>
      </c>
      <c r="AM1128" s="41">
        <f t="shared" si="3643"/>
        <v>1869.1659999999997</v>
      </c>
      <c r="AN1128" s="41">
        <f t="shared" si="3643"/>
        <v>0</v>
      </c>
      <c r="AO1128" s="42">
        <f t="shared" si="3643"/>
        <v>1186.4644900000001</v>
      </c>
      <c r="AP1128" s="42">
        <f t="shared" si="3643"/>
        <v>1869.1660000000002</v>
      </c>
      <c r="AQ1128" s="42">
        <f t="shared" si="3643"/>
        <v>0</v>
      </c>
      <c r="AR1128" s="42">
        <f t="shared" si="3643"/>
        <v>0</v>
      </c>
      <c r="AS1128" s="42">
        <f t="shared" si="3643"/>
        <v>0</v>
      </c>
      <c r="AT1128" s="42">
        <f t="shared" si="3643"/>
        <v>0</v>
      </c>
      <c r="AU1128" s="42">
        <f t="shared" si="3405"/>
        <v>1869.1660000000002</v>
      </c>
      <c r="AV1128" s="42">
        <f t="shared" si="3406"/>
        <v>-171.26600000000008</v>
      </c>
      <c r="AW1128" s="42">
        <f t="shared" si="3407"/>
        <v>1697.9</v>
      </c>
      <c r="AX1128" s="42">
        <f t="shared" si="3408"/>
        <v>1789.1</v>
      </c>
      <c r="AY1128" s="42">
        <f t="shared" si="3409"/>
        <v>1789.1</v>
      </c>
      <c r="AZ1128" s="42">
        <f>AZ1129+AZ1131</f>
        <v>0</v>
      </c>
      <c r="BA1128" s="43">
        <f t="shared" si="3410"/>
        <v>100</v>
      </c>
      <c r="BB1128" s="20"/>
    </row>
    <row r="1129" spans="2:54" ht="31.2" x14ac:dyDescent="0.3">
      <c r="B1129" s="38" t="s">
        <v>558</v>
      </c>
      <c r="C1129" s="38" t="s">
        <v>94</v>
      </c>
      <c r="D1129" s="38" t="s">
        <v>172</v>
      </c>
      <c r="E1129" s="39" t="str">
        <f t="shared" si="3403"/>
        <v>0314</v>
      </c>
      <c r="F1129" s="38" t="s">
        <v>174</v>
      </c>
      <c r="G1129" s="39"/>
      <c r="H1129" s="40" t="s">
        <v>175</v>
      </c>
      <c r="I1129" s="18">
        <f t="shared" ref="I1129:S1129" si="3644">I1130</f>
        <v>393.4</v>
      </c>
      <c r="J1129" s="18">
        <f t="shared" si="3644"/>
        <v>393.4</v>
      </c>
      <c r="K1129" s="18">
        <f t="shared" si="3644"/>
        <v>393.4</v>
      </c>
      <c r="L1129" s="18">
        <f t="shared" si="3644"/>
        <v>0</v>
      </c>
      <c r="M1129" s="18">
        <f t="shared" si="3644"/>
        <v>0</v>
      </c>
      <c r="N1129" s="18">
        <f t="shared" si="3644"/>
        <v>0</v>
      </c>
      <c r="O1129" s="18">
        <f t="shared" si="3644"/>
        <v>0</v>
      </c>
      <c r="P1129" s="18">
        <f t="shared" si="3644"/>
        <v>0</v>
      </c>
      <c r="Q1129" s="18">
        <f t="shared" si="3644"/>
        <v>0</v>
      </c>
      <c r="R1129" s="18">
        <f t="shared" si="3644"/>
        <v>0</v>
      </c>
      <c r="S1129" s="18">
        <f t="shared" si="3644"/>
        <v>0</v>
      </c>
      <c r="T1129" s="18">
        <f t="shared" si="3404"/>
        <v>393.4</v>
      </c>
      <c r="U1129" s="18">
        <f t="shared" si="3414"/>
        <v>393.4</v>
      </c>
      <c r="V1129" s="18">
        <f t="shared" si="3415"/>
        <v>393.4</v>
      </c>
      <c r="W1129" s="18">
        <f t="shared" ref="W1129:AT1129" si="3645">W1130</f>
        <v>0</v>
      </c>
      <c r="X1129" s="18">
        <f t="shared" si="3645"/>
        <v>0</v>
      </c>
      <c r="Y1129" s="18">
        <f t="shared" si="3645"/>
        <v>0</v>
      </c>
      <c r="Z1129" s="18">
        <f t="shared" si="3645"/>
        <v>0</v>
      </c>
      <c r="AA1129" s="18">
        <f t="shared" si="3645"/>
        <v>0</v>
      </c>
      <c r="AB1129" s="18">
        <f t="shared" si="3645"/>
        <v>0</v>
      </c>
      <c r="AC1129" s="18">
        <f t="shared" si="3645"/>
        <v>0</v>
      </c>
      <c r="AD1129" s="18">
        <f t="shared" si="3645"/>
        <v>0</v>
      </c>
      <c r="AE1129" s="18">
        <f t="shared" si="3645"/>
        <v>0</v>
      </c>
      <c r="AF1129" s="41">
        <f t="shared" si="3645"/>
        <v>393.4</v>
      </c>
      <c r="AG1129" s="41">
        <f t="shared" si="3645"/>
        <v>0</v>
      </c>
      <c r="AH1129" s="41">
        <f t="shared" si="3645"/>
        <v>393.4</v>
      </c>
      <c r="AI1129" s="41">
        <f t="shared" si="3645"/>
        <v>0</v>
      </c>
      <c r="AJ1129" s="41">
        <f t="shared" si="3645"/>
        <v>0</v>
      </c>
      <c r="AK1129" s="41">
        <f t="shared" si="3645"/>
        <v>0</v>
      </c>
      <c r="AL1129" s="41">
        <f t="shared" si="3645"/>
        <v>393.4</v>
      </c>
      <c r="AM1129" s="41">
        <f t="shared" si="3645"/>
        <v>393.4</v>
      </c>
      <c r="AN1129" s="41">
        <f t="shared" si="3645"/>
        <v>0</v>
      </c>
      <c r="AO1129" s="14">
        <f t="shared" si="3645"/>
        <v>256.58647999999999</v>
      </c>
      <c r="AP1129" s="42">
        <f t="shared" si="3645"/>
        <v>393.4</v>
      </c>
      <c r="AQ1129" s="42">
        <f t="shared" si="3645"/>
        <v>0</v>
      </c>
      <c r="AR1129" s="42">
        <f t="shared" si="3645"/>
        <v>0</v>
      </c>
      <c r="AS1129" s="42">
        <f t="shared" si="3645"/>
        <v>0</v>
      </c>
      <c r="AT1129" s="42">
        <f t="shared" si="3645"/>
        <v>0</v>
      </c>
      <c r="AU1129" s="42">
        <f t="shared" si="3405"/>
        <v>393.4</v>
      </c>
      <c r="AV1129" s="42">
        <f t="shared" si="3406"/>
        <v>0</v>
      </c>
      <c r="AW1129" s="42">
        <f t="shared" si="3407"/>
        <v>393.4</v>
      </c>
      <c r="AX1129" s="42">
        <f t="shared" si="3408"/>
        <v>393.4</v>
      </c>
      <c r="AY1129" s="42">
        <f t="shared" si="3409"/>
        <v>393.4</v>
      </c>
      <c r="AZ1129" s="42">
        <f>AZ1130</f>
        <v>0</v>
      </c>
      <c r="BA1129" s="43">
        <f t="shared" si="3410"/>
        <v>100</v>
      </c>
      <c r="BB1129" s="20"/>
    </row>
    <row r="1130" spans="2:54" ht="31.2" x14ac:dyDescent="0.3">
      <c r="B1130" s="38" t="s">
        <v>558</v>
      </c>
      <c r="C1130" s="38" t="s">
        <v>94</v>
      </c>
      <c r="D1130" s="38" t="s">
        <v>172</v>
      </c>
      <c r="E1130" s="39" t="str">
        <f t="shared" ref="E1130:E1193" si="3646">CONCATENATE(C1130,D1130)</f>
        <v>0314</v>
      </c>
      <c r="F1130" s="38" t="s">
        <v>174</v>
      </c>
      <c r="G1130" s="38" t="s">
        <v>54</v>
      </c>
      <c r="H1130" s="40" t="s">
        <v>55</v>
      </c>
      <c r="I1130" s="18">
        <v>393.4</v>
      </c>
      <c r="J1130" s="18">
        <v>393.4</v>
      </c>
      <c r="K1130" s="18">
        <v>393.4</v>
      </c>
      <c r="L1130" s="18"/>
      <c r="M1130" s="18"/>
      <c r="N1130" s="18"/>
      <c r="O1130" s="18">
        <v>0</v>
      </c>
      <c r="P1130" s="18">
        <v>0</v>
      </c>
      <c r="Q1130" s="18">
        <v>0</v>
      </c>
      <c r="R1130" s="18">
        <v>0</v>
      </c>
      <c r="S1130" s="18"/>
      <c r="T1130" s="18">
        <f t="shared" ref="T1130:T1193" si="3647">I1130+L1130+S1130+R1130+Q1130+P1130+O1130</f>
        <v>393.4</v>
      </c>
      <c r="U1130" s="18">
        <f t="shared" si="3414"/>
        <v>393.4</v>
      </c>
      <c r="V1130" s="18">
        <f t="shared" si="3415"/>
        <v>393.4</v>
      </c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41">
        <v>393.4</v>
      </c>
      <c r="AG1130" s="41"/>
      <c r="AH1130" s="41">
        <f>AF1130</f>
        <v>393.4</v>
      </c>
      <c r="AI1130" s="41">
        <f>AG1130</f>
        <v>0</v>
      </c>
      <c r="AJ1130" s="41">
        <v>0</v>
      </c>
      <c r="AK1130" s="41">
        <v>0</v>
      </c>
      <c r="AL1130" s="41">
        <v>393.4</v>
      </c>
      <c r="AM1130" s="41">
        <f>AL1130</f>
        <v>393.4</v>
      </c>
      <c r="AN1130" s="41">
        <v>0</v>
      </c>
      <c r="AO1130" s="42">
        <v>256.58647999999999</v>
      </c>
      <c r="AP1130" s="42">
        <v>393.4</v>
      </c>
      <c r="AQ1130" s="42">
        <v>0</v>
      </c>
      <c r="AR1130" s="42">
        <v>0</v>
      </c>
      <c r="AS1130" s="42">
        <v>0</v>
      </c>
      <c r="AT1130" s="42">
        <v>0</v>
      </c>
      <c r="AU1130" s="42">
        <f t="shared" ref="AU1130:AU1193" si="3648">AP1130+AS1130+AT1130+AR1130+AQ1130</f>
        <v>393.4</v>
      </c>
      <c r="AV1130" s="42">
        <f t="shared" ref="AV1130:AV1193" si="3649">T1130-AU1130</f>
        <v>0</v>
      </c>
      <c r="AW1130" s="42">
        <f t="shared" ref="AW1130:AW1193" si="3650">T1130+W1130+X1130+Y1130+Z1130</f>
        <v>393.4</v>
      </c>
      <c r="AX1130" s="42">
        <f t="shared" ref="AX1130:AX1193" si="3651">U1130+AA1130+AB1130</f>
        <v>393.4</v>
      </c>
      <c r="AY1130" s="42">
        <f t="shared" ref="AY1130:AY1193" si="3652">V1130+AC1130+AE1130+AD1130</f>
        <v>393.4</v>
      </c>
      <c r="AZ1130" s="42"/>
      <c r="BA1130" s="43">
        <f t="shared" ref="BA1130:BA1193" si="3653">AL1130/AF1130*100</f>
        <v>100</v>
      </c>
      <c r="BB1130" s="44"/>
    </row>
    <row r="1131" spans="2:54" ht="46.8" x14ac:dyDescent="0.3">
      <c r="B1131" s="38" t="s">
        <v>558</v>
      </c>
      <c r="C1131" s="38" t="s">
        <v>94</v>
      </c>
      <c r="D1131" s="38" t="s">
        <v>172</v>
      </c>
      <c r="E1131" s="39" t="str">
        <f t="shared" si="3646"/>
        <v>0314</v>
      </c>
      <c r="F1131" s="38" t="s">
        <v>507</v>
      </c>
      <c r="G1131" s="39"/>
      <c r="H1131" s="40" t="s">
        <v>508</v>
      </c>
      <c r="I1131" s="18">
        <f t="shared" ref="I1131:S1131" si="3654">I1132+I1133</f>
        <v>1304.5</v>
      </c>
      <c r="J1131" s="18">
        <f t="shared" si="3654"/>
        <v>1395.7</v>
      </c>
      <c r="K1131" s="18">
        <f t="shared" si="3654"/>
        <v>1395.7</v>
      </c>
      <c r="L1131" s="18">
        <f t="shared" si="3654"/>
        <v>0</v>
      </c>
      <c r="M1131" s="18">
        <f t="shared" si="3654"/>
        <v>0</v>
      </c>
      <c r="N1131" s="18">
        <f t="shared" si="3654"/>
        <v>0</v>
      </c>
      <c r="O1131" s="18">
        <f t="shared" si="3654"/>
        <v>0</v>
      </c>
      <c r="P1131" s="18">
        <f t="shared" si="3654"/>
        <v>0</v>
      </c>
      <c r="Q1131" s="18">
        <f t="shared" si="3654"/>
        <v>0</v>
      </c>
      <c r="R1131" s="18">
        <f t="shared" si="3654"/>
        <v>0</v>
      </c>
      <c r="S1131" s="18">
        <f t="shared" si="3654"/>
        <v>0</v>
      </c>
      <c r="T1131" s="18">
        <f t="shared" si="3647"/>
        <v>1304.5</v>
      </c>
      <c r="U1131" s="18">
        <f t="shared" si="3414"/>
        <v>1395.7</v>
      </c>
      <c r="V1131" s="18">
        <f t="shared" si="3415"/>
        <v>1395.7</v>
      </c>
      <c r="W1131" s="18">
        <f t="shared" ref="W1131:AT1131" si="3655">W1132+W1133</f>
        <v>0</v>
      </c>
      <c r="X1131" s="18">
        <f t="shared" si="3655"/>
        <v>0</v>
      </c>
      <c r="Y1131" s="18">
        <f t="shared" si="3655"/>
        <v>0</v>
      </c>
      <c r="Z1131" s="18">
        <f t="shared" si="3655"/>
        <v>0</v>
      </c>
      <c r="AA1131" s="18">
        <f t="shared" si="3655"/>
        <v>0</v>
      </c>
      <c r="AB1131" s="18">
        <f t="shared" si="3655"/>
        <v>0</v>
      </c>
      <c r="AC1131" s="18">
        <f t="shared" si="3655"/>
        <v>0</v>
      </c>
      <c r="AD1131" s="18">
        <f t="shared" si="3655"/>
        <v>0</v>
      </c>
      <c r="AE1131" s="18">
        <f t="shared" si="3655"/>
        <v>0</v>
      </c>
      <c r="AF1131" s="41">
        <f t="shared" si="3655"/>
        <v>1475.7659999999998</v>
      </c>
      <c r="AG1131" s="41">
        <f t="shared" si="3655"/>
        <v>0</v>
      </c>
      <c r="AH1131" s="41">
        <f t="shared" si="3655"/>
        <v>1475.7659999999998</v>
      </c>
      <c r="AI1131" s="41">
        <f t="shared" si="3655"/>
        <v>0</v>
      </c>
      <c r="AJ1131" s="41">
        <f t="shared" si="3655"/>
        <v>0</v>
      </c>
      <c r="AK1131" s="41">
        <f t="shared" si="3655"/>
        <v>0</v>
      </c>
      <c r="AL1131" s="41">
        <f t="shared" si="3655"/>
        <v>1475.7659999999998</v>
      </c>
      <c r="AM1131" s="41">
        <f t="shared" si="3655"/>
        <v>1475.7659999999998</v>
      </c>
      <c r="AN1131" s="41">
        <f t="shared" si="3655"/>
        <v>0</v>
      </c>
      <c r="AO1131" s="14">
        <f t="shared" si="3655"/>
        <v>929.87801000000002</v>
      </c>
      <c r="AP1131" s="42">
        <f t="shared" si="3655"/>
        <v>1475.7660000000001</v>
      </c>
      <c r="AQ1131" s="42">
        <f t="shared" si="3655"/>
        <v>0</v>
      </c>
      <c r="AR1131" s="42">
        <f t="shared" si="3655"/>
        <v>0</v>
      </c>
      <c r="AS1131" s="42">
        <f t="shared" si="3655"/>
        <v>0</v>
      </c>
      <c r="AT1131" s="42">
        <f t="shared" si="3655"/>
        <v>0</v>
      </c>
      <c r="AU1131" s="42">
        <f t="shared" si="3648"/>
        <v>1475.7660000000001</v>
      </c>
      <c r="AV1131" s="42">
        <f t="shared" si="3649"/>
        <v>-171.26600000000008</v>
      </c>
      <c r="AW1131" s="42">
        <f t="shared" si="3650"/>
        <v>1304.5</v>
      </c>
      <c r="AX1131" s="42">
        <f t="shared" si="3651"/>
        <v>1395.7</v>
      </c>
      <c r="AY1131" s="42">
        <f t="shared" si="3652"/>
        <v>1395.7</v>
      </c>
      <c r="AZ1131" s="42">
        <f>AZ1132+AZ1133</f>
        <v>0</v>
      </c>
      <c r="BA1131" s="43">
        <f t="shared" si="3653"/>
        <v>100</v>
      </c>
      <c r="BB1131" s="20"/>
    </row>
    <row r="1132" spans="2:54" ht="78" x14ac:dyDescent="0.3">
      <c r="B1132" s="38" t="s">
        <v>558</v>
      </c>
      <c r="C1132" s="38" t="s">
        <v>94</v>
      </c>
      <c r="D1132" s="38" t="s">
        <v>172</v>
      </c>
      <c r="E1132" s="39" t="str">
        <f t="shared" si="3646"/>
        <v>0314</v>
      </c>
      <c r="F1132" s="38" t="s">
        <v>507</v>
      </c>
      <c r="G1132" s="38" t="s">
        <v>66</v>
      </c>
      <c r="H1132" s="40" t="s">
        <v>67</v>
      </c>
      <c r="I1132" s="18">
        <v>1048.8</v>
      </c>
      <c r="J1132" s="18">
        <v>1140</v>
      </c>
      <c r="K1132" s="18">
        <v>1140</v>
      </c>
      <c r="L1132" s="18"/>
      <c r="M1132" s="18"/>
      <c r="N1132" s="18"/>
      <c r="O1132" s="18">
        <v>0</v>
      </c>
      <c r="P1132" s="18">
        <v>0</v>
      </c>
      <c r="Q1132" s="18">
        <v>0</v>
      </c>
      <c r="R1132" s="18">
        <v>0</v>
      </c>
      <c r="S1132" s="18"/>
      <c r="T1132" s="18">
        <f t="shared" si="3647"/>
        <v>1048.8</v>
      </c>
      <c r="U1132" s="18">
        <f t="shared" si="3414"/>
        <v>1140</v>
      </c>
      <c r="V1132" s="18">
        <f t="shared" si="3415"/>
        <v>1140</v>
      </c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41">
        <v>1224.2080699999999</v>
      </c>
      <c r="AG1132" s="41"/>
      <c r="AH1132" s="41">
        <f t="shared" ref="AH1132:AH1133" si="3656">AF1132</f>
        <v>1224.2080699999999</v>
      </c>
      <c r="AI1132" s="41">
        <f t="shared" ref="AI1132:AI1133" si="3657">AG1132</f>
        <v>0</v>
      </c>
      <c r="AJ1132" s="41">
        <v>0</v>
      </c>
      <c r="AK1132" s="41">
        <v>0</v>
      </c>
      <c r="AL1132" s="41">
        <v>1224.2080699999999</v>
      </c>
      <c r="AM1132" s="41">
        <f t="shared" ref="AM1132:AM1133" si="3658">AL1132</f>
        <v>1224.2080699999999</v>
      </c>
      <c r="AN1132" s="41">
        <v>0</v>
      </c>
      <c r="AO1132" s="42">
        <v>777.41849000000002</v>
      </c>
      <c r="AP1132" s="42">
        <v>1120.066</v>
      </c>
      <c r="AQ1132" s="42">
        <v>0</v>
      </c>
      <c r="AR1132" s="42">
        <v>0</v>
      </c>
      <c r="AS1132" s="42">
        <v>0</v>
      </c>
      <c r="AT1132" s="42">
        <v>0</v>
      </c>
      <c r="AU1132" s="42">
        <f t="shared" si="3648"/>
        <v>1120.066</v>
      </c>
      <c r="AV1132" s="42">
        <f t="shared" si="3649"/>
        <v>-71.266000000000076</v>
      </c>
      <c r="AW1132" s="42">
        <f t="shared" si="3650"/>
        <v>1048.8</v>
      </c>
      <c r="AX1132" s="42">
        <f t="shared" si="3651"/>
        <v>1140</v>
      </c>
      <c r="AY1132" s="42">
        <f t="shared" si="3652"/>
        <v>1140</v>
      </c>
      <c r="AZ1132" s="42"/>
      <c r="BA1132" s="43">
        <f t="shared" si="3653"/>
        <v>100</v>
      </c>
      <c r="BB1132" s="44"/>
    </row>
    <row r="1133" spans="2:54" ht="31.2" x14ac:dyDescent="0.3">
      <c r="B1133" s="38" t="s">
        <v>558</v>
      </c>
      <c r="C1133" s="38" t="s">
        <v>94</v>
      </c>
      <c r="D1133" s="38" t="s">
        <v>172</v>
      </c>
      <c r="E1133" s="39" t="str">
        <f t="shared" si="3646"/>
        <v>0314</v>
      </c>
      <c r="F1133" s="38" t="s">
        <v>507</v>
      </c>
      <c r="G1133" s="38" t="s">
        <v>54</v>
      </c>
      <c r="H1133" s="40" t="s">
        <v>55</v>
      </c>
      <c r="I1133" s="18">
        <v>255.7</v>
      </c>
      <c r="J1133" s="18">
        <v>255.7</v>
      </c>
      <c r="K1133" s="18">
        <v>255.7</v>
      </c>
      <c r="L1133" s="18"/>
      <c r="M1133" s="18"/>
      <c r="N1133" s="18"/>
      <c r="O1133" s="18">
        <v>0</v>
      </c>
      <c r="P1133" s="18">
        <v>0</v>
      </c>
      <c r="Q1133" s="18">
        <v>0</v>
      </c>
      <c r="R1133" s="18">
        <v>0</v>
      </c>
      <c r="S1133" s="18"/>
      <c r="T1133" s="18">
        <f t="shared" si="3647"/>
        <v>255.7</v>
      </c>
      <c r="U1133" s="18">
        <f t="shared" si="3414"/>
        <v>255.7</v>
      </c>
      <c r="V1133" s="18">
        <f t="shared" si="3415"/>
        <v>255.7</v>
      </c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41">
        <v>251.55793</v>
      </c>
      <c r="AG1133" s="41"/>
      <c r="AH1133" s="41">
        <f t="shared" si="3656"/>
        <v>251.55793</v>
      </c>
      <c r="AI1133" s="41">
        <f t="shared" si="3657"/>
        <v>0</v>
      </c>
      <c r="AJ1133" s="41">
        <v>0</v>
      </c>
      <c r="AK1133" s="41">
        <v>0</v>
      </c>
      <c r="AL1133" s="41">
        <v>251.55793</v>
      </c>
      <c r="AM1133" s="41">
        <f t="shared" si="3658"/>
        <v>251.55793</v>
      </c>
      <c r="AN1133" s="41">
        <v>0</v>
      </c>
      <c r="AO1133" s="14">
        <v>152.45952</v>
      </c>
      <c r="AP1133" s="42">
        <v>355.7</v>
      </c>
      <c r="AQ1133" s="42">
        <v>0</v>
      </c>
      <c r="AR1133" s="42">
        <v>0</v>
      </c>
      <c r="AS1133" s="42">
        <v>0</v>
      </c>
      <c r="AT1133" s="42">
        <v>0</v>
      </c>
      <c r="AU1133" s="42">
        <f t="shared" si="3648"/>
        <v>355.7</v>
      </c>
      <c r="AV1133" s="42">
        <f t="shared" si="3649"/>
        <v>-100</v>
      </c>
      <c r="AW1133" s="42">
        <f t="shared" si="3650"/>
        <v>255.7</v>
      </c>
      <c r="AX1133" s="42">
        <f t="shared" si="3651"/>
        <v>255.7</v>
      </c>
      <c r="AY1133" s="42">
        <f t="shared" si="3652"/>
        <v>255.7</v>
      </c>
      <c r="AZ1133" s="42"/>
      <c r="BA1133" s="43">
        <f t="shared" si="3653"/>
        <v>100</v>
      </c>
      <c r="BB1133" s="44"/>
    </row>
    <row r="1134" spans="2:54" s="21" customFormat="1" x14ac:dyDescent="0.3">
      <c r="B1134" s="22" t="s">
        <v>558</v>
      </c>
      <c r="C1134" s="22" t="s">
        <v>84</v>
      </c>
      <c r="D1134" s="22"/>
      <c r="E1134" s="23" t="str">
        <f t="shared" si="3646"/>
        <v>04</v>
      </c>
      <c r="F1134" s="22"/>
      <c r="G1134" s="22"/>
      <c r="H1134" s="24" t="s">
        <v>85</v>
      </c>
      <c r="I1134" s="25">
        <f t="shared" ref="I1134:S1134" si="3659">I1159+I1135</f>
        <v>20805.400000000001</v>
      </c>
      <c r="J1134" s="25">
        <f t="shared" si="3659"/>
        <v>19942.400000000001</v>
      </c>
      <c r="K1134" s="25">
        <f t="shared" si="3659"/>
        <v>19942.400000000001</v>
      </c>
      <c r="L1134" s="25">
        <f t="shared" si="3659"/>
        <v>0</v>
      </c>
      <c r="M1134" s="25">
        <f t="shared" si="3659"/>
        <v>0</v>
      </c>
      <c r="N1134" s="25">
        <f t="shared" si="3659"/>
        <v>0</v>
      </c>
      <c r="O1134" s="25">
        <f t="shared" si="3659"/>
        <v>0</v>
      </c>
      <c r="P1134" s="25">
        <f t="shared" si="3659"/>
        <v>0</v>
      </c>
      <c r="Q1134" s="25">
        <f t="shared" si="3659"/>
        <v>2059.6669999999999</v>
      </c>
      <c r="R1134" s="25">
        <f t="shared" si="3659"/>
        <v>0</v>
      </c>
      <c r="S1134" s="25">
        <f t="shared" si="3659"/>
        <v>97</v>
      </c>
      <c r="T1134" s="25">
        <f t="shared" si="3647"/>
        <v>22962.067000000003</v>
      </c>
      <c r="U1134" s="25">
        <f t="shared" si="3414"/>
        <v>19942.400000000001</v>
      </c>
      <c r="V1134" s="25">
        <f t="shared" si="3415"/>
        <v>19942.400000000001</v>
      </c>
      <c r="W1134" s="25">
        <f t="shared" ref="W1134:AT1134" si="3660">W1159+W1135</f>
        <v>0</v>
      </c>
      <c r="X1134" s="25">
        <f t="shared" si="3660"/>
        <v>0</v>
      </c>
      <c r="Y1134" s="25">
        <f t="shared" si="3660"/>
        <v>0</v>
      </c>
      <c r="Z1134" s="25">
        <f t="shared" si="3660"/>
        <v>97</v>
      </c>
      <c r="AA1134" s="25">
        <f t="shared" si="3660"/>
        <v>0</v>
      </c>
      <c r="AB1134" s="25">
        <f t="shared" si="3660"/>
        <v>0</v>
      </c>
      <c r="AC1134" s="25">
        <f t="shared" si="3660"/>
        <v>0</v>
      </c>
      <c r="AD1134" s="25">
        <f t="shared" si="3660"/>
        <v>0</v>
      </c>
      <c r="AE1134" s="25">
        <f t="shared" si="3660"/>
        <v>0</v>
      </c>
      <c r="AF1134" s="26">
        <f t="shared" si="3660"/>
        <v>48647.701439999997</v>
      </c>
      <c r="AG1134" s="26">
        <f t="shared" si="3660"/>
        <v>0</v>
      </c>
      <c r="AH1134" s="26">
        <f t="shared" si="3660"/>
        <v>0</v>
      </c>
      <c r="AI1134" s="26">
        <f t="shared" si="3660"/>
        <v>0</v>
      </c>
      <c r="AJ1134" s="26">
        <f t="shared" si="3660"/>
        <v>0</v>
      </c>
      <c r="AK1134" s="26">
        <f t="shared" si="3660"/>
        <v>0</v>
      </c>
      <c r="AL1134" s="26">
        <f t="shared" si="3660"/>
        <v>48130.283059999994</v>
      </c>
      <c r="AM1134" s="26">
        <f t="shared" si="3660"/>
        <v>0</v>
      </c>
      <c r="AN1134" s="26">
        <f t="shared" si="3660"/>
        <v>0</v>
      </c>
      <c r="AO1134" s="27">
        <f t="shared" si="3660"/>
        <v>23362.198920000003</v>
      </c>
      <c r="AP1134" s="27">
        <f t="shared" si="3660"/>
        <v>50881.068249999997</v>
      </c>
      <c r="AQ1134" s="27">
        <f t="shared" si="3660"/>
        <v>0</v>
      </c>
      <c r="AR1134" s="27">
        <f t="shared" si="3660"/>
        <v>0</v>
      </c>
      <c r="AS1134" s="27">
        <f t="shared" si="3660"/>
        <v>0</v>
      </c>
      <c r="AT1134" s="27">
        <f t="shared" si="3660"/>
        <v>0</v>
      </c>
      <c r="AU1134" s="27">
        <f t="shared" si="3648"/>
        <v>50881.068249999997</v>
      </c>
      <c r="AV1134" s="27">
        <f t="shared" si="3649"/>
        <v>-27919.001249999994</v>
      </c>
      <c r="AW1134" s="27">
        <f t="shared" si="3650"/>
        <v>23059.067000000003</v>
      </c>
      <c r="AX1134" s="27">
        <f t="shared" si="3651"/>
        <v>19942.400000000001</v>
      </c>
      <c r="AY1134" s="27">
        <f t="shared" si="3652"/>
        <v>19942.400000000001</v>
      </c>
      <c r="AZ1134" s="27">
        <f>AZ1159+AZ1135</f>
        <v>0</v>
      </c>
      <c r="BA1134" s="28">
        <f t="shared" si="3653"/>
        <v>98.936397065669865</v>
      </c>
      <c r="BB1134" s="20"/>
    </row>
    <row r="1135" spans="2:54" s="30" customFormat="1" x14ac:dyDescent="0.3">
      <c r="B1135" s="31" t="s">
        <v>558</v>
      </c>
      <c r="C1135" s="31" t="s">
        <v>84</v>
      </c>
      <c r="D1135" s="31" t="s">
        <v>86</v>
      </c>
      <c r="E1135" s="29" t="str">
        <f t="shared" si="3646"/>
        <v>0409</v>
      </c>
      <c r="F1135" s="31"/>
      <c r="G1135" s="31"/>
      <c r="H1135" s="32" t="s">
        <v>87</v>
      </c>
      <c r="I1135" s="33">
        <f t="shared" ref="I1135:N1135" si="3661">I1136+I1141</f>
        <v>19851.2</v>
      </c>
      <c r="J1135" s="33">
        <f t="shared" si="3661"/>
        <v>19851.2</v>
      </c>
      <c r="K1135" s="33">
        <f t="shared" si="3661"/>
        <v>19851.2</v>
      </c>
      <c r="L1135" s="33">
        <f t="shared" si="3661"/>
        <v>0</v>
      </c>
      <c r="M1135" s="33">
        <f t="shared" si="3661"/>
        <v>0</v>
      </c>
      <c r="N1135" s="33">
        <f t="shared" si="3661"/>
        <v>0</v>
      </c>
      <c r="O1135" s="33">
        <f>O1136+O1141+O1154</f>
        <v>0</v>
      </c>
      <c r="P1135" s="33">
        <f>P1136+P1141+P1154</f>
        <v>0</v>
      </c>
      <c r="Q1135" s="33">
        <f>Q1136+Q1141+Q1154</f>
        <v>0</v>
      </c>
      <c r="R1135" s="33">
        <f>R1136+R1141+R1154</f>
        <v>0</v>
      </c>
      <c r="S1135" s="33">
        <f>S1136+S1141</f>
        <v>97</v>
      </c>
      <c r="T1135" s="33">
        <f t="shared" si="3647"/>
        <v>19948.2</v>
      </c>
      <c r="U1135" s="33">
        <f t="shared" si="3414"/>
        <v>19851.2</v>
      </c>
      <c r="V1135" s="33">
        <f t="shared" si="3415"/>
        <v>19851.2</v>
      </c>
      <c r="W1135" s="33">
        <f t="shared" ref="W1135:AE1135" si="3662">W1136+W1141</f>
        <v>0</v>
      </c>
      <c r="X1135" s="33">
        <f t="shared" si="3662"/>
        <v>0</v>
      </c>
      <c r="Y1135" s="33">
        <f t="shared" si="3662"/>
        <v>0</v>
      </c>
      <c r="Z1135" s="33">
        <f t="shared" si="3662"/>
        <v>97</v>
      </c>
      <c r="AA1135" s="33">
        <f t="shared" si="3662"/>
        <v>0</v>
      </c>
      <c r="AB1135" s="33">
        <f t="shared" si="3662"/>
        <v>0</v>
      </c>
      <c r="AC1135" s="33">
        <f t="shared" si="3662"/>
        <v>0</v>
      </c>
      <c r="AD1135" s="33">
        <f t="shared" si="3662"/>
        <v>0</v>
      </c>
      <c r="AE1135" s="33">
        <f t="shared" si="3662"/>
        <v>0</v>
      </c>
      <c r="AF1135" s="34">
        <f t="shared" ref="AF1135:AT1135" si="3663">AF1136+AF1141+AF1154</f>
        <v>47867.201249999998</v>
      </c>
      <c r="AG1135" s="34">
        <f t="shared" si="3663"/>
        <v>0</v>
      </c>
      <c r="AH1135" s="34">
        <f t="shared" si="3663"/>
        <v>0</v>
      </c>
      <c r="AI1135" s="34">
        <f t="shared" si="3663"/>
        <v>0</v>
      </c>
      <c r="AJ1135" s="34">
        <f t="shared" si="3663"/>
        <v>0</v>
      </c>
      <c r="AK1135" s="34">
        <f t="shared" si="3663"/>
        <v>0</v>
      </c>
      <c r="AL1135" s="34">
        <f t="shared" si="3663"/>
        <v>47349.783059999994</v>
      </c>
      <c r="AM1135" s="34">
        <f t="shared" si="3663"/>
        <v>0</v>
      </c>
      <c r="AN1135" s="34">
        <f t="shared" si="3663"/>
        <v>0</v>
      </c>
      <c r="AO1135" s="35">
        <f t="shared" si="3663"/>
        <v>23223.698920000003</v>
      </c>
      <c r="AP1135" s="36">
        <f t="shared" si="3663"/>
        <v>47867.201249999998</v>
      </c>
      <c r="AQ1135" s="36">
        <f t="shared" si="3663"/>
        <v>0</v>
      </c>
      <c r="AR1135" s="36">
        <f t="shared" si="3663"/>
        <v>0</v>
      </c>
      <c r="AS1135" s="36">
        <f t="shared" si="3663"/>
        <v>0</v>
      </c>
      <c r="AT1135" s="36">
        <f t="shared" si="3663"/>
        <v>0</v>
      </c>
      <c r="AU1135" s="36">
        <f t="shared" si="3648"/>
        <v>47867.201249999998</v>
      </c>
      <c r="AV1135" s="36">
        <f t="shared" si="3649"/>
        <v>-27919.001249999998</v>
      </c>
      <c r="AW1135" s="36">
        <f t="shared" si="3650"/>
        <v>20045.2</v>
      </c>
      <c r="AX1135" s="36">
        <f t="shared" si="3651"/>
        <v>19851.2</v>
      </c>
      <c r="AY1135" s="36">
        <f t="shared" si="3652"/>
        <v>19851.2</v>
      </c>
      <c r="AZ1135" s="36">
        <f>AZ1136+AZ1141</f>
        <v>0</v>
      </c>
      <c r="BA1135" s="37">
        <f t="shared" si="3653"/>
        <v>98.919054850736643</v>
      </c>
      <c r="BB1135" s="20"/>
    </row>
    <row r="1136" spans="2:54" ht="31.2" x14ac:dyDescent="0.3">
      <c r="B1136" s="38" t="s">
        <v>558</v>
      </c>
      <c r="C1136" s="38" t="s">
        <v>84</v>
      </c>
      <c r="D1136" s="38" t="s">
        <v>86</v>
      </c>
      <c r="E1136" s="39" t="str">
        <f t="shared" si="3646"/>
        <v>0409</v>
      </c>
      <c r="F1136" s="38" t="s">
        <v>96</v>
      </c>
      <c r="G1136" s="39"/>
      <c r="H1136" s="40" t="s">
        <v>97</v>
      </c>
      <c r="I1136" s="18">
        <f t="shared" ref="I1136:I1142" si="3664">I1137</f>
        <v>3910.7</v>
      </c>
      <c r="J1136" s="18">
        <f t="shared" ref="J1136:J1142" si="3665">J1137</f>
        <v>3910.7</v>
      </c>
      <c r="K1136" s="18">
        <f t="shared" ref="K1136:K1142" si="3666">K1137</f>
        <v>3910.7</v>
      </c>
      <c r="L1136" s="18">
        <f t="shared" ref="L1136:L1142" si="3667">L1137</f>
        <v>0</v>
      </c>
      <c r="M1136" s="18">
        <f t="shared" ref="M1136:M1142" si="3668">M1137</f>
        <v>0</v>
      </c>
      <c r="N1136" s="18">
        <f t="shared" ref="N1136:N1142" si="3669">N1137</f>
        <v>0</v>
      </c>
      <c r="O1136" s="18">
        <f t="shared" ref="O1136:O1139" si="3670">O1137</f>
        <v>0</v>
      </c>
      <c r="P1136" s="18">
        <f t="shared" ref="P1136:P1139" si="3671">P1137</f>
        <v>0</v>
      </c>
      <c r="Q1136" s="18">
        <f t="shared" ref="Q1136:Q1139" si="3672">Q1137</f>
        <v>0</v>
      </c>
      <c r="R1136" s="18">
        <f t="shared" ref="R1136:R1139" si="3673">R1137</f>
        <v>0</v>
      </c>
      <c r="S1136" s="18">
        <f t="shared" ref="S1136:S1139" si="3674">S1137</f>
        <v>0</v>
      </c>
      <c r="T1136" s="18">
        <f t="shared" si="3647"/>
        <v>3910.7</v>
      </c>
      <c r="U1136" s="18">
        <f t="shared" si="3414"/>
        <v>3910.7</v>
      </c>
      <c r="V1136" s="18">
        <f t="shared" si="3415"/>
        <v>3910.7</v>
      </c>
      <c r="W1136" s="18">
        <f t="shared" ref="W1136:W1139" si="3675">W1137</f>
        <v>0</v>
      </c>
      <c r="X1136" s="18">
        <f t="shared" ref="X1136:X1139" si="3676">X1137</f>
        <v>0</v>
      </c>
      <c r="Y1136" s="18">
        <f t="shared" ref="Y1136:Y1139" si="3677">Y1137</f>
        <v>0</v>
      </c>
      <c r="Z1136" s="18">
        <f t="shared" ref="Z1136:Z1139" si="3678">Z1137</f>
        <v>0</v>
      </c>
      <c r="AA1136" s="18">
        <f t="shared" ref="AA1136:AA1139" si="3679">AA1137</f>
        <v>0</v>
      </c>
      <c r="AB1136" s="18">
        <f t="shared" ref="AB1136:AB1139" si="3680">AB1137</f>
        <v>0</v>
      </c>
      <c r="AC1136" s="18">
        <f t="shared" ref="AC1136:AC1139" si="3681">AC1137</f>
        <v>0</v>
      </c>
      <c r="AD1136" s="18">
        <f t="shared" ref="AD1136:AD1139" si="3682">AD1137</f>
        <v>0</v>
      </c>
      <c r="AE1136" s="18">
        <f t="shared" ref="AE1136:AE1139" si="3683">AE1137</f>
        <v>0</v>
      </c>
      <c r="AF1136" s="41">
        <f t="shared" ref="AF1136:AF1139" si="3684">AF1137</f>
        <v>1854.02523</v>
      </c>
      <c r="AG1136" s="41">
        <f t="shared" ref="AG1136:AG1139" si="3685">AG1137</f>
        <v>0</v>
      </c>
      <c r="AH1136" s="41">
        <f t="shared" ref="AH1136:AH1139" si="3686">AH1137</f>
        <v>0</v>
      </c>
      <c r="AI1136" s="41">
        <f t="shared" ref="AI1136:AI1139" si="3687">AI1137</f>
        <v>0</v>
      </c>
      <c r="AJ1136" s="41">
        <f t="shared" ref="AJ1136:AJ1139" si="3688">AJ1137</f>
        <v>0</v>
      </c>
      <c r="AK1136" s="41">
        <f t="shared" ref="AK1136:AK1139" si="3689">AK1137</f>
        <v>0</v>
      </c>
      <c r="AL1136" s="41">
        <f t="shared" ref="AL1136:AL1139" si="3690">AL1137</f>
        <v>1509.3990200000001</v>
      </c>
      <c r="AM1136" s="41">
        <f t="shared" ref="AM1136:AM1139" si="3691">AM1137</f>
        <v>0</v>
      </c>
      <c r="AN1136" s="41">
        <f t="shared" ref="AN1136:AN1139" si="3692">AN1137</f>
        <v>0</v>
      </c>
      <c r="AO1136" s="42">
        <f t="shared" ref="AO1136:AO1139" si="3693">AO1137</f>
        <v>0</v>
      </c>
      <c r="AP1136" s="42">
        <f t="shared" ref="AP1136:AP1139" si="3694">AP1137</f>
        <v>1854.02523</v>
      </c>
      <c r="AQ1136" s="42">
        <f t="shared" ref="AQ1136:AQ1139" si="3695">AQ1137</f>
        <v>0</v>
      </c>
      <c r="AR1136" s="42">
        <f t="shared" ref="AR1136:AR1139" si="3696">AR1137</f>
        <v>0</v>
      </c>
      <c r="AS1136" s="42">
        <f t="shared" ref="AS1136:AS1139" si="3697">AS1137</f>
        <v>0</v>
      </c>
      <c r="AT1136" s="42">
        <f t="shared" ref="AT1136:AT1139" si="3698">AT1137</f>
        <v>0</v>
      </c>
      <c r="AU1136" s="42">
        <f t="shared" si="3648"/>
        <v>1854.02523</v>
      </c>
      <c r="AV1136" s="42">
        <f t="shared" si="3649"/>
        <v>2056.6747699999996</v>
      </c>
      <c r="AW1136" s="42">
        <f t="shared" si="3650"/>
        <v>3910.7</v>
      </c>
      <c r="AX1136" s="42">
        <f t="shared" si="3651"/>
        <v>3910.7</v>
      </c>
      <c r="AY1136" s="42">
        <f t="shared" si="3652"/>
        <v>3910.7</v>
      </c>
      <c r="AZ1136" s="42">
        <f t="shared" ref="AZ1136:AZ1139" si="3699">AZ1137</f>
        <v>0</v>
      </c>
      <c r="BA1136" s="43">
        <f t="shared" si="3653"/>
        <v>81.411999986645284</v>
      </c>
      <c r="BB1136" s="20"/>
    </row>
    <row r="1137" spans="2:54" x14ac:dyDescent="0.3">
      <c r="B1137" s="38" t="s">
        <v>558</v>
      </c>
      <c r="C1137" s="38" t="s">
        <v>84</v>
      </c>
      <c r="D1137" s="38" t="s">
        <v>86</v>
      </c>
      <c r="E1137" s="39" t="str">
        <f t="shared" si="3646"/>
        <v>0409</v>
      </c>
      <c r="F1137" s="38" t="s">
        <v>98</v>
      </c>
      <c r="G1137" s="39"/>
      <c r="H1137" s="40" t="s">
        <v>49</v>
      </c>
      <c r="I1137" s="18">
        <f t="shared" si="3664"/>
        <v>3910.7</v>
      </c>
      <c r="J1137" s="18">
        <f t="shared" si="3665"/>
        <v>3910.7</v>
      </c>
      <c r="K1137" s="18">
        <f t="shared" si="3666"/>
        <v>3910.7</v>
      </c>
      <c r="L1137" s="18">
        <f t="shared" si="3667"/>
        <v>0</v>
      </c>
      <c r="M1137" s="18">
        <f t="shared" si="3668"/>
        <v>0</v>
      </c>
      <c r="N1137" s="18">
        <f t="shared" si="3669"/>
        <v>0</v>
      </c>
      <c r="O1137" s="18">
        <f t="shared" si="3670"/>
        <v>0</v>
      </c>
      <c r="P1137" s="18">
        <f t="shared" si="3671"/>
        <v>0</v>
      </c>
      <c r="Q1137" s="18">
        <f t="shared" si="3672"/>
        <v>0</v>
      </c>
      <c r="R1137" s="18">
        <f t="shared" si="3673"/>
        <v>0</v>
      </c>
      <c r="S1137" s="18">
        <f t="shared" si="3674"/>
        <v>0</v>
      </c>
      <c r="T1137" s="18">
        <f t="shared" si="3647"/>
        <v>3910.7</v>
      </c>
      <c r="U1137" s="18">
        <f t="shared" si="3414"/>
        <v>3910.7</v>
      </c>
      <c r="V1137" s="18">
        <f t="shared" si="3415"/>
        <v>3910.7</v>
      </c>
      <c r="W1137" s="18">
        <f t="shared" si="3675"/>
        <v>0</v>
      </c>
      <c r="X1137" s="18">
        <f t="shared" si="3676"/>
        <v>0</v>
      </c>
      <c r="Y1137" s="18">
        <f t="shared" si="3677"/>
        <v>0</v>
      </c>
      <c r="Z1137" s="18">
        <f t="shared" si="3678"/>
        <v>0</v>
      </c>
      <c r="AA1137" s="18">
        <f t="shared" si="3679"/>
        <v>0</v>
      </c>
      <c r="AB1137" s="18">
        <f t="shared" si="3680"/>
        <v>0</v>
      </c>
      <c r="AC1137" s="18">
        <f t="shared" si="3681"/>
        <v>0</v>
      </c>
      <c r="AD1137" s="18">
        <f t="shared" si="3682"/>
        <v>0</v>
      </c>
      <c r="AE1137" s="18">
        <f t="shared" si="3683"/>
        <v>0</v>
      </c>
      <c r="AF1137" s="41">
        <f t="shared" si="3684"/>
        <v>1854.02523</v>
      </c>
      <c r="AG1137" s="41">
        <f t="shared" si="3685"/>
        <v>0</v>
      </c>
      <c r="AH1137" s="41">
        <f t="shared" si="3686"/>
        <v>0</v>
      </c>
      <c r="AI1137" s="41">
        <f t="shared" si="3687"/>
        <v>0</v>
      </c>
      <c r="AJ1137" s="41">
        <f t="shared" si="3688"/>
        <v>0</v>
      </c>
      <c r="AK1137" s="41">
        <f t="shared" si="3689"/>
        <v>0</v>
      </c>
      <c r="AL1137" s="41">
        <f t="shared" si="3690"/>
        <v>1509.3990200000001</v>
      </c>
      <c r="AM1137" s="41">
        <f t="shared" si="3691"/>
        <v>0</v>
      </c>
      <c r="AN1137" s="41">
        <f t="shared" si="3692"/>
        <v>0</v>
      </c>
      <c r="AO1137" s="14">
        <f t="shared" si="3693"/>
        <v>0</v>
      </c>
      <c r="AP1137" s="42">
        <f t="shared" si="3694"/>
        <v>1854.02523</v>
      </c>
      <c r="AQ1137" s="42">
        <f t="shared" si="3695"/>
        <v>0</v>
      </c>
      <c r="AR1137" s="42">
        <f t="shared" si="3696"/>
        <v>0</v>
      </c>
      <c r="AS1137" s="42">
        <f t="shared" si="3697"/>
        <v>0</v>
      </c>
      <c r="AT1137" s="42">
        <f t="shared" si="3698"/>
        <v>0</v>
      </c>
      <c r="AU1137" s="42">
        <f t="shared" si="3648"/>
        <v>1854.02523</v>
      </c>
      <c r="AV1137" s="42">
        <f t="shared" si="3649"/>
        <v>2056.6747699999996</v>
      </c>
      <c r="AW1137" s="42">
        <f t="shared" si="3650"/>
        <v>3910.7</v>
      </c>
      <c r="AX1137" s="42">
        <f t="shared" si="3651"/>
        <v>3910.7</v>
      </c>
      <c r="AY1137" s="42">
        <f t="shared" si="3652"/>
        <v>3910.7</v>
      </c>
      <c r="AZ1137" s="42">
        <f t="shared" si="3699"/>
        <v>0</v>
      </c>
      <c r="BA1137" s="43">
        <f t="shared" si="3653"/>
        <v>81.411999986645284</v>
      </c>
      <c r="BB1137" s="20"/>
    </row>
    <row r="1138" spans="2:54" ht="31.2" x14ac:dyDescent="0.3">
      <c r="B1138" s="38" t="s">
        <v>558</v>
      </c>
      <c r="C1138" s="38" t="s">
        <v>84</v>
      </c>
      <c r="D1138" s="38" t="s">
        <v>86</v>
      </c>
      <c r="E1138" s="39" t="str">
        <f t="shared" si="3646"/>
        <v>0409</v>
      </c>
      <c r="F1138" s="38" t="s">
        <v>509</v>
      </c>
      <c r="G1138" s="39"/>
      <c r="H1138" s="40" t="s">
        <v>510</v>
      </c>
      <c r="I1138" s="18">
        <f t="shared" si="3664"/>
        <v>3910.7</v>
      </c>
      <c r="J1138" s="18">
        <f t="shared" si="3665"/>
        <v>3910.7</v>
      </c>
      <c r="K1138" s="18">
        <f t="shared" si="3666"/>
        <v>3910.7</v>
      </c>
      <c r="L1138" s="18">
        <f t="shared" si="3667"/>
        <v>0</v>
      </c>
      <c r="M1138" s="18">
        <f t="shared" si="3668"/>
        <v>0</v>
      </c>
      <c r="N1138" s="18">
        <f t="shared" si="3669"/>
        <v>0</v>
      </c>
      <c r="O1138" s="18">
        <f t="shared" si="3670"/>
        <v>0</v>
      </c>
      <c r="P1138" s="18">
        <f t="shared" si="3671"/>
        <v>0</v>
      </c>
      <c r="Q1138" s="18">
        <f t="shared" si="3672"/>
        <v>0</v>
      </c>
      <c r="R1138" s="18">
        <f t="shared" si="3673"/>
        <v>0</v>
      </c>
      <c r="S1138" s="18">
        <f t="shared" si="3674"/>
        <v>0</v>
      </c>
      <c r="T1138" s="18">
        <f t="shared" si="3647"/>
        <v>3910.7</v>
      </c>
      <c r="U1138" s="18">
        <f t="shared" ref="U1138:U1149" si="3700">J1138+M1138</f>
        <v>3910.7</v>
      </c>
      <c r="V1138" s="18">
        <f t="shared" ref="V1138:V1149" si="3701">K1138+N1138</f>
        <v>3910.7</v>
      </c>
      <c r="W1138" s="18">
        <f t="shared" si="3675"/>
        <v>0</v>
      </c>
      <c r="X1138" s="18">
        <f t="shared" si="3676"/>
        <v>0</v>
      </c>
      <c r="Y1138" s="18">
        <f t="shared" si="3677"/>
        <v>0</v>
      </c>
      <c r="Z1138" s="18">
        <f t="shared" si="3678"/>
        <v>0</v>
      </c>
      <c r="AA1138" s="18">
        <f t="shared" si="3679"/>
        <v>0</v>
      </c>
      <c r="AB1138" s="18">
        <f t="shared" si="3680"/>
        <v>0</v>
      </c>
      <c r="AC1138" s="18">
        <f t="shared" si="3681"/>
        <v>0</v>
      </c>
      <c r="AD1138" s="18">
        <f t="shared" si="3682"/>
        <v>0</v>
      </c>
      <c r="AE1138" s="18">
        <f t="shared" si="3683"/>
        <v>0</v>
      </c>
      <c r="AF1138" s="41">
        <f t="shared" si="3684"/>
        <v>1854.02523</v>
      </c>
      <c r="AG1138" s="41">
        <f t="shared" si="3685"/>
        <v>0</v>
      </c>
      <c r="AH1138" s="41">
        <f t="shared" si="3686"/>
        <v>0</v>
      </c>
      <c r="AI1138" s="41">
        <f t="shared" si="3687"/>
        <v>0</v>
      </c>
      <c r="AJ1138" s="41">
        <f t="shared" si="3688"/>
        <v>0</v>
      </c>
      <c r="AK1138" s="41">
        <f t="shared" si="3689"/>
        <v>0</v>
      </c>
      <c r="AL1138" s="41">
        <f t="shared" si="3690"/>
        <v>1509.3990200000001</v>
      </c>
      <c r="AM1138" s="41">
        <f t="shared" si="3691"/>
        <v>0</v>
      </c>
      <c r="AN1138" s="41">
        <f t="shared" si="3692"/>
        <v>0</v>
      </c>
      <c r="AO1138" s="42">
        <f t="shared" si="3693"/>
        <v>0</v>
      </c>
      <c r="AP1138" s="42">
        <f t="shared" si="3694"/>
        <v>1854.02523</v>
      </c>
      <c r="AQ1138" s="42">
        <f t="shared" si="3695"/>
        <v>0</v>
      </c>
      <c r="AR1138" s="42">
        <f t="shared" si="3696"/>
        <v>0</v>
      </c>
      <c r="AS1138" s="42">
        <f t="shared" si="3697"/>
        <v>0</v>
      </c>
      <c r="AT1138" s="42">
        <f t="shared" si="3698"/>
        <v>0</v>
      </c>
      <c r="AU1138" s="42">
        <f t="shared" si="3648"/>
        <v>1854.02523</v>
      </c>
      <c r="AV1138" s="42">
        <f t="shared" si="3649"/>
        <v>2056.6747699999996</v>
      </c>
      <c r="AW1138" s="42">
        <f t="shared" si="3650"/>
        <v>3910.7</v>
      </c>
      <c r="AX1138" s="42">
        <f t="shared" si="3651"/>
        <v>3910.7</v>
      </c>
      <c r="AY1138" s="42">
        <f t="shared" si="3652"/>
        <v>3910.7</v>
      </c>
      <c r="AZ1138" s="42">
        <f t="shared" si="3699"/>
        <v>0</v>
      </c>
      <c r="BA1138" s="43">
        <f t="shared" si="3653"/>
        <v>81.411999986645284</v>
      </c>
      <c r="BB1138" s="20"/>
    </row>
    <row r="1139" spans="2:54" ht="31.2" x14ac:dyDescent="0.3">
      <c r="B1139" s="38" t="s">
        <v>558</v>
      </c>
      <c r="C1139" s="38" t="s">
        <v>84</v>
      </c>
      <c r="D1139" s="38" t="s">
        <v>86</v>
      </c>
      <c r="E1139" s="39" t="str">
        <f t="shared" si="3646"/>
        <v>0409</v>
      </c>
      <c r="F1139" s="38" t="s">
        <v>511</v>
      </c>
      <c r="G1139" s="39"/>
      <c r="H1139" s="40" t="s">
        <v>512</v>
      </c>
      <c r="I1139" s="18">
        <f t="shared" si="3664"/>
        <v>3910.7</v>
      </c>
      <c r="J1139" s="18">
        <f t="shared" si="3665"/>
        <v>3910.7</v>
      </c>
      <c r="K1139" s="18">
        <f t="shared" si="3666"/>
        <v>3910.7</v>
      </c>
      <c r="L1139" s="18">
        <f t="shared" si="3667"/>
        <v>0</v>
      </c>
      <c r="M1139" s="18">
        <f t="shared" si="3668"/>
        <v>0</v>
      </c>
      <c r="N1139" s="18">
        <f t="shared" si="3669"/>
        <v>0</v>
      </c>
      <c r="O1139" s="18">
        <f t="shared" si="3670"/>
        <v>0</v>
      </c>
      <c r="P1139" s="18">
        <f t="shared" si="3671"/>
        <v>0</v>
      </c>
      <c r="Q1139" s="18">
        <f t="shared" si="3672"/>
        <v>0</v>
      </c>
      <c r="R1139" s="18">
        <f t="shared" si="3673"/>
        <v>0</v>
      </c>
      <c r="S1139" s="18">
        <f t="shared" si="3674"/>
        <v>0</v>
      </c>
      <c r="T1139" s="18">
        <f t="shared" si="3647"/>
        <v>3910.7</v>
      </c>
      <c r="U1139" s="18">
        <f t="shared" si="3700"/>
        <v>3910.7</v>
      </c>
      <c r="V1139" s="18">
        <f t="shared" si="3701"/>
        <v>3910.7</v>
      </c>
      <c r="W1139" s="18">
        <f t="shared" si="3675"/>
        <v>0</v>
      </c>
      <c r="X1139" s="18">
        <f t="shared" si="3676"/>
        <v>0</v>
      </c>
      <c r="Y1139" s="18">
        <f t="shared" si="3677"/>
        <v>0</v>
      </c>
      <c r="Z1139" s="18">
        <f t="shared" si="3678"/>
        <v>0</v>
      </c>
      <c r="AA1139" s="18">
        <f t="shared" si="3679"/>
        <v>0</v>
      </c>
      <c r="AB1139" s="18">
        <f t="shared" si="3680"/>
        <v>0</v>
      </c>
      <c r="AC1139" s="18">
        <f t="shared" si="3681"/>
        <v>0</v>
      </c>
      <c r="AD1139" s="18">
        <f t="shared" si="3682"/>
        <v>0</v>
      </c>
      <c r="AE1139" s="18">
        <f t="shared" si="3683"/>
        <v>0</v>
      </c>
      <c r="AF1139" s="41">
        <f t="shared" si="3684"/>
        <v>1854.02523</v>
      </c>
      <c r="AG1139" s="41">
        <f t="shared" si="3685"/>
        <v>0</v>
      </c>
      <c r="AH1139" s="41">
        <f t="shared" si="3686"/>
        <v>0</v>
      </c>
      <c r="AI1139" s="41">
        <f t="shared" si="3687"/>
        <v>0</v>
      </c>
      <c r="AJ1139" s="41">
        <f t="shared" si="3688"/>
        <v>0</v>
      </c>
      <c r="AK1139" s="41">
        <f t="shared" si="3689"/>
        <v>0</v>
      </c>
      <c r="AL1139" s="41">
        <f t="shared" si="3690"/>
        <v>1509.3990200000001</v>
      </c>
      <c r="AM1139" s="41">
        <f t="shared" si="3691"/>
        <v>0</v>
      </c>
      <c r="AN1139" s="41">
        <f t="shared" si="3692"/>
        <v>0</v>
      </c>
      <c r="AO1139" s="14">
        <f t="shared" si="3693"/>
        <v>0</v>
      </c>
      <c r="AP1139" s="42">
        <f t="shared" si="3694"/>
        <v>1854.02523</v>
      </c>
      <c r="AQ1139" s="42">
        <f t="shared" si="3695"/>
        <v>0</v>
      </c>
      <c r="AR1139" s="42">
        <f t="shared" si="3696"/>
        <v>0</v>
      </c>
      <c r="AS1139" s="42">
        <f t="shared" si="3697"/>
        <v>0</v>
      </c>
      <c r="AT1139" s="42">
        <f t="shared" si="3698"/>
        <v>0</v>
      </c>
      <c r="AU1139" s="42">
        <f t="shared" si="3648"/>
        <v>1854.02523</v>
      </c>
      <c r="AV1139" s="42">
        <f t="shared" si="3649"/>
        <v>2056.6747699999996</v>
      </c>
      <c r="AW1139" s="42">
        <f t="shared" si="3650"/>
        <v>3910.7</v>
      </c>
      <c r="AX1139" s="42">
        <f t="shared" si="3651"/>
        <v>3910.7</v>
      </c>
      <c r="AY1139" s="42">
        <f t="shared" si="3652"/>
        <v>3910.7</v>
      </c>
      <c r="AZ1139" s="42">
        <f t="shared" si="3699"/>
        <v>0</v>
      </c>
      <c r="BA1139" s="43">
        <f t="shared" si="3653"/>
        <v>81.411999986645284</v>
      </c>
      <c r="BB1139" s="20"/>
    </row>
    <row r="1140" spans="2:54" ht="31.2" x14ac:dyDescent="0.3">
      <c r="B1140" s="38" t="s">
        <v>558</v>
      </c>
      <c r="C1140" s="38" t="s">
        <v>84</v>
      </c>
      <c r="D1140" s="38" t="s">
        <v>86</v>
      </c>
      <c r="E1140" s="39" t="str">
        <f t="shared" si="3646"/>
        <v>0409</v>
      </c>
      <c r="F1140" s="38" t="s">
        <v>511</v>
      </c>
      <c r="G1140" s="38" t="s">
        <v>54</v>
      </c>
      <c r="H1140" s="40" t="s">
        <v>55</v>
      </c>
      <c r="I1140" s="18">
        <v>3910.7</v>
      </c>
      <c r="J1140" s="18">
        <v>3910.7</v>
      </c>
      <c r="K1140" s="18">
        <v>3910.7</v>
      </c>
      <c r="L1140" s="18"/>
      <c r="M1140" s="18"/>
      <c r="N1140" s="18"/>
      <c r="O1140" s="18">
        <v>0</v>
      </c>
      <c r="P1140" s="18">
        <v>0</v>
      </c>
      <c r="Q1140" s="18">
        <v>0</v>
      </c>
      <c r="R1140" s="18">
        <v>0</v>
      </c>
      <c r="S1140" s="18"/>
      <c r="T1140" s="18">
        <f t="shared" si="3647"/>
        <v>3910.7</v>
      </c>
      <c r="U1140" s="18">
        <f t="shared" si="3700"/>
        <v>3910.7</v>
      </c>
      <c r="V1140" s="18">
        <f t="shared" si="3701"/>
        <v>3910.7</v>
      </c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41">
        <v>1854.02523</v>
      </c>
      <c r="AG1140" s="41"/>
      <c r="AH1140" s="41">
        <v>0</v>
      </c>
      <c r="AI1140" s="41">
        <v>0</v>
      </c>
      <c r="AJ1140" s="41">
        <v>0</v>
      </c>
      <c r="AK1140" s="41">
        <v>0</v>
      </c>
      <c r="AL1140" s="41">
        <v>1509.3990200000001</v>
      </c>
      <c r="AM1140" s="41">
        <v>0</v>
      </c>
      <c r="AN1140" s="41">
        <v>0</v>
      </c>
      <c r="AO1140" s="42">
        <v>0</v>
      </c>
      <c r="AP1140" s="42">
        <v>1854.02523</v>
      </c>
      <c r="AQ1140" s="42">
        <v>0</v>
      </c>
      <c r="AR1140" s="42">
        <v>0</v>
      </c>
      <c r="AS1140" s="42">
        <v>0</v>
      </c>
      <c r="AT1140" s="42">
        <v>0</v>
      </c>
      <c r="AU1140" s="42">
        <f t="shared" si="3648"/>
        <v>1854.02523</v>
      </c>
      <c r="AV1140" s="42">
        <f t="shared" si="3649"/>
        <v>2056.6747699999996</v>
      </c>
      <c r="AW1140" s="42">
        <f t="shared" si="3650"/>
        <v>3910.7</v>
      </c>
      <c r="AX1140" s="42">
        <f t="shared" si="3651"/>
        <v>3910.7</v>
      </c>
      <c r="AY1140" s="42">
        <f t="shared" si="3652"/>
        <v>3910.7</v>
      </c>
      <c r="AZ1140" s="42"/>
      <c r="BA1140" s="43">
        <f t="shared" si="3653"/>
        <v>81.411999986645284</v>
      </c>
      <c r="BB1140" s="44"/>
    </row>
    <row r="1141" spans="2:54" ht="31.2" x14ac:dyDescent="0.3">
      <c r="B1141" s="38" t="s">
        <v>558</v>
      </c>
      <c r="C1141" s="38" t="s">
        <v>84</v>
      </c>
      <c r="D1141" s="38" t="s">
        <v>86</v>
      </c>
      <c r="E1141" s="39" t="str">
        <f t="shared" si="3646"/>
        <v>0409</v>
      </c>
      <c r="F1141" s="38" t="s">
        <v>513</v>
      </c>
      <c r="G1141" s="39"/>
      <c r="H1141" s="40" t="s">
        <v>514</v>
      </c>
      <c r="I1141" s="18">
        <f t="shared" si="3664"/>
        <v>15940.5</v>
      </c>
      <c r="J1141" s="18">
        <f t="shared" si="3665"/>
        <v>15940.5</v>
      </c>
      <c r="K1141" s="18">
        <f t="shared" si="3666"/>
        <v>15940.5</v>
      </c>
      <c r="L1141" s="18">
        <f t="shared" si="3667"/>
        <v>0</v>
      </c>
      <c r="M1141" s="18">
        <f t="shared" si="3668"/>
        <v>0</v>
      </c>
      <c r="N1141" s="18">
        <f t="shared" si="3669"/>
        <v>0</v>
      </c>
      <c r="O1141" s="18">
        <f>O1142+O1150</f>
        <v>0</v>
      </c>
      <c r="P1141" s="18">
        <f>P1142+P1150</f>
        <v>0</v>
      </c>
      <c r="Q1141" s="18">
        <f>Q1142+Q1150</f>
        <v>0</v>
      </c>
      <c r="R1141" s="18">
        <f>R1142+R1150</f>
        <v>0</v>
      </c>
      <c r="S1141" s="18">
        <f>S1142+S1150</f>
        <v>97</v>
      </c>
      <c r="T1141" s="18">
        <f t="shared" si="3647"/>
        <v>16037.5</v>
      </c>
      <c r="U1141" s="18">
        <f t="shared" si="3700"/>
        <v>15940.5</v>
      </c>
      <c r="V1141" s="18">
        <f t="shared" si="3701"/>
        <v>15940.5</v>
      </c>
      <c r="W1141" s="18">
        <f t="shared" ref="W1141:AT1141" si="3702">W1142+W1150</f>
        <v>0</v>
      </c>
      <c r="X1141" s="18">
        <f t="shared" si="3702"/>
        <v>0</v>
      </c>
      <c r="Y1141" s="18">
        <f t="shared" si="3702"/>
        <v>0</v>
      </c>
      <c r="Z1141" s="18">
        <f t="shared" si="3702"/>
        <v>97</v>
      </c>
      <c r="AA1141" s="18">
        <f t="shared" si="3702"/>
        <v>0</v>
      </c>
      <c r="AB1141" s="18">
        <f t="shared" si="3702"/>
        <v>0</v>
      </c>
      <c r="AC1141" s="18">
        <f t="shared" si="3702"/>
        <v>0</v>
      </c>
      <c r="AD1141" s="18">
        <f t="shared" si="3702"/>
        <v>0</v>
      </c>
      <c r="AE1141" s="18">
        <f t="shared" si="3702"/>
        <v>0</v>
      </c>
      <c r="AF1141" s="41">
        <f t="shared" si="3702"/>
        <v>44313.176019999999</v>
      </c>
      <c r="AG1141" s="41">
        <f t="shared" si="3702"/>
        <v>0</v>
      </c>
      <c r="AH1141" s="41">
        <f t="shared" si="3702"/>
        <v>0</v>
      </c>
      <c r="AI1141" s="41">
        <f t="shared" si="3702"/>
        <v>0</v>
      </c>
      <c r="AJ1141" s="41">
        <f t="shared" si="3702"/>
        <v>0</v>
      </c>
      <c r="AK1141" s="41">
        <f t="shared" si="3702"/>
        <v>0</v>
      </c>
      <c r="AL1141" s="41">
        <f t="shared" si="3702"/>
        <v>44140.384039999997</v>
      </c>
      <c r="AM1141" s="41">
        <f t="shared" si="3702"/>
        <v>0</v>
      </c>
      <c r="AN1141" s="41">
        <f t="shared" si="3702"/>
        <v>0</v>
      </c>
      <c r="AO1141" s="14">
        <f t="shared" si="3702"/>
        <v>22223.698920000003</v>
      </c>
      <c r="AP1141" s="42">
        <f t="shared" si="3702"/>
        <v>44313.176019999999</v>
      </c>
      <c r="AQ1141" s="42">
        <f t="shared" si="3702"/>
        <v>0</v>
      </c>
      <c r="AR1141" s="42">
        <f t="shared" si="3702"/>
        <v>0</v>
      </c>
      <c r="AS1141" s="42">
        <f t="shared" si="3702"/>
        <v>0</v>
      </c>
      <c r="AT1141" s="42">
        <f t="shared" si="3702"/>
        <v>0</v>
      </c>
      <c r="AU1141" s="42">
        <f t="shared" si="3648"/>
        <v>44313.176019999999</v>
      </c>
      <c r="AV1141" s="42">
        <f t="shared" si="3649"/>
        <v>-28275.676019999999</v>
      </c>
      <c r="AW1141" s="42">
        <f t="shared" si="3650"/>
        <v>16134.5</v>
      </c>
      <c r="AX1141" s="42">
        <f t="shared" si="3651"/>
        <v>15940.5</v>
      </c>
      <c r="AY1141" s="42">
        <f t="shared" si="3652"/>
        <v>15940.5</v>
      </c>
      <c r="AZ1141" s="42">
        <f>AZ1142+AZ1150</f>
        <v>0</v>
      </c>
      <c r="BA1141" s="43">
        <f t="shared" si="3653"/>
        <v>99.610066360574081</v>
      </c>
      <c r="BB1141" s="20"/>
    </row>
    <row r="1142" spans="2:54" x14ac:dyDescent="0.3">
      <c r="B1142" s="38" t="s">
        <v>558</v>
      </c>
      <c r="C1142" s="38" t="s">
        <v>84</v>
      </c>
      <c r="D1142" s="38" t="s">
        <v>86</v>
      </c>
      <c r="E1142" s="39" t="str">
        <f t="shared" si="3646"/>
        <v>0409</v>
      </c>
      <c r="F1142" s="38" t="s">
        <v>515</v>
      </c>
      <c r="G1142" s="39"/>
      <c r="H1142" s="40" t="s">
        <v>109</v>
      </c>
      <c r="I1142" s="18">
        <f t="shared" si="3664"/>
        <v>15940.5</v>
      </c>
      <c r="J1142" s="18">
        <f t="shared" si="3665"/>
        <v>15940.5</v>
      </c>
      <c r="K1142" s="18">
        <f t="shared" si="3666"/>
        <v>15940.5</v>
      </c>
      <c r="L1142" s="18">
        <f t="shared" si="3667"/>
        <v>0</v>
      </c>
      <c r="M1142" s="18">
        <f t="shared" si="3668"/>
        <v>0</v>
      </c>
      <c r="N1142" s="18">
        <f t="shared" si="3669"/>
        <v>0</v>
      </c>
      <c r="O1142" s="18">
        <f>O1143</f>
        <v>0</v>
      </c>
      <c r="P1142" s="18">
        <f>P1143</f>
        <v>0</v>
      </c>
      <c r="Q1142" s="18">
        <f>Q1143</f>
        <v>0</v>
      </c>
      <c r="R1142" s="18">
        <f>R1143</f>
        <v>0</v>
      </c>
      <c r="S1142" s="18">
        <f>S1143</f>
        <v>0</v>
      </c>
      <c r="T1142" s="18">
        <f t="shared" si="3647"/>
        <v>15940.5</v>
      </c>
      <c r="U1142" s="18">
        <f t="shared" si="3700"/>
        <v>15940.5</v>
      </c>
      <c r="V1142" s="18">
        <f t="shared" si="3701"/>
        <v>15940.5</v>
      </c>
      <c r="W1142" s="18">
        <f t="shared" ref="W1142:AT1142" si="3703">W1143</f>
        <v>0</v>
      </c>
      <c r="X1142" s="18">
        <f t="shared" si="3703"/>
        <v>0</v>
      </c>
      <c r="Y1142" s="18">
        <f t="shared" si="3703"/>
        <v>0</v>
      </c>
      <c r="Z1142" s="18">
        <f t="shared" si="3703"/>
        <v>0</v>
      </c>
      <c r="AA1142" s="18">
        <f t="shared" si="3703"/>
        <v>0</v>
      </c>
      <c r="AB1142" s="18">
        <f t="shared" si="3703"/>
        <v>0</v>
      </c>
      <c r="AC1142" s="18">
        <f t="shared" si="3703"/>
        <v>0</v>
      </c>
      <c r="AD1142" s="18">
        <f t="shared" si="3703"/>
        <v>0</v>
      </c>
      <c r="AE1142" s="18">
        <f t="shared" si="3703"/>
        <v>0</v>
      </c>
      <c r="AF1142" s="41">
        <f t="shared" si="3703"/>
        <v>44313.176019999999</v>
      </c>
      <c r="AG1142" s="41">
        <f t="shared" si="3703"/>
        <v>0</v>
      </c>
      <c r="AH1142" s="41">
        <f t="shared" si="3703"/>
        <v>0</v>
      </c>
      <c r="AI1142" s="41">
        <f t="shared" si="3703"/>
        <v>0</v>
      </c>
      <c r="AJ1142" s="41">
        <f t="shared" si="3703"/>
        <v>0</v>
      </c>
      <c r="AK1142" s="41">
        <f t="shared" si="3703"/>
        <v>0</v>
      </c>
      <c r="AL1142" s="41">
        <f t="shared" si="3703"/>
        <v>44140.384039999997</v>
      </c>
      <c r="AM1142" s="41">
        <f t="shared" si="3703"/>
        <v>0</v>
      </c>
      <c r="AN1142" s="41">
        <f t="shared" si="3703"/>
        <v>0</v>
      </c>
      <c r="AO1142" s="42">
        <f t="shared" si="3703"/>
        <v>22223.698920000003</v>
      </c>
      <c r="AP1142" s="42">
        <f t="shared" si="3703"/>
        <v>44313.176019999999</v>
      </c>
      <c r="AQ1142" s="42">
        <f t="shared" si="3703"/>
        <v>0</v>
      </c>
      <c r="AR1142" s="42">
        <f t="shared" si="3703"/>
        <v>0</v>
      </c>
      <c r="AS1142" s="42">
        <f t="shared" si="3703"/>
        <v>0</v>
      </c>
      <c r="AT1142" s="42">
        <f t="shared" si="3703"/>
        <v>0</v>
      </c>
      <c r="AU1142" s="42">
        <f t="shared" si="3648"/>
        <v>44313.176019999999</v>
      </c>
      <c r="AV1142" s="42">
        <f t="shared" si="3649"/>
        <v>-28372.676019999999</v>
      </c>
      <c r="AW1142" s="42">
        <f t="shared" si="3650"/>
        <v>15940.5</v>
      </c>
      <c r="AX1142" s="42">
        <f t="shared" si="3651"/>
        <v>15940.5</v>
      </c>
      <c r="AY1142" s="42">
        <f t="shared" si="3652"/>
        <v>15940.5</v>
      </c>
      <c r="AZ1142" s="42">
        <f>AZ1143</f>
        <v>0</v>
      </c>
      <c r="BA1142" s="43">
        <f t="shared" si="3653"/>
        <v>99.610066360574081</v>
      </c>
      <c r="BB1142" s="20"/>
    </row>
    <row r="1143" spans="2:54" ht="31.2" x14ac:dyDescent="0.3">
      <c r="B1143" s="38" t="s">
        <v>558</v>
      </c>
      <c r="C1143" s="38" t="s">
        <v>84</v>
      </c>
      <c r="D1143" s="38" t="s">
        <v>86</v>
      </c>
      <c r="E1143" s="39" t="str">
        <f t="shared" si="3646"/>
        <v>0409</v>
      </c>
      <c r="F1143" s="38" t="s">
        <v>516</v>
      </c>
      <c r="G1143" s="39"/>
      <c r="H1143" s="40" t="s">
        <v>517</v>
      </c>
      <c r="I1143" s="18">
        <f t="shared" ref="I1143:N1143" si="3704">I1147</f>
        <v>15940.5</v>
      </c>
      <c r="J1143" s="18">
        <f t="shared" si="3704"/>
        <v>15940.5</v>
      </c>
      <c r="K1143" s="18">
        <f t="shared" si="3704"/>
        <v>15940.5</v>
      </c>
      <c r="L1143" s="18">
        <f t="shared" si="3704"/>
        <v>0</v>
      </c>
      <c r="M1143" s="18">
        <f t="shared" si="3704"/>
        <v>0</v>
      </c>
      <c r="N1143" s="18">
        <f t="shared" si="3704"/>
        <v>0</v>
      </c>
      <c r="O1143" s="18">
        <f>O1147+O1144</f>
        <v>0</v>
      </c>
      <c r="P1143" s="18">
        <f>P1147+P1144</f>
        <v>0</v>
      </c>
      <c r="Q1143" s="18">
        <f>Q1147</f>
        <v>0</v>
      </c>
      <c r="R1143" s="18">
        <f>R1147</f>
        <v>0</v>
      </c>
      <c r="S1143" s="18">
        <f>S1147</f>
        <v>0</v>
      </c>
      <c r="T1143" s="18">
        <f t="shared" si="3647"/>
        <v>15940.5</v>
      </c>
      <c r="U1143" s="18">
        <f t="shared" si="3700"/>
        <v>15940.5</v>
      </c>
      <c r="V1143" s="18">
        <f t="shared" si="3701"/>
        <v>15940.5</v>
      </c>
      <c r="W1143" s="18">
        <f t="shared" ref="W1143:AE1143" si="3705">W1147</f>
        <v>0</v>
      </c>
      <c r="X1143" s="18">
        <f t="shared" si="3705"/>
        <v>0</v>
      </c>
      <c r="Y1143" s="18">
        <f t="shared" si="3705"/>
        <v>0</v>
      </c>
      <c r="Z1143" s="18">
        <f t="shared" si="3705"/>
        <v>0</v>
      </c>
      <c r="AA1143" s="18">
        <f t="shared" si="3705"/>
        <v>0</v>
      </c>
      <c r="AB1143" s="18">
        <f t="shared" si="3705"/>
        <v>0</v>
      </c>
      <c r="AC1143" s="18">
        <f t="shared" si="3705"/>
        <v>0</v>
      </c>
      <c r="AD1143" s="18">
        <f t="shared" si="3705"/>
        <v>0</v>
      </c>
      <c r="AE1143" s="18">
        <f t="shared" si="3705"/>
        <v>0</v>
      </c>
      <c r="AF1143" s="41">
        <f t="shared" ref="AF1143:AT1143" si="3706">AF1147+AF1144</f>
        <v>44313.176019999999</v>
      </c>
      <c r="AG1143" s="41">
        <f t="shared" si="3706"/>
        <v>0</v>
      </c>
      <c r="AH1143" s="41">
        <f t="shared" si="3706"/>
        <v>0</v>
      </c>
      <c r="AI1143" s="41">
        <f t="shared" si="3706"/>
        <v>0</v>
      </c>
      <c r="AJ1143" s="41">
        <f t="shared" si="3706"/>
        <v>0</v>
      </c>
      <c r="AK1143" s="41">
        <f t="shared" si="3706"/>
        <v>0</v>
      </c>
      <c r="AL1143" s="41">
        <f t="shared" si="3706"/>
        <v>44140.384039999997</v>
      </c>
      <c r="AM1143" s="41">
        <f t="shared" si="3706"/>
        <v>0</v>
      </c>
      <c r="AN1143" s="41">
        <f t="shared" si="3706"/>
        <v>0</v>
      </c>
      <c r="AO1143" s="14">
        <f t="shared" si="3706"/>
        <v>22223.698920000003</v>
      </c>
      <c r="AP1143" s="42">
        <f t="shared" si="3706"/>
        <v>44313.176019999999</v>
      </c>
      <c r="AQ1143" s="42">
        <f t="shared" si="3706"/>
        <v>0</v>
      </c>
      <c r="AR1143" s="42">
        <f t="shared" si="3706"/>
        <v>0</v>
      </c>
      <c r="AS1143" s="42">
        <f t="shared" si="3706"/>
        <v>0</v>
      </c>
      <c r="AT1143" s="42">
        <f t="shared" si="3706"/>
        <v>0</v>
      </c>
      <c r="AU1143" s="42">
        <f t="shared" si="3648"/>
        <v>44313.176019999999</v>
      </c>
      <c r="AV1143" s="42">
        <f t="shared" si="3649"/>
        <v>-28372.676019999999</v>
      </c>
      <c r="AW1143" s="42">
        <f t="shared" si="3650"/>
        <v>15940.5</v>
      </c>
      <c r="AX1143" s="42">
        <f t="shared" si="3651"/>
        <v>15940.5</v>
      </c>
      <c r="AY1143" s="42">
        <f t="shared" si="3652"/>
        <v>15940.5</v>
      </c>
      <c r="AZ1143" s="42">
        <f>AZ1147</f>
        <v>0</v>
      </c>
      <c r="BA1143" s="43">
        <f t="shared" si="3653"/>
        <v>99.610066360574081</v>
      </c>
      <c r="BB1143" s="20"/>
    </row>
    <row r="1144" spans="2:54" ht="31.2" x14ac:dyDescent="0.3">
      <c r="B1144" s="38" t="s">
        <v>558</v>
      </c>
      <c r="C1144" s="38" t="s">
        <v>84</v>
      </c>
      <c r="D1144" s="38" t="s">
        <v>86</v>
      </c>
      <c r="E1144" s="39" t="str">
        <f t="shared" si="3646"/>
        <v>0409</v>
      </c>
      <c r="F1144" s="38" t="s">
        <v>518</v>
      </c>
      <c r="G1144" s="39"/>
      <c r="H1144" s="55" t="s">
        <v>519</v>
      </c>
      <c r="I1144" s="18"/>
      <c r="J1144" s="18"/>
      <c r="K1144" s="18"/>
      <c r="L1144" s="18"/>
      <c r="M1144" s="18"/>
      <c r="N1144" s="18"/>
      <c r="O1144" s="18">
        <f>O1145+O1146</f>
        <v>0</v>
      </c>
      <c r="P1144" s="18">
        <f>P1145+P1146</f>
        <v>0</v>
      </c>
      <c r="Q1144" s="18"/>
      <c r="R1144" s="18"/>
      <c r="S1144" s="18"/>
      <c r="T1144" s="18">
        <f t="shared" si="3647"/>
        <v>0</v>
      </c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41">
        <f t="shared" ref="AF1144:AT1144" si="3707">AF1145+AF1146</f>
        <v>26961.375189999999</v>
      </c>
      <c r="AG1144" s="41">
        <f t="shared" si="3707"/>
        <v>0</v>
      </c>
      <c r="AH1144" s="41">
        <f t="shared" si="3707"/>
        <v>0</v>
      </c>
      <c r="AI1144" s="41">
        <f t="shared" si="3707"/>
        <v>0</v>
      </c>
      <c r="AJ1144" s="41">
        <f t="shared" si="3707"/>
        <v>0</v>
      </c>
      <c r="AK1144" s="41">
        <f t="shared" si="3707"/>
        <v>0</v>
      </c>
      <c r="AL1144" s="41">
        <f t="shared" si="3707"/>
        <v>26961.375189999999</v>
      </c>
      <c r="AM1144" s="41">
        <f t="shared" si="3707"/>
        <v>0</v>
      </c>
      <c r="AN1144" s="41">
        <f t="shared" si="3707"/>
        <v>0</v>
      </c>
      <c r="AO1144" s="42">
        <f t="shared" si="3707"/>
        <v>7595.0945700000002</v>
      </c>
      <c r="AP1144" s="42">
        <f t="shared" si="3707"/>
        <v>26961.375189999999</v>
      </c>
      <c r="AQ1144" s="42">
        <f t="shared" si="3707"/>
        <v>0</v>
      </c>
      <c r="AR1144" s="42">
        <f t="shared" si="3707"/>
        <v>0</v>
      </c>
      <c r="AS1144" s="42">
        <f t="shared" si="3707"/>
        <v>0</v>
      </c>
      <c r="AT1144" s="42">
        <f t="shared" si="3707"/>
        <v>0</v>
      </c>
      <c r="AU1144" s="42">
        <f t="shared" si="3648"/>
        <v>26961.375189999999</v>
      </c>
      <c r="AV1144" s="42">
        <f t="shared" si="3649"/>
        <v>-26961.375189999999</v>
      </c>
      <c r="AW1144" s="42"/>
      <c r="AX1144" s="42"/>
      <c r="AY1144" s="42"/>
      <c r="AZ1144" s="42"/>
      <c r="BA1144" s="43">
        <f t="shared" si="3653"/>
        <v>100</v>
      </c>
      <c r="BB1144" s="20"/>
    </row>
    <row r="1145" spans="2:54" ht="31.2" x14ac:dyDescent="0.3">
      <c r="B1145" s="38" t="s">
        <v>558</v>
      </c>
      <c r="C1145" s="38" t="s">
        <v>84</v>
      </c>
      <c r="D1145" s="38" t="s">
        <v>86</v>
      </c>
      <c r="E1145" s="39" t="str">
        <f t="shared" si="3646"/>
        <v>0409</v>
      </c>
      <c r="F1145" s="38" t="s">
        <v>518</v>
      </c>
      <c r="G1145" s="38" t="s">
        <v>150</v>
      </c>
      <c r="H1145" s="40" t="s">
        <v>151</v>
      </c>
      <c r="I1145" s="18"/>
      <c r="J1145" s="18"/>
      <c r="K1145" s="18"/>
      <c r="L1145" s="18"/>
      <c r="M1145" s="18"/>
      <c r="N1145" s="18"/>
      <c r="O1145" s="18">
        <v>0</v>
      </c>
      <c r="P1145" s="18">
        <v>0</v>
      </c>
      <c r="Q1145" s="18"/>
      <c r="R1145" s="18"/>
      <c r="S1145" s="18"/>
      <c r="T1145" s="18">
        <f t="shared" si="3647"/>
        <v>0</v>
      </c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41">
        <v>15668.995849999999</v>
      </c>
      <c r="AG1145" s="41"/>
      <c r="AH1145" s="41">
        <v>0</v>
      </c>
      <c r="AI1145" s="41">
        <v>0</v>
      </c>
      <c r="AJ1145" s="41">
        <v>0</v>
      </c>
      <c r="AK1145" s="41">
        <v>0</v>
      </c>
      <c r="AL1145" s="41">
        <v>15668.995849999999</v>
      </c>
      <c r="AM1145" s="41">
        <v>0</v>
      </c>
      <c r="AN1145" s="41">
        <v>0</v>
      </c>
      <c r="AO1145" s="14">
        <v>913.31605000000002</v>
      </c>
      <c r="AP1145" s="42">
        <v>15668.995849999999</v>
      </c>
      <c r="AQ1145" s="42">
        <v>0</v>
      </c>
      <c r="AR1145" s="42">
        <v>0</v>
      </c>
      <c r="AS1145" s="42">
        <v>0</v>
      </c>
      <c r="AT1145" s="42">
        <v>0</v>
      </c>
      <c r="AU1145" s="42">
        <f t="shared" si="3648"/>
        <v>15668.995849999999</v>
      </c>
      <c r="AV1145" s="42">
        <f t="shared" si="3649"/>
        <v>-15668.995849999999</v>
      </c>
      <c r="AW1145" s="42"/>
      <c r="AX1145" s="42"/>
      <c r="AY1145" s="42"/>
      <c r="AZ1145" s="42"/>
      <c r="BA1145" s="43">
        <f t="shared" si="3653"/>
        <v>100</v>
      </c>
      <c r="BB1145" s="20"/>
    </row>
    <row r="1146" spans="2:54" x14ac:dyDescent="0.3">
      <c r="B1146" s="38" t="s">
        <v>558</v>
      </c>
      <c r="C1146" s="38" t="s">
        <v>84</v>
      </c>
      <c r="D1146" s="38" t="s">
        <v>86</v>
      </c>
      <c r="E1146" s="39" t="str">
        <f t="shared" si="3646"/>
        <v>0409</v>
      </c>
      <c r="F1146" s="38" t="s">
        <v>518</v>
      </c>
      <c r="G1146" s="38" t="s">
        <v>56</v>
      </c>
      <c r="H1146" s="40" t="s">
        <v>57</v>
      </c>
      <c r="I1146" s="18"/>
      <c r="J1146" s="18"/>
      <c r="K1146" s="18"/>
      <c r="L1146" s="18"/>
      <c r="M1146" s="18"/>
      <c r="N1146" s="18"/>
      <c r="O1146" s="18">
        <v>0</v>
      </c>
      <c r="P1146" s="18">
        <v>0</v>
      </c>
      <c r="Q1146" s="18"/>
      <c r="R1146" s="18"/>
      <c r="S1146" s="18"/>
      <c r="T1146" s="18">
        <f t="shared" si="3647"/>
        <v>0</v>
      </c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41">
        <v>11292.37934</v>
      </c>
      <c r="AG1146" s="41"/>
      <c r="AH1146" s="41">
        <v>0</v>
      </c>
      <c r="AI1146" s="41">
        <v>0</v>
      </c>
      <c r="AJ1146" s="41">
        <v>0</v>
      </c>
      <c r="AK1146" s="41">
        <v>0</v>
      </c>
      <c r="AL1146" s="41">
        <v>11292.37934</v>
      </c>
      <c r="AM1146" s="41">
        <v>0</v>
      </c>
      <c r="AN1146" s="41">
        <v>0</v>
      </c>
      <c r="AO1146" s="42">
        <v>6681.7785199999998</v>
      </c>
      <c r="AP1146" s="42">
        <v>11292.37934</v>
      </c>
      <c r="AQ1146" s="42">
        <v>0</v>
      </c>
      <c r="AR1146" s="42">
        <v>0</v>
      </c>
      <c r="AS1146" s="42">
        <v>0</v>
      </c>
      <c r="AT1146" s="42">
        <v>0</v>
      </c>
      <c r="AU1146" s="42">
        <f t="shared" si="3648"/>
        <v>11292.37934</v>
      </c>
      <c r="AV1146" s="42">
        <f t="shared" si="3649"/>
        <v>-11292.37934</v>
      </c>
      <c r="AW1146" s="42"/>
      <c r="AX1146" s="42"/>
      <c r="AY1146" s="42"/>
      <c r="AZ1146" s="42"/>
      <c r="BA1146" s="43">
        <f t="shared" si="3653"/>
        <v>100</v>
      </c>
      <c r="BB1146" s="20"/>
    </row>
    <row r="1147" spans="2:54" ht="31.2" x14ac:dyDescent="0.3">
      <c r="B1147" s="38" t="s">
        <v>558</v>
      </c>
      <c r="C1147" s="38" t="s">
        <v>84</v>
      </c>
      <c r="D1147" s="38" t="s">
        <v>86</v>
      </c>
      <c r="E1147" s="39" t="str">
        <f t="shared" si="3646"/>
        <v>0409</v>
      </c>
      <c r="F1147" s="38" t="s">
        <v>520</v>
      </c>
      <c r="G1147" s="39"/>
      <c r="H1147" s="40" t="s">
        <v>521</v>
      </c>
      <c r="I1147" s="18">
        <f t="shared" ref="I1147:N1147" si="3708">I1149</f>
        <v>15940.5</v>
      </c>
      <c r="J1147" s="18">
        <f t="shared" si="3708"/>
        <v>15940.5</v>
      </c>
      <c r="K1147" s="18">
        <f t="shared" si="3708"/>
        <v>15940.5</v>
      </c>
      <c r="L1147" s="18">
        <f t="shared" si="3708"/>
        <v>0</v>
      </c>
      <c r="M1147" s="18">
        <f t="shared" si="3708"/>
        <v>0</v>
      </c>
      <c r="N1147" s="18">
        <f t="shared" si="3708"/>
        <v>0</v>
      </c>
      <c r="O1147" s="18">
        <f>O1149+O1148</f>
        <v>0</v>
      </c>
      <c r="P1147" s="18">
        <f>P1149+P1148</f>
        <v>0</v>
      </c>
      <c r="Q1147" s="18">
        <f>Q1149+Q1148</f>
        <v>0</v>
      </c>
      <c r="R1147" s="18">
        <f>R1149+R1148</f>
        <v>0</v>
      </c>
      <c r="S1147" s="18">
        <f>S1149</f>
        <v>0</v>
      </c>
      <c r="T1147" s="18">
        <f t="shared" si="3647"/>
        <v>15940.5</v>
      </c>
      <c r="U1147" s="18">
        <f t="shared" si="3700"/>
        <v>15940.5</v>
      </c>
      <c r="V1147" s="18">
        <f t="shared" si="3701"/>
        <v>15940.5</v>
      </c>
      <c r="W1147" s="18">
        <f t="shared" ref="W1147:AE1147" si="3709">W1149</f>
        <v>0</v>
      </c>
      <c r="X1147" s="18">
        <f t="shared" si="3709"/>
        <v>0</v>
      </c>
      <c r="Y1147" s="18">
        <f t="shared" si="3709"/>
        <v>0</v>
      </c>
      <c r="Z1147" s="18">
        <f t="shared" si="3709"/>
        <v>0</v>
      </c>
      <c r="AA1147" s="18">
        <f t="shared" si="3709"/>
        <v>0</v>
      </c>
      <c r="AB1147" s="18">
        <f t="shared" si="3709"/>
        <v>0</v>
      </c>
      <c r="AC1147" s="18">
        <f t="shared" si="3709"/>
        <v>0</v>
      </c>
      <c r="AD1147" s="18">
        <f t="shared" si="3709"/>
        <v>0</v>
      </c>
      <c r="AE1147" s="18">
        <f t="shared" si="3709"/>
        <v>0</v>
      </c>
      <c r="AF1147" s="41">
        <f t="shared" ref="AF1147:AT1147" si="3710">AF1149+AF1148</f>
        <v>17351.80083</v>
      </c>
      <c r="AG1147" s="41">
        <f t="shared" si="3710"/>
        <v>0</v>
      </c>
      <c r="AH1147" s="41">
        <f t="shared" si="3710"/>
        <v>0</v>
      </c>
      <c r="AI1147" s="41">
        <f t="shared" si="3710"/>
        <v>0</v>
      </c>
      <c r="AJ1147" s="41">
        <f t="shared" si="3710"/>
        <v>0</v>
      </c>
      <c r="AK1147" s="41">
        <f t="shared" si="3710"/>
        <v>0</v>
      </c>
      <c r="AL1147" s="41">
        <f t="shared" si="3710"/>
        <v>17179.008849999998</v>
      </c>
      <c r="AM1147" s="41">
        <f t="shared" si="3710"/>
        <v>0</v>
      </c>
      <c r="AN1147" s="41">
        <f t="shared" si="3710"/>
        <v>0</v>
      </c>
      <c r="AO1147" s="14">
        <f t="shared" si="3710"/>
        <v>14628.604350000001</v>
      </c>
      <c r="AP1147" s="42">
        <f t="shared" si="3710"/>
        <v>17351.80083</v>
      </c>
      <c r="AQ1147" s="42">
        <f t="shared" si="3710"/>
        <v>0</v>
      </c>
      <c r="AR1147" s="42">
        <f t="shared" si="3710"/>
        <v>0</v>
      </c>
      <c r="AS1147" s="42">
        <f t="shared" si="3710"/>
        <v>0</v>
      </c>
      <c r="AT1147" s="42">
        <f t="shared" si="3710"/>
        <v>0</v>
      </c>
      <c r="AU1147" s="42">
        <f t="shared" si="3648"/>
        <v>17351.80083</v>
      </c>
      <c r="AV1147" s="42">
        <f t="shared" si="3649"/>
        <v>-1411.3008300000001</v>
      </c>
      <c r="AW1147" s="42">
        <f t="shared" si="3650"/>
        <v>15940.5</v>
      </c>
      <c r="AX1147" s="42">
        <f t="shared" si="3651"/>
        <v>15940.5</v>
      </c>
      <c r="AY1147" s="42">
        <f t="shared" si="3652"/>
        <v>15940.5</v>
      </c>
      <c r="AZ1147" s="42">
        <f>AZ1149</f>
        <v>0</v>
      </c>
      <c r="BA1147" s="43">
        <f t="shared" si="3653"/>
        <v>99.004184166860327</v>
      </c>
      <c r="BB1147" s="20"/>
    </row>
    <row r="1148" spans="2:54" ht="31.2" x14ac:dyDescent="0.3">
      <c r="B1148" s="38" t="s">
        <v>558</v>
      </c>
      <c r="C1148" s="38" t="s">
        <v>84</v>
      </c>
      <c r="D1148" s="38" t="s">
        <v>86</v>
      </c>
      <c r="E1148" s="39" t="str">
        <f t="shared" si="3646"/>
        <v>0409</v>
      </c>
      <c r="F1148" s="38" t="s">
        <v>520</v>
      </c>
      <c r="G1148" s="38" t="s">
        <v>150</v>
      </c>
      <c r="H1148" s="40" t="s">
        <v>151</v>
      </c>
      <c r="I1148" s="18"/>
      <c r="J1148" s="18"/>
      <c r="K1148" s="18"/>
      <c r="L1148" s="18"/>
      <c r="M1148" s="18"/>
      <c r="N1148" s="18"/>
      <c r="O1148" s="18">
        <v>0</v>
      </c>
      <c r="P1148" s="18">
        <v>0</v>
      </c>
      <c r="Q1148" s="18">
        <v>0</v>
      </c>
      <c r="R1148" s="18">
        <v>0</v>
      </c>
      <c r="S1148" s="18"/>
      <c r="T1148" s="18">
        <f t="shared" si="3647"/>
        <v>0</v>
      </c>
      <c r="U1148" s="18">
        <v>0</v>
      </c>
      <c r="V1148" s="18">
        <v>0</v>
      </c>
      <c r="W1148" s="18">
        <v>0</v>
      </c>
      <c r="X1148" s="18">
        <v>0</v>
      </c>
      <c r="Y1148" s="18">
        <v>0</v>
      </c>
      <c r="Z1148" s="18">
        <v>0</v>
      </c>
      <c r="AA1148" s="18">
        <v>0</v>
      </c>
      <c r="AB1148" s="18">
        <v>0</v>
      </c>
      <c r="AC1148" s="18">
        <v>0</v>
      </c>
      <c r="AD1148" s="18">
        <v>0</v>
      </c>
      <c r="AE1148" s="18">
        <v>0</v>
      </c>
      <c r="AF1148" s="41">
        <v>3713.6128800000001</v>
      </c>
      <c r="AG1148" s="41"/>
      <c r="AH1148" s="41">
        <v>0</v>
      </c>
      <c r="AI1148" s="41">
        <v>0</v>
      </c>
      <c r="AJ1148" s="41">
        <v>0</v>
      </c>
      <c r="AK1148" s="41">
        <v>0</v>
      </c>
      <c r="AL1148" s="41">
        <v>3713.6128800000001</v>
      </c>
      <c r="AM1148" s="41">
        <v>0</v>
      </c>
      <c r="AN1148" s="41">
        <v>0</v>
      </c>
      <c r="AO1148" s="42">
        <v>3713.6128800000001</v>
      </c>
      <c r="AP1148" s="42">
        <v>3713.6128800000001</v>
      </c>
      <c r="AQ1148" s="42">
        <v>0</v>
      </c>
      <c r="AR1148" s="42">
        <v>0</v>
      </c>
      <c r="AS1148" s="42">
        <v>0</v>
      </c>
      <c r="AT1148" s="42">
        <v>0</v>
      </c>
      <c r="AU1148" s="42">
        <f t="shared" si="3648"/>
        <v>3713.6128800000001</v>
      </c>
      <c r="AV1148" s="42">
        <f t="shared" si="3649"/>
        <v>-3713.6128800000001</v>
      </c>
      <c r="AW1148" s="42"/>
      <c r="AX1148" s="42"/>
      <c r="AY1148" s="42"/>
      <c r="AZ1148" s="42"/>
      <c r="BA1148" s="43">
        <f t="shared" si="3653"/>
        <v>100</v>
      </c>
      <c r="BB1148" s="20"/>
    </row>
    <row r="1149" spans="2:54" x14ac:dyDescent="0.3">
      <c r="B1149" s="38" t="s">
        <v>558</v>
      </c>
      <c r="C1149" s="38" t="s">
        <v>84</v>
      </c>
      <c r="D1149" s="38" t="s">
        <v>86</v>
      </c>
      <c r="E1149" s="39" t="str">
        <f t="shared" si="3646"/>
        <v>0409</v>
      </c>
      <c r="F1149" s="38" t="s">
        <v>520</v>
      </c>
      <c r="G1149" s="38" t="s">
        <v>56</v>
      </c>
      <c r="H1149" s="40" t="s">
        <v>57</v>
      </c>
      <c r="I1149" s="18">
        <v>15940.5</v>
      </c>
      <c r="J1149" s="18">
        <v>15940.5</v>
      </c>
      <c r="K1149" s="18">
        <v>15940.5</v>
      </c>
      <c r="L1149" s="18"/>
      <c r="M1149" s="18"/>
      <c r="N1149" s="18"/>
      <c r="O1149" s="18">
        <v>0</v>
      </c>
      <c r="P1149" s="18">
        <v>0</v>
      </c>
      <c r="Q1149" s="18">
        <v>0</v>
      </c>
      <c r="R1149" s="18">
        <v>0</v>
      </c>
      <c r="S1149" s="18"/>
      <c r="T1149" s="18">
        <f t="shared" si="3647"/>
        <v>15940.5</v>
      </c>
      <c r="U1149" s="18">
        <f t="shared" si="3700"/>
        <v>15940.5</v>
      </c>
      <c r="V1149" s="18">
        <f t="shared" si="3701"/>
        <v>15940.5</v>
      </c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41">
        <v>13638.18795</v>
      </c>
      <c r="AG1149" s="41"/>
      <c r="AH1149" s="41">
        <v>0</v>
      </c>
      <c r="AI1149" s="41">
        <v>0</v>
      </c>
      <c r="AJ1149" s="41">
        <v>0</v>
      </c>
      <c r="AK1149" s="41">
        <v>0</v>
      </c>
      <c r="AL1149" s="41">
        <v>13465.39597</v>
      </c>
      <c r="AM1149" s="41">
        <v>0</v>
      </c>
      <c r="AN1149" s="41">
        <v>0</v>
      </c>
      <c r="AO1149" s="14">
        <v>10914.991470000001</v>
      </c>
      <c r="AP1149" s="42">
        <v>13638.18795</v>
      </c>
      <c r="AQ1149" s="42">
        <v>0</v>
      </c>
      <c r="AR1149" s="42">
        <v>0</v>
      </c>
      <c r="AS1149" s="42">
        <v>0</v>
      </c>
      <c r="AT1149" s="42">
        <v>0</v>
      </c>
      <c r="AU1149" s="42">
        <f t="shared" si="3648"/>
        <v>13638.18795</v>
      </c>
      <c r="AV1149" s="42">
        <f t="shared" si="3649"/>
        <v>2302.3120500000005</v>
      </c>
      <c r="AW1149" s="42">
        <f t="shared" si="3650"/>
        <v>15940.5</v>
      </c>
      <c r="AX1149" s="42">
        <f t="shared" si="3651"/>
        <v>15940.5</v>
      </c>
      <c r="AY1149" s="42">
        <f t="shared" si="3652"/>
        <v>15940.5</v>
      </c>
      <c r="AZ1149" s="42"/>
      <c r="BA1149" s="43">
        <f t="shared" si="3653"/>
        <v>98.733028312606592</v>
      </c>
      <c r="BB1149" s="44"/>
    </row>
    <row r="1150" spans="2:54" x14ac:dyDescent="0.3">
      <c r="B1150" s="38" t="s">
        <v>558</v>
      </c>
      <c r="C1150" s="38" t="s">
        <v>84</v>
      </c>
      <c r="D1150" s="38" t="s">
        <v>86</v>
      </c>
      <c r="E1150" s="39" t="str">
        <f t="shared" si="3646"/>
        <v>0409</v>
      </c>
      <c r="F1150" s="38" t="s">
        <v>525</v>
      </c>
      <c r="G1150" s="38"/>
      <c r="H1150" s="40" t="s">
        <v>49</v>
      </c>
      <c r="I1150" s="18"/>
      <c r="J1150" s="18"/>
      <c r="K1150" s="18"/>
      <c r="L1150" s="18"/>
      <c r="M1150" s="18"/>
      <c r="N1150" s="18"/>
      <c r="O1150" s="18">
        <f t="shared" ref="O1150:O1155" si="3711">O1151</f>
        <v>0</v>
      </c>
      <c r="P1150" s="18">
        <f t="shared" ref="P1150:P1155" si="3712">P1151</f>
        <v>0</v>
      </c>
      <c r="Q1150" s="18">
        <f t="shared" ref="Q1150:Q1155" si="3713">Q1151</f>
        <v>0</v>
      </c>
      <c r="R1150" s="18">
        <f t="shared" ref="R1150:R1155" si="3714">R1151</f>
        <v>0</v>
      </c>
      <c r="S1150" s="18">
        <f t="shared" ref="S1150:S1162" si="3715">S1151</f>
        <v>97</v>
      </c>
      <c r="T1150" s="18">
        <f t="shared" si="3647"/>
        <v>97</v>
      </c>
      <c r="U1150" s="18"/>
      <c r="V1150" s="18"/>
      <c r="W1150" s="18">
        <f t="shared" ref="W1150:W1162" si="3716">W1151</f>
        <v>0</v>
      </c>
      <c r="X1150" s="18">
        <f t="shared" ref="X1150:X1162" si="3717">X1151</f>
        <v>0</v>
      </c>
      <c r="Y1150" s="18">
        <f t="shared" ref="Y1150:Y1162" si="3718">Y1151</f>
        <v>0</v>
      </c>
      <c r="Z1150" s="18">
        <f t="shared" ref="Z1150:Z1162" si="3719">Z1151</f>
        <v>97</v>
      </c>
      <c r="AA1150" s="18">
        <f t="shared" ref="AA1150:AA1162" si="3720">AA1151</f>
        <v>0</v>
      </c>
      <c r="AB1150" s="18">
        <f t="shared" ref="AB1150:AB1162" si="3721">AB1151</f>
        <v>0</v>
      </c>
      <c r="AC1150" s="18">
        <f t="shared" ref="AC1150:AC1162" si="3722">AC1151</f>
        <v>0</v>
      </c>
      <c r="AD1150" s="18">
        <f t="shared" ref="AD1150:AD1162" si="3723">AD1151</f>
        <v>0</v>
      </c>
      <c r="AE1150" s="18"/>
      <c r="AF1150" s="41">
        <f t="shared" ref="AF1150:AF1155" si="3724">AF1151</f>
        <v>0</v>
      </c>
      <c r="AG1150" s="41">
        <f t="shared" ref="AG1150:AG1155" si="3725">AG1151</f>
        <v>0</v>
      </c>
      <c r="AH1150" s="41">
        <f t="shared" ref="AH1150:AH1155" si="3726">AH1151</f>
        <v>0</v>
      </c>
      <c r="AI1150" s="41">
        <f t="shared" ref="AI1150:AI1155" si="3727">AI1151</f>
        <v>0</v>
      </c>
      <c r="AJ1150" s="41">
        <f t="shared" ref="AJ1150:AJ1155" si="3728">AJ1151</f>
        <v>0</v>
      </c>
      <c r="AK1150" s="41">
        <f t="shared" ref="AK1150:AK1155" si="3729">AK1151</f>
        <v>0</v>
      </c>
      <c r="AL1150" s="41">
        <f t="shared" ref="AL1150:AL1155" si="3730">AL1151</f>
        <v>0</v>
      </c>
      <c r="AM1150" s="41">
        <f t="shared" ref="AM1150:AM1155" si="3731">AM1151</f>
        <v>0</v>
      </c>
      <c r="AN1150" s="41">
        <f t="shared" ref="AN1150:AN1155" si="3732">AN1151</f>
        <v>0</v>
      </c>
      <c r="AO1150" s="42">
        <f t="shared" ref="AO1150:AO1155" si="3733">AO1151</f>
        <v>0</v>
      </c>
      <c r="AP1150" s="42">
        <f t="shared" ref="AP1150:AP1155" si="3734">AP1151</f>
        <v>0</v>
      </c>
      <c r="AQ1150" s="42">
        <f t="shared" ref="AQ1150:AQ1155" si="3735">AQ1151</f>
        <v>0</v>
      </c>
      <c r="AR1150" s="42">
        <f t="shared" ref="AR1150:AR1155" si="3736">AR1151</f>
        <v>0</v>
      </c>
      <c r="AS1150" s="42">
        <f t="shared" ref="AS1150:AS1155" si="3737">AS1151</f>
        <v>0</v>
      </c>
      <c r="AT1150" s="42">
        <f t="shared" ref="AT1150:AT1155" si="3738">AT1151</f>
        <v>0</v>
      </c>
      <c r="AU1150" s="42">
        <f t="shared" si="3648"/>
        <v>0</v>
      </c>
      <c r="AV1150" s="42">
        <f t="shared" si="3649"/>
        <v>97</v>
      </c>
      <c r="AW1150" s="42">
        <f t="shared" si="3650"/>
        <v>194</v>
      </c>
      <c r="AX1150" s="42">
        <f t="shared" si="3651"/>
        <v>0</v>
      </c>
      <c r="AY1150" s="42">
        <f t="shared" si="3652"/>
        <v>0</v>
      </c>
      <c r="AZ1150" s="42">
        <f t="shared" ref="AZ1150:AZ1162" si="3739">AZ1151</f>
        <v>0</v>
      </c>
      <c r="BA1150" s="43"/>
      <c r="BB1150" s="20">
        <v>0</v>
      </c>
    </row>
    <row r="1151" spans="2:54" ht="31.2" x14ac:dyDescent="0.3">
      <c r="B1151" s="38" t="s">
        <v>558</v>
      </c>
      <c r="C1151" s="38" t="s">
        <v>84</v>
      </c>
      <c r="D1151" s="38" t="s">
        <v>86</v>
      </c>
      <c r="E1151" s="39" t="str">
        <f t="shared" si="3646"/>
        <v>0409</v>
      </c>
      <c r="F1151" s="38" t="s">
        <v>526</v>
      </c>
      <c r="G1151" s="38"/>
      <c r="H1151" s="40" t="s">
        <v>527</v>
      </c>
      <c r="I1151" s="18"/>
      <c r="J1151" s="18"/>
      <c r="K1151" s="18"/>
      <c r="L1151" s="18"/>
      <c r="M1151" s="18"/>
      <c r="N1151" s="18"/>
      <c r="O1151" s="18">
        <f t="shared" si="3711"/>
        <v>0</v>
      </c>
      <c r="P1151" s="18">
        <f t="shared" si="3712"/>
        <v>0</v>
      </c>
      <c r="Q1151" s="18">
        <f t="shared" si="3713"/>
        <v>0</v>
      </c>
      <c r="R1151" s="18">
        <f t="shared" si="3714"/>
        <v>0</v>
      </c>
      <c r="S1151" s="18">
        <f t="shared" si="3715"/>
        <v>97</v>
      </c>
      <c r="T1151" s="18">
        <f t="shared" si="3647"/>
        <v>97</v>
      </c>
      <c r="U1151" s="18"/>
      <c r="V1151" s="18"/>
      <c r="W1151" s="18">
        <f t="shared" si="3716"/>
        <v>0</v>
      </c>
      <c r="X1151" s="18">
        <f t="shared" si="3717"/>
        <v>0</v>
      </c>
      <c r="Y1151" s="18">
        <f t="shared" si="3718"/>
        <v>0</v>
      </c>
      <c r="Z1151" s="18">
        <f t="shared" si="3719"/>
        <v>97</v>
      </c>
      <c r="AA1151" s="18">
        <f t="shared" si="3720"/>
        <v>0</v>
      </c>
      <c r="AB1151" s="18">
        <f t="shared" si="3721"/>
        <v>0</v>
      </c>
      <c r="AC1151" s="18">
        <f t="shared" si="3722"/>
        <v>0</v>
      </c>
      <c r="AD1151" s="18">
        <f t="shared" si="3723"/>
        <v>0</v>
      </c>
      <c r="AE1151" s="18"/>
      <c r="AF1151" s="41">
        <f t="shared" si="3724"/>
        <v>0</v>
      </c>
      <c r="AG1151" s="41">
        <f t="shared" si="3725"/>
        <v>0</v>
      </c>
      <c r="AH1151" s="41">
        <f t="shared" si="3726"/>
        <v>0</v>
      </c>
      <c r="AI1151" s="41">
        <f t="shared" si="3727"/>
        <v>0</v>
      </c>
      <c r="AJ1151" s="41">
        <f t="shared" si="3728"/>
        <v>0</v>
      </c>
      <c r="AK1151" s="41">
        <f t="shared" si="3729"/>
        <v>0</v>
      </c>
      <c r="AL1151" s="41">
        <f t="shared" si="3730"/>
        <v>0</v>
      </c>
      <c r="AM1151" s="41">
        <f t="shared" si="3731"/>
        <v>0</v>
      </c>
      <c r="AN1151" s="41">
        <f t="shared" si="3732"/>
        <v>0</v>
      </c>
      <c r="AO1151" s="14">
        <f t="shared" si="3733"/>
        <v>0</v>
      </c>
      <c r="AP1151" s="42">
        <f t="shared" si="3734"/>
        <v>0</v>
      </c>
      <c r="AQ1151" s="42">
        <f t="shared" si="3735"/>
        <v>0</v>
      </c>
      <c r="AR1151" s="42">
        <f t="shared" si="3736"/>
        <v>0</v>
      </c>
      <c r="AS1151" s="42">
        <f t="shared" si="3737"/>
        <v>0</v>
      </c>
      <c r="AT1151" s="42">
        <f t="shared" si="3738"/>
        <v>0</v>
      </c>
      <c r="AU1151" s="42">
        <f t="shared" si="3648"/>
        <v>0</v>
      </c>
      <c r="AV1151" s="42">
        <f t="shared" si="3649"/>
        <v>97</v>
      </c>
      <c r="AW1151" s="42">
        <f t="shared" si="3650"/>
        <v>194</v>
      </c>
      <c r="AX1151" s="42">
        <f t="shared" si="3651"/>
        <v>0</v>
      </c>
      <c r="AY1151" s="42">
        <f t="shared" si="3652"/>
        <v>0</v>
      </c>
      <c r="AZ1151" s="42">
        <f t="shared" si="3739"/>
        <v>0</v>
      </c>
      <c r="BA1151" s="43"/>
      <c r="BB1151" s="20">
        <v>0</v>
      </c>
    </row>
    <row r="1152" spans="2:54" ht="31.2" x14ac:dyDescent="0.3">
      <c r="B1152" s="38" t="s">
        <v>558</v>
      </c>
      <c r="C1152" s="38" t="s">
        <v>84</v>
      </c>
      <c r="D1152" s="38" t="s">
        <v>86</v>
      </c>
      <c r="E1152" s="39" t="str">
        <f t="shared" si="3646"/>
        <v>0409</v>
      </c>
      <c r="F1152" s="38" t="s">
        <v>528</v>
      </c>
      <c r="G1152" s="38"/>
      <c r="H1152" s="40" t="s">
        <v>529</v>
      </c>
      <c r="I1152" s="18"/>
      <c r="J1152" s="18"/>
      <c r="K1152" s="18"/>
      <c r="L1152" s="18"/>
      <c r="M1152" s="18"/>
      <c r="N1152" s="18"/>
      <c r="O1152" s="18">
        <f t="shared" si="3711"/>
        <v>0</v>
      </c>
      <c r="P1152" s="18">
        <f t="shared" si="3712"/>
        <v>0</v>
      </c>
      <c r="Q1152" s="18">
        <f t="shared" si="3713"/>
        <v>0</v>
      </c>
      <c r="R1152" s="18">
        <f t="shared" si="3714"/>
        <v>0</v>
      </c>
      <c r="S1152" s="18">
        <f t="shared" si="3715"/>
        <v>97</v>
      </c>
      <c r="T1152" s="18">
        <f t="shared" si="3647"/>
        <v>97</v>
      </c>
      <c r="U1152" s="18"/>
      <c r="V1152" s="18"/>
      <c r="W1152" s="18">
        <f t="shared" si="3716"/>
        <v>0</v>
      </c>
      <c r="X1152" s="18">
        <f t="shared" si="3717"/>
        <v>0</v>
      </c>
      <c r="Y1152" s="18">
        <f t="shared" si="3718"/>
        <v>0</v>
      </c>
      <c r="Z1152" s="18">
        <f t="shared" si="3719"/>
        <v>97</v>
      </c>
      <c r="AA1152" s="18">
        <f t="shared" si="3720"/>
        <v>0</v>
      </c>
      <c r="AB1152" s="18">
        <f t="shared" si="3721"/>
        <v>0</v>
      </c>
      <c r="AC1152" s="18">
        <f t="shared" si="3722"/>
        <v>0</v>
      </c>
      <c r="AD1152" s="18">
        <f t="shared" si="3723"/>
        <v>0</v>
      </c>
      <c r="AE1152" s="18"/>
      <c r="AF1152" s="41">
        <f t="shared" si="3724"/>
        <v>0</v>
      </c>
      <c r="AG1152" s="41">
        <f t="shared" si="3725"/>
        <v>0</v>
      </c>
      <c r="AH1152" s="41">
        <f t="shared" si="3726"/>
        <v>0</v>
      </c>
      <c r="AI1152" s="41">
        <f t="shared" si="3727"/>
        <v>0</v>
      </c>
      <c r="AJ1152" s="41">
        <f t="shared" si="3728"/>
        <v>0</v>
      </c>
      <c r="AK1152" s="41">
        <f t="shared" si="3729"/>
        <v>0</v>
      </c>
      <c r="AL1152" s="41">
        <f t="shared" si="3730"/>
        <v>0</v>
      </c>
      <c r="AM1152" s="41">
        <f t="shared" si="3731"/>
        <v>0</v>
      </c>
      <c r="AN1152" s="41">
        <f t="shared" si="3732"/>
        <v>0</v>
      </c>
      <c r="AO1152" s="42">
        <f t="shared" si="3733"/>
        <v>0</v>
      </c>
      <c r="AP1152" s="42">
        <f t="shared" si="3734"/>
        <v>0</v>
      </c>
      <c r="AQ1152" s="42">
        <f t="shared" si="3735"/>
        <v>0</v>
      </c>
      <c r="AR1152" s="42">
        <f t="shared" si="3736"/>
        <v>0</v>
      </c>
      <c r="AS1152" s="42">
        <f t="shared" si="3737"/>
        <v>0</v>
      </c>
      <c r="AT1152" s="42">
        <f t="shared" si="3738"/>
        <v>0</v>
      </c>
      <c r="AU1152" s="42">
        <f t="shared" si="3648"/>
        <v>0</v>
      </c>
      <c r="AV1152" s="42">
        <f t="shared" si="3649"/>
        <v>97</v>
      </c>
      <c r="AW1152" s="42">
        <f t="shared" si="3650"/>
        <v>194</v>
      </c>
      <c r="AX1152" s="42">
        <f t="shared" si="3651"/>
        <v>0</v>
      </c>
      <c r="AY1152" s="42">
        <f t="shared" si="3652"/>
        <v>0</v>
      </c>
      <c r="AZ1152" s="42">
        <f t="shared" si="3739"/>
        <v>0</v>
      </c>
      <c r="BA1152" s="43"/>
      <c r="BB1152" s="20">
        <v>0</v>
      </c>
    </row>
    <row r="1153" spans="2:54" ht="31.2" x14ac:dyDescent="0.3">
      <c r="B1153" s="38" t="s">
        <v>558</v>
      </c>
      <c r="C1153" s="38" t="s">
        <v>84</v>
      </c>
      <c r="D1153" s="38" t="s">
        <v>86</v>
      </c>
      <c r="E1153" s="39" t="str">
        <f t="shared" si="3646"/>
        <v>0409</v>
      </c>
      <c r="F1153" s="38" t="s">
        <v>528</v>
      </c>
      <c r="G1153" s="38" t="s">
        <v>54</v>
      </c>
      <c r="H1153" s="40" t="s">
        <v>55</v>
      </c>
      <c r="I1153" s="18"/>
      <c r="J1153" s="18"/>
      <c r="K1153" s="18"/>
      <c r="L1153" s="18"/>
      <c r="M1153" s="18"/>
      <c r="N1153" s="18"/>
      <c r="O1153" s="18">
        <v>0</v>
      </c>
      <c r="P1153" s="18">
        <v>0</v>
      </c>
      <c r="Q1153" s="18">
        <v>0</v>
      </c>
      <c r="R1153" s="18">
        <v>0</v>
      </c>
      <c r="S1153" s="18">
        <v>97</v>
      </c>
      <c r="T1153" s="18">
        <f t="shared" si="3647"/>
        <v>97</v>
      </c>
      <c r="U1153" s="18"/>
      <c r="V1153" s="18"/>
      <c r="W1153" s="18"/>
      <c r="X1153" s="18"/>
      <c r="Y1153" s="18"/>
      <c r="Z1153" s="18">
        <v>97</v>
      </c>
      <c r="AA1153" s="18"/>
      <c r="AB1153" s="18"/>
      <c r="AC1153" s="18"/>
      <c r="AD1153" s="18"/>
      <c r="AE1153" s="18"/>
      <c r="AF1153" s="41">
        <v>0</v>
      </c>
      <c r="AG1153" s="41"/>
      <c r="AH1153" s="41">
        <v>0</v>
      </c>
      <c r="AI1153" s="41">
        <v>0</v>
      </c>
      <c r="AJ1153" s="41">
        <v>0</v>
      </c>
      <c r="AK1153" s="41">
        <v>0</v>
      </c>
      <c r="AL1153" s="41">
        <v>0</v>
      </c>
      <c r="AM1153" s="41">
        <v>0</v>
      </c>
      <c r="AN1153" s="41">
        <v>0</v>
      </c>
      <c r="AO1153" s="14">
        <v>0</v>
      </c>
      <c r="AP1153" s="42">
        <v>0</v>
      </c>
      <c r="AQ1153" s="42">
        <v>0</v>
      </c>
      <c r="AR1153" s="42">
        <v>0</v>
      </c>
      <c r="AS1153" s="42">
        <v>0</v>
      </c>
      <c r="AT1153" s="42">
        <v>0</v>
      </c>
      <c r="AU1153" s="42">
        <f t="shared" si="3648"/>
        <v>0</v>
      </c>
      <c r="AV1153" s="42">
        <f t="shared" si="3649"/>
        <v>97</v>
      </c>
      <c r="AW1153" s="42">
        <f t="shared" si="3650"/>
        <v>194</v>
      </c>
      <c r="AX1153" s="42">
        <f t="shared" si="3651"/>
        <v>0</v>
      </c>
      <c r="AY1153" s="42">
        <f t="shared" si="3652"/>
        <v>0</v>
      </c>
      <c r="AZ1153" s="42"/>
      <c r="BA1153" s="43"/>
      <c r="BB1153" s="44">
        <v>0</v>
      </c>
    </row>
    <row r="1154" spans="2:54" ht="31.2" x14ac:dyDescent="0.3">
      <c r="B1154" s="38" t="s">
        <v>558</v>
      </c>
      <c r="C1154" s="38" t="s">
        <v>84</v>
      </c>
      <c r="D1154" s="38" t="s">
        <v>86</v>
      </c>
      <c r="E1154" s="39" t="str">
        <f t="shared" si="3646"/>
        <v>0409</v>
      </c>
      <c r="F1154" s="38" t="s">
        <v>72</v>
      </c>
      <c r="G1154" s="39"/>
      <c r="H1154" s="40" t="s">
        <v>73</v>
      </c>
      <c r="I1154" s="18"/>
      <c r="J1154" s="18"/>
      <c r="K1154" s="18"/>
      <c r="L1154" s="18"/>
      <c r="M1154" s="18"/>
      <c r="N1154" s="18"/>
      <c r="O1154" s="18">
        <f t="shared" si="3711"/>
        <v>0</v>
      </c>
      <c r="P1154" s="18">
        <f t="shared" si="3712"/>
        <v>0</v>
      </c>
      <c r="Q1154" s="18">
        <f t="shared" si="3713"/>
        <v>0</v>
      </c>
      <c r="R1154" s="18">
        <f t="shared" si="3714"/>
        <v>0</v>
      </c>
      <c r="S1154" s="18"/>
      <c r="T1154" s="18">
        <f t="shared" si="3647"/>
        <v>0</v>
      </c>
      <c r="U1154" s="18">
        <f t="shared" ref="U1154:U1155" si="3740">U1155</f>
        <v>0</v>
      </c>
      <c r="V1154" s="18">
        <f t="shared" ref="V1154:V1155" si="3741">V1155</f>
        <v>0</v>
      </c>
      <c r="W1154" s="18">
        <f t="shared" si="3716"/>
        <v>0</v>
      </c>
      <c r="X1154" s="18">
        <f t="shared" si="3717"/>
        <v>0</v>
      </c>
      <c r="Y1154" s="18">
        <f t="shared" si="3718"/>
        <v>0</v>
      </c>
      <c r="Z1154" s="18">
        <f t="shared" si="3719"/>
        <v>0</v>
      </c>
      <c r="AA1154" s="18">
        <f t="shared" si="3720"/>
        <v>0</v>
      </c>
      <c r="AB1154" s="18">
        <f t="shared" si="3721"/>
        <v>0</v>
      </c>
      <c r="AC1154" s="18">
        <f t="shared" si="3722"/>
        <v>0</v>
      </c>
      <c r="AD1154" s="18">
        <f t="shared" si="3723"/>
        <v>0</v>
      </c>
      <c r="AE1154" s="18">
        <f t="shared" ref="AE1154:AE1162" si="3742">AE1155</f>
        <v>0</v>
      </c>
      <c r="AF1154" s="41">
        <f t="shared" si="3724"/>
        <v>1700</v>
      </c>
      <c r="AG1154" s="41">
        <f t="shared" si="3725"/>
        <v>0</v>
      </c>
      <c r="AH1154" s="41">
        <f t="shared" si="3726"/>
        <v>0</v>
      </c>
      <c r="AI1154" s="41">
        <f t="shared" si="3727"/>
        <v>0</v>
      </c>
      <c r="AJ1154" s="41">
        <f t="shared" si="3728"/>
        <v>0</v>
      </c>
      <c r="AK1154" s="41">
        <f t="shared" si="3729"/>
        <v>0</v>
      </c>
      <c r="AL1154" s="41">
        <f t="shared" si="3730"/>
        <v>1700</v>
      </c>
      <c r="AM1154" s="41">
        <f t="shared" si="3731"/>
        <v>0</v>
      </c>
      <c r="AN1154" s="41">
        <f t="shared" si="3732"/>
        <v>0</v>
      </c>
      <c r="AO1154" s="42">
        <f t="shared" si="3733"/>
        <v>1000</v>
      </c>
      <c r="AP1154" s="42">
        <f t="shared" si="3734"/>
        <v>1700</v>
      </c>
      <c r="AQ1154" s="42">
        <f t="shared" si="3735"/>
        <v>0</v>
      </c>
      <c r="AR1154" s="42">
        <f t="shared" si="3736"/>
        <v>0</v>
      </c>
      <c r="AS1154" s="42">
        <f t="shared" si="3737"/>
        <v>0</v>
      </c>
      <c r="AT1154" s="42">
        <f t="shared" si="3738"/>
        <v>0</v>
      </c>
      <c r="AU1154" s="42">
        <f t="shared" si="3648"/>
        <v>1700</v>
      </c>
      <c r="AV1154" s="42">
        <f t="shared" si="3649"/>
        <v>-1700</v>
      </c>
      <c r="AW1154" s="42"/>
      <c r="AX1154" s="42"/>
      <c r="AY1154" s="42"/>
      <c r="AZ1154" s="42"/>
      <c r="BA1154" s="43">
        <f t="shared" si="3653"/>
        <v>100</v>
      </c>
      <c r="BB1154" s="44"/>
    </row>
    <row r="1155" spans="2:54" ht="46.8" x14ac:dyDescent="0.3">
      <c r="B1155" s="38" t="s">
        <v>558</v>
      </c>
      <c r="C1155" s="38" t="s">
        <v>84</v>
      </c>
      <c r="D1155" s="38" t="s">
        <v>86</v>
      </c>
      <c r="E1155" s="39" t="str">
        <f t="shared" si="3646"/>
        <v>0409</v>
      </c>
      <c r="F1155" s="38" t="s">
        <v>292</v>
      </c>
      <c r="G1155" s="17"/>
      <c r="H1155" s="40" t="s">
        <v>293</v>
      </c>
      <c r="I1155" s="18"/>
      <c r="J1155" s="18"/>
      <c r="K1155" s="18"/>
      <c r="L1155" s="18"/>
      <c r="M1155" s="18"/>
      <c r="N1155" s="18"/>
      <c r="O1155" s="18">
        <f t="shared" si="3711"/>
        <v>0</v>
      </c>
      <c r="P1155" s="18">
        <f t="shared" si="3712"/>
        <v>0</v>
      </c>
      <c r="Q1155" s="18">
        <f t="shared" si="3713"/>
        <v>0</v>
      </c>
      <c r="R1155" s="18">
        <f t="shared" si="3714"/>
        <v>0</v>
      </c>
      <c r="S1155" s="18"/>
      <c r="T1155" s="18">
        <f t="shared" si="3647"/>
        <v>0</v>
      </c>
      <c r="U1155" s="18">
        <f t="shared" si="3740"/>
        <v>0</v>
      </c>
      <c r="V1155" s="18">
        <f t="shared" si="3741"/>
        <v>0</v>
      </c>
      <c r="W1155" s="18">
        <f t="shared" si="3716"/>
        <v>0</v>
      </c>
      <c r="X1155" s="18">
        <f t="shared" si="3717"/>
        <v>0</v>
      </c>
      <c r="Y1155" s="18">
        <f t="shared" si="3718"/>
        <v>0</v>
      </c>
      <c r="Z1155" s="18">
        <f t="shared" si="3719"/>
        <v>0</v>
      </c>
      <c r="AA1155" s="18">
        <f t="shared" si="3720"/>
        <v>0</v>
      </c>
      <c r="AB1155" s="18">
        <f t="shared" si="3721"/>
        <v>0</v>
      </c>
      <c r="AC1155" s="18">
        <f t="shared" si="3722"/>
        <v>0</v>
      </c>
      <c r="AD1155" s="18">
        <f t="shared" si="3723"/>
        <v>0</v>
      </c>
      <c r="AE1155" s="18">
        <f t="shared" si="3742"/>
        <v>0</v>
      </c>
      <c r="AF1155" s="41">
        <f t="shared" si="3724"/>
        <v>1700</v>
      </c>
      <c r="AG1155" s="41">
        <f t="shared" si="3725"/>
        <v>0</v>
      </c>
      <c r="AH1155" s="41">
        <f t="shared" si="3726"/>
        <v>0</v>
      </c>
      <c r="AI1155" s="41">
        <f t="shared" si="3727"/>
        <v>0</v>
      </c>
      <c r="AJ1155" s="41">
        <f t="shared" si="3728"/>
        <v>0</v>
      </c>
      <c r="AK1155" s="41">
        <f t="shared" si="3729"/>
        <v>0</v>
      </c>
      <c r="AL1155" s="41">
        <f t="shared" si="3730"/>
        <v>1700</v>
      </c>
      <c r="AM1155" s="41">
        <f t="shared" si="3731"/>
        <v>0</v>
      </c>
      <c r="AN1155" s="41">
        <f t="shared" si="3732"/>
        <v>0</v>
      </c>
      <c r="AO1155" s="14">
        <f t="shared" si="3733"/>
        <v>1000</v>
      </c>
      <c r="AP1155" s="42">
        <f t="shared" si="3734"/>
        <v>1700</v>
      </c>
      <c r="AQ1155" s="42">
        <f t="shared" si="3735"/>
        <v>0</v>
      </c>
      <c r="AR1155" s="42">
        <f t="shared" si="3736"/>
        <v>0</v>
      </c>
      <c r="AS1155" s="42">
        <f t="shared" si="3737"/>
        <v>0</v>
      </c>
      <c r="AT1155" s="42">
        <f t="shared" si="3738"/>
        <v>0</v>
      </c>
      <c r="AU1155" s="42">
        <f t="shared" si="3648"/>
        <v>1700</v>
      </c>
      <c r="AV1155" s="42">
        <f t="shared" si="3649"/>
        <v>-1700</v>
      </c>
      <c r="AW1155" s="42"/>
      <c r="AX1155" s="42"/>
      <c r="AY1155" s="42"/>
      <c r="AZ1155" s="42"/>
      <c r="BA1155" s="43">
        <f t="shared" si="3653"/>
        <v>100</v>
      </c>
      <c r="BB1155" s="44"/>
    </row>
    <row r="1156" spans="2:54" ht="46.8" x14ac:dyDescent="0.3">
      <c r="B1156" s="38" t="s">
        <v>558</v>
      </c>
      <c r="C1156" s="38" t="s">
        <v>84</v>
      </c>
      <c r="D1156" s="38" t="s">
        <v>86</v>
      </c>
      <c r="E1156" s="39" t="str">
        <f t="shared" si="3646"/>
        <v>0409</v>
      </c>
      <c r="F1156" s="16" t="s">
        <v>554</v>
      </c>
      <c r="G1156" s="39"/>
      <c r="H1156" s="55" t="s">
        <v>555</v>
      </c>
      <c r="I1156" s="18"/>
      <c r="J1156" s="18"/>
      <c r="K1156" s="18"/>
      <c r="L1156" s="18"/>
      <c r="M1156" s="18"/>
      <c r="N1156" s="18"/>
      <c r="O1156" s="18">
        <f>O1158+O1157</f>
        <v>0</v>
      </c>
      <c r="P1156" s="18">
        <f>P1158+P1157</f>
        <v>0</v>
      </c>
      <c r="Q1156" s="18">
        <f>Q1158+Q1157</f>
        <v>0</v>
      </c>
      <c r="R1156" s="18">
        <f>R1158+R1157</f>
        <v>0</v>
      </c>
      <c r="S1156" s="18"/>
      <c r="T1156" s="18">
        <f t="shared" si="3647"/>
        <v>0</v>
      </c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41">
        <f t="shared" ref="AF1156:AT1156" si="3743">AF1158+AF1157</f>
        <v>1700</v>
      </c>
      <c r="AG1156" s="41">
        <f t="shared" si="3743"/>
        <v>0</v>
      </c>
      <c r="AH1156" s="41">
        <f t="shared" si="3743"/>
        <v>0</v>
      </c>
      <c r="AI1156" s="41">
        <f t="shared" si="3743"/>
        <v>0</v>
      </c>
      <c r="AJ1156" s="41">
        <f t="shared" si="3743"/>
        <v>0</v>
      </c>
      <c r="AK1156" s="41">
        <f t="shared" si="3743"/>
        <v>0</v>
      </c>
      <c r="AL1156" s="41">
        <f t="shared" si="3743"/>
        <v>1700</v>
      </c>
      <c r="AM1156" s="41">
        <f t="shared" si="3743"/>
        <v>0</v>
      </c>
      <c r="AN1156" s="41">
        <f t="shared" si="3743"/>
        <v>0</v>
      </c>
      <c r="AO1156" s="42">
        <f t="shared" si="3743"/>
        <v>1000</v>
      </c>
      <c r="AP1156" s="42">
        <f t="shared" si="3743"/>
        <v>1700</v>
      </c>
      <c r="AQ1156" s="42">
        <f t="shared" si="3743"/>
        <v>0</v>
      </c>
      <c r="AR1156" s="42">
        <f t="shared" si="3743"/>
        <v>0</v>
      </c>
      <c r="AS1156" s="42">
        <f t="shared" si="3743"/>
        <v>0</v>
      </c>
      <c r="AT1156" s="42">
        <f t="shared" si="3743"/>
        <v>0</v>
      </c>
      <c r="AU1156" s="42">
        <f t="shared" si="3648"/>
        <v>1700</v>
      </c>
      <c r="AV1156" s="42">
        <f t="shared" si="3649"/>
        <v>-1700</v>
      </c>
      <c r="AW1156" s="42"/>
      <c r="AX1156" s="42"/>
      <c r="AY1156" s="42"/>
      <c r="AZ1156" s="42"/>
      <c r="BA1156" s="43">
        <f t="shared" si="3653"/>
        <v>100</v>
      </c>
      <c r="BB1156" s="44"/>
    </row>
    <row r="1157" spans="2:54" ht="31.2" x14ac:dyDescent="0.3">
      <c r="B1157" s="38" t="s">
        <v>558</v>
      </c>
      <c r="C1157" s="38" t="s">
        <v>84</v>
      </c>
      <c r="D1157" s="38" t="s">
        <v>86</v>
      </c>
      <c r="E1157" s="39" t="str">
        <f t="shared" si="3646"/>
        <v>0409</v>
      </c>
      <c r="F1157" s="16" t="s">
        <v>554</v>
      </c>
      <c r="G1157" s="38" t="s">
        <v>150</v>
      </c>
      <c r="H1157" s="40" t="s">
        <v>151</v>
      </c>
      <c r="I1157" s="18"/>
      <c r="J1157" s="18"/>
      <c r="K1157" s="18"/>
      <c r="L1157" s="18"/>
      <c r="M1157" s="18"/>
      <c r="N1157" s="18"/>
      <c r="O1157" s="18">
        <v>0</v>
      </c>
      <c r="P1157" s="18">
        <v>0</v>
      </c>
      <c r="Q1157" s="18">
        <v>0</v>
      </c>
      <c r="R1157" s="18">
        <v>0</v>
      </c>
      <c r="S1157" s="18"/>
      <c r="T1157" s="18">
        <f t="shared" si="3647"/>
        <v>0</v>
      </c>
      <c r="U1157" s="18">
        <v>0</v>
      </c>
      <c r="V1157" s="18">
        <v>0</v>
      </c>
      <c r="W1157" s="18">
        <v>0</v>
      </c>
      <c r="X1157" s="18">
        <v>0</v>
      </c>
      <c r="Y1157" s="18">
        <v>0</v>
      </c>
      <c r="Z1157" s="18">
        <v>0</v>
      </c>
      <c r="AA1157" s="18">
        <v>0</v>
      </c>
      <c r="AB1157" s="18">
        <v>0</v>
      </c>
      <c r="AC1157" s="18">
        <v>0</v>
      </c>
      <c r="AD1157" s="18">
        <v>0</v>
      </c>
      <c r="AE1157" s="18">
        <v>0</v>
      </c>
      <c r="AF1157" s="41">
        <v>1000</v>
      </c>
      <c r="AG1157" s="41"/>
      <c r="AH1157" s="41">
        <v>0</v>
      </c>
      <c r="AI1157" s="41">
        <v>0</v>
      </c>
      <c r="AJ1157" s="41">
        <v>0</v>
      </c>
      <c r="AK1157" s="41">
        <v>0</v>
      </c>
      <c r="AL1157" s="41">
        <v>1000</v>
      </c>
      <c r="AM1157" s="41">
        <v>0</v>
      </c>
      <c r="AN1157" s="41">
        <v>0</v>
      </c>
      <c r="AO1157" s="14">
        <v>1000</v>
      </c>
      <c r="AP1157" s="42">
        <v>1000</v>
      </c>
      <c r="AQ1157" s="42">
        <v>0</v>
      </c>
      <c r="AR1157" s="42">
        <v>0</v>
      </c>
      <c r="AS1157" s="42">
        <v>0</v>
      </c>
      <c r="AT1157" s="42">
        <v>0</v>
      </c>
      <c r="AU1157" s="42">
        <f t="shared" si="3648"/>
        <v>1000</v>
      </c>
      <c r="AV1157" s="42">
        <f t="shared" si="3649"/>
        <v>-1000</v>
      </c>
      <c r="AW1157" s="42"/>
      <c r="AX1157" s="42"/>
      <c r="AY1157" s="42"/>
      <c r="AZ1157" s="42"/>
      <c r="BA1157" s="43">
        <f t="shared" si="3653"/>
        <v>100</v>
      </c>
      <c r="BB1157" s="44"/>
    </row>
    <row r="1158" spans="2:54" x14ac:dyDescent="0.3">
      <c r="B1158" s="38" t="s">
        <v>558</v>
      </c>
      <c r="C1158" s="38" t="s">
        <v>84</v>
      </c>
      <c r="D1158" s="38" t="s">
        <v>86</v>
      </c>
      <c r="E1158" s="39" t="str">
        <f t="shared" si="3646"/>
        <v>0409</v>
      </c>
      <c r="F1158" s="16" t="s">
        <v>554</v>
      </c>
      <c r="G1158" s="38" t="s">
        <v>56</v>
      </c>
      <c r="H1158" s="40" t="s">
        <v>57</v>
      </c>
      <c r="I1158" s="18"/>
      <c r="J1158" s="18"/>
      <c r="K1158" s="18"/>
      <c r="L1158" s="18"/>
      <c r="M1158" s="18"/>
      <c r="N1158" s="18"/>
      <c r="O1158" s="18">
        <v>0</v>
      </c>
      <c r="P1158" s="18">
        <v>0</v>
      </c>
      <c r="Q1158" s="18">
        <v>0</v>
      </c>
      <c r="R1158" s="18">
        <v>0</v>
      </c>
      <c r="S1158" s="18"/>
      <c r="T1158" s="18">
        <f t="shared" si="3647"/>
        <v>0</v>
      </c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41">
        <v>700</v>
      </c>
      <c r="AG1158" s="41"/>
      <c r="AH1158" s="41">
        <v>0</v>
      </c>
      <c r="AI1158" s="41">
        <v>0</v>
      </c>
      <c r="AJ1158" s="41">
        <v>0</v>
      </c>
      <c r="AK1158" s="41">
        <v>0</v>
      </c>
      <c r="AL1158" s="41">
        <v>700</v>
      </c>
      <c r="AM1158" s="41">
        <v>0</v>
      </c>
      <c r="AN1158" s="41">
        <v>0</v>
      </c>
      <c r="AO1158" s="42">
        <v>0</v>
      </c>
      <c r="AP1158" s="42">
        <v>700</v>
      </c>
      <c r="AQ1158" s="42">
        <v>0</v>
      </c>
      <c r="AR1158" s="42">
        <v>0</v>
      </c>
      <c r="AS1158" s="42">
        <v>0</v>
      </c>
      <c r="AT1158" s="42">
        <v>0</v>
      </c>
      <c r="AU1158" s="42">
        <f t="shared" si="3648"/>
        <v>700</v>
      </c>
      <c r="AV1158" s="42">
        <f t="shared" si="3649"/>
        <v>-700</v>
      </c>
      <c r="AW1158" s="42"/>
      <c r="AX1158" s="42"/>
      <c r="AY1158" s="42"/>
      <c r="AZ1158" s="42"/>
      <c r="BA1158" s="43">
        <f t="shared" si="3653"/>
        <v>100</v>
      </c>
      <c r="BB1158" s="44"/>
    </row>
    <row r="1159" spans="2:54" s="30" customFormat="1" x14ac:dyDescent="0.3">
      <c r="B1159" s="31" t="s">
        <v>558</v>
      </c>
      <c r="C1159" s="31" t="s">
        <v>84</v>
      </c>
      <c r="D1159" s="31" t="s">
        <v>139</v>
      </c>
      <c r="E1159" s="29" t="str">
        <f t="shared" si="3646"/>
        <v>0412</v>
      </c>
      <c r="F1159" s="31"/>
      <c r="G1159" s="31"/>
      <c r="H1159" s="32" t="s">
        <v>140</v>
      </c>
      <c r="I1159" s="33">
        <f t="shared" ref="I1159:I1162" si="3744">I1160</f>
        <v>954.2</v>
      </c>
      <c r="J1159" s="33">
        <f t="shared" ref="J1159:J1162" si="3745">J1160</f>
        <v>91.2</v>
      </c>
      <c r="K1159" s="33">
        <f t="shared" ref="K1159:K1162" si="3746">K1160</f>
        <v>91.2</v>
      </c>
      <c r="L1159" s="33">
        <f t="shared" ref="L1159:L1162" si="3747">L1160</f>
        <v>0</v>
      </c>
      <c r="M1159" s="33">
        <f t="shared" ref="M1159:M1162" si="3748">M1160</f>
        <v>0</v>
      </c>
      <c r="N1159" s="33">
        <f t="shared" ref="N1159:N1162" si="3749">N1160</f>
        <v>0</v>
      </c>
      <c r="O1159" s="33">
        <f t="shared" ref="O1159:O1162" si="3750">O1160</f>
        <v>0</v>
      </c>
      <c r="P1159" s="33">
        <f t="shared" ref="P1159:P1162" si="3751">P1160</f>
        <v>0</v>
      </c>
      <c r="Q1159" s="33">
        <f t="shared" ref="Q1159:Q1162" si="3752">Q1160</f>
        <v>2059.6669999999999</v>
      </c>
      <c r="R1159" s="33">
        <f t="shared" ref="R1159:R1162" si="3753">R1160</f>
        <v>0</v>
      </c>
      <c r="S1159" s="33">
        <f t="shared" si="3715"/>
        <v>0</v>
      </c>
      <c r="T1159" s="33">
        <f t="shared" si="3647"/>
        <v>3013.8670000000002</v>
      </c>
      <c r="U1159" s="33">
        <f t="shared" ref="U1159:U1204" si="3754">J1159+M1159</f>
        <v>91.2</v>
      </c>
      <c r="V1159" s="33">
        <f t="shared" ref="V1159:V1204" si="3755">K1159+N1159</f>
        <v>91.2</v>
      </c>
      <c r="W1159" s="33">
        <f t="shared" si="3716"/>
        <v>0</v>
      </c>
      <c r="X1159" s="33">
        <f t="shared" si="3717"/>
        <v>0</v>
      </c>
      <c r="Y1159" s="33">
        <f t="shared" si="3718"/>
        <v>0</v>
      </c>
      <c r="Z1159" s="33">
        <f t="shared" si="3719"/>
        <v>0</v>
      </c>
      <c r="AA1159" s="33">
        <f t="shared" si="3720"/>
        <v>0</v>
      </c>
      <c r="AB1159" s="33">
        <f t="shared" si="3721"/>
        <v>0</v>
      </c>
      <c r="AC1159" s="33">
        <f t="shared" si="3722"/>
        <v>0</v>
      </c>
      <c r="AD1159" s="33">
        <f t="shared" si="3723"/>
        <v>0</v>
      </c>
      <c r="AE1159" s="33">
        <f t="shared" si="3742"/>
        <v>0</v>
      </c>
      <c r="AF1159" s="34">
        <f t="shared" ref="AF1159:AF1162" si="3756">AF1160</f>
        <v>780.50018999999998</v>
      </c>
      <c r="AG1159" s="34">
        <f t="shared" ref="AG1159:AG1162" si="3757">AG1160</f>
        <v>0</v>
      </c>
      <c r="AH1159" s="34">
        <f t="shared" ref="AH1159:AH1162" si="3758">AH1160</f>
        <v>0</v>
      </c>
      <c r="AI1159" s="34">
        <f t="shared" ref="AI1159:AI1162" si="3759">AI1160</f>
        <v>0</v>
      </c>
      <c r="AJ1159" s="34">
        <f t="shared" ref="AJ1159:AJ1162" si="3760">AJ1160</f>
        <v>0</v>
      </c>
      <c r="AK1159" s="34">
        <f t="shared" ref="AK1159:AK1162" si="3761">AK1160</f>
        <v>0</v>
      </c>
      <c r="AL1159" s="34">
        <f t="shared" ref="AL1159:AL1162" si="3762">AL1160</f>
        <v>780.5</v>
      </c>
      <c r="AM1159" s="34">
        <f t="shared" ref="AM1159:AM1162" si="3763">AM1160</f>
        <v>0</v>
      </c>
      <c r="AN1159" s="34">
        <f t="shared" ref="AN1159:AN1162" si="3764">AN1160</f>
        <v>0</v>
      </c>
      <c r="AO1159" s="35">
        <f t="shared" ref="AO1159:AO1162" si="3765">AO1160</f>
        <v>138.5</v>
      </c>
      <c r="AP1159" s="36">
        <f t="shared" ref="AP1159:AP1162" si="3766">AP1160</f>
        <v>3013.8670000000002</v>
      </c>
      <c r="AQ1159" s="36">
        <f t="shared" ref="AQ1159:AQ1162" si="3767">AQ1160</f>
        <v>0</v>
      </c>
      <c r="AR1159" s="36">
        <f t="shared" ref="AR1159:AR1162" si="3768">AR1160</f>
        <v>0</v>
      </c>
      <c r="AS1159" s="36">
        <f t="shared" ref="AS1159:AS1162" si="3769">AS1160</f>
        <v>0</v>
      </c>
      <c r="AT1159" s="36">
        <f t="shared" ref="AT1159:AT1162" si="3770">AT1160</f>
        <v>0</v>
      </c>
      <c r="AU1159" s="36">
        <f t="shared" si="3648"/>
        <v>3013.8670000000002</v>
      </c>
      <c r="AV1159" s="36">
        <f t="shared" si="3649"/>
        <v>0</v>
      </c>
      <c r="AW1159" s="36">
        <f t="shared" si="3650"/>
        <v>3013.8670000000002</v>
      </c>
      <c r="AX1159" s="36">
        <f t="shared" si="3651"/>
        <v>91.2</v>
      </c>
      <c r="AY1159" s="36">
        <f t="shared" si="3652"/>
        <v>91.2</v>
      </c>
      <c r="AZ1159" s="36">
        <f t="shared" si="3739"/>
        <v>0</v>
      </c>
      <c r="BA1159" s="37">
        <f t="shared" si="3653"/>
        <v>99.999975656636295</v>
      </c>
      <c r="BB1159" s="20"/>
    </row>
    <row r="1160" spans="2:54" ht="31.2" x14ac:dyDescent="0.3">
      <c r="B1160" s="38" t="s">
        <v>558</v>
      </c>
      <c r="C1160" s="38" t="s">
        <v>84</v>
      </c>
      <c r="D1160" s="38" t="s">
        <v>139</v>
      </c>
      <c r="E1160" s="39" t="str">
        <f t="shared" si="3646"/>
        <v>0412</v>
      </c>
      <c r="F1160" s="38" t="s">
        <v>141</v>
      </c>
      <c r="G1160" s="38"/>
      <c r="H1160" s="40" t="s">
        <v>142</v>
      </c>
      <c r="I1160" s="18">
        <f t="shared" si="3744"/>
        <v>954.2</v>
      </c>
      <c r="J1160" s="18">
        <f t="shared" si="3745"/>
        <v>91.2</v>
      </c>
      <c r="K1160" s="18">
        <f t="shared" si="3746"/>
        <v>91.2</v>
      </c>
      <c r="L1160" s="18">
        <f t="shared" si="3747"/>
        <v>0</v>
      </c>
      <c r="M1160" s="18">
        <f t="shared" si="3748"/>
        <v>0</v>
      </c>
      <c r="N1160" s="18">
        <f t="shared" si="3749"/>
        <v>0</v>
      </c>
      <c r="O1160" s="18">
        <f t="shared" si="3750"/>
        <v>0</v>
      </c>
      <c r="P1160" s="18">
        <f t="shared" si="3751"/>
        <v>0</v>
      </c>
      <c r="Q1160" s="18">
        <f t="shared" si="3752"/>
        <v>2059.6669999999999</v>
      </c>
      <c r="R1160" s="18">
        <f t="shared" si="3753"/>
        <v>0</v>
      </c>
      <c r="S1160" s="18">
        <f t="shared" si="3715"/>
        <v>0</v>
      </c>
      <c r="T1160" s="18">
        <f t="shared" si="3647"/>
        <v>3013.8670000000002</v>
      </c>
      <c r="U1160" s="18">
        <f t="shared" si="3754"/>
        <v>91.2</v>
      </c>
      <c r="V1160" s="18">
        <f t="shared" si="3755"/>
        <v>91.2</v>
      </c>
      <c r="W1160" s="18">
        <f t="shared" si="3716"/>
        <v>0</v>
      </c>
      <c r="X1160" s="18">
        <f t="shared" si="3717"/>
        <v>0</v>
      </c>
      <c r="Y1160" s="18">
        <f t="shared" si="3718"/>
        <v>0</v>
      </c>
      <c r="Z1160" s="18">
        <f t="shared" si="3719"/>
        <v>0</v>
      </c>
      <c r="AA1160" s="18">
        <f t="shared" si="3720"/>
        <v>0</v>
      </c>
      <c r="AB1160" s="18">
        <f t="shared" si="3721"/>
        <v>0</v>
      </c>
      <c r="AC1160" s="18">
        <f t="shared" si="3722"/>
        <v>0</v>
      </c>
      <c r="AD1160" s="18">
        <f t="shared" si="3723"/>
        <v>0</v>
      </c>
      <c r="AE1160" s="18">
        <f t="shared" si="3742"/>
        <v>0</v>
      </c>
      <c r="AF1160" s="41">
        <f t="shared" si="3756"/>
        <v>780.50018999999998</v>
      </c>
      <c r="AG1160" s="41">
        <f t="shared" si="3757"/>
        <v>0</v>
      </c>
      <c r="AH1160" s="41">
        <f t="shared" si="3758"/>
        <v>0</v>
      </c>
      <c r="AI1160" s="41">
        <f t="shared" si="3759"/>
        <v>0</v>
      </c>
      <c r="AJ1160" s="41">
        <f t="shared" si="3760"/>
        <v>0</v>
      </c>
      <c r="AK1160" s="41">
        <f t="shared" si="3761"/>
        <v>0</v>
      </c>
      <c r="AL1160" s="41">
        <f t="shared" si="3762"/>
        <v>780.5</v>
      </c>
      <c r="AM1160" s="41">
        <f t="shared" si="3763"/>
        <v>0</v>
      </c>
      <c r="AN1160" s="41">
        <f t="shared" si="3764"/>
        <v>0</v>
      </c>
      <c r="AO1160" s="42">
        <f t="shared" si="3765"/>
        <v>138.5</v>
      </c>
      <c r="AP1160" s="42">
        <f t="shared" si="3766"/>
        <v>3013.8670000000002</v>
      </c>
      <c r="AQ1160" s="42">
        <f t="shared" si="3767"/>
        <v>0</v>
      </c>
      <c r="AR1160" s="42">
        <f t="shared" si="3768"/>
        <v>0</v>
      </c>
      <c r="AS1160" s="42">
        <f t="shared" si="3769"/>
        <v>0</v>
      </c>
      <c r="AT1160" s="42">
        <f t="shared" si="3770"/>
        <v>0</v>
      </c>
      <c r="AU1160" s="42">
        <f t="shared" si="3648"/>
        <v>3013.8670000000002</v>
      </c>
      <c r="AV1160" s="42">
        <f t="shared" si="3649"/>
        <v>0</v>
      </c>
      <c r="AW1160" s="42">
        <f t="shared" si="3650"/>
        <v>3013.8670000000002</v>
      </c>
      <c r="AX1160" s="42">
        <f t="shared" si="3651"/>
        <v>91.2</v>
      </c>
      <c r="AY1160" s="42">
        <f t="shared" si="3652"/>
        <v>91.2</v>
      </c>
      <c r="AZ1160" s="42">
        <f t="shared" si="3739"/>
        <v>0</v>
      </c>
      <c r="BA1160" s="43">
        <f t="shared" si="3653"/>
        <v>99.999975656636295</v>
      </c>
      <c r="BB1160" s="20"/>
    </row>
    <row r="1161" spans="2:54" x14ac:dyDescent="0.3">
      <c r="B1161" s="38" t="s">
        <v>558</v>
      </c>
      <c r="C1161" s="38" t="s">
        <v>84</v>
      </c>
      <c r="D1161" s="38" t="s">
        <v>139</v>
      </c>
      <c r="E1161" s="39" t="str">
        <f t="shared" si="3646"/>
        <v>0412</v>
      </c>
      <c r="F1161" s="38" t="s">
        <v>143</v>
      </c>
      <c r="G1161" s="38"/>
      <c r="H1161" s="40" t="s">
        <v>49</v>
      </c>
      <c r="I1161" s="18">
        <f t="shared" si="3744"/>
        <v>954.2</v>
      </c>
      <c r="J1161" s="18">
        <f t="shared" si="3745"/>
        <v>91.2</v>
      </c>
      <c r="K1161" s="18">
        <f t="shared" si="3746"/>
        <v>91.2</v>
      </c>
      <c r="L1161" s="18">
        <f t="shared" si="3747"/>
        <v>0</v>
      </c>
      <c r="M1161" s="18">
        <f t="shared" si="3748"/>
        <v>0</v>
      </c>
      <c r="N1161" s="18">
        <f t="shared" si="3749"/>
        <v>0</v>
      </c>
      <c r="O1161" s="18">
        <f t="shared" si="3750"/>
        <v>0</v>
      </c>
      <c r="P1161" s="18">
        <f t="shared" si="3751"/>
        <v>0</v>
      </c>
      <c r="Q1161" s="18">
        <f t="shared" si="3752"/>
        <v>2059.6669999999999</v>
      </c>
      <c r="R1161" s="18">
        <f t="shared" si="3753"/>
        <v>0</v>
      </c>
      <c r="S1161" s="18">
        <f t="shared" si="3715"/>
        <v>0</v>
      </c>
      <c r="T1161" s="18">
        <f t="shared" si="3647"/>
        <v>3013.8670000000002</v>
      </c>
      <c r="U1161" s="18">
        <f t="shared" si="3754"/>
        <v>91.2</v>
      </c>
      <c r="V1161" s="18">
        <f t="shared" si="3755"/>
        <v>91.2</v>
      </c>
      <c r="W1161" s="18">
        <f t="shared" si="3716"/>
        <v>0</v>
      </c>
      <c r="X1161" s="18">
        <f t="shared" si="3717"/>
        <v>0</v>
      </c>
      <c r="Y1161" s="18">
        <f t="shared" si="3718"/>
        <v>0</v>
      </c>
      <c r="Z1161" s="18">
        <f t="shared" si="3719"/>
        <v>0</v>
      </c>
      <c r="AA1161" s="18">
        <f t="shared" si="3720"/>
        <v>0</v>
      </c>
      <c r="AB1161" s="18">
        <f t="shared" si="3721"/>
        <v>0</v>
      </c>
      <c r="AC1161" s="18">
        <f t="shared" si="3722"/>
        <v>0</v>
      </c>
      <c r="AD1161" s="18">
        <f t="shared" si="3723"/>
        <v>0</v>
      </c>
      <c r="AE1161" s="18">
        <f t="shared" si="3742"/>
        <v>0</v>
      </c>
      <c r="AF1161" s="41">
        <f t="shared" si="3756"/>
        <v>780.50018999999998</v>
      </c>
      <c r="AG1161" s="41">
        <f t="shared" si="3757"/>
        <v>0</v>
      </c>
      <c r="AH1161" s="41">
        <f t="shared" si="3758"/>
        <v>0</v>
      </c>
      <c r="AI1161" s="41">
        <f t="shared" si="3759"/>
        <v>0</v>
      </c>
      <c r="AJ1161" s="41">
        <f t="shared" si="3760"/>
        <v>0</v>
      </c>
      <c r="AK1161" s="41">
        <f t="shared" si="3761"/>
        <v>0</v>
      </c>
      <c r="AL1161" s="41">
        <f t="shared" si="3762"/>
        <v>780.5</v>
      </c>
      <c r="AM1161" s="41">
        <f t="shared" si="3763"/>
        <v>0</v>
      </c>
      <c r="AN1161" s="41">
        <f t="shared" si="3764"/>
        <v>0</v>
      </c>
      <c r="AO1161" s="14">
        <f t="shared" si="3765"/>
        <v>138.5</v>
      </c>
      <c r="AP1161" s="42">
        <f t="shared" si="3766"/>
        <v>3013.8670000000002</v>
      </c>
      <c r="AQ1161" s="42">
        <f t="shared" si="3767"/>
        <v>0</v>
      </c>
      <c r="AR1161" s="42">
        <f t="shared" si="3768"/>
        <v>0</v>
      </c>
      <c r="AS1161" s="42">
        <f t="shared" si="3769"/>
        <v>0</v>
      </c>
      <c r="AT1161" s="42">
        <f t="shared" si="3770"/>
        <v>0</v>
      </c>
      <c r="AU1161" s="42">
        <f t="shared" si="3648"/>
        <v>3013.8670000000002</v>
      </c>
      <c r="AV1161" s="42">
        <f t="shared" si="3649"/>
        <v>0</v>
      </c>
      <c r="AW1161" s="42">
        <f t="shared" si="3650"/>
        <v>3013.8670000000002</v>
      </c>
      <c r="AX1161" s="42">
        <f t="shared" si="3651"/>
        <v>91.2</v>
      </c>
      <c r="AY1161" s="42">
        <f t="shared" si="3652"/>
        <v>91.2</v>
      </c>
      <c r="AZ1161" s="42">
        <f t="shared" si="3739"/>
        <v>0</v>
      </c>
      <c r="BA1161" s="43">
        <f t="shared" si="3653"/>
        <v>99.999975656636295</v>
      </c>
      <c r="BB1161" s="20"/>
    </row>
    <row r="1162" spans="2:54" ht="46.8" x14ac:dyDescent="0.3">
      <c r="B1162" s="38" t="s">
        <v>558</v>
      </c>
      <c r="C1162" s="38" t="s">
        <v>84</v>
      </c>
      <c r="D1162" s="38" t="s">
        <v>139</v>
      </c>
      <c r="E1162" s="39" t="str">
        <f t="shared" si="3646"/>
        <v>0412</v>
      </c>
      <c r="F1162" s="38" t="s">
        <v>144</v>
      </c>
      <c r="G1162" s="38"/>
      <c r="H1162" s="40" t="s">
        <v>145</v>
      </c>
      <c r="I1162" s="18">
        <f t="shared" si="3744"/>
        <v>954.2</v>
      </c>
      <c r="J1162" s="18">
        <f t="shared" si="3745"/>
        <v>91.2</v>
      </c>
      <c r="K1162" s="18">
        <f t="shared" si="3746"/>
        <v>91.2</v>
      </c>
      <c r="L1162" s="18">
        <f t="shared" si="3747"/>
        <v>0</v>
      </c>
      <c r="M1162" s="18">
        <f t="shared" si="3748"/>
        <v>0</v>
      </c>
      <c r="N1162" s="18">
        <f t="shared" si="3749"/>
        <v>0</v>
      </c>
      <c r="O1162" s="18">
        <f t="shared" si="3750"/>
        <v>0</v>
      </c>
      <c r="P1162" s="18">
        <f t="shared" si="3751"/>
        <v>0</v>
      </c>
      <c r="Q1162" s="18">
        <f t="shared" si="3752"/>
        <v>2059.6669999999999</v>
      </c>
      <c r="R1162" s="18">
        <f t="shared" si="3753"/>
        <v>0</v>
      </c>
      <c r="S1162" s="18">
        <f t="shared" si="3715"/>
        <v>0</v>
      </c>
      <c r="T1162" s="18">
        <f t="shared" si="3647"/>
        <v>3013.8670000000002</v>
      </c>
      <c r="U1162" s="18">
        <f t="shared" si="3754"/>
        <v>91.2</v>
      </c>
      <c r="V1162" s="18">
        <f t="shared" si="3755"/>
        <v>91.2</v>
      </c>
      <c r="W1162" s="18">
        <f t="shared" si="3716"/>
        <v>0</v>
      </c>
      <c r="X1162" s="18">
        <f t="shared" si="3717"/>
        <v>0</v>
      </c>
      <c r="Y1162" s="18">
        <f t="shared" si="3718"/>
        <v>0</v>
      </c>
      <c r="Z1162" s="18">
        <f t="shared" si="3719"/>
        <v>0</v>
      </c>
      <c r="AA1162" s="18">
        <f t="shared" si="3720"/>
        <v>0</v>
      </c>
      <c r="AB1162" s="18">
        <f t="shared" si="3721"/>
        <v>0</v>
      </c>
      <c r="AC1162" s="18">
        <f t="shared" si="3722"/>
        <v>0</v>
      </c>
      <c r="AD1162" s="18">
        <f t="shared" si="3723"/>
        <v>0</v>
      </c>
      <c r="AE1162" s="18">
        <f t="shared" si="3742"/>
        <v>0</v>
      </c>
      <c r="AF1162" s="41">
        <f t="shared" si="3756"/>
        <v>780.50018999999998</v>
      </c>
      <c r="AG1162" s="41">
        <f t="shared" si="3757"/>
        <v>0</v>
      </c>
      <c r="AH1162" s="41">
        <f t="shared" si="3758"/>
        <v>0</v>
      </c>
      <c r="AI1162" s="41">
        <f t="shared" si="3759"/>
        <v>0</v>
      </c>
      <c r="AJ1162" s="41">
        <f t="shared" si="3760"/>
        <v>0</v>
      </c>
      <c r="AK1162" s="41">
        <f t="shared" si="3761"/>
        <v>0</v>
      </c>
      <c r="AL1162" s="41">
        <f t="shared" si="3762"/>
        <v>780.5</v>
      </c>
      <c r="AM1162" s="41">
        <f t="shared" si="3763"/>
        <v>0</v>
      </c>
      <c r="AN1162" s="41">
        <f t="shared" si="3764"/>
        <v>0</v>
      </c>
      <c r="AO1162" s="42">
        <f t="shared" si="3765"/>
        <v>138.5</v>
      </c>
      <c r="AP1162" s="42">
        <f t="shared" si="3766"/>
        <v>3013.8670000000002</v>
      </c>
      <c r="AQ1162" s="42">
        <f t="shared" si="3767"/>
        <v>0</v>
      </c>
      <c r="AR1162" s="42">
        <f t="shared" si="3768"/>
        <v>0</v>
      </c>
      <c r="AS1162" s="42">
        <f t="shared" si="3769"/>
        <v>0</v>
      </c>
      <c r="AT1162" s="42">
        <f t="shared" si="3770"/>
        <v>0</v>
      </c>
      <c r="AU1162" s="42">
        <f t="shared" si="3648"/>
        <v>3013.8670000000002</v>
      </c>
      <c r="AV1162" s="42">
        <f t="shared" si="3649"/>
        <v>0</v>
      </c>
      <c r="AW1162" s="42">
        <f t="shared" si="3650"/>
        <v>3013.8670000000002</v>
      </c>
      <c r="AX1162" s="42">
        <f t="shared" si="3651"/>
        <v>91.2</v>
      </c>
      <c r="AY1162" s="42">
        <f t="shared" si="3652"/>
        <v>91.2</v>
      </c>
      <c r="AZ1162" s="42">
        <f t="shared" si="3739"/>
        <v>0</v>
      </c>
      <c r="BA1162" s="43">
        <f t="shared" si="3653"/>
        <v>99.999975656636295</v>
      </c>
      <c r="BB1162" s="20"/>
    </row>
    <row r="1163" spans="2:54" ht="62.4" x14ac:dyDescent="0.3">
      <c r="B1163" s="38" t="s">
        <v>558</v>
      </c>
      <c r="C1163" s="38" t="s">
        <v>84</v>
      </c>
      <c r="D1163" s="38" t="s">
        <v>139</v>
      </c>
      <c r="E1163" s="39" t="str">
        <f t="shared" si="3646"/>
        <v>0412</v>
      </c>
      <c r="F1163" s="38" t="s">
        <v>522</v>
      </c>
      <c r="G1163" s="38"/>
      <c r="H1163" s="40" t="s">
        <v>523</v>
      </c>
      <c r="I1163" s="18">
        <f t="shared" ref="I1163:S1163" si="3771">I1164+I1165</f>
        <v>954.2</v>
      </c>
      <c r="J1163" s="18">
        <f t="shared" si="3771"/>
        <v>91.2</v>
      </c>
      <c r="K1163" s="18">
        <f t="shared" si="3771"/>
        <v>91.2</v>
      </c>
      <c r="L1163" s="18">
        <f t="shared" si="3771"/>
        <v>0</v>
      </c>
      <c r="M1163" s="18">
        <f t="shared" si="3771"/>
        <v>0</v>
      </c>
      <c r="N1163" s="18">
        <f t="shared" si="3771"/>
        <v>0</v>
      </c>
      <c r="O1163" s="18">
        <f t="shared" si="3771"/>
        <v>0</v>
      </c>
      <c r="P1163" s="18">
        <f t="shared" si="3771"/>
        <v>0</v>
      </c>
      <c r="Q1163" s="18">
        <f t="shared" si="3771"/>
        <v>2059.6669999999999</v>
      </c>
      <c r="R1163" s="18">
        <f t="shared" si="3771"/>
        <v>0</v>
      </c>
      <c r="S1163" s="18">
        <f t="shared" si="3771"/>
        <v>0</v>
      </c>
      <c r="T1163" s="18">
        <f t="shared" si="3647"/>
        <v>3013.8670000000002</v>
      </c>
      <c r="U1163" s="18">
        <f t="shared" si="3754"/>
        <v>91.2</v>
      </c>
      <c r="V1163" s="18">
        <f t="shared" si="3755"/>
        <v>91.2</v>
      </c>
      <c r="W1163" s="18">
        <f t="shared" ref="W1163:AT1163" si="3772">W1164+W1165</f>
        <v>0</v>
      </c>
      <c r="X1163" s="18">
        <f t="shared" si="3772"/>
        <v>0</v>
      </c>
      <c r="Y1163" s="18">
        <f t="shared" si="3772"/>
        <v>0</v>
      </c>
      <c r="Z1163" s="18">
        <f t="shared" si="3772"/>
        <v>0</v>
      </c>
      <c r="AA1163" s="18">
        <f t="shared" si="3772"/>
        <v>0</v>
      </c>
      <c r="AB1163" s="18">
        <f t="shared" si="3772"/>
        <v>0</v>
      </c>
      <c r="AC1163" s="18">
        <f t="shared" si="3772"/>
        <v>0</v>
      </c>
      <c r="AD1163" s="18">
        <f t="shared" si="3772"/>
        <v>0</v>
      </c>
      <c r="AE1163" s="18">
        <f t="shared" si="3772"/>
        <v>0</v>
      </c>
      <c r="AF1163" s="41">
        <f t="shared" si="3772"/>
        <v>780.50018999999998</v>
      </c>
      <c r="AG1163" s="41">
        <f t="shared" si="3772"/>
        <v>0</v>
      </c>
      <c r="AH1163" s="41">
        <f t="shared" si="3772"/>
        <v>0</v>
      </c>
      <c r="AI1163" s="41">
        <f t="shared" si="3772"/>
        <v>0</v>
      </c>
      <c r="AJ1163" s="41">
        <f t="shared" si="3772"/>
        <v>0</v>
      </c>
      <c r="AK1163" s="41">
        <f t="shared" si="3772"/>
        <v>0</v>
      </c>
      <c r="AL1163" s="41">
        <f t="shared" si="3772"/>
        <v>780.5</v>
      </c>
      <c r="AM1163" s="41">
        <f t="shared" si="3772"/>
        <v>0</v>
      </c>
      <c r="AN1163" s="41">
        <f t="shared" si="3772"/>
        <v>0</v>
      </c>
      <c r="AO1163" s="14">
        <f t="shared" si="3772"/>
        <v>138.5</v>
      </c>
      <c r="AP1163" s="42">
        <f t="shared" si="3772"/>
        <v>3013.8670000000002</v>
      </c>
      <c r="AQ1163" s="42">
        <f t="shared" si="3772"/>
        <v>0</v>
      </c>
      <c r="AR1163" s="42">
        <f t="shared" si="3772"/>
        <v>0</v>
      </c>
      <c r="AS1163" s="42">
        <f t="shared" si="3772"/>
        <v>0</v>
      </c>
      <c r="AT1163" s="42">
        <f t="shared" si="3772"/>
        <v>0</v>
      </c>
      <c r="AU1163" s="42">
        <f t="shared" si="3648"/>
        <v>3013.8670000000002</v>
      </c>
      <c r="AV1163" s="42">
        <f t="shared" si="3649"/>
        <v>0</v>
      </c>
      <c r="AW1163" s="42">
        <f t="shared" si="3650"/>
        <v>3013.8670000000002</v>
      </c>
      <c r="AX1163" s="42">
        <f t="shared" si="3651"/>
        <v>91.2</v>
      </c>
      <c r="AY1163" s="42">
        <f t="shared" si="3652"/>
        <v>91.2</v>
      </c>
      <c r="AZ1163" s="42">
        <f>AZ1164+AZ1165</f>
        <v>0</v>
      </c>
      <c r="BA1163" s="43">
        <f t="shared" si="3653"/>
        <v>99.999975656636295</v>
      </c>
      <c r="BB1163" s="20"/>
    </row>
    <row r="1164" spans="2:54" ht="31.2" x14ac:dyDescent="0.3">
      <c r="B1164" s="38" t="s">
        <v>558</v>
      </c>
      <c r="C1164" s="38" t="s">
        <v>84</v>
      </c>
      <c r="D1164" s="38" t="s">
        <v>139</v>
      </c>
      <c r="E1164" s="39" t="str">
        <f t="shared" si="3646"/>
        <v>0412</v>
      </c>
      <c r="F1164" s="38" t="s">
        <v>522</v>
      </c>
      <c r="G1164" s="38" t="s">
        <v>54</v>
      </c>
      <c r="H1164" s="40" t="s">
        <v>55</v>
      </c>
      <c r="I1164" s="18">
        <v>771.7</v>
      </c>
      <c r="J1164" s="18">
        <v>0</v>
      </c>
      <c r="K1164" s="18">
        <v>0</v>
      </c>
      <c r="L1164" s="18"/>
      <c r="M1164" s="18"/>
      <c r="N1164" s="18"/>
      <c r="O1164" s="18">
        <v>0</v>
      </c>
      <c r="P1164" s="18">
        <v>0</v>
      </c>
      <c r="Q1164" s="18">
        <v>2059.6669999999999</v>
      </c>
      <c r="R1164" s="18">
        <v>0</v>
      </c>
      <c r="S1164" s="18"/>
      <c r="T1164" s="18">
        <f t="shared" si="3647"/>
        <v>2831.3670000000002</v>
      </c>
      <c r="U1164" s="18">
        <f t="shared" si="3754"/>
        <v>0</v>
      </c>
      <c r="V1164" s="18">
        <f t="shared" si="3755"/>
        <v>0</v>
      </c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41">
        <v>642.00018999999998</v>
      </c>
      <c r="AG1164" s="41"/>
      <c r="AH1164" s="41">
        <v>0</v>
      </c>
      <c r="AI1164" s="41">
        <v>0</v>
      </c>
      <c r="AJ1164" s="41">
        <v>0</v>
      </c>
      <c r="AK1164" s="41">
        <v>0</v>
      </c>
      <c r="AL1164" s="41">
        <v>642</v>
      </c>
      <c r="AM1164" s="41">
        <v>0</v>
      </c>
      <c r="AN1164" s="41">
        <v>0</v>
      </c>
      <c r="AO1164" s="42">
        <v>0</v>
      </c>
      <c r="AP1164" s="42">
        <v>2831.3670000000002</v>
      </c>
      <c r="AQ1164" s="42">
        <v>0</v>
      </c>
      <c r="AR1164" s="42">
        <v>0</v>
      </c>
      <c r="AS1164" s="42">
        <v>0</v>
      </c>
      <c r="AT1164" s="42">
        <v>0</v>
      </c>
      <c r="AU1164" s="42">
        <f t="shared" si="3648"/>
        <v>2831.3670000000002</v>
      </c>
      <c r="AV1164" s="42">
        <f t="shared" si="3649"/>
        <v>0</v>
      </c>
      <c r="AW1164" s="42">
        <f t="shared" si="3650"/>
        <v>2831.3670000000002</v>
      </c>
      <c r="AX1164" s="42">
        <f t="shared" si="3651"/>
        <v>0</v>
      </c>
      <c r="AY1164" s="42">
        <f t="shared" si="3652"/>
        <v>0</v>
      </c>
      <c r="AZ1164" s="42"/>
      <c r="BA1164" s="43">
        <f t="shared" si="3653"/>
        <v>99.999970404993192</v>
      </c>
      <c r="BB1164" s="44"/>
    </row>
    <row r="1165" spans="2:54" x14ac:dyDescent="0.3">
      <c r="B1165" s="38" t="s">
        <v>558</v>
      </c>
      <c r="C1165" s="38" t="s">
        <v>84</v>
      </c>
      <c r="D1165" s="38" t="s">
        <v>139</v>
      </c>
      <c r="E1165" s="39" t="str">
        <f t="shared" si="3646"/>
        <v>0412</v>
      </c>
      <c r="F1165" s="38" t="s">
        <v>522</v>
      </c>
      <c r="G1165" s="38" t="s">
        <v>56</v>
      </c>
      <c r="H1165" s="40" t="s">
        <v>57</v>
      </c>
      <c r="I1165" s="18">
        <v>182.5</v>
      </c>
      <c r="J1165" s="18">
        <v>91.2</v>
      </c>
      <c r="K1165" s="18">
        <v>91.2</v>
      </c>
      <c r="L1165" s="18"/>
      <c r="M1165" s="18"/>
      <c r="N1165" s="18"/>
      <c r="O1165" s="18">
        <v>0</v>
      </c>
      <c r="P1165" s="18">
        <v>0</v>
      </c>
      <c r="Q1165" s="18">
        <v>0</v>
      </c>
      <c r="R1165" s="18">
        <v>0</v>
      </c>
      <c r="S1165" s="18"/>
      <c r="T1165" s="18">
        <f t="shared" si="3647"/>
        <v>182.5</v>
      </c>
      <c r="U1165" s="18">
        <f t="shared" si="3754"/>
        <v>91.2</v>
      </c>
      <c r="V1165" s="18">
        <f t="shared" si="3755"/>
        <v>91.2</v>
      </c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41">
        <v>138.5</v>
      </c>
      <c r="AG1165" s="41"/>
      <c r="AH1165" s="41">
        <v>0</v>
      </c>
      <c r="AI1165" s="41">
        <v>0</v>
      </c>
      <c r="AJ1165" s="41">
        <v>0</v>
      </c>
      <c r="AK1165" s="41">
        <v>0</v>
      </c>
      <c r="AL1165" s="41">
        <v>138.5</v>
      </c>
      <c r="AM1165" s="41">
        <v>0</v>
      </c>
      <c r="AN1165" s="41">
        <v>0</v>
      </c>
      <c r="AO1165" s="14">
        <v>138.5</v>
      </c>
      <c r="AP1165" s="42">
        <v>182.5</v>
      </c>
      <c r="AQ1165" s="42">
        <v>0</v>
      </c>
      <c r="AR1165" s="42">
        <v>0</v>
      </c>
      <c r="AS1165" s="42">
        <v>0</v>
      </c>
      <c r="AT1165" s="42">
        <v>0</v>
      </c>
      <c r="AU1165" s="42">
        <f t="shared" si="3648"/>
        <v>182.5</v>
      </c>
      <c r="AV1165" s="42">
        <f t="shared" si="3649"/>
        <v>0</v>
      </c>
      <c r="AW1165" s="42">
        <f t="shared" si="3650"/>
        <v>182.5</v>
      </c>
      <c r="AX1165" s="42">
        <f t="shared" si="3651"/>
        <v>91.2</v>
      </c>
      <c r="AY1165" s="42">
        <f t="shared" si="3652"/>
        <v>91.2</v>
      </c>
      <c r="AZ1165" s="42"/>
      <c r="BA1165" s="43">
        <f t="shared" si="3653"/>
        <v>100</v>
      </c>
      <c r="BB1165" s="44"/>
    </row>
    <row r="1166" spans="2:54" s="21" customFormat="1" ht="16.2" x14ac:dyDescent="0.3">
      <c r="B1166" s="22" t="s">
        <v>558</v>
      </c>
      <c r="C1166" s="51" t="s">
        <v>92</v>
      </c>
      <c r="D1166" s="51"/>
      <c r="E1166" s="52" t="str">
        <f t="shared" si="3646"/>
        <v>05</v>
      </c>
      <c r="F1166" s="22"/>
      <c r="G1166" s="22"/>
      <c r="H1166" s="24" t="s">
        <v>93</v>
      </c>
      <c r="I1166" s="25">
        <f t="shared" ref="I1166:N1166" si="3773">I1173</f>
        <v>39471.1</v>
      </c>
      <c r="J1166" s="25">
        <f t="shared" si="3773"/>
        <v>30811.500000000004</v>
      </c>
      <c r="K1166" s="25">
        <f t="shared" si="3773"/>
        <v>26407.700000000004</v>
      </c>
      <c r="L1166" s="25">
        <f t="shared" si="3773"/>
        <v>16185.7</v>
      </c>
      <c r="M1166" s="25">
        <f t="shared" si="3773"/>
        <v>16185.7</v>
      </c>
      <c r="N1166" s="25">
        <f t="shared" si="3773"/>
        <v>16185.7</v>
      </c>
      <c r="O1166" s="25">
        <f>O1173+O1167</f>
        <v>2792.7949999999996</v>
      </c>
      <c r="P1166" s="25">
        <f>P1173+P1167</f>
        <v>0</v>
      </c>
      <c r="Q1166" s="25">
        <f>Q1173+Q1167</f>
        <v>0</v>
      </c>
      <c r="R1166" s="25">
        <f>R1173+R1167</f>
        <v>0</v>
      </c>
      <c r="S1166" s="25">
        <f>S1173+S1167</f>
        <v>1066.61699</v>
      </c>
      <c r="T1166" s="25">
        <f t="shared" si="3647"/>
        <v>59516.211990000003</v>
      </c>
      <c r="U1166" s="25">
        <f t="shared" si="3754"/>
        <v>46997.200000000004</v>
      </c>
      <c r="V1166" s="25">
        <f t="shared" si="3755"/>
        <v>42593.400000000009</v>
      </c>
      <c r="W1166" s="25">
        <f t="shared" ref="W1166:AT1166" si="3774">W1173+W1167</f>
        <v>0</v>
      </c>
      <c r="X1166" s="25">
        <f t="shared" si="3774"/>
        <v>0</v>
      </c>
      <c r="Y1166" s="25">
        <f t="shared" si="3774"/>
        <v>0</v>
      </c>
      <c r="Z1166" s="25">
        <f t="shared" si="3774"/>
        <v>1066.61699</v>
      </c>
      <c r="AA1166" s="25">
        <f t="shared" si="3774"/>
        <v>0</v>
      </c>
      <c r="AB1166" s="25">
        <f t="shared" si="3774"/>
        <v>0</v>
      </c>
      <c r="AC1166" s="25">
        <f t="shared" si="3774"/>
        <v>0</v>
      </c>
      <c r="AD1166" s="25">
        <f t="shared" si="3774"/>
        <v>0</v>
      </c>
      <c r="AE1166" s="25">
        <f t="shared" si="3774"/>
        <v>0</v>
      </c>
      <c r="AF1166" s="26">
        <f t="shared" si="3774"/>
        <v>34434.868549999999</v>
      </c>
      <c r="AG1166" s="26">
        <f t="shared" si="3774"/>
        <v>0</v>
      </c>
      <c r="AH1166" s="26">
        <f t="shared" si="3774"/>
        <v>0</v>
      </c>
      <c r="AI1166" s="26">
        <f t="shared" si="3774"/>
        <v>0</v>
      </c>
      <c r="AJ1166" s="26">
        <f t="shared" si="3774"/>
        <v>0</v>
      </c>
      <c r="AK1166" s="26">
        <f t="shared" si="3774"/>
        <v>0</v>
      </c>
      <c r="AL1166" s="26">
        <f t="shared" si="3774"/>
        <v>33372.501680000001</v>
      </c>
      <c r="AM1166" s="26">
        <f t="shared" si="3774"/>
        <v>0</v>
      </c>
      <c r="AN1166" s="26">
        <f t="shared" si="3774"/>
        <v>0</v>
      </c>
      <c r="AO1166" s="27">
        <f t="shared" si="3774"/>
        <v>14171.526979999999</v>
      </c>
      <c r="AP1166" s="27">
        <f t="shared" si="3774"/>
        <v>35150.815029999998</v>
      </c>
      <c r="AQ1166" s="27">
        <f t="shared" si="3774"/>
        <v>2792.7949999999996</v>
      </c>
      <c r="AR1166" s="27">
        <f t="shared" si="3774"/>
        <v>0</v>
      </c>
      <c r="AS1166" s="27">
        <f t="shared" si="3774"/>
        <v>0</v>
      </c>
      <c r="AT1166" s="27">
        <f t="shared" si="3774"/>
        <v>0</v>
      </c>
      <c r="AU1166" s="27">
        <f t="shared" si="3648"/>
        <v>37943.610029999996</v>
      </c>
      <c r="AV1166" s="27">
        <f t="shared" si="3649"/>
        <v>21572.601960000007</v>
      </c>
      <c r="AW1166" s="27">
        <f t="shared" si="3650"/>
        <v>60582.828980000006</v>
      </c>
      <c r="AX1166" s="27">
        <f t="shared" si="3651"/>
        <v>46997.200000000004</v>
      </c>
      <c r="AY1166" s="27">
        <f t="shared" si="3652"/>
        <v>42593.400000000009</v>
      </c>
      <c r="AZ1166" s="27">
        <f>AZ1173+AZ1167</f>
        <v>0</v>
      </c>
      <c r="BA1166" s="28">
        <f t="shared" si="3653"/>
        <v>96.914851385428051</v>
      </c>
      <c r="BB1166" s="20"/>
    </row>
    <row r="1167" spans="2:54" s="30" customFormat="1" x14ac:dyDescent="0.3">
      <c r="B1167" s="31" t="s">
        <v>558</v>
      </c>
      <c r="C1167" s="31" t="s">
        <v>92</v>
      </c>
      <c r="D1167" s="31" t="s">
        <v>374</v>
      </c>
      <c r="E1167" s="29" t="str">
        <f t="shared" si="3646"/>
        <v>0502</v>
      </c>
      <c r="F1167" s="31"/>
      <c r="G1167" s="31"/>
      <c r="H1167" s="32" t="s">
        <v>524</v>
      </c>
      <c r="I1167" s="33"/>
      <c r="J1167" s="33"/>
      <c r="K1167" s="33"/>
      <c r="L1167" s="33"/>
      <c r="M1167" s="33"/>
      <c r="N1167" s="33"/>
      <c r="O1167" s="33">
        <f t="shared" ref="O1167:O1171" si="3775">O1168</f>
        <v>0</v>
      </c>
      <c r="P1167" s="33">
        <f t="shared" ref="P1167:P1171" si="3776">P1168</f>
        <v>0</v>
      </c>
      <c r="Q1167" s="33">
        <f t="shared" ref="Q1167:Q1171" si="3777">Q1168</f>
        <v>0</v>
      </c>
      <c r="R1167" s="33">
        <f t="shared" ref="R1167:R1171" si="3778">R1168</f>
        <v>0</v>
      </c>
      <c r="S1167" s="33">
        <f t="shared" ref="S1167:S1171" si="3779">S1168</f>
        <v>1066.61699</v>
      </c>
      <c r="T1167" s="33">
        <f t="shared" si="3647"/>
        <v>1066.61699</v>
      </c>
      <c r="U1167" s="33"/>
      <c r="V1167" s="33"/>
      <c r="W1167" s="33">
        <f t="shared" ref="W1167:W1171" si="3780">W1168</f>
        <v>0</v>
      </c>
      <c r="X1167" s="33">
        <f t="shared" ref="X1167:X1171" si="3781">X1168</f>
        <v>0</v>
      </c>
      <c r="Y1167" s="33">
        <f t="shared" ref="Y1167:Y1171" si="3782">Y1168</f>
        <v>0</v>
      </c>
      <c r="Z1167" s="33">
        <f t="shared" ref="Z1167:Z1171" si="3783">Z1168</f>
        <v>1066.61699</v>
      </c>
      <c r="AA1167" s="33">
        <f t="shared" ref="AA1167:AA1171" si="3784">AA1168</f>
        <v>0</v>
      </c>
      <c r="AB1167" s="33">
        <f t="shared" ref="AB1167:AB1171" si="3785">AB1168</f>
        <v>0</v>
      </c>
      <c r="AC1167" s="33">
        <f t="shared" ref="AC1167:AC1171" si="3786">AC1168</f>
        <v>0</v>
      </c>
      <c r="AD1167" s="33">
        <f t="shared" ref="AD1167:AD1171" si="3787">AD1168</f>
        <v>0</v>
      </c>
      <c r="AE1167" s="33"/>
      <c r="AF1167" s="34">
        <f t="shared" ref="AF1167:AF1171" si="3788">AF1168</f>
        <v>984.94998999999996</v>
      </c>
      <c r="AG1167" s="34">
        <f t="shared" ref="AG1167:AG1171" si="3789">AG1168</f>
        <v>0</v>
      </c>
      <c r="AH1167" s="34">
        <f t="shared" ref="AH1167:AH1171" si="3790">AH1168</f>
        <v>0</v>
      </c>
      <c r="AI1167" s="34">
        <f t="shared" ref="AI1167:AI1171" si="3791">AI1168</f>
        <v>0</v>
      </c>
      <c r="AJ1167" s="34">
        <f t="shared" ref="AJ1167:AJ1171" si="3792">AJ1168</f>
        <v>0</v>
      </c>
      <c r="AK1167" s="34">
        <f t="shared" ref="AK1167:AK1171" si="3793">AK1168</f>
        <v>0</v>
      </c>
      <c r="AL1167" s="34">
        <f t="shared" ref="AL1167:AL1171" si="3794">AL1168</f>
        <v>974.99999000000003</v>
      </c>
      <c r="AM1167" s="34">
        <f t="shared" ref="AM1167:AM1171" si="3795">AM1168</f>
        <v>0</v>
      </c>
      <c r="AN1167" s="34">
        <f t="shared" ref="AN1167:AN1171" si="3796">AN1168</f>
        <v>0</v>
      </c>
      <c r="AO1167" s="35">
        <f t="shared" ref="AO1167:AO1171" si="3797">AO1168</f>
        <v>190.94999000000001</v>
      </c>
      <c r="AP1167" s="36">
        <f t="shared" ref="AP1167:AP1171" si="3798">AP1168</f>
        <v>984.94998999999996</v>
      </c>
      <c r="AQ1167" s="36">
        <f t="shared" ref="AQ1167:AQ1171" si="3799">AQ1168</f>
        <v>0</v>
      </c>
      <c r="AR1167" s="36">
        <f t="shared" ref="AR1167:AR1171" si="3800">AR1168</f>
        <v>0</v>
      </c>
      <c r="AS1167" s="36">
        <f t="shared" ref="AS1167:AS1171" si="3801">AS1168</f>
        <v>0</v>
      </c>
      <c r="AT1167" s="36">
        <f t="shared" ref="AT1167:AT1171" si="3802">AT1168</f>
        <v>0</v>
      </c>
      <c r="AU1167" s="36">
        <f t="shared" si="3648"/>
        <v>984.94998999999996</v>
      </c>
      <c r="AV1167" s="36">
        <f t="shared" si="3649"/>
        <v>81.66700000000003</v>
      </c>
      <c r="AW1167" s="36">
        <f t="shared" si="3650"/>
        <v>2133.23398</v>
      </c>
      <c r="AX1167" s="36">
        <f t="shared" si="3651"/>
        <v>0</v>
      </c>
      <c r="AY1167" s="36">
        <f t="shared" si="3652"/>
        <v>0</v>
      </c>
      <c r="AZ1167" s="36">
        <f t="shared" ref="AZ1167:AZ1171" si="3803">AZ1168</f>
        <v>0</v>
      </c>
      <c r="BA1167" s="37">
        <f t="shared" si="3653"/>
        <v>98.989796426110942</v>
      </c>
      <c r="BB1167" s="20"/>
    </row>
    <row r="1168" spans="2:54" ht="31.2" x14ac:dyDescent="0.3">
      <c r="B1168" s="38" t="s">
        <v>558</v>
      </c>
      <c r="C1168" s="38" t="s">
        <v>92</v>
      </c>
      <c r="D1168" s="38" t="s">
        <v>374</v>
      </c>
      <c r="E1168" s="39" t="str">
        <f t="shared" si="3646"/>
        <v>0502</v>
      </c>
      <c r="F1168" s="38" t="s">
        <v>513</v>
      </c>
      <c r="G1168" s="38"/>
      <c r="H1168" s="40" t="s">
        <v>514</v>
      </c>
      <c r="I1168" s="18"/>
      <c r="J1168" s="18"/>
      <c r="K1168" s="18"/>
      <c r="L1168" s="18"/>
      <c r="M1168" s="18"/>
      <c r="N1168" s="18"/>
      <c r="O1168" s="18">
        <f t="shared" si="3775"/>
        <v>0</v>
      </c>
      <c r="P1168" s="18">
        <f t="shared" si="3776"/>
        <v>0</v>
      </c>
      <c r="Q1168" s="18">
        <f t="shared" si="3777"/>
        <v>0</v>
      </c>
      <c r="R1168" s="18">
        <f t="shared" si="3778"/>
        <v>0</v>
      </c>
      <c r="S1168" s="18">
        <f t="shared" si="3779"/>
        <v>1066.61699</v>
      </c>
      <c r="T1168" s="18">
        <f t="shared" si="3647"/>
        <v>1066.61699</v>
      </c>
      <c r="U1168" s="18"/>
      <c r="V1168" s="18"/>
      <c r="W1168" s="18">
        <f t="shared" si="3780"/>
        <v>0</v>
      </c>
      <c r="X1168" s="18">
        <f t="shared" si="3781"/>
        <v>0</v>
      </c>
      <c r="Y1168" s="18">
        <f t="shared" si="3782"/>
        <v>0</v>
      </c>
      <c r="Z1168" s="18">
        <f t="shared" si="3783"/>
        <v>1066.61699</v>
      </c>
      <c r="AA1168" s="18">
        <f t="shared" si="3784"/>
        <v>0</v>
      </c>
      <c r="AB1168" s="18">
        <f t="shared" si="3785"/>
        <v>0</v>
      </c>
      <c r="AC1168" s="18">
        <f t="shared" si="3786"/>
        <v>0</v>
      </c>
      <c r="AD1168" s="18">
        <f t="shared" si="3787"/>
        <v>0</v>
      </c>
      <c r="AE1168" s="18"/>
      <c r="AF1168" s="41">
        <f t="shared" si="3788"/>
        <v>984.94998999999996</v>
      </c>
      <c r="AG1168" s="41">
        <f t="shared" si="3789"/>
        <v>0</v>
      </c>
      <c r="AH1168" s="41">
        <f t="shared" si="3790"/>
        <v>0</v>
      </c>
      <c r="AI1168" s="41">
        <f t="shared" si="3791"/>
        <v>0</v>
      </c>
      <c r="AJ1168" s="41">
        <f t="shared" si="3792"/>
        <v>0</v>
      </c>
      <c r="AK1168" s="41">
        <f t="shared" si="3793"/>
        <v>0</v>
      </c>
      <c r="AL1168" s="41">
        <f t="shared" si="3794"/>
        <v>974.99999000000003</v>
      </c>
      <c r="AM1168" s="41">
        <f t="shared" si="3795"/>
        <v>0</v>
      </c>
      <c r="AN1168" s="41">
        <f t="shared" si="3796"/>
        <v>0</v>
      </c>
      <c r="AO1168" s="42">
        <f t="shared" si="3797"/>
        <v>190.94999000000001</v>
      </c>
      <c r="AP1168" s="42">
        <f t="shared" si="3798"/>
        <v>984.94998999999996</v>
      </c>
      <c r="AQ1168" s="42">
        <f t="shared" si="3799"/>
        <v>0</v>
      </c>
      <c r="AR1168" s="42">
        <f t="shared" si="3800"/>
        <v>0</v>
      </c>
      <c r="AS1168" s="42">
        <f t="shared" si="3801"/>
        <v>0</v>
      </c>
      <c r="AT1168" s="42">
        <f t="shared" si="3802"/>
        <v>0</v>
      </c>
      <c r="AU1168" s="42">
        <f t="shared" si="3648"/>
        <v>984.94998999999996</v>
      </c>
      <c r="AV1168" s="42">
        <f t="shared" si="3649"/>
        <v>81.66700000000003</v>
      </c>
      <c r="AW1168" s="42">
        <f t="shared" si="3650"/>
        <v>2133.23398</v>
      </c>
      <c r="AX1168" s="42">
        <f t="shared" si="3651"/>
        <v>0</v>
      </c>
      <c r="AY1168" s="42">
        <f t="shared" si="3652"/>
        <v>0</v>
      </c>
      <c r="AZ1168" s="42">
        <f t="shared" si="3803"/>
        <v>0</v>
      </c>
      <c r="BA1168" s="43">
        <f t="shared" si="3653"/>
        <v>98.989796426110942</v>
      </c>
      <c r="BB1168" s="20"/>
    </row>
    <row r="1169" spans="2:54" x14ac:dyDescent="0.3">
      <c r="B1169" s="38" t="s">
        <v>558</v>
      </c>
      <c r="C1169" s="38" t="s">
        <v>92</v>
      </c>
      <c r="D1169" s="38" t="s">
        <v>374</v>
      </c>
      <c r="E1169" s="39" t="str">
        <f t="shared" si="3646"/>
        <v>0502</v>
      </c>
      <c r="F1169" s="38" t="s">
        <v>525</v>
      </c>
      <c r="G1169" s="38"/>
      <c r="H1169" s="40" t="s">
        <v>49</v>
      </c>
      <c r="I1169" s="18"/>
      <c r="J1169" s="18"/>
      <c r="K1169" s="18"/>
      <c r="L1169" s="18"/>
      <c r="M1169" s="18"/>
      <c r="N1169" s="18"/>
      <c r="O1169" s="18">
        <f t="shared" si="3775"/>
        <v>0</v>
      </c>
      <c r="P1169" s="18">
        <f t="shared" si="3776"/>
        <v>0</v>
      </c>
      <c r="Q1169" s="18">
        <f t="shared" si="3777"/>
        <v>0</v>
      </c>
      <c r="R1169" s="18">
        <f t="shared" si="3778"/>
        <v>0</v>
      </c>
      <c r="S1169" s="18">
        <f t="shared" si="3779"/>
        <v>1066.61699</v>
      </c>
      <c r="T1169" s="18">
        <f t="shared" si="3647"/>
        <v>1066.61699</v>
      </c>
      <c r="U1169" s="18"/>
      <c r="V1169" s="18"/>
      <c r="W1169" s="18">
        <f t="shared" si="3780"/>
        <v>0</v>
      </c>
      <c r="X1169" s="18">
        <f t="shared" si="3781"/>
        <v>0</v>
      </c>
      <c r="Y1169" s="18">
        <f t="shared" si="3782"/>
        <v>0</v>
      </c>
      <c r="Z1169" s="18">
        <f t="shared" si="3783"/>
        <v>1066.61699</v>
      </c>
      <c r="AA1169" s="18">
        <f t="shared" si="3784"/>
        <v>0</v>
      </c>
      <c r="AB1169" s="18">
        <f t="shared" si="3785"/>
        <v>0</v>
      </c>
      <c r="AC1169" s="18">
        <f t="shared" si="3786"/>
        <v>0</v>
      </c>
      <c r="AD1169" s="18">
        <f t="shared" si="3787"/>
        <v>0</v>
      </c>
      <c r="AE1169" s="18"/>
      <c r="AF1169" s="41">
        <f t="shared" si="3788"/>
        <v>984.94998999999996</v>
      </c>
      <c r="AG1169" s="41">
        <f t="shared" si="3789"/>
        <v>0</v>
      </c>
      <c r="AH1169" s="41">
        <f t="shared" si="3790"/>
        <v>0</v>
      </c>
      <c r="AI1169" s="41">
        <f t="shared" si="3791"/>
        <v>0</v>
      </c>
      <c r="AJ1169" s="41">
        <f t="shared" si="3792"/>
        <v>0</v>
      </c>
      <c r="AK1169" s="41">
        <f t="shared" si="3793"/>
        <v>0</v>
      </c>
      <c r="AL1169" s="41">
        <f t="shared" si="3794"/>
        <v>974.99999000000003</v>
      </c>
      <c r="AM1169" s="41">
        <f t="shared" si="3795"/>
        <v>0</v>
      </c>
      <c r="AN1169" s="41">
        <f t="shared" si="3796"/>
        <v>0</v>
      </c>
      <c r="AO1169" s="14">
        <f t="shared" si="3797"/>
        <v>190.94999000000001</v>
      </c>
      <c r="AP1169" s="42">
        <f t="shared" si="3798"/>
        <v>984.94998999999996</v>
      </c>
      <c r="AQ1169" s="42">
        <f t="shared" si="3799"/>
        <v>0</v>
      </c>
      <c r="AR1169" s="42">
        <f t="shared" si="3800"/>
        <v>0</v>
      </c>
      <c r="AS1169" s="42">
        <f t="shared" si="3801"/>
        <v>0</v>
      </c>
      <c r="AT1169" s="42">
        <f t="shared" si="3802"/>
        <v>0</v>
      </c>
      <c r="AU1169" s="42">
        <f t="shared" si="3648"/>
        <v>984.94998999999996</v>
      </c>
      <c r="AV1169" s="42">
        <f t="shared" si="3649"/>
        <v>81.66700000000003</v>
      </c>
      <c r="AW1169" s="42">
        <f t="shared" si="3650"/>
        <v>2133.23398</v>
      </c>
      <c r="AX1169" s="42">
        <f t="shared" si="3651"/>
        <v>0</v>
      </c>
      <c r="AY1169" s="42">
        <f t="shared" si="3652"/>
        <v>0</v>
      </c>
      <c r="AZ1169" s="42">
        <f t="shared" si="3803"/>
        <v>0</v>
      </c>
      <c r="BA1169" s="43">
        <f t="shared" si="3653"/>
        <v>98.989796426110942</v>
      </c>
      <c r="BB1169" s="20"/>
    </row>
    <row r="1170" spans="2:54" ht="31.2" x14ac:dyDescent="0.3">
      <c r="B1170" s="38" t="s">
        <v>558</v>
      </c>
      <c r="C1170" s="38" t="s">
        <v>92</v>
      </c>
      <c r="D1170" s="38" t="s">
        <v>374</v>
      </c>
      <c r="E1170" s="39" t="str">
        <f t="shared" si="3646"/>
        <v>0502</v>
      </c>
      <c r="F1170" s="38" t="s">
        <v>526</v>
      </c>
      <c r="G1170" s="38"/>
      <c r="H1170" s="40" t="s">
        <v>527</v>
      </c>
      <c r="I1170" s="18"/>
      <c r="J1170" s="18"/>
      <c r="K1170" s="18"/>
      <c r="L1170" s="18"/>
      <c r="M1170" s="18"/>
      <c r="N1170" s="18"/>
      <c r="O1170" s="18">
        <f t="shared" si="3775"/>
        <v>0</v>
      </c>
      <c r="P1170" s="18">
        <f t="shared" si="3776"/>
        <v>0</v>
      </c>
      <c r="Q1170" s="18">
        <f t="shared" si="3777"/>
        <v>0</v>
      </c>
      <c r="R1170" s="18">
        <f t="shared" si="3778"/>
        <v>0</v>
      </c>
      <c r="S1170" s="18">
        <f t="shared" si="3779"/>
        <v>1066.61699</v>
      </c>
      <c r="T1170" s="18">
        <f t="shared" si="3647"/>
        <v>1066.61699</v>
      </c>
      <c r="U1170" s="18"/>
      <c r="V1170" s="18"/>
      <c r="W1170" s="18">
        <f t="shared" si="3780"/>
        <v>0</v>
      </c>
      <c r="X1170" s="18">
        <f t="shared" si="3781"/>
        <v>0</v>
      </c>
      <c r="Y1170" s="18">
        <f t="shared" si="3782"/>
        <v>0</v>
      </c>
      <c r="Z1170" s="18">
        <f t="shared" si="3783"/>
        <v>1066.61699</v>
      </c>
      <c r="AA1170" s="18">
        <f t="shared" si="3784"/>
        <v>0</v>
      </c>
      <c r="AB1170" s="18">
        <f t="shared" si="3785"/>
        <v>0</v>
      </c>
      <c r="AC1170" s="18">
        <f t="shared" si="3786"/>
        <v>0</v>
      </c>
      <c r="AD1170" s="18">
        <f t="shared" si="3787"/>
        <v>0</v>
      </c>
      <c r="AE1170" s="18"/>
      <c r="AF1170" s="41">
        <f t="shared" si="3788"/>
        <v>984.94998999999996</v>
      </c>
      <c r="AG1170" s="41">
        <f t="shared" si="3789"/>
        <v>0</v>
      </c>
      <c r="AH1170" s="41">
        <f t="shared" si="3790"/>
        <v>0</v>
      </c>
      <c r="AI1170" s="41">
        <f t="shared" si="3791"/>
        <v>0</v>
      </c>
      <c r="AJ1170" s="41">
        <f t="shared" si="3792"/>
        <v>0</v>
      </c>
      <c r="AK1170" s="41">
        <f t="shared" si="3793"/>
        <v>0</v>
      </c>
      <c r="AL1170" s="41">
        <f t="shared" si="3794"/>
        <v>974.99999000000003</v>
      </c>
      <c r="AM1170" s="41">
        <f t="shared" si="3795"/>
        <v>0</v>
      </c>
      <c r="AN1170" s="41">
        <f t="shared" si="3796"/>
        <v>0</v>
      </c>
      <c r="AO1170" s="42">
        <f t="shared" si="3797"/>
        <v>190.94999000000001</v>
      </c>
      <c r="AP1170" s="42">
        <f t="shared" si="3798"/>
        <v>984.94998999999996</v>
      </c>
      <c r="AQ1170" s="42">
        <f t="shared" si="3799"/>
        <v>0</v>
      </c>
      <c r="AR1170" s="42">
        <f t="shared" si="3800"/>
        <v>0</v>
      </c>
      <c r="AS1170" s="42">
        <f t="shared" si="3801"/>
        <v>0</v>
      </c>
      <c r="AT1170" s="42">
        <f t="shared" si="3802"/>
        <v>0</v>
      </c>
      <c r="AU1170" s="42">
        <f t="shared" si="3648"/>
        <v>984.94998999999996</v>
      </c>
      <c r="AV1170" s="42">
        <f t="shared" si="3649"/>
        <v>81.66700000000003</v>
      </c>
      <c r="AW1170" s="42">
        <f t="shared" si="3650"/>
        <v>2133.23398</v>
      </c>
      <c r="AX1170" s="42">
        <f t="shared" si="3651"/>
        <v>0</v>
      </c>
      <c r="AY1170" s="42">
        <f t="shared" si="3652"/>
        <v>0</v>
      </c>
      <c r="AZ1170" s="42">
        <f t="shared" si="3803"/>
        <v>0</v>
      </c>
      <c r="BA1170" s="43">
        <f t="shared" si="3653"/>
        <v>98.989796426110942</v>
      </c>
      <c r="BB1170" s="20"/>
    </row>
    <row r="1171" spans="2:54" ht="31.2" x14ac:dyDescent="0.3">
      <c r="B1171" s="38" t="s">
        <v>558</v>
      </c>
      <c r="C1171" s="38" t="s">
        <v>92</v>
      </c>
      <c r="D1171" s="38" t="s">
        <v>374</v>
      </c>
      <c r="E1171" s="39" t="str">
        <f t="shared" si="3646"/>
        <v>0502</v>
      </c>
      <c r="F1171" s="38" t="s">
        <v>528</v>
      </c>
      <c r="G1171" s="38"/>
      <c r="H1171" s="40" t="s">
        <v>529</v>
      </c>
      <c r="I1171" s="18"/>
      <c r="J1171" s="18"/>
      <c r="K1171" s="18"/>
      <c r="L1171" s="18"/>
      <c r="M1171" s="18"/>
      <c r="N1171" s="18"/>
      <c r="O1171" s="18">
        <f t="shared" si="3775"/>
        <v>0</v>
      </c>
      <c r="P1171" s="18">
        <f t="shared" si="3776"/>
        <v>0</v>
      </c>
      <c r="Q1171" s="18">
        <f t="shared" si="3777"/>
        <v>0</v>
      </c>
      <c r="R1171" s="18">
        <f t="shared" si="3778"/>
        <v>0</v>
      </c>
      <c r="S1171" s="18">
        <f t="shared" si="3779"/>
        <v>1066.61699</v>
      </c>
      <c r="T1171" s="18">
        <f t="shared" si="3647"/>
        <v>1066.61699</v>
      </c>
      <c r="U1171" s="18"/>
      <c r="V1171" s="18"/>
      <c r="W1171" s="18">
        <f t="shared" si="3780"/>
        <v>0</v>
      </c>
      <c r="X1171" s="18">
        <f t="shared" si="3781"/>
        <v>0</v>
      </c>
      <c r="Y1171" s="18">
        <f t="shared" si="3782"/>
        <v>0</v>
      </c>
      <c r="Z1171" s="18">
        <f t="shared" si="3783"/>
        <v>1066.61699</v>
      </c>
      <c r="AA1171" s="18">
        <f t="shared" si="3784"/>
        <v>0</v>
      </c>
      <c r="AB1171" s="18">
        <f t="shared" si="3785"/>
        <v>0</v>
      </c>
      <c r="AC1171" s="18">
        <f t="shared" si="3786"/>
        <v>0</v>
      </c>
      <c r="AD1171" s="18">
        <f t="shared" si="3787"/>
        <v>0</v>
      </c>
      <c r="AE1171" s="18"/>
      <c r="AF1171" s="41">
        <f t="shared" si="3788"/>
        <v>984.94998999999996</v>
      </c>
      <c r="AG1171" s="41">
        <f t="shared" si="3789"/>
        <v>0</v>
      </c>
      <c r="AH1171" s="41">
        <f t="shared" si="3790"/>
        <v>0</v>
      </c>
      <c r="AI1171" s="41">
        <f t="shared" si="3791"/>
        <v>0</v>
      </c>
      <c r="AJ1171" s="41">
        <f t="shared" si="3792"/>
        <v>0</v>
      </c>
      <c r="AK1171" s="41">
        <f t="shared" si="3793"/>
        <v>0</v>
      </c>
      <c r="AL1171" s="41">
        <f t="shared" si="3794"/>
        <v>974.99999000000003</v>
      </c>
      <c r="AM1171" s="41">
        <f t="shared" si="3795"/>
        <v>0</v>
      </c>
      <c r="AN1171" s="41">
        <f t="shared" si="3796"/>
        <v>0</v>
      </c>
      <c r="AO1171" s="14">
        <f t="shared" si="3797"/>
        <v>190.94999000000001</v>
      </c>
      <c r="AP1171" s="42">
        <f t="shared" si="3798"/>
        <v>984.94998999999996</v>
      </c>
      <c r="AQ1171" s="42">
        <f t="shared" si="3799"/>
        <v>0</v>
      </c>
      <c r="AR1171" s="42">
        <f t="shared" si="3800"/>
        <v>0</v>
      </c>
      <c r="AS1171" s="42">
        <f t="shared" si="3801"/>
        <v>0</v>
      </c>
      <c r="AT1171" s="42">
        <f t="shared" si="3802"/>
        <v>0</v>
      </c>
      <c r="AU1171" s="42">
        <f t="shared" si="3648"/>
        <v>984.94998999999996</v>
      </c>
      <c r="AV1171" s="42">
        <f t="shared" si="3649"/>
        <v>81.66700000000003</v>
      </c>
      <c r="AW1171" s="42">
        <f t="shared" si="3650"/>
        <v>2133.23398</v>
      </c>
      <c r="AX1171" s="42">
        <f t="shared" si="3651"/>
        <v>0</v>
      </c>
      <c r="AY1171" s="42">
        <f t="shared" si="3652"/>
        <v>0</v>
      </c>
      <c r="AZ1171" s="42">
        <f t="shared" si="3803"/>
        <v>0</v>
      </c>
      <c r="BA1171" s="43">
        <f t="shared" si="3653"/>
        <v>98.989796426110942</v>
      </c>
      <c r="BB1171" s="20"/>
    </row>
    <row r="1172" spans="2:54" ht="31.2" x14ac:dyDescent="0.3">
      <c r="B1172" s="38" t="s">
        <v>558</v>
      </c>
      <c r="C1172" s="38" t="s">
        <v>92</v>
      </c>
      <c r="D1172" s="38" t="s">
        <v>374</v>
      </c>
      <c r="E1172" s="39" t="str">
        <f t="shared" si="3646"/>
        <v>0502</v>
      </c>
      <c r="F1172" s="38" t="s">
        <v>528</v>
      </c>
      <c r="G1172" s="38" t="s">
        <v>54</v>
      </c>
      <c r="H1172" s="40" t="s">
        <v>55</v>
      </c>
      <c r="I1172" s="18"/>
      <c r="J1172" s="18"/>
      <c r="K1172" s="18"/>
      <c r="L1172" s="18"/>
      <c r="M1172" s="18"/>
      <c r="N1172" s="18"/>
      <c r="O1172" s="18">
        <v>0</v>
      </c>
      <c r="P1172" s="18">
        <v>0</v>
      </c>
      <c r="Q1172" s="18">
        <v>0</v>
      </c>
      <c r="R1172" s="18">
        <v>0</v>
      </c>
      <c r="S1172" s="18">
        <f>676.667+389.94999</f>
        <v>1066.61699</v>
      </c>
      <c r="T1172" s="18">
        <f t="shared" si="3647"/>
        <v>1066.61699</v>
      </c>
      <c r="U1172" s="18"/>
      <c r="V1172" s="18"/>
      <c r="W1172" s="18"/>
      <c r="X1172" s="18"/>
      <c r="Y1172" s="18"/>
      <c r="Z1172" s="18">
        <f>676.667+389.94999</f>
        <v>1066.61699</v>
      </c>
      <c r="AA1172" s="18"/>
      <c r="AB1172" s="18"/>
      <c r="AC1172" s="18"/>
      <c r="AD1172" s="18"/>
      <c r="AE1172" s="18"/>
      <c r="AF1172" s="41">
        <v>984.94998999999996</v>
      </c>
      <c r="AG1172" s="41"/>
      <c r="AH1172" s="41">
        <v>0</v>
      </c>
      <c r="AI1172" s="41">
        <v>0</v>
      </c>
      <c r="AJ1172" s="41">
        <v>0</v>
      </c>
      <c r="AK1172" s="41">
        <v>0</v>
      </c>
      <c r="AL1172" s="41">
        <v>974.99999000000003</v>
      </c>
      <c r="AM1172" s="41">
        <v>0</v>
      </c>
      <c r="AN1172" s="41">
        <v>0</v>
      </c>
      <c r="AO1172" s="42">
        <v>190.94999000000001</v>
      </c>
      <c r="AP1172" s="42">
        <v>984.94998999999996</v>
      </c>
      <c r="AQ1172" s="42">
        <v>0</v>
      </c>
      <c r="AR1172" s="42">
        <v>0</v>
      </c>
      <c r="AS1172" s="42">
        <v>0</v>
      </c>
      <c r="AT1172" s="42">
        <v>0</v>
      </c>
      <c r="AU1172" s="42">
        <f t="shared" si="3648"/>
        <v>984.94998999999996</v>
      </c>
      <c r="AV1172" s="42">
        <f t="shared" si="3649"/>
        <v>81.66700000000003</v>
      </c>
      <c r="AW1172" s="42">
        <f t="shared" si="3650"/>
        <v>2133.23398</v>
      </c>
      <c r="AX1172" s="42">
        <f t="shared" si="3651"/>
        <v>0</v>
      </c>
      <c r="AY1172" s="42">
        <f t="shared" si="3652"/>
        <v>0</v>
      </c>
      <c r="AZ1172" s="42"/>
      <c r="BA1172" s="43">
        <f t="shared" si="3653"/>
        <v>98.989796426110942</v>
      </c>
      <c r="BB1172" s="44"/>
    </row>
    <row r="1173" spans="2:54" s="30" customFormat="1" x14ac:dyDescent="0.3">
      <c r="B1173" s="31" t="s">
        <v>558</v>
      </c>
      <c r="C1173" s="31" t="s">
        <v>92</v>
      </c>
      <c r="D1173" s="31" t="s">
        <v>94</v>
      </c>
      <c r="E1173" s="29" t="str">
        <f t="shared" si="3646"/>
        <v>0503</v>
      </c>
      <c r="F1173" s="31"/>
      <c r="G1173" s="31"/>
      <c r="H1173" s="32" t="s">
        <v>95</v>
      </c>
      <c r="I1173" s="33">
        <f t="shared" ref="I1173:N1173" si="3804">I1181+I1186+I1200</f>
        <v>39471.1</v>
      </c>
      <c r="J1173" s="33">
        <f t="shared" si="3804"/>
        <v>30811.500000000004</v>
      </c>
      <c r="K1173" s="33">
        <f t="shared" si="3804"/>
        <v>26407.700000000004</v>
      </c>
      <c r="L1173" s="33">
        <f t="shared" si="3804"/>
        <v>16185.7</v>
      </c>
      <c r="M1173" s="33">
        <f t="shared" si="3804"/>
        <v>16185.7</v>
      </c>
      <c r="N1173" s="33">
        <f t="shared" si="3804"/>
        <v>16185.7</v>
      </c>
      <c r="O1173" s="33">
        <f>O1181+O1186+O1200+O1205+O1174</f>
        <v>2792.7949999999996</v>
      </c>
      <c r="P1173" s="33">
        <f>P1181+P1186+P1200+P1205+P1174</f>
        <v>0</v>
      </c>
      <c r="Q1173" s="33">
        <f>Q1181+Q1186+Q1200+Q1205+Q1174</f>
        <v>0</v>
      </c>
      <c r="R1173" s="33">
        <f>R1181+R1186+R1200+R1205+R1174</f>
        <v>0</v>
      </c>
      <c r="S1173" s="33">
        <f>S1181+S1186+S1200</f>
        <v>0</v>
      </c>
      <c r="T1173" s="33">
        <f t="shared" si="3647"/>
        <v>58449.595000000001</v>
      </c>
      <c r="U1173" s="33">
        <f t="shared" si="3754"/>
        <v>46997.200000000004</v>
      </c>
      <c r="V1173" s="33">
        <f t="shared" si="3755"/>
        <v>42593.400000000009</v>
      </c>
      <c r="W1173" s="33">
        <f t="shared" ref="W1173:AE1173" si="3805">W1181+W1186+W1200</f>
        <v>0</v>
      </c>
      <c r="X1173" s="33">
        <f t="shared" si="3805"/>
        <v>0</v>
      </c>
      <c r="Y1173" s="33">
        <f t="shared" si="3805"/>
        <v>0</v>
      </c>
      <c r="Z1173" s="33">
        <f t="shared" si="3805"/>
        <v>0</v>
      </c>
      <c r="AA1173" s="33">
        <f t="shared" si="3805"/>
        <v>0</v>
      </c>
      <c r="AB1173" s="33">
        <f t="shared" si="3805"/>
        <v>0</v>
      </c>
      <c r="AC1173" s="33">
        <f t="shared" si="3805"/>
        <v>0</v>
      </c>
      <c r="AD1173" s="33">
        <f t="shared" si="3805"/>
        <v>0</v>
      </c>
      <c r="AE1173" s="33">
        <f t="shared" si="3805"/>
        <v>0</v>
      </c>
      <c r="AF1173" s="34">
        <f t="shared" ref="AF1173:AT1173" si="3806">AF1181+AF1186+AF1200+AF1205+AF1174</f>
        <v>33449.918559999998</v>
      </c>
      <c r="AG1173" s="34">
        <f t="shared" si="3806"/>
        <v>0</v>
      </c>
      <c r="AH1173" s="34">
        <f t="shared" si="3806"/>
        <v>0</v>
      </c>
      <c r="AI1173" s="34">
        <f t="shared" si="3806"/>
        <v>0</v>
      </c>
      <c r="AJ1173" s="34">
        <f t="shared" si="3806"/>
        <v>0</v>
      </c>
      <c r="AK1173" s="34">
        <f t="shared" si="3806"/>
        <v>0</v>
      </c>
      <c r="AL1173" s="34">
        <f t="shared" si="3806"/>
        <v>32397.501690000001</v>
      </c>
      <c r="AM1173" s="34">
        <f t="shared" si="3806"/>
        <v>0</v>
      </c>
      <c r="AN1173" s="34">
        <f t="shared" si="3806"/>
        <v>0</v>
      </c>
      <c r="AO1173" s="35">
        <f t="shared" si="3806"/>
        <v>13980.57699</v>
      </c>
      <c r="AP1173" s="36">
        <f t="shared" si="3806"/>
        <v>34165.865039999997</v>
      </c>
      <c r="AQ1173" s="36">
        <f t="shared" si="3806"/>
        <v>2792.7949999999996</v>
      </c>
      <c r="AR1173" s="36">
        <f t="shared" si="3806"/>
        <v>0</v>
      </c>
      <c r="AS1173" s="36">
        <f t="shared" si="3806"/>
        <v>0</v>
      </c>
      <c r="AT1173" s="36">
        <f t="shared" si="3806"/>
        <v>0</v>
      </c>
      <c r="AU1173" s="36">
        <f t="shared" si="3648"/>
        <v>36958.660039999995</v>
      </c>
      <c r="AV1173" s="36">
        <f t="shared" si="3649"/>
        <v>21490.934960000006</v>
      </c>
      <c r="AW1173" s="36">
        <f t="shared" si="3650"/>
        <v>58449.595000000001</v>
      </c>
      <c r="AX1173" s="36">
        <f t="shared" si="3651"/>
        <v>46997.200000000004</v>
      </c>
      <c r="AY1173" s="36">
        <f t="shared" si="3652"/>
        <v>42593.400000000009</v>
      </c>
      <c r="AZ1173" s="36">
        <f>AZ1181+AZ1186+AZ1200</f>
        <v>0</v>
      </c>
      <c r="BA1173" s="37">
        <f t="shared" si="3653"/>
        <v>96.853753565611072</v>
      </c>
      <c r="BB1173" s="20"/>
    </row>
    <row r="1174" spans="2:54" x14ac:dyDescent="0.3">
      <c r="B1174" s="38" t="s">
        <v>558</v>
      </c>
      <c r="C1174" s="38" t="s">
        <v>92</v>
      </c>
      <c r="D1174" s="38" t="s">
        <v>94</v>
      </c>
      <c r="E1174" s="39" t="str">
        <f t="shared" si="3646"/>
        <v>0503</v>
      </c>
      <c r="F1174" s="38" t="s">
        <v>191</v>
      </c>
      <c r="G1174" s="38"/>
      <c r="H1174" s="40" t="s">
        <v>192</v>
      </c>
      <c r="I1174" s="18"/>
      <c r="J1174" s="18"/>
      <c r="K1174" s="18"/>
      <c r="L1174" s="18"/>
      <c r="M1174" s="18"/>
      <c r="N1174" s="18"/>
      <c r="O1174" s="18">
        <f t="shared" ref="O1174:O1175" si="3807">O1175</f>
        <v>2901.2489999999998</v>
      </c>
      <c r="P1174" s="18">
        <f t="shared" ref="P1174:P1184" si="3808">P1175</f>
        <v>0</v>
      </c>
      <c r="Q1174" s="18">
        <f t="shared" ref="Q1174:Q1184" si="3809">Q1175</f>
        <v>0</v>
      </c>
      <c r="R1174" s="18">
        <f t="shared" ref="R1174:R1184" si="3810">R1175</f>
        <v>0</v>
      </c>
      <c r="S1174" s="18"/>
      <c r="T1174" s="18">
        <f t="shared" si="3647"/>
        <v>2901.2489999999998</v>
      </c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41">
        <f t="shared" ref="AF1174:AF1175" si="3811">AF1175</f>
        <v>3741.36</v>
      </c>
      <c r="AG1174" s="41">
        <f t="shared" ref="AG1174:AG1175" si="3812">AG1175</f>
        <v>0</v>
      </c>
      <c r="AH1174" s="41">
        <f t="shared" ref="AH1174:AH1175" si="3813">AH1175</f>
        <v>0</v>
      </c>
      <c r="AI1174" s="41">
        <f t="shared" ref="AI1174:AI1175" si="3814">AI1175</f>
        <v>0</v>
      </c>
      <c r="AJ1174" s="41">
        <f t="shared" ref="AJ1174:AJ1175" si="3815">AJ1175</f>
        <v>0</v>
      </c>
      <c r="AK1174" s="41">
        <f t="shared" ref="AK1174:AK1175" si="3816">AK1175</f>
        <v>0</v>
      </c>
      <c r="AL1174" s="41">
        <f t="shared" ref="AL1174:AL1175" si="3817">AL1175</f>
        <v>3741.36</v>
      </c>
      <c r="AM1174" s="41">
        <f t="shared" ref="AM1174:AM1175" si="3818">AM1175</f>
        <v>0</v>
      </c>
      <c r="AN1174" s="41">
        <f t="shared" ref="AN1174:AN1175" si="3819">AN1175</f>
        <v>0</v>
      </c>
      <c r="AO1174" s="42">
        <f t="shared" ref="AO1174:AO1175" si="3820">AO1175</f>
        <v>0</v>
      </c>
      <c r="AP1174" s="42">
        <f t="shared" ref="AP1174:AP1175" si="3821">AP1175</f>
        <v>3769.9254799999999</v>
      </c>
      <c r="AQ1174" s="42">
        <f t="shared" ref="AQ1174:AQ1175" si="3822">AQ1175</f>
        <v>2901.2489999999998</v>
      </c>
      <c r="AR1174" s="42">
        <f t="shared" ref="AR1174:AR1175" si="3823">AR1175</f>
        <v>0</v>
      </c>
      <c r="AS1174" s="42">
        <f t="shared" ref="AS1174:AS1175" si="3824">AS1175</f>
        <v>0</v>
      </c>
      <c r="AT1174" s="42">
        <f t="shared" ref="AT1174:AT1175" si="3825">AT1175</f>
        <v>0</v>
      </c>
      <c r="AU1174" s="42">
        <f t="shared" si="3648"/>
        <v>6671.1744799999997</v>
      </c>
      <c r="AV1174" s="42">
        <f t="shared" si="3649"/>
        <v>-3769.9254799999999</v>
      </c>
      <c r="AW1174" s="42"/>
      <c r="AX1174" s="42"/>
      <c r="AY1174" s="42"/>
      <c r="AZ1174" s="42"/>
      <c r="BA1174" s="43">
        <f t="shared" si="3653"/>
        <v>100</v>
      </c>
      <c r="BB1174" s="20"/>
    </row>
    <row r="1175" spans="2:54" x14ac:dyDescent="0.3">
      <c r="B1175" s="38" t="s">
        <v>558</v>
      </c>
      <c r="C1175" s="38" t="s">
        <v>92</v>
      </c>
      <c r="D1175" s="38" t="s">
        <v>94</v>
      </c>
      <c r="E1175" s="39" t="str">
        <f t="shared" si="3646"/>
        <v>0503</v>
      </c>
      <c r="F1175" s="38" t="s">
        <v>193</v>
      </c>
      <c r="G1175" s="39"/>
      <c r="H1175" s="40" t="s">
        <v>109</v>
      </c>
      <c r="I1175" s="18"/>
      <c r="J1175" s="18"/>
      <c r="K1175" s="18"/>
      <c r="L1175" s="18"/>
      <c r="M1175" s="18"/>
      <c r="N1175" s="18"/>
      <c r="O1175" s="18">
        <f t="shared" si="3807"/>
        <v>2901.2489999999998</v>
      </c>
      <c r="P1175" s="18">
        <f t="shared" si="3808"/>
        <v>0</v>
      </c>
      <c r="Q1175" s="18">
        <f t="shared" si="3809"/>
        <v>0</v>
      </c>
      <c r="R1175" s="18">
        <f t="shared" si="3810"/>
        <v>0</v>
      </c>
      <c r="S1175" s="18"/>
      <c r="T1175" s="18">
        <f t="shared" si="3647"/>
        <v>2901.2489999999998</v>
      </c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41">
        <f t="shared" si="3811"/>
        <v>3741.36</v>
      </c>
      <c r="AG1175" s="41">
        <f t="shared" si="3812"/>
        <v>0</v>
      </c>
      <c r="AH1175" s="41">
        <f t="shared" si="3813"/>
        <v>0</v>
      </c>
      <c r="AI1175" s="41">
        <f t="shared" si="3814"/>
        <v>0</v>
      </c>
      <c r="AJ1175" s="41">
        <f t="shared" si="3815"/>
        <v>0</v>
      </c>
      <c r="AK1175" s="41">
        <f t="shared" si="3816"/>
        <v>0</v>
      </c>
      <c r="AL1175" s="41">
        <f t="shared" si="3817"/>
        <v>3741.36</v>
      </c>
      <c r="AM1175" s="41">
        <f t="shared" si="3818"/>
        <v>0</v>
      </c>
      <c r="AN1175" s="41">
        <f t="shared" si="3819"/>
        <v>0</v>
      </c>
      <c r="AO1175" s="14">
        <f t="shared" si="3820"/>
        <v>0</v>
      </c>
      <c r="AP1175" s="42">
        <f t="shared" si="3821"/>
        <v>3769.9254799999999</v>
      </c>
      <c r="AQ1175" s="42">
        <f t="shared" si="3822"/>
        <v>2901.2489999999998</v>
      </c>
      <c r="AR1175" s="42">
        <f t="shared" si="3823"/>
        <v>0</v>
      </c>
      <c r="AS1175" s="42">
        <f t="shared" si="3824"/>
        <v>0</v>
      </c>
      <c r="AT1175" s="42">
        <f t="shared" si="3825"/>
        <v>0</v>
      </c>
      <c r="AU1175" s="42">
        <f t="shared" si="3648"/>
        <v>6671.1744799999997</v>
      </c>
      <c r="AV1175" s="42">
        <f t="shared" si="3649"/>
        <v>-3769.9254799999999</v>
      </c>
      <c r="AW1175" s="42"/>
      <c r="AX1175" s="42"/>
      <c r="AY1175" s="42"/>
      <c r="AZ1175" s="42"/>
      <c r="BA1175" s="43">
        <f t="shared" si="3653"/>
        <v>100</v>
      </c>
      <c r="BB1175" s="20"/>
    </row>
    <row r="1176" spans="2:54" ht="46.8" x14ac:dyDescent="0.3">
      <c r="B1176" s="38" t="s">
        <v>558</v>
      </c>
      <c r="C1176" s="38" t="s">
        <v>92</v>
      </c>
      <c r="D1176" s="38" t="s">
        <v>94</v>
      </c>
      <c r="E1176" s="39" t="str">
        <f t="shared" si="3646"/>
        <v>0503</v>
      </c>
      <c r="F1176" s="38" t="s">
        <v>194</v>
      </c>
      <c r="G1176" s="39"/>
      <c r="H1176" s="40" t="s">
        <v>195</v>
      </c>
      <c r="I1176" s="18"/>
      <c r="J1176" s="18"/>
      <c r="K1176" s="18"/>
      <c r="L1176" s="18"/>
      <c r="M1176" s="18"/>
      <c r="N1176" s="18"/>
      <c r="O1176" s="18">
        <f>O1177+O1179</f>
        <v>2901.2489999999998</v>
      </c>
      <c r="P1176" s="18">
        <f t="shared" si="3808"/>
        <v>0</v>
      </c>
      <c r="Q1176" s="18">
        <f t="shared" si="3809"/>
        <v>0</v>
      </c>
      <c r="R1176" s="18">
        <f t="shared" si="3810"/>
        <v>0</v>
      </c>
      <c r="S1176" s="18"/>
      <c r="T1176" s="18">
        <f t="shared" si="3647"/>
        <v>2901.2489999999998</v>
      </c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41">
        <f t="shared" ref="AF1176:AT1176" si="3826">AF1177+AF1179</f>
        <v>3741.36</v>
      </c>
      <c r="AG1176" s="41">
        <f t="shared" si="3826"/>
        <v>0</v>
      </c>
      <c r="AH1176" s="41">
        <f t="shared" si="3826"/>
        <v>0</v>
      </c>
      <c r="AI1176" s="41">
        <f t="shared" si="3826"/>
        <v>0</v>
      </c>
      <c r="AJ1176" s="41">
        <f t="shared" si="3826"/>
        <v>0</v>
      </c>
      <c r="AK1176" s="41">
        <f t="shared" si="3826"/>
        <v>0</v>
      </c>
      <c r="AL1176" s="41">
        <f t="shared" si="3826"/>
        <v>3741.36</v>
      </c>
      <c r="AM1176" s="41">
        <f t="shared" si="3826"/>
        <v>0</v>
      </c>
      <c r="AN1176" s="41">
        <f t="shared" si="3826"/>
        <v>0</v>
      </c>
      <c r="AO1176" s="42">
        <f t="shared" si="3826"/>
        <v>0</v>
      </c>
      <c r="AP1176" s="42">
        <f t="shared" si="3826"/>
        <v>3769.9254799999999</v>
      </c>
      <c r="AQ1176" s="42">
        <f t="shared" si="3826"/>
        <v>2901.2489999999998</v>
      </c>
      <c r="AR1176" s="42">
        <f t="shared" si="3826"/>
        <v>0</v>
      </c>
      <c r="AS1176" s="42">
        <f t="shared" si="3826"/>
        <v>0</v>
      </c>
      <c r="AT1176" s="42">
        <f t="shared" si="3826"/>
        <v>0</v>
      </c>
      <c r="AU1176" s="42">
        <f t="shared" si="3648"/>
        <v>6671.1744799999997</v>
      </c>
      <c r="AV1176" s="42">
        <f t="shared" si="3649"/>
        <v>-3769.9254799999999</v>
      </c>
      <c r="AW1176" s="42"/>
      <c r="AX1176" s="42"/>
      <c r="AY1176" s="42"/>
      <c r="AZ1176" s="42"/>
      <c r="BA1176" s="43">
        <f t="shared" si="3653"/>
        <v>100</v>
      </c>
      <c r="BB1176" s="20"/>
    </row>
    <row r="1177" spans="2:54" ht="31.2" x14ac:dyDescent="0.3">
      <c r="B1177" s="38" t="s">
        <v>558</v>
      </c>
      <c r="C1177" s="38" t="s">
        <v>92</v>
      </c>
      <c r="D1177" s="38" t="s">
        <v>94</v>
      </c>
      <c r="E1177" s="39" t="str">
        <f t="shared" si="3646"/>
        <v>0503</v>
      </c>
      <c r="F1177" s="38" t="s">
        <v>196</v>
      </c>
      <c r="G1177" s="39"/>
      <c r="H1177" s="40" t="s">
        <v>197</v>
      </c>
      <c r="I1177" s="18"/>
      <c r="J1177" s="18"/>
      <c r="K1177" s="18"/>
      <c r="L1177" s="18"/>
      <c r="M1177" s="18"/>
      <c r="N1177" s="18"/>
      <c r="O1177" s="18">
        <f>O1178</f>
        <v>0</v>
      </c>
      <c r="P1177" s="18">
        <f t="shared" si="3808"/>
        <v>0</v>
      </c>
      <c r="Q1177" s="18">
        <f t="shared" si="3809"/>
        <v>0</v>
      </c>
      <c r="R1177" s="18">
        <f t="shared" si="3810"/>
        <v>0</v>
      </c>
      <c r="S1177" s="18"/>
      <c r="T1177" s="18">
        <f t="shared" si="3647"/>
        <v>0</v>
      </c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41">
        <f t="shared" ref="AF1177:AT1177" si="3827">AF1178</f>
        <v>0</v>
      </c>
      <c r="AG1177" s="41">
        <f t="shared" si="3827"/>
        <v>0</v>
      </c>
      <c r="AH1177" s="41">
        <f t="shared" si="3827"/>
        <v>0</v>
      </c>
      <c r="AI1177" s="41">
        <f t="shared" si="3827"/>
        <v>0</v>
      </c>
      <c r="AJ1177" s="41">
        <f t="shared" si="3827"/>
        <v>0</v>
      </c>
      <c r="AK1177" s="41">
        <f t="shared" si="3827"/>
        <v>0</v>
      </c>
      <c r="AL1177" s="41">
        <f t="shared" si="3827"/>
        <v>0</v>
      </c>
      <c r="AM1177" s="41">
        <f t="shared" si="3827"/>
        <v>0</v>
      </c>
      <c r="AN1177" s="41">
        <f t="shared" si="3827"/>
        <v>0</v>
      </c>
      <c r="AO1177" s="14">
        <f t="shared" si="3827"/>
        <v>0</v>
      </c>
      <c r="AP1177" s="42">
        <f t="shared" si="3827"/>
        <v>3769.9254799999999</v>
      </c>
      <c r="AQ1177" s="42">
        <f t="shared" si="3827"/>
        <v>0</v>
      </c>
      <c r="AR1177" s="42">
        <f t="shared" si="3827"/>
        <v>0</v>
      </c>
      <c r="AS1177" s="42">
        <f t="shared" si="3827"/>
        <v>0</v>
      </c>
      <c r="AT1177" s="42">
        <f t="shared" si="3827"/>
        <v>0</v>
      </c>
      <c r="AU1177" s="42">
        <f t="shared" si="3648"/>
        <v>3769.9254799999999</v>
      </c>
      <c r="AV1177" s="42">
        <f t="shared" si="3649"/>
        <v>-3769.9254799999999</v>
      </c>
      <c r="AW1177" s="42"/>
      <c r="AX1177" s="42"/>
      <c r="AY1177" s="42"/>
      <c r="AZ1177" s="42"/>
      <c r="BA1177" s="43"/>
      <c r="BB1177" s="20">
        <v>0</v>
      </c>
    </row>
    <row r="1178" spans="2:54" ht="31.2" x14ac:dyDescent="0.3">
      <c r="B1178" s="38" t="s">
        <v>558</v>
      </c>
      <c r="C1178" s="38" t="s">
        <v>92</v>
      </c>
      <c r="D1178" s="38" t="s">
        <v>94</v>
      </c>
      <c r="E1178" s="39" t="str">
        <f t="shared" si="3646"/>
        <v>0503</v>
      </c>
      <c r="F1178" s="38" t="s">
        <v>196</v>
      </c>
      <c r="G1178" s="38" t="s">
        <v>54</v>
      </c>
      <c r="H1178" s="40" t="s">
        <v>55</v>
      </c>
      <c r="I1178" s="18"/>
      <c r="J1178" s="18"/>
      <c r="K1178" s="18"/>
      <c r="L1178" s="18"/>
      <c r="M1178" s="18"/>
      <c r="N1178" s="18"/>
      <c r="O1178" s="18">
        <v>0</v>
      </c>
      <c r="P1178" s="18">
        <v>0</v>
      </c>
      <c r="Q1178" s="18">
        <v>0</v>
      </c>
      <c r="R1178" s="18">
        <v>0</v>
      </c>
      <c r="S1178" s="18"/>
      <c r="T1178" s="18">
        <f t="shared" si="3647"/>
        <v>0</v>
      </c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41">
        <v>0</v>
      </c>
      <c r="AG1178" s="41"/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2">
        <v>0</v>
      </c>
      <c r="AP1178" s="42">
        <v>3769.9254799999999</v>
      </c>
      <c r="AQ1178" s="42">
        <v>0</v>
      </c>
      <c r="AR1178" s="42">
        <v>0</v>
      </c>
      <c r="AS1178" s="42">
        <v>0</v>
      </c>
      <c r="AT1178" s="42">
        <v>0</v>
      </c>
      <c r="AU1178" s="42">
        <f t="shared" si="3648"/>
        <v>3769.9254799999999</v>
      </c>
      <c r="AV1178" s="42">
        <f t="shared" si="3649"/>
        <v>-3769.9254799999999</v>
      </c>
      <c r="AW1178" s="42"/>
      <c r="AX1178" s="42"/>
      <c r="AY1178" s="42"/>
      <c r="AZ1178" s="42"/>
      <c r="BA1178" s="43"/>
      <c r="BB1178" s="20">
        <v>0</v>
      </c>
    </row>
    <row r="1179" spans="2:54" ht="31.2" x14ac:dyDescent="0.3">
      <c r="B1179" s="38" t="s">
        <v>558</v>
      </c>
      <c r="C1179" s="38" t="s">
        <v>92</v>
      </c>
      <c r="D1179" s="38" t="s">
        <v>94</v>
      </c>
      <c r="E1179" s="39" t="str">
        <f t="shared" si="3646"/>
        <v>0503</v>
      </c>
      <c r="F1179" s="38" t="s">
        <v>556</v>
      </c>
      <c r="G1179" s="38"/>
      <c r="H1179" s="40" t="s">
        <v>557</v>
      </c>
      <c r="I1179" s="18"/>
      <c r="J1179" s="18"/>
      <c r="K1179" s="18"/>
      <c r="L1179" s="18"/>
      <c r="M1179" s="18"/>
      <c r="N1179" s="18"/>
      <c r="O1179" s="18">
        <f>O1180</f>
        <v>2901.2489999999998</v>
      </c>
      <c r="P1179" s="18"/>
      <c r="Q1179" s="18"/>
      <c r="R1179" s="18"/>
      <c r="S1179" s="18"/>
      <c r="T1179" s="18">
        <f t="shared" si="3647"/>
        <v>2901.2489999999998</v>
      </c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41">
        <f t="shared" ref="AF1179:AT1179" si="3828">AF1180</f>
        <v>3741.36</v>
      </c>
      <c r="AG1179" s="41">
        <f t="shared" si="3828"/>
        <v>0</v>
      </c>
      <c r="AH1179" s="41">
        <f t="shared" si="3828"/>
        <v>0</v>
      </c>
      <c r="AI1179" s="41">
        <f t="shared" si="3828"/>
        <v>0</v>
      </c>
      <c r="AJ1179" s="41">
        <f t="shared" si="3828"/>
        <v>0</v>
      </c>
      <c r="AK1179" s="41">
        <f t="shared" si="3828"/>
        <v>0</v>
      </c>
      <c r="AL1179" s="41">
        <f t="shared" si="3828"/>
        <v>3741.36</v>
      </c>
      <c r="AM1179" s="41">
        <f t="shared" si="3828"/>
        <v>0</v>
      </c>
      <c r="AN1179" s="41">
        <f t="shared" si="3828"/>
        <v>0</v>
      </c>
      <c r="AO1179" s="54">
        <f t="shared" si="3828"/>
        <v>0</v>
      </c>
      <c r="AP1179" s="14">
        <f t="shared" si="3828"/>
        <v>0</v>
      </c>
      <c r="AQ1179" s="42">
        <f t="shared" si="3828"/>
        <v>2901.2489999999998</v>
      </c>
      <c r="AR1179" s="14">
        <f t="shared" si="3828"/>
        <v>0</v>
      </c>
      <c r="AS1179" s="42">
        <f t="shared" si="3828"/>
        <v>0</v>
      </c>
      <c r="AT1179" s="14">
        <f t="shared" si="3828"/>
        <v>0</v>
      </c>
      <c r="AU1179" s="42">
        <f t="shared" si="3648"/>
        <v>2901.2489999999998</v>
      </c>
      <c r="AV1179" s="42">
        <f t="shared" si="3649"/>
        <v>0</v>
      </c>
      <c r="AW1179" s="42"/>
      <c r="AX1179" s="42"/>
      <c r="AY1179" s="42"/>
      <c r="AZ1179" s="42"/>
      <c r="BA1179" s="43">
        <f t="shared" si="3653"/>
        <v>100</v>
      </c>
      <c r="BB1179" s="20"/>
    </row>
    <row r="1180" spans="2:54" ht="31.2" x14ac:dyDescent="0.3">
      <c r="B1180" s="38" t="s">
        <v>558</v>
      </c>
      <c r="C1180" s="38" t="s">
        <v>92</v>
      </c>
      <c r="D1180" s="38" t="s">
        <v>94</v>
      </c>
      <c r="E1180" s="39" t="str">
        <f t="shared" si="3646"/>
        <v>0503</v>
      </c>
      <c r="F1180" s="38" t="s">
        <v>556</v>
      </c>
      <c r="G1180" s="38" t="s">
        <v>54</v>
      </c>
      <c r="H1180" s="40" t="s">
        <v>55</v>
      </c>
      <c r="I1180" s="18"/>
      <c r="J1180" s="18"/>
      <c r="K1180" s="18"/>
      <c r="L1180" s="18"/>
      <c r="M1180" s="18"/>
      <c r="N1180" s="18"/>
      <c r="O1180" s="18">
        <v>2901.2489999999998</v>
      </c>
      <c r="P1180" s="18"/>
      <c r="Q1180" s="18"/>
      <c r="R1180" s="18"/>
      <c r="S1180" s="18"/>
      <c r="T1180" s="18">
        <f t="shared" si="3647"/>
        <v>2901.2489999999998</v>
      </c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41">
        <v>3741.36</v>
      </c>
      <c r="AG1180" s="41"/>
      <c r="AH1180" s="41">
        <v>0</v>
      </c>
      <c r="AI1180" s="41">
        <v>0</v>
      </c>
      <c r="AJ1180" s="41">
        <v>0</v>
      </c>
      <c r="AK1180" s="41">
        <v>0</v>
      </c>
      <c r="AL1180" s="41">
        <v>3741.36</v>
      </c>
      <c r="AM1180" s="41">
        <v>0</v>
      </c>
      <c r="AN1180" s="41">
        <v>0</v>
      </c>
      <c r="AO1180" s="14">
        <v>0</v>
      </c>
      <c r="AP1180" s="42">
        <v>0</v>
      </c>
      <c r="AQ1180" s="14">
        <v>2901.2489999999998</v>
      </c>
      <c r="AR1180" s="42">
        <v>0</v>
      </c>
      <c r="AS1180" s="14">
        <v>0</v>
      </c>
      <c r="AT1180" s="42">
        <v>0</v>
      </c>
      <c r="AU1180" s="42">
        <f t="shared" si="3648"/>
        <v>2901.2489999999998</v>
      </c>
      <c r="AV1180" s="42">
        <f t="shared" si="3649"/>
        <v>0</v>
      </c>
      <c r="AW1180" s="42"/>
      <c r="AX1180" s="42"/>
      <c r="AY1180" s="42"/>
      <c r="AZ1180" s="42"/>
      <c r="BA1180" s="43">
        <f t="shared" si="3653"/>
        <v>100</v>
      </c>
      <c r="BB1180" s="20"/>
    </row>
    <row r="1181" spans="2:54" ht="31.2" x14ac:dyDescent="0.3">
      <c r="B1181" s="38" t="s">
        <v>558</v>
      </c>
      <c r="C1181" s="38" t="s">
        <v>92</v>
      </c>
      <c r="D1181" s="38" t="s">
        <v>94</v>
      </c>
      <c r="E1181" s="39" t="str">
        <f t="shared" si="3646"/>
        <v>0503</v>
      </c>
      <c r="F1181" s="38" t="s">
        <v>96</v>
      </c>
      <c r="G1181" s="39"/>
      <c r="H1181" s="40" t="s">
        <v>97</v>
      </c>
      <c r="I1181" s="18">
        <f t="shared" ref="I1181:I1184" si="3829">I1182</f>
        <v>268.10000000000002</v>
      </c>
      <c r="J1181" s="18">
        <f t="shared" ref="J1181:J1184" si="3830">J1182</f>
        <v>266.7</v>
      </c>
      <c r="K1181" s="18">
        <f t="shared" ref="K1181:K1184" si="3831">K1182</f>
        <v>272.89999999999998</v>
      </c>
      <c r="L1181" s="18">
        <f t="shared" ref="L1181:L1184" si="3832">L1182</f>
        <v>0</v>
      </c>
      <c r="M1181" s="18">
        <f t="shared" ref="M1181:M1184" si="3833">M1182</f>
        <v>0</v>
      </c>
      <c r="N1181" s="18">
        <f t="shared" ref="N1181:N1184" si="3834">N1182</f>
        <v>0</v>
      </c>
      <c r="O1181" s="18">
        <f t="shared" ref="O1181:O1184" si="3835">O1182</f>
        <v>0</v>
      </c>
      <c r="P1181" s="18">
        <f t="shared" si="3808"/>
        <v>0</v>
      </c>
      <c r="Q1181" s="18">
        <f t="shared" si="3809"/>
        <v>0</v>
      </c>
      <c r="R1181" s="18">
        <f t="shared" si="3810"/>
        <v>0</v>
      </c>
      <c r="S1181" s="18">
        <f t="shared" ref="S1181:S1184" si="3836">S1182</f>
        <v>0</v>
      </c>
      <c r="T1181" s="18">
        <f t="shared" si="3647"/>
        <v>268.10000000000002</v>
      </c>
      <c r="U1181" s="18">
        <f t="shared" si="3754"/>
        <v>266.7</v>
      </c>
      <c r="V1181" s="18">
        <f t="shared" si="3755"/>
        <v>272.89999999999998</v>
      </c>
      <c r="W1181" s="18">
        <f t="shared" ref="W1181:W1184" si="3837">W1182</f>
        <v>0</v>
      </c>
      <c r="X1181" s="18">
        <f t="shared" ref="X1181:X1184" si="3838">X1182</f>
        <v>0</v>
      </c>
      <c r="Y1181" s="18">
        <f t="shared" ref="Y1181:Y1184" si="3839">Y1182</f>
        <v>0</v>
      </c>
      <c r="Z1181" s="18">
        <f t="shared" ref="Z1181:Z1184" si="3840">Z1182</f>
        <v>0</v>
      </c>
      <c r="AA1181" s="18">
        <f t="shared" ref="AA1181:AA1184" si="3841">AA1182</f>
        <v>0</v>
      </c>
      <c r="AB1181" s="18">
        <f t="shared" ref="AB1181:AB1184" si="3842">AB1182</f>
        <v>0</v>
      </c>
      <c r="AC1181" s="18">
        <f t="shared" ref="AC1181:AC1184" si="3843">AC1182</f>
        <v>0</v>
      </c>
      <c r="AD1181" s="18">
        <f t="shared" ref="AD1181:AD1184" si="3844">AD1182</f>
        <v>0</v>
      </c>
      <c r="AE1181" s="18">
        <f t="shared" ref="AE1181:AE1184" si="3845">AE1182</f>
        <v>0</v>
      </c>
      <c r="AF1181" s="41">
        <f t="shared" ref="AF1181:AF1184" si="3846">AF1182</f>
        <v>32.1</v>
      </c>
      <c r="AG1181" s="41">
        <f t="shared" ref="AG1181:AG1184" si="3847">AG1182</f>
        <v>0</v>
      </c>
      <c r="AH1181" s="41">
        <f t="shared" ref="AH1181:AH1184" si="3848">AH1182</f>
        <v>0</v>
      </c>
      <c r="AI1181" s="41">
        <f t="shared" ref="AI1181:AI1184" si="3849">AI1182</f>
        <v>0</v>
      </c>
      <c r="AJ1181" s="41">
        <f t="shared" ref="AJ1181:AJ1184" si="3850">AJ1182</f>
        <v>0</v>
      </c>
      <c r="AK1181" s="41">
        <f t="shared" ref="AK1181:AK1184" si="3851">AK1182</f>
        <v>0</v>
      </c>
      <c r="AL1181" s="41">
        <f t="shared" ref="AL1181:AL1184" si="3852">AL1182</f>
        <v>20.2</v>
      </c>
      <c r="AM1181" s="41">
        <f t="shared" ref="AM1181:AM1184" si="3853">AM1182</f>
        <v>0</v>
      </c>
      <c r="AN1181" s="41">
        <f t="shared" ref="AN1181:AN1184" si="3854">AN1182</f>
        <v>0</v>
      </c>
      <c r="AO1181" s="42">
        <f t="shared" ref="AO1181:AO1184" si="3855">AO1182</f>
        <v>0</v>
      </c>
      <c r="AP1181" s="42">
        <f t="shared" ref="AP1181:AP1184" si="3856">AP1182</f>
        <v>118.1</v>
      </c>
      <c r="AQ1181" s="42">
        <f t="shared" ref="AQ1181:AQ1184" si="3857">AQ1182</f>
        <v>0</v>
      </c>
      <c r="AR1181" s="42">
        <f t="shared" ref="AR1181:AR1184" si="3858">AR1182</f>
        <v>0</v>
      </c>
      <c r="AS1181" s="42">
        <f t="shared" ref="AS1181:AS1184" si="3859">AS1182</f>
        <v>0</v>
      </c>
      <c r="AT1181" s="42">
        <f t="shared" ref="AT1181:AT1184" si="3860">AT1182</f>
        <v>0</v>
      </c>
      <c r="AU1181" s="42">
        <f t="shared" si="3648"/>
        <v>118.1</v>
      </c>
      <c r="AV1181" s="42">
        <f t="shared" si="3649"/>
        <v>150.00000000000003</v>
      </c>
      <c r="AW1181" s="42">
        <f t="shared" si="3650"/>
        <v>268.10000000000002</v>
      </c>
      <c r="AX1181" s="42">
        <f t="shared" si="3651"/>
        <v>266.7</v>
      </c>
      <c r="AY1181" s="42">
        <f t="shared" si="3652"/>
        <v>272.89999999999998</v>
      </c>
      <c r="AZ1181" s="42">
        <f t="shared" ref="AZ1181:AZ1184" si="3861">AZ1182</f>
        <v>0</v>
      </c>
      <c r="BA1181" s="43">
        <f t="shared" si="3653"/>
        <v>62.928348909657316</v>
      </c>
      <c r="BB1181" s="20"/>
    </row>
    <row r="1182" spans="2:54" x14ac:dyDescent="0.3">
      <c r="B1182" s="38" t="s">
        <v>558</v>
      </c>
      <c r="C1182" s="38" t="s">
        <v>92</v>
      </c>
      <c r="D1182" s="38" t="s">
        <v>94</v>
      </c>
      <c r="E1182" s="39" t="str">
        <f t="shared" si="3646"/>
        <v>0503</v>
      </c>
      <c r="F1182" s="38" t="s">
        <v>98</v>
      </c>
      <c r="G1182" s="39"/>
      <c r="H1182" s="40" t="s">
        <v>49</v>
      </c>
      <c r="I1182" s="18">
        <f t="shared" si="3829"/>
        <v>268.10000000000002</v>
      </c>
      <c r="J1182" s="18">
        <f t="shared" si="3830"/>
        <v>266.7</v>
      </c>
      <c r="K1182" s="18">
        <f t="shared" si="3831"/>
        <v>272.89999999999998</v>
      </c>
      <c r="L1182" s="18">
        <f t="shared" si="3832"/>
        <v>0</v>
      </c>
      <c r="M1182" s="18">
        <f t="shared" si="3833"/>
        <v>0</v>
      </c>
      <c r="N1182" s="18">
        <f t="shared" si="3834"/>
        <v>0</v>
      </c>
      <c r="O1182" s="18">
        <f t="shared" si="3835"/>
        <v>0</v>
      </c>
      <c r="P1182" s="18">
        <f t="shared" si="3808"/>
        <v>0</v>
      </c>
      <c r="Q1182" s="18">
        <f t="shared" si="3809"/>
        <v>0</v>
      </c>
      <c r="R1182" s="18">
        <f t="shared" si="3810"/>
        <v>0</v>
      </c>
      <c r="S1182" s="18">
        <f t="shared" si="3836"/>
        <v>0</v>
      </c>
      <c r="T1182" s="18">
        <f t="shared" si="3647"/>
        <v>268.10000000000002</v>
      </c>
      <c r="U1182" s="18">
        <f t="shared" si="3754"/>
        <v>266.7</v>
      </c>
      <c r="V1182" s="18">
        <f t="shared" si="3755"/>
        <v>272.89999999999998</v>
      </c>
      <c r="W1182" s="18">
        <f t="shared" si="3837"/>
        <v>0</v>
      </c>
      <c r="X1182" s="18">
        <f t="shared" si="3838"/>
        <v>0</v>
      </c>
      <c r="Y1182" s="18">
        <f t="shared" si="3839"/>
        <v>0</v>
      </c>
      <c r="Z1182" s="18">
        <f t="shared" si="3840"/>
        <v>0</v>
      </c>
      <c r="AA1182" s="18">
        <f t="shared" si="3841"/>
        <v>0</v>
      </c>
      <c r="AB1182" s="18">
        <f t="shared" si="3842"/>
        <v>0</v>
      </c>
      <c r="AC1182" s="18">
        <f t="shared" si="3843"/>
        <v>0</v>
      </c>
      <c r="AD1182" s="18">
        <f t="shared" si="3844"/>
        <v>0</v>
      </c>
      <c r="AE1182" s="18">
        <f t="shared" si="3845"/>
        <v>0</v>
      </c>
      <c r="AF1182" s="41">
        <f t="shared" si="3846"/>
        <v>32.1</v>
      </c>
      <c r="AG1182" s="41">
        <f t="shared" si="3847"/>
        <v>0</v>
      </c>
      <c r="AH1182" s="41">
        <f t="shared" si="3848"/>
        <v>0</v>
      </c>
      <c r="AI1182" s="41">
        <f t="shared" si="3849"/>
        <v>0</v>
      </c>
      <c r="AJ1182" s="41">
        <f t="shared" si="3850"/>
        <v>0</v>
      </c>
      <c r="AK1182" s="41">
        <f t="shared" si="3851"/>
        <v>0</v>
      </c>
      <c r="AL1182" s="41">
        <f t="shared" si="3852"/>
        <v>20.2</v>
      </c>
      <c r="AM1182" s="41">
        <f t="shared" si="3853"/>
        <v>0</v>
      </c>
      <c r="AN1182" s="41">
        <f t="shared" si="3854"/>
        <v>0</v>
      </c>
      <c r="AO1182" s="14">
        <f t="shared" si="3855"/>
        <v>0</v>
      </c>
      <c r="AP1182" s="42">
        <f t="shared" si="3856"/>
        <v>118.1</v>
      </c>
      <c r="AQ1182" s="42">
        <f t="shared" si="3857"/>
        <v>0</v>
      </c>
      <c r="AR1182" s="42">
        <f t="shared" si="3858"/>
        <v>0</v>
      </c>
      <c r="AS1182" s="42">
        <f t="shared" si="3859"/>
        <v>0</v>
      </c>
      <c r="AT1182" s="42">
        <f t="shared" si="3860"/>
        <v>0</v>
      </c>
      <c r="AU1182" s="42">
        <f t="shared" si="3648"/>
        <v>118.1</v>
      </c>
      <c r="AV1182" s="42">
        <f t="shared" si="3649"/>
        <v>150.00000000000003</v>
      </c>
      <c r="AW1182" s="42">
        <f t="shared" si="3650"/>
        <v>268.10000000000002</v>
      </c>
      <c r="AX1182" s="42">
        <f t="shared" si="3651"/>
        <v>266.7</v>
      </c>
      <c r="AY1182" s="42">
        <f t="shared" si="3652"/>
        <v>272.89999999999998</v>
      </c>
      <c r="AZ1182" s="42">
        <f t="shared" si="3861"/>
        <v>0</v>
      </c>
      <c r="BA1182" s="43">
        <f t="shared" si="3653"/>
        <v>62.928348909657316</v>
      </c>
      <c r="BB1182" s="20"/>
    </row>
    <row r="1183" spans="2:54" ht="31.2" x14ac:dyDescent="0.3">
      <c r="B1183" s="38" t="s">
        <v>558</v>
      </c>
      <c r="C1183" s="38" t="s">
        <v>92</v>
      </c>
      <c r="D1183" s="38" t="s">
        <v>94</v>
      </c>
      <c r="E1183" s="39" t="str">
        <f t="shared" si="3646"/>
        <v>0503</v>
      </c>
      <c r="F1183" s="38" t="s">
        <v>99</v>
      </c>
      <c r="G1183" s="39"/>
      <c r="H1183" s="40" t="s">
        <v>100</v>
      </c>
      <c r="I1183" s="18">
        <f t="shared" si="3829"/>
        <v>268.10000000000002</v>
      </c>
      <c r="J1183" s="18">
        <f t="shared" si="3830"/>
        <v>266.7</v>
      </c>
      <c r="K1183" s="18">
        <f t="shared" si="3831"/>
        <v>272.89999999999998</v>
      </c>
      <c r="L1183" s="18">
        <f t="shared" si="3832"/>
        <v>0</v>
      </c>
      <c r="M1183" s="18">
        <f t="shared" si="3833"/>
        <v>0</v>
      </c>
      <c r="N1183" s="18">
        <f t="shared" si="3834"/>
        <v>0</v>
      </c>
      <c r="O1183" s="18">
        <f t="shared" si="3835"/>
        <v>0</v>
      </c>
      <c r="P1183" s="18">
        <f t="shared" si="3808"/>
        <v>0</v>
      </c>
      <c r="Q1183" s="18">
        <f t="shared" si="3809"/>
        <v>0</v>
      </c>
      <c r="R1183" s="18">
        <f t="shared" si="3810"/>
        <v>0</v>
      </c>
      <c r="S1183" s="18">
        <f t="shared" si="3836"/>
        <v>0</v>
      </c>
      <c r="T1183" s="18">
        <f t="shared" si="3647"/>
        <v>268.10000000000002</v>
      </c>
      <c r="U1183" s="18">
        <f t="shared" si="3754"/>
        <v>266.7</v>
      </c>
      <c r="V1183" s="18">
        <f t="shared" si="3755"/>
        <v>272.89999999999998</v>
      </c>
      <c r="W1183" s="18">
        <f t="shared" si="3837"/>
        <v>0</v>
      </c>
      <c r="X1183" s="18">
        <f t="shared" si="3838"/>
        <v>0</v>
      </c>
      <c r="Y1183" s="18">
        <f t="shared" si="3839"/>
        <v>0</v>
      </c>
      <c r="Z1183" s="18">
        <f t="shared" si="3840"/>
        <v>0</v>
      </c>
      <c r="AA1183" s="18">
        <f t="shared" si="3841"/>
        <v>0</v>
      </c>
      <c r="AB1183" s="18">
        <f t="shared" si="3842"/>
        <v>0</v>
      </c>
      <c r="AC1183" s="18">
        <f t="shared" si="3843"/>
        <v>0</v>
      </c>
      <c r="AD1183" s="18">
        <f t="shared" si="3844"/>
        <v>0</v>
      </c>
      <c r="AE1183" s="18">
        <f t="shared" si="3845"/>
        <v>0</v>
      </c>
      <c r="AF1183" s="41">
        <f t="shared" si="3846"/>
        <v>32.1</v>
      </c>
      <c r="AG1183" s="41">
        <f t="shared" si="3847"/>
        <v>0</v>
      </c>
      <c r="AH1183" s="41">
        <f t="shared" si="3848"/>
        <v>0</v>
      </c>
      <c r="AI1183" s="41">
        <f t="shared" si="3849"/>
        <v>0</v>
      </c>
      <c r="AJ1183" s="41">
        <f t="shared" si="3850"/>
        <v>0</v>
      </c>
      <c r="AK1183" s="41">
        <f t="shared" si="3851"/>
        <v>0</v>
      </c>
      <c r="AL1183" s="41">
        <f t="shared" si="3852"/>
        <v>20.2</v>
      </c>
      <c r="AM1183" s="41">
        <f t="shared" si="3853"/>
        <v>0</v>
      </c>
      <c r="AN1183" s="41">
        <f t="shared" si="3854"/>
        <v>0</v>
      </c>
      <c r="AO1183" s="42">
        <f t="shared" si="3855"/>
        <v>0</v>
      </c>
      <c r="AP1183" s="42">
        <f t="shared" si="3856"/>
        <v>118.1</v>
      </c>
      <c r="AQ1183" s="42">
        <f t="shared" si="3857"/>
        <v>0</v>
      </c>
      <c r="AR1183" s="42">
        <f t="shared" si="3858"/>
        <v>0</v>
      </c>
      <c r="AS1183" s="42">
        <f t="shared" si="3859"/>
        <v>0</v>
      </c>
      <c r="AT1183" s="42">
        <f t="shared" si="3860"/>
        <v>0</v>
      </c>
      <c r="AU1183" s="42">
        <f t="shared" si="3648"/>
        <v>118.1</v>
      </c>
      <c r="AV1183" s="42">
        <f t="shared" si="3649"/>
        <v>150.00000000000003</v>
      </c>
      <c r="AW1183" s="42">
        <f t="shared" si="3650"/>
        <v>268.10000000000002</v>
      </c>
      <c r="AX1183" s="42">
        <f t="shared" si="3651"/>
        <v>266.7</v>
      </c>
      <c r="AY1183" s="42">
        <f t="shared" si="3652"/>
        <v>272.89999999999998</v>
      </c>
      <c r="AZ1183" s="42">
        <f t="shared" si="3861"/>
        <v>0</v>
      </c>
      <c r="BA1183" s="43">
        <f t="shared" si="3653"/>
        <v>62.928348909657316</v>
      </c>
      <c r="BB1183" s="20"/>
    </row>
    <row r="1184" spans="2:54" ht="31.2" x14ac:dyDescent="0.3">
      <c r="B1184" s="38" t="s">
        <v>558</v>
      </c>
      <c r="C1184" s="38" t="s">
        <v>92</v>
      </c>
      <c r="D1184" s="38" t="s">
        <v>94</v>
      </c>
      <c r="E1184" s="39" t="str">
        <f t="shared" si="3646"/>
        <v>0503</v>
      </c>
      <c r="F1184" s="38" t="s">
        <v>530</v>
      </c>
      <c r="G1184" s="39"/>
      <c r="H1184" s="40" t="s">
        <v>531</v>
      </c>
      <c r="I1184" s="18">
        <f t="shared" si="3829"/>
        <v>268.10000000000002</v>
      </c>
      <c r="J1184" s="18">
        <f t="shared" si="3830"/>
        <v>266.7</v>
      </c>
      <c r="K1184" s="18">
        <f t="shared" si="3831"/>
        <v>272.89999999999998</v>
      </c>
      <c r="L1184" s="18">
        <f t="shared" si="3832"/>
        <v>0</v>
      </c>
      <c r="M1184" s="18">
        <f t="shared" si="3833"/>
        <v>0</v>
      </c>
      <c r="N1184" s="18">
        <f t="shared" si="3834"/>
        <v>0</v>
      </c>
      <c r="O1184" s="18">
        <f t="shared" si="3835"/>
        <v>0</v>
      </c>
      <c r="P1184" s="18">
        <f t="shared" si="3808"/>
        <v>0</v>
      </c>
      <c r="Q1184" s="18">
        <f t="shared" si="3809"/>
        <v>0</v>
      </c>
      <c r="R1184" s="18">
        <f t="shared" si="3810"/>
        <v>0</v>
      </c>
      <c r="S1184" s="18">
        <f t="shared" si="3836"/>
        <v>0</v>
      </c>
      <c r="T1184" s="18">
        <f t="shared" si="3647"/>
        <v>268.10000000000002</v>
      </c>
      <c r="U1184" s="18">
        <f t="shared" si="3754"/>
        <v>266.7</v>
      </c>
      <c r="V1184" s="18">
        <f t="shared" si="3755"/>
        <v>272.89999999999998</v>
      </c>
      <c r="W1184" s="18">
        <f t="shared" si="3837"/>
        <v>0</v>
      </c>
      <c r="X1184" s="18">
        <f t="shared" si="3838"/>
        <v>0</v>
      </c>
      <c r="Y1184" s="18">
        <f t="shared" si="3839"/>
        <v>0</v>
      </c>
      <c r="Z1184" s="18">
        <f t="shared" si="3840"/>
        <v>0</v>
      </c>
      <c r="AA1184" s="18">
        <f t="shared" si="3841"/>
        <v>0</v>
      </c>
      <c r="AB1184" s="18">
        <f t="shared" si="3842"/>
        <v>0</v>
      </c>
      <c r="AC1184" s="18">
        <f t="shared" si="3843"/>
        <v>0</v>
      </c>
      <c r="AD1184" s="18">
        <f t="shared" si="3844"/>
        <v>0</v>
      </c>
      <c r="AE1184" s="18">
        <f t="shared" si="3845"/>
        <v>0</v>
      </c>
      <c r="AF1184" s="41">
        <f t="shared" si="3846"/>
        <v>32.1</v>
      </c>
      <c r="AG1184" s="41">
        <f t="shared" si="3847"/>
        <v>0</v>
      </c>
      <c r="AH1184" s="41">
        <f t="shared" si="3848"/>
        <v>0</v>
      </c>
      <c r="AI1184" s="41">
        <f t="shared" si="3849"/>
        <v>0</v>
      </c>
      <c r="AJ1184" s="41">
        <f t="shared" si="3850"/>
        <v>0</v>
      </c>
      <c r="AK1184" s="41">
        <f t="shared" si="3851"/>
        <v>0</v>
      </c>
      <c r="AL1184" s="41">
        <f t="shared" si="3852"/>
        <v>20.2</v>
      </c>
      <c r="AM1184" s="41">
        <f t="shared" si="3853"/>
        <v>0</v>
      </c>
      <c r="AN1184" s="41">
        <f t="shared" si="3854"/>
        <v>0</v>
      </c>
      <c r="AO1184" s="14">
        <f t="shared" si="3855"/>
        <v>0</v>
      </c>
      <c r="AP1184" s="42">
        <f t="shared" si="3856"/>
        <v>118.1</v>
      </c>
      <c r="AQ1184" s="42">
        <f t="shared" si="3857"/>
        <v>0</v>
      </c>
      <c r="AR1184" s="42">
        <f t="shared" si="3858"/>
        <v>0</v>
      </c>
      <c r="AS1184" s="42">
        <f t="shared" si="3859"/>
        <v>0</v>
      </c>
      <c r="AT1184" s="42">
        <f t="shared" si="3860"/>
        <v>0</v>
      </c>
      <c r="AU1184" s="42">
        <f t="shared" si="3648"/>
        <v>118.1</v>
      </c>
      <c r="AV1184" s="42">
        <f t="shared" si="3649"/>
        <v>150.00000000000003</v>
      </c>
      <c r="AW1184" s="42">
        <f t="shared" si="3650"/>
        <v>268.10000000000002</v>
      </c>
      <c r="AX1184" s="42">
        <f t="shared" si="3651"/>
        <v>266.7</v>
      </c>
      <c r="AY1184" s="42">
        <f t="shared" si="3652"/>
        <v>272.89999999999998</v>
      </c>
      <c r="AZ1184" s="42">
        <f t="shared" si="3861"/>
        <v>0</v>
      </c>
      <c r="BA1184" s="43">
        <f t="shared" si="3653"/>
        <v>62.928348909657316</v>
      </c>
      <c r="BB1184" s="20"/>
    </row>
    <row r="1185" spans="2:54" ht="31.2" x14ac:dyDescent="0.3">
      <c r="B1185" s="38" t="s">
        <v>558</v>
      </c>
      <c r="C1185" s="38" t="s">
        <v>92</v>
      </c>
      <c r="D1185" s="38" t="s">
        <v>94</v>
      </c>
      <c r="E1185" s="39" t="str">
        <f t="shared" si="3646"/>
        <v>0503</v>
      </c>
      <c r="F1185" s="38" t="s">
        <v>530</v>
      </c>
      <c r="G1185" s="38" t="s">
        <v>54</v>
      </c>
      <c r="H1185" s="40" t="s">
        <v>55</v>
      </c>
      <c r="I1185" s="18">
        <v>268.10000000000002</v>
      </c>
      <c r="J1185" s="18">
        <v>266.7</v>
      </c>
      <c r="K1185" s="18">
        <v>272.89999999999998</v>
      </c>
      <c r="L1185" s="18"/>
      <c r="M1185" s="18"/>
      <c r="N1185" s="18"/>
      <c r="O1185" s="18">
        <v>0</v>
      </c>
      <c r="P1185" s="18">
        <v>0</v>
      </c>
      <c r="Q1185" s="18">
        <v>0</v>
      </c>
      <c r="R1185" s="18">
        <v>0</v>
      </c>
      <c r="S1185" s="18"/>
      <c r="T1185" s="18">
        <f t="shared" si="3647"/>
        <v>268.10000000000002</v>
      </c>
      <c r="U1185" s="18">
        <f t="shared" si="3754"/>
        <v>266.7</v>
      </c>
      <c r="V1185" s="18">
        <f t="shared" si="3755"/>
        <v>272.89999999999998</v>
      </c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41">
        <v>32.1</v>
      </c>
      <c r="AG1185" s="41"/>
      <c r="AH1185" s="41">
        <v>0</v>
      </c>
      <c r="AI1185" s="41">
        <v>0</v>
      </c>
      <c r="AJ1185" s="41">
        <v>0</v>
      </c>
      <c r="AK1185" s="41">
        <v>0</v>
      </c>
      <c r="AL1185" s="41">
        <v>20.2</v>
      </c>
      <c r="AM1185" s="41">
        <v>0</v>
      </c>
      <c r="AN1185" s="41">
        <v>0</v>
      </c>
      <c r="AO1185" s="42">
        <v>0</v>
      </c>
      <c r="AP1185" s="42">
        <v>118.1</v>
      </c>
      <c r="AQ1185" s="42">
        <v>0</v>
      </c>
      <c r="AR1185" s="42">
        <v>0</v>
      </c>
      <c r="AS1185" s="42">
        <v>0</v>
      </c>
      <c r="AT1185" s="42">
        <v>0</v>
      </c>
      <c r="AU1185" s="42">
        <f t="shared" si="3648"/>
        <v>118.1</v>
      </c>
      <c r="AV1185" s="42">
        <f t="shared" si="3649"/>
        <v>150.00000000000003</v>
      </c>
      <c r="AW1185" s="42">
        <f t="shared" si="3650"/>
        <v>268.10000000000002</v>
      </c>
      <c r="AX1185" s="42">
        <f t="shared" si="3651"/>
        <v>266.7</v>
      </c>
      <c r="AY1185" s="42">
        <f t="shared" si="3652"/>
        <v>272.89999999999998</v>
      </c>
      <c r="AZ1185" s="42"/>
      <c r="BA1185" s="43">
        <f t="shared" si="3653"/>
        <v>62.928348909657316</v>
      </c>
      <c r="BB1185" s="44"/>
    </row>
    <row r="1186" spans="2:54" ht="31.2" x14ac:dyDescent="0.3">
      <c r="B1186" s="38" t="s">
        <v>558</v>
      </c>
      <c r="C1186" s="38" t="s">
        <v>92</v>
      </c>
      <c r="D1186" s="38" t="s">
        <v>94</v>
      </c>
      <c r="E1186" s="39" t="str">
        <f t="shared" si="3646"/>
        <v>0503</v>
      </c>
      <c r="F1186" s="38" t="s">
        <v>513</v>
      </c>
      <c r="G1186" s="39"/>
      <c r="H1186" s="40" t="s">
        <v>514</v>
      </c>
      <c r="I1186" s="18">
        <f t="shared" ref="I1186:S1186" si="3862">I1187+I1193</f>
        <v>35948.1</v>
      </c>
      <c r="J1186" s="18">
        <f t="shared" si="3862"/>
        <v>30289.9</v>
      </c>
      <c r="K1186" s="18">
        <f t="shared" si="3862"/>
        <v>25879.9</v>
      </c>
      <c r="L1186" s="18">
        <f t="shared" si="3862"/>
        <v>16185.7</v>
      </c>
      <c r="M1186" s="18">
        <f t="shared" si="3862"/>
        <v>16185.7</v>
      </c>
      <c r="N1186" s="18">
        <f t="shared" si="3862"/>
        <v>16185.7</v>
      </c>
      <c r="O1186" s="18">
        <f t="shared" si="3862"/>
        <v>-108.45400000000001</v>
      </c>
      <c r="P1186" s="18">
        <f t="shared" si="3862"/>
        <v>0</v>
      </c>
      <c r="Q1186" s="18">
        <f t="shared" si="3862"/>
        <v>0</v>
      </c>
      <c r="R1186" s="18">
        <f t="shared" si="3862"/>
        <v>0</v>
      </c>
      <c r="S1186" s="18">
        <f t="shared" si="3862"/>
        <v>0</v>
      </c>
      <c r="T1186" s="18">
        <f t="shared" si="3647"/>
        <v>52025.346000000005</v>
      </c>
      <c r="U1186" s="18">
        <f t="shared" si="3754"/>
        <v>46475.600000000006</v>
      </c>
      <c r="V1186" s="18">
        <f t="shared" si="3755"/>
        <v>42065.600000000006</v>
      </c>
      <c r="W1186" s="18">
        <f t="shared" ref="W1186:AT1186" si="3863">W1187+W1193</f>
        <v>0</v>
      </c>
      <c r="X1186" s="18">
        <f t="shared" si="3863"/>
        <v>0</v>
      </c>
      <c r="Y1186" s="18">
        <f t="shared" si="3863"/>
        <v>0</v>
      </c>
      <c r="Z1186" s="18">
        <f t="shared" si="3863"/>
        <v>0</v>
      </c>
      <c r="AA1186" s="18">
        <f t="shared" si="3863"/>
        <v>0</v>
      </c>
      <c r="AB1186" s="18">
        <f t="shared" si="3863"/>
        <v>0</v>
      </c>
      <c r="AC1186" s="18">
        <f t="shared" si="3863"/>
        <v>0</v>
      </c>
      <c r="AD1186" s="18">
        <f t="shared" si="3863"/>
        <v>0</v>
      </c>
      <c r="AE1186" s="18">
        <f t="shared" si="3863"/>
        <v>0</v>
      </c>
      <c r="AF1186" s="41">
        <f t="shared" si="3863"/>
        <v>24720.627790000002</v>
      </c>
      <c r="AG1186" s="41">
        <f t="shared" si="3863"/>
        <v>0</v>
      </c>
      <c r="AH1186" s="41">
        <f t="shared" si="3863"/>
        <v>0</v>
      </c>
      <c r="AI1186" s="41">
        <f t="shared" si="3863"/>
        <v>0</v>
      </c>
      <c r="AJ1186" s="41">
        <f t="shared" si="3863"/>
        <v>0</v>
      </c>
      <c r="AK1186" s="41">
        <f t="shared" si="3863"/>
        <v>0</v>
      </c>
      <c r="AL1186" s="41">
        <f t="shared" si="3863"/>
        <v>23680.67669</v>
      </c>
      <c r="AM1186" s="41">
        <f t="shared" si="3863"/>
        <v>0</v>
      </c>
      <c r="AN1186" s="41">
        <f t="shared" si="3863"/>
        <v>0</v>
      </c>
      <c r="AO1186" s="14">
        <f t="shared" si="3863"/>
        <v>13853.76527</v>
      </c>
      <c r="AP1186" s="42">
        <f t="shared" si="3863"/>
        <v>25434.00879</v>
      </c>
      <c r="AQ1186" s="42">
        <f t="shared" si="3863"/>
        <v>-108.45400000000001</v>
      </c>
      <c r="AR1186" s="42">
        <f t="shared" si="3863"/>
        <v>0</v>
      </c>
      <c r="AS1186" s="42">
        <f t="shared" si="3863"/>
        <v>0</v>
      </c>
      <c r="AT1186" s="42">
        <f t="shared" si="3863"/>
        <v>0</v>
      </c>
      <c r="AU1186" s="42">
        <f t="shared" si="3648"/>
        <v>25325.554789999998</v>
      </c>
      <c r="AV1186" s="42">
        <f t="shared" si="3649"/>
        <v>26699.791210000007</v>
      </c>
      <c r="AW1186" s="42">
        <f t="shared" si="3650"/>
        <v>52025.346000000005</v>
      </c>
      <c r="AX1186" s="42">
        <f t="shared" si="3651"/>
        <v>46475.600000000006</v>
      </c>
      <c r="AY1186" s="42">
        <f t="shared" si="3652"/>
        <v>42065.600000000006</v>
      </c>
      <c r="AZ1186" s="42">
        <f>AZ1187+AZ1193</f>
        <v>0</v>
      </c>
      <c r="BA1186" s="43">
        <f t="shared" si="3653"/>
        <v>95.793184910859409</v>
      </c>
      <c r="BB1186" s="20"/>
    </row>
    <row r="1187" spans="2:54" x14ac:dyDescent="0.3">
      <c r="B1187" s="38" t="s">
        <v>558</v>
      </c>
      <c r="C1187" s="38" t="s">
        <v>92</v>
      </c>
      <c r="D1187" s="38" t="s">
        <v>94</v>
      </c>
      <c r="E1187" s="39" t="str">
        <f t="shared" si="3646"/>
        <v>0503</v>
      </c>
      <c r="F1187" s="38" t="s">
        <v>515</v>
      </c>
      <c r="G1187" s="39"/>
      <c r="H1187" s="40" t="s">
        <v>109</v>
      </c>
      <c r="I1187" s="18">
        <f t="shared" ref="I1187:S1187" si="3864">I1188</f>
        <v>10790.4</v>
      </c>
      <c r="J1187" s="18">
        <f t="shared" si="3864"/>
        <v>10790.4</v>
      </c>
      <c r="K1187" s="18">
        <f t="shared" si="3864"/>
        <v>10790.4</v>
      </c>
      <c r="L1187" s="18">
        <f t="shared" si="3864"/>
        <v>16185.7</v>
      </c>
      <c r="M1187" s="18">
        <f t="shared" si="3864"/>
        <v>16185.7</v>
      </c>
      <c r="N1187" s="18">
        <f t="shared" si="3864"/>
        <v>16185.7</v>
      </c>
      <c r="O1187" s="18">
        <f t="shared" si="3864"/>
        <v>-14.724</v>
      </c>
      <c r="P1187" s="18">
        <f t="shared" si="3864"/>
        <v>0</v>
      </c>
      <c r="Q1187" s="18">
        <f t="shared" si="3864"/>
        <v>0</v>
      </c>
      <c r="R1187" s="18">
        <f t="shared" si="3864"/>
        <v>0</v>
      </c>
      <c r="S1187" s="18">
        <f t="shared" si="3864"/>
        <v>0</v>
      </c>
      <c r="T1187" s="18">
        <f t="shared" si="3647"/>
        <v>26961.376</v>
      </c>
      <c r="U1187" s="18">
        <f t="shared" si="3754"/>
        <v>26976.1</v>
      </c>
      <c r="V1187" s="18">
        <f t="shared" si="3755"/>
        <v>26976.1</v>
      </c>
      <c r="W1187" s="18">
        <f t="shared" ref="W1187:AT1187" si="3865">W1188</f>
        <v>0</v>
      </c>
      <c r="X1187" s="18">
        <f t="shared" si="3865"/>
        <v>0</v>
      </c>
      <c r="Y1187" s="18">
        <f t="shared" si="3865"/>
        <v>0</v>
      </c>
      <c r="Z1187" s="18">
        <f t="shared" si="3865"/>
        <v>0</v>
      </c>
      <c r="AA1187" s="18">
        <f t="shared" si="3865"/>
        <v>0</v>
      </c>
      <c r="AB1187" s="18">
        <f t="shared" si="3865"/>
        <v>0</v>
      </c>
      <c r="AC1187" s="18">
        <f t="shared" si="3865"/>
        <v>0</v>
      </c>
      <c r="AD1187" s="18">
        <f t="shared" si="3865"/>
        <v>0</v>
      </c>
      <c r="AE1187" s="18">
        <f t="shared" si="3865"/>
        <v>0</v>
      </c>
      <c r="AF1187" s="41">
        <f t="shared" si="3865"/>
        <v>480.69997999999998</v>
      </c>
      <c r="AG1187" s="41">
        <f t="shared" si="3865"/>
        <v>0</v>
      </c>
      <c r="AH1187" s="41">
        <f t="shared" si="3865"/>
        <v>0</v>
      </c>
      <c r="AI1187" s="41">
        <f t="shared" si="3865"/>
        <v>0</v>
      </c>
      <c r="AJ1187" s="41">
        <f t="shared" si="3865"/>
        <v>0</v>
      </c>
      <c r="AK1187" s="41">
        <f t="shared" si="3865"/>
        <v>0</v>
      </c>
      <c r="AL1187" s="41">
        <f t="shared" si="3865"/>
        <v>480.69916999999998</v>
      </c>
      <c r="AM1187" s="41">
        <f t="shared" si="3865"/>
        <v>0</v>
      </c>
      <c r="AN1187" s="41">
        <f t="shared" si="3865"/>
        <v>0</v>
      </c>
      <c r="AO1187" s="42">
        <f t="shared" si="3865"/>
        <v>164.03917000000001</v>
      </c>
      <c r="AP1187" s="42">
        <f t="shared" si="3865"/>
        <v>495.42397999999997</v>
      </c>
      <c r="AQ1187" s="42">
        <f t="shared" si="3865"/>
        <v>-14.724</v>
      </c>
      <c r="AR1187" s="42">
        <f t="shared" si="3865"/>
        <v>0</v>
      </c>
      <c r="AS1187" s="42">
        <f t="shared" si="3865"/>
        <v>0</v>
      </c>
      <c r="AT1187" s="42">
        <f t="shared" si="3865"/>
        <v>0</v>
      </c>
      <c r="AU1187" s="42">
        <f t="shared" si="3648"/>
        <v>480.69997999999998</v>
      </c>
      <c r="AV1187" s="42">
        <f t="shared" si="3649"/>
        <v>26480.676019999999</v>
      </c>
      <c r="AW1187" s="42">
        <f t="shared" si="3650"/>
        <v>26961.376</v>
      </c>
      <c r="AX1187" s="42">
        <f t="shared" si="3651"/>
        <v>26976.1</v>
      </c>
      <c r="AY1187" s="42">
        <f t="shared" si="3652"/>
        <v>26976.1</v>
      </c>
      <c r="AZ1187" s="42">
        <f>AZ1188</f>
        <v>0</v>
      </c>
      <c r="BA1187" s="43">
        <f t="shared" si="3653"/>
        <v>99.999831495728372</v>
      </c>
      <c r="BB1187" s="20"/>
    </row>
    <row r="1188" spans="2:54" ht="31.2" x14ac:dyDescent="0.3">
      <c r="B1188" s="38" t="s">
        <v>558</v>
      </c>
      <c r="C1188" s="38" t="s">
        <v>92</v>
      </c>
      <c r="D1188" s="38" t="s">
        <v>94</v>
      </c>
      <c r="E1188" s="39" t="str">
        <f t="shared" si="3646"/>
        <v>0503</v>
      </c>
      <c r="F1188" s="38" t="s">
        <v>516</v>
      </c>
      <c r="G1188" s="39"/>
      <c r="H1188" s="40" t="s">
        <v>517</v>
      </c>
      <c r="I1188" s="18">
        <f t="shared" ref="I1188:N1188" si="3866">I1191</f>
        <v>10790.4</v>
      </c>
      <c r="J1188" s="18">
        <f t="shared" si="3866"/>
        <v>10790.4</v>
      </c>
      <c r="K1188" s="18">
        <f t="shared" si="3866"/>
        <v>10790.4</v>
      </c>
      <c r="L1188" s="18">
        <f t="shared" si="3866"/>
        <v>16185.7</v>
      </c>
      <c r="M1188" s="18">
        <f t="shared" si="3866"/>
        <v>16185.7</v>
      </c>
      <c r="N1188" s="18">
        <f t="shared" si="3866"/>
        <v>16185.7</v>
      </c>
      <c r="O1188" s="18">
        <f>O1191+O1189</f>
        <v>-14.724</v>
      </c>
      <c r="P1188" s="18">
        <f>P1191+P1189</f>
        <v>0</v>
      </c>
      <c r="Q1188" s="18">
        <f>Q1191+Q1189</f>
        <v>0</v>
      </c>
      <c r="R1188" s="18">
        <f>R1191+R1189</f>
        <v>0</v>
      </c>
      <c r="S1188" s="18">
        <f>S1191</f>
        <v>0</v>
      </c>
      <c r="T1188" s="18">
        <f t="shared" si="3647"/>
        <v>26961.376</v>
      </c>
      <c r="U1188" s="18">
        <f t="shared" si="3754"/>
        <v>26976.1</v>
      </c>
      <c r="V1188" s="18">
        <f t="shared" si="3755"/>
        <v>26976.1</v>
      </c>
      <c r="W1188" s="18">
        <f t="shared" ref="W1188:AE1188" si="3867">W1191</f>
        <v>0</v>
      </c>
      <c r="X1188" s="18">
        <f t="shared" si="3867"/>
        <v>0</v>
      </c>
      <c r="Y1188" s="18">
        <f t="shared" si="3867"/>
        <v>0</v>
      </c>
      <c r="Z1188" s="18">
        <f t="shared" si="3867"/>
        <v>0</v>
      </c>
      <c r="AA1188" s="18">
        <f t="shared" si="3867"/>
        <v>0</v>
      </c>
      <c r="AB1188" s="18">
        <f t="shared" si="3867"/>
        <v>0</v>
      </c>
      <c r="AC1188" s="18">
        <f t="shared" si="3867"/>
        <v>0</v>
      </c>
      <c r="AD1188" s="18">
        <f t="shared" si="3867"/>
        <v>0</v>
      </c>
      <c r="AE1188" s="18">
        <f t="shared" si="3867"/>
        <v>0</v>
      </c>
      <c r="AF1188" s="41">
        <f t="shared" ref="AF1188:AT1188" si="3868">AF1191+AF1189</f>
        <v>480.69997999999998</v>
      </c>
      <c r="AG1188" s="41">
        <f t="shared" si="3868"/>
        <v>0</v>
      </c>
      <c r="AH1188" s="41">
        <f t="shared" si="3868"/>
        <v>0</v>
      </c>
      <c r="AI1188" s="41">
        <f t="shared" si="3868"/>
        <v>0</v>
      </c>
      <c r="AJ1188" s="41">
        <f t="shared" si="3868"/>
        <v>0</v>
      </c>
      <c r="AK1188" s="41">
        <f t="shared" si="3868"/>
        <v>0</v>
      </c>
      <c r="AL1188" s="41">
        <f t="shared" si="3868"/>
        <v>480.69916999999998</v>
      </c>
      <c r="AM1188" s="41">
        <f t="shared" si="3868"/>
        <v>0</v>
      </c>
      <c r="AN1188" s="41">
        <f t="shared" si="3868"/>
        <v>0</v>
      </c>
      <c r="AO1188" s="14">
        <f t="shared" si="3868"/>
        <v>164.03917000000001</v>
      </c>
      <c r="AP1188" s="42">
        <f t="shared" si="3868"/>
        <v>495.42397999999997</v>
      </c>
      <c r="AQ1188" s="42">
        <f t="shared" si="3868"/>
        <v>-14.724</v>
      </c>
      <c r="AR1188" s="42">
        <f t="shared" si="3868"/>
        <v>0</v>
      </c>
      <c r="AS1188" s="42">
        <f t="shared" si="3868"/>
        <v>0</v>
      </c>
      <c r="AT1188" s="42">
        <f t="shared" si="3868"/>
        <v>0</v>
      </c>
      <c r="AU1188" s="42">
        <f t="shared" si="3648"/>
        <v>480.69997999999998</v>
      </c>
      <c r="AV1188" s="42">
        <f t="shared" si="3649"/>
        <v>26480.676019999999</v>
      </c>
      <c r="AW1188" s="42">
        <f t="shared" si="3650"/>
        <v>26961.376</v>
      </c>
      <c r="AX1188" s="42">
        <f t="shared" si="3651"/>
        <v>26976.1</v>
      </c>
      <c r="AY1188" s="42">
        <f t="shared" si="3652"/>
        <v>26976.1</v>
      </c>
      <c r="AZ1188" s="42">
        <f>AZ1191</f>
        <v>0</v>
      </c>
      <c r="BA1188" s="43">
        <f t="shared" si="3653"/>
        <v>99.999831495728372</v>
      </c>
      <c r="BB1188" s="20"/>
    </row>
    <row r="1189" spans="2:54" ht="31.2" x14ac:dyDescent="0.3">
      <c r="B1189" s="38" t="s">
        <v>558</v>
      </c>
      <c r="C1189" s="38" t="s">
        <v>92</v>
      </c>
      <c r="D1189" s="38" t="s">
        <v>94</v>
      </c>
      <c r="E1189" s="39" t="str">
        <f t="shared" si="3646"/>
        <v>0503</v>
      </c>
      <c r="F1189" s="16" t="s">
        <v>532</v>
      </c>
      <c r="G1189" s="39"/>
      <c r="H1189" s="55" t="s">
        <v>521</v>
      </c>
      <c r="I1189" s="18"/>
      <c r="J1189" s="18"/>
      <c r="K1189" s="18"/>
      <c r="L1189" s="18"/>
      <c r="M1189" s="18"/>
      <c r="N1189" s="18"/>
      <c r="O1189" s="18">
        <f>O1190</f>
        <v>0</v>
      </c>
      <c r="P1189" s="18">
        <f>P1190</f>
        <v>0</v>
      </c>
      <c r="Q1189" s="18">
        <f>Q1190</f>
        <v>0</v>
      </c>
      <c r="R1189" s="18">
        <f>R1190</f>
        <v>0</v>
      </c>
      <c r="S1189" s="18"/>
      <c r="T1189" s="18">
        <f t="shared" si="3647"/>
        <v>0</v>
      </c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41">
        <f t="shared" ref="AF1189:AT1189" si="3869">AF1190</f>
        <v>480.69916999999998</v>
      </c>
      <c r="AG1189" s="41">
        <f t="shared" si="3869"/>
        <v>0</v>
      </c>
      <c r="AH1189" s="41">
        <f t="shared" si="3869"/>
        <v>0</v>
      </c>
      <c r="AI1189" s="41">
        <f t="shared" si="3869"/>
        <v>0</v>
      </c>
      <c r="AJ1189" s="41">
        <f t="shared" si="3869"/>
        <v>0</v>
      </c>
      <c r="AK1189" s="41">
        <f t="shared" si="3869"/>
        <v>0</v>
      </c>
      <c r="AL1189" s="41">
        <f t="shared" si="3869"/>
        <v>480.69916999999998</v>
      </c>
      <c r="AM1189" s="41">
        <f t="shared" si="3869"/>
        <v>0</v>
      </c>
      <c r="AN1189" s="41">
        <f t="shared" si="3869"/>
        <v>0</v>
      </c>
      <c r="AO1189" s="42">
        <f t="shared" si="3869"/>
        <v>164.03917000000001</v>
      </c>
      <c r="AP1189" s="42">
        <f t="shared" si="3869"/>
        <v>480.69916999999998</v>
      </c>
      <c r="AQ1189" s="42">
        <f t="shared" si="3869"/>
        <v>0</v>
      </c>
      <c r="AR1189" s="42">
        <f t="shared" si="3869"/>
        <v>0</v>
      </c>
      <c r="AS1189" s="42">
        <f t="shared" si="3869"/>
        <v>0</v>
      </c>
      <c r="AT1189" s="42">
        <f t="shared" si="3869"/>
        <v>0</v>
      </c>
      <c r="AU1189" s="42">
        <f t="shared" si="3648"/>
        <v>480.69916999999998</v>
      </c>
      <c r="AV1189" s="42">
        <f t="shared" si="3649"/>
        <v>-480.69916999999998</v>
      </c>
      <c r="AW1189" s="42"/>
      <c r="AX1189" s="42"/>
      <c r="AY1189" s="42"/>
      <c r="AZ1189" s="42"/>
      <c r="BA1189" s="43">
        <f t="shared" si="3653"/>
        <v>100</v>
      </c>
      <c r="BB1189" s="20"/>
    </row>
    <row r="1190" spans="2:54" x14ac:dyDescent="0.3">
      <c r="B1190" s="38" t="s">
        <v>558</v>
      </c>
      <c r="C1190" s="38" t="s">
        <v>92</v>
      </c>
      <c r="D1190" s="38" t="s">
        <v>94</v>
      </c>
      <c r="E1190" s="39" t="str">
        <f t="shared" si="3646"/>
        <v>0503</v>
      </c>
      <c r="F1190" s="16" t="s">
        <v>532</v>
      </c>
      <c r="G1190" s="38" t="s">
        <v>56</v>
      </c>
      <c r="H1190" s="40" t="s">
        <v>57</v>
      </c>
      <c r="I1190" s="18"/>
      <c r="J1190" s="18"/>
      <c r="K1190" s="18"/>
      <c r="L1190" s="18"/>
      <c r="M1190" s="18"/>
      <c r="N1190" s="18"/>
      <c r="O1190" s="18">
        <v>0</v>
      </c>
      <c r="P1190" s="18">
        <v>0</v>
      </c>
      <c r="Q1190" s="18">
        <v>0</v>
      </c>
      <c r="R1190" s="18">
        <v>0</v>
      </c>
      <c r="S1190" s="18"/>
      <c r="T1190" s="18">
        <f t="shared" si="3647"/>
        <v>0</v>
      </c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41">
        <v>480.69916999999998</v>
      </c>
      <c r="AG1190" s="41"/>
      <c r="AH1190" s="41">
        <v>0</v>
      </c>
      <c r="AI1190" s="41">
        <v>0</v>
      </c>
      <c r="AJ1190" s="41">
        <v>0</v>
      </c>
      <c r="AK1190" s="41">
        <v>0</v>
      </c>
      <c r="AL1190" s="41">
        <v>480.69916999999998</v>
      </c>
      <c r="AM1190" s="41">
        <v>0</v>
      </c>
      <c r="AN1190" s="41">
        <v>0</v>
      </c>
      <c r="AO1190" s="14">
        <v>164.03917000000001</v>
      </c>
      <c r="AP1190" s="42">
        <v>480.69916999999998</v>
      </c>
      <c r="AQ1190" s="42">
        <v>0</v>
      </c>
      <c r="AR1190" s="42">
        <v>0</v>
      </c>
      <c r="AS1190" s="42">
        <v>0</v>
      </c>
      <c r="AT1190" s="42">
        <v>0</v>
      </c>
      <c r="AU1190" s="42">
        <f t="shared" si="3648"/>
        <v>480.69916999999998</v>
      </c>
      <c r="AV1190" s="42">
        <f t="shared" si="3649"/>
        <v>-480.69916999999998</v>
      </c>
      <c r="AW1190" s="42"/>
      <c r="AX1190" s="42"/>
      <c r="AY1190" s="42"/>
      <c r="AZ1190" s="42"/>
      <c r="BA1190" s="43">
        <f t="shared" si="3653"/>
        <v>100</v>
      </c>
      <c r="BB1190" s="20"/>
    </row>
    <row r="1191" spans="2:54" ht="31.2" x14ac:dyDescent="0.3">
      <c r="B1191" s="38" t="s">
        <v>558</v>
      </c>
      <c r="C1191" s="38" t="s">
        <v>92</v>
      </c>
      <c r="D1191" s="38" t="s">
        <v>94</v>
      </c>
      <c r="E1191" s="39" t="str">
        <f t="shared" si="3646"/>
        <v>0503</v>
      </c>
      <c r="F1191" s="38" t="s">
        <v>533</v>
      </c>
      <c r="G1191" s="39"/>
      <c r="H1191" s="40" t="s">
        <v>519</v>
      </c>
      <c r="I1191" s="18">
        <f t="shared" ref="I1191:S1191" si="3870">I1192</f>
        <v>10790.4</v>
      </c>
      <c r="J1191" s="18">
        <f t="shared" si="3870"/>
        <v>10790.4</v>
      </c>
      <c r="K1191" s="18">
        <f t="shared" si="3870"/>
        <v>10790.4</v>
      </c>
      <c r="L1191" s="18">
        <f t="shared" si="3870"/>
        <v>16185.7</v>
      </c>
      <c r="M1191" s="18">
        <f t="shared" si="3870"/>
        <v>16185.7</v>
      </c>
      <c r="N1191" s="18">
        <f t="shared" si="3870"/>
        <v>16185.7</v>
      </c>
      <c r="O1191" s="18">
        <f t="shared" si="3870"/>
        <v>-14.724</v>
      </c>
      <c r="P1191" s="18">
        <f t="shared" si="3870"/>
        <v>0</v>
      </c>
      <c r="Q1191" s="18">
        <f t="shared" si="3870"/>
        <v>0</v>
      </c>
      <c r="R1191" s="18">
        <f t="shared" si="3870"/>
        <v>0</v>
      </c>
      <c r="S1191" s="18">
        <f t="shared" si="3870"/>
        <v>0</v>
      </c>
      <c r="T1191" s="18">
        <f t="shared" si="3647"/>
        <v>26961.376</v>
      </c>
      <c r="U1191" s="18">
        <f t="shared" si="3754"/>
        <v>26976.1</v>
      </c>
      <c r="V1191" s="18">
        <f t="shared" si="3755"/>
        <v>26976.1</v>
      </c>
      <c r="W1191" s="18">
        <f t="shared" ref="W1191:AT1191" si="3871">W1192</f>
        <v>0</v>
      </c>
      <c r="X1191" s="18">
        <f t="shared" si="3871"/>
        <v>0</v>
      </c>
      <c r="Y1191" s="18">
        <f t="shared" si="3871"/>
        <v>0</v>
      </c>
      <c r="Z1191" s="18">
        <f t="shared" si="3871"/>
        <v>0</v>
      </c>
      <c r="AA1191" s="18">
        <f t="shared" si="3871"/>
        <v>0</v>
      </c>
      <c r="AB1191" s="18">
        <f t="shared" si="3871"/>
        <v>0</v>
      </c>
      <c r="AC1191" s="18">
        <f t="shared" si="3871"/>
        <v>0</v>
      </c>
      <c r="AD1191" s="18">
        <f t="shared" si="3871"/>
        <v>0</v>
      </c>
      <c r="AE1191" s="18">
        <f t="shared" si="3871"/>
        <v>0</v>
      </c>
      <c r="AF1191" s="41">
        <f t="shared" si="3871"/>
        <v>8.0999999999999996E-4</v>
      </c>
      <c r="AG1191" s="41">
        <f t="shared" si="3871"/>
        <v>0</v>
      </c>
      <c r="AH1191" s="41">
        <f t="shared" si="3871"/>
        <v>0</v>
      </c>
      <c r="AI1191" s="41">
        <f t="shared" si="3871"/>
        <v>0</v>
      </c>
      <c r="AJ1191" s="41">
        <f t="shared" si="3871"/>
        <v>0</v>
      </c>
      <c r="AK1191" s="41">
        <f t="shared" si="3871"/>
        <v>0</v>
      </c>
      <c r="AL1191" s="41">
        <f t="shared" si="3871"/>
        <v>0</v>
      </c>
      <c r="AM1191" s="41">
        <f t="shared" si="3871"/>
        <v>0</v>
      </c>
      <c r="AN1191" s="41">
        <f t="shared" si="3871"/>
        <v>0</v>
      </c>
      <c r="AO1191" s="42">
        <f t="shared" si="3871"/>
        <v>0</v>
      </c>
      <c r="AP1191" s="42">
        <f t="shared" si="3871"/>
        <v>14.72481</v>
      </c>
      <c r="AQ1191" s="42">
        <f t="shared" si="3871"/>
        <v>-14.724</v>
      </c>
      <c r="AR1191" s="42">
        <f t="shared" si="3871"/>
        <v>0</v>
      </c>
      <c r="AS1191" s="42">
        <f t="shared" si="3871"/>
        <v>0</v>
      </c>
      <c r="AT1191" s="42">
        <f t="shared" si="3871"/>
        <v>0</v>
      </c>
      <c r="AU1191" s="42">
        <f t="shared" si="3648"/>
        <v>8.0999999999953332E-4</v>
      </c>
      <c r="AV1191" s="42">
        <f t="shared" si="3649"/>
        <v>26961.375189999999</v>
      </c>
      <c r="AW1191" s="42">
        <f t="shared" si="3650"/>
        <v>26961.376</v>
      </c>
      <c r="AX1191" s="42">
        <f t="shared" si="3651"/>
        <v>26976.1</v>
      </c>
      <c r="AY1191" s="42">
        <f t="shared" si="3652"/>
        <v>26976.1</v>
      </c>
      <c r="AZ1191" s="42">
        <f>AZ1192</f>
        <v>0</v>
      </c>
      <c r="BA1191" s="43">
        <f t="shared" si="3653"/>
        <v>0</v>
      </c>
      <c r="BB1191" s="20"/>
    </row>
    <row r="1192" spans="2:54" x14ac:dyDescent="0.3">
      <c r="B1192" s="38" t="s">
        <v>558</v>
      </c>
      <c r="C1192" s="38" t="s">
        <v>92</v>
      </c>
      <c r="D1192" s="38" t="s">
        <v>94</v>
      </c>
      <c r="E1192" s="39" t="str">
        <f t="shared" si="3646"/>
        <v>0503</v>
      </c>
      <c r="F1192" s="38" t="s">
        <v>533</v>
      </c>
      <c r="G1192" s="38" t="s">
        <v>56</v>
      </c>
      <c r="H1192" s="40" t="s">
        <v>57</v>
      </c>
      <c r="I1192" s="18">
        <v>10790.4</v>
      </c>
      <c r="J1192" s="18">
        <v>10790.4</v>
      </c>
      <c r="K1192" s="18">
        <v>10790.4</v>
      </c>
      <c r="L1192" s="18">
        <v>16185.7</v>
      </c>
      <c r="M1192" s="18">
        <v>16185.7</v>
      </c>
      <c r="N1192" s="18">
        <v>16185.7</v>
      </c>
      <c r="O1192" s="18">
        <v>-14.724</v>
      </c>
      <c r="P1192" s="18">
        <v>0</v>
      </c>
      <c r="Q1192" s="18">
        <v>0</v>
      </c>
      <c r="R1192" s="18">
        <v>0</v>
      </c>
      <c r="S1192" s="18"/>
      <c r="T1192" s="18">
        <f t="shared" si="3647"/>
        <v>26961.376</v>
      </c>
      <c r="U1192" s="18">
        <f t="shared" si="3754"/>
        <v>26976.1</v>
      </c>
      <c r="V1192" s="18">
        <f t="shared" si="3755"/>
        <v>26976.1</v>
      </c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41">
        <v>8.0999999999999996E-4</v>
      </c>
      <c r="AG1192" s="41"/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14">
        <v>0</v>
      </c>
      <c r="AP1192" s="42">
        <v>14.72481</v>
      </c>
      <c r="AQ1192" s="42">
        <v>-14.724</v>
      </c>
      <c r="AR1192" s="42">
        <v>0</v>
      </c>
      <c r="AS1192" s="42">
        <v>0</v>
      </c>
      <c r="AT1192" s="42">
        <v>0</v>
      </c>
      <c r="AU1192" s="42">
        <f t="shared" si="3648"/>
        <v>8.0999999999953332E-4</v>
      </c>
      <c r="AV1192" s="42">
        <f t="shared" si="3649"/>
        <v>26961.375189999999</v>
      </c>
      <c r="AW1192" s="42">
        <f t="shared" si="3650"/>
        <v>26961.376</v>
      </c>
      <c r="AX1192" s="42">
        <f t="shared" si="3651"/>
        <v>26976.1</v>
      </c>
      <c r="AY1192" s="42">
        <f t="shared" si="3652"/>
        <v>26976.1</v>
      </c>
      <c r="AZ1192" s="42"/>
      <c r="BA1192" s="43">
        <f t="shared" si="3653"/>
        <v>0</v>
      </c>
      <c r="BB1192" s="44"/>
    </row>
    <row r="1193" spans="2:54" x14ac:dyDescent="0.3">
      <c r="B1193" s="38" t="s">
        <v>558</v>
      </c>
      <c r="C1193" s="38" t="s">
        <v>92</v>
      </c>
      <c r="D1193" s="38" t="s">
        <v>94</v>
      </c>
      <c r="E1193" s="39" t="str">
        <f t="shared" si="3646"/>
        <v>0503</v>
      </c>
      <c r="F1193" s="38" t="s">
        <v>525</v>
      </c>
      <c r="G1193" s="39"/>
      <c r="H1193" s="40" t="s">
        <v>49</v>
      </c>
      <c r="I1193" s="18">
        <f t="shared" ref="I1193:S1193" si="3872">I1194</f>
        <v>25157.7</v>
      </c>
      <c r="J1193" s="18">
        <f t="shared" si="3872"/>
        <v>19499.5</v>
      </c>
      <c r="K1193" s="18">
        <f t="shared" si="3872"/>
        <v>15089.5</v>
      </c>
      <c r="L1193" s="18">
        <f t="shared" si="3872"/>
        <v>0</v>
      </c>
      <c r="M1193" s="18">
        <f t="shared" si="3872"/>
        <v>0</v>
      </c>
      <c r="N1193" s="18">
        <f t="shared" si="3872"/>
        <v>0</v>
      </c>
      <c r="O1193" s="18">
        <f t="shared" si="3872"/>
        <v>-93.73</v>
      </c>
      <c r="P1193" s="18">
        <f t="shared" si="3872"/>
        <v>0</v>
      </c>
      <c r="Q1193" s="18">
        <f t="shared" si="3872"/>
        <v>0</v>
      </c>
      <c r="R1193" s="18">
        <f t="shared" si="3872"/>
        <v>0</v>
      </c>
      <c r="S1193" s="18">
        <f t="shared" si="3872"/>
        <v>0</v>
      </c>
      <c r="T1193" s="18">
        <f t="shared" si="3647"/>
        <v>25063.97</v>
      </c>
      <c r="U1193" s="18">
        <f t="shared" si="3754"/>
        <v>19499.5</v>
      </c>
      <c r="V1193" s="18">
        <f t="shared" si="3755"/>
        <v>15089.5</v>
      </c>
      <c r="W1193" s="18">
        <f t="shared" ref="W1193:AT1193" si="3873">W1194</f>
        <v>0</v>
      </c>
      <c r="X1193" s="18">
        <f t="shared" si="3873"/>
        <v>0</v>
      </c>
      <c r="Y1193" s="18">
        <f t="shared" si="3873"/>
        <v>0</v>
      </c>
      <c r="Z1193" s="18">
        <f t="shared" si="3873"/>
        <v>0</v>
      </c>
      <c r="AA1193" s="18">
        <f t="shared" si="3873"/>
        <v>0</v>
      </c>
      <c r="AB1193" s="18">
        <f t="shared" si="3873"/>
        <v>0</v>
      </c>
      <c r="AC1193" s="18">
        <f t="shared" si="3873"/>
        <v>0</v>
      </c>
      <c r="AD1193" s="18">
        <f t="shared" si="3873"/>
        <v>0</v>
      </c>
      <c r="AE1193" s="18">
        <f t="shared" si="3873"/>
        <v>0</v>
      </c>
      <c r="AF1193" s="41">
        <f t="shared" si="3873"/>
        <v>24239.927810000001</v>
      </c>
      <c r="AG1193" s="41">
        <f t="shared" si="3873"/>
        <v>0</v>
      </c>
      <c r="AH1193" s="41">
        <f t="shared" si="3873"/>
        <v>0</v>
      </c>
      <c r="AI1193" s="41">
        <f t="shared" si="3873"/>
        <v>0</v>
      </c>
      <c r="AJ1193" s="41">
        <f t="shared" si="3873"/>
        <v>0</v>
      </c>
      <c r="AK1193" s="41">
        <f t="shared" si="3873"/>
        <v>0</v>
      </c>
      <c r="AL1193" s="41">
        <f t="shared" si="3873"/>
        <v>23199.97752</v>
      </c>
      <c r="AM1193" s="41">
        <f t="shared" si="3873"/>
        <v>0</v>
      </c>
      <c r="AN1193" s="41">
        <f t="shared" si="3873"/>
        <v>0</v>
      </c>
      <c r="AO1193" s="42">
        <f t="shared" si="3873"/>
        <v>13689.7261</v>
      </c>
      <c r="AP1193" s="42">
        <f t="shared" si="3873"/>
        <v>24938.58481</v>
      </c>
      <c r="AQ1193" s="42">
        <f t="shared" si="3873"/>
        <v>-93.73</v>
      </c>
      <c r="AR1193" s="42">
        <f t="shared" si="3873"/>
        <v>0</v>
      </c>
      <c r="AS1193" s="42">
        <f t="shared" si="3873"/>
        <v>0</v>
      </c>
      <c r="AT1193" s="42">
        <f t="shared" si="3873"/>
        <v>0</v>
      </c>
      <c r="AU1193" s="42">
        <f t="shared" si="3648"/>
        <v>24844.854810000001</v>
      </c>
      <c r="AV1193" s="42">
        <f t="shared" si="3649"/>
        <v>219.11519000000044</v>
      </c>
      <c r="AW1193" s="42">
        <f t="shared" si="3650"/>
        <v>25063.97</v>
      </c>
      <c r="AX1193" s="42">
        <f t="shared" si="3651"/>
        <v>19499.5</v>
      </c>
      <c r="AY1193" s="42">
        <f t="shared" si="3652"/>
        <v>15089.5</v>
      </c>
      <c r="AZ1193" s="42">
        <f>AZ1194</f>
        <v>0</v>
      </c>
      <c r="BA1193" s="43">
        <f t="shared" si="3653"/>
        <v>95.70976325444758</v>
      </c>
      <c r="BB1193" s="20"/>
    </row>
    <row r="1194" spans="2:54" ht="46.8" x14ac:dyDescent="0.3">
      <c r="B1194" s="38" t="s">
        <v>558</v>
      </c>
      <c r="C1194" s="38" t="s">
        <v>92</v>
      </c>
      <c r="D1194" s="38" t="s">
        <v>94</v>
      </c>
      <c r="E1194" s="39" t="str">
        <f t="shared" ref="E1194:E1257" si="3874">CONCATENATE(C1194,D1194)</f>
        <v>0503</v>
      </c>
      <c r="F1194" s="38" t="s">
        <v>534</v>
      </c>
      <c r="G1194" s="39"/>
      <c r="H1194" s="40" t="s">
        <v>535</v>
      </c>
      <c r="I1194" s="18">
        <f t="shared" ref="I1194:S1194" si="3875">I1195+I1197</f>
        <v>25157.7</v>
      </c>
      <c r="J1194" s="18">
        <f t="shared" si="3875"/>
        <v>19499.5</v>
      </c>
      <c r="K1194" s="18">
        <f t="shared" si="3875"/>
        <v>15089.5</v>
      </c>
      <c r="L1194" s="18">
        <f t="shared" si="3875"/>
        <v>0</v>
      </c>
      <c r="M1194" s="18">
        <f t="shared" si="3875"/>
        <v>0</v>
      </c>
      <c r="N1194" s="18">
        <f t="shared" si="3875"/>
        <v>0</v>
      </c>
      <c r="O1194" s="18">
        <f t="shared" si="3875"/>
        <v>-93.73</v>
      </c>
      <c r="P1194" s="18">
        <f t="shared" si="3875"/>
        <v>0</v>
      </c>
      <c r="Q1194" s="18">
        <f t="shared" si="3875"/>
        <v>0</v>
      </c>
      <c r="R1194" s="18">
        <f t="shared" si="3875"/>
        <v>0</v>
      </c>
      <c r="S1194" s="18">
        <f t="shared" si="3875"/>
        <v>0</v>
      </c>
      <c r="T1194" s="18">
        <f t="shared" ref="T1194:T1257" si="3876">I1194+L1194+S1194+R1194+Q1194+P1194+O1194</f>
        <v>25063.97</v>
      </c>
      <c r="U1194" s="18">
        <f t="shared" si="3754"/>
        <v>19499.5</v>
      </c>
      <c r="V1194" s="18">
        <f t="shared" si="3755"/>
        <v>15089.5</v>
      </c>
      <c r="W1194" s="18">
        <f t="shared" ref="W1194:AT1194" si="3877">W1195+W1197</f>
        <v>0</v>
      </c>
      <c r="X1194" s="18">
        <f t="shared" si="3877"/>
        <v>0</v>
      </c>
      <c r="Y1194" s="18">
        <f t="shared" si="3877"/>
        <v>0</v>
      </c>
      <c r="Z1194" s="18">
        <f t="shared" si="3877"/>
        <v>0</v>
      </c>
      <c r="AA1194" s="18">
        <f t="shared" si="3877"/>
        <v>0</v>
      </c>
      <c r="AB1194" s="18">
        <f t="shared" si="3877"/>
        <v>0</v>
      </c>
      <c r="AC1194" s="18">
        <f t="shared" si="3877"/>
        <v>0</v>
      </c>
      <c r="AD1194" s="18">
        <f t="shared" si="3877"/>
        <v>0</v>
      </c>
      <c r="AE1194" s="18">
        <f t="shared" si="3877"/>
        <v>0</v>
      </c>
      <c r="AF1194" s="41">
        <f t="shared" si="3877"/>
        <v>24239.927810000001</v>
      </c>
      <c r="AG1194" s="41">
        <f t="shared" si="3877"/>
        <v>0</v>
      </c>
      <c r="AH1194" s="41">
        <f t="shared" si="3877"/>
        <v>0</v>
      </c>
      <c r="AI1194" s="41">
        <f t="shared" si="3877"/>
        <v>0</v>
      </c>
      <c r="AJ1194" s="41">
        <f t="shared" si="3877"/>
        <v>0</v>
      </c>
      <c r="AK1194" s="41">
        <f t="shared" si="3877"/>
        <v>0</v>
      </c>
      <c r="AL1194" s="41">
        <f t="shared" si="3877"/>
        <v>23199.97752</v>
      </c>
      <c r="AM1194" s="41">
        <f t="shared" si="3877"/>
        <v>0</v>
      </c>
      <c r="AN1194" s="41">
        <f t="shared" si="3877"/>
        <v>0</v>
      </c>
      <c r="AO1194" s="14">
        <f t="shared" si="3877"/>
        <v>13689.7261</v>
      </c>
      <c r="AP1194" s="42">
        <f t="shared" si="3877"/>
        <v>24938.58481</v>
      </c>
      <c r="AQ1194" s="42">
        <f t="shared" si="3877"/>
        <v>-93.73</v>
      </c>
      <c r="AR1194" s="42">
        <f t="shared" si="3877"/>
        <v>0</v>
      </c>
      <c r="AS1194" s="42">
        <f t="shared" si="3877"/>
        <v>0</v>
      </c>
      <c r="AT1194" s="42">
        <f t="shared" si="3877"/>
        <v>0</v>
      </c>
      <c r="AU1194" s="42">
        <f t="shared" ref="AU1194:AU1257" si="3878">AP1194+AS1194+AT1194+AR1194+AQ1194</f>
        <v>24844.854810000001</v>
      </c>
      <c r="AV1194" s="42">
        <f t="shared" ref="AV1194:AV1257" si="3879">T1194-AU1194</f>
        <v>219.11519000000044</v>
      </c>
      <c r="AW1194" s="42">
        <f t="shared" ref="AW1194:AW1257" si="3880">T1194+W1194+X1194+Y1194+Z1194</f>
        <v>25063.97</v>
      </c>
      <c r="AX1194" s="42">
        <f t="shared" ref="AX1194:AX1257" si="3881">U1194+AA1194+AB1194</f>
        <v>19499.5</v>
      </c>
      <c r="AY1194" s="42">
        <f t="shared" ref="AY1194:AY1257" si="3882">V1194+AC1194+AE1194+AD1194</f>
        <v>15089.5</v>
      </c>
      <c r="AZ1194" s="42">
        <f>AZ1195+AZ1197</f>
        <v>0</v>
      </c>
      <c r="BA1194" s="43">
        <f t="shared" ref="BA1194:BA1257" si="3883">AL1194/AF1194*100</f>
        <v>95.70976325444758</v>
      </c>
      <c r="BB1194" s="20"/>
    </row>
    <row r="1195" spans="2:54" ht="31.2" x14ac:dyDescent="0.3">
      <c r="B1195" s="38" t="s">
        <v>558</v>
      </c>
      <c r="C1195" s="38" t="s">
        <v>92</v>
      </c>
      <c r="D1195" s="38" t="s">
        <v>94</v>
      </c>
      <c r="E1195" s="39" t="str">
        <f t="shared" si="3874"/>
        <v>0503</v>
      </c>
      <c r="F1195" s="38" t="s">
        <v>536</v>
      </c>
      <c r="G1195" s="39"/>
      <c r="H1195" s="40" t="s">
        <v>537</v>
      </c>
      <c r="I1195" s="18">
        <f t="shared" ref="I1195:S1195" si="3884">I1196</f>
        <v>20657.7</v>
      </c>
      <c r="J1195" s="18">
        <f t="shared" si="3884"/>
        <v>15089.5</v>
      </c>
      <c r="K1195" s="18">
        <f t="shared" si="3884"/>
        <v>15089.5</v>
      </c>
      <c r="L1195" s="18">
        <f t="shared" si="3884"/>
        <v>0</v>
      </c>
      <c r="M1195" s="18">
        <f t="shared" si="3884"/>
        <v>0</v>
      </c>
      <c r="N1195" s="18">
        <f t="shared" si="3884"/>
        <v>0</v>
      </c>
      <c r="O1195" s="18">
        <f t="shared" si="3884"/>
        <v>-93.73</v>
      </c>
      <c r="P1195" s="18">
        <f t="shared" si="3884"/>
        <v>0</v>
      </c>
      <c r="Q1195" s="18">
        <f t="shared" si="3884"/>
        <v>0</v>
      </c>
      <c r="R1195" s="18">
        <f t="shared" si="3884"/>
        <v>0</v>
      </c>
      <c r="S1195" s="18">
        <f t="shared" si="3884"/>
        <v>0</v>
      </c>
      <c r="T1195" s="18">
        <f t="shared" si="3876"/>
        <v>20563.97</v>
      </c>
      <c r="U1195" s="18">
        <f t="shared" si="3754"/>
        <v>15089.5</v>
      </c>
      <c r="V1195" s="18">
        <f t="shared" si="3755"/>
        <v>15089.5</v>
      </c>
      <c r="W1195" s="18">
        <f t="shared" ref="W1195:AT1195" si="3885">W1196</f>
        <v>0</v>
      </c>
      <c r="X1195" s="18">
        <f t="shared" si="3885"/>
        <v>0</v>
      </c>
      <c r="Y1195" s="18">
        <f t="shared" si="3885"/>
        <v>0</v>
      </c>
      <c r="Z1195" s="18">
        <f t="shared" si="3885"/>
        <v>0</v>
      </c>
      <c r="AA1195" s="18">
        <f t="shared" si="3885"/>
        <v>0</v>
      </c>
      <c r="AB1195" s="18">
        <f t="shared" si="3885"/>
        <v>0</v>
      </c>
      <c r="AC1195" s="18">
        <f t="shared" si="3885"/>
        <v>0</v>
      </c>
      <c r="AD1195" s="18">
        <f t="shared" si="3885"/>
        <v>0</v>
      </c>
      <c r="AE1195" s="18">
        <f t="shared" si="3885"/>
        <v>0</v>
      </c>
      <c r="AF1195" s="41">
        <f t="shared" si="3885"/>
        <v>20039.17481</v>
      </c>
      <c r="AG1195" s="41">
        <f t="shared" si="3885"/>
        <v>0</v>
      </c>
      <c r="AH1195" s="41">
        <f t="shared" si="3885"/>
        <v>0</v>
      </c>
      <c r="AI1195" s="41">
        <f t="shared" si="3885"/>
        <v>0</v>
      </c>
      <c r="AJ1195" s="41">
        <f t="shared" si="3885"/>
        <v>0</v>
      </c>
      <c r="AK1195" s="41">
        <f t="shared" si="3885"/>
        <v>0</v>
      </c>
      <c r="AL1195" s="41">
        <f t="shared" si="3885"/>
        <v>18999.22507</v>
      </c>
      <c r="AM1195" s="41">
        <f t="shared" si="3885"/>
        <v>0</v>
      </c>
      <c r="AN1195" s="41">
        <f t="shared" si="3885"/>
        <v>0</v>
      </c>
      <c r="AO1195" s="42">
        <f t="shared" si="3885"/>
        <v>12799.487450000001</v>
      </c>
      <c r="AP1195" s="42">
        <f t="shared" si="3885"/>
        <v>20438.58481</v>
      </c>
      <c r="AQ1195" s="42">
        <f t="shared" si="3885"/>
        <v>-93.73</v>
      </c>
      <c r="AR1195" s="42">
        <f t="shared" si="3885"/>
        <v>0</v>
      </c>
      <c r="AS1195" s="42">
        <f t="shared" si="3885"/>
        <v>0</v>
      </c>
      <c r="AT1195" s="42">
        <f t="shared" si="3885"/>
        <v>0</v>
      </c>
      <c r="AU1195" s="42">
        <f t="shared" si="3878"/>
        <v>20344.854810000001</v>
      </c>
      <c r="AV1195" s="42">
        <f t="shared" si="3879"/>
        <v>219.11519000000044</v>
      </c>
      <c r="AW1195" s="42">
        <f t="shared" si="3880"/>
        <v>20563.97</v>
      </c>
      <c r="AX1195" s="42">
        <f t="shared" si="3881"/>
        <v>15089.5</v>
      </c>
      <c r="AY1195" s="42">
        <f t="shared" si="3882"/>
        <v>15089.5</v>
      </c>
      <c r="AZ1195" s="42">
        <f>AZ1196</f>
        <v>0</v>
      </c>
      <c r="BA1195" s="43">
        <f t="shared" si="3883"/>
        <v>94.810416347677943</v>
      </c>
      <c r="BB1195" s="20"/>
    </row>
    <row r="1196" spans="2:54" ht="31.2" x14ac:dyDescent="0.3">
      <c r="B1196" s="38" t="s">
        <v>558</v>
      </c>
      <c r="C1196" s="38" t="s">
        <v>92</v>
      </c>
      <c r="D1196" s="38" t="s">
        <v>94</v>
      </c>
      <c r="E1196" s="39" t="str">
        <f t="shared" si="3874"/>
        <v>0503</v>
      </c>
      <c r="F1196" s="38" t="s">
        <v>536</v>
      </c>
      <c r="G1196" s="38" t="s">
        <v>54</v>
      </c>
      <c r="H1196" s="40" t="s">
        <v>55</v>
      </c>
      <c r="I1196" s="18">
        <v>20657.7</v>
      </c>
      <c r="J1196" s="18">
        <v>15089.5</v>
      </c>
      <c r="K1196" s="18">
        <v>15089.5</v>
      </c>
      <c r="L1196" s="18"/>
      <c r="M1196" s="18"/>
      <c r="N1196" s="18"/>
      <c r="O1196" s="18">
        <v>-93.73</v>
      </c>
      <c r="P1196" s="18">
        <v>0</v>
      </c>
      <c r="Q1196" s="18">
        <v>0</v>
      </c>
      <c r="R1196" s="18">
        <v>0</v>
      </c>
      <c r="S1196" s="18"/>
      <c r="T1196" s="18">
        <f t="shared" si="3876"/>
        <v>20563.97</v>
      </c>
      <c r="U1196" s="18">
        <f t="shared" si="3754"/>
        <v>15089.5</v>
      </c>
      <c r="V1196" s="18">
        <f t="shared" si="3755"/>
        <v>15089.5</v>
      </c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41">
        <v>20039.17481</v>
      </c>
      <c r="AG1196" s="41"/>
      <c r="AH1196" s="41">
        <v>0</v>
      </c>
      <c r="AI1196" s="41">
        <v>0</v>
      </c>
      <c r="AJ1196" s="41">
        <v>0</v>
      </c>
      <c r="AK1196" s="41">
        <v>0</v>
      </c>
      <c r="AL1196" s="41">
        <v>18999.22507</v>
      </c>
      <c r="AM1196" s="41">
        <v>0</v>
      </c>
      <c r="AN1196" s="41">
        <v>0</v>
      </c>
      <c r="AO1196" s="14">
        <v>12799.487450000001</v>
      </c>
      <c r="AP1196" s="42">
        <v>20438.58481</v>
      </c>
      <c r="AQ1196" s="42">
        <v>-93.73</v>
      </c>
      <c r="AR1196" s="42">
        <v>0</v>
      </c>
      <c r="AS1196" s="42">
        <v>0</v>
      </c>
      <c r="AT1196" s="42">
        <v>0</v>
      </c>
      <c r="AU1196" s="42">
        <f t="shared" si="3878"/>
        <v>20344.854810000001</v>
      </c>
      <c r="AV1196" s="42">
        <f t="shared" si="3879"/>
        <v>219.11519000000044</v>
      </c>
      <c r="AW1196" s="42">
        <f t="shared" si="3880"/>
        <v>20563.97</v>
      </c>
      <c r="AX1196" s="42">
        <f t="shared" si="3881"/>
        <v>15089.5</v>
      </c>
      <c r="AY1196" s="42">
        <f t="shared" si="3882"/>
        <v>15089.5</v>
      </c>
      <c r="AZ1196" s="42"/>
      <c r="BA1196" s="43">
        <f t="shared" si="3883"/>
        <v>94.810416347677943</v>
      </c>
      <c r="BB1196" s="44"/>
    </row>
    <row r="1197" spans="2:54" ht="31.2" x14ac:dyDescent="0.3">
      <c r="B1197" s="38" t="s">
        <v>558</v>
      </c>
      <c r="C1197" s="38" t="s">
        <v>92</v>
      </c>
      <c r="D1197" s="38" t="s">
        <v>94</v>
      </c>
      <c r="E1197" s="39" t="str">
        <f t="shared" si="3874"/>
        <v>0503</v>
      </c>
      <c r="F1197" s="38" t="s">
        <v>538</v>
      </c>
      <c r="G1197" s="39"/>
      <c r="H1197" s="40" t="s">
        <v>539</v>
      </c>
      <c r="I1197" s="18">
        <f t="shared" ref="I1197:N1197" si="3886">I1199</f>
        <v>4500</v>
      </c>
      <c r="J1197" s="18">
        <f t="shared" si="3886"/>
        <v>4410</v>
      </c>
      <c r="K1197" s="18">
        <f t="shared" si="3886"/>
        <v>0</v>
      </c>
      <c r="L1197" s="18">
        <f t="shared" si="3886"/>
        <v>0</v>
      </c>
      <c r="M1197" s="18">
        <f t="shared" si="3886"/>
        <v>0</v>
      </c>
      <c r="N1197" s="18">
        <f t="shared" si="3886"/>
        <v>0</v>
      </c>
      <c r="O1197" s="18">
        <f>O1199+O1198</f>
        <v>0</v>
      </c>
      <c r="P1197" s="18">
        <f>P1199</f>
        <v>0</v>
      </c>
      <c r="Q1197" s="18">
        <f>Q1199</f>
        <v>0</v>
      </c>
      <c r="R1197" s="18">
        <f>R1199</f>
        <v>0</v>
      </c>
      <c r="S1197" s="18">
        <f>S1199</f>
        <v>0</v>
      </c>
      <c r="T1197" s="18">
        <f t="shared" si="3876"/>
        <v>4500</v>
      </c>
      <c r="U1197" s="18">
        <f t="shared" si="3754"/>
        <v>4410</v>
      </c>
      <c r="V1197" s="18">
        <f t="shared" si="3755"/>
        <v>0</v>
      </c>
      <c r="W1197" s="18">
        <f t="shared" ref="W1197:AE1197" si="3887">W1199</f>
        <v>0</v>
      </c>
      <c r="X1197" s="18">
        <f t="shared" si="3887"/>
        <v>0</v>
      </c>
      <c r="Y1197" s="18">
        <f t="shared" si="3887"/>
        <v>0</v>
      </c>
      <c r="Z1197" s="18">
        <f t="shared" si="3887"/>
        <v>0</v>
      </c>
      <c r="AA1197" s="18">
        <f t="shared" si="3887"/>
        <v>0</v>
      </c>
      <c r="AB1197" s="18">
        <f t="shared" si="3887"/>
        <v>0</v>
      </c>
      <c r="AC1197" s="18">
        <f t="shared" si="3887"/>
        <v>0</v>
      </c>
      <c r="AD1197" s="18">
        <f t="shared" si="3887"/>
        <v>0</v>
      </c>
      <c r="AE1197" s="18">
        <f t="shared" si="3887"/>
        <v>0</v>
      </c>
      <c r="AF1197" s="41">
        <f t="shared" ref="AF1197:AT1197" si="3888">AF1199+AF1198</f>
        <v>4200.7529999999997</v>
      </c>
      <c r="AG1197" s="41">
        <f t="shared" si="3888"/>
        <v>0</v>
      </c>
      <c r="AH1197" s="41">
        <f t="shared" si="3888"/>
        <v>0</v>
      </c>
      <c r="AI1197" s="41">
        <f t="shared" si="3888"/>
        <v>0</v>
      </c>
      <c r="AJ1197" s="41">
        <f t="shared" si="3888"/>
        <v>0</v>
      </c>
      <c r="AK1197" s="41">
        <f t="shared" si="3888"/>
        <v>0</v>
      </c>
      <c r="AL1197" s="41">
        <f t="shared" si="3888"/>
        <v>4200.75245</v>
      </c>
      <c r="AM1197" s="41">
        <f t="shared" si="3888"/>
        <v>0</v>
      </c>
      <c r="AN1197" s="41">
        <f t="shared" si="3888"/>
        <v>0</v>
      </c>
      <c r="AO1197" s="42">
        <f t="shared" si="3888"/>
        <v>890.23865000000001</v>
      </c>
      <c r="AP1197" s="42">
        <f t="shared" si="3888"/>
        <v>4500</v>
      </c>
      <c r="AQ1197" s="42">
        <f t="shared" si="3888"/>
        <v>0</v>
      </c>
      <c r="AR1197" s="42">
        <f t="shared" si="3888"/>
        <v>0</v>
      </c>
      <c r="AS1197" s="42">
        <f t="shared" si="3888"/>
        <v>0</v>
      </c>
      <c r="AT1197" s="42">
        <f t="shared" si="3888"/>
        <v>0</v>
      </c>
      <c r="AU1197" s="42">
        <f t="shared" si="3878"/>
        <v>4500</v>
      </c>
      <c r="AV1197" s="42">
        <f t="shared" si="3879"/>
        <v>0</v>
      </c>
      <c r="AW1197" s="42">
        <f t="shared" si="3880"/>
        <v>4500</v>
      </c>
      <c r="AX1197" s="42">
        <f t="shared" si="3881"/>
        <v>4410</v>
      </c>
      <c r="AY1197" s="42">
        <f t="shared" si="3882"/>
        <v>0</v>
      </c>
      <c r="AZ1197" s="42">
        <f>AZ1199</f>
        <v>0</v>
      </c>
      <c r="BA1197" s="43">
        <f t="shared" si="3883"/>
        <v>99.999986907109289</v>
      </c>
      <c r="BB1197" s="20"/>
    </row>
    <row r="1198" spans="2:54" ht="31.2" x14ac:dyDescent="0.3">
      <c r="B1198" s="38" t="s">
        <v>558</v>
      </c>
      <c r="C1198" s="38" t="s">
        <v>92</v>
      </c>
      <c r="D1198" s="38" t="s">
        <v>94</v>
      </c>
      <c r="E1198" s="39" t="str">
        <f t="shared" si="3874"/>
        <v>0503</v>
      </c>
      <c r="F1198" s="38" t="s">
        <v>538</v>
      </c>
      <c r="G1198" s="38" t="s">
        <v>150</v>
      </c>
      <c r="H1198" s="40" t="s">
        <v>151</v>
      </c>
      <c r="I1198" s="18"/>
      <c r="J1198" s="18"/>
      <c r="K1198" s="18"/>
      <c r="L1198" s="18"/>
      <c r="M1198" s="18"/>
      <c r="N1198" s="18"/>
      <c r="O1198" s="18">
        <v>0</v>
      </c>
      <c r="P1198" s="18"/>
      <c r="Q1198" s="18"/>
      <c r="R1198" s="18"/>
      <c r="S1198" s="18"/>
      <c r="T1198" s="18">
        <f t="shared" si="3876"/>
        <v>0</v>
      </c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41">
        <v>1574.9653699999999</v>
      </c>
      <c r="AG1198" s="41"/>
      <c r="AH1198" s="41">
        <v>0</v>
      </c>
      <c r="AI1198" s="41">
        <v>0</v>
      </c>
      <c r="AJ1198" s="41">
        <v>0</v>
      </c>
      <c r="AK1198" s="41">
        <v>0</v>
      </c>
      <c r="AL1198" s="41">
        <v>1574.96525</v>
      </c>
      <c r="AM1198" s="41">
        <v>0</v>
      </c>
      <c r="AN1198" s="41">
        <v>0</v>
      </c>
      <c r="AO1198" s="14">
        <v>890.23865000000001</v>
      </c>
      <c r="AP1198" s="14">
        <v>1723.96937</v>
      </c>
      <c r="AQ1198" s="42">
        <v>0</v>
      </c>
      <c r="AR1198" s="14">
        <v>0</v>
      </c>
      <c r="AS1198" s="42">
        <v>0</v>
      </c>
      <c r="AT1198" s="14">
        <v>0</v>
      </c>
      <c r="AU1198" s="42">
        <f t="shared" si="3878"/>
        <v>1723.96937</v>
      </c>
      <c r="AV1198" s="42">
        <f t="shared" si="3879"/>
        <v>-1723.96937</v>
      </c>
      <c r="AW1198" s="42"/>
      <c r="AX1198" s="42"/>
      <c r="AY1198" s="42"/>
      <c r="AZ1198" s="42"/>
      <c r="BA1198" s="43">
        <f t="shared" si="3883"/>
        <v>99.99999238078486</v>
      </c>
      <c r="BB1198" s="20"/>
    </row>
    <row r="1199" spans="2:54" x14ac:dyDescent="0.3">
      <c r="B1199" s="38" t="s">
        <v>558</v>
      </c>
      <c r="C1199" s="38" t="s">
        <v>92</v>
      </c>
      <c r="D1199" s="38" t="s">
        <v>94</v>
      </c>
      <c r="E1199" s="39" t="str">
        <f t="shared" si="3874"/>
        <v>0503</v>
      </c>
      <c r="F1199" s="38" t="s">
        <v>538</v>
      </c>
      <c r="G1199" s="38" t="s">
        <v>56</v>
      </c>
      <c r="H1199" s="40" t="s">
        <v>57</v>
      </c>
      <c r="I1199" s="18">
        <v>4500</v>
      </c>
      <c r="J1199" s="18">
        <v>4410</v>
      </c>
      <c r="K1199" s="18">
        <v>0</v>
      </c>
      <c r="L1199" s="18"/>
      <c r="M1199" s="18"/>
      <c r="N1199" s="18"/>
      <c r="O1199" s="18">
        <v>0</v>
      </c>
      <c r="P1199" s="18">
        <v>0</v>
      </c>
      <c r="Q1199" s="18">
        <v>0</v>
      </c>
      <c r="R1199" s="18">
        <v>0</v>
      </c>
      <c r="S1199" s="18"/>
      <c r="T1199" s="18">
        <f t="shared" si="3876"/>
        <v>4500</v>
      </c>
      <c r="U1199" s="18">
        <f t="shared" si="3754"/>
        <v>4410</v>
      </c>
      <c r="V1199" s="18">
        <f t="shared" si="3755"/>
        <v>0</v>
      </c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41">
        <v>2625.7876299999998</v>
      </c>
      <c r="AG1199" s="41"/>
      <c r="AH1199" s="41">
        <v>0</v>
      </c>
      <c r="AI1199" s="41">
        <v>0</v>
      </c>
      <c r="AJ1199" s="41">
        <v>0</v>
      </c>
      <c r="AK1199" s="41">
        <v>0</v>
      </c>
      <c r="AL1199" s="41">
        <v>2625.7872000000002</v>
      </c>
      <c r="AM1199" s="41">
        <v>0</v>
      </c>
      <c r="AN1199" s="41">
        <v>0</v>
      </c>
      <c r="AO1199" s="42">
        <v>0</v>
      </c>
      <c r="AP1199" s="42">
        <v>2776.0306300000002</v>
      </c>
      <c r="AQ1199" s="42">
        <v>0</v>
      </c>
      <c r="AR1199" s="42">
        <v>0</v>
      </c>
      <c r="AS1199" s="42">
        <v>0</v>
      </c>
      <c r="AT1199" s="42">
        <v>0</v>
      </c>
      <c r="AU1199" s="42">
        <f t="shared" si="3878"/>
        <v>2776.0306300000002</v>
      </c>
      <c r="AV1199" s="42">
        <f t="shared" si="3879"/>
        <v>1723.9693699999998</v>
      </c>
      <c r="AW1199" s="42">
        <f t="shared" si="3880"/>
        <v>4500</v>
      </c>
      <c r="AX1199" s="42">
        <f t="shared" si="3881"/>
        <v>4410</v>
      </c>
      <c r="AY1199" s="42">
        <f t="shared" si="3882"/>
        <v>0</v>
      </c>
      <c r="AZ1199" s="42"/>
      <c r="BA1199" s="43">
        <f t="shared" si="3883"/>
        <v>99.999983623961256</v>
      </c>
      <c r="BB1199" s="44"/>
    </row>
    <row r="1200" spans="2:54" ht="31.2" x14ac:dyDescent="0.3">
      <c r="B1200" s="38" t="s">
        <v>558</v>
      </c>
      <c r="C1200" s="38" t="s">
        <v>92</v>
      </c>
      <c r="D1200" s="38" t="s">
        <v>94</v>
      </c>
      <c r="E1200" s="39" t="str">
        <f t="shared" si="3874"/>
        <v>0503</v>
      </c>
      <c r="F1200" s="38" t="s">
        <v>177</v>
      </c>
      <c r="G1200" s="39"/>
      <c r="H1200" s="40" t="s">
        <v>178</v>
      </c>
      <c r="I1200" s="18">
        <f t="shared" ref="I1200:I1218" si="3889">I1201</f>
        <v>3254.9</v>
      </c>
      <c r="J1200" s="18">
        <f t="shared" ref="J1200:J1218" si="3890">J1201</f>
        <v>254.9</v>
      </c>
      <c r="K1200" s="18">
        <f t="shared" ref="K1200:K1218" si="3891">K1201</f>
        <v>254.9</v>
      </c>
      <c r="L1200" s="18">
        <f t="shared" ref="L1200:L1218" si="3892">L1201</f>
        <v>0</v>
      </c>
      <c r="M1200" s="18">
        <f t="shared" ref="M1200:M1218" si="3893">M1201</f>
        <v>0</v>
      </c>
      <c r="N1200" s="18">
        <f t="shared" ref="N1200:N1218" si="3894">N1201</f>
        <v>0</v>
      </c>
      <c r="O1200" s="18">
        <f t="shared" ref="O1200:O1206" si="3895">O1201</f>
        <v>0</v>
      </c>
      <c r="P1200" s="18">
        <f t="shared" ref="P1200:P1206" si="3896">P1201</f>
        <v>0</v>
      </c>
      <c r="Q1200" s="18">
        <f t="shared" ref="Q1200:Q1206" si="3897">Q1201</f>
        <v>0</v>
      </c>
      <c r="R1200" s="18">
        <f t="shared" ref="R1200:R1206" si="3898">R1201</f>
        <v>0</v>
      </c>
      <c r="S1200" s="18">
        <f t="shared" ref="S1200:S1218" si="3899">S1201</f>
        <v>0</v>
      </c>
      <c r="T1200" s="18">
        <f t="shared" si="3876"/>
        <v>3254.9</v>
      </c>
      <c r="U1200" s="18">
        <f t="shared" si="3754"/>
        <v>254.9</v>
      </c>
      <c r="V1200" s="18">
        <f t="shared" si="3755"/>
        <v>254.9</v>
      </c>
      <c r="W1200" s="18">
        <f t="shared" ref="W1200:W1218" si="3900">W1201</f>
        <v>0</v>
      </c>
      <c r="X1200" s="18">
        <f t="shared" ref="X1200:X1218" si="3901">X1201</f>
        <v>0</v>
      </c>
      <c r="Y1200" s="18">
        <f t="shared" ref="Y1200:Y1218" si="3902">Y1201</f>
        <v>0</v>
      </c>
      <c r="Z1200" s="18">
        <f t="shared" ref="Z1200:Z1218" si="3903">Z1201</f>
        <v>0</v>
      </c>
      <c r="AA1200" s="18">
        <f t="shared" ref="AA1200:AA1218" si="3904">AA1201</f>
        <v>0</v>
      </c>
      <c r="AB1200" s="18">
        <f t="shared" ref="AB1200:AB1218" si="3905">AB1201</f>
        <v>0</v>
      </c>
      <c r="AC1200" s="18">
        <f t="shared" ref="AC1200:AC1218" si="3906">AC1201</f>
        <v>0</v>
      </c>
      <c r="AD1200" s="18">
        <f t="shared" ref="AD1200:AD1218" si="3907">AD1201</f>
        <v>0</v>
      </c>
      <c r="AE1200" s="18">
        <f t="shared" ref="AE1200:AE1218" si="3908">AE1201</f>
        <v>0</v>
      </c>
      <c r="AF1200" s="41">
        <f t="shared" ref="AF1200:AF1206" si="3909">AF1201</f>
        <v>3365.83077</v>
      </c>
      <c r="AG1200" s="41">
        <f t="shared" ref="AG1200:AG1206" si="3910">AG1201</f>
        <v>0</v>
      </c>
      <c r="AH1200" s="41">
        <f t="shared" ref="AH1200:AH1206" si="3911">AH1201</f>
        <v>0</v>
      </c>
      <c r="AI1200" s="41">
        <f t="shared" ref="AI1200:AI1206" si="3912">AI1201</f>
        <v>0</v>
      </c>
      <c r="AJ1200" s="41">
        <f t="shared" ref="AJ1200:AJ1206" si="3913">AJ1201</f>
        <v>0</v>
      </c>
      <c r="AK1200" s="41">
        <f t="shared" ref="AK1200:AK1206" si="3914">AK1201</f>
        <v>0</v>
      </c>
      <c r="AL1200" s="41">
        <f t="shared" ref="AL1200:AL1206" si="3915">AL1201</f>
        <v>3365.2649999999999</v>
      </c>
      <c r="AM1200" s="41">
        <f t="shared" ref="AM1200:AM1206" si="3916">AM1201</f>
        <v>0</v>
      </c>
      <c r="AN1200" s="41">
        <f t="shared" ref="AN1200:AN1206" si="3917">AN1201</f>
        <v>0</v>
      </c>
      <c r="AO1200" s="14">
        <f t="shared" ref="AO1200:AO1206" si="3918">AO1201</f>
        <v>126.81171999999999</v>
      </c>
      <c r="AP1200" s="42">
        <f t="shared" ref="AP1200:AP1206" si="3919">AP1201</f>
        <v>3253.83077</v>
      </c>
      <c r="AQ1200" s="42">
        <f t="shared" ref="AQ1200:AQ1206" si="3920">AQ1201</f>
        <v>0</v>
      </c>
      <c r="AR1200" s="42">
        <f t="shared" ref="AR1200:AR1206" si="3921">AR1201</f>
        <v>0</v>
      </c>
      <c r="AS1200" s="42">
        <f t="shared" ref="AS1200:AS1206" si="3922">AS1201</f>
        <v>0</v>
      </c>
      <c r="AT1200" s="42">
        <f t="shared" ref="AT1200:AT1206" si="3923">AT1201</f>
        <v>0</v>
      </c>
      <c r="AU1200" s="42">
        <f t="shared" si="3878"/>
        <v>3253.83077</v>
      </c>
      <c r="AV1200" s="42">
        <f t="shared" si="3879"/>
        <v>1.0692300000000614</v>
      </c>
      <c r="AW1200" s="42">
        <f t="shared" si="3880"/>
        <v>3254.9</v>
      </c>
      <c r="AX1200" s="42">
        <f t="shared" si="3881"/>
        <v>254.9</v>
      </c>
      <c r="AY1200" s="42">
        <f t="shared" si="3882"/>
        <v>254.9</v>
      </c>
      <c r="AZ1200" s="42">
        <f t="shared" ref="AZ1200:AZ1218" si="3924">AZ1201</f>
        <v>0</v>
      </c>
      <c r="BA1200" s="43">
        <f t="shared" si="3883"/>
        <v>99.983190776997972</v>
      </c>
      <c r="BB1200" s="20"/>
    </row>
    <row r="1201" spans="2:54" x14ac:dyDescent="0.3">
      <c r="B1201" s="38" t="s">
        <v>558</v>
      </c>
      <c r="C1201" s="38" t="s">
        <v>92</v>
      </c>
      <c r="D1201" s="38" t="s">
        <v>94</v>
      </c>
      <c r="E1201" s="39" t="str">
        <f t="shared" si="3874"/>
        <v>0503</v>
      </c>
      <c r="F1201" s="38" t="s">
        <v>179</v>
      </c>
      <c r="G1201" s="39"/>
      <c r="H1201" s="40" t="s">
        <v>49</v>
      </c>
      <c r="I1201" s="18">
        <f t="shared" si="3889"/>
        <v>3254.9</v>
      </c>
      <c r="J1201" s="18">
        <f t="shared" si="3890"/>
        <v>254.9</v>
      </c>
      <c r="K1201" s="18">
        <f t="shared" si="3891"/>
        <v>254.9</v>
      </c>
      <c r="L1201" s="18">
        <f t="shared" si="3892"/>
        <v>0</v>
      </c>
      <c r="M1201" s="18">
        <f t="shared" si="3893"/>
        <v>0</v>
      </c>
      <c r="N1201" s="18">
        <f t="shared" si="3894"/>
        <v>0</v>
      </c>
      <c r="O1201" s="18">
        <f t="shared" si="3895"/>
        <v>0</v>
      </c>
      <c r="P1201" s="18">
        <f t="shared" si="3896"/>
        <v>0</v>
      </c>
      <c r="Q1201" s="18">
        <f t="shared" si="3897"/>
        <v>0</v>
      </c>
      <c r="R1201" s="18">
        <f t="shared" si="3898"/>
        <v>0</v>
      </c>
      <c r="S1201" s="18">
        <f t="shared" si="3899"/>
        <v>0</v>
      </c>
      <c r="T1201" s="18">
        <f t="shared" si="3876"/>
        <v>3254.9</v>
      </c>
      <c r="U1201" s="18">
        <f t="shared" si="3754"/>
        <v>254.9</v>
      </c>
      <c r="V1201" s="18">
        <f t="shared" si="3755"/>
        <v>254.9</v>
      </c>
      <c r="W1201" s="18">
        <f t="shared" si="3900"/>
        <v>0</v>
      </c>
      <c r="X1201" s="18">
        <f t="shared" si="3901"/>
        <v>0</v>
      </c>
      <c r="Y1201" s="18">
        <f t="shared" si="3902"/>
        <v>0</v>
      </c>
      <c r="Z1201" s="18">
        <f t="shared" si="3903"/>
        <v>0</v>
      </c>
      <c r="AA1201" s="18">
        <f t="shared" si="3904"/>
        <v>0</v>
      </c>
      <c r="AB1201" s="18">
        <f t="shared" si="3905"/>
        <v>0</v>
      </c>
      <c r="AC1201" s="18">
        <f t="shared" si="3906"/>
        <v>0</v>
      </c>
      <c r="AD1201" s="18">
        <f t="shared" si="3907"/>
        <v>0</v>
      </c>
      <c r="AE1201" s="18">
        <f t="shared" si="3908"/>
        <v>0</v>
      </c>
      <c r="AF1201" s="41">
        <f t="shared" si="3909"/>
        <v>3365.83077</v>
      </c>
      <c r="AG1201" s="41">
        <f t="shared" si="3910"/>
        <v>0</v>
      </c>
      <c r="AH1201" s="41">
        <f t="shared" si="3911"/>
        <v>0</v>
      </c>
      <c r="AI1201" s="41">
        <f t="shared" si="3912"/>
        <v>0</v>
      </c>
      <c r="AJ1201" s="41">
        <f t="shared" si="3913"/>
        <v>0</v>
      </c>
      <c r="AK1201" s="41">
        <f t="shared" si="3914"/>
        <v>0</v>
      </c>
      <c r="AL1201" s="41">
        <f t="shared" si="3915"/>
        <v>3365.2649999999999</v>
      </c>
      <c r="AM1201" s="41">
        <f t="shared" si="3916"/>
        <v>0</v>
      </c>
      <c r="AN1201" s="41">
        <f t="shared" si="3917"/>
        <v>0</v>
      </c>
      <c r="AO1201" s="42">
        <f t="shared" si="3918"/>
        <v>126.81171999999999</v>
      </c>
      <c r="AP1201" s="42">
        <f t="shared" si="3919"/>
        <v>3253.83077</v>
      </c>
      <c r="AQ1201" s="42">
        <f t="shared" si="3920"/>
        <v>0</v>
      </c>
      <c r="AR1201" s="42">
        <f t="shared" si="3921"/>
        <v>0</v>
      </c>
      <c r="AS1201" s="42">
        <f t="shared" si="3922"/>
        <v>0</v>
      </c>
      <c r="AT1201" s="42">
        <f t="shared" si="3923"/>
        <v>0</v>
      </c>
      <c r="AU1201" s="42">
        <f t="shared" si="3878"/>
        <v>3253.83077</v>
      </c>
      <c r="AV1201" s="42">
        <f t="shared" si="3879"/>
        <v>1.0692300000000614</v>
      </c>
      <c r="AW1201" s="42">
        <f t="shared" si="3880"/>
        <v>3254.9</v>
      </c>
      <c r="AX1201" s="42">
        <f t="shared" si="3881"/>
        <v>254.9</v>
      </c>
      <c r="AY1201" s="42">
        <f t="shared" si="3882"/>
        <v>254.9</v>
      </c>
      <c r="AZ1201" s="42">
        <f t="shared" si="3924"/>
        <v>0</v>
      </c>
      <c r="BA1201" s="43">
        <f t="shared" si="3883"/>
        <v>99.983190776997972</v>
      </c>
      <c r="BB1201" s="20"/>
    </row>
    <row r="1202" spans="2:54" ht="31.2" x14ac:dyDescent="0.3">
      <c r="B1202" s="38" t="s">
        <v>558</v>
      </c>
      <c r="C1202" s="38" t="s">
        <v>92</v>
      </c>
      <c r="D1202" s="38" t="s">
        <v>94</v>
      </c>
      <c r="E1202" s="39" t="str">
        <f t="shared" si="3874"/>
        <v>0503</v>
      </c>
      <c r="F1202" s="38" t="s">
        <v>180</v>
      </c>
      <c r="G1202" s="39"/>
      <c r="H1202" s="40" t="s">
        <v>181</v>
      </c>
      <c r="I1202" s="18">
        <f t="shared" si="3889"/>
        <v>3254.9</v>
      </c>
      <c r="J1202" s="18">
        <f t="shared" si="3890"/>
        <v>254.9</v>
      </c>
      <c r="K1202" s="18">
        <f t="shared" si="3891"/>
        <v>254.9</v>
      </c>
      <c r="L1202" s="18">
        <f t="shared" si="3892"/>
        <v>0</v>
      </c>
      <c r="M1202" s="18">
        <f t="shared" si="3893"/>
        <v>0</v>
      </c>
      <c r="N1202" s="18">
        <f t="shared" si="3894"/>
        <v>0</v>
      </c>
      <c r="O1202" s="18">
        <f t="shared" si="3895"/>
        <v>0</v>
      </c>
      <c r="P1202" s="18">
        <f t="shared" si="3896"/>
        <v>0</v>
      </c>
      <c r="Q1202" s="18">
        <f t="shared" si="3897"/>
        <v>0</v>
      </c>
      <c r="R1202" s="18">
        <f t="shared" si="3898"/>
        <v>0</v>
      </c>
      <c r="S1202" s="18">
        <f t="shared" si="3899"/>
        <v>0</v>
      </c>
      <c r="T1202" s="18">
        <f t="shared" si="3876"/>
        <v>3254.9</v>
      </c>
      <c r="U1202" s="18">
        <f t="shared" si="3754"/>
        <v>254.9</v>
      </c>
      <c r="V1202" s="18">
        <f t="shared" si="3755"/>
        <v>254.9</v>
      </c>
      <c r="W1202" s="18">
        <f t="shared" si="3900"/>
        <v>0</v>
      </c>
      <c r="X1202" s="18">
        <f t="shared" si="3901"/>
        <v>0</v>
      </c>
      <c r="Y1202" s="18">
        <f t="shared" si="3902"/>
        <v>0</v>
      </c>
      <c r="Z1202" s="18">
        <f t="shared" si="3903"/>
        <v>0</v>
      </c>
      <c r="AA1202" s="18">
        <f t="shared" si="3904"/>
        <v>0</v>
      </c>
      <c r="AB1202" s="18">
        <f t="shared" si="3905"/>
        <v>0</v>
      </c>
      <c r="AC1202" s="18">
        <f t="shared" si="3906"/>
        <v>0</v>
      </c>
      <c r="AD1202" s="18">
        <f t="shared" si="3907"/>
        <v>0</v>
      </c>
      <c r="AE1202" s="18">
        <f t="shared" si="3908"/>
        <v>0</v>
      </c>
      <c r="AF1202" s="41">
        <f t="shared" si="3909"/>
        <v>3365.83077</v>
      </c>
      <c r="AG1202" s="41">
        <f t="shared" si="3910"/>
        <v>0</v>
      </c>
      <c r="AH1202" s="41">
        <f t="shared" si="3911"/>
        <v>0</v>
      </c>
      <c r="AI1202" s="41">
        <f t="shared" si="3912"/>
        <v>0</v>
      </c>
      <c r="AJ1202" s="41">
        <f t="shared" si="3913"/>
        <v>0</v>
      </c>
      <c r="AK1202" s="41">
        <f t="shared" si="3914"/>
        <v>0</v>
      </c>
      <c r="AL1202" s="41">
        <f t="shared" si="3915"/>
        <v>3365.2649999999999</v>
      </c>
      <c r="AM1202" s="41">
        <f t="shared" si="3916"/>
        <v>0</v>
      </c>
      <c r="AN1202" s="41">
        <f t="shared" si="3917"/>
        <v>0</v>
      </c>
      <c r="AO1202" s="14">
        <f t="shared" si="3918"/>
        <v>126.81171999999999</v>
      </c>
      <c r="AP1202" s="42">
        <f t="shared" si="3919"/>
        <v>3253.83077</v>
      </c>
      <c r="AQ1202" s="42">
        <f t="shared" si="3920"/>
        <v>0</v>
      </c>
      <c r="AR1202" s="42">
        <f t="shared" si="3921"/>
        <v>0</v>
      </c>
      <c r="AS1202" s="42">
        <f t="shared" si="3922"/>
        <v>0</v>
      </c>
      <c r="AT1202" s="42">
        <f t="shared" si="3923"/>
        <v>0</v>
      </c>
      <c r="AU1202" s="42">
        <f t="shared" si="3878"/>
        <v>3253.83077</v>
      </c>
      <c r="AV1202" s="42">
        <f t="shared" si="3879"/>
        <v>1.0692300000000614</v>
      </c>
      <c r="AW1202" s="42">
        <f t="shared" si="3880"/>
        <v>3254.9</v>
      </c>
      <c r="AX1202" s="42">
        <f t="shared" si="3881"/>
        <v>254.9</v>
      </c>
      <c r="AY1202" s="42">
        <f t="shared" si="3882"/>
        <v>254.9</v>
      </c>
      <c r="AZ1202" s="42">
        <f t="shared" si="3924"/>
        <v>0</v>
      </c>
      <c r="BA1202" s="43">
        <f t="shared" si="3883"/>
        <v>99.983190776997972</v>
      </c>
      <c r="BB1202" s="20"/>
    </row>
    <row r="1203" spans="2:54" ht="31.2" x14ac:dyDescent="0.3">
      <c r="B1203" s="38" t="s">
        <v>558</v>
      </c>
      <c r="C1203" s="38" t="s">
        <v>92</v>
      </c>
      <c r="D1203" s="38" t="s">
        <v>94</v>
      </c>
      <c r="E1203" s="39" t="str">
        <f t="shared" si="3874"/>
        <v>0503</v>
      </c>
      <c r="F1203" s="38" t="s">
        <v>225</v>
      </c>
      <c r="G1203" s="39"/>
      <c r="H1203" s="40" t="s">
        <v>226</v>
      </c>
      <c r="I1203" s="18">
        <f t="shared" si="3889"/>
        <v>3254.9</v>
      </c>
      <c r="J1203" s="18">
        <f t="shared" si="3890"/>
        <v>254.9</v>
      </c>
      <c r="K1203" s="18">
        <f t="shared" si="3891"/>
        <v>254.9</v>
      </c>
      <c r="L1203" s="18">
        <f t="shared" si="3892"/>
        <v>0</v>
      </c>
      <c r="M1203" s="18">
        <f t="shared" si="3893"/>
        <v>0</v>
      </c>
      <c r="N1203" s="18">
        <f t="shared" si="3894"/>
        <v>0</v>
      </c>
      <c r="O1203" s="18">
        <f t="shared" si="3895"/>
        <v>0</v>
      </c>
      <c r="P1203" s="18">
        <f t="shared" si="3896"/>
        <v>0</v>
      </c>
      <c r="Q1203" s="18">
        <f t="shared" si="3897"/>
        <v>0</v>
      </c>
      <c r="R1203" s="18">
        <f t="shared" si="3898"/>
        <v>0</v>
      </c>
      <c r="S1203" s="18">
        <f t="shared" si="3899"/>
        <v>0</v>
      </c>
      <c r="T1203" s="18">
        <f t="shared" si="3876"/>
        <v>3254.9</v>
      </c>
      <c r="U1203" s="18">
        <f t="shared" si="3754"/>
        <v>254.9</v>
      </c>
      <c r="V1203" s="18">
        <f t="shared" si="3755"/>
        <v>254.9</v>
      </c>
      <c r="W1203" s="18">
        <f t="shared" si="3900"/>
        <v>0</v>
      </c>
      <c r="X1203" s="18">
        <f t="shared" si="3901"/>
        <v>0</v>
      </c>
      <c r="Y1203" s="18">
        <f t="shared" si="3902"/>
        <v>0</v>
      </c>
      <c r="Z1203" s="18">
        <f t="shared" si="3903"/>
        <v>0</v>
      </c>
      <c r="AA1203" s="18">
        <f t="shared" si="3904"/>
        <v>0</v>
      </c>
      <c r="AB1203" s="18">
        <f t="shared" si="3905"/>
        <v>0</v>
      </c>
      <c r="AC1203" s="18">
        <f t="shared" si="3906"/>
        <v>0</v>
      </c>
      <c r="AD1203" s="18">
        <f t="shared" si="3907"/>
        <v>0</v>
      </c>
      <c r="AE1203" s="18">
        <f t="shared" si="3908"/>
        <v>0</v>
      </c>
      <c r="AF1203" s="41">
        <f t="shared" si="3909"/>
        <v>3365.83077</v>
      </c>
      <c r="AG1203" s="41">
        <f t="shared" si="3910"/>
        <v>0</v>
      </c>
      <c r="AH1203" s="41">
        <f t="shared" si="3911"/>
        <v>0</v>
      </c>
      <c r="AI1203" s="41">
        <f t="shared" si="3912"/>
        <v>0</v>
      </c>
      <c r="AJ1203" s="41">
        <f t="shared" si="3913"/>
        <v>0</v>
      </c>
      <c r="AK1203" s="41">
        <f t="shared" si="3914"/>
        <v>0</v>
      </c>
      <c r="AL1203" s="41">
        <f t="shared" si="3915"/>
        <v>3365.2649999999999</v>
      </c>
      <c r="AM1203" s="41">
        <f t="shared" si="3916"/>
        <v>0</v>
      </c>
      <c r="AN1203" s="41">
        <f t="shared" si="3917"/>
        <v>0</v>
      </c>
      <c r="AO1203" s="42">
        <f t="shared" si="3918"/>
        <v>126.81171999999999</v>
      </c>
      <c r="AP1203" s="42">
        <f t="shared" si="3919"/>
        <v>3253.83077</v>
      </c>
      <c r="AQ1203" s="42">
        <f t="shared" si="3920"/>
        <v>0</v>
      </c>
      <c r="AR1203" s="42">
        <f t="shared" si="3921"/>
        <v>0</v>
      </c>
      <c r="AS1203" s="42">
        <f t="shared" si="3922"/>
        <v>0</v>
      </c>
      <c r="AT1203" s="42">
        <f t="shared" si="3923"/>
        <v>0</v>
      </c>
      <c r="AU1203" s="42">
        <f t="shared" si="3878"/>
        <v>3253.83077</v>
      </c>
      <c r="AV1203" s="42">
        <f t="shared" si="3879"/>
        <v>1.0692300000000614</v>
      </c>
      <c r="AW1203" s="42">
        <f t="shared" si="3880"/>
        <v>3254.9</v>
      </c>
      <c r="AX1203" s="42">
        <f t="shared" si="3881"/>
        <v>254.9</v>
      </c>
      <c r="AY1203" s="42">
        <f t="shared" si="3882"/>
        <v>254.9</v>
      </c>
      <c r="AZ1203" s="42">
        <f t="shared" si="3924"/>
        <v>0</v>
      </c>
      <c r="BA1203" s="43">
        <f t="shared" si="3883"/>
        <v>99.983190776997972</v>
      </c>
      <c r="BB1203" s="20"/>
    </row>
    <row r="1204" spans="2:54" ht="31.2" x14ac:dyDescent="0.3">
      <c r="B1204" s="38" t="s">
        <v>558</v>
      </c>
      <c r="C1204" s="38" t="s">
        <v>92</v>
      </c>
      <c r="D1204" s="38" t="s">
        <v>94</v>
      </c>
      <c r="E1204" s="39" t="str">
        <f t="shared" si="3874"/>
        <v>0503</v>
      </c>
      <c r="F1204" s="38" t="s">
        <v>225</v>
      </c>
      <c r="G1204" s="38" t="s">
        <v>54</v>
      </c>
      <c r="H1204" s="40" t="s">
        <v>55</v>
      </c>
      <c r="I1204" s="18">
        <v>3254.9</v>
      </c>
      <c r="J1204" s="18">
        <v>254.9</v>
      </c>
      <c r="K1204" s="18">
        <v>254.9</v>
      </c>
      <c r="L1204" s="18"/>
      <c r="M1204" s="18"/>
      <c r="N1204" s="18"/>
      <c r="O1204" s="18">
        <v>0</v>
      </c>
      <c r="P1204" s="18">
        <v>0</v>
      </c>
      <c r="Q1204" s="18">
        <v>0</v>
      </c>
      <c r="R1204" s="18">
        <v>0</v>
      </c>
      <c r="S1204" s="18"/>
      <c r="T1204" s="18">
        <f t="shared" si="3876"/>
        <v>3254.9</v>
      </c>
      <c r="U1204" s="18">
        <f t="shared" si="3754"/>
        <v>254.9</v>
      </c>
      <c r="V1204" s="18">
        <f t="shared" si="3755"/>
        <v>254.9</v>
      </c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41">
        <v>3365.83077</v>
      </c>
      <c r="AG1204" s="41"/>
      <c r="AH1204" s="41">
        <v>0</v>
      </c>
      <c r="AI1204" s="41">
        <v>0</v>
      </c>
      <c r="AJ1204" s="41">
        <v>0</v>
      </c>
      <c r="AK1204" s="41">
        <v>0</v>
      </c>
      <c r="AL1204" s="41">
        <v>3365.2649999999999</v>
      </c>
      <c r="AM1204" s="41">
        <v>0</v>
      </c>
      <c r="AN1204" s="41">
        <v>0</v>
      </c>
      <c r="AO1204" s="14">
        <v>126.81171999999999</v>
      </c>
      <c r="AP1204" s="42">
        <v>3253.83077</v>
      </c>
      <c r="AQ1204" s="42">
        <v>0</v>
      </c>
      <c r="AR1204" s="42">
        <v>0</v>
      </c>
      <c r="AS1204" s="42">
        <v>0</v>
      </c>
      <c r="AT1204" s="42">
        <v>0</v>
      </c>
      <c r="AU1204" s="42">
        <f t="shared" si="3878"/>
        <v>3253.83077</v>
      </c>
      <c r="AV1204" s="42">
        <f t="shared" si="3879"/>
        <v>1.0692300000000614</v>
      </c>
      <c r="AW1204" s="42">
        <f t="shared" si="3880"/>
        <v>3254.9</v>
      </c>
      <c r="AX1204" s="42">
        <f t="shared" si="3881"/>
        <v>254.9</v>
      </c>
      <c r="AY1204" s="42">
        <f t="shared" si="3882"/>
        <v>254.9</v>
      </c>
      <c r="AZ1204" s="42"/>
      <c r="BA1204" s="43">
        <f t="shared" si="3883"/>
        <v>99.983190776997972</v>
      </c>
      <c r="BB1204" s="44"/>
    </row>
    <row r="1205" spans="2:54" ht="31.2" x14ac:dyDescent="0.3">
      <c r="B1205" s="38" t="s">
        <v>558</v>
      </c>
      <c r="C1205" s="38" t="s">
        <v>92</v>
      </c>
      <c r="D1205" s="38" t="s">
        <v>94</v>
      </c>
      <c r="E1205" s="39" t="str">
        <f t="shared" si="3874"/>
        <v>0503</v>
      </c>
      <c r="F1205" s="38" t="s">
        <v>72</v>
      </c>
      <c r="G1205" s="39"/>
      <c r="H1205" s="40" t="s">
        <v>73</v>
      </c>
      <c r="I1205" s="18"/>
      <c r="J1205" s="18"/>
      <c r="K1205" s="18"/>
      <c r="L1205" s="18"/>
      <c r="M1205" s="18"/>
      <c r="N1205" s="18"/>
      <c r="O1205" s="18">
        <f t="shared" si="3895"/>
        <v>0</v>
      </c>
      <c r="P1205" s="18">
        <f t="shared" si="3896"/>
        <v>0</v>
      </c>
      <c r="Q1205" s="18">
        <f t="shared" si="3897"/>
        <v>0</v>
      </c>
      <c r="R1205" s="18">
        <f t="shared" si="3898"/>
        <v>0</v>
      </c>
      <c r="S1205" s="18"/>
      <c r="T1205" s="18">
        <f t="shared" si="3876"/>
        <v>0</v>
      </c>
      <c r="U1205" s="18">
        <f t="shared" ref="U1205:U1206" si="3925">U1206</f>
        <v>0</v>
      </c>
      <c r="V1205" s="18">
        <f t="shared" ref="V1205:V1206" si="3926">V1206</f>
        <v>0</v>
      </c>
      <c r="W1205" s="18">
        <f t="shared" si="3900"/>
        <v>0</v>
      </c>
      <c r="X1205" s="18">
        <f t="shared" si="3901"/>
        <v>0</v>
      </c>
      <c r="Y1205" s="18">
        <f t="shared" si="3902"/>
        <v>0</v>
      </c>
      <c r="Z1205" s="18">
        <f t="shared" si="3903"/>
        <v>0</v>
      </c>
      <c r="AA1205" s="18">
        <f t="shared" si="3904"/>
        <v>0</v>
      </c>
      <c r="AB1205" s="18">
        <f t="shared" si="3905"/>
        <v>0</v>
      </c>
      <c r="AC1205" s="18">
        <f t="shared" si="3906"/>
        <v>0</v>
      </c>
      <c r="AD1205" s="18">
        <f t="shared" si="3907"/>
        <v>0</v>
      </c>
      <c r="AE1205" s="18">
        <f t="shared" si="3908"/>
        <v>0</v>
      </c>
      <c r="AF1205" s="41">
        <f t="shared" si="3909"/>
        <v>1590</v>
      </c>
      <c r="AG1205" s="41">
        <f t="shared" si="3910"/>
        <v>0</v>
      </c>
      <c r="AH1205" s="41">
        <f t="shared" si="3911"/>
        <v>0</v>
      </c>
      <c r="AI1205" s="41">
        <f t="shared" si="3912"/>
        <v>0</v>
      </c>
      <c r="AJ1205" s="41">
        <f t="shared" si="3913"/>
        <v>0</v>
      </c>
      <c r="AK1205" s="41">
        <f t="shared" si="3914"/>
        <v>0</v>
      </c>
      <c r="AL1205" s="41">
        <f t="shared" si="3915"/>
        <v>1590</v>
      </c>
      <c r="AM1205" s="41">
        <f t="shared" si="3916"/>
        <v>0</v>
      </c>
      <c r="AN1205" s="41">
        <f t="shared" si="3917"/>
        <v>0</v>
      </c>
      <c r="AO1205" s="42">
        <f t="shared" si="3918"/>
        <v>0</v>
      </c>
      <c r="AP1205" s="42">
        <f t="shared" si="3919"/>
        <v>1590</v>
      </c>
      <c r="AQ1205" s="42">
        <f t="shared" si="3920"/>
        <v>0</v>
      </c>
      <c r="AR1205" s="42">
        <f t="shared" si="3921"/>
        <v>0</v>
      </c>
      <c r="AS1205" s="42">
        <f t="shared" si="3922"/>
        <v>0</v>
      </c>
      <c r="AT1205" s="42">
        <f t="shared" si="3923"/>
        <v>0</v>
      </c>
      <c r="AU1205" s="42">
        <f t="shared" si="3878"/>
        <v>1590</v>
      </c>
      <c r="AV1205" s="42">
        <f t="shared" si="3879"/>
        <v>-1590</v>
      </c>
      <c r="AW1205" s="42"/>
      <c r="AX1205" s="42"/>
      <c r="AY1205" s="42"/>
      <c r="AZ1205" s="42"/>
      <c r="BA1205" s="43">
        <f t="shared" si="3883"/>
        <v>100</v>
      </c>
      <c r="BB1205" s="44"/>
    </row>
    <row r="1206" spans="2:54" ht="46.8" x14ac:dyDescent="0.3">
      <c r="B1206" s="38" t="s">
        <v>558</v>
      </c>
      <c r="C1206" s="38" t="s">
        <v>92</v>
      </c>
      <c r="D1206" s="38" t="s">
        <v>94</v>
      </c>
      <c r="E1206" s="39" t="str">
        <f t="shared" si="3874"/>
        <v>0503</v>
      </c>
      <c r="F1206" s="16" t="s">
        <v>292</v>
      </c>
      <c r="G1206" s="39"/>
      <c r="H1206" s="55" t="s">
        <v>293</v>
      </c>
      <c r="I1206" s="18"/>
      <c r="J1206" s="18"/>
      <c r="K1206" s="18"/>
      <c r="L1206" s="18"/>
      <c r="M1206" s="18"/>
      <c r="N1206" s="18"/>
      <c r="O1206" s="18">
        <f t="shared" si="3895"/>
        <v>0</v>
      </c>
      <c r="P1206" s="18">
        <f t="shared" si="3896"/>
        <v>0</v>
      </c>
      <c r="Q1206" s="18">
        <f t="shared" si="3897"/>
        <v>0</v>
      </c>
      <c r="R1206" s="18">
        <f t="shared" si="3898"/>
        <v>0</v>
      </c>
      <c r="S1206" s="18"/>
      <c r="T1206" s="18">
        <f t="shared" si="3876"/>
        <v>0</v>
      </c>
      <c r="U1206" s="18">
        <f t="shared" si="3925"/>
        <v>0</v>
      </c>
      <c r="V1206" s="18">
        <f t="shared" si="3926"/>
        <v>0</v>
      </c>
      <c r="W1206" s="18">
        <f t="shared" si="3900"/>
        <v>0</v>
      </c>
      <c r="X1206" s="18">
        <f t="shared" si="3901"/>
        <v>0</v>
      </c>
      <c r="Y1206" s="18">
        <f t="shared" si="3902"/>
        <v>0</v>
      </c>
      <c r="Z1206" s="18">
        <f t="shared" si="3903"/>
        <v>0</v>
      </c>
      <c r="AA1206" s="18">
        <f t="shared" si="3904"/>
        <v>0</v>
      </c>
      <c r="AB1206" s="18">
        <f t="shared" si="3905"/>
        <v>0</v>
      </c>
      <c r="AC1206" s="18">
        <f t="shared" si="3906"/>
        <v>0</v>
      </c>
      <c r="AD1206" s="18">
        <f t="shared" si="3907"/>
        <v>0</v>
      </c>
      <c r="AE1206" s="18">
        <f t="shared" si="3908"/>
        <v>0</v>
      </c>
      <c r="AF1206" s="41">
        <f t="shared" si="3909"/>
        <v>1590</v>
      </c>
      <c r="AG1206" s="41">
        <f t="shared" si="3910"/>
        <v>0</v>
      </c>
      <c r="AH1206" s="41">
        <f t="shared" si="3911"/>
        <v>0</v>
      </c>
      <c r="AI1206" s="41">
        <f t="shared" si="3912"/>
        <v>0</v>
      </c>
      <c r="AJ1206" s="41">
        <f t="shared" si="3913"/>
        <v>0</v>
      </c>
      <c r="AK1206" s="41">
        <f t="shared" si="3914"/>
        <v>0</v>
      </c>
      <c r="AL1206" s="41">
        <f t="shared" si="3915"/>
        <v>1590</v>
      </c>
      <c r="AM1206" s="41">
        <f t="shared" si="3916"/>
        <v>0</v>
      </c>
      <c r="AN1206" s="41">
        <f t="shared" si="3917"/>
        <v>0</v>
      </c>
      <c r="AO1206" s="14">
        <f t="shared" si="3918"/>
        <v>0</v>
      </c>
      <c r="AP1206" s="42">
        <f t="shared" si="3919"/>
        <v>1590</v>
      </c>
      <c r="AQ1206" s="42">
        <f t="shared" si="3920"/>
        <v>0</v>
      </c>
      <c r="AR1206" s="42">
        <f t="shared" si="3921"/>
        <v>0</v>
      </c>
      <c r="AS1206" s="42">
        <f t="shared" si="3922"/>
        <v>0</v>
      </c>
      <c r="AT1206" s="42">
        <f t="shared" si="3923"/>
        <v>0</v>
      </c>
      <c r="AU1206" s="42">
        <f t="shared" si="3878"/>
        <v>1590</v>
      </c>
      <c r="AV1206" s="42">
        <f t="shared" si="3879"/>
        <v>-1590</v>
      </c>
      <c r="AW1206" s="42"/>
      <c r="AX1206" s="42"/>
      <c r="AY1206" s="42"/>
      <c r="AZ1206" s="42"/>
      <c r="BA1206" s="43">
        <f t="shared" si="3883"/>
        <v>100</v>
      </c>
      <c r="BB1206" s="44"/>
    </row>
    <row r="1207" spans="2:54" ht="46.8" x14ac:dyDescent="0.3">
      <c r="B1207" s="38" t="s">
        <v>558</v>
      </c>
      <c r="C1207" s="38" t="s">
        <v>92</v>
      </c>
      <c r="D1207" s="38" t="s">
        <v>94</v>
      </c>
      <c r="E1207" s="39" t="str">
        <f t="shared" si="3874"/>
        <v>0503</v>
      </c>
      <c r="F1207" s="16" t="s">
        <v>294</v>
      </c>
      <c r="G1207" s="39"/>
      <c r="H1207" s="55" t="s">
        <v>295</v>
      </c>
      <c r="I1207" s="18"/>
      <c r="J1207" s="18"/>
      <c r="K1207" s="18"/>
      <c r="L1207" s="18"/>
      <c r="M1207" s="18"/>
      <c r="N1207" s="18"/>
      <c r="O1207" s="18">
        <f>O1208+O1209+O1210</f>
        <v>0</v>
      </c>
      <c r="P1207" s="18">
        <f>P1208+P1209+P1210</f>
        <v>0</v>
      </c>
      <c r="Q1207" s="18">
        <f>Q1208+Q1209+Q1210</f>
        <v>0</v>
      </c>
      <c r="R1207" s="18">
        <f>R1208+R1209+R1210</f>
        <v>0</v>
      </c>
      <c r="S1207" s="18"/>
      <c r="T1207" s="18">
        <f t="shared" si="3876"/>
        <v>0</v>
      </c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41">
        <f t="shared" ref="AF1207:AT1207" si="3927">AF1208+AF1209+AF1210</f>
        <v>1590</v>
      </c>
      <c r="AG1207" s="41">
        <f t="shared" si="3927"/>
        <v>0</v>
      </c>
      <c r="AH1207" s="41">
        <f t="shared" si="3927"/>
        <v>0</v>
      </c>
      <c r="AI1207" s="41">
        <f t="shared" si="3927"/>
        <v>0</v>
      </c>
      <c r="AJ1207" s="41">
        <f t="shared" si="3927"/>
        <v>0</v>
      </c>
      <c r="AK1207" s="41">
        <f t="shared" si="3927"/>
        <v>0</v>
      </c>
      <c r="AL1207" s="41">
        <f t="shared" si="3927"/>
        <v>1590</v>
      </c>
      <c r="AM1207" s="41">
        <f t="shared" si="3927"/>
        <v>0</v>
      </c>
      <c r="AN1207" s="41">
        <f t="shared" si="3927"/>
        <v>0</v>
      </c>
      <c r="AO1207" s="42">
        <f t="shared" si="3927"/>
        <v>0</v>
      </c>
      <c r="AP1207" s="42">
        <f t="shared" si="3927"/>
        <v>1590</v>
      </c>
      <c r="AQ1207" s="42">
        <f t="shared" si="3927"/>
        <v>0</v>
      </c>
      <c r="AR1207" s="42">
        <f t="shared" si="3927"/>
        <v>0</v>
      </c>
      <c r="AS1207" s="42">
        <f t="shared" si="3927"/>
        <v>0</v>
      </c>
      <c r="AT1207" s="42">
        <f t="shared" si="3927"/>
        <v>0</v>
      </c>
      <c r="AU1207" s="42">
        <f t="shared" si="3878"/>
        <v>1590</v>
      </c>
      <c r="AV1207" s="42">
        <f t="shared" si="3879"/>
        <v>-1590</v>
      </c>
      <c r="AW1207" s="42"/>
      <c r="AX1207" s="42"/>
      <c r="AY1207" s="42"/>
      <c r="AZ1207" s="42"/>
      <c r="BA1207" s="43">
        <f t="shared" si="3883"/>
        <v>100</v>
      </c>
      <c r="BB1207" s="44"/>
    </row>
    <row r="1208" spans="2:54" ht="31.2" x14ac:dyDescent="0.3">
      <c r="B1208" s="38" t="s">
        <v>558</v>
      </c>
      <c r="C1208" s="38" t="s">
        <v>92</v>
      </c>
      <c r="D1208" s="38" t="s">
        <v>94</v>
      </c>
      <c r="E1208" s="39" t="str">
        <f t="shared" si="3874"/>
        <v>0503</v>
      </c>
      <c r="F1208" s="16" t="s">
        <v>294</v>
      </c>
      <c r="G1208" s="38" t="s">
        <v>54</v>
      </c>
      <c r="H1208" s="40" t="s">
        <v>55</v>
      </c>
      <c r="I1208" s="18"/>
      <c r="J1208" s="18"/>
      <c r="K1208" s="18"/>
      <c r="L1208" s="18"/>
      <c r="M1208" s="18"/>
      <c r="N1208" s="18"/>
      <c r="O1208" s="18">
        <v>0</v>
      </c>
      <c r="P1208" s="18">
        <v>0</v>
      </c>
      <c r="Q1208" s="18">
        <v>0</v>
      </c>
      <c r="R1208" s="18">
        <v>0</v>
      </c>
      <c r="S1208" s="18"/>
      <c r="T1208" s="18">
        <f t="shared" si="3876"/>
        <v>0</v>
      </c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41">
        <v>0</v>
      </c>
      <c r="AG1208" s="41"/>
      <c r="AH1208" s="41">
        <v>0</v>
      </c>
      <c r="AI1208" s="41">
        <v>0</v>
      </c>
      <c r="AJ1208" s="41">
        <v>0</v>
      </c>
      <c r="AK1208" s="41">
        <v>0</v>
      </c>
      <c r="AL1208" s="41">
        <v>0</v>
      </c>
      <c r="AM1208" s="41">
        <v>0</v>
      </c>
      <c r="AN1208" s="41">
        <v>0</v>
      </c>
      <c r="AO1208" s="14">
        <v>0</v>
      </c>
      <c r="AP1208" s="42">
        <v>0</v>
      </c>
      <c r="AQ1208" s="42">
        <v>0</v>
      </c>
      <c r="AR1208" s="42">
        <v>0</v>
      </c>
      <c r="AS1208" s="42">
        <v>0</v>
      </c>
      <c r="AT1208" s="42">
        <v>0</v>
      </c>
      <c r="AU1208" s="42">
        <f t="shared" si="3878"/>
        <v>0</v>
      </c>
      <c r="AV1208" s="42">
        <f t="shared" si="3879"/>
        <v>0</v>
      </c>
      <c r="AW1208" s="42"/>
      <c r="AX1208" s="42"/>
      <c r="AY1208" s="42"/>
      <c r="AZ1208" s="42"/>
      <c r="BA1208" s="43"/>
      <c r="BB1208" s="20">
        <v>0</v>
      </c>
    </row>
    <row r="1209" spans="2:54" ht="31.2" x14ac:dyDescent="0.3">
      <c r="B1209" s="38" t="s">
        <v>558</v>
      </c>
      <c r="C1209" s="38" t="s">
        <v>92</v>
      </c>
      <c r="D1209" s="38" t="s">
        <v>94</v>
      </c>
      <c r="E1209" s="39" t="str">
        <f t="shared" si="3874"/>
        <v>0503</v>
      </c>
      <c r="F1209" s="16" t="s">
        <v>294</v>
      </c>
      <c r="G1209" s="38" t="s">
        <v>150</v>
      </c>
      <c r="H1209" s="40" t="s">
        <v>151</v>
      </c>
      <c r="I1209" s="18"/>
      <c r="J1209" s="18"/>
      <c r="K1209" s="18"/>
      <c r="L1209" s="18"/>
      <c r="M1209" s="18"/>
      <c r="N1209" s="18"/>
      <c r="O1209" s="18">
        <v>0</v>
      </c>
      <c r="P1209" s="18">
        <v>0</v>
      </c>
      <c r="Q1209" s="18">
        <v>0</v>
      </c>
      <c r="R1209" s="18">
        <v>0</v>
      </c>
      <c r="S1209" s="18"/>
      <c r="T1209" s="18">
        <f t="shared" si="3876"/>
        <v>0</v>
      </c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41">
        <v>200</v>
      </c>
      <c r="AG1209" s="41"/>
      <c r="AH1209" s="41">
        <v>0</v>
      </c>
      <c r="AI1209" s="41">
        <v>0</v>
      </c>
      <c r="AJ1209" s="41">
        <v>0</v>
      </c>
      <c r="AK1209" s="41">
        <v>0</v>
      </c>
      <c r="AL1209" s="41">
        <v>200</v>
      </c>
      <c r="AM1209" s="41">
        <v>0</v>
      </c>
      <c r="AN1209" s="41">
        <v>0</v>
      </c>
      <c r="AO1209" s="42">
        <v>0</v>
      </c>
      <c r="AP1209" s="42">
        <v>200</v>
      </c>
      <c r="AQ1209" s="42">
        <v>0</v>
      </c>
      <c r="AR1209" s="42">
        <v>0</v>
      </c>
      <c r="AS1209" s="42">
        <v>0</v>
      </c>
      <c r="AT1209" s="42">
        <v>0</v>
      </c>
      <c r="AU1209" s="42">
        <f t="shared" si="3878"/>
        <v>200</v>
      </c>
      <c r="AV1209" s="42">
        <f t="shared" si="3879"/>
        <v>-200</v>
      </c>
      <c r="AW1209" s="42"/>
      <c r="AX1209" s="42"/>
      <c r="AY1209" s="42"/>
      <c r="AZ1209" s="42"/>
      <c r="BA1209" s="43">
        <f t="shared" si="3883"/>
        <v>100</v>
      </c>
      <c r="BB1209" s="44"/>
    </row>
    <row r="1210" spans="2:54" x14ac:dyDescent="0.3">
      <c r="B1210" s="38" t="s">
        <v>558</v>
      </c>
      <c r="C1210" s="38" t="s">
        <v>92</v>
      </c>
      <c r="D1210" s="38" t="s">
        <v>94</v>
      </c>
      <c r="E1210" s="39" t="str">
        <f t="shared" si="3874"/>
        <v>0503</v>
      </c>
      <c r="F1210" s="16" t="s">
        <v>294</v>
      </c>
      <c r="G1210" s="38" t="s">
        <v>56</v>
      </c>
      <c r="H1210" s="40" t="s">
        <v>57</v>
      </c>
      <c r="I1210" s="18"/>
      <c r="J1210" s="18"/>
      <c r="K1210" s="18"/>
      <c r="L1210" s="18"/>
      <c r="M1210" s="18"/>
      <c r="N1210" s="18"/>
      <c r="O1210" s="18">
        <v>0</v>
      </c>
      <c r="P1210" s="18">
        <v>0</v>
      </c>
      <c r="Q1210" s="18">
        <v>0</v>
      </c>
      <c r="R1210" s="18">
        <v>0</v>
      </c>
      <c r="S1210" s="18"/>
      <c r="T1210" s="18">
        <f t="shared" si="3876"/>
        <v>0</v>
      </c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41">
        <v>1390</v>
      </c>
      <c r="AG1210" s="41"/>
      <c r="AH1210" s="41">
        <v>0</v>
      </c>
      <c r="AI1210" s="41">
        <v>0</v>
      </c>
      <c r="AJ1210" s="41">
        <v>0</v>
      </c>
      <c r="AK1210" s="41">
        <v>0</v>
      </c>
      <c r="AL1210" s="41">
        <v>1390</v>
      </c>
      <c r="AM1210" s="41">
        <v>0</v>
      </c>
      <c r="AN1210" s="41">
        <v>0</v>
      </c>
      <c r="AO1210" s="14">
        <v>0</v>
      </c>
      <c r="AP1210" s="42">
        <v>1390</v>
      </c>
      <c r="AQ1210" s="42">
        <v>0</v>
      </c>
      <c r="AR1210" s="42">
        <v>0</v>
      </c>
      <c r="AS1210" s="42">
        <v>0</v>
      </c>
      <c r="AT1210" s="42">
        <v>0</v>
      </c>
      <c r="AU1210" s="42">
        <f t="shared" si="3878"/>
        <v>1390</v>
      </c>
      <c r="AV1210" s="42">
        <f t="shared" si="3879"/>
        <v>-1390</v>
      </c>
      <c r="AW1210" s="42"/>
      <c r="AX1210" s="42"/>
      <c r="AY1210" s="42"/>
      <c r="AZ1210" s="42"/>
      <c r="BA1210" s="43">
        <f t="shared" si="3883"/>
        <v>100</v>
      </c>
      <c r="BB1210" s="44"/>
    </row>
    <row r="1211" spans="2:54" s="21" customFormat="1" x14ac:dyDescent="0.3">
      <c r="B1211" s="22" t="s">
        <v>558</v>
      </c>
      <c r="C1211" s="22" t="s">
        <v>118</v>
      </c>
      <c r="D1211" s="22"/>
      <c r="E1211" s="23" t="str">
        <f t="shared" si="3874"/>
        <v>06</v>
      </c>
      <c r="F1211" s="22"/>
      <c r="G1211" s="23"/>
      <c r="H1211" s="24" t="s">
        <v>229</v>
      </c>
      <c r="I1211" s="25">
        <f t="shared" si="3889"/>
        <v>254.4</v>
      </c>
      <c r="J1211" s="25">
        <f t="shared" si="3890"/>
        <v>254.4</v>
      </c>
      <c r="K1211" s="25">
        <f t="shared" si="3891"/>
        <v>254.4</v>
      </c>
      <c r="L1211" s="25">
        <f t="shared" si="3892"/>
        <v>0</v>
      </c>
      <c r="M1211" s="25">
        <f t="shared" si="3893"/>
        <v>0</v>
      </c>
      <c r="N1211" s="25">
        <f t="shared" si="3894"/>
        <v>0</v>
      </c>
      <c r="O1211" s="25">
        <f t="shared" ref="O1211:O1218" si="3928">O1212</f>
        <v>-489.34500000000003</v>
      </c>
      <c r="P1211" s="25">
        <f t="shared" ref="P1211:P1218" si="3929">P1212</f>
        <v>919.9</v>
      </c>
      <c r="Q1211" s="25">
        <f t="shared" ref="Q1211:Q1218" si="3930">Q1212</f>
        <v>0</v>
      </c>
      <c r="R1211" s="25">
        <f t="shared" ref="R1211:R1218" si="3931">R1212</f>
        <v>0</v>
      </c>
      <c r="S1211" s="25">
        <f t="shared" si="3899"/>
        <v>0</v>
      </c>
      <c r="T1211" s="25">
        <f t="shared" si="3876"/>
        <v>684.95499999999993</v>
      </c>
      <c r="U1211" s="25">
        <f t="shared" ref="U1211:U1236" si="3932">J1211+M1211</f>
        <v>254.4</v>
      </c>
      <c r="V1211" s="25">
        <f t="shared" ref="V1211:V1236" si="3933">K1211+N1211</f>
        <v>254.4</v>
      </c>
      <c r="W1211" s="25">
        <f t="shared" si="3900"/>
        <v>0</v>
      </c>
      <c r="X1211" s="25">
        <f t="shared" si="3901"/>
        <v>0</v>
      </c>
      <c r="Y1211" s="25">
        <f t="shared" si="3902"/>
        <v>0</v>
      </c>
      <c r="Z1211" s="25">
        <f t="shared" si="3903"/>
        <v>0</v>
      </c>
      <c r="AA1211" s="25">
        <f t="shared" si="3904"/>
        <v>0</v>
      </c>
      <c r="AB1211" s="25">
        <f t="shared" si="3905"/>
        <v>0</v>
      </c>
      <c r="AC1211" s="25">
        <f t="shared" si="3906"/>
        <v>0</v>
      </c>
      <c r="AD1211" s="25">
        <f t="shared" si="3907"/>
        <v>0</v>
      </c>
      <c r="AE1211" s="25">
        <f t="shared" si="3908"/>
        <v>0</v>
      </c>
      <c r="AF1211" s="26">
        <f t="shared" ref="AF1211:AF1218" si="3934">AF1212</f>
        <v>618.95500000000004</v>
      </c>
      <c r="AG1211" s="26">
        <f t="shared" ref="AG1211:AG1218" si="3935">AG1212</f>
        <v>0</v>
      </c>
      <c r="AH1211" s="26">
        <f t="shared" ref="AH1211:AH1218" si="3936">AH1212</f>
        <v>0</v>
      </c>
      <c r="AI1211" s="26">
        <f t="shared" ref="AI1211:AI1218" si="3937">AI1212</f>
        <v>0</v>
      </c>
      <c r="AJ1211" s="26">
        <f t="shared" ref="AJ1211:AJ1218" si="3938">AJ1212</f>
        <v>0</v>
      </c>
      <c r="AK1211" s="26">
        <f t="shared" ref="AK1211:AK1218" si="3939">AK1212</f>
        <v>0</v>
      </c>
      <c r="AL1211" s="26">
        <f t="shared" ref="AL1211:AL1218" si="3940">AL1212</f>
        <v>618.95460000000003</v>
      </c>
      <c r="AM1211" s="26">
        <f t="shared" ref="AM1211:AM1218" si="3941">AM1212</f>
        <v>0</v>
      </c>
      <c r="AN1211" s="26">
        <f t="shared" ref="AN1211:AN1218" si="3942">AN1212</f>
        <v>0</v>
      </c>
      <c r="AO1211" s="27">
        <f t="shared" ref="AO1211:AO1218" si="3943">AO1212</f>
        <v>240.96</v>
      </c>
      <c r="AP1211" s="27">
        <f t="shared" ref="AP1211:AP1218" si="3944">AP1212</f>
        <v>1108.3</v>
      </c>
      <c r="AQ1211" s="27">
        <f t="shared" ref="AQ1211:AQ1218" si="3945">AQ1212</f>
        <v>-489.34500000000003</v>
      </c>
      <c r="AR1211" s="27">
        <f t="shared" ref="AR1211:AR1218" si="3946">AR1212</f>
        <v>0</v>
      </c>
      <c r="AS1211" s="27">
        <f t="shared" ref="AS1211:AS1218" si="3947">AS1212</f>
        <v>0</v>
      </c>
      <c r="AT1211" s="27">
        <f t="shared" ref="AT1211:AT1218" si="3948">AT1212</f>
        <v>0</v>
      </c>
      <c r="AU1211" s="27">
        <f t="shared" si="3878"/>
        <v>618.95499999999993</v>
      </c>
      <c r="AV1211" s="27">
        <f t="shared" si="3879"/>
        <v>66</v>
      </c>
      <c r="AW1211" s="27">
        <f t="shared" si="3880"/>
        <v>684.95499999999993</v>
      </c>
      <c r="AX1211" s="27">
        <f t="shared" si="3881"/>
        <v>254.4</v>
      </c>
      <c r="AY1211" s="27">
        <f t="shared" si="3882"/>
        <v>254.4</v>
      </c>
      <c r="AZ1211" s="27">
        <f t="shared" si="3924"/>
        <v>0</v>
      </c>
      <c r="BA1211" s="28">
        <f t="shared" si="3883"/>
        <v>99.999935374946475</v>
      </c>
      <c r="BB1211" s="20"/>
    </row>
    <row r="1212" spans="2:54" s="30" customFormat="1" ht="31.2" x14ac:dyDescent="0.3">
      <c r="B1212" s="31" t="s">
        <v>558</v>
      </c>
      <c r="C1212" s="31" t="s">
        <v>118</v>
      </c>
      <c r="D1212" s="31" t="s">
        <v>94</v>
      </c>
      <c r="E1212" s="29" t="str">
        <f t="shared" si="3874"/>
        <v>0603</v>
      </c>
      <c r="F1212" s="31"/>
      <c r="G1212" s="29"/>
      <c r="H1212" s="32" t="s">
        <v>230</v>
      </c>
      <c r="I1212" s="33">
        <f t="shared" si="3889"/>
        <v>254.4</v>
      </c>
      <c r="J1212" s="33">
        <f t="shared" si="3890"/>
        <v>254.4</v>
      </c>
      <c r="K1212" s="33">
        <f t="shared" si="3891"/>
        <v>254.4</v>
      </c>
      <c r="L1212" s="33">
        <f t="shared" si="3892"/>
        <v>0</v>
      </c>
      <c r="M1212" s="33">
        <f t="shared" si="3893"/>
        <v>0</v>
      </c>
      <c r="N1212" s="33">
        <f t="shared" si="3894"/>
        <v>0</v>
      </c>
      <c r="O1212" s="33">
        <f t="shared" si="3928"/>
        <v>-489.34500000000003</v>
      </c>
      <c r="P1212" s="33">
        <f t="shared" si="3929"/>
        <v>919.9</v>
      </c>
      <c r="Q1212" s="33">
        <f t="shared" si="3930"/>
        <v>0</v>
      </c>
      <c r="R1212" s="33">
        <f t="shared" si="3931"/>
        <v>0</v>
      </c>
      <c r="S1212" s="33">
        <f t="shared" si="3899"/>
        <v>0</v>
      </c>
      <c r="T1212" s="33">
        <f t="shared" si="3876"/>
        <v>684.95499999999993</v>
      </c>
      <c r="U1212" s="33">
        <f t="shared" si="3932"/>
        <v>254.4</v>
      </c>
      <c r="V1212" s="33">
        <f t="shared" si="3933"/>
        <v>254.4</v>
      </c>
      <c r="W1212" s="33">
        <f t="shared" si="3900"/>
        <v>0</v>
      </c>
      <c r="X1212" s="33">
        <f t="shared" si="3901"/>
        <v>0</v>
      </c>
      <c r="Y1212" s="33">
        <f t="shared" si="3902"/>
        <v>0</v>
      </c>
      <c r="Z1212" s="33">
        <f t="shared" si="3903"/>
        <v>0</v>
      </c>
      <c r="AA1212" s="33">
        <f t="shared" si="3904"/>
        <v>0</v>
      </c>
      <c r="AB1212" s="33">
        <f t="shared" si="3905"/>
        <v>0</v>
      </c>
      <c r="AC1212" s="33">
        <f t="shared" si="3906"/>
        <v>0</v>
      </c>
      <c r="AD1212" s="33">
        <f t="shared" si="3907"/>
        <v>0</v>
      </c>
      <c r="AE1212" s="33">
        <f t="shared" si="3908"/>
        <v>0</v>
      </c>
      <c r="AF1212" s="34">
        <f t="shared" si="3934"/>
        <v>618.95500000000004</v>
      </c>
      <c r="AG1212" s="34">
        <f t="shared" si="3935"/>
        <v>0</v>
      </c>
      <c r="AH1212" s="34">
        <f t="shared" si="3936"/>
        <v>0</v>
      </c>
      <c r="AI1212" s="34">
        <f t="shared" si="3937"/>
        <v>0</v>
      </c>
      <c r="AJ1212" s="34">
        <f t="shared" si="3938"/>
        <v>0</v>
      </c>
      <c r="AK1212" s="34">
        <f t="shared" si="3939"/>
        <v>0</v>
      </c>
      <c r="AL1212" s="34">
        <f t="shared" si="3940"/>
        <v>618.95460000000003</v>
      </c>
      <c r="AM1212" s="34">
        <f t="shared" si="3941"/>
        <v>0</v>
      </c>
      <c r="AN1212" s="34">
        <f t="shared" si="3942"/>
        <v>0</v>
      </c>
      <c r="AO1212" s="35">
        <f t="shared" si="3943"/>
        <v>240.96</v>
      </c>
      <c r="AP1212" s="36">
        <f t="shared" si="3944"/>
        <v>1108.3</v>
      </c>
      <c r="AQ1212" s="36">
        <f t="shared" si="3945"/>
        <v>-489.34500000000003</v>
      </c>
      <c r="AR1212" s="36">
        <f t="shared" si="3946"/>
        <v>0</v>
      </c>
      <c r="AS1212" s="36">
        <f t="shared" si="3947"/>
        <v>0</v>
      </c>
      <c r="AT1212" s="36">
        <f t="shared" si="3948"/>
        <v>0</v>
      </c>
      <c r="AU1212" s="36">
        <f t="shared" si="3878"/>
        <v>618.95499999999993</v>
      </c>
      <c r="AV1212" s="36">
        <f t="shared" si="3879"/>
        <v>66</v>
      </c>
      <c r="AW1212" s="36">
        <f t="shared" si="3880"/>
        <v>684.95499999999993</v>
      </c>
      <c r="AX1212" s="36">
        <f t="shared" si="3881"/>
        <v>254.4</v>
      </c>
      <c r="AY1212" s="36">
        <f t="shared" si="3882"/>
        <v>254.4</v>
      </c>
      <c r="AZ1212" s="36">
        <f t="shared" si="3924"/>
        <v>0</v>
      </c>
      <c r="BA1212" s="37">
        <f t="shared" si="3883"/>
        <v>99.999935374946475</v>
      </c>
      <c r="BB1212" s="20"/>
    </row>
    <row r="1213" spans="2:54" ht="31.2" x14ac:dyDescent="0.3">
      <c r="B1213" s="38" t="s">
        <v>558</v>
      </c>
      <c r="C1213" s="38" t="s">
        <v>118</v>
      </c>
      <c r="D1213" s="38" t="s">
        <v>94</v>
      </c>
      <c r="E1213" s="39" t="str">
        <f t="shared" si="3874"/>
        <v>0603</v>
      </c>
      <c r="F1213" s="38" t="s">
        <v>177</v>
      </c>
      <c r="G1213" s="39"/>
      <c r="H1213" s="40" t="s">
        <v>178</v>
      </c>
      <c r="I1213" s="18">
        <f t="shared" si="3889"/>
        <v>254.4</v>
      </c>
      <c r="J1213" s="18">
        <f t="shared" si="3890"/>
        <v>254.4</v>
      </c>
      <c r="K1213" s="18">
        <f t="shared" si="3891"/>
        <v>254.4</v>
      </c>
      <c r="L1213" s="18">
        <f t="shared" si="3892"/>
        <v>0</v>
      </c>
      <c r="M1213" s="18">
        <f t="shared" si="3893"/>
        <v>0</v>
      </c>
      <c r="N1213" s="18">
        <f t="shared" si="3894"/>
        <v>0</v>
      </c>
      <c r="O1213" s="18">
        <f t="shared" si="3928"/>
        <v>-489.34500000000003</v>
      </c>
      <c r="P1213" s="18">
        <f t="shared" si="3929"/>
        <v>919.9</v>
      </c>
      <c r="Q1213" s="18">
        <f t="shared" si="3930"/>
        <v>0</v>
      </c>
      <c r="R1213" s="18">
        <f t="shared" si="3931"/>
        <v>0</v>
      </c>
      <c r="S1213" s="18">
        <f t="shared" si="3899"/>
        <v>0</v>
      </c>
      <c r="T1213" s="18">
        <f t="shared" si="3876"/>
        <v>684.95499999999993</v>
      </c>
      <c r="U1213" s="18">
        <f t="shared" si="3932"/>
        <v>254.4</v>
      </c>
      <c r="V1213" s="18">
        <f t="shared" si="3933"/>
        <v>254.4</v>
      </c>
      <c r="W1213" s="18">
        <f t="shared" si="3900"/>
        <v>0</v>
      </c>
      <c r="X1213" s="18">
        <f t="shared" si="3901"/>
        <v>0</v>
      </c>
      <c r="Y1213" s="18">
        <f t="shared" si="3902"/>
        <v>0</v>
      </c>
      <c r="Z1213" s="18">
        <f t="shared" si="3903"/>
        <v>0</v>
      </c>
      <c r="AA1213" s="18">
        <f t="shared" si="3904"/>
        <v>0</v>
      </c>
      <c r="AB1213" s="18">
        <f t="shared" si="3905"/>
        <v>0</v>
      </c>
      <c r="AC1213" s="18">
        <f t="shared" si="3906"/>
        <v>0</v>
      </c>
      <c r="AD1213" s="18">
        <f t="shared" si="3907"/>
        <v>0</v>
      </c>
      <c r="AE1213" s="18">
        <f t="shared" si="3908"/>
        <v>0</v>
      </c>
      <c r="AF1213" s="41">
        <f t="shared" si="3934"/>
        <v>618.95500000000004</v>
      </c>
      <c r="AG1213" s="41">
        <f t="shared" si="3935"/>
        <v>0</v>
      </c>
      <c r="AH1213" s="41">
        <f t="shared" si="3936"/>
        <v>0</v>
      </c>
      <c r="AI1213" s="41">
        <f t="shared" si="3937"/>
        <v>0</v>
      </c>
      <c r="AJ1213" s="41">
        <f t="shared" si="3938"/>
        <v>0</v>
      </c>
      <c r="AK1213" s="41">
        <f t="shared" si="3939"/>
        <v>0</v>
      </c>
      <c r="AL1213" s="41">
        <f t="shared" si="3940"/>
        <v>618.95460000000003</v>
      </c>
      <c r="AM1213" s="41">
        <f t="shared" si="3941"/>
        <v>0</v>
      </c>
      <c r="AN1213" s="41">
        <f t="shared" si="3942"/>
        <v>0</v>
      </c>
      <c r="AO1213" s="42">
        <f t="shared" si="3943"/>
        <v>240.96</v>
      </c>
      <c r="AP1213" s="42">
        <f t="shared" si="3944"/>
        <v>1108.3</v>
      </c>
      <c r="AQ1213" s="42">
        <f t="shared" si="3945"/>
        <v>-489.34500000000003</v>
      </c>
      <c r="AR1213" s="42">
        <f t="shared" si="3946"/>
        <v>0</v>
      </c>
      <c r="AS1213" s="42">
        <f t="shared" si="3947"/>
        <v>0</v>
      </c>
      <c r="AT1213" s="42">
        <f t="shared" si="3948"/>
        <v>0</v>
      </c>
      <c r="AU1213" s="42">
        <f t="shared" si="3878"/>
        <v>618.95499999999993</v>
      </c>
      <c r="AV1213" s="42">
        <f t="shared" si="3879"/>
        <v>66</v>
      </c>
      <c r="AW1213" s="42">
        <f t="shared" si="3880"/>
        <v>684.95499999999993</v>
      </c>
      <c r="AX1213" s="42">
        <f t="shared" si="3881"/>
        <v>254.4</v>
      </c>
      <c r="AY1213" s="42">
        <f t="shared" si="3882"/>
        <v>254.4</v>
      </c>
      <c r="AZ1213" s="42">
        <f t="shared" si="3924"/>
        <v>0</v>
      </c>
      <c r="BA1213" s="43">
        <f t="shared" si="3883"/>
        <v>99.999935374946475</v>
      </c>
      <c r="BB1213" s="20"/>
    </row>
    <row r="1214" spans="2:54" x14ac:dyDescent="0.3">
      <c r="B1214" s="38" t="s">
        <v>558</v>
      </c>
      <c r="C1214" s="38" t="s">
        <v>118</v>
      </c>
      <c r="D1214" s="38" t="s">
        <v>94</v>
      </c>
      <c r="E1214" s="39" t="str">
        <f t="shared" si="3874"/>
        <v>0603</v>
      </c>
      <c r="F1214" s="38" t="s">
        <v>179</v>
      </c>
      <c r="G1214" s="39"/>
      <c r="H1214" s="40" t="s">
        <v>49</v>
      </c>
      <c r="I1214" s="18">
        <f t="shared" si="3889"/>
        <v>254.4</v>
      </c>
      <c r="J1214" s="18">
        <f t="shared" si="3890"/>
        <v>254.4</v>
      </c>
      <c r="K1214" s="18">
        <f t="shared" si="3891"/>
        <v>254.4</v>
      </c>
      <c r="L1214" s="18">
        <f t="shared" si="3892"/>
        <v>0</v>
      </c>
      <c r="M1214" s="18">
        <f t="shared" si="3893"/>
        <v>0</v>
      </c>
      <c r="N1214" s="18">
        <f t="shared" si="3894"/>
        <v>0</v>
      </c>
      <c r="O1214" s="18">
        <f t="shared" si="3928"/>
        <v>-489.34500000000003</v>
      </c>
      <c r="P1214" s="18">
        <f t="shared" si="3929"/>
        <v>919.9</v>
      </c>
      <c r="Q1214" s="18">
        <f t="shared" si="3930"/>
        <v>0</v>
      </c>
      <c r="R1214" s="18">
        <f t="shared" si="3931"/>
        <v>0</v>
      </c>
      <c r="S1214" s="18">
        <f t="shared" si="3899"/>
        <v>0</v>
      </c>
      <c r="T1214" s="18">
        <f t="shared" si="3876"/>
        <v>684.95499999999993</v>
      </c>
      <c r="U1214" s="18">
        <f t="shared" si="3932"/>
        <v>254.4</v>
      </c>
      <c r="V1214" s="18">
        <f t="shared" si="3933"/>
        <v>254.4</v>
      </c>
      <c r="W1214" s="18">
        <f t="shared" si="3900"/>
        <v>0</v>
      </c>
      <c r="X1214" s="18">
        <f t="shared" si="3901"/>
        <v>0</v>
      </c>
      <c r="Y1214" s="18">
        <f t="shared" si="3902"/>
        <v>0</v>
      </c>
      <c r="Z1214" s="18">
        <f t="shared" si="3903"/>
        <v>0</v>
      </c>
      <c r="AA1214" s="18">
        <f t="shared" si="3904"/>
        <v>0</v>
      </c>
      <c r="AB1214" s="18">
        <f t="shared" si="3905"/>
        <v>0</v>
      </c>
      <c r="AC1214" s="18">
        <f t="shared" si="3906"/>
        <v>0</v>
      </c>
      <c r="AD1214" s="18">
        <f t="shared" si="3907"/>
        <v>0</v>
      </c>
      <c r="AE1214" s="18">
        <f t="shared" si="3908"/>
        <v>0</v>
      </c>
      <c r="AF1214" s="41">
        <f t="shared" si="3934"/>
        <v>618.95500000000004</v>
      </c>
      <c r="AG1214" s="41">
        <f t="shared" si="3935"/>
        <v>0</v>
      </c>
      <c r="AH1214" s="41">
        <f t="shared" si="3936"/>
        <v>0</v>
      </c>
      <c r="AI1214" s="41">
        <f t="shared" si="3937"/>
        <v>0</v>
      </c>
      <c r="AJ1214" s="41">
        <f t="shared" si="3938"/>
        <v>0</v>
      </c>
      <c r="AK1214" s="41">
        <f t="shared" si="3939"/>
        <v>0</v>
      </c>
      <c r="AL1214" s="41">
        <f t="shared" si="3940"/>
        <v>618.95460000000003</v>
      </c>
      <c r="AM1214" s="41">
        <f t="shared" si="3941"/>
        <v>0</v>
      </c>
      <c r="AN1214" s="41">
        <f t="shared" si="3942"/>
        <v>0</v>
      </c>
      <c r="AO1214" s="14">
        <f t="shared" si="3943"/>
        <v>240.96</v>
      </c>
      <c r="AP1214" s="42">
        <f t="shared" si="3944"/>
        <v>1108.3</v>
      </c>
      <c r="AQ1214" s="42">
        <f t="shared" si="3945"/>
        <v>-489.34500000000003</v>
      </c>
      <c r="AR1214" s="42">
        <f t="shared" si="3946"/>
        <v>0</v>
      </c>
      <c r="AS1214" s="42">
        <f t="shared" si="3947"/>
        <v>0</v>
      </c>
      <c r="AT1214" s="42">
        <f t="shared" si="3948"/>
        <v>0</v>
      </c>
      <c r="AU1214" s="42">
        <f t="shared" si="3878"/>
        <v>618.95499999999993</v>
      </c>
      <c r="AV1214" s="42">
        <f t="shared" si="3879"/>
        <v>66</v>
      </c>
      <c r="AW1214" s="42">
        <f t="shared" si="3880"/>
        <v>684.95499999999993</v>
      </c>
      <c r="AX1214" s="42">
        <f t="shared" si="3881"/>
        <v>254.4</v>
      </c>
      <c r="AY1214" s="42">
        <f t="shared" si="3882"/>
        <v>254.4</v>
      </c>
      <c r="AZ1214" s="42">
        <f t="shared" si="3924"/>
        <v>0</v>
      </c>
      <c r="BA1214" s="43">
        <f t="shared" si="3883"/>
        <v>99.999935374946475</v>
      </c>
      <c r="BB1214" s="20"/>
    </row>
    <row r="1215" spans="2:54" ht="46.8" x14ac:dyDescent="0.3">
      <c r="B1215" s="38" t="s">
        <v>558</v>
      </c>
      <c r="C1215" s="38" t="s">
        <v>118</v>
      </c>
      <c r="D1215" s="38" t="s">
        <v>94</v>
      </c>
      <c r="E1215" s="39" t="str">
        <f t="shared" si="3874"/>
        <v>0603</v>
      </c>
      <c r="F1215" s="38" t="s">
        <v>215</v>
      </c>
      <c r="G1215" s="39"/>
      <c r="H1215" s="40" t="s">
        <v>216</v>
      </c>
      <c r="I1215" s="18">
        <f t="shared" si="3889"/>
        <v>254.4</v>
      </c>
      <c r="J1215" s="18">
        <f t="shared" si="3890"/>
        <v>254.4</v>
      </c>
      <c r="K1215" s="18">
        <f t="shared" si="3891"/>
        <v>254.4</v>
      </c>
      <c r="L1215" s="18">
        <f t="shared" si="3892"/>
        <v>0</v>
      </c>
      <c r="M1215" s="18">
        <f t="shared" si="3893"/>
        <v>0</v>
      </c>
      <c r="N1215" s="18">
        <f t="shared" si="3894"/>
        <v>0</v>
      </c>
      <c r="O1215" s="18">
        <f t="shared" si="3928"/>
        <v>-489.34500000000003</v>
      </c>
      <c r="P1215" s="18">
        <f t="shared" si="3929"/>
        <v>919.9</v>
      </c>
      <c r="Q1215" s="18">
        <f t="shared" si="3930"/>
        <v>0</v>
      </c>
      <c r="R1215" s="18">
        <f t="shared" si="3931"/>
        <v>0</v>
      </c>
      <c r="S1215" s="18">
        <f t="shared" si="3899"/>
        <v>0</v>
      </c>
      <c r="T1215" s="18">
        <f t="shared" si="3876"/>
        <v>684.95499999999993</v>
      </c>
      <c r="U1215" s="18">
        <f t="shared" si="3932"/>
        <v>254.4</v>
      </c>
      <c r="V1215" s="18">
        <f t="shared" si="3933"/>
        <v>254.4</v>
      </c>
      <c r="W1215" s="18">
        <f t="shared" si="3900"/>
        <v>0</v>
      </c>
      <c r="X1215" s="18">
        <f t="shared" si="3901"/>
        <v>0</v>
      </c>
      <c r="Y1215" s="18">
        <f t="shared" si="3902"/>
        <v>0</v>
      </c>
      <c r="Z1215" s="18">
        <f t="shared" si="3903"/>
        <v>0</v>
      </c>
      <c r="AA1215" s="18">
        <f t="shared" si="3904"/>
        <v>0</v>
      </c>
      <c r="AB1215" s="18">
        <f t="shared" si="3905"/>
        <v>0</v>
      </c>
      <c r="AC1215" s="18">
        <f t="shared" si="3906"/>
        <v>0</v>
      </c>
      <c r="AD1215" s="18">
        <f t="shared" si="3907"/>
        <v>0</v>
      </c>
      <c r="AE1215" s="18">
        <f t="shared" si="3908"/>
        <v>0</v>
      </c>
      <c r="AF1215" s="41">
        <f t="shared" si="3934"/>
        <v>618.95500000000004</v>
      </c>
      <c r="AG1215" s="41">
        <f t="shared" si="3935"/>
        <v>0</v>
      </c>
      <c r="AH1215" s="41">
        <f t="shared" si="3936"/>
        <v>0</v>
      </c>
      <c r="AI1215" s="41">
        <f t="shared" si="3937"/>
        <v>0</v>
      </c>
      <c r="AJ1215" s="41">
        <f t="shared" si="3938"/>
        <v>0</v>
      </c>
      <c r="AK1215" s="41">
        <f t="shared" si="3939"/>
        <v>0</v>
      </c>
      <c r="AL1215" s="41">
        <f t="shared" si="3940"/>
        <v>618.95460000000003</v>
      </c>
      <c r="AM1215" s="41">
        <f t="shared" si="3941"/>
        <v>0</v>
      </c>
      <c r="AN1215" s="41">
        <f t="shared" si="3942"/>
        <v>0</v>
      </c>
      <c r="AO1215" s="42">
        <f t="shared" si="3943"/>
        <v>240.96</v>
      </c>
      <c r="AP1215" s="42">
        <f t="shared" si="3944"/>
        <v>1108.3</v>
      </c>
      <c r="AQ1215" s="42">
        <f t="shared" si="3945"/>
        <v>-489.34500000000003</v>
      </c>
      <c r="AR1215" s="42">
        <f t="shared" si="3946"/>
        <v>0</v>
      </c>
      <c r="AS1215" s="42">
        <f t="shared" si="3947"/>
        <v>0</v>
      </c>
      <c r="AT1215" s="42">
        <f t="shared" si="3948"/>
        <v>0</v>
      </c>
      <c r="AU1215" s="42">
        <f t="shared" si="3878"/>
        <v>618.95499999999993</v>
      </c>
      <c r="AV1215" s="42">
        <f t="shared" si="3879"/>
        <v>66</v>
      </c>
      <c r="AW1215" s="42">
        <f t="shared" si="3880"/>
        <v>684.95499999999993</v>
      </c>
      <c r="AX1215" s="42">
        <f t="shared" si="3881"/>
        <v>254.4</v>
      </c>
      <c r="AY1215" s="42">
        <f t="shared" si="3882"/>
        <v>254.4</v>
      </c>
      <c r="AZ1215" s="42">
        <f t="shared" si="3924"/>
        <v>0</v>
      </c>
      <c r="BA1215" s="43">
        <f t="shared" si="3883"/>
        <v>99.999935374946475</v>
      </c>
      <c r="BB1215" s="20"/>
    </row>
    <row r="1216" spans="2:54" x14ac:dyDescent="0.3">
      <c r="B1216" s="38" t="s">
        <v>558</v>
      </c>
      <c r="C1216" s="38" t="s">
        <v>118</v>
      </c>
      <c r="D1216" s="38" t="s">
        <v>94</v>
      </c>
      <c r="E1216" s="39" t="str">
        <f t="shared" si="3874"/>
        <v>0603</v>
      </c>
      <c r="F1216" s="38" t="s">
        <v>231</v>
      </c>
      <c r="G1216" s="39"/>
      <c r="H1216" s="40" t="s">
        <v>232</v>
      </c>
      <c r="I1216" s="18">
        <f t="shared" si="3889"/>
        <v>254.4</v>
      </c>
      <c r="J1216" s="18">
        <f t="shared" si="3890"/>
        <v>254.4</v>
      </c>
      <c r="K1216" s="18">
        <f t="shared" si="3891"/>
        <v>254.4</v>
      </c>
      <c r="L1216" s="18">
        <f t="shared" si="3892"/>
        <v>0</v>
      </c>
      <c r="M1216" s="18">
        <f t="shared" si="3893"/>
        <v>0</v>
      </c>
      <c r="N1216" s="18">
        <f t="shared" si="3894"/>
        <v>0</v>
      </c>
      <c r="O1216" s="18">
        <f t="shared" si="3928"/>
        <v>-489.34500000000003</v>
      </c>
      <c r="P1216" s="18">
        <f t="shared" si="3929"/>
        <v>919.9</v>
      </c>
      <c r="Q1216" s="18">
        <f t="shared" si="3930"/>
        <v>0</v>
      </c>
      <c r="R1216" s="18">
        <f t="shared" si="3931"/>
        <v>0</v>
      </c>
      <c r="S1216" s="18">
        <f t="shared" si="3899"/>
        <v>0</v>
      </c>
      <c r="T1216" s="18">
        <f t="shared" si="3876"/>
        <v>684.95499999999993</v>
      </c>
      <c r="U1216" s="18">
        <f t="shared" si="3932"/>
        <v>254.4</v>
      </c>
      <c r="V1216" s="18">
        <f t="shared" si="3933"/>
        <v>254.4</v>
      </c>
      <c r="W1216" s="18">
        <f t="shared" si="3900"/>
        <v>0</v>
      </c>
      <c r="X1216" s="18">
        <f t="shared" si="3901"/>
        <v>0</v>
      </c>
      <c r="Y1216" s="18">
        <f t="shared" si="3902"/>
        <v>0</v>
      </c>
      <c r="Z1216" s="18">
        <f t="shared" si="3903"/>
        <v>0</v>
      </c>
      <c r="AA1216" s="18">
        <f t="shared" si="3904"/>
        <v>0</v>
      </c>
      <c r="AB1216" s="18">
        <f t="shared" si="3905"/>
        <v>0</v>
      </c>
      <c r="AC1216" s="18">
        <f t="shared" si="3906"/>
        <v>0</v>
      </c>
      <c r="AD1216" s="18">
        <f t="shared" si="3907"/>
        <v>0</v>
      </c>
      <c r="AE1216" s="18">
        <f t="shared" si="3908"/>
        <v>0</v>
      </c>
      <c r="AF1216" s="41">
        <f t="shared" si="3934"/>
        <v>618.95500000000004</v>
      </c>
      <c r="AG1216" s="41">
        <f t="shared" si="3935"/>
        <v>0</v>
      </c>
      <c r="AH1216" s="41">
        <f t="shared" si="3936"/>
        <v>0</v>
      </c>
      <c r="AI1216" s="41">
        <f t="shared" si="3937"/>
        <v>0</v>
      </c>
      <c r="AJ1216" s="41">
        <f t="shared" si="3938"/>
        <v>0</v>
      </c>
      <c r="AK1216" s="41">
        <f t="shared" si="3939"/>
        <v>0</v>
      </c>
      <c r="AL1216" s="41">
        <f t="shared" si="3940"/>
        <v>618.95460000000003</v>
      </c>
      <c r="AM1216" s="41">
        <f t="shared" si="3941"/>
        <v>0</v>
      </c>
      <c r="AN1216" s="41">
        <f t="shared" si="3942"/>
        <v>0</v>
      </c>
      <c r="AO1216" s="14">
        <f t="shared" si="3943"/>
        <v>240.96</v>
      </c>
      <c r="AP1216" s="42">
        <f t="shared" si="3944"/>
        <v>1108.3</v>
      </c>
      <c r="AQ1216" s="42">
        <f t="shared" si="3945"/>
        <v>-489.34500000000003</v>
      </c>
      <c r="AR1216" s="42">
        <f t="shared" si="3946"/>
        <v>0</v>
      </c>
      <c r="AS1216" s="42">
        <f t="shared" si="3947"/>
        <v>0</v>
      </c>
      <c r="AT1216" s="42">
        <f t="shared" si="3948"/>
        <v>0</v>
      </c>
      <c r="AU1216" s="42">
        <f t="shared" si="3878"/>
        <v>618.95499999999993</v>
      </c>
      <c r="AV1216" s="42">
        <f t="shared" si="3879"/>
        <v>66</v>
      </c>
      <c r="AW1216" s="42">
        <f t="shared" si="3880"/>
        <v>684.95499999999993</v>
      </c>
      <c r="AX1216" s="42">
        <f t="shared" si="3881"/>
        <v>254.4</v>
      </c>
      <c r="AY1216" s="42">
        <f t="shared" si="3882"/>
        <v>254.4</v>
      </c>
      <c r="AZ1216" s="42">
        <f t="shared" si="3924"/>
        <v>0</v>
      </c>
      <c r="BA1216" s="43">
        <f t="shared" si="3883"/>
        <v>99.999935374946475</v>
      </c>
      <c r="BB1216" s="20"/>
    </row>
    <row r="1217" spans="2:54" ht="31.2" x14ac:dyDescent="0.3">
      <c r="B1217" s="38" t="s">
        <v>558</v>
      </c>
      <c r="C1217" s="38" t="s">
        <v>118</v>
      </c>
      <c r="D1217" s="38" t="s">
        <v>94</v>
      </c>
      <c r="E1217" s="39" t="str">
        <f t="shared" si="3874"/>
        <v>0603</v>
      </c>
      <c r="F1217" s="38" t="s">
        <v>231</v>
      </c>
      <c r="G1217" s="38" t="s">
        <v>54</v>
      </c>
      <c r="H1217" s="40" t="s">
        <v>55</v>
      </c>
      <c r="I1217" s="62">
        <v>254.4</v>
      </c>
      <c r="J1217" s="62">
        <v>254.4</v>
      </c>
      <c r="K1217" s="62">
        <v>254.4</v>
      </c>
      <c r="L1217" s="62"/>
      <c r="M1217" s="62"/>
      <c r="N1217" s="62"/>
      <c r="O1217" s="62">
        <v>-489.34500000000003</v>
      </c>
      <c r="P1217" s="62">
        <v>919.9</v>
      </c>
      <c r="Q1217" s="62">
        <v>0</v>
      </c>
      <c r="R1217" s="62">
        <v>0</v>
      </c>
      <c r="S1217" s="62"/>
      <c r="T1217" s="62">
        <f t="shared" si="3876"/>
        <v>684.95499999999993</v>
      </c>
      <c r="U1217" s="62">
        <f t="shared" si="3932"/>
        <v>254.4</v>
      </c>
      <c r="V1217" s="62">
        <f t="shared" si="3933"/>
        <v>254.4</v>
      </c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41">
        <v>618.95500000000004</v>
      </c>
      <c r="AG1217" s="41"/>
      <c r="AH1217" s="41">
        <v>0</v>
      </c>
      <c r="AI1217" s="41">
        <v>0</v>
      </c>
      <c r="AJ1217" s="41">
        <v>0</v>
      </c>
      <c r="AK1217" s="41">
        <v>0</v>
      </c>
      <c r="AL1217" s="41">
        <v>618.95460000000003</v>
      </c>
      <c r="AM1217" s="63">
        <v>0</v>
      </c>
      <c r="AN1217" s="63">
        <v>0</v>
      </c>
      <c r="AO1217" s="64">
        <v>240.96</v>
      </c>
      <c r="AP1217" s="64">
        <v>1108.3</v>
      </c>
      <c r="AQ1217" s="64">
        <v>-489.34500000000003</v>
      </c>
      <c r="AR1217" s="42">
        <v>0</v>
      </c>
      <c r="AS1217" s="42">
        <v>0</v>
      </c>
      <c r="AT1217" s="42">
        <v>0</v>
      </c>
      <c r="AU1217" s="64">
        <f t="shared" si="3878"/>
        <v>618.95499999999993</v>
      </c>
      <c r="AV1217" s="64">
        <f t="shared" si="3879"/>
        <v>66</v>
      </c>
      <c r="AW1217" s="42">
        <f t="shared" si="3880"/>
        <v>684.95499999999993</v>
      </c>
      <c r="AX1217" s="42">
        <f t="shared" si="3881"/>
        <v>254.4</v>
      </c>
      <c r="AY1217" s="42">
        <f t="shared" si="3882"/>
        <v>254.4</v>
      </c>
      <c r="AZ1217" s="64"/>
      <c r="BA1217" s="43">
        <f t="shared" si="3883"/>
        <v>99.999935374946475</v>
      </c>
      <c r="BB1217" s="44"/>
    </row>
    <row r="1218" spans="2:54" s="21" customFormat="1" x14ac:dyDescent="0.3">
      <c r="B1218" s="22" t="s">
        <v>558</v>
      </c>
      <c r="C1218" s="22" t="s">
        <v>189</v>
      </c>
      <c r="D1218" s="22"/>
      <c r="E1218" s="23" t="str">
        <f t="shared" si="3874"/>
        <v>07</v>
      </c>
      <c r="F1218" s="22"/>
      <c r="G1218" s="22"/>
      <c r="H1218" s="24" t="s">
        <v>241</v>
      </c>
      <c r="I1218" s="25">
        <f t="shared" si="3889"/>
        <v>5827.8</v>
      </c>
      <c r="J1218" s="25">
        <f t="shared" si="3890"/>
        <v>5827.8</v>
      </c>
      <c r="K1218" s="25">
        <f t="shared" si="3891"/>
        <v>5827.8</v>
      </c>
      <c r="L1218" s="25">
        <f t="shared" si="3892"/>
        <v>0</v>
      </c>
      <c r="M1218" s="25">
        <f t="shared" si="3893"/>
        <v>0</v>
      </c>
      <c r="N1218" s="25">
        <f t="shared" si="3894"/>
        <v>0</v>
      </c>
      <c r="O1218" s="25">
        <f t="shared" si="3928"/>
        <v>0</v>
      </c>
      <c r="P1218" s="25">
        <f t="shared" si="3929"/>
        <v>0</v>
      </c>
      <c r="Q1218" s="25">
        <f t="shared" si="3930"/>
        <v>0</v>
      </c>
      <c r="R1218" s="25">
        <f t="shared" si="3931"/>
        <v>0</v>
      </c>
      <c r="S1218" s="25">
        <f t="shared" si="3899"/>
        <v>0</v>
      </c>
      <c r="T1218" s="25">
        <f t="shared" si="3876"/>
        <v>5827.8</v>
      </c>
      <c r="U1218" s="25">
        <f t="shared" si="3932"/>
        <v>5827.8</v>
      </c>
      <c r="V1218" s="25">
        <f t="shared" si="3933"/>
        <v>5827.8</v>
      </c>
      <c r="W1218" s="25">
        <f t="shared" si="3900"/>
        <v>0</v>
      </c>
      <c r="X1218" s="25">
        <f t="shared" si="3901"/>
        <v>0</v>
      </c>
      <c r="Y1218" s="25">
        <f t="shared" si="3902"/>
        <v>0</v>
      </c>
      <c r="Z1218" s="25">
        <f t="shared" si="3903"/>
        <v>0</v>
      </c>
      <c r="AA1218" s="25">
        <f t="shared" si="3904"/>
        <v>0</v>
      </c>
      <c r="AB1218" s="25">
        <f t="shared" si="3905"/>
        <v>0</v>
      </c>
      <c r="AC1218" s="25">
        <f t="shared" si="3906"/>
        <v>0</v>
      </c>
      <c r="AD1218" s="25">
        <f t="shared" si="3907"/>
        <v>0</v>
      </c>
      <c r="AE1218" s="25">
        <f t="shared" si="3908"/>
        <v>0</v>
      </c>
      <c r="AF1218" s="26">
        <f t="shared" si="3934"/>
        <v>5827.8</v>
      </c>
      <c r="AG1218" s="26">
        <f t="shared" si="3935"/>
        <v>0</v>
      </c>
      <c r="AH1218" s="26">
        <f t="shared" si="3936"/>
        <v>0</v>
      </c>
      <c r="AI1218" s="26">
        <f t="shared" si="3937"/>
        <v>0</v>
      </c>
      <c r="AJ1218" s="26">
        <f t="shared" si="3938"/>
        <v>0</v>
      </c>
      <c r="AK1218" s="26">
        <f t="shared" si="3939"/>
        <v>0</v>
      </c>
      <c r="AL1218" s="26">
        <f t="shared" si="3940"/>
        <v>5827.7945</v>
      </c>
      <c r="AM1218" s="26">
        <f t="shared" si="3941"/>
        <v>0</v>
      </c>
      <c r="AN1218" s="26">
        <f t="shared" si="3942"/>
        <v>0</v>
      </c>
      <c r="AO1218" s="45">
        <f t="shared" si="3943"/>
        <v>5827.7945</v>
      </c>
      <c r="AP1218" s="27">
        <f t="shared" si="3944"/>
        <v>5827.8</v>
      </c>
      <c r="AQ1218" s="27">
        <f t="shared" si="3945"/>
        <v>0</v>
      </c>
      <c r="AR1218" s="27">
        <f t="shared" si="3946"/>
        <v>0</v>
      </c>
      <c r="AS1218" s="27">
        <f t="shared" si="3947"/>
        <v>0</v>
      </c>
      <c r="AT1218" s="27">
        <f t="shared" si="3948"/>
        <v>0</v>
      </c>
      <c r="AU1218" s="27">
        <f t="shared" si="3878"/>
        <v>5827.8</v>
      </c>
      <c r="AV1218" s="27">
        <f t="shared" si="3879"/>
        <v>0</v>
      </c>
      <c r="AW1218" s="27">
        <f t="shared" si="3880"/>
        <v>5827.8</v>
      </c>
      <c r="AX1218" s="27">
        <f t="shared" si="3881"/>
        <v>5827.8</v>
      </c>
      <c r="AY1218" s="27">
        <f t="shared" si="3882"/>
        <v>5827.8</v>
      </c>
      <c r="AZ1218" s="27">
        <f t="shared" si="3924"/>
        <v>0</v>
      </c>
      <c r="BA1218" s="28">
        <f t="shared" si="3883"/>
        <v>99.999905624764068</v>
      </c>
      <c r="BB1218" s="20"/>
    </row>
    <row r="1219" spans="2:54" s="30" customFormat="1" x14ac:dyDescent="0.3">
      <c r="B1219" s="31" t="s">
        <v>558</v>
      </c>
      <c r="C1219" s="31" t="s">
        <v>189</v>
      </c>
      <c r="D1219" s="31" t="s">
        <v>189</v>
      </c>
      <c r="E1219" s="29" t="str">
        <f t="shared" si="3874"/>
        <v>0707</v>
      </c>
      <c r="F1219" s="31"/>
      <c r="G1219" s="31"/>
      <c r="H1219" s="32" t="s">
        <v>265</v>
      </c>
      <c r="I1219" s="33">
        <f t="shared" ref="I1219:S1219" si="3949">I1220+I1225</f>
        <v>5827.8</v>
      </c>
      <c r="J1219" s="33">
        <f t="shared" si="3949"/>
        <v>5827.8</v>
      </c>
      <c r="K1219" s="33">
        <f t="shared" si="3949"/>
        <v>5827.8</v>
      </c>
      <c r="L1219" s="33">
        <f t="shared" si="3949"/>
        <v>0</v>
      </c>
      <c r="M1219" s="33">
        <f t="shared" si="3949"/>
        <v>0</v>
      </c>
      <c r="N1219" s="33">
        <f t="shared" si="3949"/>
        <v>0</v>
      </c>
      <c r="O1219" s="33">
        <f t="shared" si="3949"/>
        <v>0</v>
      </c>
      <c r="P1219" s="33">
        <f t="shared" si="3949"/>
        <v>0</v>
      </c>
      <c r="Q1219" s="33">
        <f t="shared" si="3949"/>
        <v>0</v>
      </c>
      <c r="R1219" s="33">
        <f t="shared" si="3949"/>
        <v>0</v>
      </c>
      <c r="S1219" s="33">
        <f t="shared" si="3949"/>
        <v>0</v>
      </c>
      <c r="T1219" s="33">
        <f t="shared" si="3876"/>
        <v>5827.8</v>
      </c>
      <c r="U1219" s="33">
        <f t="shared" si="3932"/>
        <v>5827.8</v>
      </c>
      <c r="V1219" s="33">
        <f t="shared" si="3933"/>
        <v>5827.8</v>
      </c>
      <c r="W1219" s="33">
        <f t="shared" ref="W1219:AT1219" si="3950">W1220+W1225</f>
        <v>0</v>
      </c>
      <c r="X1219" s="33">
        <f t="shared" si="3950"/>
        <v>0</v>
      </c>
      <c r="Y1219" s="33">
        <f t="shared" si="3950"/>
        <v>0</v>
      </c>
      <c r="Z1219" s="33">
        <f t="shared" si="3950"/>
        <v>0</v>
      </c>
      <c r="AA1219" s="33">
        <f t="shared" si="3950"/>
        <v>0</v>
      </c>
      <c r="AB1219" s="33">
        <f t="shared" si="3950"/>
        <v>0</v>
      </c>
      <c r="AC1219" s="33">
        <f t="shared" si="3950"/>
        <v>0</v>
      </c>
      <c r="AD1219" s="33">
        <f t="shared" si="3950"/>
        <v>0</v>
      </c>
      <c r="AE1219" s="33">
        <f t="shared" si="3950"/>
        <v>0</v>
      </c>
      <c r="AF1219" s="34">
        <f t="shared" si="3950"/>
        <v>5827.8</v>
      </c>
      <c r="AG1219" s="34">
        <f t="shared" si="3950"/>
        <v>0</v>
      </c>
      <c r="AH1219" s="34">
        <f t="shared" si="3950"/>
        <v>0</v>
      </c>
      <c r="AI1219" s="34">
        <f t="shared" si="3950"/>
        <v>0</v>
      </c>
      <c r="AJ1219" s="34">
        <f t="shared" si="3950"/>
        <v>0</v>
      </c>
      <c r="AK1219" s="34">
        <f t="shared" si="3950"/>
        <v>0</v>
      </c>
      <c r="AL1219" s="34">
        <f t="shared" si="3950"/>
        <v>5827.7945</v>
      </c>
      <c r="AM1219" s="34">
        <f t="shared" si="3950"/>
        <v>0</v>
      </c>
      <c r="AN1219" s="34">
        <f t="shared" si="3950"/>
        <v>0</v>
      </c>
      <c r="AO1219" s="36">
        <f t="shared" si="3950"/>
        <v>5827.7945</v>
      </c>
      <c r="AP1219" s="36">
        <f t="shared" si="3950"/>
        <v>5827.8</v>
      </c>
      <c r="AQ1219" s="36">
        <f t="shared" si="3950"/>
        <v>0</v>
      </c>
      <c r="AR1219" s="36">
        <f t="shared" si="3950"/>
        <v>0</v>
      </c>
      <c r="AS1219" s="36">
        <f t="shared" si="3950"/>
        <v>0</v>
      </c>
      <c r="AT1219" s="36">
        <f t="shared" si="3950"/>
        <v>0</v>
      </c>
      <c r="AU1219" s="36">
        <f t="shared" si="3878"/>
        <v>5827.8</v>
      </c>
      <c r="AV1219" s="36">
        <f t="shared" si="3879"/>
        <v>0</v>
      </c>
      <c r="AW1219" s="36">
        <f t="shared" si="3880"/>
        <v>5827.8</v>
      </c>
      <c r="AX1219" s="36">
        <f t="shared" si="3881"/>
        <v>5827.8</v>
      </c>
      <c r="AY1219" s="36">
        <f t="shared" si="3882"/>
        <v>5827.8</v>
      </c>
      <c r="AZ1219" s="36">
        <f>AZ1220+AZ1225</f>
        <v>0</v>
      </c>
      <c r="BA1219" s="37">
        <f t="shared" si="3883"/>
        <v>99.999905624764068</v>
      </c>
      <c r="BB1219" s="20"/>
    </row>
    <row r="1220" spans="2:54" ht="31.2" x14ac:dyDescent="0.3">
      <c r="B1220" s="38" t="s">
        <v>558</v>
      </c>
      <c r="C1220" s="38" t="s">
        <v>189</v>
      </c>
      <c r="D1220" s="38" t="s">
        <v>189</v>
      </c>
      <c r="E1220" s="39" t="str">
        <f t="shared" si="3874"/>
        <v>0707</v>
      </c>
      <c r="F1220" s="38" t="s">
        <v>106</v>
      </c>
      <c r="G1220" s="39"/>
      <c r="H1220" s="40" t="s">
        <v>107</v>
      </c>
      <c r="I1220" s="18">
        <f t="shared" ref="I1220:I1247" si="3951">I1221</f>
        <v>5277.8</v>
      </c>
      <c r="J1220" s="18">
        <f t="shared" ref="J1220:J1247" si="3952">J1221</f>
        <v>5277.8</v>
      </c>
      <c r="K1220" s="18">
        <f t="shared" ref="K1220:K1247" si="3953">K1221</f>
        <v>5277.8</v>
      </c>
      <c r="L1220" s="18">
        <f t="shared" ref="L1220:L1247" si="3954">L1221</f>
        <v>0</v>
      </c>
      <c r="M1220" s="18">
        <f t="shared" ref="M1220:M1247" si="3955">M1221</f>
        <v>0</v>
      </c>
      <c r="N1220" s="18">
        <f t="shared" ref="N1220:N1247" si="3956">N1221</f>
        <v>0</v>
      </c>
      <c r="O1220" s="18">
        <f t="shared" ref="O1220:O1230" si="3957">O1221</f>
        <v>0</v>
      </c>
      <c r="P1220" s="18">
        <f t="shared" ref="P1220:P1230" si="3958">P1221</f>
        <v>0</v>
      </c>
      <c r="Q1220" s="18">
        <f t="shared" ref="Q1220:Q1230" si="3959">Q1221</f>
        <v>0</v>
      </c>
      <c r="R1220" s="18">
        <f t="shared" ref="R1220:R1230" si="3960">R1221</f>
        <v>0</v>
      </c>
      <c r="S1220" s="18">
        <f t="shared" ref="S1220:S1247" si="3961">S1221</f>
        <v>0</v>
      </c>
      <c r="T1220" s="18">
        <f t="shared" si="3876"/>
        <v>5277.8</v>
      </c>
      <c r="U1220" s="18">
        <f t="shared" si="3932"/>
        <v>5277.8</v>
      </c>
      <c r="V1220" s="18">
        <f t="shared" si="3933"/>
        <v>5277.8</v>
      </c>
      <c r="W1220" s="18">
        <f t="shared" ref="W1220:W1250" si="3962">W1221</f>
        <v>0</v>
      </c>
      <c r="X1220" s="18">
        <f t="shared" ref="X1220:X1250" si="3963">X1221</f>
        <v>0</v>
      </c>
      <c r="Y1220" s="18">
        <f t="shared" ref="Y1220:Y1250" si="3964">Y1221</f>
        <v>0</v>
      </c>
      <c r="Z1220" s="18">
        <f t="shared" ref="Z1220:Z1250" si="3965">Z1221</f>
        <v>0</v>
      </c>
      <c r="AA1220" s="18">
        <f t="shared" ref="AA1220:AA1250" si="3966">AA1221</f>
        <v>0</v>
      </c>
      <c r="AB1220" s="18">
        <f t="shared" ref="AB1220:AB1250" si="3967">AB1221</f>
        <v>0</v>
      </c>
      <c r="AC1220" s="18">
        <f t="shared" ref="AC1220:AC1250" si="3968">AC1221</f>
        <v>0</v>
      </c>
      <c r="AD1220" s="18">
        <f t="shared" ref="AD1220:AD1250" si="3969">AD1221</f>
        <v>0</v>
      </c>
      <c r="AE1220" s="18">
        <f t="shared" ref="AE1220:AE1250" si="3970">AE1221</f>
        <v>0</v>
      </c>
      <c r="AF1220" s="41">
        <f t="shared" ref="AF1220:AF1230" si="3971">AF1221</f>
        <v>5277.8</v>
      </c>
      <c r="AG1220" s="41">
        <f t="shared" ref="AG1220:AG1230" si="3972">AG1221</f>
        <v>0</v>
      </c>
      <c r="AH1220" s="41">
        <f t="shared" ref="AH1220:AH1230" si="3973">AH1221</f>
        <v>0</v>
      </c>
      <c r="AI1220" s="41">
        <f t="shared" ref="AI1220:AI1230" si="3974">AI1221</f>
        <v>0</v>
      </c>
      <c r="AJ1220" s="41">
        <f t="shared" ref="AJ1220:AJ1230" si="3975">AJ1221</f>
        <v>0</v>
      </c>
      <c r="AK1220" s="41">
        <f t="shared" ref="AK1220:AK1230" si="3976">AK1221</f>
        <v>0</v>
      </c>
      <c r="AL1220" s="41">
        <f t="shared" ref="AL1220:AL1230" si="3977">AL1221</f>
        <v>5277.7945</v>
      </c>
      <c r="AM1220" s="41">
        <f t="shared" ref="AM1220:AM1230" si="3978">AM1221</f>
        <v>0</v>
      </c>
      <c r="AN1220" s="41">
        <f t="shared" ref="AN1220:AN1230" si="3979">AN1221</f>
        <v>0</v>
      </c>
      <c r="AO1220" s="14">
        <f t="shared" ref="AO1220:AO1230" si="3980">AO1221</f>
        <v>5277.7945</v>
      </c>
      <c r="AP1220" s="42">
        <f t="shared" ref="AP1220:AP1230" si="3981">AP1221</f>
        <v>5277.8</v>
      </c>
      <c r="AQ1220" s="42">
        <f t="shared" ref="AQ1220:AQ1230" si="3982">AQ1221</f>
        <v>0</v>
      </c>
      <c r="AR1220" s="42">
        <f t="shared" ref="AR1220:AR1230" si="3983">AR1221</f>
        <v>0</v>
      </c>
      <c r="AS1220" s="42">
        <f t="shared" ref="AS1220:AS1230" si="3984">AS1221</f>
        <v>0</v>
      </c>
      <c r="AT1220" s="42">
        <f t="shared" ref="AT1220:AT1230" si="3985">AT1221</f>
        <v>0</v>
      </c>
      <c r="AU1220" s="42">
        <f t="shared" si="3878"/>
        <v>5277.8</v>
      </c>
      <c r="AV1220" s="42">
        <f t="shared" si="3879"/>
        <v>0</v>
      </c>
      <c r="AW1220" s="42">
        <f t="shared" si="3880"/>
        <v>5277.8</v>
      </c>
      <c r="AX1220" s="42">
        <f t="shared" si="3881"/>
        <v>5277.8</v>
      </c>
      <c r="AY1220" s="42">
        <f t="shared" si="3882"/>
        <v>5277.8</v>
      </c>
      <c r="AZ1220" s="42">
        <f t="shared" ref="AZ1220:AZ1247" si="3986">AZ1221</f>
        <v>0</v>
      </c>
      <c r="BA1220" s="43">
        <f t="shared" si="3883"/>
        <v>99.999895789912458</v>
      </c>
      <c r="BB1220" s="20"/>
    </row>
    <row r="1221" spans="2:54" x14ac:dyDescent="0.3">
      <c r="B1221" s="38" t="s">
        <v>558</v>
      </c>
      <c r="C1221" s="38" t="s">
        <v>189</v>
      </c>
      <c r="D1221" s="38" t="s">
        <v>189</v>
      </c>
      <c r="E1221" s="39" t="str">
        <f t="shared" si="3874"/>
        <v>0707</v>
      </c>
      <c r="F1221" s="38" t="s">
        <v>164</v>
      </c>
      <c r="G1221" s="39"/>
      <c r="H1221" s="40" t="s">
        <v>49</v>
      </c>
      <c r="I1221" s="18">
        <f t="shared" si="3951"/>
        <v>5277.8</v>
      </c>
      <c r="J1221" s="18">
        <f t="shared" si="3952"/>
        <v>5277.8</v>
      </c>
      <c r="K1221" s="18">
        <f t="shared" si="3953"/>
        <v>5277.8</v>
      </c>
      <c r="L1221" s="18">
        <f t="shared" si="3954"/>
        <v>0</v>
      </c>
      <c r="M1221" s="18">
        <f t="shared" si="3955"/>
        <v>0</v>
      </c>
      <c r="N1221" s="18">
        <f t="shared" si="3956"/>
        <v>0</v>
      </c>
      <c r="O1221" s="18">
        <f t="shared" si="3957"/>
        <v>0</v>
      </c>
      <c r="P1221" s="18">
        <f t="shared" si="3958"/>
        <v>0</v>
      </c>
      <c r="Q1221" s="18">
        <f t="shared" si="3959"/>
        <v>0</v>
      </c>
      <c r="R1221" s="18">
        <f t="shared" si="3960"/>
        <v>0</v>
      </c>
      <c r="S1221" s="18">
        <f t="shared" si="3961"/>
        <v>0</v>
      </c>
      <c r="T1221" s="18">
        <f t="shared" si="3876"/>
        <v>5277.8</v>
      </c>
      <c r="U1221" s="18">
        <f t="shared" si="3932"/>
        <v>5277.8</v>
      </c>
      <c r="V1221" s="18">
        <f t="shared" si="3933"/>
        <v>5277.8</v>
      </c>
      <c r="W1221" s="18">
        <f t="shared" si="3962"/>
        <v>0</v>
      </c>
      <c r="X1221" s="18">
        <f t="shared" si="3963"/>
        <v>0</v>
      </c>
      <c r="Y1221" s="18">
        <f t="shared" si="3964"/>
        <v>0</v>
      </c>
      <c r="Z1221" s="18">
        <f t="shared" si="3965"/>
        <v>0</v>
      </c>
      <c r="AA1221" s="18">
        <f t="shared" si="3966"/>
        <v>0</v>
      </c>
      <c r="AB1221" s="18">
        <f t="shared" si="3967"/>
        <v>0</v>
      </c>
      <c r="AC1221" s="18">
        <f t="shared" si="3968"/>
        <v>0</v>
      </c>
      <c r="AD1221" s="18">
        <f t="shared" si="3969"/>
        <v>0</v>
      </c>
      <c r="AE1221" s="18">
        <f t="shared" si="3970"/>
        <v>0</v>
      </c>
      <c r="AF1221" s="41">
        <f t="shared" si="3971"/>
        <v>5277.8</v>
      </c>
      <c r="AG1221" s="41">
        <f t="shared" si="3972"/>
        <v>0</v>
      </c>
      <c r="AH1221" s="41">
        <f t="shared" si="3973"/>
        <v>0</v>
      </c>
      <c r="AI1221" s="41">
        <f t="shared" si="3974"/>
        <v>0</v>
      </c>
      <c r="AJ1221" s="41">
        <f t="shared" si="3975"/>
        <v>0</v>
      </c>
      <c r="AK1221" s="41">
        <f t="shared" si="3976"/>
        <v>0</v>
      </c>
      <c r="AL1221" s="41">
        <f t="shared" si="3977"/>
        <v>5277.7945</v>
      </c>
      <c r="AM1221" s="41">
        <f t="shared" si="3978"/>
        <v>0</v>
      </c>
      <c r="AN1221" s="41">
        <f t="shared" si="3979"/>
        <v>0</v>
      </c>
      <c r="AO1221" s="42">
        <f t="shared" si="3980"/>
        <v>5277.7945</v>
      </c>
      <c r="AP1221" s="42">
        <f t="shared" si="3981"/>
        <v>5277.8</v>
      </c>
      <c r="AQ1221" s="42">
        <f t="shared" si="3982"/>
        <v>0</v>
      </c>
      <c r="AR1221" s="42">
        <f t="shared" si="3983"/>
        <v>0</v>
      </c>
      <c r="AS1221" s="42">
        <f t="shared" si="3984"/>
        <v>0</v>
      </c>
      <c r="AT1221" s="42">
        <f t="shared" si="3985"/>
        <v>0</v>
      </c>
      <c r="AU1221" s="42">
        <f t="shared" si="3878"/>
        <v>5277.8</v>
      </c>
      <c r="AV1221" s="42">
        <f t="shared" si="3879"/>
        <v>0</v>
      </c>
      <c r="AW1221" s="42">
        <f t="shared" si="3880"/>
        <v>5277.8</v>
      </c>
      <c r="AX1221" s="42">
        <f t="shared" si="3881"/>
        <v>5277.8</v>
      </c>
      <c r="AY1221" s="42">
        <f t="shared" si="3882"/>
        <v>5277.8</v>
      </c>
      <c r="AZ1221" s="42">
        <f t="shared" si="3986"/>
        <v>0</v>
      </c>
      <c r="BA1221" s="43">
        <f t="shared" si="3883"/>
        <v>99.999895789912458</v>
      </c>
      <c r="BB1221" s="20"/>
    </row>
    <row r="1222" spans="2:54" ht="46.8" x14ac:dyDescent="0.3">
      <c r="B1222" s="38" t="s">
        <v>558</v>
      </c>
      <c r="C1222" s="38" t="s">
        <v>189</v>
      </c>
      <c r="D1222" s="38" t="s">
        <v>189</v>
      </c>
      <c r="E1222" s="39" t="str">
        <f t="shared" si="3874"/>
        <v>0707</v>
      </c>
      <c r="F1222" s="38" t="s">
        <v>280</v>
      </c>
      <c r="G1222" s="39"/>
      <c r="H1222" s="40" t="s">
        <v>281</v>
      </c>
      <c r="I1222" s="18">
        <f t="shared" si="3951"/>
        <v>5277.8</v>
      </c>
      <c r="J1222" s="18">
        <f t="shared" si="3952"/>
        <v>5277.8</v>
      </c>
      <c r="K1222" s="18">
        <f t="shared" si="3953"/>
        <v>5277.8</v>
      </c>
      <c r="L1222" s="18">
        <f t="shared" si="3954"/>
        <v>0</v>
      </c>
      <c r="M1222" s="18">
        <f t="shared" si="3955"/>
        <v>0</v>
      </c>
      <c r="N1222" s="18">
        <f t="shared" si="3956"/>
        <v>0</v>
      </c>
      <c r="O1222" s="18">
        <f t="shared" si="3957"/>
        <v>0</v>
      </c>
      <c r="P1222" s="18">
        <f t="shared" si="3958"/>
        <v>0</v>
      </c>
      <c r="Q1222" s="18">
        <f t="shared" si="3959"/>
        <v>0</v>
      </c>
      <c r="R1222" s="18">
        <f t="shared" si="3960"/>
        <v>0</v>
      </c>
      <c r="S1222" s="18">
        <f t="shared" si="3961"/>
        <v>0</v>
      </c>
      <c r="T1222" s="18">
        <f t="shared" si="3876"/>
        <v>5277.8</v>
      </c>
      <c r="U1222" s="18">
        <f t="shared" si="3932"/>
        <v>5277.8</v>
      </c>
      <c r="V1222" s="18">
        <f t="shared" si="3933"/>
        <v>5277.8</v>
      </c>
      <c r="W1222" s="18">
        <f t="shared" si="3962"/>
        <v>0</v>
      </c>
      <c r="X1222" s="18">
        <f t="shared" si="3963"/>
        <v>0</v>
      </c>
      <c r="Y1222" s="18">
        <f t="shared" si="3964"/>
        <v>0</v>
      </c>
      <c r="Z1222" s="18">
        <f t="shared" si="3965"/>
        <v>0</v>
      </c>
      <c r="AA1222" s="18">
        <f t="shared" si="3966"/>
        <v>0</v>
      </c>
      <c r="AB1222" s="18">
        <f t="shared" si="3967"/>
        <v>0</v>
      </c>
      <c r="AC1222" s="18">
        <f t="shared" si="3968"/>
        <v>0</v>
      </c>
      <c r="AD1222" s="18">
        <f t="shared" si="3969"/>
        <v>0</v>
      </c>
      <c r="AE1222" s="18">
        <f t="shared" si="3970"/>
        <v>0</v>
      </c>
      <c r="AF1222" s="41">
        <f t="shared" si="3971"/>
        <v>5277.8</v>
      </c>
      <c r="AG1222" s="41">
        <f t="shared" si="3972"/>
        <v>0</v>
      </c>
      <c r="AH1222" s="41">
        <f t="shared" si="3973"/>
        <v>0</v>
      </c>
      <c r="AI1222" s="41">
        <f t="shared" si="3974"/>
        <v>0</v>
      </c>
      <c r="AJ1222" s="41">
        <f t="shared" si="3975"/>
        <v>0</v>
      </c>
      <c r="AK1222" s="41">
        <f t="shared" si="3976"/>
        <v>0</v>
      </c>
      <c r="AL1222" s="41">
        <f t="shared" si="3977"/>
        <v>5277.7945</v>
      </c>
      <c r="AM1222" s="41">
        <f t="shared" si="3978"/>
        <v>0</v>
      </c>
      <c r="AN1222" s="41">
        <f t="shared" si="3979"/>
        <v>0</v>
      </c>
      <c r="AO1222" s="14">
        <f t="shared" si="3980"/>
        <v>5277.7945</v>
      </c>
      <c r="AP1222" s="42">
        <f t="shared" si="3981"/>
        <v>5277.8</v>
      </c>
      <c r="AQ1222" s="42">
        <f t="shared" si="3982"/>
        <v>0</v>
      </c>
      <c r="AR1222" s="42">
        <f t="shared" si="3983"/>
        <v>0</v>
      </c>
      <c r="AS1222" s="42">
        <f t="shared" si="3984"/>
        <v>0</v>
      </c>
      <c r="AT1222" s="42">
        <f t="shared" si="3985"/>
        <v>0</v>
      </c>
      <c r="AU1222" s="42">
        <f t="shared" si="3878"/>
        <v>5277.8</v>
      </c>
      <c r="AV1222" s="42">
        <f t="shared" si="3879"/>
        <v>0</v>
      </c>
      <c r="AW1222" s="42">
        <f t="shared" si="3880"/>
        <v>5277.8</v>
      </c>
      <c r="AX1222" s="42">
        <f t="shared" si="3881"/>
        <v>5277.8</v>
      </c>
      <c r="AY1222" s="42">
        <f t="shared" si="3882"/>
        <v>5277.8</v>
      </c>
      <c r="AZ1222" s="42">
        <f t="shared" si="3986"/>
        <v>0</v>
      </c>
      <c r="BA1222" s="43">
        <f t="shared" si="3883"/>
        <v>99.999895789912458</v>
      </c>
      <c r="BB1222" s="20"/>
    </row>
    <row r="1223" spans="2:54" ht="62.4" x14ac:dyDescent="0.3">
      <c r="B1223" s="38" t="s">
        <v>558</v>
      </c>
      <c r="C1223" s="38" t="s">
        <v>189</v>
      </c>
      <c r="D1223" s="38" t="s">
        <v>189</v>
      </c>
      <c r="E1223" s="39" t="str">
        <f t="shared" si="3874"/>
        <v>0707</v>
      </c>
      <c r="F1223" s="38" t="s">
        <v>540</v>
      </c>
      <c r="G1223" s="39"/>
      <c r="H1223" s="40" t="s">
        <v>541</v>
      </c>
      <c r="I1223" s="18">
        <f t="shared" si="3951"/>
        <v>5277.8</v>
      </c>
      <c r="J1223" s="18">
        <f t="shared" si="3952"/>
        <v>5277.8</v>
      </c>
      <c r="K1223" s="18">
        <f t="shared" si="3953"/>
        <v>5277.8</v>
      </c>
      <c r="L1223" s="18">
        <f t="shared" si="3954"/>
        <v>0</v>
      </c>
      <c r="M1223" s="18">
        <f t="shared" si="3955"/>
        <v>0</v>
      </c>
      <c r="N1223" s="18">
        <f t="shared" si="3956"/>
        <v>0</v>
      </c>
      <c r="O1223" s="18">
        <f t="shared" si="3957"/>
        <v>0</v>
      </c>
      <c r="P1223" s="18">
        <f t="shared" si="3958"/>
        <v>0</v>
      </c>
      <c r="Q1223" s="18">
        <f t="shared" si="3959"/>
        <v>0</v>
      </c>
      <c r="R1223" s="18">
        <f t="shared" si="3960"/>
        <v>0</v>
      </c>
      <c r="S1223" s="18">
        <f t="shared" si="3961"/>
        <v>0</v>
      </c>
      <c r="T1223" s="18">
        <f t="shared" si="3876"/>
        <v>5277.8</v>
      </c>
      <c r="U1223" s="18">
        <f t="shared" si="3932"/>
        <v>5277.8</v>
      </c>
      <c r="V1223" s="18">
        <f t="shared" si="3933"/>
        <v>5277.8</v>
      </c>
      <c r="W1223" s="18">
        <f t="shared" si="3962"/>
        <v>0</v>
      </c>
      <c r="X1223" s="18">
        <f t="shared" si="3963"/>
        <v>0</v>
      </c>
      <c r="Y1223" s="18">
        <f t="shared" si="3964"/>
        <v>0</v>
      </c>
      <c r="Z1223" s="18">
        <f t="shared" si="3965"/>
        <v>0</v>
      </c>
      <c r="AA1223" s="18">
        <f t="shared" si="3966"/>
        <v>0</v>
      </c>
      <c r="AB1223" s="18">
        <f t="shared" si="3967"/>
        <v>0</v>
      </c>
      <c r="AC1223" s="18">
        <f t="shared" si="3968"/>
        <v>0</v>
      </c>
      <c r="AD1223" s="18">
        <f t="shared" si="3969"/>
        <v>0</v>
      </c>
      <c r="AE1223" s="18">
        <f t="shared" si="3970"/>
        <v>0</v>
      </c>
      <c r="AF1223" s="41">
        <f t="shared" si="3971"/>
        <v>5277.8</v>
      </c>
      <c r="AG1223" s="41">
        <f t="shared" si="3972"/>
        <v>0</v>
      </c>
      <c r="AH1223" s="41">
        <f t="shared" si="3973"/>
        <v>0</v>
      </c>
      <c r="AI1223" s="41">
        <f t="shared" si="3974"/>
        <v>0</v>
      </c>
      <c r="AJ1223" s="41">
        <f t="shared" si="3975"/>
        <v>0</v>
      </c>
      <c r="AK1223" s="41">
        <f t="shared" si="3976"/>
        <v>0</v>
      </c>
      <c r="AL1223" s="41">
        <f t="shared" si="3977"/>
        <v>5277.7945</v>
      </c>
      <c r="AM1223" s="41">
        <f t="shared" si="3978"/>
        <v>0</v>
      </c>
      <c r="AN1223" s="41">
        <f t="shared" si="3979"/>
        <v>0</v>
      </c>
      <c r="AO1223" s="42">
        <f t="shared" si="3980"/>
        <v>5277.7945</v>
      </c>
      <c r="AP1223" s="42">
        <f t="shared" si="3981"/>
        <v>5277.8</v>
      </c>
      <c r="AQ1223" s="42">
        <f t="shared" si="3982"/>
        <v>0</v>
      </c>
      <c r="AR1223" s="42">
        <f t="shared" si="3983"/>
        <v>0</v>
      </c>
      <c r="AS1223" s="42">
        <f t="shared" si="3984"/>
        <v>0</v>
      </c>
      <c r="AT1223" s="42">
        <f t="shared" si="3985"/>
        <v>0</v>
      </c>
      <c r="AU1223" s="42">
        <f t="shared" si="3878"/>
        <v>5277.8</v>
      </c>
      <c r="AV1223" s="42">
        <f t="shared" si="3879"/>
        <v>0</v>
      </c>
      <c r="AW1223" s="42">
        <f t="shared" si="3880"/>
        <v>5277.8</v>
      </c>
      <c r="AX1223" s="42">
        <f t="shared" si="3881"/>
        <v>5277.8</v>
      </c>
      <c r="AY1223" s="42">
        <f t="shared" si="3882"/>
        <v>5277.8</v>
      </c>
      <c r="AZ1223" s="42">
        <f t="shared" si="3986"/>
        <v>0</v>
      </c>
      <c r="BA1223" s="43">
        <f t="shared" si="3883"/>
        <v>99.999895789912458</v>
      </c>
      <c r="BB1223" s="20"/>
    </row>
    <row r="1224" spans="2:54" ht="31.2" x14ac:dyDescent="0.3">
      <c r="B1224" s="38" t="s">
        <v>558</v>
      </c>
      <c r="C1224" s="38" t="s">
        <v>189</v>
      </c>
      <c r="D1224" s="38" t="s">
        <v>189</v>
      </c>
      <c r="E1224" s="39" t="str">
        <f t="shared" si="3874"/>
        <v>0707</v>
      </c>
      <c r="F1224" s="38" t="s">
        <v>540</v>
      </c>
      <c r="G1224" s="38" t="s">
        <v>150</v>
      </c>
      <c r="H1224" s="40" t="s">
        <v>151</v>
      </c>
      <c r="I1224" s="18">
        <v>5277.8</v>
      </c>
      <c r="J1224" s="18">
        <v>5277.8</v>
      </c>
      <c r="K1224" s="18">
        <v>5277.8</v>
      </c>
      <c r="L1224" s="18"/>
      <c r="M1224" s="18"/>
      <c r="N1224" s="18"/>
      <c r="O1224" s="18">
        <v>0</v>
      </c>
      <c r="P1224" s="18">
        <v>0</v>
      </c>
      <c r="Q1224" s="18">
        <v>0</v>
      </c>
      <c r="R1224" s="18">
        <v>0</v>
      </c>
      <c r="S1224" s="18"/>
      <c r="T1224" s="18">
        <f t="shared" si="3876"/>
        <v>5277.8</v>
      </c>
      <c r="U1224" s="18">
        <f t="shared" si="3932"/>
        <v>5277.8</v>
      </c>
      <c r="V1224" s="18">
        <f t="shared" si="3933"/>
        <v>5277.8</v>
      </c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41">
        <v>5277.8</v>
      </c>
      <c r="AG1224" s="41"/>
      <c r="AH1224" s="41">
        <v>0</v>
      </c>
      <c r="AI1224" s="41">
        <v>0</v>
      </c>
      <c r="AJ1224" s="41">
        <v>0</v>
      </c>
      <c r="AK1224" s="41">
        <v>0</v>
      </c>
      <c r="AL1224" s="41">
        <v>5277.7945</v>
      </c>
      <c r="AM1224" s="41">
        <v>0</v>
      </c>
      <c r="AN1224" s="41">
        <v>0</v>
      </c>
      <c r="AO1224" s="14">
        <v>5277.7945</v>
      </c>
      <c r="AP1224" s="42">
        <v>5277.8</v>
      </c>
      <c r="AQ1224" s="42">
        <v>0</v>
      </c>
      <c r="AR1224" s="42">
        <v>0</v>
      </c>
      <c r="AS1224" s="42">
        <v>0</v>
      </c>
      <c r="AT1224" s="42">
        <v>0</v>
      </c>
      <c r="AU1224" s="42">
        <f t="shared" si="3878"/>
        <v>5277.8</v>
      </c>
      <c r="AV1224" s="42">
        <f t="shared" si="3879"/>
        <v>0</v>
      </c>
      <c r="AW1224" s="42">
        <f t="shared" si="3880"/>
        <v>5277.8</v>
      </c>
      <c r="AX1224" s="42">
        <f t="shared" si="3881"/>
        <v>5277.8</v>
      </c>
      <c r="AY1224" s="42">
        <f t="shared" si="3882"/>
        <v>5277.8</v>
      </c>
      <c r="AZ1224" s="42"/>
      <c r="BA1224" s="43">
        <f t="shared" si="3883"/>
        <v>99.999895789912458</v>
      </c>
      <c r="BB1224" s="44"/>
    </row>
    <row r="1225" spans="2:54" ht="46.8" x14ac:dyDescent="0.3">
      <c r="B1225" s="38" t="s">
        <v>558</v>
      </c>
      <c r="C1225" s="38" t="s">
        <v>189</v>
      </c>
      <c r="D1225" s="38" t="s">
        <v>189</v>
      </c>
      <c r="E1225" s="39" t="str">
        <f t="shared" si="3874"/>
        <v>0707</v>
      </c>
      <c r="F1225" s="38" t="s">
        <v>258</v>
      </c>
      <c r="G1225" s="39"/>
      <c r="H1225" s="40" t="s">
        <v>259</v>
      </c>
      <c r="I1225" s="18">
        <f t="shared" si="3951"/>
        <v>550</v>
      </c>
      <c r="J1225" s="18">
        <f t="shared" si="3952"/>
        <v>550</v>
      </c>
      <c r="K1225" s="18">
        <f t="shared" si="3953"/>
        <v>550</v>
      </c>
      <c r="L1225" s="18">
        <f t="shared" si="3954"/>
        <v>0</v>
      </c>
      <c r="M1225" s="18">
        <f t="shared" si="3955"/>
        <v>0</v>
      </c>
      <c r="N1225" s="18">
        <f t="shared" si="3956"/>
        <v>0</v>
      </c>
      <c r="O1225" s="18">
        <f t="shared" si="3957"/>
        <v>0</v>
      </c>
      <c r="P1225" s="18">
        <f t="shared" si="3958"/>
        <v>0</v>
      </c>
      <c r="Q1225" s="18">
        <f t="shared" si="3959"/>
        <v>0</v>
      </c>
      <c r="R1225" s="18">
        <f t="shared" si="3960"/>
        <v>0</v>
      </c>
      <c r="S1225" s="18">
        <f t="shared" si="3961"/>
        <v>0</v>
      </c>
      <c r="T1225" s="18">
        <f t="shared" si="3876"/>
        <v>550</v>
      </c>
      <c r="U1225" s="18">
        <f t="shared" si="3932"/>
        <v>550</v>
      </c>
      <c r="V1225" s="18">
        <f t="shared" si="3933"/>
        <v>550</v>
      </c>
      <c r="W1225" s="18">
        <f t="shared" si="3962"/>
        <v>0</v>
      </c>
      <c r="X1225" s="18">
        <f t="shared" si="3963"/>
        <v>0</v>
      </c>
      <c r="Y1225" s="18">
        <f t="shared" si="3964"/>
        <v>0</v>
      </c>
      <c r="Z1225" s="18">
        <f t="shared" si="3965"/>
        <v>0</v>
      </c>
      <c r="AA1225" s="18">
        <f t="shared" si="3966"/>
        <v>0</v>
      </c>
      <c r="AB1225" s="18">
        <f t="shared" si="3967"/>
        <v>0</v>
      </c>
      <c r="AC1225" s="18">
        <f t="shared" si="3968"/>
        <v>0</v>
      </c>
      <c r="AD1225" s="18">
        <f t="shared" si="3969"/>
        <v>0</v>
      </c>
      <c r="AE1225" s="18">
        <f t="shared" si="3970"/>
        <v>0</v>
      </c>
      <c r="AF1225" s="41">
        <f t="shared" si="3971"/>
        <v>550</v>
      </c>
      <c r="AG1225" s="41">
        <f t="shared" si="3972"/>
        <v>0</v>
      </c>
      <c r="AH1225" s="41">
        <f t="shared" si="3973"/>
        <v>0</v>
      </c>
      <c r="AI1225" s="41">
        <f t="shared" si="3974"/>
        <v>0</v>
      </c>
      <c r="AJ1225" s="41">
        <f t="shared" si="3975"/>
        <v>0</v>
      </c>
      <c r="AK1225" s="41">
        <f t="shared" si="3976"/>
        <v>0</v>
      </c>
      <c r="AL1225" s="41">
        <f t="shared" si="3977"/>
        <v>550</v>
      </c>
      <c r="AM1225" s="41">
        <f t="shared" si="3978"/>
        <v>0</v>
      </c>
      <c r="AN1225" s="41">
        <f t="shared" si="3979"/>
        <v>0</v>
      </c>
      <c r="AO1225" s="42">
        <f t="shared" si="3980"/>
        <v>550</v>
      </c>
      <c r="AP1225" s="42">
        <f t="shared" si="3981"/>
        <v>550</v>
      </c>
      <c r="AQ1225" s="42">
        <f t="shared" si="3982"/>
        <v>0</v>
      </c>
      <c r="AR1225" s="42">
        <f t="shared" si="3983"/>
        <v>0</v>
      </c>
      <c r="AS1225" s="42">
        <f t="shared" si="3984"/>
        <v>0</v>
      </c>
      <c r="AT1225" s="42">
        <f t="shared" si="3985"/>
        <v>0</v>
      </c>
      <c r="AU1225" s="42">
        <f t="shared" si="3878"/>
        <v>550</v>
      </c>
      <c r="AV1225" s="42">
        <f t="shared" si="3879"/>
        <v>0</v>
      </c>
      <c r="AW1225" s="42">
        <f t="shared" si="3880"/>
        <v>550</v>
      </c>
      <c r="AX1225" s="42">
        <f t="shared" si="3881"/>
        <v>550</v>
      </c>
      <c r="AY1225" s="42">
        <f t="shared" si="3882"/>
        <v>550</v>
      </c>
      <c r="AZ1225" s="42">
        <f t="shared" si="3986"/>
        <v>0</v>
      </c>
      <c r="BA1225" s="43">
        <f t="shared" si="3883"/>
        <v>100</v>
      </c>
      <c r="BB1225" s="20"/>
    </row>
    <row r="1226" spans="2:54" x14ac:dyDescent="0.3">
      <c r="B1226" s="38" t="s">
        <v>558</v>
      </c>
      <c r="C1226" s="38" t="s">
        <v>189</v>
      </c>
      <c r="D1226" s="38" t="s">
        <v>189</v>
      </c>
      <c r="E1226" s="39" t="str">
        <f t="shared" si="3874"/>
        <v>0707</v>
      </c>
      <c r="F1226" s="38" t="s">
        <v>260</v>
      </c>
      <c r="G1226" s="39"/>
      <c r="H1226" s="40" t="s">
        <v>49</v>
      </c>
      <c r="I1226" s="18">
        <f t="shared" si="3951"/>
        <v>550</v>
      </c>
      <c r="J1226" s="18">
        <f t="shared" si="3952"/>
        <v>550</v>
      </c>
      <c r="K1226" s="18">
        <f t="shared" si="3953"/>
        <v>550</v>
      </c>
      <c r="L1226" s="18">
        <f t="shared" si="3954"/>
        <v>0</v>
      </c>
      <c r="M1226" s="18">
        <f t="shared" si="3955"/>
        <v>0</v>
      </c>
      <c r="N1226" s="18">
        <f t="shared" si="3956"/>
        <v>0</v>
      </c>
      <c r="O1226" s="18">
        <f t="shared" si="3957"/>
        <v>0</v>
      </c>
      <c r="P1226" s="18">
        <f t="shared" si="3958"/>
        <v>0</v>
      </c>
      <c r="Q1226" s="18">
        <f t="shared" si="3959"/>
        <v>0</v>
      </c>
      <c r="R1226" s="18">
        <f t="shared" si="3960"/>
        <v>0</v>
      </c>
      <c r="S1226" s="18">
        <f t="shared" si="3961"/>
        <v>0</v>
      </c>
      <c r="T1226" s="18">
        <f t="shared" si="3876"/>
        <v>550</v>
      </c>
      <c r="U1226" s="18">
        <f t="shared" si="3932"/>
        <v>550</v>
      </c>
      <c r="V1226" s="18">
        <f t="shared" si="3933"/>
        <v>550</v>
      </c>
      <c r="W1226" s="18">
        <f t="shared" si="3962"/>
        <v>0</v>
      </c>
      <c r="X1226" s="18">
        <f t="shared" si="3963"/>
        <v>0</v>
      </c>
      <c r="Y1226" s="18">
        <f t="shared" si="3964"/>
        <v>0</v>
      </c>
      <c r="Z1226" s="18">
        <f t="shared" si="3965"/>
        <v>0</v>
      </c>
      <c r="AA1226" s="18">
        <f t="shared" si="3966"/>
        <v>0</v>
      </c>
      <c r="AB1226" s="18">
        <f t="shared" si="3967"/>
        <v>0</v>
      </c>
      <c r="AC1226" s="18">
        <f t="shared" si="3968"/>
        <v>0</v>
      </c>
      <c r="AD1226" s="18">
        <f t="shared" si="3969"/>
        <v>0</v>
      </c>
      <c r="AE1226" s="18">
        <f t="shared" si="3970"/>
        <v>0</v>
      </c>
      <c r="AF1226" s="41">
        <f t="shared" si="3971"/>
        <v>550</v>
      </c>
      <c r="AG1226" s="41">
        <f t="shared" si="3972"/>
        <v>0</v>
      </c>
      <c r="AH1226" s="41">
        <f t="shared" si="3973"/>
        <v>0</v>
      </c>
      <c r="AI1226" s="41">
        <f t="shared" si="3974"/>
        <v>0</v>
      </c>
      <c r="AJ1226" s="41">
        <f t="shared" si="3975"/>
        <v>0</v>
      </c>
      <c r="AK1226" s="41">
        <f t="shared" si="3976"/>
        <v>0</v>
      </c>
      <c r="AL1226" s="41">
        <f t="shared" si="3977"/>
        <v>550</v>
      </c>
      <c r="AM1226" s="41">
        <f t="shared" si="3978"/>
        <v>0</v>
      </c>
      <c r="AN1226" s="41">
        <f t="shared" si="3979"/>
        <v>0</v>
      </c>
      <c r="AO1226" s="14">
        <f t="shared" si="3980"/>
        <v>550</v>
      </c>
      <c r="AP1226" s="42">
        <f t="shared" si="3981"/>
        <v>550</v>
      </c>
      <c r="AQ1226" s="42">
        <f t="shared" si="3982"/>
        <v>0</v>
      </c>
      <c r="AR1226" s="42">
        <f t="shared" si="3983"/>
        <v>0</v>
      </c>
      <c r="AS1226" s="42">
        <f t="shared" si="3984"/>
        <v>0</v>
      </c>
      <c r="AT1226" s="42">
        <f t="shared" si="3985"/>
        <v>0</v>
      </c>
      <c r="AU1226" s="42">
        <f t="shared" si="3878"/>
        <v>550</v>
      </c>
      <c r="AV1226" s="42">
        <f t="shared" si="3879"/>
        <v>0</v>
      </c>
      <c r="AW1226" s="42">
        <f t="shared" si="3880"/>
        <v>550</v>
      </c>
      <c r="AX1226" s="42">
        <f t="shared" si="3881"/>
        <v>550</v>
      </c>
      <c r="AY1226" s="42">
        <f t="shared" si="3882"/>
        <v>550</v>
      </c>
      <c r="AZ1226" s="42">
        <f t="shared" si="3986"/>
        <v>0</v>
      </c>
      <c r="BA1226" s="43">
        <f t="shared" si="3883"/>
        <v>100</v>
      </c>
      <c r="BB1226" s="20"/>
    </row>
    <row r="1227" spans="2:54" ht="31.2" x14ac:dyDescent="0.3">
      <c r="B1227" s="38" t="s">
        <v>558</v>
      </c>
      <c r="C1227" s="38" t="s">
        <v>189</v>
      </c>
      <c r="D1227" s="38" t="s">
        <v>189</v>
      </c>
      <c r="E1227" s="39" t="str">
        <f t="shared" si="3874"/>
        <v>0707</v>
      </c>
      <c r="F1227" s="38" t="s">
        <v>299</v>
      </c>
      <c r="G1227" s="39"/>
      <c r="H1227" s="40" t="s">
        <v>300</v>
      </c>
      <c r="I1227" s="18">
        <f t="shared" si="3951"/>
        <v>550</v>
      </c>
      <c r="J1227" s="18">
        <f t="shared" si="3952"/>
        <v>550</v>
      </c>
      <c r="K1227" s="18">
        <f t="shared" si="3953"/>
        <v>550</v>
      </c>
      <c r="L1227" s="18">
        <f t="shared" si="3954"/>
        <v>0</v>
      </c>
      <c r="M1227" s="18">
        <f t="shared" si="3955"/>
        <v>0</v>
      </c>
      <c r="N1227" s="18">
        <f t="shared" si="3956"/>
        <v>0</v>
      </c>
      <c r="O1227" s="18">
        <f t="shared" si="3957"/>
        <v>0</v>
      </c>
      <c r="P1227" s="18">
        <f t="shared" si="3958"/>
        <v>0</v>
      </c>
      <c r="Q1227" s="18">
        <f t="shared" si="3959"/>
        <v>0</v>
      </c>
      <c r="R1227" s="18">
        <f t="shared" si="3960"/>
        <v>0</v>
      </c>
      <c r="S1227" s="18">
        <f t="shared" si="3961"/>
        <v>0</v>
      </c>
      <c r="T1227" s="18">
        <f t="shared" si="3876"/>
        <v>550</v>
      </c>
      <c r="U1227" s="18">
        <f t="shared" si="3932"/>
        <v>550</v>
      </c>
      <c r="V1227" s="18">
        <f t="shared" si="3933"/>
        <v>550</v>
      </c>
      <c r="W1227" s="18">
        <f t="shared" si="3962"/>
        <v>0</v>
      </c>
      <c r="X1227" s="18">
        <f t="shared" si="3963"/>
        <v>0</v>
      </c>
      <c r="Y1227" s="18">
        <f t="shared" si="3964"/>
        <v>0</v>
      </c>
      <c r="Z1227" s="18">
        <f t="shared" si="3965"/>
        <v>0</v>
      </c>
      <c r="AA1227" s="18">
        <f t="shared" si="3966"/>
        <v>0</v>
      </c>
      <c r="AB1227" s="18">
        <f t="shared" si="3967"/>
        <v>0</v>
      </c>
      <c r="AC1227" s="18">
        <f t="shared" si="3968"/>
        <v>0</v>
      </c>
      <c r="AD1227" s="18">
        <f t="shared" si="3969"/>
        <v>0</v>
      </c>
      <c r="AE1227" s="18">
        <f t="shared" si="3970"/>
        <v>0</v>
      </c>
      <c r="AF1227" s="41">
        <f t="shared" si="3971"/>
        <v>550</v>
      </c>
      <c r="AG1227" s="41">
        <f t="shared" si="3972"/>
        <v>0</v>
      </c>
      <c r="AH1227" s="41">
        <f t="shared" si="3973"/>
        <v>0</v>
      </c>
      <c r="AI1227" s="41">
        <f t="shared" si="3974"/>
        <v>0</v>
      </c>
      <c r="AJ1227" s="41">
        <f t="shared" si="3975"/>
        <v>0</v>
      </c>
      <c r="AK1227" s="41">
        <f t="shared" si="3976"/>
        <v>0</v>
      </c>
      <c r="AL1227" s="41">
        <f t="shared" si="3977"/>
        <v>550</v>
      </c>
      <c r="AM1227" s="41">
        <f t="shared" si="3978"/>
        <v>0</v>
      </c>
      <c r="AN1227" s="41">
        <f t="shared" si="3979"/>
        <v>0</v>
      </c>
      <c r="AO1227" s="42">
        <f t="shared" si="3980"/>
        <v>550</v>
      </c>
      <c r="AP1227" s="42">
        <f t="shared" si="3981"/>
        <v>550</v>
      </c>
      <c r="AQ1227" s="42">
        <f t="shared" si="3982"/>
        <v>0</v>
      </c>
      <c r="AR1227" s="42">
        <f t="shared" si="3983"/>
        <v>0</v>
      </c>
      <c r="AS1227" s="42">
        <f t="shared" si="3984"/>
        <v>0</v>
      </c>
      <c r="AT1227" s="42">
        <f t="shared" si="3985"/>
        <v>0</v>
      </c>
      <c r="AU1227" s="42">
        <f t="shared" si="3878"/>
        <v>550</v>
      </c>
      <c r="AV1227" s="42">
        <f t="shared" si="3879"/>
        <v>0</v>
      </c>
      <c r="AW1227" s="42">
        <f t="shared" si="3880"/>
        <v>550</v>
      </c>
      <c r="AX1227" s="42">
        <f t="shared" si="3881"/>
        <v>550</v>
      </c>
      <c r="AY1227" s="42">
        <f t="shared" si="3882"/>
        <v>550</v>
      </c>
      <c r="AZ1227" s="42">
        <f t="shared" si="3986"/>
        <v>0</v>
      </c>
      <c r="BA1227" s="43">
        <f t="shared" si="3883"/>
        <v>100</v>
      </c>
      <c r="BB1227" s="20"/>
    </row>
    <row r="1228" spans="2:54" ht="46.8" x14ac:dyDescent="0.3">
      <c r="B1228" s="38" t="s">
        <v>558</v>
      </c>
      <c r="C1228" s="38" t="s">
        <v>189</v>
      </c>
      <c r="D1228" s="38" t="s">
        <v>189</v>
      </c>
      <c r="E1228" s="39" t="str">
        <f t="shared" si="3874"/>
        <v>0707</v>
      </c>
      <c r="F1228" s="38" t="s">
        <v>542</v>
      </c>
      <c r="G1228" s="39"/>
      <c r="H1228" s="40" t="s">
        <v>543</v>
      </c>
      <c r="I1228" s="18">
        <f t="shared" si="3951"/>
        <v>550</v>
      </c>
      <c r="J1228" s="18">
        <f t="shared" si="3952"/>
        <v>550</v>
      </c>
      <c r="K1228" s="18">
        <f t="shared" si="3953"/>
        <v>550</v>
      </c>
      <c r="L1228" s="18">
        <f t="shared" si="3954"/>
        <v>0</v>
      </c>
      <c r="M1228" s="18">
        <f t="shared" si="3955"/>
        <v>0</v>
      </c>
      <c r="N1228" s="18">
        <f t="shared" si="3956"/>
        <v>0</v>
      </c>
      <c r="O1228" s="18">
        <f t="shared" si="3957"/>
        <v>0</v>
      </c>
      <c r="P1228" s="18">
        <f t="shared" si="3958"/>
        <v>0</v>
      </c>
      <c r="Q1228" s="18">
        <f t="shared" si="3959"/>
        <v>0</v>
      </c>
      <c r="R1228" s="18">
        <f t="shared" si="3960"/>
        <v>0</v>
      </c>
      <c r="S1228" s="18">
        <f t="shared" si="3961"/>
        <v>0</v>
      </c>
      <c r="T1228" s="18">
        <f t="shared" si="3876"/>
        <v>550</v>
      </c>
      <c r="U1228" s="18">
        <f t="shared" si="3932"/>
        <v>550</v>
      </c>
      <c r="V1228" s="18">
        <f t="shared" si="3933"/>
        <v>550</v>
      </c>
      <c r="W1228" s="18">
        <f t="shared" si="3962"/>
        <v>0</v>
      </c>
      <c r="X1228" s="18">
        <f t="shared" si="3963"/>
        <v>0</v>
      </c>
      <c r="Y1228" s="18">
        <f t="shared" si="3964"/>
        <v>0</v>
      </c>
      <c r="Z1228" s="18">
        <f t="shared" si="3965"/>
        <v>0</v>
      </c>
      <c r="AA1228" s="18">
        <f t="shared" si="3966"/>
        <v>0</v>
      </c>
      <c r="AB1228" s="18">
        <f t="shared" si="3967"/>
        <v>0</v>
      </c>
      <c r="AC1228" s="18">
        <f t="shared" si="3968"/>
        <v>0</v>
      </c>
      <c r="AD1228" s="18">
        <f t="shared" si="3969"/>
        <v>0</v>
      </c>
      <c r="AE1228" s="18">
        <f t="shared" si="3970"/>
        <v>0</v>
      </c>
      <c r="AF1228" s="41">
        <f t="shared" si="3971"/>
        <v>550</v>
      </c>
      <c r="AG1228" s="41">
        <f t="shared" si="3972"/>
        <v>0</v>
      </c>
      <c r="AH1228" s="41">
        <f t="shared" si="3973"/>
        <v>0</v>
      </c>
      <c r="AI1228" s="41">
        <f t="shared" si="3974"/>
        <v>0</v>
      </c>
      <c r="AJ1228" s="41">
        <f t="shared" si="3975"/>
        <v>0</v>
      </c>
      <c r="AK1228" s="41">
        <f t="shared" si="3976"/>
        <v>0</v>
      </c>
      <c r="AL1228" s="41">
        <f t="shared" si="3977"/>
        <v>550</v>
      </c>
      <c r="AM1228" s="41">
        <f t="shared" si="3978"/>
        <v>0</v>
      </c>
      <c r="AN1228" s="41">
        <f t="shared" si="3979"/>
        <v>0</v>
      </c>
      <c r="AO1228" s="14">
        <f t="shared" si="3980"/>
        <v>550</v>
      </c>
      <c r="AP1228" s="42">
        <f t="shared" si="3981"/>
        <v>550</v>
      </c>
      <c r="AQ1228" s="42">
        <f t="shared" si="3982"/>
        <v>0</v>
      </c>
      <c r="AR1228" s="42">
        <f t="shared" si="3983"/>
        <v>0</v>
      </c>
      <c r="AS1228" s="42">
        <f t="shared" si="3984"/>
        <v>0</v>
      </c>
      <c r="AT1228" s="42">
        <f t="shared" si="3985"/>
        <v>0</v>
      </c>
      <c r="AU1228" s="42">
        <f t="shared" si="3878"/>
        <v>550</v>
      </c>
      <c r="AV1228" s="42">
        <f t="shared" si="3879"/>
        <v>0</v>
      </c>
      <c r="AW1228" s="42">
        <f t="shared" si="3880"/>
        <v>550</v>
      </c>
      <c r="AX1228" s="42">
        <f t="shared" si="3881"/>
        <v>550</v>
      </c>
      <c r="AY1228" s="42">
        <f t="shared" si="3882"/>
        <v>550</v>
      </c>
      <c r="AZ1228" s="42">
        <f t="shared" si="3986"/>
        <v>0</v>
      </c>
      <c r="BA1228" s="43">
        <f t="shared" si="3883"/>
        <v>100</v>
      </c>
      <c r="BB1228" s="20"/>
    </row>
    <row r="1229" spans="2:54" ht="31.2" x14ac:dyDescent="0.3">
      <c r="B1229" s="38" t="s">
        <v>558</v>
      </c>
      <c r="C1229" s="38" t="s">
        <v>189</v>
      </c>
      <c r="D1229" s="38" t="s">
        <v>189</v>
      </c>
      <c r="E1229" s="39" t="str">
        <f t="shared" si="3874"/>
        <v>0707</v>
      </c>
      <c r="F1229" s="38" t="s">
        <v>542</v>
      </c>
      <c r="G1229" s="38" t="s">
        <v>54</v>
      </c>
      <c r="H1229" s="40" t="s">
        <v>55</v>
      </c>
      <c r="I1229" s="18">
        <v>550</v>
      </c>
      <c r="J1229" s="18">
        <v>550</v>
      </c>
      <c r="K1229" s="18">
        <v>550</v>
      </c>
      <c r="L1229" s="18"/>
      <c r="M1229" s="18"/>
      <c r="N1229" s="18"/>
      <c r="O1229" s="18">
        <v>0</v>
      </c>
      <c r="P1229" s="18">
        <v>0</v>
      </c>
      <c r="Q1229" s="18">
        <v>0</v>
      </c>
      <c r="R1229" s="18">
        <v>0</v>
      </c>
      <c r="S1229" s="18"/>
      <c r="T1229" s="18">
        <f t="shared" si="3876"/>
        <v>550</v>
      </c>
      <c r="U1229" s="18">
        <f t="shared" si="3932"/>
        <v>550</v>
      </c>
      <c r="V1229" s="18">
        <f t="shared" si="3933"/>
        <v>550</v>
      </c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41">
        <v>550</v>
      </c>
      <c r="AG1229" s="41"/>
      <c r="AH1229" s="41">
        <v>0</v>
      </c>
      <c r="AI1229" s="41">
        <v>0</v>
      </c>
      <c r="AJ1229" s="41">
        <v>0</v>
      </c>
      <c r="AK1229" s="41">
        <v>0</v>
      </c>
      <c r="AL1229" s="41">
        <v>550</v>
      </c>
      <c r="AM1229" s="41">
        <v>0</v>
      </c>
      <c r="AN1229" s="41">
        <v>0</v>
      </c>
      <c r="AO1229" s="42">
        <v>550</v>
      </c>
      <c r="AP1229" s="42">
        <v>550</v>
      </c>
      <c r="AQ1229" s="42">
        <v>0</v>
      </c>
      <c r="AR1229" s="42">
        <v>0</v>
      </c>
      <c r="AS1229" s="42">
        <v>0</v>
      </c>
      <c r="AT1229" s="42">
        <v>0</v>
      </c>
      <c r="AU1229" s="42">
        <f t="shared" si="3878"/>
        <v>550</v>
      </c>
      <c r="AV1229" s="42">
        <f t="shared" si="3879"/>
        <v>0</v>
      </c>
      <c r="AW1229" s="42">
        <f t="shared" si="3880"/>
        <v>550</v>
      </c>
      <c r="AX1229" s="42">
        <f t="shared" si="3881"/>
        <v>550</v>
      </c>
      <c r="AY1229" s="42">
        <f t="shared" si="3882"/>
        <v>550</v>
      </c>
      <c r="AZ1229" s="42"/>
      <c r="BA1229" s="43">
        <f t="shared" si="3883"/>
        <v>100</v>
      </c>
      <c r="BB1229" s="44"/>
    </row>
    <row r="1230" spans="2:54" s="21" customFormat="1" x14ac:dyDescent="0.3">
      <c r="B1230" s="22" t="s">
        <v>558</v>
      </c>
      <c r="C1230" s="22" t="s">
        <v>103</v>
      </c>
      <c r="D1230" s="22"/>
      <c r="E1230" s="23" t="str">
        <f t="shared" si="3874"/>
        <v>08</v>
      </c>
      <c r="F1230" s="22"/>
      <c r="G1230" s="22"/>
      <c r="H1230" s="24" t="s">
        <v>104</v>
      </c>
      <c r="I1230" s="25">
        <f t="shared" si="3951"/>
        <v>2952.6</v>
      </c>
      <c r="J1230" s="25">
        <f t="shared" si="3952"/>
        <v>3552.6</v>
      </c>
      <c r="K1230" s="25">
        <f t="shared" si="3953"/>
        <v>3552.6</v>
      </c>
      <c r="L1230" s="25">
        <f t="shared" si="3954"/>
        <v>0</v>
      </c>
      <c r="M1230" s="25">
        <f t="shared" si="3955"/>
        <v>0</v>
      </c>
      <c r="N1230" s="25">
        <f t="shared" si="3956"/>
        <v>0</v>
      </c>
      <c r="O1230" s="25">
        <f t="shared" si="3957"/>
        <v>0</v>
      </c>
      <c r="P1230" s="25">
        <f t="shared" si="3958"/>
        <v>0</v>
      </c>
      <c r="Q1230" s="25">
        <f t="shared" si="3959"/>
        <v>0</v>
      </c>
      <c r="R1230" s="25">
        <f t="shared" si="3960"/>
        <v>0</v>
      </c>
      <c r="S1230" s="25">
        <f t="shared" si="3961"/>
        <v>0</v>
      </c>
      <c r="T1230" s="25">
        <f t="shared" si="3876"/>
        <v>2952.6</v>
      </c>
      <c r="U1230" s="25">
        <f t="shared" si="3932"/>
        <v>3552.6</v>
      </c>
      <c r="V1230" s="25">
        <f t="shared" si="3933"/>
        <v>3552.6</v>
      </c>
      <c r="W1230" s="25">
        <f t="shared" si="3962"/>
        <v>0</v>
      </c>
      <c r="X1230" s="25">
        <f t="shared" si="3963"/>
        <v>0</v>
      </c>
      <c r="Y1230" s="25">
        <f t="shared" si="3964"/>
        <v>0</v>
      </c>
      <c r="Z1230" s="25">
        <f t="shared" si="3965"/>
        <v>0</v>
      </c>
      <c r="AA1230" s="25">
        <f t="shared" si="3966"/>
        <v>0</v>
      </c>
      <c r="AB1230" s="25">
        <f t="shared" si="3967"/>
        <v>0</v>
      </c>
      <c r="AC1230" s="25">
        <f t="shared" si="3968"/>
        <v>0</v>
      </c>
      <c r="AD1230" s="25">
        <f t="shared" si="3969"/>
        <v>0</v>
      </c>
      <c r="AE1230" s="25">
        <f t="shared" si="3970"/>
        <v>0</v>
      </c>
      <c r="AF1230" s="26">
        <f t="shared" si="3971"/>
        <v>5852.6</v>
      </c>
      <c r="AG1230" s="26">
        <f t="shared" si="3972"/>
        <v>0</v>
      </c>
      <c r="AH1230" s="26">
        <f t="shared" si="3973"/>
        <v>0</v>
      </c>
      <c r="AI1230" s="26">
        <f t="shared" si="3974"/>
        <v>0</v>
      </c>
      <c r="AJ1230" s="26">
        <f t="shared" si="3975"/>
        <v>0</v>
      </c>
      <c r="AK1230" s="26">
        <f t="shared" si="3976"/>
        <v>0</v>
      </c>
      <c r="AL1230" s="26">
        <f t="shared" si="3977"/>
        <v>5847.4</v>
      </c>
      <c r="AM1230" s="26">
        <f t="shared" si="3978"/>
        <v>0</v>
      </c>
      <c r="AN1230" s="26">
        <f t="shared" si="3979"/>
        <v>0</v>
      </c>
      <c r="AO1230" s="45">
        <f t="shared" si="3980"/>
        <v>4118.3999999999996</v>
      </c>
      <c r="AP1230" s="27">
        <f t="shared" si="3981"/>
        <v>6151.6900000000005</v>
      </c>
      <c r="AQ1230" s="27">
        <f t="shared" si="3982"/>
        <v>0</v>
      </c>
      <c r="AR1230" s="27">
        <f t="shared" si="3983"/>
        <v>0</v>
      </c>
      <c r="AS1230" s="27">
        <f t="shared" si="3984"/>
        <v>0</v>
      </c>
      <c r="AT1230" s="27">
        <f t="shared" si="3985"/>
        <v>0</v>
      </c>
      <c r="AU1230" s="27">
        <f t="shared" si="3878"/>
        <v>6151.6900000000005</v>
      </c>
      <c r="AV1230" s="27">
        <f t="shared" si="3879"/>
        <v>-3199.0900000000006</v>
      </c>
      <c r="AW1230" s="27">
        <f t="shared" si="3880"/>
        <v>2952.6</v>
      </c>
      <c r="AX1230" s="27">
        <f t="shared" si="3881"/>
        <v>3552.6</v>
      </c>
      <c r="AY1230" s="27">
        <f t="shared" si="3882"/>
        <v>3552.6</v>
      </c>
      <c r="AZ1230" s="27">
        <f t="shared" si="3986"/>
        <v>0</v>
      </c>
      <c r="BA1230" s="28">
        <f t="shared" si="3883"/>
        <v>99.911150599733446</v>
      </c>
      <c r="BB1230" s="20"/>
    </row>
    <row r="1231" spans="2:54" s="30" customFormat="1" x14ac:dyDescent="0.3">
      <c r="B1231" s="31" t="s">
        <v>558</v>
      </c>
      <c r="C1231" s="31" t="s">
        <v>103</v>
      </c>
      <c r="D1231" s="31" t="s">
        <v>42</v>
      </c>
      <c r="E1231" s="29" t="str">
        <f t="shared" si="3874"/>
        <v>0801</v>
      </c>
      <c r="F1231" s="31"/>
      <c r="G1231" s="31"/>
      <c r="H1231" s="32" t="s">
        <v>105</v>
      </c>
      <c r="I1231" s="33">
        <f t="shared" si="3951"/>
        <v>2952.6</v>
      </c>
      <c r="J1231" s="33">
        <f t="shared" si="3952"/>
        <v>3552.6</v>
      </c>
      <c r="K1231" s="33">
        <f t="shared" si="3953"/>
        <v>3552.6</v>
      </c>
      <c r="L1231" s="33">
        <f t="shared" si="3954"/>
        <v>0</v>
      </c>
      <c r="M1231" s="33">
        <f t="shared" si="3955"/>
        <v>0</v>
      </c>
      <c r="N1231" s="33">
        <f t="shared" si="3956"/>
        <v>0</v>
      </c>
      <c r="O1231" s="33">
        <f>O1232+O1237</f>
        <v>0</v>
      </c>
      <c r="P1231" s="33">
        <f>P1232+P1237</f>
        <v>0</v>
      </c>
      <c r="Q1231" s="33">
        <f>Q1232+Q1237</f>
        <v>0</v>
      </c>
      <c r="R1231" s="33">
        <f>R1232+R1237</f>
        <v>0</v>
      </c>
      <c r="S1231" s="33">
        <f t="shared" si="3961"/>
        <v>0</v>
      </c>
      <c r="T1231" s="33">
        <f t="shared" si="3876"/>
        <v>2952.6</v>
      </c>
      <c r="U1231" s="33">
        <f t="shared" si="3932"/>
        <v>3552.6</v>
      </c>
      <c r="V1231" s="33">
        <f t="shared" si="3933"/>
        <v>3552.6</v>
      </c>
      <c r="W1231" s="33">
        <f t="shared" si="3962"/>
        <v>0</v>
      </c>
      <c r="X1231" s="33">
        <f t="shared" si="3963"/>
        <v>0</v>
      </c>
      <c r="Y1231" s="33">
        <f t="shared" si="3964"/>
        <v>0</v>
      </c>
      <c r="Z1231" s="33">
        <f t="shared" si="3965"/>
        <v>0</v>
      </c>
      <c r="AA1231" s="33">
        <f t="shared" si="3966"/>
        <v>0</v>
      </c>
      <c r="AB1231" s="33">
        <f t="shared" si="3967"/>
        <v>0</v>
      </c>
      <c r="AC1231" s="33">
        <f t="shared" si="3968"/>
        <v>0</v>
      </c>
      <c r="AD1231" s="33">
        <f t="shared" si="3969"/>
        <v>0</v>
      </c>
      <c r="AE1231" s="33">
        <f t="shared" si="3970"/>
        <v>0</v>
      </c>
      <c r="AF1231" s="34">
        <f t="shared" ref="AF1231:AT1231" si="3987">AF1232+AF1237</f>
        <v>5852.6</v>
      </c>
      <c r="AG1231" s="34">
        <f t="shared" si="3987"/>
        <v>0</v>
      </c>
      <c r="AH1231" s="34">
        <f t="shared" si="3987"/>
        <v>0</v>
      </c>
      <c r="AI1231" s="34">
        <f t="shared" si="3987"/>
        <v>0</v>
      </c>
      <c r="AJ1231" s="34">
        <f t="shared" si="3987"/>
        <v>0</v>
      </c>
      <c r="AK1231" s="34">
        <f t="shared" si="3987"/>
        <v>0</v>
      </c>
      <c r="AL1231" s="34">
        <f t="shared" si="3987"/>
        <v>5847.4</v>
      </c>
      <c r="AM1231" s="34">
        <f t="shared" si="3987"/>
        <v>0</v>
      </c>
      <c r="AN1231" s="34">
        <f t="shared" si="3987"/>
        <v>0</v>
      </c>
      <c r="AO1231" s="36">
        <f t="shared" si="3987"/>
        <v>4118.3999999999996</v>
      </c>
      <c r="AP1231" s="36">
        <f t="shared" si="3987"/>
        <v>6151.6900000000005</v>
      </c>
      <c r="AQ1231" s="36">
        <f t="shared" si="3987"/>
        <v>0</v>
      </c>
      <c r="AR1231" s="36">
        <f t="shared" si="3987"/>
        <v>0</v>
      </c>
      <c r="AS1231" s="36">
        <f t="shared" si="3987"/>
        <v>0</v>
      </c>
      <c r="AT1231" s="36">
        <f t="shared" si="3987"/>
        <v>0</v>
      </c>
      <c r="AU1231" s="36">
        <f t="shared" si="3878"/>
        <v>6151.6900000000005</v>
      </c>
      <c r="AV1231" s="36">
        <f t="shared" si="3879"/>
        <v>-3199.0900000000006</v>
      </c>
      <c r="AW1231" s="36">
        <f t="shared" si="3880"/>
        <v>2952.6</v>
      </c>
      <c r="AX1231" s="36">
        <f t="shared" si="3881"/>
        <v>3552.6</v>
      </c>
      <c r="AY1231" s="36">
        <f t="shared" si="3882"/>
        <v>3552.6</v>
      </c>
      <c r="AZ1231" s="36">
        <f t="shared" si="3986"/>
        <v>0</v>
      </c>
      <c r="BA1231" s="37">
        <f t="shared" si="3883"/>
        <v>99.911150599733446</v>
      </c>
      <c r="BB1231" s="20"/>
    </row>
    <row r="1232" spans="2:54" ht="31.2" x14ac:dyDescent="0.3">
      <c r="B1232" s="38" t="s">
        <v>558</v>
      </c>
      <c r="C1232" s="38" t="s">
        <v>103</v>
      </c>
      <c r="D1232" s="38" t="s">
        <v>42</v>
      </c>
      <c r="E1232" s="39" t="str">
        <f t="shared" si="3874"/>
        <v>0801</v>
      </c>
      <c r="F1232" s="38" t="s">
        <v>106</v>
      </c>
      <c r="G1232" s="39"/>
      <c r="H1232" s="40" t="s">
        <v>107</v>
      </c>
      <c r="I1232" s="18">
        <f t="shared" si="3951"/>
        <v>2952.6</v>
      </c>
      <c r="J1232" s="18">
        <f t="shared" si="3952"/>
        <v>3552.6</v>
      </c>
      <c r="K1232" s="18">
        <f t="shared" si="3953"/>
        <v>3552.6</v>
      </c>
      <c r="L1232" s="18">
        <f t="shared" si="3954"/>
        <v>0</v>
      </c>
      <c r="M1232" s="18">
        <f t="shared" si="3955"/>
        <v>0</v>
      </c>
      <c r="N1232" s="18">
        <f t="shared" si="3956"/>
        <v>0</v>
      </c>
      <c r="O1232" s="18">
        <f t="shared" ref="O1232:O1238" si="3988">O1233</f>
        <v>0</v>
      </c>
      <c r="P1232" s="18">
        <f t="shared" ref="P1232:P1238" si="3989">P1233</f>
        <v>0</v>
      </c>
      <c r="Q1232" s="18">
        <f t="shared" ref="Q1232:Q1238" si="3990">Q1233</f>
        <v>0</v>
      </c>
      <c r="R1232" s="18">
        <f t="shared" ref="R1232:R1238" si="3991">R1233</f>
        <v>0</v>
      </c>
      <c r="S1232" s="18">
        <f t="shared" si="3961"/>
        <v>0</v>
      </c>
      <c r="T1232" s="18">
        <f t="shared" si="3876"/>
        <v>2952.6</v>
      </c>
      <c r="U1232" s="18">
        <f t="shared" si="3932"/>
        <v>3552.6</v>
      </c>
      <c r="V1232" s="18">
        <f t="shared" si="3933"/>
        <v>3552.6</v>
      </c>
      <c r="W1232" s="18">
        <f t="shared" si="3962"/>
        <v>0</v>
      </c>
      <c r="X1232" s="18">
        <f t="shared" si="3963"/>
        <v>0</v>
      </c>
      <c r="Y1232" s="18">
        <f t="shared" si="3964"/>
        <v>0</v>
      </c>
      <c r="Z1232" s="18">
        <f t="shared" si="3965"/>
        <v>0</v>
      </c>
      <c r="AA1232" s="18">
        <f t="shared" si="3966"/>
        <v>0</v>
      </c>
      <c r="AB1232" s="18">
        <f t="shared" si="3967"/>
        <v>0</v>
      </c>
      <c r="AC1232" s="18">
        <f t="shared" si="3968"/>
        <v>0</v>
      </c>
      <c r="AD1232" s="18">
        <f t="shared" si="3969"/>
        <v>0</v>
      </c>
      <c r="AE1232" s="18">
        <f t="shared" si="3970"/>
        <v>0</v>
      </c>
      <c r="AF1232" s="41">
        <f t="shared" ref="AF1232:AF1238" si="3992">AF1233</f>
        <v>2952.6</v>
      </c>
      <c r="AG1232" s="41">
        <f t="shared" ref="AG1232:AG1238" si="3993">AG1233</f>
        <v>0</v>
      </c>
      <c r="AH1232" s="41">
        <f t="shared" ref="AH1232:AH1238" si="3994">AH1233</f>
        <v>0</v>
      </c>
      <c r="AI1232" s="41">
        <f t="shared" ref="AI1232:AI1238" si="3995">AI1233</f>
        <v>0</v>
      </c>
      <c r="AJ1232" s="41">
        <f t="shared" ref="AJ1232:AJ1238" si="3996">AJ1233</f>
        <v>0</v>
      </c>
      <c r="AK1232" s="41">
        <f t="shared" ref="AK1232:AK1238" si="3997">AK1233</f>
        <v>0</v>
      </c>
      <c r="AL1232" s="41">
        <f t="shared" ref="AL1232:AL1238" si="3998">AL1233</f>
        <v>2947.4</v>
      </c>
      <c r="AM1232" s="41">
        <f t="shared" ref="AM1232:AM1238" si="3999">AM1233</f>
        <v>0</v>
      </c>
      <c r="AN1232" s="41">
        <f t="shared" ref="AN1232:AN1238" si="4000">AN1233</f>
        <v>0</v>
      </c>
      <c r="AO1232" s="14">
        <f t="shared" ref="AO1232:AO1238" si="4001">AO1233</f>
        <v>1513.4</v>
      </c>
      <c r="AP1232" s="42">
        <f t="shared" ref="AP1232:AP1238" si="4002">AP1233</f>
        <v>2952.6</v>
      </c>
      <c r="AQ1232" s="42">
        <f t="shared" ref="AQ1232:AQ1238" si="4003">AQ1233</f>
        <v>0</v>
      </c>
      <c r="AR1232" s="42">
        <f t="shared" ref="AR1232:AR1238" si="4004">AR1233</f>
        <v>0</v>
      </c>
      <c r="AS1232" s="42">
        <f t="shared" ref="AS1232:AS1238" si="4005">AS1233</f>
        <v>0</v>
      </c>
      <c r="AT1232" s="42">
        <f t="shared" ref="AT1232:AT1238" si="4006">AT1233</f>
        <v>0</v>
      </c>
      <c r="AU1232" s="42">
        <f t="shared" si="3878"/>
        <v>2952.6</v>
      </c>
      <c r="AV1232" s="42">
        <f t="shared" si="3879"/>
        <v>0</v>
      </c>
      <c r="AW1232" s="42">
        <f t="shared" si="3880"/>
        <v>2952.6</v>
      </c>
      <c r="AX1232" s="42">
        <f t="shared" si="3881"/>
        <v>3552.6</v>
      </c>
      <c r="AY1232" s="42">
        <f t="shared" si="3882"/>
        <v>3552.6</v>
      </c>
      <c r="AZ1232" s="42">
        <f t="shared" si="3986"/>
        <v>0</v>
      </c>
      <c r="BA1232" s="43">
        <f t="shared" si="3883"/>
        <v>99.823884034410355</v>
      </c>
      <c r="BB1232" s="20"/>
    </row>
    <row r="1233" spans="2:54" x14ac:dyDescent="0.3">
      <c r="B1233" s="38" t="s">
        <v>558</v>
      </c>
      <c r="C1233" s="38" t="s">
        <v>103</v>
      </c>
      <c r="D1233" s="38" t="s">
        <v>42</v>
      </c>
      <c r="E1233" s="39" t="str">
        <f t="shared" si="3874"/>
        <v>0801</v>
      </c>
      <c r="F1233" s="38" t="s">
        <v>164</v>
      </c>
      <c r="G1233" s="39"/>
      <c r="H1233" s="40" t="s">
        <v>49</v>
      </c>
      <c r="I1233" s="18">
        <f t="shared" si="3951"/>
        <v>2952.6</v>
      </c>
      <c r="J1233" s="18">
        <f t="shared" si="3952"/>
        <v>3552.6</v>
      </c>
      <c r="K1233" s="18">
        <f t="shared" si="3953"/>
        <v>3552.6</v>
      </c>
      <c r="L1233" s="18">
        <f t="shared" si="3954"/>
        <v>0</v>
      </c>
      <c r="M1233" s="18">
        <f t="shared" si="3955"/>
        <v>0</v>
      </c>
      <c r="N1233" s="18">
        <f t="shared" si="3956"/>
        <v>0</v>
      </c>
      <c r="O1233" s="18">
        <f t="shared" si="3988"/>
        <v>0</v>
      </c>
      <c r="P1233" s="18">
        <f t="shared" si="3989"/>
        <v>0</v>
      </c>
      <c r="Q1233" s="18">
        <f t="shared" si="3990"/>
        <v>0</v>
      </c>
      <c r="R1233" s="18">
        <f t="shared" si="3991"/>
        <v>0</v>
      </c>
      <c r="S1233" s="18">
        <f t="shared" si="3961"/>
        <v>0</v>
      </c>
      <c r="T1233" s="18">
        <f t="shared" si="3876"/>
        <v>2952.6</v>
      </c>
      <c r="U1233" s="18">
        <f t="shared" si="3932"/>
        <v>3552.6</v>
      </c>
      <c r="V1233" s="18">
        <f t="shared" si="3933"/>
        <v>3552.6</v>
      </c>
      <c r="W1233" s="18">
        <f t="shared" si="3962"/>
        <v>0</v>
      </c>
      <c r="X1233" s="18">
        <f t="shared" si="3963"/>
        <v>0</v>
      </c>
      <c r="Y1233" s="18">
        <f t="shared" si="3964"/>
        <v>0</v>
      </c>
      <c r="Z1233" s="18">
        <f t="shared" si="3965"/>
        <v>0</v>
      </c>
      <c r="AA1233" s="18">
        <f t="shared" si="3966"/>
        <v>0</v>
      </c>
      <c r="AB1233" s="18">
        <f t="shared" si="3967"/>
        <v>0</v>
      </c>
      <c r="AC1233" s="18">
        <f t="shared" si="3968"/>
        <v>0</v>
      </c>
      <c r="AD1233" s="18">
        <f t="shared" si="3969"/>
        <v>0</v>
      </c>
      <c r="AE1233" s="18">
        <f t="shared" si="3970"/>
        <v>0</v>
      </c>
      <c r="AF1233" s="41">
        <f t="shared" si="3992"/>
        <v>2952.6</v>
      </c>
      <c r="AG1233" s="41">
        <f t="shared" si="3993"/>
        <v>0</v>
      </c>
      <c r="AH1233" s="41">
        <f t="shared" si="3994"/>
        <v>0</v>
      </c>
      <c r="AI1233" s="41">
        <f t="shared" si="3995"/>
        <v>0</v>
      </c>
      <c r="AJ1233" s="41">
        <f t="shared" si="3996"/>
        <v>0</v>
      </c>
      <c r="AK1233" s="41">
        <f t="shared" si="3997"/>
        <v>0</v>
      </c>
      <c r="AL1233" s="41">
        <f t="shared" si="3998"/>
        <v>2947.4</v>
      </c>
      <c r="AM1233" s="41">
        <f t="shared" si="3999"/>
        <v>0</v>
      </c>
      <c r="AN1233" s="41">
        <f t="shared" si="4000"/>
        <v>0</v>
      </c>
      <c r="AO1233" s="42">
        <f t="shared" si="4001"/>
        <v>1513.4</v>
      </c>
      <c r="AP1233" s="42">
        <f t="shared" si="4002"/>
        <v>2952.6</v>
      </c>
      <c r="AQ1233" s="42">
        <f t="shared" si="4003"/>
        <v>0</v>
      </c>
      <c r="AR1233" s="42">
        <f t="shared" si="4004"/>
        <v>0</v>
      </c>
      <c r="AS1233" s="42">
        <f t="shared" si="4005"/>
        <v>0</v>
      </c>
      <c r="AT1233" s="42">
        <f t="shared" si="4006"/>
        <v>0</v>
      </c>
      <c r="AU1233" s="42">
        <f t="shared" si="3878"/>
        <v>2952.6</v>
      </c>
      <c r="AV1233" s="42">
        <f t="shared" si="3879"/>
        <v>0</v>
      </c>
      <c r="AW1233" s="42">
        <f t="shared" si="3880"/>
        <v>2952.6</v>
      </c>
      <c r="AX1233" s="42">
        <f t="shared" si="3881"/>
        <v>3552.6</v>
      </c>
      <c r="AY1233" s="42">
        <f t="shared" si="3882"/>
        <v>3552.6</v>
      </c>
      <c r="AZ1233" s="42">
        <f t="shared" si="3986"/>
        <v>0</v>
      </c>
      <c r="BA1233" s="43">
        <f t="shared" si="3883"/>
        <v>99.823884034410355</v>
      </c>
      <c r="BB1233" s="20"/>
    </row>
    <row r="1234" spans="2:54" ht="31.2" x14ac:dyDescent="0.3">
      <c r="B1234" s="38" t="s">
        <v>558</v>
      </c>
      <c r="C1234" s="38" t="s">
        <v>103</v>
      </c>
      <c r="D1234" s="38" t="s">
        <v>42</v>
      </c>
      <c r="E1234" s="39" t="str">
        <f t="shared" si="3874"/>
        <v>0801</v>
      </c>
      <c r="F1234" s="38" t="s">
        <v>165</v>
      </c>
      <c r="G1234" s="39"/>
      <c r="H1234" s="40" t="s">
        <v>166</v>
      </c>
      <c r="I1234" s="18">
        <f t="shared" si="3951"/>
        <v>2952.6</v>
      </c>
      <c r="J1234" s="18">
        <f t="shared" si="3952"/>
        <v>3552.6</v>
      </c>
      <c r="K1234" s="18">
        <f t="shared" si="3953"/>
        <v>3552.6</v>
      </c>
      <c r="L1234" s="18">
        <f t="shared" si="3954"/>
        <v>0</v>
      </c>
      <c r="M1234" s="18">
        <f t="shared" si="3955"/>
        <v>0</v>
      </c>
      <c r="N1234" s="18">
        <f t="shared" si="3956"/>
        <v>0</v>
      </c>
      <c r="O1234" s="18">
        <f t="shared" si="3988"/>
        <v>0</v>
      </c>
      <c r="P1234" s="18">
        <f t="shared" si="3989"/>
        <v>0</v>
      </c>
      <c r="Q1234" s="18">
        <f t="shared" si="3990"/>
        <v>0</v>
      </c>
      <c r="R1234" s="18">
        <f t="shared" si="3991"/>
        <v>0</v>
      </c>
      <c r="S1234" s="18">
        <f t="shared" si="3961"/>
        <v>0</v>
      </c>
      <c r="T1234" s="18">
        <f t="shared" si="3876"/>
        <v>2952.6</v>
      </c>
      <c r="U1234" s="18">
        <f t="shared" si="3932"/>
        <v>3552.6</v>
      </c>
      <c r="V1234" s="18">
        <f t="shared" si="3933"/>
        <v>3552.6</v>
      </c>
      <c r="W1234" s="18">
        <f t="shared" si="3962"/>
        <v>0</v>
      </c>
      <c r="X1234" s="18">
        <f t="shared" si="3963"/>
        <v>0</v>
      </c>
      <c r="Y1234" s="18">
        <f t="shared" si="3964"/>
        <v>0</v>
      </c>
      <c r="Z1234" s="18">
        <f t="shared" si="3965"/>
        <v>0</v>
      </c>
      <c r="AA1234" s="18">
        <f t="shared" si="3966"/>
        <v>0</v>
      </c>
      <c r="AB1234" s="18">
        <f t="shared" si="3967"/>
        <v>0</v>
      </c>
      <c r="AC1234" s="18">
        <f t="shared" si="3968"/>
        <v>0</v>
      </c>
      <c r="AD1234" s="18">
        <f t="shared" si="3969"/>
        <v>0</v>
      </c>
      <c r="AE1234" s="18">
        <f t="shared" si="3970"/>
        <v>0</v>
      </c>
      <c r="AF1234" s="41">
        <f t="shared" si="3992"/>
        <v>2952.6</v>
      </c>
      <c r="AG1234" s="41">
        <f t="shared" si="3993"/>
        <v>0</v>
      </c>
      <c r="AH1234" s="41">
        <f t="shared" si="3994"/>
        <v>0</v>
      </c>
      <c r="AI1234" s="41">
        <f t="shared" si="3995"/>
        <v>0</v>
      </c>
      <c r="AJ1234" s="41">
        <f t="shared" si="3996"/>
        <v>0</v>
      </c>
      <c r="AK1234" s="41">
        <f t="shared" si="3997"/>
        <v>0</v>
      </c>
      <c r="AL1234" s="41">
        <f t="shared" si="3998"/>
        <v>2947.4</v>
      </c>
      <c r="AM1234" s="41">
        <f t="shared" si="3999"/>
        <v>0</v>
      </c>
      <c r="AN1234" s="41">
        <f t="shared" si="4000"/>
        <v>0</v>
      </c>
      <c r="AO1234" s="14">
        <f t="shared" si="4001"/>
        <v>1513.4</v>
      </c>
      <c r="AP1234" s="42">
        <f t="shared" si="4002"/>
        <v>2952.6</v>
      </c>
      <c r="AQ1234" s="42">
        <f t="shared" si="4003"/>
        <v>0</v>
      </c>
      <c r="AR1234" s="42">
        <f t="shared" si="4004"/>
        <v>0</v>
      </c>
      <c r="AS1234" s="42">
        <f t="shared" si="4005"/>
        <v>0</v>
      </c>
      <c r="AT1234" s="42">
        <f t="shared" si="4006"/>
        <v>0</v>
      </c>
      <c r="AU1234" s="42">
        <f t="shared" si="3878"/>
        <v>2952.6</v>
      </c>
      <c r="AV1234" s="42">
        <f t="shared" si="3879"/>
        <v>0</v>
      </c>
      <c r="AW1234" s="42">
        <f t="shared" si="3880"/>
        <v>2952.6</v>
      </c>
      <c r="AX1234" s="42">
        <f t="shared" si="3881"/>
        <v>3552.6</v>
      </c>
      <c r="AY1234" s="42">
        <f t="shared" si="3882"/>
        <v>3552.6</v>
      </c>
      <c r="AZ1234" s="42">
        <f t="shared" si="3986"/>
        <v>0</v>
      </c>
      <c r="BA1234" s="43">
        <f t="shared" si="3883"/>
        <v>99.823884034410355</v>
      </c>
      <c r="BB1234" s="20"/>
    </row>
    <row r="1235" spans="2:54" ht="31.2" x14ac:dyDescent="0.3">
      <c r="B1235" s="38" t="s">
        <v>558</v>
      </c>
      <c r="C1235" s="38" t="s">
        <v>103</v>
      </c>
      <c r="D1235" s="38" t="s">
        <v>42</v>
      </c>
      <c r="E1235" s="39" t="str">
        <f t="shared" si="3874"/>
        <v>0801</v>
      </c>
      <c r="F1235" s="38" t="s">
        <v>167</v>
      </c>
      <c r="G1235" s="39"/>
      <c r="H1235" s="40" t="s">
        <v>168</v>
      </c>
      <c r="I1235" s="18">
        <f t="shared" si="3951"/>
        <v>2952.6</v>
      </c>
      <c r="J1235" s="18">
        <f t="shared" si="3952"/>
        <v>3552.6</v>
      </c>
      <c r="K1235" s="18">
        <f t="shared" si="3953"/>
        <v>3552.6</v>
      </c>
      <c r="L1235" s="18">
        <f t="shared" si="3954"/>
        <v>0</v>
      </c>
      <c r="M1235" s="18">
        <f t="shared" si="3955"/>
        <v>0</v>
      </c>
      <c r="N1235" s="18">
        <f t="shared" si="3956"/>
        <v>0</v>
      </c>
      <c r="O1235" s="18">
        <f t="shared" si="3988"/>
        <v>0</v>
      </c>
      <c r="P1235" s="18">
        <f t="shared" si="3989"/>
        <v>0</v>
      </c>
      <c r="Q1235" s="18">
        <f t="shared" si="3990"/>
        <v>0</v>
      </c>
      <c r="R1235" s="18">
        <f t="shared" si="3991"/>
        <v>0</v>
      </c>
      <c r="S1235" s="18">
        <f t="shared" si="3961"/>
        <v>0</v>
      </c>
      <c r="T1235" s="18">
        <f t="shared" si="3876"/>
        <v>2952.6</v>
      </c>
      <c r="U1235" s="18">
        <f t="shared" si="3932"/>
        <v>3552.6</v>
      </c>
      <c r="V1235" s="18">
        <f t="shared" si="3933"/>
        <v>3552.6</v>
      </c>
      <c r="W1235" s="18">
        <f t="shared" si="3962"/>
        <v>0</v>
      </c>
      <c r="X1235" s="18">
        <f t="shared" si="3963"/>
        <v>0</v>
      </c>
      <c r="Y1235" s="18">
        <f t="shared" si="3964"/>
        <v>0</v>
      </c>
      <c r="Z1235" s="18">
        <f t="shared" si="3965"/>
        <v>0</v>
      </c>
      <c r="AA1235" s="18">
        <f t="shared" si="3966"/>
        <v>0</v>
      </c>
      <c r="AB1235" s="18">
        <f t="shared" si="3967"/>
        <v>0</v>
      </c>
      <c r="AC1235" s="18">
        <f t="shared" si="3968"/>
        <v>0</v>
      </c>
      <c r="AD1235" s="18">
        <f t="shared" si="3969"/>
        <v>0</v>
      </c>
      <c r="AE1235" s="18">
        <f t="shared" si="3970"/>
        <v>0</v>
      </c>
      <c r="AF1235" s="41">
        <f t="shared" si="3992"/>
        <v>2952.6</v>
      </c>
      <c r="AG1235" s="41">
        <f t="shared" si="3993"/>
        <v>0</v>
      </c>
      <c r="AH1235" s="41">
        <f t="shared" si="3994"/>
        <v>0</v>
      </c>
      <c r="AI1235" s="41">
        <f t="shared" si="3995"/>
        <v>0</v>
      </c>
      <c r="AJ1235" s="41">
        <f t="shared" si="3996"/>
        <v>0</v>
      </c>
      <c r="AK1235" s="41">
        <f t="shared" si="3997"/>
        <v>0</v>
      </c>
      <c r="AL1235" s="41">
        <f t="shared" si="3998"/>
        <v>2947.4</v>
      </c>
      <c r="AM1235" s="41">
        <f t="shared" si="3999"/>
        <v>0</v>
      </c>
      <c r="AN1235" s="41">
        <f t="shared" si="4000"/>
        <v>0</v>
      </c>
      <c r="AO1235" s="42">
        <f t="shared" si="4001"/>
        <v>1513.4</v>
      </c>
      <c r="AP1235" s="42">
        <f t="shared" si="4002"/>
        <v>2952.6</v>
      </c>
      <c r="AQ1235" s="42">
        <f t="shared" si="4003"/>
        <v>0</v>
      </c>
      <c r="AR1235" s="42">
        <f t="shared" si="4004"/>
        <v>0</v>
      </c>
      <c r="AS1235" s="42">
        <f t="shared" si="4005"/>
        <v>0</v>
      </c>
      <c r="AT1235" s="42">
        <f t="shared" si="4006"/>
        <v>0</v>
      </c>
      <c r="AU1235" s="42">
        <f t="shared" si="3878"/>
        <v>2952.6</v>
      </c>
      <c r="AV1235" s="42">
        <f t="shared" si="3879"/>
        <v>0</v>
      </c>
      <c r="AW1235" s="42">
        <f t="shared" si="3880"/>
        <v>2952.6</v>
      </c>
      <c r="AX1235" s="42">
        <f t="shared" si="3881"/>
        <v>3552.6</v>
      </c>
      <c r="AY1235" s="42">
        <f t="shared" si="3882"/>
        <v>3552.6</v>
      </c>
      <c r="AZ1235" s="42">
        <f t="shared" si="3986"/>
        <v>0</v>
      </c>
      <c r="BA1235" s="43">
        <f t="shared" si="3883"/>
        <v>99.823884034410355</v>
      </c>
      <c r="BB1235" s="20"/>
    </row>
    <row r="1236" spans="2:54" ht="31.2" x14ac:dyDescent="0.3">
      <c r="B1236" s="38" t="s">
        <v>558</v>
      </c>
      <c r="C1236" s="38" t="s">
        <v>103</v>
      </c>
      <c r="D1236" s="38" t="s">
        <v>42</v>
      </c>
      <c r="E1236" s="39" t="str">
        <f t="shared" si="3874"/>
        <v>0801</v>
      </c>
      <c r="F1236" s="38" t="s">
        <v>167</v>
      </c>
      <c r="G1236" s="38" t="s">
        <v>54</v>
      </c>
      <c r="H1236" s="40" t="s">
        <v>55</v>
      </c>
      <c r="I1236" s="18">
        <v>2952.6</v>
      </c>
      <c r="J1236" s="18">
        <v>3552.6</v>
      </c>
      <c r="K1236" s="18">
        <v>3552.6</v>
      </c>
      <c r="L1236" s="18"/>
      <c r="M1236" s="18"/>
      <c r="N1236" s="18"/>
      <c r="O1236" s="18">
        <v>0</v>
      </c>
      <c r="P1236" s="18">
        <v>0</v>
      </c>
      <c r="Q1236" s="18">
        <v>0</v>
      </c>
      <c r="R1236" s="18">
        <v>0</v>
      </c>
      <c r="S1236" s="18"/>
      <c r="T1236" s="18">
        <f t="shared" si="3876"/>
        <v>2952.6</v>
      </c>
      <c r="U1236" s="18">
        <f t="shared" si="3932"/>
        <v>3552.6</v>
      </c>
      <c r="V1236" s="18">
        <f t="shared" si="3933"/>
        <v>3552.6</v>
      </c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41">
        <v>2952.6</v>
      </c>
      <c r="AG1236" s="41"/>
      <c r="AH1236" s="41">
        <v>0</v>
      </c>
      <c r="AI1236" s="41">
        <v>0</v>
      </c>
      <c r="AJ1236" s="41">
        <v>0</v>
      </c>
      <c r="AK1236" s="41">
        <v>0</v>
      </c>
      <c r="AL1236" s="41">
        <v>2947.4</v>
      </c>
      <c r="AM1236" s="41">
        <v>0</v>
      </c>
      <c r="AN1236" s="41">
        <v>0</v>
      </c>
      <c r="AO1236" s="14">
        <v>1513.4</v>
      </c>
      <c r="AP1236" s="42">
        <v>2952.6</v>
      </c>
      <c r="AQ1236" s="42">
        <v>0</v>
      </c>
      <c r="AR1236" s="42">
        <v>0</v>
      </c>
      <c r="AS1236" s="42">
        <v>0</v>
      </c>
      <c r="AT1236" s="42">
        <v>0</v>
      </c>
      <c r="AU1236" s="42">
        <f t="shared" si="3878"/>
        <v>2952.6</v>
      </c>
      <c r="AV1236" s="42">
        <f t="shared" si="3879"/>
        <v>0</v>
      </c>
      <c r="AW1236" s="42">
        <f t="shared" si="3880"/>
        <v>2952.6</v>
      </c>
      <c r="AX1236" s="42">
        <f t="shared" si="3881"/>
        <v>3552.6</v>
      </c>
      <c r="AY1236" s="42">
        <f t="shared" si="3882"/>
        <v>3552.6</v>
      </c>
      <c r="AZ1236" s="42"/>
      <c r="BA1236" s="43">
        <f t="shared" si="3883"/>
        <v>99.823884034410355</v>
      </c>
      <c r="BB1236" s="44"/>
    </row>
    <row r="1237" spans="2:54" ht="31.2" x14ac:dyDescent="0.3">
      <c r="B1237" s="38" t="s">
        <v>558</v>
      </c>
      <c r="C1237" s="38" t="s">
        <v>103</v>
      </c>
      <c r="D1237" s="38" t="s">
        <v>42</v>
      </c>
      <c r="E1237" s="39" t="str">
        <f t="shared" si="3874"/>
        <v>0801</v>
      </c>
      <c r="F1237" s="38" t="s">
        <v>72</v>
      </c>
      <c r="G1237" s="39"/>
      <c r="H1237" s="40" t="s">
        <v>73</v>
      </c>
      <c r="I1237" s="18"/>
      <c r="J1237" s="18"/>
      <c r="K1237" s="18"/>
      <c r="L1237" s="18"/>
      <c r="M1237" s="18"/>
      <c r="N1237" s="18"/>
      <c r="O1237" s="18">
        <f t="shared" si="3988"/>
        <v>0</v>
      </c>
      <c r="P1237" s="18">
        <f t="shared" si="3989"/>
        <v>0</v>
      </c>
      <c r="Q1237" s="18">
        <f t="shared" si="3990"/>
        <v>0</v>
      </c>
      <c r="R1237" s="18">
        <f t="shared" si="3991"/>
        <v>0</v>
      </c>
      <c r="S1237" s="18"/>
      <c r="T1237" s="18">
        <f t="shared" si="3876"/>
        <v>0</v>
      </c>
      <c r="U1237" s="18">
        <f t="shared" ref="U1237:U1238" si="4007">U1238</f>
        <v>0</v>
      </c>
      <c r="V1237" s="18">
        <f t="shared" ref="V1237:V1238" si="4008">V1238</f>
        <v>0</v>
      </c>
      <c r="W1237" s="18">
        <f t="shared" si="3962"/>
        <v>0</v>
      </c>
      <c r="X1237" s="18">
        <f t="shared" si="3963"/>
        <v>0</v>
      </c>
      <c r="Y1237" s="18">
        <f t="shared" si="3964"/>
        <v>0</v>
      </c>
      <c r="Z1237" s="18">
        <f t="shared" si="3965"/>
        <v>0</v>
      </c>
      <c r="AA1237" s="18">
        <f t="shared" si="3966"/>
        <v>0</v>
      </c>
      <c r="AB1237" s="18">
        <f t="shared" si="3967"/>
        <v>0</v>
      </c>
      <c r="AC1237" s="18">
        <f t="shared" si="3968"/>
        <v>0</v>
      </c>
      <c r="AD1237" s="18">
        <f t="shared" si="3969"/>
        <v>0</v>
      </c>
      <c r="AE1237" s="18">
        <f t="shared" si="3970"/>
        <v>0</v>
      </c>
      <c r="AF1237" s="41">
        <f t="shared" si="3992"/>
        <v>2900</v>
      </c>
      <c r="AG1237" s="41">
        <f t="shared" si="3993"/>
        <v>0</v>
      </c>
      <c r="AH1237" s="41">
        <f t="shared" si="3994"/>
        <v>0</v>
      </c>
      <c r="AI1237" s="41">
        <f t="shared" si="3995"/>
        <v>0</v>
      </c>
      <c r="AJ1237" s="41">
        <f t="shared" si="3996"/>
        <v>0</v>
      </c>
      <c r="AK1237" s="41">
        <f t="shared" si="3997"/>
        <v>0</v>
      </c>
      <c r="AL1237" s="41">
        <f t="shared" si="3998"/>
        <v>2900</v>
      </c>
      <c r="AM1237" s="41">
        <f t="shared" si="3999"/>
        <v>0</v>
      </c>
      <c r="AN1237" s="41">
        <f t="shared" si="4000"/>
        <v>0</v>
      </c>
      <c r="AO1237" s="42">
        <f t="shared" si="4001"/>
        <v>2605</v>
      </c>
      <c r="AP1237" s="42">
        <f t="shared" si="4002"/>
        <v>3199.09</v>
      </c>
      <c r="AQ1237" s="42">
        <f t="shared" si="4003"/>
        <v>0</v>
      </c>
      <c r="AR1237" s="42">
        <f t="shared" si="4004"/>
        <v>0</v>
      </c>
      <c r="AS1237" s="42">
        <f t="shared" si="4005"/>
        <v>0</v>
      </c>
      <c r="AT1237" s="42">
        <f t="shared" si="4006"/>
        <v>0</v>
      </c>
      <c r="AU1237" s="42">
        <f t="shared" si="3878"/>
        <v>3199.09</v>
      </c>
      <c r="AV1237" s="42">
        <f t="shared" si="3879"/>
        <v>-3199.09</v>
      </c>
      <c r="AW1237" s="42"/>
      <c r="AX1237" s="42"/>
      <c r="AY1237" s="42"/>
      <c r="AZ1237" s="42"/>
      <c r="BA1237" s="43">
        <f t="shared" si="3883"/>
        <v>100</v>
      </c>
      <c r="BB1237" s="44"/>
    </row>
    <row r="1238" spans="2:54" ht="46.8" x14ac:dyDescent="0.3">
      <c r="B1238" s="38" t="s">
        <v>558</v>
      </c>
      <c r="C1238" s="38" t="s">
        <v>103</v>
      </c>
      <c r="D1238" s="38" t="s">
        <v>42</v>
      </c>
      <c r="E1238" s="39" t="str">
        <f t="shared" si="3874"/>
        <v>0801</v>
      </c>
      <c r="F1238" s="16" t="s">
        <v>292</v>
      </c>
      <c r="G1238" s="39"/>
      <c r="H1238" s="55" t="s">
        <v>293</v>
      </c>
      <c r="I1238" s="18"/>
      <c r="J1238" s="18"/>
      <c r="K1238" s="18"/>
      <c r="L1238" s="18"/>
      <c r="M1238" s="18"/>
      <c r="N1238" s="18"/>
      <c r="O1238" s="18">
        <f t="shared" si="3988"/>
        <v>0</v>
      </c>
      <c r="P1238" s="18">
        <f t="shared" si="3989"/>
        <v>0</v>
      </c>
      <c r="Q1238" s="18">
        <f t="shared" si="3990"/>
        <v>0</v>
      </c>
      <c r="R1238" s="18">
        <f t="shared" si="3991"/>
        <v>0</v>
      </c>
      <c r="S1238" s="18"/>
      <c r="T1238" s="18">
        <f t="shared" si="3876"/>
        <v>0</v>
      </c>
      <c r="U1238" s="18">
        <f t="shared" si="4007"/>
        <v>0</v>
      </c>
      <c r="V1238" s="18">
        <f t="shared" si="4008"/>
        <v>0</v>
      </c>
      <c r="W1238" s="18">
        <f t="shared" si="3962"/>
        <v>0</v>
      </c>
      <c r="X1238" s="18">
        <f t="shared" si="3963"/>
        <v>0</v>
      </c>
      <c r="Y1238" s="18">
        <f t="shared" si="3964"/>
        <v>0</v>
      </c>
      <c r="Z1238" s="18">
        <f t="shared" si="3965"/>
        <v>0</v>
      </c>
      <c r="AA1238" s="18">
        <f t="shared" si="3966"/>
        <v>0</v>
      </c>
      <c r="AB1238" s="18">
        <f t="shared" si="3967"/>
        <v>0</v>
      </c>
      <c r="AC1238" s="18">
        <f t="shared" si="3968"/>
        <v>0</v>
      </c>
      <c r="AD1238" s="18">
        <f t="shared" si="3969"/>
        <v>0</v>
      </c>
      <c r="AE1238" s="18">
        <f t="shared" si="3970"/>
        <v>0</v>
      </c>
      <c r="AF1238" s="41">
        <f t="shared" si="3992"/>
        <v>2900</v>
      </c>
      <c r="AG1238" s="41">
        <f t="shared" si="3993"/>
        <v>0</v>
      </c>
      <c r="AH1238" s="41">
        <f t="shared" si="3994"/>
        <v>0</v>
      </c>
      <c r="AI1238" s="41">
        <f t="shared" si="3995"/>
        <v>0</v>
      </c>
      <c r="AJ1238" s="41">
        <f t="shared" si="3996"/>
        <v>0</v>
      </c>
      <c r="AK1238" s="41">
        <f t="shared" si="3997"/>
        <v>0</v>
      </c>
      <c r="AL1238" s="41">
        <f t="shared" si="3998"/>
        <v>2900</v>
      </c>
      <c r="AM1238" s="41">
        <f t="shared" si="3999"/>
        <v>0</v>
      </c>
      <c r="AN1238" s="41">
        <f t="shared" si="4000"/>
        <v>0</v>
      </c>
      <c r="AO1238" s="14">
        <f t="shared" si="4001"/>
        <v>2605</v>
      </c>
      <c r="AP1238" s="42">
        <f t="shared" si="4002"/>
        <v>3199.09</v>
      </c>
      <c r="AQ1238" s="42">
        <f t="shared" si="4003"/>
        <v>0</v>
      </c>
      <c r="AR1238" s="42">
        <f t="shared" si="4004"/>
        <v>0</v>
      </c>
      <c r="AS1238" s="42">
        <f t="shared" si="4005"/>
        <v>0</v>
      </c>
      <c r="AT1238" s="42">
        <f t="shared" si="4006"/>
        <v>0</v>
      </c>
      <c r="AU1238" s="42">
        <f t="shared" si="3878"/>
        <v>3199.09</v>
      </c>
      <c r="AV1238" s="42">
        <f t="shared" si="3879"/>
        <v>-3199.09</v>
      </c>
      <c r="AW1238" s="42"/>
      <c r="AX1238" s="42"/>
      <c r="AY1238" s="42"/>
      <c r="AZ1238" s="42"/>
      <c r="BA1238" s="43">
        <f t="shared" si="3883"/>
        <v>100</v>
      </c>
      <c r="BB1238" s="44"/>
    </row>
    <row r="1239" spans="2:54" ht="46.8" x14ac:dyDescent="0.3">
      <c r="B1239" s="38" t="s">
        <v>558</v>
      </c>
      <c r="C1239" s="38" t="s">
        <v>103</v>
      </c>
      <c r="D1239" s="38" t="s">
        <v>42</v>
      </c>
      <c r="E1239" s="39" t="str">
        <f t="shared" si="3874"/>
        <v>0801</v>
      </c>
      <c r="F1239" s="16" t="s">
        <v>294</v>
      </c>
      <c r="G1239" s="39"/>
      <c r="H1239" s="55" t="s">
        <v>295</v>
      </c>
      <c r="I1239" s="18"/>
      <c r="J1239" s="18"/>
      <c r="K1239" s="18"/>
      <c r="L1239" s="18"/>
      <c r="M1239" s="18"/>
      <c r="N1239" s="18"/>
      <c r="O1239" s="18">
        <f>O1240+O1241</f>
        <v>0</v>
      </c>
      <c r="P1239" s="18">
        <f>P1240+P1241</f>
        <v>0</v>
      </c>
      <c r="Q1239" s="18">
        <f>Q1240+Q1241</f>
        <v>0</v>
      </c>
      <c r="R1239" s="18">
        <f>R1240+R1241</f>
        <v>0</v>
      </c>
      <c r="S1239" s="18"/>
      <c r="T1239" s="18">
        <f t="shared" si="3876"/>
        <v>0</v>
      </c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41">
        <f t="shared" ref="AF1239:AT1239" si="4009">AF1240+AF1241</f>
        <v>2900</v>
      </c>
      <c r="AG1239" s="41">
        <f t="shared" si="4009"/>
        <v>0</v>
      </c>
      <c r="AH1239" s="41">
        <f t="shared" si="4009"/>
        <v>0</v>
      </c>
      <c r="AI1239" s="41">
        <f t="shared" si="4009"/>
        <v>0</v>
      </c>
      <c r="AJ1239" s="41">
        <f t="shared" si="4009"/>
        <v>0</v>
      </c>
      <c r="AK1239" s="41">
        <f t="shared" si="4009"/>
        <v>0</v>
      </c>
      <c r="AL1239" s="41">
        <f t="shared" si="4009"/>
        <v>2900</v>
      </c>
      <c r="AM1239" s="41">
        <f t="shared" si="4009"/>
        <v>0</v>
      </c>
      <c r="AN1239" s="41">
        <f t="shared" si="4009"/>
        <v>0</v>
      </c>
      <c r="AO1239" s="42">
        <f t="shared" si="4009"/>
        <v>2605</v>
      </c>
      <c r="AP1239" s="42">
        <f t="shared" si="4009"/>
        <v>3199.09</v>
      </c>
      <c r="AQ1239" s="42">
        <f t="shared" si="4009"/>
        <v>0</v>
      </c>
      <c r="AR1239" s="42">
        <f t="shared" si="4009"/>
        <v>0</v>
      </c>
      <c r="AS1239" s="42">
        <f t="shared" si="4009"/>
        <v>0</v>
      </c>
      <c r="AT1239" s="42">
        <f t="shared" si="4009"/>
        <v>0</v>
      </c>
      <c r="AU1239" s="42">
        <f t="shared" si="3878"/>
        <v>3199.09</v>
      </c>
      <c r="AV1239" s="42">
        <f t="shared" si="3879"/>
        <v>-3199.09</v>
      </c>
      <c r="AW1239" s="42"/>
      <c r="AX1239" s="42"/>
      <c r="AY1239" s="42"/>
      <c r="AZ1239" s="42"/>
      <c r="BA1239" s="43">
        <f t="shared" si="3883"/>
        <v>100</v>
      </c>
      <c r="BB1239" s="44"/>
    </row>
    <row r="1240" spans="2:54" ht="31.2" x14ac:dyDescent="0.3">
      <c r="B1240" s="38" t="s">
        <v>558</v>
      </c>
      <c r="C1240" s="38" t="s">
        <v>103</v>
      </c>
      <c r="D1240" s="38" t="s">
        <v>42</v>
      </c>
      <c r="E1240" s="39" t="str">
        <f t="shared" si="3874"/>
        <v>0801</v>
      </c>
      <c r="F1240" s="16" t="s">
        <v>294</v>
      </c>
      <c r="G1240" s="38" t="s">
        <v>54</v>
      </c>
      <c r="H1240" s="40" t="s">
        <v>55</v>
      </c>
      <c r="I1240" s="18"/>
      <c r="J1240" s="18"/>
      <c r="K1240" s="18"/>
      <c r="L1240" s="18"/>
      <c r="M1240" s="18"/>
      <c r="N1240" s="18"/>
      <c r="O1240" s="18">
        <v>0</v>
      </c>
      <c r="P1240" s="18">
        <v>0</v>
      </c>
      <c r="Q1240" s="18">
        <v>0</v>
      </c>
      <c r="R1240" s="18">
        <v>0</v>
      </c>
      <c r="S1240" s="18"/>
      <c r="T1240" s="18">
        <f t="shared" si="3876"/>
        <v>0</v>
      </c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41">
        <v>0</v>
      </c>
      <c r="AG1240" s="41"/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14">
        <v>0</v>
      </c>
      <c r="AP1240" s="42">
        <v>399.09</v>
      </c>
      <c r="AQ1240" s="42">
        <v>0</v>
      </c>
      <c r="AR1240" s="42">
        <v>0</v>
      </c>
      <c r="AS1240" s="42">
        <v>0</v>
      </c>
      <c r="AT1240" s="42">
        <v>0</v>
      </c>
      <c r="AU1240" s="42">
        <f t="shared" si="3878"/>
        <v>399.09</v>
      </c>
      <c r="AV1240" s="42">
        <f t="shared" si="3879"/>
        <v>-399.09</v>
      </c>
      <c r="AW1240" s="42"/>
      <c r="AX1240" s="42"/>
      <c r="AY1240" s="42"/>
      <c r="AZ1240" s="42"/>
      <c r="BA1240" s="43"/>
      <c r="BB1240" s="44">
        <v>0</v>
      </c>
    </row>
    <row r="1241" spans="2:54" ht="31.2" x14ac:dyDescent="0.3">
      <c r="B1241" s="38" t="s">
        <v>558</v>
      </c>
      <c r="C1241" s="38" t="s">
        <v>103</v>
      </c>
      <c r="D1241" s="38" t="s">
        <v>42</v>
      </c>
      <c r="E1241" s="39" t="str">
        <f t="shared" si="3874"/>
        <v>0801</v>
      </c>
      <c r="F1241" s="16" t="s">
        <v>294</v>
      </c>
      <c r="G1241" s="38" t="s">
        <v>150</v>
      </c>
      <c r="H1241" s="40" t="s">
        <v>151</v>
      </c>
      <c r="I1241" s="18"/>
      <c r="J1241" s="18"/>
      <c r="K1241" s="18"/>
      <c r="L1241" s="18"/>
      <c r="M1241" s="18"/>
      <c r="N1241" s="18"/>
      <c r="O1241" s="18">
        <v>0</v>
      </c>
      <c r="P1241" s="18">
        <v>0</v>
      </c>
      <c r="Q1241" s="18">
        <v>0</v>
      </c>
      <c r="R1241" s="18">
        <v>0</v>
      </c>
      <c r="S1241" s="18"/>
      <c r="T1241" s="18">
        <f t="shared" si="3876"/>
        <v>0</v>
      </c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41">
        <v>2900</v>
      </c>
      <c r="AG1241" s="41"/>
      <c r="AH1241" s="41">
        <v>0</v>
      </c>
      <c r="AI1241" s="41">
        <v>0</v>
      </c>
      <c r="AJ1241" s="41">
        <v>0</v>
      </c>
      <c r="AK1241" s="41">
        <v>0</v>
      </c>
      <c r="AL1241" s="41">
        <v>2900</v>
      </c>
      <c r="AM1241" s="41">
        <v>0</v>
      </c>
      <c r="AN1241" s="41">
        <v>0</v>
      </c>
      <c r="AO1241" s="42">
        <v>2605</v>
      </c>
      <c r="AP1241" s="42">
        <v>2800</v>
      </c>
      <c r="AQ1241" s="42">
        <v>0</v>
      </c>
      <c r="AR1241" s="42">
        <v>0</v>
      </c>
      <c r="AS1241" s="42">
        <v>0</v>
      </c>
      <c r="AT1241" s="42">
        <v>0</v>
      </c>
      <c r="AU1241" s="42">
        <f t="shared" si="3878"/>
        <v>2800</v>
      </c>
      <c r="AV1241" s="42">
        <f t="shared" si="3879"/>
        <v>-2800</v>
      </c>
      <c r="AW1241" s="42"/>
      <c r="AX1241" s="42"/>
      <c r="AY1241" s="42"/>
      <c r="AZ1241" s="42"/>
      <c r="BA1241" s="43">
        <f t="shared" si="3883"/>
        <v>100</v>
      </c>
      <c r="BB1241" s="44"/>
    </row>
    <row r="1242" spans="2:54" s="21" customFormat="1" x14ac:dyDescent="0.3">
      <c r="B1242" s="22" t="s">
        <v>558</v>
      </c>
      <c r="C1242" s="22" t="s">
        <v>125</v>
      </c>
      <c r="D1242" s="22"/>
      <c r="E1242" s="23" t="str">
        <f t="shared" si="3874"/>
        <v>11</v>
      </c>
      <c r="F1242" s="22"/>
      <c r="G1242" s="23"/>
      <c r="H1242" s="24" t="s">
        <v>463</v>
      </c>
      <c r="I1242" s="25">
        <f t="shared" si="3951"/>
        <v>2396.5</v>
      </c>
      <c r="J1242" s="25">
        <f t="shared" si="3952"/>
        <v>2396.5</v>
      </c>
      <c r="K1242" s="25">
        <f t="shared" si="3953"/>
        <v>2396.5</v>
      </c>
      <c r="L1242" s="25">
        <f t="shared" si="3954"/>
        <v>0</v>
      </c>
      <c r="M1242" s="25">
        <f t="shared" si="3955"/>
        <v>0</v>
      </c>
      <c r="N1242" s="25">
        <f t="shared" si="3956"/>
        <v>0</v>
      </c>
      <c r="O1242" s="25">
        <f>O1243</f>
        <v>0</v>
      </c>
      <c r="P1242" s="25">
        <f>P1243</f>
        <v>0</v>
      </c>
      <c r="Q1242" s="25">
        <f>Q1243</f>
        <v>0</v>
      </c>
      <c r="R1242" s="25">
        <f>R1243</f>
        <v>0</v>
      </c>
      <c r="S1242" s="25">
        <f t="shared" si="3961"/>
        <v>0</v>
      </c>
      <c r="T1242" s="25">
        <f t="shared" si="3876"/>
        <v>2396.5</v>
      </c>
      <c r="U1242" s="25">
        <f t="shared" ref="U1242:U1248" si="4010">J1242+M1242</f>
        <v>2396.5</v>
      </c>
      <c r="V1242" s="25">
        <f t="shared" ref="V1242:V1248" si="4011">K1242+N1242</f>
        <v>2396.5</v>
      </c>
      <c r="W1242" s="25">
        <f t="shared" si="3962"/>
        <v>0</v>
      </c>
      <c r="X1242" s="25">
        <f t="shared" si="3963"/>
        <v>0</v>
      </c>
      <c r="Y1242" s="25">
        <f t="shared" si="3964"/>
        <v>0</v>
      </c>
      <c r="Z1242" s="25">
        <f t="shared" si="3965"/>
        <v>0</v>
      </c>
      <c r="AA1242" s="25">
        <f t="shared" si="3966"/>
        <v>0</v>
      </c>
      <c r="AB1242" s="25">
        <f t="shared" si="3967"/>
        <v>0</v>
      </c>
      <c r="AC1242" s="25">
        <f t="shared" si="3968"/>
        <v>0</v>
      </c>
      <c r="AD1242" s="25">
        <f t="shared" si="3969"/>
        <v>0</v>
      </c>
      <c r="AE1242" s="25">
        <f t="shared" si="3970"/>
        <v>0</v>
      </c>
      <c r="AF1242" s="26">
        <f t="shared" ref="AF1242:AT1242" si="4012">AF1243</f>
        <v>2606.5</v>
      </c>
      <c r="AG1242" s="26">
        <f t="shared" si="4012"/>
        <v>0</v>
      </c>
      <c r="AH1242" s="26">
        <f t="shared" si="4012"/>
        <v>0</v>
      </c>
      <c r="AI1242" s="26">
        <f t="shared" si="4012"/>
        <v>0</v>
      </c>
      <c r="AJ1242" s="26">
        <f t="shared" si="4012"/>
        <v>0</v>
      </c>
      <c r="AK1242" s="26">
        <f t="shared" si="4012"/>
        <v>0</v>
      </c>
      <c r="AL1242" s="26">
        <f t="shared" si="4012"/>
        <v>2606.5</v>
      </c>
      <c r="AM1242" s="26">
        <f t="shared" si="4012"/>
        <v>0</v>
      </c>
      <c r="AN1242" s="26">
        <f t="shared" si="4012"/>
        <v>0</v>
      </c>
      <c r="AO1242" s="45">
        <f t="shared" si="4012"/>
        <v>1586.933</v>
      </c>
      <c r="AP1242" s="27">
        <f t="shared" si="4012"/>
        <v>2606.5</v>
      </c>
      <c r="AQ1242" s="27">
        <f t="shared" si="4012"/>
        <v>0</v>
      </c>
      <c r="AR1242" s="27">
        <f t="shared" si="4012"/>
        <v>0</v>
      </c>
      <c r="AS1242" s="27">
        <f t="shared" si="4012"/>
        <v>0</v>
      </c>
      <c r="AT1242" s="27">
        <f t="shared" si="4012"/>
        <v>0</v>
      </c>
      <c r="AU1242" s="27">
        <f t="shared" si="3878"/>
        <v>2606.5</v>
      </c>
      <c r="AV1242" s="27">
        <f t="shared" si="3879"/>
        <v>-210</v>
      </c>
      <c r="AW1242" s="27">
        <f t="shared" si="3880"/>
        <v>2396.5</v>
      </c>
      <c r="AX1242" s="27">
        <f t="shared" si="3881"/>
        <v>2396.5</v>
      </c>
      <c r="AY1242" s="27">
        <f t="shared" si="3882"/>
        <v>2396.5</v>
      </c>
      <c r="AZ1242" s="27">
        <f t="shared" si="3986"/>
        <v>0</v>
      </c>
      <c r="BA1242" s="28">
        <f t="shared" si="3883"/>
        <v>100</v>
      </c>
      <c r="BB1242" s="20"/>
    </row>
    <row r="1243" spans="2:54" s="30" customFormat="1" x14ac:dyDescent="0.3">
      <c r="B1243" s="31" t="s">
        <v>558</v>
      </c>
      <c r="C1243" s="31" t="s">
        <v>125</v>
      </c>
      <c r="D1243" s="31" t="s">
        <v>42</v>
      </c>
      <c r="E1243" s="29" t="str">
        <f t="shared" si="3874"/>
        <v>1101</v>
      </c>
      <c r="F1243" s="31"/>
      <c r="G1243" s="29"/>
      <c r="H1243" s="32" t="s">
        <v>464</v>
      </c>
      <c r="I1243" s="33">
        <f t="shared" si="3951"/>
        <v>2396.5</v>
      </c>
      <c r="J1243" s="33">
        <f t="shared" si="3952"/>
        <v>2396.5</v>
      </c>
      <c r="K1243" s="33">
        <f t="shared" si="3953"/>
        <v>2396.5</v>
      </c>
      <c r="L1243" s="33">
        <f t="shared" si="3954"/>
        <v>0</v>
      </c>
      <c r="M1243" s="33">
        <f t="shared" si="3955"/>
        <v>0</v>
      </c>
      <c r="N1243" s="33">
        <f t="shared" si="3956"/>
        <v>0</v>
      </c>
      <c r="O1243" s="33">
        <f>O1244+O1249</f>
        <v>0</v>
      </c>
      <c r="P1243" s="33">
        <f>P1244+P1249</f>
        <v>0</v>
      </c>
      <c r="Q1243" s="33">
        <f>Q1244+Q1249</f>
        <v>0</v>
      </c>
      <c r="R1243" s="33">
        <f>R1244+R1249</f>
        <v>0</v>
      </c>
      <c r="S1243" s="33">
        <f t="shared" si="3961"/>
        <v>0</v>
      </c>
      <c r="T1243" s="33">
        <f t="shared" si="3876"/>
        <v>2396.5</v>
      </c>
      <c r="U1243" s="33">
        <f t="shared" si="4010"/>
        <v>2396.5</v>
      </c>
      <c r="V1243" s="33">
        <f t="shared" si="4011"/>
        <v>2396.5</v>
      </c>
      <c r="W1243" s="33">
        <f t="shared" si="3962"/>
        <v>0</v>
      </c>
      <c r="X1243" s="33">
        <f t="shared" si="3963"/>
        <v>0</v>
      </c>
      <c r="Y1243" s="33">
        <f t="shared" si="3964"/>
        <v>0</v>
      </c>
      <c r="Z1243" s="33">
        <f t="shared" si="3965"/>
        <v>0</v>
      </c>
      <c r="AA1243" s="33">
        <f t="shared" si="3966"/>
        <v>0</v>
      </c>
      <c r="AB1243" s="33">
        <f t="shared" si="3967"/>
        <v>0</v>
      </c>
      <c r="AC1243" s="33">
        <f t="shared" si="3968"/>
        <v>0</v>
      </c>
      <c r="AD1243" s="33">
        <f t="shared" si="3969"/>
        <v>0</v>
      </c>
      <c r="AE1243" s="33">
        <f t="shared" si="3970"/>
        <v>0</v>
      </c>
      <c r="AF1243" s="34">
        <f t="shared" ref="AF1243:AT1243" si="4013">AF1244+AF1249</f>
        <v>2606.5</v>
      </c>
      <c r="AG1243" s="34">
        <f t="shared" si="4013"/>
        <v>0</v>
      </c>
      <c r="AH1243" s="34">
        <f t="shared" si="4013"/>
        <v>0</v>
      </c>
      <c r="AI1243" s="34">
        <f t="shared" si="4013"/>
        <v>0</v>
      </c>
      <c r="AJ1243" s="34">
        <f t="shared" si="4013"/>
        <v>0</v>
      </c>
      <c r="AK1243" s="34">
        <f t="shared" si="4013"/>
        <v>0</v>
      </c>
      <c r="AL1243" s="34">
        <f t="shared" si="4013"/>
        <v>2606.5</v>
      </c>
      <c r="AM1243" s="34">
        <f t="shared" si="4013"/>
        <v>0</v>
      </c>
      <c r="AN1243" s="34">
        <f t="shared" si="4013"/>
        <v>0</v>
      </c>
      <c r="AO1243" s="36">
        <f t="shared" si="4013"/>
        <v>1586.933</v>
      </c>
      <c r="AP1243" s="36">
        <f t="shared" si="4013"/>
        <v>2606.5</v>
      </c>
      <c r="AQ1243" s="36">
        <f t="shared" si="4013"/>
        <v>0</v>
      </c>
      <c r="AR1243" s="36">
        <f t="shared" si="4013"/>
        <v>0</v>
      </c>
      <c r="AS1243" s="36">
        <f t="shared" si="4013"/>
        <v>0</v>
      </c>
      <c r="AT1243" s="36">
        <f t="shared" si="4013"/>
        <v>0</v>
      </c>
      <c r="AU1243" s="36">
        <f t="shared" si="3878"/>
        <v>2606.5</v>
      </c>
      <c r="AV1243" s="36">
        <f t="shared" si="3879"/>
        <v>-210</v>
      </c>
      <c r="AW1243" s="36">
        <f t="shared" si="3880"/>
        <v>2396.5</v>
      </c>
      <c r="AX1243" s="36">
        <f t="shared" si="3881"/>
        <v>2396.5</v>
      </c>
      <c r="AY1243" s="36">
        <f t="shared" si="3882"/>
        <v>2396.5</v>
      </c>
      <c r="AZ1243" s="36">
        <f t="shared" si="3986"/>
        <v>0</v>
      </c>
      <c r="BA1243" s="37">
        <f t="shared" si="3883"/>
        <v>100</v>
      </c>
      <c r="BB1243" s="20"/>
    </row>
    <row r="1244" spans="2:54" ht="31.2" x14ac:dyDescent="0.3">
      <c r="B1244" s="38" t="s">
        <v>558</v>
      </c>
      <c r="C1244" s="38" t="s">
        <v>125</v>
      </c>
      <c r="D1244" s="38" t="s">
        <v>42</v>
      </c>
      <c r="E1244" s="39" t="str">
        <f t="shared" si="3874"/>
        <v>1101</v>
      </c>
      <c r="F1244" s="38" t="s">
        <v>465</v>
      </c>
      <c r="G1244" s="39"/>
      <c r="H1244" s="40" t="s">
        <v>466</v>
      </c>
      <c r="I1244" s="18">
        <f t="shared" si="3951"/>
        <v>2396.5</v>
      </c>
      <c r="J1244" s="18">
        <f t="shared" si="3952"/>
        <v>2396.5</v>
      </c>
      <c r="K1244" s="18">
        <f t="shared" si="3953"/>
        <v>2396.5</v>
      </c>
      <c r="L1244" s="18">
        <f t="shared" si="3954"/>
        <v>0</v>
      </c>
      <c r="M1244" s="18">
        <f t="shared" si="3955"/>
        <v>0</v>
      </c>
      <c r="N1244" s="18">
        <f t="shared" si="3956"/>
        <v>0</v>
      </c>
      <c r="O1244" s="18">
        <f t="shared" ref="O1244:O1251" si="4014">O1245</f>
        <v>0</v>
      </c>
      <c r="P1244" s="18">
        <f t="shared" ref="P1244:P1251" si="4015">P1245</f>
        <v>0</v>
      </c>
      <c r="Q1244" s="18">
        <f t="shared" ref="Q1244:Q1251" si="4016">Q1245</f>
        <v>0</v>
      </c>
      <c r="R1244" s="18">
        <f t="shared" ref="R1244:R1251" si="4017">R1245</f>
        <v>0</v>
      </c>
      <c r="S1244" s="18">
        <f t="shared" si="3961"/>
        <v>0</v>
      </c>
      <c r="T1244" s="18">
        <f t="shared" si="3876"/>
        <v>2396.5</v>
      </c>
      <c r="U1244" s="18">
        <f t="shared" si="4010"/>
        <v>2396.5</v>
      </c>
      <c r="V1244" s="18">
        <f t="shared" si="4011"/>
        <v>2396.5</v>
      </c>
      <c r="W1244" s="18">
        <f t="shared" si="3962"/>
        <v>0</v>
      </c>
      <c r="X1244" s="18">
        <f t="shared" si="3963"/>
        <v>0</v>
      </c>
      <c r="Y1244" s="18">
        <f t="shared" si="3964"/>
        <v>0</v>
      </c>
      <c r="Z1244" s="18">
        <f t="shared" si="3965"/>
        <v>0</v>
      </c>
      <c r="AA1244" s="18">
        <f t="shared" si="3966"/>
        <v>0</v>
      </c>
      <c r="AB1244" s="18">
        <f t="shared" si="3967"/>
        <v>0</v>
      </c>
      <c r="AC1244" s="18">
        <f t="shared" si="3968"/>
        <v>0</v>
      </c>
      <c r="AD1244" s="18">
        <f t="shared" si="3969"/>
        <v>0</v>
      </c>
      <c r="AE1244" s="18">
        <f t="shared" si="3970"/>
        <v>0</v>
      </c>
      <c r="AF1244" s="41">
        <f t="shared" ref="AF1244:AF1251" si="4018">AF1245</f>
        <v>2396.5</v>
      </c>
      <c r="AG1244" s="41">
        <f t="shared" ref="AG1244:AG1251" si="4019">AG1245</f>
        <v>0</v>
      </c>
      <c r="AH1244" s="41">
        <f t="shared" ref="AH1244:AH1251" si="4020">AH1245</f>
        <v>0</v>
      </c>
      <c r="AI1244" s="41">
        <f t="shared" ref="AI1244:AI1251" si="4021">AI1245</f>
        <v>0</v>
      </c>
      <c r="AJ1244" s="41">
        <f t="shared" ref="AJ1244:AJ1251" si="4022">AJ1245</f>
        <v>0</v>
      </c>
      <c r="AK1244" s="41">
        <f t="shared" ref="AK1244:AK1251" si="4023">AK1245</f>
        <v>0</v>
      </c>
      <c r="AL1244" s="41">
        <f t="shared" ref="AL1244:AL1251" si="4024">AL1245</f>
        <v>2396.5</v>
      </c>
      <c r="AM1244" s="41">
        <f t="shared" ref="AM1244:AM1251" si="4025">AM1245</f>
        <v>0</v>
      </c>
      <c r="AN1244" s="41">
        <f t="shared" ref="AN1244:AN1251" si="4026">AN1245</f>
        <v>0</v>
      </c>
      <c r="AO1244" s="14">
        <f t="shared" ref="AO1244:AO1251" si="4027">AO1245</f>
        <v>1426.933</v>
      </c>
      <c r="AP1244" s="42">
        <f t="shared" ref="AP1244:AP1251" si="4028">AP1245</f>
        <v>2396.5</v>
      </c>
      <c r="AQ1244" s="42">
        <f t="shared" ref="AQ1244:AQ1251" si="4029">AQ1245</f>
        <v>0</v>
      </c>
      <c r="AR1244" s="42">
        <f t="shared" ref="AR1244:AR1251" si="4030">AR1245</f>
        <v>0</v>
      </c>
      <c r="AS1244" s="42">
        <f t="shared" ref="AS1244:AS1251" si="4031">AS1245</f>
        <v>0</v>
      </c>
      <c r="AT1244" s="42">
        <f t="shared" ref="AT1244:AT1251" si="4032">AT1245</f>
        <v>0</v>
      </c>
      <c r="AU1244" s="42">
        <f t="shared" si="3878"/>
        <v>2396.5</v>
      </c>
      <c r="AV1244" s="42">
        <f t="shared" si="3879"/>
        <v>0</v>
      </c>
      <c r="AW1244" s="42">
        <f t="shared" si="3880"/>
        <v>2396.5</v>
      </c>
      <c r="AX1244" s="42">
        <f t="shared" si="3881"/>
        <v>2396.5</v>
      </c>
      <c r="AY1244" s="42">
        <f t="shared" si="3882"/>
        <v>2396.5</v>
      </c>
      <c r="AZ1244" s="42">
        <f t="shared" si="3986"/>
        <v>0</v>
      </c>
      <c r="BA1244" s="43">
        <f t="shared" si="3883"/>
        <v>100</v>
      </c>
      <c r="BB1244" s="20"/>
    </row>
    <row r="1245" spans="2:54" x14ac:dyDescent="0.3">
      <c r="B1245" s="38" t="s">
        <v>558</v>
      </c>
      <c r="C1245" s="38" t="s">
        <v>125</v>
      </c>
      <c r="D1245" s="38" t="s">
        <v>42</v>
      </c>
      <c r="E1245" s="39" t="str">
        <f t="shared" si="3874"/>
        <v>1101</v>
      </c>
      <c r="F1245" s="38" t="s">
        <v>467</v>
      </c>
      <c r="G1245" s="39"/>
      <c r="H1245" s="40" t="s">
        <v>49</v>
      </c>
      <c r="I1245" s="18">
        <f t="shared" si="3951"/>
        <v>2396.5</v>
      </c>
      <c r="J1245" s="18">
        <f t="shared" si="3952"/>
        <v>2396.5</v>
      </c>
      <c r="K1245" s="18">
        <f t="shared" si="3953"/>
        <v>2396.5</v>
      </c>
      <c r="L1245" s="18">
        <f t="shared" si="3954"/>
        <v>0</v>
      </c>
      <c r="M1245" s="18">
        <f t="shared" si="3955"/>
        <v>0</v>
      </c>
      <c r="N1245" s="18">
        <f t="shared" si="3956"/>
        <v>0</v>
      </c>
      <c r="O1245" s="18">
        <f t="shared" si="4014"/>
        <v>0</v>
      </c>
      <c r="P1245" s="18">
        <f t="shared" si="4015"/>
        <v>0</v>
      </c>
      <c r="Q1245" s="18">
        <f t="shared" si="4016"/>
        <v>0</v>
      </c>
      <c r="R1245" s="18">
        <f t="shared" si="4017"/>
        <v>0</v>
      </c>
      <c r="S1245" s="18">
        <f t="shared" si="3961"/>
        <v>0</v>
      </c>
      <c r="T1245" s="18">
        <f t="shared" si="3876"/>
        <v>2396.5</v>
      </c>
      <c r="U1245" s="18">
        <f t="shared" si="4010"/>
        <v>2396.5</v>
      </c>
      <c r="V1245" s="18">
        <f t="shared" si="4011"/>
        <v>2396.5</v>
      </c>
      <c r="W1245" s="18">
        <f t="shared" si="3962"/>
        <v>0</v>
      </c>
      <c r="X1245" s="18">
        <f t="shared" si="3963"/>
        <v>0</v>
      </c>
      <c r="Y1245" s="18">
        <f t="shared" si="3964"/>
        <v>0</v>
      </c>
      <c r="Z1245" s="18">
        <f t="shared" si="3965"/>
        <v>0</v>
      </c>
      <c r="AA1245" s="18">
        <f t="shared" si="3966"/>
        <v>0</v>
      </c>
      <c r="AB1245" s="18">
        <f t="shared" si="3967"/>
        <v>0</v>
      </c>
      <c r="AC1245" s="18">
        <f t="shared" si="3968"/>
        <v>0</v>
      </c>
      <c r="AD1245" s="18">
        <f t="shared" si="3969"/>
        <v>0</v>
      </c>
      <c r="AE1245" s="18">
        <f t="shared" si="3970"/>
        <v>0</v>
      </c>
      <c r="AF1245" s="41">
        <f t="shared" si="4018"/>
        <v>2396.5</v>
      </c>
      <c r="AG1245" s="41">
        <f t="shared" si="4019"/>
        <v>0</v>
      </c>
      <c r="AH1245" s="41">
        <f t="shared" si="4020"/>
        <v>0</v>
      </c>
      <c r="AI1245" s="41">
        <f t="shared" si="4021"/>
        <v>0</v>
      </c>
      <c r="AJ1245" s="41">
        <f t="shared" si="4022"/>
        <v>0</v>
      </c>
      <c r="AK1245" s="41">
        <f t="shared" si="4023"/>
        <v>0</v>
      </c>
      <c r="AL1245" s="41">
        <f t="shared" si="4024"/>
        <v>2396.5</v>
      </c>
      <c r="AM1245" s="41">
        <f t="shared" si="4025"/>
        <v>0</v>
      </c>
      <c r="AN1245" s="41">
        <f t="shared" si="4026"/>
        <v>0</v>
      </c>
      <c r="AO1245" s="42">
        <f t="shared" si="4027"/>
        <v>1426.933</v>
      </c>
      <c r="AP1245" s="42">
        <f t="shared" si="4028"/>
        <v>2396.5</v>
      </c>
      <c r="AQ1245" s="42">
        <f t="shared" si="4029"/>
        <v>0</v>
      </c>
      <c r="AR1245" s="42">
        <f t="shared" si="4030"/>
        <v>0</v>
      </c>
      <c r="AS1245" s="42">
        <f t="shared" si="4031"/>
        <v>0</v>
      </c>
      <c r="AT1245" s="42">
        <f t="shared" si="4032"/>
        <v>0</v>
      </c>
      <c r="AU1245" s="42">
        <f t="shared" si="3878"/>
        <v>2396.5</v>
      </c>
      <c r="AV1245" s="42">
        <f t="shared" si="3879"/>
        <v>0</v>
      </c>
      <c r="AW1245" s="42">
        <f t="shared" si="3880"/>
        <v>2396.5</v>
      </c>
      <c r="AX1245" s="42">
        <f t="shared" si="3881"/>
        <v>2396.5</v>
      </c>
      <c r="AY1245" s="42">
        <f t="shared" si="3882"/>
        <v>2396.5</v>
      </c>
      <c r="AZ1245" s="42">
        <f t="shared" si="3986"/>
        <v>0</v>
      </c>
      <c r="BA1245" s="43">
        <f t="shared" si="3883"/>
        <v>100</v>
      </c>
      <c r="BB1245" s="20"/>
    </row>
    <row r="1246" spans="2:54" ht="46.8" x14ac:dyDescent="0.3">
      <c r="B1246" s="38" t="s">
        <v>558</v>
      </c>
      <c r="C1246" s="38" t="s">
        <v>125</v>
      </c>
      <c r="D1246" s="38" t="s">
        <v>42</v>
      </c>
      <c r="E1246" s="39" t="str">
        <f t="shared" si="3874"/>
        <v>1101</v>
      </c>
      <c r="F1246" s="38" t="s">
        <v>468</v>
      </c>
      <c r="G1246" s="39"/>
      <c r="H1246" s="40" t="s">
        <v>469</v>
      </c>
      <c r="I1246" s="18">
        <f t="shared" si="3951"/>
        <v>2396.5</v>
      </c>
      <c r="J1246" s="18">
        <f t="shared" si="3952"/>
        <v>2396.5</v>
      </c>
      <c r="K1246" s="18">
        <f t="shared" si="3953"/>
        <v>2396.5</v>
      </c>
      <c r="L1246" s="18">
        <f t="shared" si="3954"/>
        <v>0</v>
      </c>
      <c r="M1246" s="18">
        <f t="shared" si="3955"/>
        <v>0</v>
      </c>
      <c r="N1246" s="18">
        <f t="shared" si="3956"/>
        <v>0</v>
      </c>
      <c r="O1246" s="18">
        <f t="shared" si="4014"/>
        <v>0</v>
      </c>
      <c r="P1246" s="18">
        <f t="shared" si="4015"/>
        <v>0</v>
      </c>
      <c r="Q1246" s="18">
        <f t="shared" si="4016"/>
        <v>0</v>
      </c>
      <c r="R1246" s="18">
        <f t="shared" si="4017"/>
        <v>0</v>
      </c>
      <c r="S1246" s="18">
        <f t="shared" si="3961"/>
        <v>0</v>
      </c>
      <c r="T1246" s="18">
        <f t="shared" si="3876"/>
        <v>2396.5</v>
      </c>
      <c r="U1246" s="18">
        <f t="shared" si="4010"/>
        <v>2396.5</v>
      </c>
      <c r="V1246" s="18">
        <f t="shared" si="4011"/>
        <v>2396.5</v>
      </c>
      <c r="W1246" s="18">
        <f t="shared" si="3962"/>
        <v>0</v>
      </c>
      <c r="X1246" s="18">
        <f t="shared" si="3963"/>
        <v>0</v>
      </c>
      <c r="Y1246" s="18">
        <f t="shared" si="3964"/>
        <v>0</v>
      </c>
      <c r="Z1246" s="18">
        <f t="shared" si="3965"/>
        <v>0</v>
      </c>
      <c r="AA1246" s="18">
        <f t="shared" si="3966"/>
        <v>0</v>
      </c>
      <c r="AB1246" s="18">
        <f t="shared" si="3967"/>
        <v>0</v>
      </c>
      <c r="AC1246" s="18">
        <f t="shared" si="3968"/>
        <v>0</v>
      </c>
      <c r="AD1246" s="18">
        <f t="shared" si="3969"/>
        <v>0</v>
      </c>
      <c r="AE1246" s="18">
        <f t="shared" si="3970"/>
        <v>0</v>
      </c>
      <c r="AF1246" s="41">
        <f t="shared" si="4018"/>
        <v>2396.5</v>
      </c>
      <c r="AG1246" s="41">
        <f t="shared" si="4019"/>
        <v>0</v>
      </c>
      <c r="AH1246" s="41">
        <f t="shared" si="4020"/>
        <v>0</v>
      </c>
      <c r="AI1246" s="41">
        <f t="shared" si="4021"/>
        <v>0</v>
      </c>
      <c r="AJ1246" s="41">
        <f t="shared" si="4022"/>
        <v>0</v>
      </c>
      <c r="AK1246" s="41">
        <f t="shared" si="4023"/>
        <v>0</v>
      </c>
      <c r="AL1246" s="41">
        <f t="shared" si="4024"/>
        <v>2396.5</v>
      </c>
      <c r="AM1246" s="41">
        <f t="shared" si="4025"/>
        <v>0</v>
      </c>
      <c r="AN1246" s="41">
        <f t="shared" si="4026"/>
        <v>0</v>
      </c>
      <c r="AO1246" s="14">
        <f t="shared" si="4027"/>
        <v>1426.933</v>
      </c>
      <c r="AP1246" s="42">
        <f t="shared" si="4028"/>
        <v>2396.5</v>
      </c>
      <c r="AQ1246" s="42">
        <f t="shared" si="4029"/>
        <v>0</v>
      </c>
      <c r="AR1246" s="42">
        <f t="shared" si="4030"/>
        <v>0</v>
      </c>
      <c r="AS1246" s="42">
        <f t="shared" si="4031"/>
        <v>0</v>
      </c>
      <c r="AT1246" s="42">
        <f t="shared" si="4032"/>
        <v>0</v>
      </c>
      <c r="AU1246" s="42">
        <f t="shared" si="3878"/>
        <v>2396.5</v>
      </c>
      <c r="AV1246" s="42">
        <f t="shared" si="3879"/>
        <v>0</v>
      </c>
      <c r="AW1246" s="42">
        <f t="shared" si="3880"/>
        <v>2396.5</v>
      </c>
      <c r="AX1246" s="42">
        <f t="shared" si="3881"/>
        <v>2396.5</v>
      </c>
      <c r="AY1246" s="42">
        <f t="shared" si="3882"/>
        <v>2396.5</v>
      </c>
      <c r="AZ1246" s="42">
        <f t="shared" si="3986"/>
        <v>0</v>
      </c>
      <c r="BA1246" s="43">
        <f t="shared" si="3883"/>
        <v>100</v>
      </c>
      <c r="BB1246" s="20"/>
    </row>
    <row r="1247" spans="2:54" ht="46.8" x14ac:dyDescent="0.3">
      <c r="B1247" s="38" t="s">
        <v>558</v>
      </c>
      <c r="C1247" s="38" t="s">
        <v>125</v>
      </c>
      <c r="D1247" s="38" t="s">
        <v>42</v>
      </c>
      <c r="E1247" s="39" t="str">
        <f t="shared" si="3874"/>
        <v>1101</v>
      </c>
      <c r="F1247" s="38" t="s">
        <v>544</v>
      </c>
      <c r="G1247" s="39"/>
      <c r="H1247" s="40" t="s">
        <v>545</v>
      </c>
      <c r="I1247" s="18">
        <f t="shared" si="3951"/>
        <v>2396.5</v>
      </c>
      <c r="J1247" s="18">
        <f t="shared" si="3952"/>
        <v>2396.5</v>
      </c>
      <c r="K1247" s="18">
        <f t="shared" si="3953"/>
        <v>2396.5</v>
      </c>
      <c r="L1247" s="18">
        <f t="shared" si="3954"/>
        <v>0</v>
      </c>
      <c r="M1247" s="18">
        <f t="shared" si="3955"/>
        <v>0</v>
      </c>
      <c r="N1247" s="18">
        <f t="shared" si="3956"/>
        <v>0</v>
      </c>
      <c r="O1247" s="18">
        <f t="shared" si="4014"/>
        <v>0</v>
      </c>
      <c r="P1247" s="18">
        <f t="shared" si="4015"/>
        <v>0</v>
      </c>
      <c r="Q1247" s="18">
        <f t="shared" si="4016"/>
        <v>0</v>
      </c>
      <c r="R1247" s="18">
        <f t="shared" si="4017"/>
        <v>0</v>
      </c>
      <c r="S1247" s="18">
        <f t="shared" si="3961"/>
        <v>0</v>
      </c>
      <c r="T1247" s="18">
        <f t="shared" si="3876"/>
        <v>2396.5</v>
      </c>
      <c r="U1247" s="18">
        <f t="shared" si="4010"/>
        <v>2396.5</v>
      </c>
      <c r="V1247" s="18">
        <f t="shared" si="4011"/>
        <v>2396.5</v>
      </c>
      <c r="W1247" s="18">
        <f t="shared" si="3962"/>
        <v>0</v>
      </c>
      <c r="X1247" s="18">
        <f t="shared" si="3963"/>
        <v>0</v>
      </c>
      <c r="Y1247" s="18">
        <f t="shared" si="3964"/>
        <v>0</v>
      </c>
      <c r="Z1247" s="18">
        <f t="shared" si="3965"/>
        <v>0</v>
      </c>
      <c r="AA1247" s="18">
        <f t="shared" si="3966"/>
        <v>0</v>
      </c>
      <c r="AB1247" s="18">
        <f t="shared" si="3967"/>
        <v>0</v>
      </c>
      <c r="AC1247" s="18">
        <f t="shared" si="3968"/>
        <v>0</v>
      </c>
      <c r="AD1247" s="18">
        <f t="shared" si="3969"/>
        <v>0</v>
      </c>
      <c r="AE1247" s="18">
        <f t="shared" si="3970"/>
        <v>0</v>
      </c>
      <c r="AF1247" s="41">
        <f t="shared" si="4018"/>
        <v>2396.5</v>
      </c>
      <c r="AG1247" s="41">
        <f t="shared" si="4019"/>
        <v>0</v>
      </c>
      <c r="AH1247" s="41">
        <f t="shared" si="4020"/>
        <v>0</v>
      </c>
      <c r="AI1247" s="41">
        <f t="shared" si="4021"/>
        <v>0</v>
      </c>
      <c r="AJ1247" s="41">
        <f t="shared" si="4022"/>
        <v>0</v>
      </c>
      <c r="AK1247" s="41">
        <f t="shared" si="4023"/>
        <v>0</v>
      </c>
      <c r="AL1247" s="41">
        <f t="shared" si="4024"/>
        <v>2396.5</v>
      </c>
      <c r="AM1247" s="41">
        <f t="shared" si="4025"/>
        <v>0</v>
      </c>
      <c r="AN1247" s="41">
        <f t="shared" si="4026"/>
        <v>0</v>
      </c>
      <c r="AO1247" s="42">
        <f t="shared" si="4027"/>
        <v>1426.933</v>
      </c>
      <c r="AP1247" s="42">
        <f t="shared" si="4028"/>
        <v>2396.5</v>
      </c>
      <c r="AQ1247" s="42">
        <f t="shared" si="4029"/>
        <v>0</v>
      </c>
      <c r="AR1247" s="42">
        <f t="shared" si="4030"/>
        <v>0</v>
      </c>
      <c r="AS1247" s="42">
        <f t="shared" si="4031"/>
        <v>0</v>
      </c>
      <c r="AT1247" s="42">
        <f t="shared" si="4032"/>
        <v>0</v>
      </c>
      <c r="AU1247" s="42">
        <f t="shared" si="3878"/>
        <v>2396.5</v>
      </c>
      <c r="AV1247" s="42">
        <f t="shared" si="3879"/>
        <v>0</v>
      </c>
      <c r="AW1247" s="42">
        <f t="shared" si="3880"/>
        <v>2396.5</v>
      </c>
      <c r="AX1247" s="42">
        <f t="shared" si="3881"/>
        <v>2396.5</v>
      </c>
      <c r="AY1247" s="42">
        <f t="shared" si="3882"/>
        <v>2396.5</v>
      </c>
      <c r="AZ1247" s="42">
        <f t="shared" si="3986"/>
        <v>0</v>
      </c>
      <c r="BA1247" s="43">
        <f t="shared" si="3883"/>
        <v>100</v>
      </c>
      <c r="BB1247" s="20"/>
    </row>
    <row r="1248" spans="2:54" ht="31.2" x14ac:dyDescent="0.3">
      <c r="B1248" s="38" t="s">
        <v>558</v>
      </c>
      <c r="C1248" s="38" t="s">
        <v>125</v>
      </c>
      <c r="D1248" s="38" t="s">
        <v>42</v>
      </c>
      <c r="E1248" s="39" t="str">
        <f t="shared" si="3874"/>
        <v>1101</v>
      </c>
      <c r="F1248" s="38" t="s">
        <v>544</v>
      </c>
      <c r="G1248" s="38" t="s">
        <v>54</v>
      </c>
      <c r="H1248" s="40" t="s">
        <v>55</v>
      </c>
      <c r="I1248" s="18">
        <v>2396.5</v>
      </c>
      <c r="J1248" s="18">
        <v>2396.5</v>
      </c>
      <c r="K1248" s="18">
        <v>2396.5</v>
      </c>
      <c r="L1248" s="18"/>
      <c r="M1248" s="18"/>
      <c r="N1248" s="18"/>
      <c r="O1248" s="18">
        <v>0</v>
      </c>
      <c r="P1248" s="18">
        <v>0</v>
      </c>
      <c r="Q1248" s="18">
        <v>0</v>
      </c>
      <c r="R1248" s="18">
        <v>0</v>
      </c>
      <c r="S1248" s="18"/>
      <c r="T1248" s="18">
        <f t="shared" si="3876"/>
        <v>2396.5</v>
      </c>
      <c r="U1248" s="18">
        <f t="shared" si="4010"/>
        <v>2396.5</v>
      </c>
      <c r="V1248" s="18">
        <f t="shared" si="4011"/>
        <v>2396.5</v>
      </c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41">
        <v>2396.5</v>
      </c>
      <c r="AG1248" s="41"/>
      <c r="AH1248" s="41">
        <v>0</v>
      </c>
      <c r="AI1248" s="41">
        <v>0</v>
      </c>
      <c r="AJ1248" s="41">
        <v>0</v>
      </c>
      <c r="AK1248" s="41">
        <v>0</v>
      </c>
      <c r="AL1248" s="41">
        <v>2396.5</v>
      </c>
      <c r="AM1248" s="41">
        <v>0</v>
      </c>
      <c r="AN1248" s="41">
        <v>0</v>
      </c>
      <c r="AO1248" s="14">
        <v>1426.933</v>
      </c>
      <c r="AP1248" s="42">
        <v>2396.5</v>
      </c>
      <c r="AQ1248" s="42">
        <v>0</v>
      </c>
      <c r="AR1248" s="42">
        <v>0</v>
      </c>
      <c r="AS1248" s="42">
        <v>0</v>
      </c>
      <c r="AT1248" s="42">
        <v>0</v>
      </c>
      <c r="AU1248" s="42">
        <f t="shared" si="3878"/>
        <v>2396.5</v>
      </c>
      <c r="AV1248" s="42">
        <f t="shared" si="3879"/>
        <v>0</v>
      </c>
      <c r="AW1248" s="42">
        <f t="shared" si="3880"/>
        <v>2396.5</v>
      </c>
      <c r="AX1248" s="42">
        <f t="shared" si="3881"/>
        <v>2396.5</v>
      </c>
      <c r="AY1248" s="42">
        <f t="shared" si="3882"/>
        <v>2396.5</v>
      </c>
      <c r="AZ1248" s="42"/>
      <c r="BA1248" s="43">
        <f t="shared" si="3883"/>
        <v>100</v>
      </c>
      <c r="BB1248" s="44"/>
    </row>
    <row r="1249" spans="2:54" ht="31.2" x14ac:dyDescent="0.3">
      <c r="B1249" s="38" t="s">
        <v>558</v>
      </c>
      <c r="C1249" s="38" t="s">
        <v>125</v>
      </c>
      <c r="D1249" s="38" t="s">
        <v>42</v>
      </c>
      <c r="E1249" s="39" t="str">
        <f t="shared" si="3874"/>
        <v>1101</v>
      </c>
      <c r="F1249" s="38" t="s">
        <v>72</v>
      </c>
      <c r="G1249" s="39"/>
      <c r="H1249" s="40" t="s">
        <v>73</v>
      </c>
      <c r="I1249" s="18"/>
      <c r="J1249" s="18"/>
      <c r="K1249" s="18"/>
      <c r="L1249" s="18"/>
      <c r="M1249" s="18"/>
      <c r="N1249" s="18"/>
      <c r="O1249" s="18">
        <f t="shared" si="4014"/>
        <v>0</v>
      </c>
      <c r="P1249" s="18">
        <f t="shared" si="4015"/>
        <v>0</v>
      </c>
      <c r="Q1249" s="18">
        <f t="shared" si="4016"/>
        <v>0</v>
      </c>
      <c r="R1249" s="18">
        <f t="shared" si="4017"/>
        <v>0</v>
      </c>
      <c r="S1249" s="18"/>
      <c r="T1249" s="18">
        <f t="shared" si="3876"/>
        <v>0</v>
      </c>
      <c r="U1249" s="18">
        <f t="shared" ref="U1249:U1250" si="4033">U1250</f>
        <v>0</v>
      </c>
      <c r="V1249" s="18">
        <f t="shared" ref="V1249:V1250" si="4034">V1250</f>
        <v>0</v>
      </c>
      <c r="W1249" s="18">
        <f t="shared" si="3962"/>
        <v>0</v>
      </c>
      <c r="X1249" s="18">
        <f t="shared" si="3963"/>
        <v>0</v>
      </c>
      <c r="Y1249" s="18">
        <f t="shared" si="3964"/>
        <v>0</v>
      </c>
      <c r="Z1249" s="18">
        <f t="shared" si="3965"/>
        <v>0</v>
      </c>
      <c r="AA1249" s="18">
        <f t="shared" si="3966"/>
        <v>0</v>
      </c>
      <c r="AB1249" s="18">
        <f t="shared" si="3967"/>
        <v>0</v>
      </c>
      <c r="AC1249" s="18">
        <f t="shared" si="3968"/>
        <v>0</v>
      </c>
      <c r="AD1249" s="18">
        <f t="shared" si="3969"/>
        <v>0</v>
      </c>
      <c r="AE1249" s="18">
        <f t="shared" si="3970"/>
        <v>0</v>
      </c>
      <c r="AF1249" s="41">
        <f t="shared" si="4018"/>
        <v>210</v>
      </c>
      <c r="AG1249" s="41">
        <f t="shared" si="4019"/>
        <v>0</v>
      </c>
      <c r="AH1249" s="41">
        <f t="shared" si="4020"/>
        <v>0</v>
      </c>
      <c r="AI1249" s="41">
        <f t="shared" si="4021"/>
        <v>0</v>
      </c>
      <c r="AJ1249" s="41">
        <f t="shared" si="4022"/>
        <v>0</v>
      </c>
      <c r="AK1249" s="41">
        <f t="shared" si="4023"/>
        <v>0</v>
      </c>
      <c r="AL1249" s="41">
        <f t="shared" si="4024"/>
        <v>210</v>
      </c>
      <c r="AM1249" s="41">
        <f t="shared" si="4025"/>
        <v>0</v>
      </c>
      <c r="AN1249" s="41">
        <f t="shared" si="4026"/>
        <v>0</v>
      </c>
      <c r="AO1249" s="42">
        <f t="shared" si="4027"/>
        <v>160</v>
      </c>
      <c r="AP1249" s="42">
        <f t="shared" si="4028"/>
        <v>210</v>
      </c>
      <c r="AQ1249" s="42">
        <f t="shared" si="4029"/>
        <v>0</v>
      </c>
      <c r="AR1249" s="42">
        <f t="shared" si="4030"/>
        <v>0</v>
      </c>
      <c r="AS1249" s="42">
        <f t="shared" si="4031"/>
        <v>0</v>
      </c>
      <c r="AT1249" s="42">
        <f t="shared" si="4032"/>
        <v>0</v>
      </c>
      <c r="AU1249" s="42">
        <f t="shared" si="3878"/>
        <v>210</v>
      </c>
      <c r="AV1249" s="42">
        <f t="shared" si="3879"/>
        <v>-210</v>
      </c>
      <c r="AW1249" s="42"/>
      <c r="AX1249" s="42"/>
      <c r="AY1249" s="42"/>
      <c r="AZ1249" s="42"/>
      <c r="BA1249" s="43">
        <f t="shared" si="3883"/>
        <v>100</v>
      </c>
      <c r="BB1249" s="44"/>
    </row>
    <row r="1250" spans="2:54" ht="46.8" x14ac:dyDescent="0.3">
      <c r="B1250" s="38" t="s">
        <v>558</v>
      </c>
      <c r="C1250" s="38" t="s">
        <v>125</v>
      </c>
      <c r="D1250" s="38" t="s">
        <v>42</v>
      </c>
      <c r="E1250" s="39" t="str">
        <f t="shared" si="3874"/>
        <v>1101</v>
      </c>
      <c r="F1250" s="16" t="s">
        <v>292</v>
      </c>
      <c r="G1250" s="39"/>
      <c r="H1250" s="55" t="s">
        <v>293</v>
      </c>
      <c r="I1250" s="18"/>
      <c r="J1250" s="18"/>
      <c r="K1250" s="18"/>
      <c r="L1250" s="18"/>
      <c r="M1250" s="18"/>
      <c r="N1250" s="18"/>
      <c r="O1250" s="18">
        <f t="shared" si="4014"/>
        <v>0</v>
      </c>
      <c r="P1250" s="18">
        <f t="shared" si="4015"/>
        <v>0</v>
      </c>
      <c r="Q1250" s="18">
        <f t="shared" si="4016"/>
        <v>0</v>
      </c>
      <c r="R1250" s="18">
        <f t="shared" si="4017"/>
        <v>0</v>
      </c>
      <c r="S1250" s="18"/>
      <c r="T1250" s="18">
        <f t="shared" si="3876"/>
        <v>0</v>
      </c>
      <c r="U1250" s="18">
        <f t="shared" si="4033"/>
        <v>0</v>
      </c>
      <c r="V1250" s="18">
        <f t="shared" si="4034"/>
        <v>0</v>
      </c>
      <c r="W1250" s="18">
        <f t="shared" si="3962"/>
        <v>0</v>
      </c>
      <c r="X1250" s="18">
        <f t="shared" si="3963"/>
        <v>0</v>
      </c>
      <c r="Y1250" s="18">
        <f t="shared" si="3964"/>
        <v>0</v>
      </c>
      <c r="Z1250" s="18">
        <f t="shared" si="3965"/>
        <v>0</v>
      </c>
      <c r="AA1250" s="18">
        <f t="shared" si="3966"/>
        <v>0</v>
      </c>
      <c r="AB1250" s="18">
        <f t="shared" si="3967"/>
        <v>0</v>
      </c>
      <c r="AC1250" s="18">
        <f t="shared" si="3968"/>
        <v>0</v>
      </c>
      <c r="AD1250" s="18">
        <f t="shared" si="3969"/>
        <v>0</v>
      </c>
      <c r="AE1250" s="18">
        <f t="shared" si="3970"/>
        <v>0</v>
      </c>
      <c r="AF1250" s="41">
        <f t="shared" si="4018"/>
        <v>210</v>
      </c>
      <c r="AG1250" s="41">
        <f t="shared" si="4019"/>
        <v>0</v>
      </c>
      <c r="AH1250" s="41">
        <f t="shared" si="4020"/>
        <v>0</v>
      </c>
      <c r="AI1250" s="41">
        <f t="shared" si="4021"/>
        <v>0</v>
      </c>
      <c r="AJ1250" s="41">
        <f t="shared" si="4022"/>
        <v>0</v>
      </c>
      <c r="AK1250" s="41">
        <f t="shared" si="4023"/>
        <v>0</v>
      </c>
      <c r="AL1250" s="41">
        <f t="shared" si="4024"/>
        <v>210</v>
      </c>
      <c r="AM1250" s="41">
        <f t="shared" si="4025"/>
        <v>0</v>
      </c>
      <c r="AN1250" s="41">
        <f t="shared" si="4026"/>
        <v>0</v>
      </c>
      <c r="AO1250" s="14">
        <f t="shared" si="4027"/>
        <v>160</v>
      </c>
      <c r="AP1250" s="42">
        <f t="shared" si="4028"/>
        <v>210</v>
      </c>
      <c r="AQ1250" s="42">
        <f t="shared" si="4029"/>
        <v>0</v>
      </c>
      <c r="AR1250" s="42">
        <f t="shared" si="4030"/>
        <v>0</v>
      </c>
      <c r="AS1250" s="42">
        <f t="shared" si="4031"/>
        <v>0</v>
      </c>
      <c r="AT1250" s="42">
        <f t="shared" si="4032"/>
        <v>0</v>
      </c>
      <c r="AU1250" s="42">
        <f t="shared" si="3878"/>
        <v>210</v>
      </c>
      <c r="AV1250" s="42">
        <f t="shared" si="3879"/>
        <v>-210</v>
      </c>
      <c r="AW1250" s="42"/>
      <c r="AX1250" s="42"/>
      <c r="AY1250" s="42"/>
      <c r="AZ1250" s="42"/>
      <c r="BA1250" s="43">
        <f t="shared" si="3883"/>
        <v>100</v>
      </c>
      <c r="BB1250" s="44"/>
    </row>
    <row r="1251" spans="2:54" ht="46.8" x14ac:dyDescent="0.3">
      <c r="B1251" s="38" t="s">
        <v>558</v>
      </c>
      <c r="C1251" s="38" t="s">
        <v>125</v>
      </c>
      <c r="D1251" s="38" t="s">
        <v>42</v>
      </c>
      <c r="E1251" s="39" t="str">
        <f t="shared" si="3874"/>
        <v>1101</v>
      </c>
      <c r="F1251" s="16" t="s">
        <v>294</v>
      </c>
      <c r="G1251" s="39"/>
      <c r="H1251" s="55" t="s">
        <v>295</v>
      </c>
      <c r="I1251" s="18"/>
      <c r="J1251" s="18"/>
      <c r="K1251" s="18"/>
      <c r="L1251" s="18"/>
      <c r="M1251" s="18"/>
      <c r="N1251" s="18"/>
      <c r="O1251" s="18">
        <f t="shared" si="4014"/>
        <v>0</v>
      </c>
      <c r="P1251" s="18">
        <f t="shared" si="4015"/>
        <v>0</v>
      </c>
      <c r="Q1251" s="18">
        <f t="shared" si="4016"/>
        <v>0</v>
      </c>
      <c r="R1251" s="18">
        <f t="shared" si="4017"/>
        <v>0</v>
      </c>
      <c r="S1251" s="18"/>
      <c r="T1251" s="18">
        <f t="shared" si="3876"/>
        <v>0</v>
      </c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41">
        <f t="shared" si="4018"/>
        <v>210</v>
      </c>
      <c r="AG1251" s="41">
        <f t="shared" si="4019"/>
        <v>0</v>
      </c>
      <c r="AH1251" s="41">
        <f t="shared" si="4020"/>
        <v>0</v>
      </c>
      <c r="AI1251" s="41">
        <f t="shared" si="4021"/>
        <v>0</v>
      </c>
      <c r="AJ1251" s="41">
        <f t="shared" si="4022"/>
        <v>0</v>
      </c>
      <c r="AK1251" s="41">
        <f t="shared" si="4023"/>
        <v>0</v>
      </c>
      <c r="AL1251" s="41">
        <f t="shared" si="4024"/>
        <v>210</v>
      </c>
      <c r="AM1251" s="41">
        <f t="shared" si="4025"/>
        <v>0</v>
      </c>
      <c r="AN1251" s="41">
        <f t="shared" si="4026"/>
        <v>0</v>
      </c>
      <c r="AO1251" s="42">
        <f t="shared" si="4027"/>
        <v>160</v>
      </c>
      <c r="AP1251" s="42">
        <f t="shared" si="4028"/>
        <v>210</v>
      </c>
      <c r="AQ1251" s="42">
        <f t="shared" si="4029"/>
        <v>0</v>
      </c>
      <c r="AR1251" s="42">
        <f t="shared" si="4030"/>
        <v>0</v>
      </c>
      <c r="AS1251" s="42">
        <f t="shared" si="4031"/>
        <v>0</v>
      </c>
      <c r="AT1251" s="42">
        <f t="shared" si="4032"/>
        <v>0</v>
      </c>
      <c r="AU1251" s="42">
        <f t="shared" si="3878"/>
        <v>210</v>
      </c>
      <c r="AV1251" s="42">
        <f t="shared" si="3879"/>
        <v>-210</v>
      </c>
      <c r="AW1251" s="42"/>
      <c r="AX1251" s="42"/>
      <c r="AY1251" s="42"/>
      <c r="AZ1251" s="42"/>
      <c r="BA1251" s="43">
        <f t="shared" si="3883"/>
        <v>100</v>
      </c>
      <c r="BB1251" s="44"/>
    </row>
    <row r="1252" spans="2:54" ht="31.2" x14ac:dyDescent="0.3">
      <c r="B1252" s="38" t="s">
        <v>558</v>
      </c>
      <c r="C1252" s="38" t="s">
        <v>125</v>
      </c>
      <c r="D1252" s="38" t="s">
        <v>42</v>
      </c>
      <c r="E1252" s="39" t="str">
        <f t="shared" si="3874"/>
        <v>1101</v>
      </c>
      <c r="F1252" s="16" t="s">
        <v>294</v>
      </c>
      <c r="G1252" s="38" t="s">
        <v>150</v>
      </c>
      <c r="H1252" s="40" t="s">
        <v>151</v>
      </c>
      <c r="I1252" s="18"/>
      <c r="J1252" s="18"/>
      <c r="K1252" s="18"/>
      <c r="L1252" s="18"/>
      <c r="M1252" s="18"/>
      <c r="N1252" s="18"/>
      <c r="O1252" s="18">
        <v>0</v>
      </c>
      <c r="P1252" s="18">
        <v>0</v>
      </c>
      <c r="Q1252" s="18">
        <v>0</v>
      </c>
      <c r="R1252" s="18">
        <v>0</v>
      </c>
      <c r="S1252" s="18"/>
      <c r="T1252" s="18">
        <f t="shared" si="3876"/>
        <v>0</v>
      </c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41">
        <v>210</v>
      </c>
      <c r="AG1252" s="41"/>
      <c r="AH1252" s="41">
        <v>0</v>
      </c>
      <c r="AI1252" s="41">
        <v>0</v>
      </c>
      <c r="AJ1252" s="41">
        <v>0</v>
      </c>
      <c r="AK1252" s="41">
        <v>0</v>
      </c>
      <c r="AL1252" s="41">
        <v>210</v>
      </c>
      <c r="AM1252" s="41">
        <v>0</v>
      </c>
      <c r="AN1252" s="41">
        <v>0</v>
      </c>
      <c r="AO1252" s="14">
        <v>160</v>
      </c>
      <c r="AP1252" s="42">
        <v>210</v>
      </c>
      <c r="AQ1252" s="42">
        <v>0</v>
      </c>
      <c r="AR1252" s="42">
        <v>0</v>
      </c>
      <c r="AS1252" s="42">
        <v>0</v>
      </c>
      <c r="AT1252" s="42">
        <v>0</v>
      </c>
      <c r="AU1252" s="42">
        <f t="shared" si="3878"/>
        <v>210</v>
      </c>
      <c r="AV1252" s="42">
        <f t="shared" si="3879"/>
        <v>-210</v>
      </c>
      <c r="AW1252" s="42"/>
      <c r="AX1252" s="42"/>
      <c r="AY1252" s="42"/>
      <c r="AZ1252" s="42"/>
      <c r="BA1252" s="43">
        <f t="shared" si="3883"/>
        <v>100</v>
      </c>
      <c r="BB1252" s="44"/>
    </row>
    <row r="1253" spans="2:54" s="21" customFormat="1" ht="18.75" customHeight="1" x14ac:dyDescent="0.3">
      <c r="B1253" s="22" t="s">
        <v>562</v>
      </c>
      <c r="C1253" s="22"/>
      <c r="D1253" s="22"/>
      <c r="E1253" s="23" t="str">
        <f t="shared" si="3874"/>
        <v/>
      </c>
      <c r="F1253" s="22"/>
      <c r="G1253" s="22"/>
      <c r="H1253" s="68" t="s">
        <v>563</v>
      </c>
      <c r="I1253" s="25">
        <f t="shared" ref="I1253:S1253" si="4035">I1254+I1380+I1392+I1336+I1289+I1307+I1405+I1373</f>
        <v>152216.99999999997</v>
      </c>
      <c r="J1253" s="25">
        <f t="shared" si="4035"/>
        <v>139875.19999999998</v>
      </c>
      <c r="K1253" s="25">
        <f t="shared" si="4035"/>
        <v>134518.5</v>
      </c>
      <c r="L1253" s="25">
        <f t="shared" si="4035"/>
        <v>15930.7</v>
      </c>
      <c r="M1253" s="25">
        <f t="shared" si="4035"/>
        <v>15952.6</v>
      </c>
      <c r="N1253" s="25">
        <f t="shared" si="4035"/>
        <v>15952.6</v>
      </c>
      <c r="O1253" s="25">
        <f t="shared" si="4035"/>
        <v>-89.35</v>
      </c>
      <c r="P1253" s="25">
        <f t="shared" si="4035"/>
        <v>370.84200000000004</v>
      </c>
      <c r="Q1253" s="25">
        <f t="shared" si="4035"/>
        <v>0</v>
      </c>
      <c r="R1253" s="25">
        <f t="shared" si="4035"/>
        <v>0</v>
      </c>
      <c r="S1253" s="25">
        <f t="shared" si="4035"/>
        <v>14637.969429999999</v>
      </c>
      <c r="T1253" s="25">
        <f t="shared" si="3876"/>
        <v>183067.16142999998</v>
      </c>
      <c r="U1253" s="25">
        <f t="shared" ref="U1253:U1316" si="4036">J1253+M1253</f>
        <v>155827.79999999999</v>
      </c>
      <c r="V1253" s="25">
        <f t="shared" ref="V1253:V1316" si="4037">K1253+N1253</f>
        <v>150471.1</v>
      </c>
      <c r="W1253" s="25">
        <f t="shared" ref="W1253:AT1253" si="4038">W1254+W1380+W1392+W1336+W1289+W1307+W1405+W1373</f>
        <v>8639.1</v>
      </c>
      <c r="X1253" s="25">
        <f t="shared" si="4038"/>
        <v>0</v>
      </c>
      <c r="Y1253" s="25">
        <f t="shared" si="4038"/>
        <v>0</v>
      </c>
      <c r="Z1253" s="25">
        <f t="shared" si="4038"/>
        <v>5998.8694299999997</v>
      </c>
      <c r="AA1253" s="25">
        <f t="shared" si="4038"/>
        <v>10655.4</v>
      </c>
      <c r="AB1253" s="25">
        <f t="shared" si="4038"/>
        <v>0</v>
      </c>
      <c r="AC1253" s="25">
        <f t="shared" si="4038"/>
        <v>10655.4</v>
      </c>
      <c r="AD1253" s="25">
        <f t="shared" si="4038"/>
        <v>0</v>
      </c>
      <c r="AE1253" s="25">
        <f t="shared" si="4038"/>
        <v>0</v>
      </c>
      <c r="AF1253" s="26">
        <f t="shared" si="4038"/>
        <v>182206.30870999998</v>
      </c>
      <c r="AG1253" s="26">
        <f t="shared" si="4038"/>
        <v>0</v>
      </c>
      <c r="AH1253" s="26">
        <f t="shared" si="4038"/>
        <v>14032.266</v>
      </c>
      <c r="AI1253" s="26">
        <f t="shared" si="4038"/>
        <v>0</v>
      </c>
      <c r="AJ1253" s="26">
        <f t="shared" si="4038"/>
        <v>0</v>
      </c>
      <c r="AK1253" s="26">
        <f t="shared" si="4038"/>
        <v>0</v>
      </c>
      <c r="AL1253" s="26">
        <f t="shared" si="4038"/>
        <v>177673.90407999998</v>
      </c>
      <c r="AM1253" s="26">
        <f t="shared" si="4038"/>
        <v>14014.39482</v>
      </c>
      <c r="AN1253" s="26">
        <f t="shared" si="4038"/>
        <v>0</v>
      </c>
      <c r="AO1253" s="27">
        <f t="shared" si="4038"/>
        <v>78126.10100000001</v>
      </c>
      <c r="AP1253" s="27">
        <f t="shared" si="4038"/>
        <v>182157.65870999996</v>
      </c>
      <c r="AQ1253" s="27">
        <f t="shared" si="4038"/>
        <v>-89.35</v>
      </c>
      <c r="AR1253" s="27">
        <f t="shared" si="4038"/>
        <v>0</v>
      </c>
      <c r="AS1253" s="27">
        <f t="shared" si="4038"/>
        <v>0</v>
      </c>
      <c r="AT1253" s="27">
        <f t="shared" si="4038"/>
        <v>0</v>
      </c>
      <c r="AU1253" s="27">
        <f t="shared" si="3878"/>
        <v>182068.30870999995</v>
      </c>
      <c r="AV1253" s="27">
        <f t="shared" si="3879"/>
        <v>998.85272000002442</v>
      </c>
      <c r="AW1253" s="27">
        <f t="shared" si="3880"/>
        <v>197705.13085999998</v>
      </c>
      <c r="AX1253" s="27">
        <f t="shared" si="3881"/>
        <v>166483.19999999998</v>
      </c>
      <c r="AY1253" s="27">
        <f t="shared" si="3882"/>
        <v>161126.5</v>
      </c>
      <c r="AZ1253" s="27">
        <f>AZ1254+AZ1380+AZ1392+AZ1336+AZ1289+AZ1307+AZ1405+AZ1373</f>
        <v>0</v>
      </c>
      <c r="BA1253" s="28">
        <f t="shared" si="3883"/>
        <v>97.51248754113459</v>
      </c>
      <c r="BB1253" s="20"/>
    </row>
    <row r="1254" spans="2:54" s="21" customFormat="1" x14ac:dyDescent="0.3">
      <c r="B1254" s="22" t="s">
        <v>562</v>
      </c>
      <c r="C1254" s="22" t="s">
        <v>42</v>
      </c>
      <c r="D1254" s="22"/>
      <c r="E1254" s="23" t="str">
        <f t="shared" si="3874"/>
        <v>01</v>
      </c>
      <c r="F1254" s="22"/>
      <c r="G1254" s="22"/>
      <c r="H1254" s="24" t="s">
        <v>43</v>
      </c>
      <c r="I1254" s="25">
        <f t="shared" ref="I1254:S1254" si="4039">I1268+I1255</f>
        <v>86609</v>
      </c>
      <c r="J1254" s="25">
        <f t="shared" si="4039"/>
        <v>88817.799999999988</v>
      </c>
      <c r="K1254" s="25">
        <f t="shared" si="4039"/>
        <v>89212.5</v>
      </c>
      <c r="L1254" s="25">
        <f t="shared" si="4039"/>
        <v>709.5</v>
      </c>
      <c r="M1254" s="25">
        <f t="shared" si="4039"/>
        <v>731.4</v>
      </c>
      <c r="N1254" s="25">
        <f t="shared" si="4039"/>
        <v>731.4</v>
      </c>
      <c r="O1254" s="25">
        <f t="shared" si="4039"/>
        <v>-57.949999999999989</v>
      </c>
      <c r="P1254" s="25">
        <f t="shared" si="4039"/>
        <v>0</v>
      </c>
      <c r="Q1254" s="25">
        <f t="shared" si="4039"/>
        <v>0</v>
      </c>
      <c r="R1254" s="25">
        <f t="shared" si="4039"/>
        <v>0</v>
      </c>
      <c r="S1254" s="25">
        <f t="shared" si="4039"/>
        <v>8749.1</v>
      </c>
      <c r="T1254" s="25">
        <f t="shared" si="3876"/>
        <v>96009.650000000009</v>
      </c>
      <c r="U1254" s="25">
        <f t="shared" si="4036"/>
        <v>89549.199999999983</v>
      </c>
      <c r="V1254" s="25">
        <f t="shared" si="4037"/>
        <v>89943.9</v>
      </c>
      <c r="W1254" s="25">
        <f t="shared" ref="W1254:AT1254" si="4040">W1268+W1255</f>
        <v>8639.1</v>
      </c>
      <c r="X1254" s="25">
        <f t="shared" si="4040"/>
        <v>0</v>
      </c>
      <c r="Y1254" s="25">
        <f t="shared" si="4040"/>
        <v>0</v>
      </c>
      <c r="Z1254" s="25">
        <f t="shared" si="4040"/>
        <v>110</v>
      </c>
      <c r="AA1254" s="25">
        <f t="shared" si="4040"/>
        <v>10655.4</v>
      </c>
      <c r="AB1254" s="25">
        <f t="shared" si="4040"/>
        <v>0</v>
      </c>
      <c r="AC1254" s="25">
        <f t="shared" si="4040"/>
        <v>10655.4</v>
      </c>
      <c r="AD1254" s="25">
        <f t="shared" si="4040"/>
        <v>0</v>
      </c>
      <c r="AE1254" s="25">
        <f t="shared" si="4040"/>
        <v>0</v>
      </c>
      <c r="AF1254" s="26">
        <f t="shared" si="4040"/>
        <v>96514.528080000004</v>
      </c>
      <c r="AG1254" s="26">
        <f t="shared" si="4040"/>
        <v>0</v>
      </c>
      <c r="AH1254" s="26">
        <f t="shared" si="4040"/>
        <v>12126.5</v>
      </c>
      <c r="AI1254" s="26">
        <f t="shared" si="4040"/>
        <v>0</v>
      </c>
      <c r="AJ1254" s="26">
        <f t="shared" si="4040"/>
        <v>0</v>
      </c>
      <c r="AK1254" s="26">
        <f t="shared" si="4040"/>
        <v>0</v>
      </c>
      <c r="AL1254" s="26">
        <f t="shared" si="4040"/>
        <v>93492.888420000003</v>
      </c>
      <c r="AM1254" s="26">
        <f t="shared" si="4040"/>
        <v>12126.499599999999</v>
      </c>
      <c r="AN1254" s="26">
        <f t="shared" si="4040"/>
        <v>0</v>
      </c>
      <c r="AO1254" s="45">
        <f t="shared" si="4040"/>
        <v>60168.921620000001</v>
      </c>
      <c r="AP1254" s="27">
        <f t="shared" si="4040"/>
        <v>96019.241499999989</v>
      </c>
      <c r="AQ1254" s="27">
        <f t="shared" si="4040"/>
        <v>-57.949999999999989</v>
      </c>
      <c r="AR1254" s="27">
        <f t="shared" si="4040"/>
        <v>0</v>
      </c>
      <c r="AS1254" s="27">
        <f t="shared" si="4040"/>
        <v>0</v>
      </c>
      <c r="AT1254" s="27">
        <f t="shared" si="4040"/>
        <v>0</v>
      </c>
      <c r="AU1254" s="27">
        <f t="shared" si="3878"/>
        <v>95961.291499999992</v>
      </c>
      <c r="AV1254" s="27">
        <f t="shared" si="3879"/>
        <v>48.358500000016647</v>
      </c>
      <c r="AW1254" s="27">
        <f t="shared" si="3880"/>
        <v>104758.75000000001</v>
      </c>
      <c r="AX1254" s="27">
        <f t="shared" si="3881"/>
        <v>100204.59999999998</v>
      </c>
      <c r="AY1254" s="27">
        <f t="shared" si="3882"/>
        <v>100599.29999999999</v>
      </c>
      <c r="AZ1254" s="27">
        <f>AZ1268+AZ1255</f>
        <v>0</v>
      </c>
      <c r="BA1254" s="28">
        <f t="shared" si="3883"/>
        <v>96.869238528011664</v>
      </c>
      <c r="BB1254" s="20"/>
    </row>
    <row r="1255" spans="2:54" s="30" customFormat="1" ht="62.4" x14ac:dyDescent="0.3">
      <c r="B1255" s="31" t="s">
        <v>562</v>
      </c>
      <c r="C1255" s="31" t="s">
        <v>42</v>
      </c>
      <c r="D1255" s="31" t="s">
        <v>84</v>
      </c>
      <c r="E1255" s="29" t="str">
        <f t="shared" si="3874"/>
        <v>0104</v>
      </c>
      <c r="F1255" s="31"/>
      <c r="G1255" s="31"/>
      <c r="H1255" s="32" t="s">
        <v>482</v>
      </c>
      <c r="I1255" s="33">
        <f t="shared" ref="I1255:S1255" si="4041">I1256+I1262</f>
        <v>72350.600000000006</v>
      </c>
      <c r="J1255" s="33">
        <f t="shared" si="4041"/>
        <v>74440.899999999994</v>
      </c>
      <c r="K1255" s="33">
        <f t="shared" si="4041"/>
        <v>74440.899999999994</v>
      </c>
      <c r="L1255" s="33">
        <f t="shared" si="4041"/>
        <v>709.5</v>
      </c>
      <c r="M1255" s="33">
        <f t="shared" si="4041"/>
        <v>731.4</v>
      </c>
      <c r="N1255" s="33">
        <f t="shared" si="4041"/>
        <v>731.4</v>
      </c>
      <c r="O1255" s="33">
        <f t="shared" si="4041"/>
        <v>0</v>
      </c>
      <c r="P1255" s="33">
        <f t="shared" si="4041"/>
        <v>0</v>
      </c>
      <c r="Q1255" s="33">
        <f t="shared" si="4041"/>
        <v>0</v>
      </c>
      <c r="R1255" s="33">
        <f t="shared" si="4041"/>
        <v>0</v>
      </c>
      <c r="S1255" s="33">
        <f t="shared" si="4041"/>
        <v>8639.1</v>
      </c>
      <c r="T1255" s="33">
        <f t="shared" si="3876"/>
        <v>81699.200000000012</v>
      </c>
      <c r="U1255" s="33">
        <f t="shared" si="4036"/>
        <v>75172.299999999988</v>
      </c>
      <c r="V1255" s="33">
        <f t="shared" si="4037"/>
        <v>75172.299999999988</v>
      </c>
      <c r="W1255" s="33">
        <f t="shared" ref="W1255:AT1255" si="4042">W1256+W1262</f>
        <v>8639.1</v>
      </c>
      <c r="X1255" s="33">
        <f t="shared" si="4042"/>
        <v>0</v>
      </c>
      <c r="Y1255" s="33">
        <f t="shared" si="4042"/>
        <v>0</v>
      </c>
      <c r="Z1255" s="33">
        <f t="shared" si="4042"/>
        <v>0</v>
      </c>
      <c r="AA1255" s="33">
        <f t="shared" si="4042"/>
        <v>10545.4</v>
      </c>
      <c r="AB1255" s="33">
        <f t="shared" si="4042"/>
        <v>0</v>
      </c>
      <c r="AC1255" s="33">
        <f t="shared" si="4042"/>
        <v>10545.4</v>
      </c>
      <c r="AD1255" s="33">
        <f t="shared" si="4042"/>
        <v>0</v>
      </c>
      <c r="AE1255" s="33">
        <f t="shared" si="4042"/>
        <v>0</v>
      </c>
      <c r="AF1255" s="34">
        <f t="shared" si="4042"/>
        <v>81753.900000000009</v>
      </c>
      <c r="AG1255" s="34">
        <f t="shared" si="4042"/>
        <v>0</v>
      </c>
      <c r="AH1255" s="34">
        <f t="shared" si="4042"/>
        <v>12126.5</v>
      </c>
      <c r="AI1255" s="34">
        <f t="shared" si="4042"/>
        <v>0</v>
      </c>
      <c r="AJ1255" s="34">
        <f t="shared" si="4042"/>
        <v>0</v>
      </c>
      <c r="AK1255" s="34">
        <f t="shared" si="4042"/>
        <v>0</v>
      </c>
      <c r="AL1255" s="34">
        <f t="shared" si="4042"/>
        <v>78747.951079999999</v>
      </c>
      <c r="AM1255" s="34">
        <f t="shared" si="4042"/>
        <v>12126.499599999999</v>
      </c>
      <c r="AN1255" s="34">
        <f t="shared" si="4042"/>
        <v>0</v>
      </c>
      <c r="AO1255" s="36">
        <f t="shared" si="4042"/>
        <v>49578.773520000002</v>
      </c>
      <c r="AP1255" s="36">
        <f t="shared" si="4042"/>
        <v>81753.899999999994</v>
      </c>
      <c r="AQ1255" s="36">
        <f t="shared" si="4042"/>
        <v>0</v>
      </c>
      <c r="AR1255" s="36">
        <f t="shared" si="4042"/>
        <v>0</v>
      </c>
      <c r="AS1255" s="36">
        <f t="shared" si="4042"/>
        <v>0</v>
      </c>
      <c r="AT1255" s="36">
        <f t="shared" si="4042"/>
        <v>0</v>
      </c>
      <c r="AU1255" s="36">
        <f t="shared" si="3878"/>
        <v>81753.899999999994</v>
      </c>
      <c r="AV1255" s="36">
        <f t="shared" si="3879"/>
        <v>-54.699999999982538</v>
      </c>
      <c r="AW1255" s="36">
        <f t="shared" si="3880"/>
        <v>90338.300000000017</v>
      </c>
      <c r="AX1255" s="36">
        <f t="shared" si="3881"/>
        <v>85717.699999999983</v>
      </c>
      <c r="AY1255" s="36">
        <f t="shared" si="3882"/>
        <v>85717.699999999983</v>
      </c>
      <c r="AZ1255" s="36">
        <f>AZ1256+AZ1262</f>
        <v>0</v>
      </c>
      <c r="BA1255" s="37">
        <f t="shared" si="3883"/>
        <v>96.323173671225462</v>
      </c>
      <c r="BB1255" s="20"/>
    </row>
    <row r="1256" spans="2:54" ht="46.8" x14ac:dyDescent="0.3">
      <c r="B1256" s="38" t="s">
        <v>562</v>
      </c>
      <c r="C1256" s="38" t="s">
        <v>42</v>
      </c>
      <c r="D1256" s="38" t="s">
        <v>84</v>
      </c>
      <c r="E1256" s="39" t="str">
        <f t="shared" si="3874"/>
        <v>0104</v>
      </c>
      <c r="F1256" s="38" t="s">
        <v>258</v>
      </c>
      <c r="G1256" s="39"/>
      <c r="H1256" s="40" t="s">
        <v>259</v>
      </c>
      <c r="I1256" s="18">
        <f t="shared" ref="I1256:I1258" si="4043">I1257</f>
        <v>11819.1</v>
      </c>
      <c r="J1256" s="18">
        <f t="shared" ref="J1256:J1258" si="4044">J1257</f>
        <v>12169.000000000002</v>
      </c>
      <c r="K1256" s="18">
        <f t="shared" ref="K1256:K1258" si="4045">K1257</f>
        <v>12169.000000000002</v>
      </c>
      <c r="L1256" s="18">
        <f t="shared" ref="L1256:L1258" si="4046">L1257</f>
        <v>0</v>
      </c>
      <c r="M1256" s="18">
        <f t="shared" ref="M1256:M1258" si="4047">M1257</f>
        <v>0</v>
      </c>
      <c r="N1256" s="18">
        <f t="shared" ref="N1256:N1258" si="4048">N1257</f>
        <v>0</v>
      </c>
      <c r="O1256" s="18">
        <f t="shared" ref="O1256:O1258" si="4049">O1257</f>
        <v>0</v>
      </c>
      <c r="P1256" s="18">
        <f t="shared" ref="P1256:P1258" si="4050">P1257</f>
        <v>0</v>
      </c>
      <c r="Q1256" s="18">
        <f t="shared" ref="Q1256:Q1258" si="4051">Q1257</f>
        <v>0</v>
      </c>
      <c r="R1256" s="18">
        <f t="shared" ref="R1256:R1258" si="4052">R1257</f>
        <v>0</v>
      </c>
      <c r="S1256" s="18">
        <f t="shared" ref="S1256:S1258" si="4053">S1257</f>
        <v>0</v>
      </c>
      <c r="T1256" s="18">
        <f t="shared" si="3876"/>
        <v>11819.1</v>
      </c>
      <c r="U1256" s="18">
        <f t="shared" si="4036"/>
        <v>12169.000000000002</v>
      </c>
      <c r="V1256" s="18">
        <f t="shared" si="4037"/>
        <v>12169.000000000002</v>
      </c>
      <c r="W1256" s="18">
        <f t="shared" ref="W1256:W1258" si="4054">W1257</f>
        <v>0</v>
      </c>
      <c r="X1256" s="18">
        <f t="shared" ref="X1256:X1258" si="4055">X1257</f>
        <v>0</v>
      </c>
      <c r="Y1256" s="18">
        <f t="shared" ref="Y1256:Y1258" si="4056">Y1257</f>
        <v>0</v>
      </c>
      <c r="Z1256" s="18">
        <f t="shared" ref="Z1256:Z1258" si="4057">Z1257</f>
        <v>0</v>
      </c>
      <c r="AA1256" s="18">
        <f t="shared" ref="AA1256:AA1258" si="4058">AA1257</f>
        <v>0</v>
      </c>
      <c r="AB1256" s="18">
        <f t="shared" ref="AB1256:AB1258" si="4059">AB1257</f>
        <v>0</v>
      </c>
      <c r="AC1256" s="18">
        <f t="shared" ref="AC1256:AC1258" si="4060">AC1257</f>
        <v>0</v>
      </c>
      <c r="AD1256" s="18">
        <f t="shared" ref="AD1256:AD1258" si="4061">AD1257</f>
        <v>0</v>
      </c>
      <c r="AE1256" s="18">
        <f t="shared" ref="AE1256:AE1258" si="4062">AE1257</f>
        <v>0</v>
      </c>
      <c r="AF1256" s="41">
        <f t="shared" ref="AF1256:AF1258" si="4063">AF1257</f>
        <v>12126.5</v>
      </c>
      <c r="AG1256" s="41">
        <f t="shared" ref="AG1256:AG1258" si="4064">AG1257</f>
        <v>0</v>
      </c>
      <c r="AH1256" s="41">
        <f t="shared" ref="AH1256:AH1258" si="4065">AH1257</f>
        <v>12126.5</v>
      </c>
      <c r="AI1256" s="41">
        <f t="shared" ref="AI1256:AI1258" si="4066">AI1257</f>
        <v>0</v>
      </c>
      <c r="AJ1256" s="41">
        <f t="shared" ref="AJ1256:AJ1258" si="4067">AJ1257</f>
        <v>0</v>
      </c>
      <c r="AK1256" s="41">
        <f t="shared" ref="AK1256:AK1258" si="4068">AK1257</f>
        <v>0</v>
      </c>
      <c r="AL1256" s="41">
        <f t="shared" ref="AL1256:AL1258" si="4069">AL1257</f>
        <v>12126.499599999999</v>
      </c>
      <c r="AM1256" s="41">
        <f t="shared" ref="AM1256:AM1258" si="4070">AM1257</f>
        <v>12126.499599999999</v>
      </c>
      <c r="AN1256" s="41">
        <f t="shared" ref="AN1256:AN1258" si="4071">AN1257</f>
        <v>0</v>
      </c>
      <c r="AO1256" s="14">
        <f t="shared" ref="AO1256:AO1258" si="4072">AO1257</f>
        <v>6350.6556400000009</v>
      </c>
      <c r="AP1256" s="42">
        <f t="shared" ref="AP1256:AP1258" si="4073">AP1257</f>
        <v>12126.5</v>
      </c>
      <c r="AQ1256" s="42">
        <f t="shared" ref="AQ1256:AQ1258" si="4074">AQ1257</f>
        <v>0</v>
      </c>
      <c r="AR1256" s="42">
        <f t="shared" ref="AR1256:AR1258" si="4075">AR1257</f>
        <v>0</v>
      </c>
      <c r="AS1256" s="42">
        <f t="shared" ref="AS1256:AS1258" si="4076">AS1257</f>
        <v>0</v>
      </c>
      <c r="AT1256" s="42">
        <f t="shared" ref="AT1256:AT1258" si="4077">AT1257</f>
        <v>0</v>
      </c>
      <c r="AU1256" s="42">
        <f t="shared" si="3878"/>
        <v>12126.5</v>
      </c>
      <c r="AV1256" s="42">
        <f t="shared" si="3879"/>
        <v>-307.39999999999964</v>
      </c>
      <c r="AW1256" s="42">
        <f t="shared" si="3880"/>
        <v>11819.1</v>
      </c>
      <c r="AX1256" s="42">
        <f t="shared" si="3881"/>
        <v>12169.000000000002</v>
      </c>
      <c r="AY1256" s="42">
        <f t="shared" si="3882"/>
        <v>12169.000000000002</v>
      </c>
      <c r="AZ1256" s="42">
        <f t="shared" ref="AZ1256:AZ1258" si="4078">AZ1257</f>
        <v>0</v>
      </c>
      <c r="BA1256" s="43">
        <f t="shared" si="3883"/>
        <v>99.999996701438988</v>
      </c>
      <c r="BB1256" s="20"/>
    </row>
    <row r="1257" spans="2:54" x14ac:dyDescent="0.3">
      <c r="B1257" s="38" t="s">
        <v>562</v>
      </c>
      <c r="C1257" s="38" t="s">
        <v>42</v>
      </c>
      <c r="D1257" s="38" t="s">
        <v>84</v>
      </c>
      <c r="E1257" s="39" t="str">
        <f t="shared" si="3874"/>
        <v>0104</v>
      </c>
      <c r="F1257" s="38" t="s">
        <v>260</v>
      </c>
      <c r="G1257" s="39"/>
      <c r="H1257" s="40" t="s">
        <v>49</v>
      </c>
      <c r="I1257" s="18">
        <f t="shared" si="4043"/>
        <v>11819.1</v>
      </c>
      <c r="J1257" s="18">
        <f t="shared" si="4044"/>
        <v>12169.000000000002</v>
      </c>
      <c r="K1257" s="18">
        <f t="shared" si="4045"/>
        <v>12169.000000000002</v>
      </c>
      <c r="L1257" s="18">
        <f t="shared" si="4046"/>
        <v>0</v>
      </c>
      <c r="M1257" s="18">
        <f t="shared" si="4047"/>
        <v>0</v>
      </c>
      <c r="N1257" s="18">
        <f t="shared" si="4048"/>
        <v>0</v>
      </c>
      <c r="O1257" s="18">
        <f t="shared" si="4049"/>
        <v>0</v>
      </c>
      <c r="P1257" s="18">
        <f t="shared" si="4050"/>
        <v>0</v>
      </c>
      <c r="Q1257" s="18">
        <f t="shared" si="4051"/>
        <v>0</v>
      </c>
      <c r="R1257" s="18">
        <f t="shared" si="4052"/>
        <v>0</v>
      </c>
      <c r="S1257" s="18">
        <f t="shared" si="4053"/>
        <v>0</v>
      </c>
      <c r="T1257" s="18">
        <f t="shared" si="3876"/>
        <v>11819.1</v>
      </c>
      <c r="U1257" s="18">
        <f t="shared" si="4036"/>
        <v>12169.000000000002</v>
      </c>
      <c r="V1257" s="18">
        <f t="shared" si="4037"/>
        <v>12169.000000000002</v>
      </c>
      <c r="W1257" s="18">
        <f t="shared" si="4054"/>
        <v>0</v>
      </c>
      <c r="X1257" s="18">
        <f t="shared" si="4055"/>
        <v>0</v>
      </c>
      <c r="Y1257" s="18">
        <f t="shared" si="4056"/>
        <v>0</v>
      </c>
      <c r="Z1257" s="18">
        <f t="shared" si="4057"/>
        <v>0</v>
      </c>
      <c r="AA1257" s="18">
        <f t="shared" si="4058"/>
        <v>0</v>
      </c>
      <c r="AB1257" s="18">
        <f t="shared" si="4059"/>
        <v>0</v>
      </c>
      <c r="AC1257" s="18">
        <f t="shared" si="4060"/>
        <v>0</v>
      </c>
      <c r="AD1257" s="18">
        <f t="shared" si="4061"/>
        <v>0</v>
      </c>
      <c r="AE1257" s="18">
        <f t="shared" si="4062"/>
        <v>0</v>
      </c>
      <c r="AF1257" s="41">
        <f t="shared" si="4063"/>
        <v>12126.5</v>
      </c>
      <c r="AG1257" s="41">
        <f t="shared" si="4064"/>
        <v>0</v>
      </c>
      <c r="AH1257" s="41">
        <f t="shared" si="4065"/>
        <v>12126.5</v>
      </c>
      <c r="AI1257" s="41">
        <f t="shared" si="4066"/>
        <v>0</v>
      </c>
      <c r="AJ1257" s="41">
        <f t="shared" si="4067"/>
        <v>0</v>
      </c>
      <c r="AK1257" s="41">
        <f t="shared" si="4068"/>
        <v>0</v>
      </c>
      <c r="AL1257" s="41">
        <f t="shared" si="4069"/>
        <v>12126.499599999999</v>
      </c>
      <c r="AM1257" s="41">
        <f t="shared" si="4070"/>
        <v>12126.499599999999</v>
      </c>
      <c r="AN1257" s="41">
        <f t="shared" si="4071"/>
        <v>0</v>
      </c>
      <c r="AO1257" s="42">
        <f t="shared" si="4072"/>
        <v>6350.6556400000009</v>
      </c>
      <c r="AP1257" s="42">
        <f t="shared" si="4073"/>
        <v>12126.5</v>
      </c>
      <c r="AQ1257" s="42">
        <f t="shared" si="4074"/>
        <v>0</v>
      </c>
      <c r="AR1257" s="42">
        <f t="shared" si="4075"/>
        <v>0</v>
      </c>
      <c r="AS1257" s="42">
        <f t="shared" si="4076"/>
        <v>0</v>
      </c>
      <c r="AT1257" s="42">
        <f t="shared" si="4077"/>
        <v>0</v>
      </c>
      <c r="AU1257" s="42">
        <f t="shared" si="3878"/>
        <v>12126.5</v>
      </c>
      <c r="AV1257" s="42">
        <f t="shared" si="3879"/>
        <v>-307.39999999999964</v>
      </c>
      <c r="AW1257" s="42">
        <f t="shared" si="3880"/>
        <v>11819.1</v>
      </c>
      <c r="AX1257" s="42">
        <f t="shared" si="3881"/>
        <v>12169.000000000002</v>
      </c>
      <c r="AY1257" s="42">
        <f t="shared" si="3882"/>
        <v>12169.000000000002</v>
      </c>
      <c r="AZ1257" s="42">
        <f t="shared" si="4078"/>
        <v>0</v>
      </c>
      <c r="BA1257" s="43">
        <f t="shared" si="3883"/>
        <v>99.999996701438988</v>
      </c>
      <c r="BB1257" s="20"/>
    </row>
    <row r="1258" spans="2:54" ht="78" x14ac:dyDescent="0.3">
      <c r="B1258" s="38" t="s">
        <v>562</v>
      </c>
      <c r="C1258" s="38" t="s">
        <v>42</v>
      </c>
      <c r="D1258" s="38" t="s">
        <v>84</v>
      </c>
      <c r="E1258" s="39" t="str">
        <f t="shared" ref="E1258:E1321" si="4079">CONCATENATE(C1258,D1258)</f>
        <v>0104</v>
      </c>
      <c r="F1258" s="38" t="s">
        <v>483</v>
      </c>
      <c r="G1258" s="39"/>
      <c r="H1258" s="40" t="s">
        <v>484</v>
      </c>
      <c r="I1258" s="18">
        <f t="shared" si="4043"/>
        <v>11819.1</v>
      </c>
      <c r="J1258" s="18">
        <f t="shared" si="4044"/>
        <v>12169.000000000002</v>
      </c>
      <c r="K1258" s="18">
        <f t="shared" si="4045"/>
        <v>12169.000000000002</v>
      </c>
      <c r="L1258" s="18">
        <f t="shared" si="4046"/>
        <v>0</v>
      </c>
      <c r="M1258" s="18">
        <f t="shared" si="4047"/>
        <v>0</v>
      </c>
      <c r="N1258" s="18">
        <f t="shared" si="4048"/>
        <v>0</v>
      </c>
      <c r="O1258" s="18">
        <f t="shared" si="4049"/>
        <v>0</v>
      </c>
      <c r="P1258" s="18">
        <f t="shared" si="4050"/>
        <v>0</v>
      </c>
      <c r="Q1258" s="18">
        <f t="shared" si="4051"/>
        <v>0</v>
      </c>
      <c r="R1258" s="18">
        <f t="shared" si="4052"/>
        <v>0</v>
      </c>
      <c r="S1258" s="18">
        <f t="shared" si="4053"/>
        <v>0</v>
      </c>
      <c r="T1258" s="18">
        <f t="shared" ref="T1258:T1316" si="4080">I1258+L1258+S1258+R1258+Q1258+P1258+O1258</f>
        <v>11819.1</v>
      </c>
      <c r="U1258" s="18">
        <f t="shared" si="4036"/>
        <v>12169.000000000002</v>
      </c>
      <c r="V1258" s="18">
        <f t="shared" si="4037"/>
        <v>12169.000000000002</v>
      </c>
      <c r="W1258" s="18">
        <f t="shared" si="4054"/>
        <v>0</v>
      </c>
      <c r="X1258" s="18">
        <f t="shared" si="4055"/>
        <v>0</v>
      </c>
      <c r="Y1258" s="18">
        <f t="shared" si="4056"/>
        <v>0</v>
      </c>
      <c r="Z1258" s="18">
        <f t="shared" si="4057"/>
        <v>0</v>
      </c>
      <c r="AA1258" s="18">
        <f t="shared" si="4058"/>
        <v>0</v>
      </c>
      <c r="AB1258" s="18">
        <f t="shared" si="4059"/>
        <v>0</v>
      </c>
      <c r="AC1258" s="18">
        <f t="shared" si="4060"/>
        <v>0</v>
      </c>
      <c r="AD1258" s="18">
        <f t="shared" si="4061"/>
        <v>0</v>
      </c>
      <c r="AE1258" s="18">
        <f t="shared" si="4062"/>
        <v>0</v>
      </c>
      <c r="AF1258" s="41">
        <f t="shared" si="4063"/>
        <v>12126.5</v>
      </c>
      <c r="AG1258" s="41">
        <f t="shared" si="4064"/>
        <v>0</v>
      </c>
      <c r="AH1258" s="41">
        <f t="shared" si="4065"/>
        <v>12126.5</v>
      </c>
      <c r="AI1258" s="41">
        <f t="shared" si="4066"/>
        <v>0</v>
      </c>
      <c r="AJ1258" s="41">
        <f t="shared" si="4067"/>
        <v>0</v>
      </c>
      <c r="AK1258" s="41">
        <f t="shared" si="4068"/>
        <v>0</v>
      </c>
      <c r="AL1258" s="41">
        <f t="shared" si="4069"/>
        <v>12126.499599999999</v>
      </c>
      <c r="AM1258" s="41">
        <f t="shared" si="4070"/>
        <v>12126.499599999999</v>
      </c>
      <c r="AN1258" s="41">
        <f t="shared" si="4071"/>
        <v>0</v>
      </c>
      <c r="AO1258" s="14">
        <f t="shared" si="4072"/>
        <v>6350.6556400000009</v>
      </c>
      <c r="AP1258" s="42">
        <f t="shared" si="4073"/>
        <v>12126.5</v>
      </c>
      <c r="AQ1258" s="42">
        <f t="shared" si="4074"/>
        <v>0</v>
      </c>
      <c r="AR1258" s="42">
        <f t="shared" si="4075"/>
        <v>0</v>
      </c>
      <c r="AS1258" s="42">
        <f t="shared" si="4076"/>
        <v>0</v>
      </c>
      <c r="AT1258" s="42">
        <f t="shared" si="4077"/>
        <v>0</v>
      </c>
      <c r="AU1258" s="42">
        <f t="shared" ref="AU1258:AU1321" si="4081">AP1258+AS1258+AT1258+AR1258+AQ1258</f>
        <v>12126.5</v>
      </c>
      <c r="AV1258" s="42">
        <f t="shared" ref="AV1258:AV1321" si="4082">T1258-AU1258</f>
        <v>-307.39999999999964</v>
      </c>
      <c r="AW1258" s="42">
        <f t="shared" ref="AW1258:AW1321" si="4083">T1258+W1258+X1258+Y1258+Z1258</f>
        <v>11819.1</v>
      </c>
      <c r="AX1258" s="42">
        <f t="shared" ref="AX1258:AX1321" si="4084">U1258+AA1258+AB1258</f>
        <v>12169.000000000002</v>
      </c>
      <c r="AY1258" s="42">
        <f t="shared" ref="AY1258:AY1321" si="4085">V1258+AC1258+AE1258+AD1258</f>
        <v>12169.000000000002</v>
      </c>
      <c r="AZ1258" s="42">
        <f t="shared" si="4078"/>
        <v>0</v>
      </c>
      <c r="BA1258" s="43">
        <f t="shared" ref="BA1258:BA1321" si="4086">AL1258/AF1258*100</f>
        <v>99.999996701438988</v>
      </c>
      <c r="BB1258" s="20"/>
    </row>
    <row r="1259" spans="2:54" ht="31.2" x14ac:dyDescent="0.3">
      <c r="B1259" s="38" t="s">
        <v>562</v>
      </c>
      <c r="C1259" s="38" t="s">
        <v>42</v>
      </c>
      <c r="D1259" s="38" t="s">
        <v>84</v>
      </c>
      <c r="E1259" s="39" t="str">
        <f t="shared" si="4079"/>
        <v>0104</v>
      </c>
      <c r="F1259" s="38" t="s">
        <v>485</v>
      </c>
      <c r="G1259" s="39"/>
      <c r="H1259" s="40" t="s">
        <v>486</v>
      </c>
      <c r="I1259" s="18">
        <f t="shared" ref="I1259:S1259" si="4087">I1260+I1261</f>
        <v>11819.1</v>
      </c>
      <c r="J1259" s="18">
        <f t="shared" si="4087"/>
        <v>12169.000000000002</v>
      </c>
      <c r="K1259" s="18">
        <f t="shared" si="4087"/>
        <v>12169.000000000002</v>
      </c>
      <c r="L1259" s="18">
        <f t="shared" si="4087"/>
        <v>0</v>
      </c>
      <c r="M1259" s="18">
        <f t="shared" si="4087"/>
        <v>0</v>
      </c>
      <c r="N1259" s="18">
        <f t="shared" si="4087"/>
        <v>0</v>
      </c>
      <c r="O1259" s="18">
        <f t="shared" si="4087"/>
        <v>0</v>
      </c>
      <c r="P1259" s="18">
        <f t="shared" si="4087"/>
        <v>0</v>
      </c>
      <c r="Q1259" s="18">
        <f t="shared" si="4087"/>
        <v>0</v>
      </c>
      <c r="R1259" s="18">
        <f t="shared" si="4087"/>
        <v>0</v>
      </c>
      <c r="S1259" s="18">
        <f t="shared" si="4087"/>
        <v>0</v>
      </c>
      <c r="T1259" s="18">
        <f t="shared" si="4080"/>
        <v>11819.1</v>
      </c>
      <c r="U1259" s="18">
        <f t="shared" si="4036"/>
        <v>12169.000000000002</v>
      </c>
      <c r="V1259" s="18">
        <f t="shared" si="4037"/>
        <v>12169.000000000002</v>
      </c>
      <c r="W1259" s="18">
        <f t="shared" ref="W1259:AT1259" si="4088">W1260+W1261</f>
        <v>0</v>
      </c>
      <c r="X1259" s="18">
        <f t="shared" si="4088"/>
        <v>0</v>
      </c>
      <c r="Y1259" s="18">
        <f t="shared" si="4088"/>
        <v>0</v>
      </c>
      <c r="Z1259" s="18">
        <f t="shared" si="4088"/>
        <v>0</v>
      </c>
      <c r="AA1259" s="18">
        <f t="shared" si="4088"/>
        <v>0</v>
      </c>
      <c r="AB1259" s="18">
        <f t="shared" si="4088"/>
        <v>0</v>
      </c>
      <c r="AC1259" s="18">
        <f t="shared" si="4088"/>
        <v>0</v>
      </c>
      <c r="AD1259" s="18">
        <f t="shared" si="4088"/>
        <v>0</v>
      </c>
      <c r="AE1259" s="18">
        <f t="shared" si="4088"/>
        <v>0</v>
      </c>
      <c r="AF1259" s="41">
        <f t="shared" si="4088"/>
        <v>12126.5</v>
      </c>
      <c r="AG1259" s="41">
        <f t="shared" si="4088"/>
        <v>0</v>
      </c>
      <c r="AH1259" s="41">
        <f t="shared" si="4088"/>
        <v>12126.5</v>
      </c>
      <c r="AI1259" s="41">
        <f t="shared" si="4088"/>
        <v>0</v>
      </c>
      <c r="AJ1259" s="41">
        <f t="shared" si="4088"/>
        <v>0</v>
      </c>
      <c r="AK1259" s="41">
        <f t="shared" si="4088"/>
        <v>0</v>
      </c>
      <c r="AL1259" s="41">
        <f t="shared" si="4088"/>
        <v>12126.499599999999</v>
      </c>
      <c r="AM1259" s="41">
        <f t="shared" si="4088"/>
        <v>12126.499599999999</v>
      </c>
      <c r="AN1259" s="41">
        <f t="shared" si="4088"/>
        <v>0</v>
      </c>
      <c r="AO1259" s="42">
        <f t="shared" si="4088"/>
        <v>6350.6556400000009</v>
      </c>
      <c r="AP1259" s="42">
        <f t="shared" si="4088"/>
        <v>12126.5</v>
      </c>
      <c r="AQ1259" s="42">
        <f t="shared" si="4088"/>
        <v>0</v>
      </c>
      <c r="AR1259" s="42">
        <f t="shared" si="4088"/>
        <v>0</v>
      </c>
      <c r="AS1259" s="42">
        <f t="shared" si="4088"/>
        <v>0</v>
      </c>
      <c r="AT1259" s="42">
        <f t="shared" si="4088"/>
        <v>0</v>
      </c>
      <c r="AU1259" s="42">
        <f t="shared" si="4081"/>
        <v>12126.5</v>
      </c>
      <c r="AV1259" s="42">
        <f t="shared" si="4082"/>
        <v>-307.39999999999964</v>
      </c>
      <c r="AW1259" s="42">
        <f t="shared" si="4083"/>
        <v>11819.1</v>
      </c>
      <c r="AX1259" s="42">
        <f t="shared" si="4084"/>
        <v>12169.000000000002</v>
      </c>
      <c r="AY1259" s="42">
        <f t="shared" si="4085"/>
        <v>12169.000000000002</v>
      </c>
      <c r="AZ1259" s="42">
        <f>AZ1260+AZ1261</f>
        <v>0</v>
      </c>
      <c r="BA1259" s="43">
        <f t="shared" si="4086"/>
        <v>99.999996701438988</v>
      </c>
      <c r="BB1259" s="20"/>
    </row>
    <row r="1260" spans="2:54" ht="78" x14ac:dyDescent="0.3">
      <c r="B1260" s="38" t="s">
        <v>562</v>
      </c>
      <c r="C1260" s="38" t="s">
        <v>42</v>
      </c>
      <c r="D1260" s="38" t="s">
        <v>84</v>
      </c>
      <c r="E1260" s="39" t="str">
        <f t="shared" si="4079"/>
        <v>0104</v>
      </c>
      <c r="F1260" s="38" t="s">
        <v>485</v>
      </c>
      <c r="G1260" s="38" t="s">
        <v>66</v>
      </c>
      <c r="H1260" s="40" t="s">
        <v>67</v>
      </c>
      <c r="I1260" s="18">
        <v>11379.4</v>
      </c>
      <c r="J1260" s="18">
        <v>11729.300000000001</v>
      </c>
      <c r="K1260" s="18">
        <v>11729.300000000001</v>
      </c>
      <c r="L1260" s="18"/>
      <c r="M1260" s="18"/>
      <c r="N1260" s="18"/>
      <c r="O1260" s="18">
        <v>0</v>
      </c>
      <c r="P1260" s="18">
        <v>0</v>
      </c>
      <c r="Q1260" s="18">
        <v>0</v>
      </c>
      <c r="R1260" s="18">
        <v>0</v>
      </c>
      <c r="S1260" s="18"/>
      <c r="T1260" s="18">
        <f t="shared" si="4080"/>
        <v>11379.4</v>
      </c>
      <c r="U1260" s="18">
        <f t="shared" si="4036"/>
        <v>11729.300000000001</v>
      </c>
      <c r="V1260" s="18">
        <f t="shared" si="4037"/>
        <v>11729.300000000001</v>
      </c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41">
        <v>11228.033219999999</v>
      </c>
      <c r="AG1260" s="41"/>
      <c r="AH1260" s="41">
        <f t="shared" ref="AH1260:AH1261" si="4089">AF1260</f>
        <v>11228.033219999999</v>
      </c>
      <c r="AI1260" s="41">
        <f t="shared" ref="AI1260:AI1261" si="4090">AG1260</f>
        <v>0</v>
      </c>
      <c r="AJ1260" s="41">
        <v>0</v>
      </c>
      <c r="AK1260" s="41">
        <v>0</v>
      </c>
      <c r="AL1260" s="41">
        <v>11228.033219999999</v>
      </c>
      <c r="AM1260" s="41">
        <f t="shared" ref="AM1260:AM1261" si="4091">AL1260</f>
        <v>11228.033219999999</v>
      </c>
      <c r="AN1260" s="41">
        <v>0</v>
      </c>
      <c r="AO1260" s="14">
        <v>6122.5269500000004</v>
      </c>
      <c r="AP1260" s="42">
        <v>11686.8</v>
      </c>
      <c r="AQ1260" s="42">
        <v>0</v>
      </c>
      <c r="AR1260" s="42">
        <v>0</v>
      </c>
      <c r="AS1260" s="42">
        <v>0</v>
      </c>
      <c r="AT1260" s="42">
        <v>0</v>
      </c>
      <c r="AU1260" s="42">
        <f t="shared" si="4081"/>
        <v>11686.8</v>
      </c>
      <c r="AV1260" s="42">
        <f t="shared" si="4082"/>
        <v>-307.39999999999964</v>
      </c>
      <c r="AW1260" s="42">
        <f t="shared" si="4083"/>
        <v>11379.4</v>
      </c>
      <c r="AX1260" s="42">
        <f t="shared" si="4084"/>
        <v>11729.300000000001</v>
      </c>
      <c r="AY1260" s="42">
        <f t="shared" si="4085"/>
        <v>11729.300000000001</v>
      </c>
      <c r="AZ1260" s="42"/>
      <c r="BA1260" s="43">
        <f t="shared" si="4086"/>
        <v>100</v>
      </c>
      <c r="BB1260" s="44"/>
    </row>
    <row r="1261" spans="2:54" ht="31.2" x14ac:dyDescent="0.3">
      <c r="B1261" s="38" t="s">
        <v>562</v>
      </c>
      <c r="C1261" s="38" t="s">
        <v>42</v>
      </c>
      <c r="D1261" s="38" t="s">
        <v>84</v>
      </c>
      <c r="E1261" s="39" t="str">
        <f t="shared" si="4079"/>
        <v>0104</v>
      </c>
      <c r="F1261" s="38" t="s">
        <v>485</v>
      </c>
      <c r="G1261" s="38" t="s">
        <v>54</v>
      </c>
      <c r="H1261" s="40" t="s">
        <v>55</v>
      </c>
      <c r="I1261" s="18">
        <v>439.7</v>
      </c>
      <c r="J1261" s="18">
        <v>439.7</v>
      </c>
      <c r="K1261" s="18">
        <v>439.7</v>
      </c>
      <c r="L1261" s="18"/>
      <c r="M1261" s="18"/>
      <c r="N1261" s="18"/>
      <c r="O1261" s="18">
        <v>0</v>
      </c>
      <c r="P1261" s="18">
        <v>0</v>
      </c>
      <c r="Q1261" s="18">
        <v>0</v>
      </c>
      <c r="R1261" s="18">
        <v>0</v>
      </c>
      <c r="S1261" s="18"/>
      <c r="T1261" s="18">
        <f t="shared" si="4080"/>
        <v>439.7</v>
      </c>
      <c r="U1261" s="18">
        <f t="shared" si="4036"/>
        <v>439.7</v>
      </c>
      <c r="V1261" s="18">
        <f t="shared" si="4037"/>
        <v>439.7</v>
      </c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41">
        <v>898.46677999999997</v>
      </c>
      <c r="AG1261" s="41"/>
      <c r="AH1261" s="41">
        <f t="shared" si="4089"/>
        <v>898.46677999999997</v>
      </c>
      <c r="AI1261" s="41">
        <f t="shared" si="4090"/>
        <v>0</v>
      </c>
      <c r="AJ1261" s="41">
        <v>0</v>
      </c>
      <c r="AK1261" s="41">
        <v>0</v>
      </c>
      <c r="AL1261" s="41">
        <v>898.46637999999996</v>
      </c>
      <c r="AM1261" s="41">
        <f t="shared" si="4091"/>
        <v>898.46637999999996</v>
      </c>
      <c r="AN1261" s="41">
        <v>0</v>
      </c>
      <c r="AO1261" s="42">
        <v>228.12869000000001</v>
      </c>
      <c r="AP1261" s="42">
        <v>439.7</v>
      </c>
      <c r="AQ1261" s="42">
        <v>0</v>
      </c>
      <c r="AR1261" s="42">
        <v>0</v>
      </c>
      <c r="AS1261" s="42">
        <v>0</v>
      </c>
      <c r="AT1261" s="42">
        <v>0</v>
      </c>
      <c r="AU1261" s="42">
        <f t="shared" si="4081"/>
        <v>439.7</v>
      </c>
      <c r="AV1261" s="42">
        <f t="shared" si="4082"/>
        <v>0</v>
      </c>
      <c r="AW1261" s="42">
        <f t="shared" si="4083"/>
        <v>439.7</v>
      </c>
      <c r="AX1261" s="42">
        <f t="shared" si="4084"/>
        <v>439.7</v>
      </c>
      <c r="AY1261" s="42">
        <f t="shared" si="4085"/>
        <v>439.7</v>
      </c>
      <c r="AZ1261" s="42"/>
      <c r="BA1261" s="43">
        <f t="shared" si="4086"/>
        <v>99.999955479711772</v>
      </c>
      <c r="BB1261" s="44"/>
    </row>
    <row r="1262" spans="2:54" ht="31.2" x14ac:dyDescent="0.3">
      <c r="B1262" s="38" t="s">
        <v>562</v>
      </c>
      <c r="C1262" s="38" t="s">
        <v>42</v>
      </c>
      <c r="D1262" s="38" t="s">
        <v>84</v>
      </c>
      <c r="E1262" s="39" t="str">
        <f t="shared" si="4079"/>
        <v>0104</v>
      </c>
      <c r="F1262" s="38" t="s">
        <v>120</v>
      </c>
      <c r="G1262" s="39"/>
      <c r="H1262" s="40" t="s">
        <v>121</v>
      </c>
      <c r="I1262" s="18">
        <f t="shared" ref="I1262:I1263" si="4092">I1263</f>
        <v>60531.5</v>
      </c>
      <c r="J1262" s="18">
        <f t="shared" ref="J1262:J1263" si="4093">J1263</f>
        <v>62271.899999999994</v>
      </c>
      <c r="K1262" s="18">
        <f t="shared" ref="K1262:K1263" si="4094">K1263</f>
        <v>62271.899999999994</v>
      </c>
      <c r="L1262" s="18">
        <f t="shared" ref="L1262:L1263" si="4095">L1263</f>
        <v>709.5</v>
      </c>
      <c r="M1262" s="18">
        <f t="shared" ref="M1262:M1263" si="4096">M1263</f>
        <v>731.4</v>
      </c>
      <c r="N1262" s="18">
        <f t="shared" ref="N1262:N1263" si="4097">N1263</f>
        <v>731.4</v>
      </c>
      <c r="O1262" s="18">
        <f t="shared" ref="O1262:O1263" si="4098">O1263</f>
        <v>0</v>
      </c>
      <c r="P1262" s="18">
        <f t="shared" ref="P1262:P1263" si="4099">P1263</f>
        <v>0</v>
      </c>
      <c r="Q1262" s="18">
        <f t="shared" ref="Q1262:Q1263" si="4100">Q1263</f>
        <v>0</v>
      </c>
      <c r="R1262" s="18">
        <f t="shared" ref="R1262:R1263" si="4101">R1263</f>
        <v>0</v>
      </c>
      <c r="S1262" s="18">
        <f t="shared" ref="S1262:S1263" si="4102">S1263</f>
        <v>8639.1</v>
      </c>
      <c r="T1262" s="18">
        <f t="shared" si="4080"/>
        <v>69880.100000000006</v>
      </c>
      <c r="U1262" s="18">
        <f t="shared" si="4036"/>
        <v>63003.299999999996</v>
      </c>
      <c r="V1262" s="18">
        <f t="shared" si="4037"/>
        <v>63003.299999999996</v>
      </c>
      <c r="W1262" s="18">
        <f t="shared" ref="W1262:W1263" si="4103">W1263</f>
        <v>8639.1</v>
      </c>
      <c r="X1262" s="18">
        <f t="shared" ref="X1262:X1263" si="4104">X1263</f>
        <v>0</v>
      </c>
      <c r="Y1262" s="18">
        <f t="shared" ref="Y1262:Y1263" si="4105">Y1263</f>
        <v>0</v>
      </c>
      <c r="Z1262" s="18">
        <f t="shared" ref="Z1262:Z1263" si="4106">Z1263</f>
        <v>0</v>
      </c>
      <c r="AA1262" s="18">
        <f t="shared" ref="AA1262:AA1263" si="4107">AA1263</f>
        <v>10545.4</v>
      </c>
      <c r="AB1262" s="18">
        <f t="shared" ref="AB1262:AB1263" si="4108">AB1263</f>
        <v>0</v>
      </c>
      <c r="AC1262" s="18">
        <f t="shared" ref="AC1262:AC1263" si="4109">AC1263</f>
        <v>10545.4</v>
      </c>
      <c r="AD1262" s="18">
        <f t="shared" ref="AD1262:AD1263" si="4110">AD1263</f>
        <v>0</v>
      </c>
      <c r="AE1262" s="18">
        <f t="shared" ref="AE1262:AE1263" si="4111">AE1263</f>
        <v>0</v>
      </c>
      <c r="AF1262" s="41">
        <f t="shared" ref="AF1262:AF1263" si="4112">AF1263</f>
        <v>69627.400000000009</v>
      </c>
      <c r="AG1262" s="41">
        <f t="shared" ref="AG1262:AG1263" si="4113">AG1263</f>
        <v>0</v>
      </c>
      <c r="AH1262" s="41">
        <f t="shared" ref="AH1262:AH1263" si="4114">AH1263</f>
        <v>0</v>
      </c>
      <c r="AI1262" s="41">
        <f t="shared" ref="AI1262:AI1263" si="4115">AI1263</f>
        <v>0</v>
      </c>
      <c r="AJ1262" s="41">
        <f t="shared" ref="AJ1262:AJ1263" si="4116">AJ1263</f>
        <v>0</v>
      </c>
      <c r="AK1262" s="41">
        <f t="shared" ref="AK1262:AK1263" si="4117">AK1263</f>
        <v>0</v>
      </c>
      <c r="AL1262" s="41">
        <f t="shared" ref="AL1262:AL1263" si="4118">AL1263</f>
        <v>66621.451480000003</v>
      </c>
      <c r="AM1262" s="41">
        <f t="shared" ref="AM1262:AM1263" si="4119">AM1263</f>
        <v>0</v>
      </c>
      <c r="AN1262" s="41">
        <f t="shared" ref="AN1262:AN1263" si="4120">AN1263</f>
        <v>0</v>
      </c>
      <c r="AO1262" s="14">
        <f t="shared" ref="AO1262:AO1263" si="4121">AO1263</f>
        <v>43228.117879999998</v>
      </c>
      <c r="AP1262" s="42">
        <f t="shared" ref="AP1262:AP1263" si="4122">AP1263</f>
        <v>69627.399999999994</v>
      </c>
      <c r="AQ1262" s="42">
        <f t="shared" ref="AQ1262:AQ1263" si="4123">AQ1263</f>
        <v>0</v>
      </c>
      <c r="AR1262" s="42">
        <f t="shared" ref="AR1262:AR1263" si="4124">AR1263</f>
        <v>0</v>
      </c>
      <c r="AS1262" s="42">
        <f t="shared" ref="AS1262:AS1263" si="4125">AS1263</f>
        <v>0</v>
      </c>
      <c r="AT1262" s="42">
        <f t="shared" ref="AT1262:AT1263" si="4126">AT1263</f>
        <v>0</v>
      </c>
      <c r="AU1262" s="42">
        <f t="shared" si="4081"/>
        <v>69627.399999999994</v>
      </c>
      <c r="AV1262" s="42">
        <f t="shared" si="4082"/>
        <v>252.70000000001164</v>
      </c>
      <c r="AW1262" s="42">
        <f t="shared" si="4083"/>
        <v>78519.200000000012</v>
      </c>
      <c r="AX1262" s="42">
        <f t="shared" si="4084"/>
        <v>73548.7</v>
      </c>
      <c r="AY1262" s="42">
        <f t="shared" si="4085"/>
        <v>73548.7</v>
      </c>
      <c r="AZ1262" s="42">
        <f t="shared" ref="AZ1262:AZ1263" si="4127">AZ1263</f>
        <v>0</v>
      </c>
      <c r="BA1262" s="43">
        <f t="shared" si="4086"/>
        <v>95.682808032469964</v>
      </c>
      <c r="BB1262" s="20"/>
    </row>
    <row r="1263" spans="2:54" x14ac:dyDescent="0.3">
      <c r="B1263" s="38" t="s">
        <v>562</v>
      </c>
      <c r="C1263" s="38" t="s">
        <v>42</v>
      </c>
      <c r="D1263" s="38" t="s">
        <v>84</v>
      </c>
      <c r="E1263" s="39" t="str">
        <f t="shared" si="4079"/>
        <v>0104</v>
      </c>
      <c r="F1263" s="38" t="s">
        <v>487</v>
      </c>
      <c r="G1263" s="39"/>
      <c r="H1263" s="40" t="s">
        <v>488</v>
      </c>
      <c r="I1263" s="18">
        <f t="shared" si="4092"/>
        <v>60531.5</v>
      </c>
      <c r="J1263" s="18">
        <f t="shared" si="4093"/>
        <v>62271.899999999994</v>
      </c>
      <c r="K1263" s="18">
        <f t="shared" si="4094"/>
        <v>62271.899999999994</v>
      </c>
      <c r="L1263" s="18">
        <f t="shared" si="4095"/>
        <v>709.5</v>
      </c>
      <c r="M1263" s="18">
        <f t="shared" si="4096"/>
        <v>731.4</v>
      </c>
      <c r="N1263" s="18">
        <f t="shared" si="4097"/>
        <v>731.4</v>
      </c>
      <c r="O1263" s="18">
        <f t="shared" si="4098"/>
        <v>0</v>
      </c>
      <c r="P1263" s="18">
        <f t="shared" si="4099"/>
        <v>0</v>
      </c>
      <c r="Q1263" s="18">
        <f t="shared" si="4100"/>
        <v>0</v>
      </c>
      <c r="R1263" s="18">
        <f t="shared" si="4101"/>
        <v>0</v>
      </c>
      <c r="S1263" s="18">
        <f t="shared" si="4102"/>
        <v>8639.1</v>
      </c>
      <c r="T1263" s="18">
        <f t="shared" si="4080"/>
        <v>69880.100000000006</v>
      </c>
      <c r="U1263" s="18">
        <f t="shared" si="4036"/>
        <v>63003.299999999996</v>
      </c>
      <c r="V1263" s="18">
        <f t="shared" si="4037"/>
        <v>63003.299999999996</v>
      </c>
      <c r="W1263" s="18">
        <f t="shared" si="4103"/>
        <v>8639.1</v>
      </c>
      <c r="X1263" s="18">
        <f t="shared" si="4104"/>
        <v>0</v>
      </c>
      <c r="Y1263" s="18">
        <f t="shared" si="4105"/>
        <v>0</v>
      </c>
      <c r="Z1263" s="18">
        <f t="shared" si="4106"/>
        <v>0</v>
      </c>
      <c r="AA1263" s="18">
        <f t="shared" si="4107"/>
        <v>10545.4</v>
      </c>
      <c r="AB1263" s="18">
        <f t="shared" si="4108"/>
        <v>0</v>
      </c>
      <c r="AC1263" s="18">
        <f t="shared" si="4109"/>
        <v>10545.4</v>
      </c>
      <c r="AD1263" s="18">
        <f t="shared" si="4110"/>
        <v>0</v>
      </c>
      <c r="AE1263" s="18">
        <f t="shared" si="4111"/>
        <v>0</v>
      </c>
      <c r="AF1263" s="41">
        <f t="shared" si="4112"/>
        <v>69627.400000000009</v>
      </c>
      <c r="AG1263" s="41">
        <f t="shared" si="4113"/>
        <v>0</v>
      </c>
      <c r="AH1263" s="41">
        <f t="shared" si="4114"/>
        <v>0</v>
      </c>
      <c r="AI1263" s="41">
        <f t="shared" si="4115"/>
        <v>0</v>
      </c>
      <c r="AJ1263" s="41">
        <f t="shared" si="4116"/>
        <v>0</v>
      </c>
      <c r="AK1263" s="41">
        <f t="shared" si="4117"/>
        <v>0</v>
      </c>
      <c r="AL1263" s="41">
        <f t="shared" si="4118"/>
        <v>66621.451480000003</v>
      </c>
      <c r="AM1263" s="41">
        <f t="shared" si="4119"/>
        <v>0</v>
      </c>
      <c r="AN1263" s="41">
        <f t="shared" si="4120"/>
        <v>0</v>
      </c>
      <c r="AO1263" s="42">
        <f t="shared" si="4121"/>
        <v>43228.117879999998</v>
      </c>
      <c r="AP1263" s="42">
        <f t="shared" si="4122"/>
        <v>69627.399999999994</v>
      </c>
      <c r="AQ1263" s="42">
        <f t="shared" si="4123"/>
        <v>0</v>
      </c>
      <c r="AR1263" s="42">
        <f t="shared" si="4124"/>
        <v>0</v>
      </c>
      <c r="AS1263" s="42">
        <f t="shared" si="4125"/>
        <v>0</v>
      </c>
      <c r="AT1263" s="42">
        <f t="shared" si="4126"/>
        <v>0</v>
      </c>
      <c r="AU1263" s="42">
        <f t="shared" si="4081"/>
        <v>69627.399999999994</v>
      </c>
      <c r="AV1263" s="42">
        <f t="shared" si="4082"/>
        <v>252.70000000001164</v>
      </c>
      <c r="AW1263" s="42">
        <f t="shared" si="4083"/>
        <v>78519.200000000012</v>
      </c>
      <c r="AX1263" s="42">
        <f t="shared" si="4084"/>
        <v>73548.7</v>
      </c>
      <c r="AY1263" s="42">
        <f t="shared" si="4085"/>
        <v>73548.7</v>
      </c>
      <c r="AZ1263" s="42">
        <f t="shared" si="4127"/>
        <v>0</v>
      </c>
      <c r="BA1263" s="43">
        <f t="shared" si="4086"/>
        <v>95.682808032469964</v>
      </c>
      <c r="BB1263" s="20"/>
    </row>
    <row r="1264" spans="2:54" x14ac:dyDescent="0.3">
      <c r="B1264" s="38" t="s">
        <v>562</v>
      </c>
      <c r="C1264" s="38" t="s">
        <v>42</v>
      </c>
      <c r="D1264" s="38" t="s">
        <v>84</v>
      </c>
      <c r="E1264" s="39" t="str">
        <f t="shared" si="4079"/>
        <v>0104</v>
      </c>
      <c r="F1264" s="38" t="s">
        <v>489</v>
      </c>
      <c r="G1264" s="39"/>
      <c r="H1264" s="40" t="s">
        <v>65</v>
      </c>
      <c r="I1264" s="18">
        <f t="shared" ref="I1264:N1264" si="4128">I1265+I1266</f>
        <v>60531.5</v>
      </c>
      <c r="J1264" s="18">
        <f t="shared" si="4128"/>
        <v>62271.899999999994</v>
      </c>
      <c r="K1264" s="18">
        <f t="shared" si="4128"/>
        <v>62271.899999999994</v>
      </c>
      <c r="L1264" s="18">
        <f t="shared" si="4128"/>
        <v>709.5</v>
      </c>
      <c r="M1264" s="18">
        <f t="shared" si="4128"/>
        <v>731.4</v>
      </c>
      <c r="N1264" s="18">
        <f t="shared" si="4128"/>
        <v>731.4</v>
      </c>
      <c r="O1264" s="18">
        <f>O1265+O1266+O1267</f>
        <v>0</v>
      </c>
      <c r="P1264" s="18">
        <f>P1265+P1266+P1267</f>
        <v>0</v>
      </c>
      <c r="Q1264" s="18">
        <f>Q1265+Q1266</f>
        <v>0</v>
      </c>
      <c r="R1264" s="18">
        <f>R1265+R1266</f>
        <v>0</v>
      </c>
      <c r="S1264" s="18">
        <f>S1265+S1266</f>
        <v>8639.1</v>
      </c>
      <c r="T1264" s="18">
        <f t="shared" si="4080"/>
        <v>69880.100000000006</v>
      </c>
      <c r="U1264" s="18">
        <f t="shared" si="4036"/>
        <v>63003.299999999996</v>
      </c>
      <c r="V1264" s="18">
        <f t="shared" si="4037"/>
        <v>63003.299999999996</v>
      </c>
      <c r="W1264" s="18">
        <f t="shared" ref="W1264:AE1264" si="4129">W1265+W1266</f>
        <v>8639.1</v>
      </c>
      <c r="X1264" s="18">
        <f t="shared" si="4129"/>
        <v>0</v>
      </c>
      <c r="Y1264" s="18">
        <f t="shared" si="4129"/>
        <v>0</v>
      </c>
      <c r="Z1264" s="18">
        <f t="shared" si="4129"/>
        <v>0</v>
      </c>
      <c r="AA1264" s="18">
        <f t="shared" si="4129"/>
        <v>10545.4</v>
      </c>
      <c r="AB1264" s="18">
        <f t="shared" si="4129"/>
        <v>0</v>
      </c>
      <c r="AC1264" s="18">
        <f t="shared" si="4129"/>
        <v>10545.4</v>
      </c>
      <c r="AD1264" s="18">
        <f t="shared" si="4129"/>
        <v>0</v>
      </c>
      <c r="AE1264" s="18">
        <f t="shared" si="4129"/>
        <v>0</v>
      </c>
      <c r="AF1264" s="41">
        <f t="shared" ref="AF1264:AT1264" si="4130">AF1265+AF1266+AF1267</f>
        <v>69627.400000000009</v>
      </c>
      <c r="AG1264" s="41">
        <f t="shared" si="4130"/>
        <v>0</v>
      </c>
      <c r="AH1264" s="41">
        <f t="shared" si="4130"/>
        <v>0</v>
      </c>
      <c r="AI1264" s="41">
        <f t="shared" si="4130"/>
        <v>0</v>
      </c>
      <c r="AJ1264" s="41">
        <f t="shared" si="4130"/>
        <v>0</v>
      </c>
      <c r="AK1264" s="41">
        <f t="shared" si="4130"/>
        <v>0</v>
      </c>
      <c r="AL1264" s="41">
        <f t="shared" si="4130"/>
        <v>66621.451480000003</v>
      </c>
      <c r="AM1264" s="41">
        <f t="shared" si="4130"/>
        <v>0</v>
      </c>
      <c r="AN1264" s="41">
        <f t="shared" si="4130"/>
        <v>0</v>
      </c>
      <c r="AO1264" s="14">
        <f t="shared" si="4130"/>
        <v>43228.117879999998</v>
      </c>
      <c r="AP1264" s="42">
        <f t="shared" si="4130"/>
        <v>69627.399999999994</v>
      </c>
      <c r="AQ1264" s="42">
        <f t="shared" si="4130"/>
        <v>0</v>
      </c>
      <c r="AR1264" s="42">
        <f t="shared" si="4130"/>
        <v>0</v>
      </c>
      <c r="AS1264" s="42">
        <f t="shared" si="4130"/>
        <v>0</v>
      </c>
      <c r="AT1264" s="42">
        <f t="shared" si="4130"/>
        <v>0</v>
      </c>
      <c r="AU1264" s="42">
        <f t="shared" si="4081"/>
        <v>69627.399999999994</v>
      </c>
      <c r="AV1264" s="42">
        <f t="shared" si="4082"/>
        <v>252.70000000001164</v>
      </c>
      <c r="AW1264" s="42">
        <f t="shared" si="4083"/>
        <v>78519.200000000012</v>
      </c>
      <c r="AX1264" s="42">
        <f t="shared" si="4084"/>
        <v>73548.7</v>
      </c>
      <c r="AY1264" s="42">
        <f t="shared" si="4085"/>
        <v>73548.7</v>
      </c>
      <c r="AZ1264" s="42">
        <f>AZ1265+AZ1266</f>
        <v>0</v>
      </c>
      <c r="BA1264" s="43">
        <f t="shared" si="4086"/>
        <v>95.682808032469964</v>
      </c>
      <c r="BB1264" s="20"/>
    </row>
    <row r="1265" spans="2:54" ht="78" x14ac:dyDescent="0.3">
      <c r="B1265" s="38" t="s">
        <v>562</v>
      </c>
      <c r="C1265" s="38" t="s">
        <v>42</v>
      </c>
      <c r="D1265" s="38" t="s">
        <v>84</v>
      </c>
      <c r="E1265" s="39" t="str">
        <f t="shared" si="4079"/>
        <v>0104</v>
      </c>
      <c r="F1265" s="38" t="s">
        <v>489</v>
      </c>
      <c r="G1265" s="38" t="s">
        <v>66</v>
      </c>
      <c r="H1265" s="40" t="s">
        <v>67</v>
      </c>
      <c r="I1265" s="18">
        <v>56585.3</v>
      </c>
      <c r="J1265" s="18">
        <v>58325.7</v>
      </c>
      <c r="K1265" s="18">
        <v>58325.7</v>
      </c>
      <c r="L1265" s="18">
        <v>709.5</v>
      </c>
      <c r="M1265" s="18">
        <v>731.4</v>
      </c>
      <c r="N1265" s="18">
        <v>731.4</v>
      </c>
      <c r="O1265" s="18">
        <v>0</v>
      </c>
      <c r="P1265" s="18">
        <v>0</v>
      </c>
      <c r="Q1265" s="18">
        <v>0</v>
      </c>
      <c r="R1265" s="18">
        <v>0</v>
      </c>
      <c r="S1265" s="18">
        <v>8639.1</v>
      </c>
      <c r="T1265" s="18">
        <f t="shared" si="4080"/>
        <v>65933.900000000009</v>
      </c>
      <c r="U1265" s="18">
        <f t="shared" si="4036"/>
        <v>59057.1</v>
      </c>
      <c r="V1265" s="18">
        <f t="shared" si="4037"/>
        <v>59057.1</v>
      </c>
      <c r="W1265" s="18">
        <v>8639.1</v>
      </c>
      <c r="X1265" s="18"/>
      <c r="Y1265" s="18"/>
      <c r="Z1265" s="18"/>
      <c r="AA1265" s="18">
        <v>10545.4</v>
      </c>
      <c r="AB1265" s="18"/>
      <c r="AC1265" s="18">
        <v>10545.4</v>
      </c>
      <c r="AD1265" s="18"/>
      <c r="AE1265" s="18"/>
      <c r="AF1265" s="41">
        <v>65920.696710000004</v>
      </c>
      <c r="AG1265" s="41"/>
      <c r="AH1265" s="41">
        <v>0</v>
      </c>
      <c r="AI1265" s="41">
        <v>0</v>
      </c>
      <c r="AJ1265" s="41">
        <v>0</v>
      </c>
      <c r="AK1265" s="41">
        <v>0</v>
      </c>
      <c r="AL1265" s="41">
        <v>62914.748189999998</v>
      </c>
      <c r="AM1265" s="41">
        <v>0</v>
      </c>
      <c r="AN1265" s="41">
        <v>0</v>
      </c>
      <c r="AO1265" s="42">
        <v>40766.563179999997</v>
      </c>
      <c r="AP1265" s="42">
        <v>65681.2</v>
      </c>
      <c r="AQ1265" s="42">
        <v>0</v>
      </c>
      <c r="AR1265" s="42">
        <v>0</v>
      </c>
      <c r="AS1265" s="42">
        <v>0</v>
      </c>
      <c r="AT1265" s="42">
        <v>0</v>
      </c>
      <c r="AU1265" s="42">
        <f t="shared" si="4081"/>
        <v>65681.2</v>
      </c>
      <c r="AV1265" s="42">
        <f t="shared" si="4082"/>
        <v>252.70000000001164</v>
      </c>
      <c r="AW1265" s="42">
        <f t="shared" si="4083"/>
        <v>74573.000000000015</v>
      </c>
      <c r="AX1265" s="42">
        <f t="shared" si="4084"/>
        <v>69602.5</v>
      </c>
      <c r="AY1265" s="42">
        <f t="shared" si="4085"/>
        <v>69602.5</v>
      </c>
      <c r="AZ1265" s="42"/>
      <c r="BA1265" s="43">
        <f t="shared" si="4086"/>
        <v>95.440053473306179</v>
      </c>
      <c r="BB1265" s="44"/>
    </row>
    <row r="1266" spans="2:54" ht="31.2" x14ac:dyDescent="0.3">
      <c r="B1266" s="38" t="s">
        <v>562</v>
      </c>
      <c r="C1266" s="38" t="s">
        <v>42</v>
      </c>
      <c r="D1266" s="38" t="s">
        <v>84</v>
      </c>
      <c r="E1266" s="39" t="str">
        <f t="shared" si="4079"/>
        <v>0104</v>
      </c>
      <c r="F1266" s="38" t="s">
        <v>489</v>
      </c>
      <c r="G1266" s="38" t="s">
        <v>54</v>
      </c>
      <c r="H1266" s="40" t="s">
        <v>55</v>
      </c>
      <c r="I1266" s="18">
        <v>3946.2</v>
      </c>
      <c r="J1266" s="18">
        <v>3946.2</v>
      </c>
      <c r="K1266" s="18">
        <v>3946.2</v>
      </c>
      <c r="L1266" s="18"/>
      <c r="M1266" s="18"/>
      <c r="N1266" s="18"/>
      <c r="O1266" s="18">
        <v>0</v>
      </c>
      <c r="P1266" s="18">
        <v>0</v>
      </c>
      <c r="Q1266" s="18">
        <v>0</v>
      </c>
      <c r="R1266" s="18">
        <v>0</v>
      </c>
      <c r="S1266" s="18"/>
      <c r="T1266" s="18">
        <f t="shared" si="4080"/>
        <v>3946.2</v>
      </c>
      <c r="U1266" s="18">
        <f t="shared" si="4036"/>
        <v>3946.2</v>
      </c>
      <c r="V1266" s="18">
        <f t="shared" si="4037"/>
        <v>3946.2</v>
      </c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41">
        <v>3706.7032899999999</v>
      </c>
      <c r="AG1266" s="41"/>
      <c r="AH1266" s="41">
        <v>0</v>
      </c>
      <c r="AI1266" s="41">
        <v>0</v>
      </c>
      <c r="AJ1266" s="41">
        <v>0</v>
      </c>
      <c r="AK1266" s="41">
        <v>0</v>
      </c>
      <c r="AL1266" s="41">
        <v>3706.7032899999999</v>
      </c>
      <c r="AM1266" s="41">
        <v>0</v>
      </c>
      <c r="AN1266" s="41">
        <v>0</v>
      </c>
      <c r="AO1266" s="14">
        <v>2461.5547000000001</v>
      </c>
      <c r="AP1266" s="42">
        <v>3945.2</v>
      </c>
      <c r="AQ1266" s="42">
        <v>0</v>
      </c>
      <c r="AR1266" s="42">
        <v>0</v>
      </c>
      <c r="AS1266" s="42">
        <v>0</v>
      </c>
      <c r="AT1266" s="42">
        <v>0</v>
      </c>
      <c r="AU1266" s="42">
        <f t="shared" si="4081"/>
        <v>3945.2</v>
      </c>
      <c r="AV1266" s="42">
        <f t="shared" si="4082"/>
        <v>1</v>
      </c>
      <c r="AW1266" s="42">
        <f t="shared" si="4083"/>
        <v>3946.2</v>
      </c>
      <c r="AX1266" s="42">
        <f t="shared" si="4084"/>
        <v>3946.2</v>
      </c>
      <c r="AY1266" s="42">
        <f t="shared" si="4085"/>
        <v>3946.2</v>
      </c>
      <c r="AZ1266" s="42"/>
      <c r="BA1266" s="43">
        <f t="shared" si="4086"/>
        <v>100</v>
      </c>
      <c r="BB1266" s="44"/>
    </row>
    <row r="1267" spans="2:54" x14ac:dyDescent="0.3">
      <c r="B1267" s="38" t="s">
        <v>562</v>
      </c>
      <c r="C1267" s="38" t="s">
        <v>42</v>
      </c>
      <c r="D1267" s="38" t="s">
        <v>84</v>
      </c>
      <c r="E1267" s="39" t="str">
        <f t="shared" si="4079"/>
        <v>0104</v>
      </c>
      <c r="F1267" s="38" t="s">
        <v>489</v>
      </c>
      <c r="G1267" s="38" t="s">
        <v>56</v>
      </c>
      <c r="H1267" s="40" t="s">
        <v>57</v>
      </c>
      <c r="I1267" s="18"/>
      <c r="J1267" s="18"/>
      <c r="K1267" s="18"/>
      <c r="L1267" s="18"/>
      <c r="M1267" s="18"/>
      <c r="N1267" s="18"/>
      <c r="O1267" s="18">
        <v>0</v>
      </c>
      <c r="P1267" s="18">
        <v>0</v>
      </c>
      <c r="Q1267" s="18"/>
      <c r="R1267" s="18"/>
      <c r="S1267" s="18"/>
      <c r="T1267" s="18">
        <f t="shared" si="4080"/>
        <v>0</v>
      </c>
      <c r="U1267" s="18">
        <v>0</v>
      </c>
      <c r="V1267" s="18">
        <v>0</v>
      </c>
      <c r="W1267" s="18">
        <v>0</v>
      </c>
      <c r="X1267" s="18">
        <v>0</v>
      </c>
      <c r="Y1267" s="18">
        <v>0</v>
      </c>
      <c r="Z1267" s="18">
        <v>0</v>
      </c>
      <c r="AA1267" s="18">
        <v>0</v>
      </c>
      <c r="AB1267" s="18">
        <v>0</v>
      </c>
      <c r="AC1267" s="18">
        <v>0</v>
      </c>
      <c r="AD1267" s="18">
        <v>0</v>
      </c>
      <c r="AE1267" s="18">
        <v>0</v>
      </c>
      <c r="AF1267" s="41">
        <v>0</v>
      </c>
      <c r="AG1267" s="41"/>
      <c r="AH1267" s="41">
        <v>0</v>
      </c>
      <c r="AI1267" s="41">
        <v>0</v>
      </c>
      <c r="AJ1267" s="41">
        <v>0</v>
      </c>
      <c r="AK1267" s="41">
        <v>0</v>
      </c>
      <c r="AL1267" s="41">
        <v>0</v>
      </c>
      <c r="AM1267" s="41">
        <v>0</v>
      </c>
      <c r="AN1267" s="41">
        <v>0</v>
      </c>
      <c r="AO1267" s="42">
        <v>0</v>
      </c>
      <c r="AP1267" s="42">
        <v>1</v>
      </c>
      <c r="AQ1267" s="42">
        <v>0</v>
      </c>
      <c r="AR1267" s="42">
        <v>0</v>
      </c>
      <c r="AS1267" s="42">
        <v>0</v>
      </c>
      <c r="AT1267" s="42">
        <v>0</v>
      </c>
      <c r="AU1267" s="42">
        <f t="shared" si="4081"/>
        <v>1</v>
      </c>
      <c r="AV1267" s="42">
        <f t="shared" si="4082"/>
        <v>-1</v>
      </c>
      <c r="AW1267" s="42"/>
      <c r="AX1267" s="42"/>
      <c r="AY1267" s="42"/>
      <c r="AZ1267" s="42"/>
      <c r="BA1267" s="43"/>
      <c r="BB1267" s="44">
        <v>0</v>
      </c>
    </row>
    <row r="1268" spans="2:54" s="30" customFormat="1" x14ac:dyDescent="0.3">
      <c r="B1268" s="31" t="s">
        <v>562</v>
      </c>
      <c r="C1268" s="31" t="s">
        <v>42</v>
      </c>
      <c r="D1268" s="31" t="s">
        <v>44</v>
      </c>
      <c r="E1268" s="29" t="str">
        <f t="shared" si="4079"/>
        <v>0113</v>
      </c>
      <c r="F1268" s="31"/>
      <c r="G1268" s="31"/>
      <c r="H1268" s="32" t="s">
        <v>45</v>
      </c>
      <c r="I1268" s="33">
        <f t="shared" ref="I1268:N1268" si="4131">I1269</f>
        <v>14258.400000000001</v>
      </c>
      <c r="J1268" s="33">
        <f t="shared" si="4131"/>
        <v>14376.900000000001</v>
      </c>
      <c r="K1268" s="33">
        <f t="shared" si="4131"/>
        <v>14771.6</v>
      </c>
      <c r="L1268" s="33">
        <f t="shared" si="4131"/>
        <v>0</v>
      </c>
      <c r="M1268" s="33">
        <f t="shared" si="4131"/>
        <v>0</v>
      </c>
      <c r="N1268" s="33">
        <f t="shared" si="4131"/>
        <v>0</v>
      </c>
      <c r="O1268" s="33">
        <f>O1269+O1285</f>
        <v>-57.949999999999989</v>
      </c>
      <c r="P1268" s="33">
        <f>P1269+P1285</f>
        <v>0</v>
      </c>
      <c r="Q1268" s="33">
        <f>Q1269+Q1285</f>
        <v>0</v>
      </c>
      <c r="R1268" s="33">
        <f>R1269+R1285</f>
        <v>0</v>
      </c>
      <c r="S1268" s="33">
        <f>S1269</f>
        <v>110</v>
      </c>
      <c r="T1268" s="33">
        <f t="shared" si="4080"/>
        <v>14310.45</v>
      </c>
      <c r="U1268" s="33">
        <f t="shared" si="4036"/>
        <v>14376.900000000001</v>
      </c>
      <c r="V1268" s="33">
        <f t="shared" si="4037"/>
        <v>14771.6</v>
      </c>
      <c r="W1268" s="33">
        <f t="shared" ref="W1268:AE1268" si="4132">W1269</f>
        <v>0</v>
      </c>
      <c r="X1268" s="33">
        <f t="shared" si="4132"/>
        <v>0</v>
      </c>
      <c r="Y1268" s="33">
        <f t="shared" si="4132"/>
        <v>0</v>
      </c>
      <c r="Z1268" s="33">
        <f t="shared" si="4132"/>
        <v>110</v>
      </c>
      <c r="AA1268" s="33">
        <f t="shared" si="4132"/>
        <v>110</v>
      </c>
      <c r="AB1268" s="33">
        <f t="shared" si="4132"/>
        <v>0</v>
      </c>
      <c r="AC1268" s="33">
        <f t="shared" si="4132"/>
        <v>110</v>
      </c>
      <c r="AD1268" s="33">
        <f t="shared" si="4132"/>
        <v>0</v>
      </c>
      <c r="AE1268" s="33">
        <f t="shared" si="4132"/>
        <v>0</v>
      </c>
      <c r="AF1268" s="34">
        <f t="shared" ref="AF1268:AT1268" si="4133">AF1269+AF1285</f>
        <v>14760.62808</v>
      </c>
      <c r="AG1268" s="34">
        <f t="shared" si="4133"/>
        <v>0</v>
      </c>
      <c r="AH1268" s="34">
        <f t="shared" si="4133"/>
        <v>0</v>
      </c>
      <c r="AI1268" s="34">
        <f t="shared" si="4133"/>
        <v>0</v>
      </c>
      <c r="AJ1268" s="34">
        <f t="shared" si="4133"/>
        <v>0</v>
      </c>
      <c r="AK1268" s="34">
        <f t="shared" si="4133"/>
        <v>0</v>
      </c>
      <c r="AL1268" s="34">
        <f t="shared" si="4133"/>
        <v>14744.937339999999</v>
      </c>
      <c r="AM1268" s="34">
        <f t="shared" si="4133"/>
        <v>0</v>
      </c>
      <c r="AN1268" s="34">
        <f t="shared" si="4133"/>
        <v>0</v>
      </c>
      <c r="AO1268" s="35">
        <f t="shared" si="4133"/>
        <v>10590.1481</v>
      </c>
      <c r="AP1268" s="36">
        <f t="shared" si="4133"/>
        <v>14265.3415</v>
      </c>
      <c r="AQ1268" s="36">
        <f t="shared" si="4133"/>
        <v>-57.949999999999989</v>
      </c>
      <c r="AR1268" s="36">
        <f t="shared" si="4133"/>
        <v>0</v>
      </c>
      <c r="AS1268" s="36">
        <f t="shared" si="4133"/>
        <v>0</v>
      </c>
      <c r="AT1268" s="36">
        <f t="shared" si="4133"/>
        <v>0</v>
      </c>
      <c r="AU1268" s="36">
        <f t="shared" si="4081"/>
        <v>14207.3915</v>
      </c>
      <c r="AV1268" s="36">
        <f t="shared" si="4082"/>
        <v>103.058500000001</v>
      </c>
      <c r="AW1268" s="36">
        <f t="shared" si="4083"/>
        <v>14420.45</v>
      </c>
      <c r="AX1268" s="36">
        <f t="shared" si="4084"/>
        <v>14486.900000000001</v>
      </c>
      <c r="AY1268" s="36">
        <f t="shared" si="4085"/>
        <v>14881.6</v>
      </c>
      <c r="AZ1268" s="36">
        <f>AZ1269</f>
        <v>0</v>
      </c>
      <c r="BA1268" s="37">
        <f t="shared" si="4086"/>
        <v>99.893698696864647</v>
      </c>
      <c r="BB1268" s="20"/>
    </row>
    <row r="1269" spans="2:54" x14ac:dyDescent="0.3">
      <c r="B1269" s="38" t="s">
        <v>562</v>
      </c>
      <c r="C1269" s="38" t="s">
        <v>42</v>
      </c>
      <c r="D1269" s="38" t="s">
        <v>44</v>
      </c>
      <c r="E1269" s="39" t="str">
        <f t="shared" si="4079"/>
        <v>0113</v>
      </c>
      <c r="F1269" s="38" t="s">
        <v>191</v>
      </c>
      <c r="G1269" s="38"/>
      <c r="H1269" s="40" t="s">
        <v>192</v>
      </c>
      <c r="I1269" s="18">
        <f t="shared" ref="I1269:N1269" si="4134">I1274</f>
        <v>14258.400000000001</v>
      </c>
      <c r="J1269" s="18">
        <f t="shared" si="4134"/>
        <v>14376.900000000001</v>
      </c>
      <c r="K1269" s="18">
        <f t="shared" si="4134"/>
        <v>14771.6</v>
      </c>
      <c r="L1269" s="18">
        <f t="shared" si="4134"/>
        <v>0</v>
      </c>
      <c r="M1269" s="18">
        <f t="shared" si="4134"/>
        <v>0</v>
      </c>
      <c r="N1269" s="18">
        <f t="shared" si="4134"/>
        <v>0</v>
      </c>
      <c r="O1269" s="18">
        <f>O1274+O1270</f>
        <v>-227.95</v>
      </c>
      <c r="P1269" s="18">
        <f>P1274+P1270</f>
        <v>0</v>
      </c>
      <c r="Q1269" s="18">
        <f>Q1274+Q1270</f>
        <v>0</v>
      </c>
      <c r="R1269" s="18">
        <f>R1274+R1270</f>
        <v>0</v>
      </c>
      <c r="S1269" s="18">
        <f>S1274</f>
        <v>110</v>
      </c>
      <c r="T1269" s="18">
        <f t="shared" si="4080"/>
        <v>14140.45</v>
      </c>
      <c r="U1269" s="18">
        <f t="shared" si="4036"/>
        <v>14376.900000000001</v>
      </c>
      <c r="V1269" s="18">
        <f t="shared" si="4037"/>
        <v>14771.6</v>
      </c>
      <c r="W1269" s="18">
        <f t="shared" ref="W1269:AE1269" si="4135">W1274</f>
        <v>0</v>
      </c>
      <c r="X1269" s="18">
        <f t="shared" si="4135"/>
        <v>0</v>
      </c>
      <c r="Y1269" s="18">
        <f t="shared" si="4135"/>
        <v>0</v>
      </c>
      <c r="Z1269" s="18">
        <f t="shared" si="4135"/>
        <v>110</v>
      </c>
      <c r="AA1269" s="18">
        <f t="shared" si="4135"/>
        <v>110</v>
      </c>
      <c r="AB1269" s="18">
        <f t="shared" si="4135"/>
        <v>0</v>
      </c>
      <c r="AC1269" s="18">
        <f t="shared" si="4135"/>
        <v>110</v>
      </c>
      <c r="AD1269" s="18">
        <f t="shared" si="4135"/>
        <v>0</v>
      </c>
      <c r="AE1269" s="18">
        <f t="shared" si="4135"/>
        <v>0</v>
      </c>
      <c r="AF1269" s="41">
        <f t="shared" ref="AF1269:AT1269" si="4136">AF1274+AF1270</f>
        <v>13773.981590000001</v>
      </c>
      <c r="AG1269" s="41">
        <f t="shared" si="4136"/>
        <v>0</v>
      </c>
      <c r="AH1269" s="41">
        <f t="shared" si="4136"/>
        <v>0</v>
      </c>
      <c r="AI1269" s="41">
        <f t="shared" si="4136"/>
        <v>0</v>
      </c>
      <c r="AJ1269" s="41">
        <f t="shared" si="4136"/>
        <v>0</v>
      </c>
      <c r="AK1269" s="41">
        <f t="shared" si="4136"/>
        <v>0</v>
      </c>
      <c r="AL1269" s="41">
        <f t="shared" si="4136"/>
        <v>13758.290849999999</v>
      </c>
      <c r="AM1269" s="41">
        <f t="shared" si="4136"/>
        <v>0</v>
      </c>
      <c r="AN1269" s="41">
        <f t="shared" si="4136"/>
        <v>0</v>
      </c>
      <c r="AO1269" s="42">
        <f t="shared" si="4136"/>
        <v>10336.6481</v>
      </c>
      <c r="AP1269" s="42">
        <f t="shared" si="4136"/>
        <v>14011.8415</v>
      </c>
      <c r="AQ1269" s="42">
        <f t="shared" si="4136"/>
        <v>-227.95</v>
      </c>
      <c r="AR1269" s="42">
        <f t="shared" si="4136"/>
        <v>0</v>
      </c>
      <c r="AS1269" s="42">
        <f t="shared" si="4136"/>
        <v>0</v>
      </c>
      <c r="AT1269" s="42">
        <f t="shared" si="4136"/>
        <v>0</v>
      </c>
      <c r="AU1269" s="42">
        <f t="shared" si="4081"/>
        <v>13783.8915</v>
      </c>
      <c r="AV1269" s="42">
        <f t="shared" si="4082"/>
        <v>356.558500000001</v>
      </c>
      <c r="AW1269" s="42">
        <f t="shared" si="4083"/>
        <v>14250.45</v>
      </c>
      <c r="AX1269" s="42">
        <f t="shared" si="4084"/>
        <v>14486.900000000001</v>
      </c>
      <c r="AY1269" s="42">
        <f t="shared" si="4085"/>
        <v>14881.6</v>
      </c>
      <c r="AZ1269" s="42">
        <f>AZ1274</f>
        <v>0</v>
      </c>
      <c r="BA1269" s="43">
        <f t="shared" si="4086"/>
        <v>99.886084209583998</v>
      </c>
      <c r="BB1269" s="20"/>
    </row>
    <row r="1270" spans="2:54" x14ac:dyDescent="0.3">
      <c r="B1270" s="38" t="s">
        <v>562</v>
      </c>
      <c r="C1270" s="38" t="s">
        <v>42</v>
      </c>
      <c r="D1270" s="38" t="s">
        <v>44</v>
      </c>
      <c r="E1270" s="39" t="str">
        <f t="shared" si="4079"/>
        <v>0113</v>
      </c>
      <c r="F1270" s="38" t="s">
        <v>193</v>
      </c>
      <c r="G1270" s="38"/>
      <c r="H1270" s="40" t="s">
        <v>109</v>
      </c>
      <c r="I1270" s="18"/>
      <c r="J1270" s="18"/>
      <c r="K1270" s="18"/>
      <c r="L1270" s="18"/>
      <c r="M1270" s="18"/>
      <c r="N1270" s="18"/>
      <c r="O1270" s="18">
        <f t="shared" ref="O1270:O1274" si="4137">O1271</f>
        <v>0</v>
      </c>
      <c r="P1270" s="18">
        <f t="shared" ref="P1270:P1274" si="4138">P1271</f>
        <v>0</v>
      </c>
      <c r="Q1270" s="18">
        <f t="shared" ref="Q1270:Q1274" si="4139">Q1271</f>
        <v>0</v>
      </c>
      <c r="R1270" s="18">
        <f t="shared" ref="R1270:R1274" si="4140">R1271</f>
        <v>665</v>
      </c>
      <c r="S1270" s="18"/>
      <c r="T1270" s="18">
        <f t="shared" si="4080"/>
        <v>665</v>
      </c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41">
        <f t="shared" ref="AF1270:AF1274" si="4141">AF1271</f>
        <v>655.09009000000003</v>
      </c>
      <c r="AG1270" s="41">
        <f t="shared" ref="AG1270:AG1274" si="4142">AG1271</f>
        <v>0</v>
      </c>
      <c r="AH1270" s="41">
        <f t="shared" ref="AH1270:AH1274" si="4143">AH1271</f>
        <v>0</v>
      </c>
      <c r="AI1270" s="41">
        <f t="shared" ref="AI1270:AI1274" si="4144">AI1271</f>
        <v>0</v>
      </c>
      <c r="AJ1270" s="41">
        <f t="shared" ref="AJ1270:AJ1274" si="4145">AJ1271</f>
        <v>0</v>
      </c>
      <c r="AK1270" s="41">
        <f t="shared" ref="AK1270:AK1274" si="4146">AK1271</f>
        <v>0</v>
      </c>
      <c r="AL1270" s="41">
        <f t="shared" ref="AL1270:AL1274" si="4147">AL1271</f>
        <v>639.4</v>
      </c>
      <c r="AM1270" s="41">
        <f t="shared" ref="AM1270:AM1274" si="4148">AM1271</f>
        <v>0</v>
      </c>
      <c r="AN1270" s="41">
        <f t="shared" ref="AN1270:AN1274" si="4149">AN1271</f>
        <v>0</v>
      </c>
      <c r="AO1270" s="14">
        <f t="shared" ref="AO1270:AO1274" si="4150">AO1271</f>
        <v>0</v>
      </c>
      <c r="AP1270" s="42">
        <f t="shared" ref="AP1270:AP1274" si="4151">AP1271</f>
        <v>665</v>
      </c>
      <c r="AQ1270" s="42">
        <f t="shared" ref="AQ1270:AQ1274" si="4152">AQ1271</f>
        <v>0</v>
      </c>
      <c r="AR1270" s="42">
        <f t="shared" ref="AR1270:AR1274" si="4153">AR1271</f>
        <v>0</v>
      </c>
      <c r="AS1270" s="42">
        <f t="shared" ref="AS1270:AS1274" si="4154">AS1271</f>
        <v>0</v>
      </c>
      <c r="AT1270" s="42">
        <f t="shared" ref="AT1270:AT1274" si="4155">AT1271</f>
        <v>0</v>
      </c>
      <c r="AU1270" s="42">
        <f t="shared" si="4081"/>
        <v>665</v>
      </c>
      <c r="AV1270" s="42">
        <f t="shared" si="4082"/>
        <v>0</v>
      </c>
      <c r="AW1270" s="42"/>
      <c r="AX1270" s="42"/>
      <c r="AY1270" s="42"/>
      <c r="AZ1270" s="42"/>
      <c r="BA1270" s="43">
        <f t="shared" si="4086"/>
        <v>97.604895839593595</v>
      </c>
      <c r="BB1270" s="20"/>
    </row>
    <row r="1271" spans="2:54" ht="46.8" x14ac:dyDescent="0.3">
      <c r="B1271" s="38" t="s">
        <v>562</v>
      </c>
      <c r="C1271" s="38" t="s">
        <v>42</v>
      </c>
      <c r="D1271" s="38" t="s">
        <v>44</v>
      </c>
      <c r="E1271" s="39" t="str">
        <f t="shared" si="4079"/>
        <v>0113</v>
      </c>
      <c r="F1271" s="38" t="s">
        <v>194</v>
      </c>
      <c r="G1271" s="38"/>
      <c r="H1271" s="40" t="s">
        <v>195</v>
      </c>
      <c r="I1271" s="18"/>
      <c r="J1271" s="18"/>
      <c r="K1271" s="18"/>
      <c r="L1271" s="18"/>
      <c r="M1271" s="18"/>
      <c r="N1271" s="18"/>
      <c r="O1271" s="18">
        <f t="shared" si="4137"/>
        <v>0</v>
      </c>
      <c r="P1271" s="18">
        <f t="shared" si="4138"/>
        <v>0</v>
      </c>
      <c r="Q1271" s="18">
        <f t="shared" si="4139"/>
        <v>0</v>
      </c>
      <c r="R1271" s="18">
        <f t="shared" si="4140"/>
        <v>665</v>
      </c>
      <c r="S1271" s="18"/>
      <c r="T1271" s="18">
        <f t="shared" si="4080"/>
        <v>665</v>
      </c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41">
        <f t="shared" si="4141"/>
        <v>655.09009000000003</v>
      </c>
      <c r="AG1271" s="41">
        <f t="shared" si="4142"/>
        <v>0</v>
      </c>
      <c r="AH1271" s="41">
        <f t="shared" si="4143"/>
        <v>0</v>
      </c>
      <c r="AI1271" s="41">
        <f t="shared" si="4144"/>
        <v>0</v>
      </c>
      <c r="AJ1271" s="41">
        <f t="shared" si="4145"/>
        <v>0</v>
      </c>
      <c r="AK1271" s="41">
        <f t="shared" si="4146"/>
        <v>0</v>
      </c>
      <c r="AL1271" s="41">
        <f t="shared" si="4147"/>
        <v>639.4</v>
      </c>
      <c r="AM1271" s="41">
        <f t="shared" si="4148"/>
        <v>0</v>
      </c>
      <c r="AN1271" s="41">
        <f t="shared" si="4149"/>
        <v>0</v>
      </c>
      <c r="AO1271" s="42">
        <f t="shared" si="4150"/>
        <v>0</v>
      </c>
      <c r="AP1271" s="42">
        <f t="shared" si="4151"/>
        <v>665</v>
      </c>
      <c r="AQ1271" s="42">
        <f t="shared" si="4152"/>
        <v>0</v>
      </c>
      <c r="AR1271" s="42">
        <f t="shared" si="4153"/>
        <v>0</v>
      </c>
      <c r="AS1271" s="42">
        <f t="shared" si="4154"/>
        <v>0</v>
      </c>
      <c r="AT1271" s="42">
        <f t="shared" si="4155"/>
        <v>0</v>
      </c>
      <c r="AU1271" s="42">
        <f t="shared" si="4081"/>
        <v>665</v>
      </c>
      <c r="AV1271" s="42">
        <f t="shared" si="4082"/>
        <v>0</v>
      </c>
      <c r="AW1271" s="42"/>
      <c r="AX1271" s="42"/>
      <c r="AY1271" s="42"/>
      <c r="AZ1271" s="42"/>
      <c r="BA1271" s="43">
        <f t="shared" si="4086"/>
        <v>97.604895839593595</v>
      </c>
      <c r="BB1271" s="20"/>
    </row>
    <row r="1272" spans="2:54" ht="46.8" x14ac:dyDescent="0.3">
      <c r="B1272" s="38" t="s">
        <v>562</v>
      </c>
      <c r="C1272" s="38" t="s">
        <v>42</v>
      </c>
      <c r="D1272" s="38" t="s">
        <v>44</v>
      </c>
      <c r="E1272" s="39" t="str">
        <f t="shared" si="4079"/>
        <v>0113</v>
      </c>
      <c r="F1272" s="38" t="s">
        <v>490</v>
      </c>
      <c r="G1272" s="38"/>
      <c r="H1272" s="40" t="s">
        <v>491</v>
      </c>
      <c r="I1272" s="18"/>
      <c r="J1272" s="18"/>
      <c r="K1272" s="18"/>
      <c r="L1272" s="18"/>
      <c r="M1272" s="18"/>
      <c r="N1272" s="18"/>
      <c r="O1272" s="18">
        <f t="shared" si="4137"/>
        <v>0</v>
      </c>
      <c r="P1272" s="18">
        <f t="shared" si="4138"/>
        <v>0</v>
      </c>
      <c r="Q1272" s="18">
        <f t="shared" si="4139"/>
        <v>0</v>
      </c>
      <c r="R1272" s="18">
        <f t="shared" si="4140"/>
        <v>665</v>
      </c>
      <c r="S1272" s="18"/>
      <c r="T1272" s="18">
        <f t="shared" si="4080"/>
        <v>665</v>
      </c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41">
        <f t="shared" si="4141"/>
        <v>655.09009000000003</v>
      </c>
      <c r="AG1272" s="41">
        <f t="shared" si="4142"/>
        <v>0</v>
      </c>
      <c r="AH1272" s="41">
        <f t="shared" si="4143"/>
        <v>0</v>
      </c>
      <c r="AI1272" s="41">
        <f t="shared" si="4144"/>
        <v>0</v>
      </c>
      <c r="AJ1272" s="41">
        <f t="shared" si="4145"/>
        <v>0</v>
      </c>
      <c r="AK1272" s="41">
        <f t="shared" si="4146"/>
        <v>0</v>
      </c>
      <c r="AL1272" s="41">
        <f t="shared" si="4147"/>
        <v>639.4</v>
      </c>
      <c r="AM1272" s="41">
        <f t="shared" si="4148"/>
        <v>0</v>
      </c>
      <c r="AN1272" s="41">
        <f t="shared" si="4149"/>
        <v>0</v>
      </c>
      <c r="AO1272" s="14">
        <f t="shared" si="4150"/>
        <v>0</v>
      </c>
      <c r="AP1272" s="42">
        <f t="shared" si="4151"/>
        <v>665</v>
      </c>
      <c r="AQ1272" s="42">
        <f t="shared" si="4152"/>
        <v>0</v>
      </c>
      <c r="AR1272" s="42">
        <f t="shared" si="4153"/>
        <v>0</v>
      </c>
      <c r="AS1272" s="42">
        <f t="shared" si="4154"/>
        <v>0</v>
      </c>
      <c r="AT1272" s="42">
        <f t="shared" si="4155"/>
        <v>0</v>
      </c>
      <c r="AU1272" s="42">
        <f t="shared" si="4081"/>
        <v>665</v>
      </c>
      <c r="AV1272" s="42">
        <f t="shared" si="4082"/>
        <v>0</v>
      </c>
      <c r="AW1272" s="42"/>
      <c r="AX1272" s="42"/>
      <c r="AY1272" s="42"/>
      <c r="AZ1272" s="42"/>
      <c r="BA1272" s="43">
        <f t="shared" si="4086"/>
        <v>97.604895839593595</v>
      </c>
      <c r="BB1272" s="20"/>
    </row>
    <row r="1273" spans="2:54" ht="31.2" x14ac:dyDescent="0.3">
      <c r="B1273" s="38" t="s">
        <v>562</v>
      </c>
      <c r="C1273" s="38" t="s">
        <v>42</v>
      </c>
      <c r="D1273" s="38" t="s">
        <v>44</v>
      </c>
      <c r="E1273" s="39" t="str">
        <f t="shared" si="4079"/>
        <v>0113</v>
      </c>
      <c r="F1273" s="38" t="s">
        <v>490</v>
      </c>
      <c r="G1273" s="38" t="s">
        <v>150</v>
      </c>
      <c r="H1273" s="40" t="s">
        <v>151</v>
      </c>
      <c r="I1273" s="18"/>
      <c r="J1273" s="18"/>
      <c r="K1273" s="18"/>
      <c r="L1273" s="18"/>
      <c r="M1273" s="18"/>
      <c r="N1273" s="18"/>
      <c r="O1273" s="18">
        <v>0</v>
      </c>
      <c r="P1273" s="18">
        <v>0</v>
      </c>
      <c r="Q1273" s="18">
        <v>0</v>
      </c>
      <c r="R1273" s="18">
        <v>665</v>
      </c>
      <c r="S1273" s="18"/>
      <c r="T1273" s="18">
        <f t="shared" si="4080"/>
        <v>665</v>
      </c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41">
        <v>655.09009000000003</v>
      </c>
      <c r="AG1273" s="41"/>
      <c r="AH1273" s="41">
        <v>0</v>
      </c>
      <c r="AI1273" s="41">
        <v>0</v>
      </c>
      <c r="AJ1273" s="41">
        <v>0</v>
      </c>
      <c r="AK1273" s="41">
        <v>0</v>
      </c>
      <c r="AL1273" s="41">
        <v>639.4</v>
      </c>
      <c r="AM1273" s="41">
        <v>0</v>
      </c>
      <c r="AN1273" s="41">
        <v>0</v>
      </c>
      <c r="AO1273" s="42">
        <v>0</v>
      </c>
      <c r="AP1273" s="42">
        <v>665</v>
      </c>
      <c r="AQ1273" s="42">
        <v>0</v>
      </c>
      <c r="AR1273" s="42">
        <v>0</v>
      </c>
      <c r="AS1273" s="42">
        <v>0</v>
      </c>
      <c r="AT1273" s="42">
        <v>0</v>
      </c>
      <c r="AU1273" s="42">
        <f t="shared" si="4081"/>
        <v>665</v>
      </c>
      <c r="AV1273" s="42">
        <f t="shared" si="4082"/>
        <v>0</v>
      </c>
      <c r="AW1273" s="42"/>
      <c r="AX1273" s="42"/>
      <c r="AY1273" s="42"/>
      <c r="AZ1273" s="42"/>
      <c r="BA1273" s="43">
        <f t="shared" si="4086"/>
        <v>97.604895839593595</v>
      </c>
      <c r="BB1273" s="20"/>
    </row>
    <row r="1274" spans="2:54" x14ac:dyDescent="0.3">
      <c r="B1274" s="38" t="s">
        <v>562</v>
      </c>
      <c r="C1274" s="38" t="s">
        <v>42</v>
      </c>
      <c r="D1274" s="38" t="s">
        <v>44</v>
      </c>
      <c r="E1274" s="39" t="str">
        <f t="shared" si="4079"/>
        <v>0113</v>
      </c>
      <c r="F1274" s="38" t="s">
        <v>266</v>
      </c>
      <c r="G1274" s="38"/>
      <c r="H1274" s="40" t="s">
        <v>49</v>
      </c>
      <c r="I1274" s="18">
        <f t="shared" ref="I1274:N1274" si="4156">I1275</f>
        <v>14258.400000000001</v>
      </c>
      <c r="J1274" s="18">
        <f t="shared" si="4156"/>
        <v>14376.900000000001</v>
      </c>
      <c r="K1274" s="18">
        <f t="shared" si="4156"/>
        <v>14771.6</v>
      </c>
      <c r="L1274" s="18">
        <f t="shared" si="4156"/>
        <v>0</v>
      </c>
      <c r="M1274" s="18">
        <f t="shared" si="4156"/>
        <v>0</v>
      </c>
      <c r="N1274" s="18">
        <f t="shared" si="4156"/>
        <v>0</v>
      </c>
      <c r="O1274" s="18">
        <f t="shared" si="4137"/>
        <v>-227.95</v>
      </c>
      <c r="P1274" s="18">
        <f t="shared" si="4138"/>
        <v>0</v>
      </c>
      <c r="Q1274" s="18">
        <f t="shared" si="4139"/>
        <v>0</v>
      </c>
      <c r="R1274" s="18">
        <f t="shared" si="4140"/>
        <v>-665</v>
      </c>
      <c r="S1274" s="18">
        <f>S1275</f>
        <v>110</v>
      </c>
      <c r="T1274" s="18">
        <f t="shared" si="4080"/>
        <v>13475.45</v>
      </c>
      <c r="U1274" s="18">
        <f t="shared" si="4036"/>
        <v>14376.900000000001</v>
      </c>
      <c r="V1274" s="18">
        <f t="shared" si="4037"/>
        <v>14771.6</v>
      </c>
      <c r="W1274" s="18">
        <f t="shared" ref="W1274:AE1274" si="4157">W1275</f>
        <v>0</v>
      </c>
      <c r="X1274" s="18">
        <f t="shared" si="4157"/>
        <v>0</v>
      </c>
      <c r="Y1274" s="18">
        <f t="shared" si="4157"/>
        <v>0</v>
      </c>
      <c r="Z1274" s="18">
        <f t="shared" si="4157"/>
        <v>110</v>
      </c>
      <c r="AA1274" s="18">
        <f t="shared" si="4157"/>
        <v>110</v>
      </c>
      <c r="AB1274" s="18">
        <f t="shared" si="4157"/>
        <v>0</v>
      </c>
      <c r="AC1274" s="18">
        <f t="shared" si="4157"/>
        <v>110</v>
      </c>
      <c r="AD1274" s="18">
        <f t="shared" si="4157"/>
        <v>0</v>
      </c>
      <c r="AE1274" s="18">
        <f t="shared" si="4157"/>
        <v>0</v>
      </c>
      <c r="AF1274" s="41">
        <f t="shared" si="4141"/>
        <v>13118.891500000002</v>
      </c>
      <c r="AG1274" s="41">
        <f t="shared" si="4142"/>
        <v>0</v>
      </c>
      <c r="AH1274" s="41">
        <f t="shared" si="4143"/>
        <v>0</v>
      </c>
      <c r="AI1274" s="41">
        <f t="shared" si="4144"/>
        <v>0</v>
      </c>
      <c r="AJ1274" s="41">
        <f t="shared" si="4145"/>
        <v>0</v>
      </c>
      <c r="AK1274" s="41">
        <f t="shared" si="4146"/>
        <v>0</v>
      </c>
      <c r="AL1274" s="41">
        <f t="shared" si="4147"/>
        <v>13118.89085</v>
      </c>
      <c r="AM1274" s="41">
        <f t="shared" si="4148"/>
        <v>0</v>
      </c>
      <c r="AN1274" s="41">
        <f t="shared" si="4149"/>
        <v>0</v>
      </c>
      <c r="AO1274" s="14">
        <f t="shared" si="4150"/>
        <v>10336.6481</v>
      </c>
      <c r="AP1274" s="42">
        <f t="shared" si="4151"/>
        <v>13346.8415</v>
      </c>
      <c r="AQ1274" s="42">
        <f t="shared" si="4152"/>
        <v>-227.95</v>
      </c>
      <c r="AR1274" s="42">
        <f t="shared" si="4153"/>
        <v>0</v>
      </c>
      <c r="AS1274" s="42">
        <f t="shared" si="4154"/>
        <v>0</v>
      </c>
      <c r="AT1274" s="42">
        <f t="shared" si="4155"/>
        <v>0</v>
      </c>
      <c r="AU1274" s="42">
        <f t="shared" si="4081"/>
        <v>13118.8915</v>
      </c>
      <c r="AV1274" s="42">
        <f t="shared" si="4082"/>
        <v>356.558500000001</v>
      </c>
      <c r="AW1274" s="42">
        <f t="shared" si="4083"/>
        <v>13585.45</v>
      </c>
      <c r="AX1274" s="42">
        <f t="shared" si="4084"/>
        <v>14486.900000000001</v>
      </c>
      <c r="AY1274" s="42">
        <f t="shared" si="4085"/>
        <v>14881.6</v>
      </c>
      <c r="AZ1274" s="42">
        <f>AZ1275</f>
        <v>0</v>
      </c>
      <c r="BA1274" s="43">
        <f t="shared" si="4086"/>
        <v>99.999995045313071</v>
      </c>
      <c r="BB1274" s="20"/>
    </row>
    <row r="1275" spans="2:54" ht="46.8" x14ac:dyDescent="0.3">
      <c r="B1275" s="38" t="s">
        <v>562</v>
      </c>
      <c r="C1275" s="38" t="s">
        <v>42</v>
      </c>
      <c r="D1275" s="38" t="s">
        <v>44</v>
      </c>
      <c r="E1275" s="39" t="str">
        <f t="shared" si="4079"/>
        <v>0113</v>
      </c>
      <c r="F1275" s="38" t="s">
        <v>267</v>
      </c>
      <c r="G1275" s="38"/>
      <c r="H1275" s="40" t="s">
        <v>268</v>
      </c>
      <c r="I1275" s="18">
        <f t="shared" ref="I1275:S1275" si="4158">I1276+I1279+I1283+I1281</f>
        <v>14258.400000000001</v>
      </c>
      <c r="J1275" s="18">
        <f t="shared" si="4158"/>
        <v>14376.900000000001</v>
      </c>
      <c r="K1275" s="18">
        <f t="shared" si="4158"/>
        <v>14771.6</v>
      </c>
      <c r="L1275" s="18">
        <f t="shared" si="4158"/>
        <v>0</v>
      </c>
      <c r="M1275" s="18">
        <f t="shared" si="4158"/>
        <v>0</v>
      </c>
      <c r="N1275" s="18">
        <f t="shared" si="4158"/>
        <v>0</v>
      </c>
      <c r="O1275" s="18">
        <f t="shared" si="4158"/>
        <v>-227.95</v>
      </c>
      <c r="P1275" s="18">
        <f t="shared" si="4158"/>
        <v>0</v>
      </c>
      <c r="Q1275" s="18">
        <f t="shared" si="4158"/>
        <v>0</v>
      </c>
      <c r="R1275" s="18">
        <f t="shared" si="4158"/>
        <v>-665</v>
      </c>
      <c r="S1275" s="18">
        <f t="shared" si="4158"/>
        <v>110</v>
      </c>
      <c r="T1275" s="18">
        <f t="shared" si="4080"/>
        <v>13475.45</v>
      </c>
      <c r="U1275" s="18">
        <f t="shared" si="4036"/>
        <v>14376.900000000001</v>
      </c>
      <c r="V1275" s="18">
        <f t="shared" si="4037"/>
        <v>14771.6</v>
      </c>
      <c r="W1275" s="18">
        <f t="shared" ref="W1275:AT1275" si="4159">W1276+W1279+W1283+W1281</f>
        <v>0</v>
      </c>
      <c r="X1275" s="18">
        <f t="shared" si="4159"/>
        <v>0</v>
      </c>
      <c r="Y1275" s="18">
        <f t="shared" si="4159"/>
        <v>0</v>
      </c>
      <c r="Z1275" s="18">
        <f t="shared" si="4159"/>
        <v>110</v>
      </c>
      <c r="AA1275" s="18">
        <f t="shared" si="4159"/>
        <v>110</v>
      </c>
      <c r="AB1275" s="18">
        <f t="shared" si="4159"/>
        <v>0</v>
      </c>
      <c r="AC1275" s="18">
        <f t="shared" si="4159"/>
        <v>110</v>
      </c>
      <c r="AD1275" s="18">
        <f t="shared" si="4159"/>
        <v>0</v>
      </c>
      <c r="AE1275" s="18">
        <f t="shared" si="4159"/>
        <v>0</v>
      </c>
      <c r="AF1275" s="41">
        <f t="shared" si="4159"/>
        <v>13118.891500000002</v>
      </c>
      <c r="AG1275" s="41">
        <f t="shared" si="4159"/>
        <v>0</v>
      </c>
      <c r="AH1275" s="41">
        <f t="shared" si="4159"/>
        <v>0</v>
      </c>
      <c r="AI1275" s="41">
        <f t="shared" si="4159"/>
        <v>0</v>
      </c>
      <c r="AJ1275" s="41">
        <f t="shared" si="4159"/>
        <v>0</v>
      </c>
      <c r="AK1275" s="41">
        <f t="shared" si="4159"/>
        <v>0</v>
      </c>
      <c r="AL1275" s="41">
        <f t="shared" si="4159"/>
        <v>13118.89085</v>
      </c>
      <c r="AM1275" s="41">
        <f t="shared" si="4159"/>
        <v>0</v>
      </c>
      <c r="AN1275" s="41">
        <f t="shared" si="4159"/>
        <v>0</v>
      </c>
      <c r="AO1275" s="42">
        <f t="shared" si="4159"/>
        <v>10336.6481</v>
      </c>
      <c r="AP1275" s="42">
        <f t="shared" si="4159"/>
        <v>13346.8415</v>
      </c>
      <c r="AQ1275" s="42">
        <f t="shared" si="4159"/>
        <v>-227.95</v>
      </c>
      <c r="AR1275" s="42">
        <f t="shared" si="4159"/>
        <v>0</v>
      </c>
      <c r="AS1275" s="42">
        <f t="shared" si="4159"/>
        <v>0</v>
      </c>
      <c r="AT1275" s="42">
        <f t="shared" si="4159"/>
        <v>0</v>
      </c>
      <c r="AU1275" s="42">
        <f t="shared" si="4081"/>
        <v>13118.8915</v>
      </c>
      <c r="AV1275" s="42">
        <f t="shared" si="4082"/>
        <v>356.558500000001</v>
      </c>
      <c r="AW1275" s="42">
        <f t="shared" si="4083"/>
        <v>13585.45</v>
      </c>
      <c r="AX1275" s="42">
        <f t="shared" si="4084"/>
        <v>14486.900000000001</v>
      </c>
      <c r="AY1275" s="42">
        <f t="shared" si="4085"/>
        <v>14881.6</v>
      </c>
      <c r="AZ1275" s="42">
        <f>AZ1276+AZ1279+AZ1283+AZ1281</f>
        <v>0</v>
      </c>
      <c r="BA1275" s="43">
        <f t="shared" si="4086"/>
        <v>99.999995045313071</v>
      </c>
      <c r="BB1275" s="20"/>
    </row>
    <row r="1276" spans="2:54" ht="31.2" x14ac:dyDescent="0.3">
      <c r="B1276" s="38" t="s">
        <v>562</v>
      </c>
      <c r="C1276" s="38" t="s">
        <v>42</v>
      </c>
      <c r="D1276" s="38" t="s">
        <v>44</v>
      </c>
      <c r="E1276" s="39" t="str">
        <f t="shared" si="4079"/>
        <v>0113</v>
      </c>
      <c r="F1276" s="38" t="s">
        <v>492</v>
      </c>
      <c r="G1276" s="38"/>
      <c r="H1276" s="40" t="s">
        <v>493</v>
      </c>
      <c r="I1276" s="18">
        <f t="shared" ref="I1276:S1276" si="4160">I1277+I1278</f>
        <v>5679.6</v>
      </c>
      <c r="J1276" s="18">
        <f t="shared" si="4160"/>
        <v>5798.1</v>
      </c>
      <c r="K1276" s="18">
        <f t="shared" si="4160"/>
        <v>6192.8</v>
      </c>
      <c r="L1276" s="18">
        <f t="shared" si="4160"/>
        <v>0</v>
      </c>
      <c r="M1276" s="18">
        <f t="shared" si="4160"/>
        <v>0</v>
      </c>
      <c r="N1276" s="18">
        <f t="shared" si="4160"/>
        <v>0</v>
      </c>
      <c r="O1276" s="18">
        <f t="shared" si="4160"/>
        <v>0</v>
      </c>
      <c r="P1276" s="18">
        <f t="shared" si="4160"/>
        <v>0</v>
      </c>
      <c r="Q1276" s="18">
        <f t="shared" si="4160"/>
        <v>0</v>
      </c>
      <c r="R1276" s="18">
        <f t="shared" si="4160"/>
        <v>0</v>
      </c>
      <c r="S1276" s="18">
        <f t="shared" si="4160"/>
        <v>0</v>
      </c>
      <c r="T1276" s="18">
        <f t="shared" si="4080"/>
        <v>5679.6</v>
      </c>
      <c r="U1276" s="18">
        <f t="shared" si="4036"/>
        <v>5798.1</v>
      </c>
      <c r="V1276" s="18">
        <f t="shared" si="4037"/>
        <v>6192.8</v>
      </c>
      <c r="W1276" s="18">
        <f t="shared" ref="W1276:AT1276" si="4161">W1277+W1278</f>
        <v>0</v>
      </c>
      <c r="X1276" s="18">
        <f t="shared" si="4161"/>
        <v>0</v>
      </c>
      <c r="Y1276" s="18">
        <f t="shared" si="4161"/>
        <v>0</v>
      </c>
      <c r="Z1276" s="18">
        <f t="shared" si="4161"/>
        <v>0</v>
      </c>
      <c r="AA1276" s="18">
        <f t="shared" si="4161"/>
        <v>0</v>
      </c>
      <c r="AB1276" s="18">
        <f t="shared" si="4161"/>
        <v>0</v>
      </c>
      <c r="AC1276" s="18">
        <f t="shared" si="4161"/>
        <v>0</v>
      </c>
      <c r="AD1276" s="18">
        <f t="shared" si="4161"/>
        <v>0</v>
      </c>
      <c r="AE1276" s="18">
        <f t="shared" si="4161"/>
        <v>0</v>
      </c>
      <c r="AF1276" s="41">
        <f t="shared" si="4161"/>
        <v>5581.0415000000003</v>
      </c>
      <c r="AG1276" s="41">
        <f t="shared" si="4161"/>
        <v>0</v>
      </c>
      <c r="AH1276" s="41">
        <f t="shared" si="4161"/>
        <v>0</v>
      </c>
      <c r="AI1276" s="41">
        <f t="shared" si="4161"/>
        <v>0</v>
      </c>
      <c r="AJ1276" s="41">
        <f t="shared" si="4161"/>
        <v>0</v>
      </c>
      <c r="AK1276" s="41">
        <f t="shared" si="4161"/>
        <v>0</v>
      </c>
      <c r="AL1276" s="41">
        <f t="shared" si="4161"/>
        <v>5581.0415000000003</v>
      </c>
      <c r="AM1276" s="41">
        <f t="shared" si="4161"/>
        <v>0</v>
      </c>
      <c r="AN1276" s="41">
        <f t="shared" si="4161"/>
        <v>0</v>
      </c>
      <c r="AO1276" s="14">
        <f t="shared" si="4161"/>
        <v>3175.2740699999999</v>
      </c>
      <c r="AP1276" s="42">
        <f t="shared" si="4161"/>
        <v>5581.0415000000003</v>
      </c>
      <c r="AQ1276" s="42">
        <f t="shared" si="4161"/>
        <v>0</v>
      </c>
      <c r="AR1276" s="42">
        <f t="shared" si="4161"/>
        <v>0</v>
      </c>
      <c r="AS1276" s="42">
        <f t="shared" si="4161"/>
        <v>0</v>
      </c>
      <c r="AT1276" s="42">
        <f t="shared" si="4161"/>
        <v>0</v>
      </c>
      <c r="AU1276" s="42">
        <f t="shared" si="4081"/>
        <v>5581.0415000000003</v>
      </c>
      <c r="AV1276" s="42">
        <f t="shared" si="4082"/>
        <v>98.558500000000095</v>
      </c>
      <c r="AW1276" s="42">
        <f t="shared" si="4083"/>
        <v>5679.6</v>
      </c>
      <c r="AX1276" s="42">
        <f t="shared" si="4084"/>
        <v>5798.1</v>
      </c>
      <c r="AY1276" s="42">
        <f t="shared" si="4085"/>
        <v>6192.8</v>
      </c>
      <c r="AZ1276" s="42">
        <f>AZ1277+AZ1278</f>
        <v>0</v>
      </c>
      <c r="BA1276" s="43">
        <f t="shared" si="4086"/>
        <v>100</v>
      </c>
      <c r="BB1276" s="20"/>
    </row>
    <row r="1277" spans="2:54" ht="31.2" x14ac:dyDescent="0.3">
      <c r="B1277" s="38" t="s">
        <v>562</v>
      </c>
      <c r="C1277" s="38" t="s">
        <v>42</v>
      </c>
      <c r="D1277" s="38" t="s">
        <v>44</v>
      </c>
      <c r="E1277" s="39" t="str">
        <f t="shared" si="4079"/>
        <v>0113</v>
      </c>
      <c r="F1277" s="38" t="s">
        <v>492</v>
      </c>
      <c r="G1277" s="38" t="s">
        <v>54</v>
      </c>
      <c r="H1277" s="40" t="s">
        <v>55</v>
      </c>
      <c r="I1277" s="18">
        <v>5609.6</v>
      </c>
      <c r="J1277" s="18">
        <v>5728.1</v>
      </c>
      <c r="K1277" s="18">
        <v>6122.8</v>
      </c>
      <c r="L1277" s="18"/>
      <c r="M1277" s="18"/>
      <c r="N1277" s="18"/>
      <c r="O1277" s="18">
        <v>0</v>
      </c>
      <c r="P1277" s="18">
        <v>0</v>
      </c>
      <c r="Q1277" s="18">
        <v>0</v>
      </c>
      <c r="R1277" s="18">
        <v>0</v>
      </c>
      <c r="S1277" s="18"/>
      <c r="T1277" s="18">
        <f t="shared" si="4080"/>
        <v>5609.6</v>
      </c>
      <c r="U1277" s="18">
        <f t="shared" si="4036"/>
        <v>5728.1</v>
      </c>
      <c r="V1277" s="18">
        <f t="shared" si="4037"/>
        <v>6122.8</v>
      </c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41">
        <v>5518.6745000000001</v>
      </c>
      <c r="AG1277" s="41"/>
      <c r="AH1277" s="41">
        <v>0</v>
      </c>
      <c r="AI1277" s="41">
        <v>0</v>
      </c>
      <c r="AJ1277" s="41">
        <v>0</v>
      </c>
      <c r="AK1277" s="41">
        <v>0</v>
      </c>
      <c r="AL1277" s="41">
        <v>5518.6745000000001</v>
      </c>
      <c r="AM1277" s="41">
        <v>0</v>
      </c>
      <c r="AN1277" s="41">
        <v>0</v>
      </c>
      <c r="AO1277" s="42">
        <v>3128.4720699999998</v>
      </c>
      <c r="AP1277" s="42">
        <v>5511.0415000000003</v>
      </c>
      <c r="AQ1277" s="42">
        <v>0</v>
      </c>
      <c r="AR1277" s="42">
        <v>0</v>
      </c>
      <c r="AS1277" s="42">
        <v>0</v>
      </c>
      <c r="AT1277" s="42">
        <v>0</v>
      </c>
      <c r="AU1277" s="42">
        <f t="shared" si="4081"/>
        <v>5511.0415000000003</v>
      </c>
      <c r="AV1277" s="42">
        <f t="shared" si="4082"/>
        <v>98.558500000000095</v>
      </c>
      <c r="AW1277" s="42">
        <f t="shared" si="4083"/>
        <v>5609.6</v>
      </c>
      <c r="AX1277" s="42">
        <f t="shared" si="4084"/>
        <v>5728.1</v>
      </c>
      <c r="AY1277" s="42">
        <f t="shared" si="4085"/>
        <v>6122.8</v>
      </c>
      <c r="AZ1277" s="42"/>
      <c r="BA1277" s="43">
        <f t="shared" si="4086"/>
        <v>100</v>
      </c>
      <c r="BB1277" s="44"/>
    </row>
    <row r="1278" spans="2:54" x14ac:dyDescent="0.3">
      <c r="B1278" s="38" t="s">
        <v>562</v>
      </c>
      <c r="C1278" s="38" t="s">
        <v>42</v>
      </c>
      <c r="D1278" s="38" t="s">
        <v>44</v>
      </c>
      <c r="E1278" s="39" t="str">
        <f t="shared" si="4079"/>
        <v>0113</v>
      </c>
      <c r="F1278" s="38" t="s">
        <v>492</v>
      </c>
      <c r="G1278" s="38" t="s">
        <v>56</v>
      </c>
      <c r="H1278" s="40" t="s">
        <v>57</v>
      </c>
      <c r="I1278" s="18">
        <v>70</v>
      </c>
      <c r="J1278" s="18">
        <v>70</v>
      </c>
      <c r="K1278" s="18">
        <v>70</v>
      </c>
      <c r="L1278" s="18"/>
      <c r="M1278" s="18"/>
      <c r="N1278" s="18"/>
      <c r="O1278" s="18">
        <v>0</v>
      </c>
      <c r="P1278" s="18">
        <v>0</v>
      </c>
      <c r="Q1278" s="18">
        <v>0</v>
      </c>
      <c r="R1278" s="18">
        <v>0</v>
      </c>
      <c r="S1278" s="18"/>
      <c r="T1278" s="18">
        <f t="shared" si="4080"/>
        <v>70</v>
      </c>
      <c r="U1278" s="18">
        <f t="shared" si="4036"/>
        <v>70</v>
      </c>
      <c r="V1278" s="18">
        <f t="shared" si="4037"/>
        <v>70</v>
      </c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41">
        <v>62.366999999999997</v>
      </c>
      <c r="AG1278" s="41"/>
      <c r="AH1278" s="41">
        <v>0</v>
      </c>
      <c r="AI1278" s="41">
        <v>0</v>
      </c>
      <c r="AJ1278" s="41">
        <v>0</v>
      </c>
      <c r="AK1278" s="41">
        <v>0</v>
      </c>
      <c r="AL1278" s="41">
        <v>62.366999999999997</v>
      </c>
      <c r="AM1278" s="41">
        <v>0</v>
      </c>
      <c r="AN1278" s="41">
        <v>0</v>
      </c>
      <c r="AO1278" s="14">
        <v>46.802</v>
      </c>
      <c r="AP1278" s="42">
        <v>70</v>
      </c>
      <c r="AQ1278" s="42">
        <v>0</v>
      </c>
      <c r="AR1278" s="42">
        <v>0</v>
      </c>
      <c r="AS1278" s="42">
        <v>0</v>
      </c>
      <c r="AT1278" s="42">
        <v>0</v>
      </c>
      <c r="AU1278" s="42">
        <f t="shared" si="4081"/>
        <v>70</v>
      </c>
      <c r="AV1278" s="42">
        <f t="shared" si="4082"/>
        <v>0</v>
      </c>
      <c r="AW1278" s="42">
        <f t="shared" si="4083"/>
        <v>70</v>
      </c>
      <c r="AX1278" s="42">
        <f t="shared" si="4084"/>
        <v>70</v>
      </c>
      <c r="AY1278" s="42">
        <f t="shared" si="4085"/>
        <v>70</v>
      </c>
      <c r="AZ1278" s="42"/>
      <c r="BA1278" s="43">
        <f t="shared" si="4086"/>
        <v>100</v>
      </c>
      <c r="BB1278" s="44"/>
    </row>
    <row r="1279" spans="2:54" ht="31.2" x14ac:dyDescent="0.3">
      <c r="B1279" s="38" t="s">
        <v>562</v>
      </c>
      <c r="C1279" s="38" t="s">
        <v>42</v>
      </c>
      <c r="D1279" s="38" t="s">
        <v>44</v>
      </c>
      <c r="E1279" s="39" t="str">
        <f t="shared" si="4079"/>
        <v>0113</v>
      </c>
      <c r="F1279" s="38" t="s">
        <v>494</v>
      </c>
      <c r="G1279" s="39"/>
      <c r="H1279" s="40" t="s">
        <v>495</v>
      </c>
      <c r="I1279" s="18">
        <f t="shared" ref="I1279:S1279" si="4162">I1280</f>
        <v>6702.3</v>
      </c>
      <c r="J1279" s="18">
        <f t="shared" si="4162"/>
        <v>6702.3</v>
      </c>
      <c r="K1279" s="18">
        <f t="shared" si="4162"/>
        <v>6702.3</v>
      </c>
      <c r="L1279" s="18">
        <f t="shared" si="4162"/>
        <v>0</v>
      </c>
      <c r="M1279" s="18">
        <f t="shared" si="4162"/>
        <v>0</v>
      </c>
      <c r="N1279" s="18">
        <f t="shared" si="4162"/>
        <v>0</v>
      </c>
      <c r="O1279" s="18">
        <f t="shared" si="4162"/>
        <v>-227.95</v>
      </c>
      <c r="P1279" s="18">
        <f t="shared" si="4162"/>
        <v>0</v>
      </c>
      <c r="Q1279" s="18">
        <f t="shared" si="4162"/>
        <v>0</v>
      </c>
      <c r="R1279" s="18">
        <f t="shared" si="4162"/>
        <v>0</v>
      </c>
      <c r="S1279" s="18">
        <f t="shared" si="4162"/>
        <v>0</v>
      </c>
      <c r="T1279" s="18">
        <f t="shared" si="4080"/>
        <v>6474.35</v>
      </c>
      <c r="U1279" s="18">
        <f t="shared" si="4036"/>
        <v>6702.3</v>
      </c>
      <c r="V1279" s="18">
        <f t="shared" si="4037"/>
        <v>6702.3</v>
      </c>
      <c r="W1279" s="18">
        <f t="shared" ref="W1279:AT1279" si="4163">W1280</f>
        <v>0</v>
      </c>
      <c r="X1279" s="18">
        <f t="shared" si="4163"/>
        <v>0</v>
      </c>
      <c r="Y1279" s="18">
        <f t="shared" si="4163"/>
        <v>0</v>
      </c>
      <c r="Z1279" s="18">
        <f t="shared" si="4163"/>
        <v>0</v>
      </c>
      <c r="AA1279" s="18">
        <f t="shared" si="4163"/>
        <v>0</v>
      </c>
      <c r="AB1279" s="18">
        <f t="shared" si="4163"/>
        <v>0</v>
      </c>
      <c r="AC1279" s="18">
        <f t="shared" si="4163"/>
        <v>0</v>
      </c>
      <c r="AD1279" s="18">
        <f t="shared" si="4163"/>
        <v>0</v>
      </c>
      <c r="AE1279" s="18">
        <f t="shared" si="4163"/>
        <v>0</v>
      </c>
      <c r="AF1279" s="41">
        <f t="shared" si="4163"/>
        <v>6216.35</v>
      </c>
      <c r="AG1279" s="41">
        <f t="shared" si="4163"/>
        <v>0</v>
      </c>
      <c r="AH1279" s="41">
        <f t="shared" si="4163"/>
        <v>0</v>
      </c>
      <c r="AI1279" s="41">
        <f t="shared" si="4163"/>
        <v>0</v>
      </c>
      <c r="AJ1279" s="41">
        <f t="shared" si="4163"/>
        <v>0</v>
      </c>
      <c r="AK1279" s="41">
        <f t="shared" si="4163"/>
        <v>0</v>
      </c>
      <c r="AL1279" s="41">
        <f t="shared" si="4163"/>
        <v>6216.3493500000004</v>
      </c>
      <c r="AM1279" s="41">
        <f t="shared" si="4163"/>
        <v>0</v>
      </c>
      <c r="AN1279" s="41">
        <f t="shared" si="4163"/>
        <v>0</v>
      </c>
      <c r="AO1279" s="42">
        <f t="shared" si="4163"/>
        <v>6102.3740299999999</v>
      </c>
      <c r="AP1279" s="42">
        <f t="shared" si="4163"/>
        <v>6444.3</v>
      </c>
      <c r="AQ1279" s="42">
        <f t="shared" si="4163"/>
        <v>-227.95</v>
      </c>
      <c r="AR1279" s="42">
        <f t="shared" si="4163"/>
        <v>0</v>
      </c>
      <c r="AS1279" s="42">
        <f t="shared" si="4163"/>
        <v>0</v>
      </c>
      <c r="AT1279" s="42">
        <f t="shared" si="4163"/>
        <v>0</v>
      </c>
      <c r="AU1279" s="42">
        <f t="shared" si="4081"/>
        <v>6216.35</v>
      </c>
      <c r="AV1279" s="42">
        <f t="shared" si="4082"/>
        <v>258</v>
      </c>
      <c r="AW1279" s="42">
        <f t="shared" si="4083"/>
        <v>6474.35</v>
      </c>
      <c r="AX1279" s="42">
        <f t="shared" si="4084"/>
        <v>6702.3</v>
      </c>
      <c r="AY1279" s="42">
        <f t="shared" si="4085"/>
        <v>6702.3</v>
      </c>
      <c r="AZ1279" s="42">
        <f>AZ1280</f>
        <v>0</v>
      </c>
      <c r="BA1279" s="43">
        <f t="shared" si="4086"/>
        <v>99.999989543703308</v>
      </c>
      <c r="BB1279" s="20"/>
    </row>
    <row r="1280" spans="2:54" ht="31.2" x14ac:dyDescent="0.3">
      <c r="B1280" s="38" t="s">
        <v>562</v>
      </c>
      <c r="C1280" s="38" t="s">
        <v>42</v>
      </c>
      <c r="D1280" s="38" t="s">
        <v>44</v>
      </c>
      <c r="E1280" s="39" t="str">
        <f t="shared" si="4079"/>
        <v>0113</v>
      </c>
      <c r="F1280" s="38" t="s">
        <v>494</v>
      </c>
      <c r="G1280" s="38" t="s">
        <v>150</v>
      </c>
      <c r="H1280" s="40" t="s">
        <v>151</v>
      </c>
      <c r="I1280" s="18">
        <v>6702.3</v>
      </c>
      <c r="J1280" s="18">
        <v>6702.3</v>
      </c>
      <c r="K1280" s="18">
        <v>6702.3</v>
      </c>
      <c r="L1280" s="18"/>
      <c r="M1280" s="18"/>
      <c r="N1280" s="18"/>
      <c r="O1280" s="18">
        <v>-227.95</v>
      </c>
      <c r="P1280" s="18">
        <v>0</v>
      </c>
      <c r="Q1280" s="18">
        <v>0</v>
      </c>
      <c r="R1280" s="18">
        <v>0</v>
      </c>
      <c r="S1280" s="18"/>
      <c r="T1280" s="18">
        <f t="shared" si="4080"/>
        <v>6474.35</v>
      </c>
      <c r="U1280" s="18">
        <f t="shared" si="4036"/>
        <v>6702.3</v>
      </c>
      <c r="V1280" s="18">
        <f t="shared" si="4037"/>
        <v>6702.3</v>
      </c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41">
        <v>6216.35</v>
      </c>
      <c r="AG1280" s="41"/>
      <c r="AH1280" s="41">
        <v>0</v>
      </c>
      <c r="AI1280" s="41">
        <v>0</v>
      </c>
      <c r="AJ1280" s="41">
        <v>0</v>
      </c>
      <c r="AK1280" s="41">
        <v>0</v>
      </c>
      <c r="AL1280" s="41">
        <v>6216.3493500000004</v>
      </c>
      <c r="AM1280" s="41">
        <v>0</v>
      </c>
      <c r="AN1280" s="41">
        <v>0</v>
      </c>
      <c r="AO1280" s="14">
        <v>6102.3740299999999</v>
      </c>
      <c r="AP1280" s="42">
        <v>6444.3</v>
      </c>
      <c r="AQ1280" s="42">
        <v>-227.95</v>
      </c>
      <c r="AR1280" s="42">
        <v>0</v>
      </c>
      <c r="AS1280" s="42">
        <v>0</v>
      </c>
      <c r="AT1280" s="42">
        <v>0</v>
      </c>
      <c r="AU1280" s="42">
        <f t="shared" si="4081"/>
        <v>6216.35</v>
      </c>
      <c r="AV1280" s="42">
        <f t="shared" si="4082"/>
        <v>258</v>
      </c>
      <c r="AW1280" s="42">
        <f t="shared" si="4083"/>
        <v>6474.35</v>
      </c>
      <c r="AX1280" s="42">
        <f t="shared" si="4084"/>
        <v>6702.3</v>
      </c>
      <c r="AY1280" s="42">
        <f t="shared" si="4085"/>
        <v>6702.3</v>
      </c>
      <c r="AZ1280" s="42"/>
      <c r="BA1280" s="43">
        <f t="shared" si="4086"/>
        <v>99.999989543703308</v>
      </c>
      <c r="BB1280" s="44"/>
    </row>
    <row r="1281" spans="2:54" ht="46.8" x14ac:dyDescent="0.3">
      <c r="B1281" s="38" t="s">
        <v>562</v>
      </c>
      <c r="C1281" s="38" t="s">
        <v>42</v>
      </c>
      <c r="D1281" s="38" t="s">
        <v>44</v>
      </c>
      <c r="E1281" s="39" t="str">
        <f t="shared" si="4079"/>
        <v>0113</v>
      </c>
      <c r="F1281" s="38" t="s">
        <v>564</v>
      </c>
      <c r="G1281" s="38"/>
      <c r="H1281" s="40" t="s">
        <v>565</v>
      </c>
      <c r="I1281" s="18">
        <f t="shared" ref="I1281:S1281" si="4164">I1282</f>
        <v>1050</v>
      </c>
      <c r="J1281" s="18">
        <f t="shared" si="4164"/>
        <v>1050</v>
      </c>
      <c r="K1281" s="18">
        <f t="shared" si="4164"/>
        <v>1050</v>
      </c>
      <c r="L1281" s="18">
        <f t="shared" si="4164"/>
        <v>0</v>
      </c>
      <c r="M1281" s="18">
        <f t="shared" si="4164"/>
        <v>0</v>
      </c>
      <c r="N1281" s="18">
        <f t="shared" si="4164"/>
        <v>0</v>
      </c>
      <c r="O1281" s="18">
        <f t="shared" si="4164"/>
        <v>0</v>
      </c>
      <c r="P1281" s="18">
        <f t="shared" si="4164"/>
        <v>0</v>
      </c>
      <c r="Q1281" s="18">
        <f t="shared" si="4164"/>
        <v>0</v>
      </c>
      <c r="R1281" s="18">
        <f t="shared" si="4164"/>
        <v>0</v>
      </c>
      <c r="S1281" s="18">
        <f t="shared" si="4164"/>
        <v>0</v>
      </c>
      <c r="T1281" s="18">
        <f t="shared" si="4080"/>
        <v>1050</v>
      </c>
      <c r="U1281" s="18">
        <f t="shared" si="4036"/>
        <v>1050</v>
      </c>
      <c r="V1281" s="18">
        <f t="shared" si="4037"/>
        <v>1050</v>
      </c>
      <c r="W1281" s="18">
        <f t="shared" ref="W1281:AT1281" si="4165">W1282</f>
        <v>0</v>
      </c>
      <c r="X1281" s="18">
        <f t="shared" si="4165"/>
        <v>0</v>
      </c>
      <c r="Y1281" s="18">
        <f t="shared" si="4165"/>
        <v>0</v>
      </c>
      <c r="Z1281" s="18">
        <f t="shared" si="4165"/>
        <v>0</v>
      </c>
      <c r="AA1281" s="18">
        <f t="shared" si="4165"/>
        <v>0</v>
      </c>
      <c r="AB1281" s="18">
        <f t="shared" si="4165"/>
        <v>0</v>
      </c>
      <c r="AC1281" s="18">
        <f t="shared" si="4165"/>
        <v>0</v>
      </c>
      <c r="AD1281" s="18">
        <f t="shared" si="4165"/>
        <v>0</v>
      </c>
      <c r="AE1281" s="18">
        <f t="shared" si="4165"/>
        <v>0</v>
      </c>
      <c r="AF1281" s="41">
        <f t="shared" si="4165"/>
        <v>1050</v>
      </c>
      <c r="AG1281" s="41">
        <f t="shared" si="4165"/>
        <v>0</v>
      </c>
      <c r="AH1281" s="41">
        <f t="shared" si="4165"/>
        <v>0</v>
      </c>
      <c r="AI1281" s="41">
        <f t="shared" si="4165"/>
        <v>0</v>
      </c>
      <c r="AJ1281" s="41">
        <f t="shared" si="4165"/>
        <v>0</v>
      </c>
      <c r="AK1281" s="41">
        <f t="shared" si="4165"/>
        <v>0</v>
      </c>
      <c r="AL1281" s="41">
        <f t="shared" si="4165"/>
        <v>1050</v>
      </c>
      <c r="AM1281" s="41">
        <f t="shared" si="4165"/>
        <v>0</v>
      </c>
      <c r="AN1281" s="41">
        <f t="shared" si="4165"/>
        <v>0</v>
      </c>
      <c r="AO1281" s="42">
        <f t="shared" si="4165"/>
        <v>787.5</v>
      </c>
      <c r="AP1281" s="42">
        <f t="shared" si="4165"/>
        <v>1050</v>
      </c>
      <c r="AQ1281" s="42">
        <f t="shared" si="4165"/>
        <v>0</v>
      </c>
      <c r="AR1281" s="42">
        <f t="shared" si="4165"/>
        <v>0</v>
      </c>
      <c r="AS1281" s="42">
        <f t="shared" si="4165"/>
        <v>0</v>
      </c>
      <c r="AT1281" s="42">
        <f t="shared" si="4165"/>
        <v>0</v>
      </c>
      <c r="AU1281" s="42">
        <f t="shared" si="4081"/>
        <v>1050</v>
      </c>
      <c r="AV1281" s="42">
        <f t="shared" si="4082"/>
        <v>0</v>
      </c>
      <c r="AW1281" s="42">
        <f t="shared" si="4083"/>
        <v>1050</v>
      </c>
      <c r="AX1281" s="42">
        <f t="shared" si="4084"/>
        <v>1050</v>
      </c>
      <c r="AY1281" s="42">
        <f t="shared" si="4085"/>
        <v>1050</v>
      </c>
      <c r="AZ1281" s="42">
        <f>AZ1282</f>
        <v>0</v>
      </c>
      <c r="BA1281" s="43">
        <f t="shared" si="4086"/>
        <v>100</v>
      </c>
      <c r="BB1281" s="20"/>
    </row>
    <row r="1282" spans="2:54" ht="31.2" x14ac:dyDescent="0.3">
      <c r="B1282" s="38" t="s">
        <v>562</v>
      </c>
      <c r="C1282" s="38" t="s">
        <v>42</v>
      </c>
      <c r="D1282" s="38" t="s">
        <v>44</v>
      </c>
      <c r="E1282" s="39" t="str">
        <f t="shared" si="4079"/>
        <v>0113</v>
      </c>
      <c r="F1282" s="38" t="s">
        <v>564</v>
      </c>
      <c r="G1282" s="38" t="s">
        <v>150</v>
      </c>
      <c r="H1282" s="40" t="s">
        <v>151</v>
      </c>
      <c r="I1282" s="18">
        <v>1050</v>
      </c>
      <c r="J1282" s="18">
        <v>1050</v>
      </c>
      <c r="K1282" s="18">
        <v>1050</v>
      </c>
      <c r="L1282" s="18"/>
      <c r="M1282" s="18"/>
      <c r="N1282" s="18"/>
      <c r="O1282" s="18">
        <v>0</v>
      </c>
      <c r="P1282" s="18">
        <v>0</v>
      </c>
      <c r="Q1282" s="18">
        <v>0</v>
      </c>
      <c r="R1282" s="18">
        <v>0</v>
      </c>
      <c r="S1282" s="18"/>
      <c r="T1282" s="18">
        <f t="shared" si="4080"/>
        <v>1050</v>
      </c>
      <c r="U1282" s="18">
        <f t="shared" si="4036"/>
        <v>1050</v>
      </c>
      <c r="V1282" s="18">
        <f t="shared" si="4037"/>
        <v>1050</v>
      </c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41">
        <v>1050</v>
      </c>
      <c r="AG1282" s="41"/>
      <c r="AH1282" s="41">
        <v>0</v>
      </c>
      <c r="AI1282" s="41">
        <v>0</v>
      </c>
      <c r="AJ1282" s="41">
        <v>0</v>
      </c>
      <c r="AK1282" s="41">
        <v>0</v>
      </c>
      <c r="AL1282" s="41">
        <v>1050</v>
      </c>
      <c r="AM1282" s="41">
        <v>0</v>
      </c>
      <c r="AN1282" s="41">
        <v>0</v>
      </c>
      <c r="AO1282" s="14">
        <v>787.5</v>
      </c>
      <c r="AP1282" s="42">
        <v>1050</v>
      </c>
      <c r="AQ1282" s="42">
        <v>0</v>
      </c>
      <c r="AR1282" s="42">
        <v>0</v>
      </c>
      <c r="AS1282" s="42">
        <v>0</v>
      </c>
      <c r="AT1282" s="42">
        <v>0</v>
      </c>
      <c r="AU1282" s="42">
        <f t="shared" si="4081"/>
        <v>1050</v>
      </c>
      <c r="AV1282" s="42">
        <f t="shared" si="4082"/>
        <v>0</v>
      </c>
      <c r="AW1282" s="42">
        <f t="shared" si="4083"/>
        <v>1050</v>
      </c>
      <c r="AX1282" s="42">
        <f t="shared" si="4084"/>
        <v>1050</v>
      </c>
      <c r="AY1282" s="42">
        <f t="shared" si="4085"/>
        <v>1050</v>
      </c>
      <c r="AZ1282" s="42"/>
      <c r="BA1282" s="43">
        <f t="shared" si="4086"/>
        <v>100</v>
      </c>
      <c r="BB1282" s="44"/>
    </row>
    <row r="1283" spans="2:54" ht="62.4" x14ac:dyDescent="0.3">
      <c r="B1283" s="38" t="s">
        <v>562</v>
      </c>
      <c r="C1283" s="38" t="s">
        <v>42</v>
      </c>
      <c r="D1283" s="38" t="s">
        <v>44</v>
      </c>
      <c r="E1283" s="39" t="str">
        <f t="shared" si="4079"/>
        <v>0113</v>
      </c>
      <c r="F1283" s="38" t="s">
        <v>271</v>
      </c>
      <c r="G1283" s="39"/>
      <c r="H1283" s="40" t="s">
        <v>272</v>
      </c>
      <c r="I1283" s="18">
        <f t="shared" ref="I1283:S1283" si="4166">I1284</f>
        <v>826.5</v>
      </c>
      <c r="J1283" s="18">
        <f t="shared" si="4166"/>
        <v>826.5</v>
      </c>
      <c r="K1283" s="18">
        <f t="shared" si="4166"/>
        <v>826.5</v>
      </c>
      <c r="L1283" s="18">
        <f t="shared" si="4166"/>
        <v>0</v>
      </c>
      <c r="M1283" s="18">
        <f t="shared" si="4166"/>
        <v>0</v>
      </c>
      <c r="N1283" s="18">
        <f t="shared" si="4166"/>
        <v>0</v>
      </c>
      <c r="O1283" s="18">
        <f t="shared" si="4166"/>
        <v>0</v>
      </c>
      <c r="P1283" s="18">
        <f t="shared" si="4166"/>
        <v>0</v>
      </c>
      <c r="Q1283" s="18">
        <f t="shared" si="4166"/>
        <v>0</v>
      </c>
      <c r="R1283" s="18">
        <f t="shared" si="4166"/>
        <v>-665</v>
      </c>
      <c r="S1283" s="18">
        <f t="shared" si="4166"/>
        <v>110</v>
      </c>
      <c r="T1283" s="18">
        <f t="shared" si="4080"/>
        <v>271.5</v>
      </c>
      <c r="U1283" s="18">
        <f t="shared" si="4036"/>
        <v>826.5</v>
      </c>
      <c r="V1283" s="18">
        <f t="shared" si="4037"/>
        <v>826.5</v>
      </c>
      <c r="W1283" s="18">
        <f t="shared" ref="W1283:AD1283" si="4167">W1284</f>
        <v>0</v>
      </c>
      <c r="X1283" s="18">
        <f t="shared" si="4167"/>
        <v>0</v>
      </c>
      <c r="Y1283" s="18">
        <f t="shared" si="4167"/>
        <v>0</v>
      </c>
      <c r="Z1283" s="18">
        <f t="shared" si="4167"/>
        <v>110</v>
      </c>
      <c r="AA1283" s="18">
        <f t="shared" si="4167"/>
        <v>110</v>
      </c>
      <c r="AB1283" s="18">
        <f t="shared" si="4167"/>
        <v>0</v>
      </c>
      <c r="AC1283" s="18">
        <f t="shared" si="4167"/>
        <v>110</v>
      </c>
      <c r="AD1283" s="18">
        <f t="shared" si="4167"/>
        <v>0</v>
      </c>
      <c r="AE1283" s="18"/>
      <c r="AF1283" s="41">
        <f t="shared" ref="AF1283:AT1283" si="4168">AF1284</f>
        <v>271.5</v>
      </c>
      <c r="AG1283" s="41">
        <f t="shared" si="4168"/>
        <v>0</v>
      </c>
      <c r="AH1283" s="41">
        <f t="shared" si="4168"/>
        <v>0</v>
      </c>
      <c r="AI1283" s="41">
        <f t="shared" si="4168"/>
        <v>0</v>
      </c>
      <c r="AJ1283" s="41">
        <f t="shared" si="4168"/>
        <v>0</v>
      </c>
      <c r="AK1283" s="41">
        <f t="shared" si="4168"/>
        <v>0</v>
      </c>
      <c r="AL1283" s="41">
        <f t="shared" si="4168"/>
        <v>271.5</v>
      </c>
      <c r="AM1283" s="41">
        <f t="shared" si="4168"/>
        <v>0</v>
      </c>
      <c r="AN1283" s="41">
        <f t="shared" si="4168"/>
        <v>0</v>
      </c>
      <c r="AO1283" s="42">
        <f t="shared" si="4168"/>
        <v>271.5</v>
      </c>
      <c r="AP1283" s="42">
        <f t="shared" si="4168"/>
        <v>271.5</v>
      </c>
      <c r="AQ1283" s="42">
        <f t="shared" si="4168"/>
        <v>0</v>
      </c>
      <c r="AR1283" s="42">
        <f t="shared" si="4168"/>
        <v>0</v>
      </c>
      <c r="AS1283" s="42">
        <f t="shared" si="4168"/>
        <v>0</v>
      </c>
      <c r="AT1283" s="42">
        <f t="shared" si="4168"/>
        <v>0</v>
      </c>
      <c r="AU1283" s="42">
        <f t="shared" si="4081"/>
        <v>271.5</v>
      </c>
      <c r="AV1283" s="42">
        <f t="shared" si="4082"/>
        <v>0</v>
      </c>
      <c r="AW1283" s="42">
        <f t="shared" si="4083"/>
        <v>381.5</v>
      </c>
      <c r="AX1283" s="42">
        <f t="shared" si="4084"/>
        <v>936.5</v>
      </c>
      <c r="AY1283" s="42">
        <f t="shared" si="4085"/>
        <v>936.5</v>
      </c>
      <c r="AZ1283" s="42">
        <f>AZ1284</f>
        <v>0</v>
      </c>
      <c r="BA1283" s="43">
        <f t="shared" si="4086"/>
        <v>100</v>
      </c>
      <c r="BB1283" s="20"/>
    </row>
    <row r="1284" spans="2:54" ht="31.2" x14ac:dyDescent="0.3">
      <c r="B1284" s="38" t="s">
        <v>562</v>
      </c>
      <c r="C1284" s="38" t="s">
        <v>42</v>
      </c>
      <c r="D1284" s="38" t="s">
        <v>44</v>
      </c>
      <c r="E1284" s="39" t="str">
        <f t="shared" si="4079"/>
        <v>0113</v>
      </c>
      <c r="F1284" s="38" t="s">
        <v>271</v>
      </c>
      <c r="G1284" s="38" t="s">
        <v>150</v>
      </c>
      <c r="H1284" s="40" t="s">
        <v>151</v>
      </c>
      <c r="I1284" s="18">
        <v>826.5</v>
      </c>
      <c r="J1284" s="18">
        <v>826.5</v>
      </c>
      <c r="K1284" s="18">
        <v>826.5</v>
      </c>
      <c r="L1284" s="18"/>
      <c r="M1284" s="18"/>
      <c r="N1284" s="18"/>
      <c r="O1284" s="18">
        <v>0</v>
      </c>
      <c r="P1284" s="18">
        <v>0</v>
      </c>
      <c r="Q1284" s="18">
        <v>0</v>
      </c>
      <c r="R1284" s="18">
        <v>-665</v>
      </c>
      <c r="S1284" s="18">
        <v>110</v>
      </c>
      <c r="T1284" s="18">
        <f t="shared" si="4080"/>
        <v>271.5</v>
      </c>
      <c r="U1284" s="18">
        <f t="shared" si="4036"/>
        <v>826.5</v>
      </c>
      <c r="V1284" s="18">
        <f t="shared" si="4037"/>
        <v>826.5</v>
      </c>
      <c r="W1284" s="18"/>
      <c r="X1284" s="18"/>
      <c r="Y1284" s="18"/>
      <c r="Z1284" s="18">
        <v>110</v>
      </c>
      <c r="AA1284" s="18">
        <v>110</v>
      </c>
      <c r="AB1284" s="18"/>
      <c r="AC1284" s="18">
        <v>110</v>
      </c>
      <c r="AD1284" s="18"/>
      <c r="AE1284" s="18"/>
      <c r="AF1284" s="41">
        <v>271.5</v>
      </c>
      <c r="AG1284" s="41"/>
      <c r="AH1284" s="41">
        <v>0</v>
      </c>
      <c r="AI1284" s="41">
        <v>0</v>
      </c>
      <c r="AJ1284" s="41">
        <v>0</v>
      </c>
      <c r="AK1284" s="41">
        <v>0</v>
      </c>
      <c r="AL1284" s="41">
        <v>271.5</v>
      </c>
      <c r="AM1284" s="41">
        <v>0</v>
      </c>
      <c r="AN1284" s="41">
        <v>0</v>
      </c>
      <c r="AO1284" s="14">
        <v>271.5</v>
      </c>
      <c r="AP1284" s="42">
        <v>271.5</v>
      </c>
      <c r="AQ1284" s="42">
        <v>0</v>
      </c>
      <c r="AR1284" s="42">
        <v>0</v>
      </c>
      <c r="AS1284" s="42">
        <v>0</v>
      </c>
      <c r="AT1284" s="42">
        <v>0</v>
      </c>
      <c r="AU1284" s="42">
        <f t="shared" si="4081"/>
        <v>271.5</v>
      </c>
      <c r="AV1284" s="42">
        <f t="shared" si="4082"/>
        <v>0</v>
      </c>
      <c r="AW1284" s="42">
        <f t="shared" si="4083"/>
        <v>381.5</v>
      </c>
      <c r="AX1284" s="42">
        <f t="shared" si="4084"/>
        <v>936.5</v>
      </c>
      <c r="AY1284" s="42">
        <f t="shared" si="4085"/>
        <v>936.5</v>
      </c>
      <c r="AZ1284" s="42"/>
      <c r="BA1284" s="43">
        <f t="shared" si="4086"/>
        <v>100</v>
      </c>
      <c r="BB1284" s="44"/>
    </row>
    <row r="1285" spans="2:54" ht="46.8" x14ac:dyDescent="0.3">
      <c r="B1285" s="38" t="s">
        <v>562</v>
      </c>
      <c r="C1285" s="38" t="s">
        <v>42</v>
      </c>
      <c r="D1285" s="38" t="s">
        <v>44</v>
      </c>
      <c r="E1285" s="39" t="str">
        <f t="shared" si="4079"/>
        <v>0113</v>
      </c>
      <c r="F1285" s="16" t="s">
        <v>78</v>
      </c>
      <c r="G1285" s="39"/>
      <c r="H1285" s="40" t="s">
        <v>79</v>
      </c>
      <c r="I1285" s="18"/>
      <c r="J1285" s="18"/>
      <c r="K1285" s="18"/>
      <c r="L1285" s="18"/>
      <c r="M1285" s="18"/>
      <c r="N1285" s="18"/>
      <c r="O1285" s="18">
        <f t="shared" ref="O1285:O1287" si="4169">O1286</f>
        <v>170</v>
      </c>
      <c r="P1285" s="18">
        <f t="shared" ref="P1285:P1287" si="4170">P1286</f>
        <v>0</v>
      </c>
      <c r="Q1285" s="18">
        <f t="shared" ref="Q1285:Q1287" si="4171">Q1286</f>
        <v>0</v>
      </c>
      <c r="R1285" s="18">
        <f t="shared" ref="R1285:R1287" si="4172">R1286</f>
        <v>0</v>
      </c>
      <c r="S1285" s="18"/>
      <c r="T1285" s="18">
        <f t="shared" si="4080"/>
        <v>170</v>
      </c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41">
        <f t="shared" ref="AF1285:AF1287" si="4173">AF1286</f>
        <v>986.64648999999997</v>
      </c>
      <c r="AG1285" s="41">
        <f t="shared" ref="AG1285:AG1287" si="4174">AG1286</f>
        <v>0</v>
      </c>
      <c r="AH1285" s="41">
        <f t="shared" ref="AH1285:AH1287" si="4175">AH1286</f>
        <v>0</v>
      </c>
      <c r="AI1285" s="41">
        <f t="shared" ref="AI1285:AI1287" si="4176">AI1286</f>
        <v>0</v>
      </c>
      <c r="AJ1285" s="41">
        <f t="shared" ref="AJ1285:AJ1287" si="4177">AJ1286</f>
        <v>0</v>
      </c>
      <c r="AK1285" s="41">
        <f t="shared" ref="AK1285:AK1287" si="4178">AK1286</f>
        <v>0</v>
      </c>
      <c r="AL1285" s="41">
        <f t="shared" ref="AL1285:AL1287" si="4179">AL1286</f>
        <v>986.64648999999997</v>
      </c>
      <c r="AM1285" s="41">
        <f t="shared" ref="AM1285:AM1287" si="4180">AM1286</f>
        <v>0</v>
      </c>
      <c r="AN1285" s="41">
        <f t="shared" ref="AN1285:AN1287" si="4181">AN1286</f>
        <v>0</v>
      </c>
      <c r="AO1285" s="42">
        <f t="shared" ref="AO1285:AO1287" si="4182">AO1286</f>
        <v>253.5</v>
      </c>
      <c r="AP1285" s="42">
        <f t="shared" ref="AP1285:AP1287" si="4183">AP1286</f>
        <v>253.5</v>
      </c>
      <c r="AQ1285" s="42">
        <f t="shared" ref="AQ1285:AQ1287" si="4184">AQ1286</f>
        <v>170</v>
      </c>
      <c r="AR1285" s="42">
        <f t="shared" ref="AR1285:AR1287" si="4185">AR1286</f>
        <v>0</v>
      </c>
      <c r="AS1285" s="42">
        <f t="shared" ref="AS1285:AS1287" si="4186">AS1286</f>
        <v>0</v>
      </c>
      <c r="AT1285" s="42">
        <f t="shared" ref="AT1285:AT1287" si="4187">AT1286</f>
        <v>0</v>
      </c>
      <c r="AU1285" s="42">
        <f t="shared" si="4081"/>
        <v>423.5</v>
      </c>
      <c r="AV1285" s="42">
        <f t="shared" si="4082"/>
        <v>-253.5</v>
      </c>
      <c r="AW1285" s="42"/>
      <c r="AX1285" s="42"/>
      <c r="AY1285" s="42"/>
      <c r="AZ1285" s="42"/>
      <c r="BA1285" s="43">
        <f t="shared" si="4086"/>
        <v>100</v>
      </c>
      <c r="BB1285" s="44"/>
    </row>
    <row r="1286" spans="2:54" ht="31.2" x14ac:dyDescent="0.3">
      <c r="B1286" s="38" t="s">
        <v>562</v>
      </c>
      <c r="C1286" s="38" t="s">
        <v>42</v>
      </c>
      <c r="D1286" s="38" t="s">
        <v>44</v>
      </c>
      <c r="E1286" s="39" t="str">
        <f t="shared" si="4079"/>
        <v>0113</v>
      </c>
      <c r="F1286" s="16" t="s">
        <v>80</v>
      </c>
      <c r="G1286" s="39"/>
      <c r="H1286" s="40" t="s">
        <v>81</v>
      </c>
      <c r="I1286" s="18"/>
      <c r="J1286" s="18"/>
      <c r="K1286" s="18"/>
      <c r="L1286" s="18"/>
      <c r="M1286" s="18"/>
      <c r="N1286" s="18"/>
      <c r="O1286" s="18">
        <f t="shared" si="4169"/>
        <v>170</v>
      </c>
      <c r="P1286" s="18">
        <f t="shared" si="4170"/>
        <v>0</v>
      </c>
      <c r="Q1286" s="18">
        <f t="shared" si="4171"/>
        <v>0</v>
      </c>
      <c r="R1286" s="18">
        <f t="shared" si="4172"/>
        <v>0</v>
      </c>
      <c r="S1286" s="18"/>
      <c r="T1286" s="18">
        <f t="shared" si="4080"/>
        <v>170</v>
      </c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41">
        <f t="shared" si="4173"/>
        <v>986.64648999999997</v>
      </c>
      <c r="AG1286" s="41">
        <f t="shared" si="4174"/>
        <v>0</v>
      </c>
      <c r="AH1286" s="41">
        <f t="shared" si="4175"/>
        <v>0</v>
      </c>
      <c r="AI1286" s="41">
        <f t="shared" si="4176"/>
        <v>0</v>
      </c>
      <c r="AJ1286" s="41">
        <f t="shared" si="4177"/>
        <v>0</v>
      </c>
      <c r="AK1286" s="41">
        <f t="shared" si="4178"/>
        <v>0</v>
      </c>
      <c r="AL1286" s="41">
        <f t="shared" si="4179"/>
        <v>986.64648999999997</v>
      </c>
      <c r="AM1286" s="41">
        <f t="shared" si="4180"/>
        <v>0</v>
      </c>
      <c r="AN1286" s="41">
        <f t="shared" si="4181"/>
        <v>0</v>
      </c>
      <c r="AO1286" s="14">
        <f t="shared" si="4182"/>
        <v>253.5</v>
      </c>
      <c r="AP1286" s="42">
        <f t="shared" si="4183"/>
        <v>253.5</v>
      </c>
      <c r="AQ1286" s="42">
        <f t="shared" si="4184"/>
        <v>170</v>
      </c>
      <c r="AR1286" s="42">
        <f t="shared" si="4185"/>
        <v>0</v>
      </c>
      <c r="AS1286" s="42">
        <f t="shared" si="4186"/>
        <v>0</v>
      </c>
      <c r="AT1286" s="42">
        <f t="shared" si="4187"/>
        <v>0</v>
      </c>
      <c r="AU1286" s="42">
        <f t="shared" si="4081"/>
        <v>423.5</v>
      </c>
      <c r="AV1286" s="42">
        <f t="shared" si="4082"/>
        <v>-253.5</v>
      </c>
      <c r="AW1286" s="42"/>
      <c r="AX1286" s="42"/>
      <c r="AY1286" s="42"/>
      <c r="AZ1286" s="42"/>
      <c r="BA1286" s="43">
        <f t="shared" si="4086"/>
        <v>100</v>
      </c>
      <c r="BB1286" s="44"/>
    </row>
    <row r="1287" spans="2:54" ht="31.2" x14ac:dyDescent="0.3">
      <c r="B1287" s="38" t="s">
        <v>562</v>
      </c>
      <c r="C1287" s="38" t="s">
        <v>42</v>
      </c>
      <c r="D1287" s="38" t="s">
        <v>44</v>
      </c>
      <c r="E1287" s="39" t="str">
        <f t="shared" si="4079"/>
        <v>0113</v>
      </c>
      <c r="F1287" s="16" t="s">
        <v>82</v>
      </c>
      <c r="G1287" s="39"/>
      <c r="H1287" s="40" t="s">
        <v>83</v>
      </c>
      <c r="I1287" s="18"/>
      <c r="J1287" s="18"/>
      <c r="K1287" s="18"/>
      <c r="L1287" s="18"/>
      <c r="M1287" s="18"/>
      <c r="N1287" s="18"/>
      <c r="O1287" s="18">
        <f t="shared" si="4169"/>
        <v>170</v>
      </c>
      <c r="P1287" s="18">
        <f t="shared" si="4170"/>
        <v>0</v>
      </c>
      <c r="Q1287" s="18">
        <f t="shared" si="4171"/>
        <v>0</v>
      </c>
      <c r="R1287" s="18">
        <f t="shared" si="4172"/>
        <v>0</v>
      </c>
      <c r="S1287" s="18"/>
      <c r="T1287" s="18">
        <f t="shared" si="4080"/>
        <v>170</v>
      </c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41">
        <f t="shared" si="4173"/>
        <v>986.64648999999997</v>
      </c>
      <c r="AG1287" s="41">
        <f t="shared" si="4174"/>
        <v>0</v>
      </c>
      <c r="AH1287" s="41">
        <f t="shared" si="4175"/>
        <v>0</v>
      </c>
      <c r="AI1287" s="41">
        <f t="shared" si="4176"/>
        <v>0</v>
      </c>
      <c r="AJ1287" s="41">
        <f t="shared" si="4177"/>
        <v>0</v>
      </c>
      <c r="AK1287" s="41">
        <f t="shared" si="4178"/>
        <v>0</v>
      </c>
      <c r="AL1287" s="41">
        <f t="shared" si="4179"/>
        <v>986.64648999999997</v>
      </c>
      <c r="AM1287" s="41">
        <f t="shared" si="4180"/>
        <v>0</v>
      </c>
      <c r="AN1287" s="41">
        <f t="shared" si="4181"/>
        <v>0</v>
      </c>
      <c r="AO1287" s="42">
        <f t="shared" si="4182"/>
        <v>253.5</v>
      </c>
      <c r="AP1287" s="42">
        <f t="shared" si="4183"/>
        <v>253.5</v>
      </c>
      <c r="AQ1287" s="42">
        <f t="shared" si="4184"/>
        <v>170</v>
      </c>
      <c r="AR1287" s="42">
        <f t="shared" si="4185"/>
        <v>0</v>
      </c>
      <c r="AS1287" s="42">
        <f t="shared" si="4186"/>
        <v>0</v>
      </c>
      <c r="AT1287" s="42">
        <f t="shared" si="4187"/>
        <v>0</v>
      </c>
      <c r="AU1287" s="42">
        <f t="shared" si="4081"/>
        <v>423.5</v>
      </c>
      <c r="AV1287" s="42">
        <f t="shared" si="4082"/>
        <v>-253.5</v>
      </c>
      <c r="AW1287" s="42"/>
      <c r="AX1287" s="42"/>
      <c r="AY1287" s="42"/>
      <c r="AZ1287" s="42"/>
      <c r="BA1287" s="43">
        <f t="shared" si="4086"/>
        <v>100</v>
      </c>
      <c r="BB1287" s="44"/>
    </row>
    <row r="1288" spans="2:54" x14ac:dyDescent="0.3">
      <c r="B1288" s="38" t="s">
        <v>562</v>
      </c>
      <c r="C1288" s="38" t="s">
        <v>42</v>
      </c>
      <c r="D1288" s="38" t="s">
        <v>44</v>
      </c>
      <c r="E1288" s="39" t="str">
        <f t="shared" si="4079"/>
        <v>0113</v>
      </c>
      <c r="F1288" s="16" t="s">
        <v>82</v>
      </c>
      <c r="G1288" s="38" t="s">
        <v>56</v>
      </c>
      <c r="H1288" s="40" t="s">
        <v>57</v>
      </c>
      <c r="I1288" s="18"/>
      <c r="J1288" s="18"/>
      <c r="K1288" s="18"/>
      <c r="L1288" s="18"/>
      <c r="M1288" s="18"/>
      <c r="N1288" s="18"/>
      <c r="O1288" s="18">
        <v>170</v>
      </c>
      <c r="P1288" s="18">
        <v>0</v>
      </c>
      <c r="Q1288" s="18">
        <v>0</v>
      </c>
      <c r="R1288" s="18">
        <v>0</v>
      </c>
      <c r="S1288" s="18"/>
      <c r="T1288" s="18">
        <f t="shared" si="4080"/>
        <v>170</v>
      </c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41">
        <v>986.64648999999997</v>
      </c>
      <c r="AG1288" s="41"/>
      <c r="AH1288" s="41">
        <v>0</v>
      </c>
      <c r="AI1288" s="41">
        <v>0</v>
      </c>
      <c r="AJ1288" s="41">
        <v>0</v>
      </c>
      <c r="AK1288" s="41">
        <v>0</v>
      </c>
      <c r="AL1288" s="41">
        <v>986.64648999999997</v>
      </c>
      <c r="AM1288" s="41">
        <v>0</v>
      </c>
      <c r="AN1288" s="41">
        <v>0</v>
      </c>
      <c r="AO1288" s="14">
        <v>253.5</v>
      </c>
      <c r="AP1288" s="42">
        <v>253.5</v>
      </c>
      <c r="AQ1288" s="42">
        <v>170</v>
      </c>
      <c r="AR1288" s="42">
        <v>0</v>
      </c>
      <c r="AS1288" s="42">
        <v>0</v>
      </c>
      <c r="AT1288" s="42">
        <v>0</v>
      </c>
      <c r="AU1288" s="42">
        <f t="shared" si="4081"/>
        <v>423.5</v>
      </c>
      <c r="AV1288" s="42">
        <f t="shared" si="4082"/>
        <v>-253.5</v>
      </c>
      <c r="AW1288" s="42"/>
      <c r="AX1288" s="42"/>
      <c r="AY1288" s="42"/>
      <c r="AZ1288" s="42"/>
      <c r="BA1288" s="43">
        <f t="shared" si="4086"/>
        <v>100</v>
      </c>
      <c r="BB1288" s="44"/>
    </row>
    <row r="1289" spans="2:54" s="21" customFormat="1" ht="31.2" x14ac:dyDescent="0.3">
      <c r="B1289" s="22" t="s">
        <v>562</v>
      </c>
      <c r="C1289" s="22" t="s">
        <v>94</v>
      </c>
      <c r="D1289" s="22"/>
      <c r="E1289" s="23" t="str">
        <f t="shared" si="4079"/>
        <v>03</v>
      </c>
      <c r="F1289" s="22"/>
      <c r="G1289" s="23"/>
      <c r="H1289" s="24" t="s">
        <v>171</v>
      </c>
      <c r="I1289" s="25">
        <f t="shared" ref="I1289:S1289" si="4188">I1290+I1299</f>
        <v>2713.2</v>
      </c>
      <c r="J1289" s="25">
        <f t="shared" si="4188"/>
        <v>2804.5</v>
      </c>
      <c r="K1289" s="25">
        <f t="shared" si="4188"/>
        <v>2804.5</v>
      </c>
      <c r="L1289" s="25">
        <f t="shared" si="4188"/>
        <v>0</v>
      </c>
      <c r="M1289" s="25">
        <f t="shared" si="4188"/>
        <v>0</v>
      </c>
      <c r="N1289" s="25">
        <f t="shared" si="4188"/>
        <v>0</v>
      </c>
      <c r="O1289" s="25">
        <f t="shared" si="4188"/>
        <v>0</v>
      </c>
      <c r="P1289" s="25">
        <f t="shared" si="4188"/>
        <v>0</v>
      </c>
      <c r="Q1289" s="25">
        <f t="shared" si="4188"/>
        <v>0</v>
      </c>
      <c r="R1289" s="25">
        <f t="shared" si="4188"/>
        <v>0</v>
      </c>
      <c r="S1289" s="25">
        <f t="shared" si="4188"/>
        <v>0</v>
      </c>
      <c r="T1289" s="25">
        <f t="shared" si="4080"/>
        <v>2713.2</v>
      </c>
      <c r="U1289" s="25">
        <f t="shared" si="4036"/>
        <v>2804.5</v>
      </c>
      <c r="V1289" s="25">
        <f t="shared" si="4037"/>
        <v>2804.5</v>
      </c>
      <c r="W1289" s="25">
        <f t="shared" ref="W1289:AT1289" si="4189">W1290+W1299</f>
        <v>0</v>
      </c>
      <c r="X1289" s="25">
        <f t="shared" si="4189"/>
        <v>0</v>
      </c>
      <c r="Y1289" s="25">
        <f t="shared" si="4189"/>
        <v>0</v>
      </c>
      <c r="Z1289" s="25">
        <f t="shared" si="4189"/>
        <v>0</v>
      </c>
      <c r="AA1289" s="25">
        <f t="shared" si="4189"/>
        <v>0</v>
      </c>
      <c r="AB1289" s="25">
        <f t="shared" si="4189"/>
        <v>0</v>
      </c>
      <c r="AC1289" s="25">
        <f t="shared" si="4189"/>
        <v>0</v>
      </c>
      <c r="AD1289" s="25">
        <f t="shared" si="4189"/>
        <v>0</v>
      </c>
      <c r="AE1289" s="25">
        <f t="shared" si="4189"/>
        <v>0</v>
      </c>
      <c r="AF1289" s="26">
        <f t="shared" si="4189"/>
        <v>2622.5813900000003</v>
      </c>
      <c r="AG1289" s="26">
        <f t="shared" si="4189"/>
        <v>0</v>
      </c>
      <c r="AH1289" s="26">
        <f t="shared" si="4189"/>
        <v>1905.7660000000001</v>
      </c>
      <c r="AI1289" s="26">
        <f t="shared" si="4189"/>
        <v>0</v>
      </c>
      <c r="AJ1289" s="26">
        <f t="shared" si="4189"/>
        <v>0</v>
      </c>
      <c r="AK1289" s="26">
        <f t="shared" si="4189"/>
        <v>0</v>
      </c>
      <c r="AL1289" s="26">
        <f t="shared" si="4189"/>
        <v>2604.7106100000001</v>
      </c>
      <c r="AM1289" s="26">
        <f t="shared" si="4189"/>
        <v>1887.8952199999999</v>
      </c>
      <c r="AN1289" s="26">
        <f t="shared" si="4189"/>
        <v>0</v>
      </c>
      <c r="AO1289" s="27">
        <f t="shared" si="4189"/>
        <v>1560.2840900000001</v>
      </c>
      <c r="AP1289" s="27">
        <f t="shared" si="4189"/>
        <v>2780.5650000000001</v>
      </c>
      <c r="AQ1289" s="27">
        <f t="shared" si="4189"/>
        <v>0</v>
      </c>
      <c r="AR1289" s="27">
        <f t="shared" si="4189"/>
        <v>0</v>
      </c>
      <c r="AS1289" s="27">
        <f t="shared" si="4189"/>
        <v>0</v>
      </c>
      <c r="AT1289" s="27">
        <f t="shared" si="4189"/>
        <v>0</v>
      </c>
      <c r="AU1289" s="27">
        <f t="shared" si="4081"/>
        <v>2780.5650000000001</v>
      </c>
      <c r="AV1289" s="27">
        <f t="shared" si="4082"/>
        <v>-67.365000000000236</v>
      </c>
      <c r="AW1289" s="27">
        <f t="shared" si="4083"/>
        <v>2713.2</v>
      </c>
      <c r="AX1289" s="27">
        <f t="shared" si="4084"/>
        <v>2804.5</v>
      </c>
      <c r="AY1289" s="27">
        <f t="shared" si="4085"/>
        <v>2804.5</v>
      </c>
      <c r="AZ1289" s="27">
        <f>AZ1290+AZ1299</f>
        <v>0</v>
      </c>
      <c r="BA1289" s="28">
        <f t="shared" si="4086"/>
        <v>99.318580537933272</v>
      </c>
      <c r="BB1289" s="20"/>
    </row>
    <row r="1290" spans="2:54" s="30" customFormat="1" ht="46.8" x14ac:dyDescent="0.3">
      <c r="B1290" s="31" t="s">
        <v>562</v>
      </c>
      <c r="C1290" s="31" t="s">
        <v>94</v>
      </c>
      <c r="D1290" s="31" t="s">
        <v>339</v>
      </c>
      <c r="E1290" s="29" t="str">
        <f t="shared" si="4079"/>
        <v>0310</v>
      </c>
      <c r="F1290" s="31"/>
      <c r="G1290" s="29"/>
      <c r="H1290" s="32" t="s">
        <v>500</v>
      </c>
      <c r="I1290" s="33">
        <f t="shared" ref="I1290:I1292" si="4190">I1291</f>
        <v>928.7</v>
      </c>
      <c r="J1290" s="33">
        <f t="shared" ref="J1290:J1292" si="4191">J1291</f>
        <v>928.7</v>
      </c>
      <c r="K1290" s="33">
        <f t="shared" ref="K1290:K1292" si="4192">K1291</f>
        <v>928.7</v>
      </c>
      <c r="L1290" s="33">
        <f t="shared" ref="L1290:L1292" si="4193">L1291</f>
        <v>0</v>
      </c>
      <c r="M1290" s="33">
        <f t="shared" ref="M1290:M1292" si="4194">M1291</f>
        <v>0</v>
      </c>
      <c r="N1290" s="33">
        <f t="shared" ref="N1290:N1292" si="4195">N1291</f>
        <v>0</v>
      </c>
      <c r="O1290" s="33">
        <f t="shared" ref="O1290:O1292" si="4196">O1291</f>
        <v>0</v>
      </c>
      <c r="P1290" s="33">
        <f t="shared" ref="P1290:P1292" si="4197">P1291</f>
        <v>0</v>
      </c>
      <c r="Q1290" s="33">
        <f t="shared" ref="Q1290:Q1292" si="4198">Q1291</f>
        <v>0</v>
      </c>
      <c r="R1290" s="33">
        <f t="shared" ref="R1290:R1292" si="4199">R1291</f>
        <v>0</v>
      </c>
      <c r="S1290" s="33">
        <f t="shared" ref="S1290:S1292" si="4200">S1291</f>
        <v>0</v>
      </c>
      <c r="T1290" s="33">
        <f t="shared" si="4080"/>
        <v>928.7</v>
      </c>
      <c r="U1290" s="33">
        <f t="shared" si="4036"/>
        <v>928.7</v>
      </c>
      <c r="V1290" s="33">
        <f t="shared" si="4037"/>
        <v>928.7</v>
      </c>
      <c r="W1290" s="33">
        <f t="shared" ref="W1290:W1292" si="4201">W1291</f>
        <v>0</v>
      </c>
      <c r="X1290" s="33">
        <f t="shared" ref="X1290:X1292" si="4202">X1291</f>
        <v>0</v>
      </c>
      <c r="Y1290" s="33">
        <f t="shared" ref="Y1290:Y1292" si="4203">Y1291</f>
        <v>0</v>
      </c>
      <c r="Z1290" s="33">
        <f t="shared" ref="Z1290:Z1292" si="4204">Z1291</f>
        <v>0</v>
      </c>
      <c r="AA1290" s="33">
        <f t="shared" ref="AA1290:AA1292" si="4205">AA1291</f>
        <v>0</v>
      </c>
      <c r="AB1290" s="33">
        <f t="shared" ref="AB1290:AB1292" si="4206">AB1291</f>
        <v>0</v>
      </c>
      <c r="AC1290" s="33">
        <f t="shared" ref="AC1290:AC1292" si="4207">AC1291</f>
        <v>0</v>
      </c>
      <c r="AD1290" s="33">
        <f t="shared" ref="AD1290:AD1292" si="4208">AD1291</f>
        <v>0</v>
      </c>
      <c r="AE1290" s="33">
        <f t="shared" ref="AE1290:AE1292" si="4209">AE1291</f>
        <v>0</v>
      </c>
      <c r="AF1290" s="34">
        <f t="shared" ref="AF1290:AF1292" si="4210">AF1291</f>
        <v>716.81538999999998</v>
      </c>
      <c r="AG1290" s="34">
        <f t="shared" ref="AG1290:AG1292" si="4211">AG1291</f>
        <v>0</v>
      </c>
      <c r="AH1290" s="34">
        <f t="shared" ref="AH1290:AH1292" si="4212">AH1291</f>
        <v>0</v>
      </c>
      <c r="AI1290" s="34">
        <f t="shared" ref="AI1290:AI1292" si="4213">AI1291</f>
        <v>0</v>
      </c>
      <c r="AJ1290" s="34">
        <f t="shared" ref="AJ1290:AJ1292" si="4214">AJ1291</f>
        <v>0</v>
      </c>
      <c r="AK1290" s="34">
        <f t="shared" ref="AK1290:AK1292" si="4215">AK1291</f>
        <v>0</v>
      </c>
      <c r="AL1290" s="34">
        <f t="shared" ref="AL1290:AL1292" si="4216">AL1291</f>
        <v>716.81538999999998</v>
      </c>
      <c r="AM1290" s="34">
        <f t="shared" ref="AM1290:AM1292" si="4217">AM1291</f>
        <v>0</v>
      </c>
      <c r="AN1290" s="34">
        <f t="shared" ref="AN1290:AN1292" si="4218">AN1291</f>
        <v>0</v>
      </c>
      <c r="AO1290" s="35">
        <f t="shared" ref="AO1290:AO1292" si="4219">AO1291</f>
        <v>453.80590999999998</v>
      </c>
      <c r="AP1290" s="36">
        <f t="shared" ref="AP1290:AP1292" si="4220">AP1291</f>
        <v>874.79899999999998</v>
      </c>
      <c r="AQ1290" s="36">
        <f t="shared" ref="AQ1290:AQ1292" si="4221">AQ1291</f>
        <v>0</v>
      </c>
      <c r="AR1290" s="36">
        <f t="shared" ref="AR1290:AR1292" si="4222">AR1291</f>
        <v>0</v>
      </c>
      <c r="AS1290" s="36">
        <f t="shared" ref="AS1290:AS1292" si="4223">AS1291</f>
        <v>0</v>
      </c>
      <c r="AT1290" s="36">
        <f t="shared" ref="AT1290:AT1292" si="4224">AT1291</f>
        <v>0</v>
      </c>
      <c r="AU1290" s="36">
        <f t="shared" si="4081"/>
        <v>874.79899999999998</v>
      </c>
      <c r="AV1290" s="36">
        <f t="shared" si="4082"/>
        <v>53.901000000000067</v>
      </c>
      <c r="AW1290" s="36">
        <f t="shared" si="4083"/>
        <v>928.7</v>
      </c>
      <c r="AX1290" s="36">
        <f t="shared" si="4084"/>
        <v>928.7</v>
      </c>
      <c r="AY1290" s="36">
        <f t="shared" si="4085"/>
        <v>928.7</v>
      </c>
      <c r="AZ1290" s="36">
        <f t="shared" ref="AZ1290:AZ1292" si="4225">AZ1291</f>
        <v>0</v>
      </c>
      <c r="BA1290" s="37">
        <f t="shared" si="4086"/>
        <v>100</v>
      </c>
      <c r="BB1290" s="20"/>
    </row>
    <row r="1291" spans="2:54" x14ac:dyDescent="0.3">
      <c r="B1291" s="38" t="s">
        <v>562</v>
      </c>
      <c r="C1291" s="38" t="s">
        <v>94</v>
      </c>
      <c r="D1291" s="38" t="s">
        <v>339</v>
      </c>
      <c r="E1291" s="39" t="str">
        <f t="shared" si="4079"/>
        <v>0310</v>
      </c>
      <c r="F1291" s="38" t="s">
        <v>273</v>
      </c>
      <c r="G1291" s="39"/>
      <c r="H1291" s="40" t="s">
        <v>274</v>
      </c>
      <c r="I1291" s="18">
        <f t="shared" si="4190"/>
        <v>928.7</v>
      </c>
      <c r="J1291" s="18">
        <f t="shared" si="4191"/>
        <v>928.7</v>
      </c>
      <c r="K1291" s="18">
        <f t="shared" si="4192"/>
        <v>928.7</v>
      </c>
      <c r="L1291" s="18">
        <f t="shared" si="4193"/>
        <v>0</v>
      </c>
      <c r="M1291" s="18">
        <f t="shared" si="4194"/>
        <v>0</v>
      </c>
      <c r="N1291" s="18">
        <f t="shared" si="4195"/>
        <v>0</v>
      </c>
      <c r="O1291" s="18">
        <f t="shared" si="4196"/>
        <v>0</v>
      </c>
      <c r="P1291" s="18">
        <f t="shared" si="4197"/>
        <v>0</v>
      </c>
      <c r="Q1291" s="18">
        <f t="shared" si="4198"/>
        <v>0</v>
      </c>
      <c r="R1291" s="18">
        <f t="shared" si="4199"/>
        <v>0</v>
      </c>
      <c r="S1291" s="18">
        <f t="shared" si="4200"/>
        <v>0</v>
      </c>
      <c r="T1291" s="18">
        <f t="shared" si="4080"/>
        <v>928.7</v>
      </c>
      <c r="U1291" s="18">
        <f t="shared" si="4036"/>
        <v>928.7</v>
      </c>
      <c r="V1291" s="18">
        <f t="shared" si="4037"/>
        <v>928.7</v>
      </c>
      <c r="W1291" s="18">
        <f t="shared" si="4201"/>
        <v>0</v>
      </c>
      <c r="X1291" s="18">
        <f t="shared" si="4202"/>
        <v>0</v>
      </c>
      <c r="Y1291" s="18">
        <f t="shared" si="4203"/>
        <v>0</v>
      </c>
      <c r="Z1291" s="18">
        <f t="shared" si="4204"/>
        <v>0</v>
      </c>
      <c r="AA1291" s="18">
        <f t="shared" si="4205"/>
        <v>0</v>
      </c>
      <c r="AB1291" s="18">
        <f t="shared" si="4206"/>
        <v>0</v>
      </c>
      <c r="AC1291" s="18">
        <f t="shared" si="4207"/>
        <v>0</v>
      </c>
      <c r="AD1291" s="18">
        <f t="shared" si="4208"/>
        <v>0</v>
      </c>
      <c r="AE1291" s="18">
        <f t="shared" si="4209"/>
        <v>0</v>
      </c>
      <c r="AF1291" s="41">
        <f t="shared" si="4210"/>
        <v>716.81538999999998</v>
      </c>
      <c r="AG1291" s="41">
        <f t="shared" si="4211"/>
        <v>0</v>
      </c>
      <c r="AH1291" s="41">
        <f t="shared" si="4212"/>
        <v>0</v>
      </c>
      <c r="AI1291" s="41">
        <f t="shared" si="4213"/>
        <v>0</v>
      </c>
      <c r="AJ1291" s="41">
        <f t="shared" si="4214"/>
        <v>0</v>
      </c>
      <c r="AK1291" s="41">
        <f t="shared" si="4215"/>
        <v>0</v>
      </c>
      <c r="AL1291" s="41">
        <f t="shared" si="4216"/>
        <v>716.81538999999998</v>
      </c>
      <c r="AM1291" s="41">
        <f t="shared" si="4217"/>
        <v>0</v>
      </c>
      <c r="AN1291" s="41">
        <f t="shared" si="4218"/>
        <v>0</v>
      </c>
      <c r="AO1291" s="42">
        <f t="shared" si="4219"/>
        <v>453.80590999999998</v>
      </c>
      <c r="AP1291" s="42">
        <f t="shared" si="4220"/>
        <v>874.79899999999998</v>
      </c>
      <c r="AQ1291" s="42">
        <f t="shared" si="4221"/>
        <v>0</v>
      </c>
      <c r="AR1291" s="42">
        <f t="shared" si="4222"/>
        <v>0</v>
      </c>
      <c r="AS1291" s="42">
        <f t="shared" si="4223"/>
        <v>0</v>
      </c>
      <c r="AT1291" s="42">
        <f t="shared" si="4224"/>
        <v>0</v>
      </c>
      <c r="AU1291" s="42">
        <f t="shared" si="4081"/>
        <v>874.79899999999998</v>
      </c>
      <c r="AV1291" s="42">
        <f t="shared" si="4082"/>
        <v>53.901000000000067</v>
      </c>
      <c r="AW1291" s="42">
        <f t="shared" si="4083"/>
        <v>928.7</v>
      </c>
      <c r="AX1291" s="42">
        <f t="shared" si="4084"/>
        <v>928.7</v>
      </c>
      <c r="AY1291" s="42">
        <f t="shared" si="4085"/>
        <v>928.7</v>
      </c>
      <c r="AZ1291" s="42">
        <f t="shared" si="4225"/>
        <v>0</v>
      </c>
      <c r="BA1291" s="43">
        <f t="shared" si="4086"/>
        <v>100</v>
      </c>
      <c r="BB1291" s="20"/>
    </row>
    <row r="1292" spans="2:54" x14ac:dyDescent="0.3">
      <c r="B1292" s="38" t="s">
        <v>562</v>
      </c>
      <c r="C1292" s="38" t="s">
        <v>94</v>
      </c>
      <c r="D1292" s="38" t="s">
        <v>339</v>
      </c>
      <c r="E1292" s="39" t="str">
        <f t="shared" si="4079"/>
        <v>0310</v>
      </c>
      <c r="F1292" s="38" t="s">
        <v>275</v>
      </c>
      <c r="G1292" s="39"/>
      <c r="H1292" s="40" t="s">
        <v>49</v>
      </c>
      <c r="I1292" s="18">
        <f t="shared" si="4190"/>
        <v>928.7</v>
      </c>
      <c r="J1292" s="18">
        <f t="shared" si="4191"/>
        <v>928.7</v>
      </c>
      <c r="K1292" s="18">
        <f t="shared" si="4192"/>
        <v>928.7</v>
      </c>
      <c r="L1292" s="18">
        <f t="shared" si="4193"/>
        <v>0</v>
      </c>
      <c r="M1292" s="18">
        <f t="shared" si="4194"/>
        <v>0</v>
      </c>
      <c r="N1292" s="18">
        <f t="shared" si="4195"/>
        <v>0</v>
      </c>
      <c r="O1292" s="18">
        <f t="shared" si="4196"/>
        <v>0</v>
      </c>
      <c r="P1292" s="18">
        <f t="shared" si="4197"/>
        <v>0</v>
      </c>
      <c r="Q1292" s="18">
        <f t="shared" si="4198"/>
        <v>0</v>
      </c>
      <c r="R1292" s="18">
        <f t="shared" si="4199"/>
        <v>0</v>
      </c>
      <c r="S1292" s="18">
        <f t="shared" si="4200"/>
        <v>0</v>
      </c>
      <c r="T1292" s="18">
        <f t="shared" si="4080"/>
        <v>928.7</v>
      </c>
      <c r="U1292" s="18">
        <f t="shared" si="4036"/>
        <v>928.7</v>
      </c>
      <c r="V1292" s="18">
        <f t="shared" si="4037"/>
        <v>928.7</v>
      </c>
      <c r="W1292" s="18">
        <f t="shared" si="4201"/>
        <v>0</v>
      </c>
      <c r="X1292" s="18">
        <f t="shared" si="4202"/>
        <v>0</v>
      </c>
      <c r="Y1292" s="18">
        <f t="shared" si="4203"/>
        <v>0</v>
      </c>
      <c r="Z1292" s="18">
        <f t="shared" si="4204"/>
        <v>0</v>
      </c>
      <c r="AA1292" s="18">
        <f t="shared" si="4205"/>
        <v>0</v>
      </c>
      <c r="AB1292" s="18">
        <f t="shared" si="4206"/>
        <v>0</v>
      </c>
      <c r="AC1292" s="18">
        <f t="shared" si="4207"/>
        <v>0</v>
      </c>
      <c r="AD1292" s="18">
        <f t="shared" si="4208"/>
        <v>0</v>
      </c>
      <c r="AE1292" s="18">
        <f t="shared" si="4209"/>
        <v>0</v>
      </c>
      <c r="AF1292" s="41">
        <f t="shared" si="4210"/>
        <v>716.81538999999998</v>
      </c>
      <c r="AG1292" s="41">
        <f t="shared" si="4211"/>
        <v>0</v>
      </c>
      <c r="AH1292" s="41">
        <f t="shared" si="4212"/>
        <v>0</v>
      </c>
      <c r="AI1292" s="41">
        <f t="shared" si="4213"/>
        <v>0</v>
      </c>
      <c r="AJ1292" s="41">
        <f t="shared" si="4214"/>
        <v>0</v>
      </c>
      <c r="AK1292" s="41">
        <f t="shared" si="4215"/>
        <v>0</v>
      </c>
      <c r="AL1292" s="41">
        <f t="shared" si="4216"/>
        <v>716.81538999999998</v>
      </c>
      <c r="AM1292" s="41">
        <f t="shared" si="4217"/>
        <v>0</v>
      </c>
      <c r="AN1292" s="41">
        <f t="shared" si="4218"/>
        <v>0</v>
      </c>
      <c r="AO1292" s="14">
        <f t="shared" si="4219"/>
        <v>453.80590999999998</v>
      </c>
      <c r="AP1292" s="42">
        <f t="shared" si="4220"/>
        <v>874.79899999999998</v>
      </c>
      <c r="AQ1292" s="42">
        <f t="shared" si="4221"/>
        <v>0</v>
      </c>
      <c r="AR1292" s="42">
        <f t="shared" si="4222"/>
        <v>0</v>
      </c>
      <c r="AS1292" s="42">
        <f t="shared" si="4223"/>
        <v>0</v>
      </c>
      <c r="AT1292" s="42">
        <f t="shared" si="4224"/>
        <v>0</v>
      </c>
      <c r="AU1292" s="42">
        <f t="shared" si="4081"/>
        <v>874.79899999999998</v>
      </c>
      <c r="AV1292" s="42">
        <f t="shared" si="4082"/>
        <v>53.901000000000067</v>
      </c>
      <c r="AW1292" s="42">
        <f t="shared" si="4083"/>
        <v>928.7</v>
      </c>
      <c r="AX1292" s="42">
        <f t="shared" si="4084"/>
        <v>928.7</v>
      </c>
      <c r="AY1292" s="42">
        <f t="shared" si="4085"/>
        <v>928.7</v>
      </c>
      <c r="AZ1292" s="42">
        <f t="shared" si="4225"/>
        <v>0</v>
      </c>
      <c r="BA1292" s="43">
        <f t="shared" si="4086"/>
        <v>100</v>
      </c>
      <c r="BB1292" s="20"/>
    </row>
    <row r="1293" spans="2:54" ht="93.6" x14ac:dyDescent="0.3">
      <c r="B1293" s="38" t="s">
        <v>562</v>
      </c>
      <c r="C1293" s="38" t="s">
        <v>94</v>
      </c>
      <c r="D1293" s="38" t="s">
        <v>339</v>
      </c>
      <c r="E1293" s="39" t="str">
        <f t="shared" si="4079"/>
        <v>0310</v>
      </c>
      <c r="F1293" s="38" t="s">
        <v>501</v>
      </c>
      <c r="G1293" s="39"/>
      <c r="H1293" s="40" t="s">
        <v>502</v>
      </c>
      <c r="I1293" s="18">
        <f t="shared" ref="I1293:S1293" si="4226">I1294+I1296</f>
        <v>928.7</v>
      </c>
      <c r="J1293" s="18">
        <f t="shared" si="4226"/>
        <v>928.7</v>
      </c>
      <c r="K1293" s="18">
        <f t="shared" si="4226"/>
        <v>928.7</v>
      </c>
      <c r="L1293" s="18">
        <f t="shared" si="4226"/>
        <v>0</v>
      </c>
      <c r="M1293" s="18">
        <f t="shared" si="4226"/>
        <v>0</v>
      </c>
      <c r="N1293" s="18">
        <f t="shared" si="4226"/>
        <v>0</v>
      </c>
      <c r="O1293" s="18">
        <f t="shared" si="4226"/>
        <v>0</v>
      </c>
      <c r="P1293" s="18">
        <f t="shared" si="4226"/>
        <v>0</v>
      </c>
      <c r="Q1293" s="18">
        <f t="shared" si="4226"/>
        <v>0</v>
      </c>
      <c r="R1293" s="18">
        <f t="shared" si="4226"/>
        <v>0</v>
      </c>
      <c r="S1293" s="18">
        <f t="shared" si="4226"/>
        <v>0</v>
      </c>
      <c r="T1293" s="18">
        <f t="shared" si="4080"/>
        <v>928.7</v>
      </c>
      <c r="U1293" s="18">
        <f t="shared" si="4036"/>
        <v>928.7</v>
      </c>
      <c r="V1293" s="18">
        <f t="shared" si="4037"/>
        <v>928.7</v>
      </c>
      <c r="W1293" s="18">
        <f t="shared" ref="W1293:AT1293" si="4227">W1294+W1296</f>
        <v>0</v>
      </c>
      <c r="X1293" s="18">
        <f t="shared" si="4227"/>
        <v>0</v>
      </c>
      <c r="Y1293" s="18">
        <f t="shared" si="4227"/>
        <v>0</v>
      </c>
      <c r="Z1293" s="18">
        <f t="shared" si="4227"/>
        <v>0</v>
      </c>
      <c r="AA1293" s="18">
        <f t="shared" si="4227"/>
        <v>0</v>
      </c>
      <c r="AB1293" s="18">
        <f t="shared" si="4227"/>
        <v>0</v>
      </c>
      <c r="AC1293" s="18">
        <f t="shared" si="4227"/>
        <v>0</v>
      </c>
      <c r="AD1293" s="18">
        <f t="shared" si="4227"/>
        <v>0</v>
      </c>
      <c r="AE1293" s="18">
        <f t="shared" si="4227"/>
        <v>0</v>
      </c>
      <c r="AF1293" s="41">
        <f t="shared" si="4227"/>
        <v>716.81538999999998</v>
      </c>
      <c r="AG1293" s="41">
        <f t="shared" si="4227"/>
        <v>0</v>
      </c>
      <c r="AH1293" s="41">
        <f t="shared" si="4227"/>
        <v>0</v>
      </c>
      <c r="AI1293" s="41">
        <f t="shared" si="4227"/>
        <v>0</v>
      </c>
      <c r="AJ1293" s="41">
        <f t="shared" si="4227"/>
        <v>0</v>
      </c>
      <c r="AK1293" s="41">
        <f t="shared" si="4227"/>
        <v>0</v>
      </c>
      <c r="AL1293" s="41">
        <f t="shared" si="4227"/>
        <v>716.81538999999998</v>
      </c>
      <c r="AM1293" s="41">
        <f t="shared" si="4227"/>
        <v>0</v>
      </c>
      <c r="AN1293" s="41">
        <f t="shared" si="4227"/>
        <v>0</v>
      </c>
      <c r="AO1293" s="42">
        <f t="shared" si="4227"/>
        <v>453.80590999999998</v>
      </c>
      <c r="AP1293" s="42">
        <f t="shared" si="4227"/>
        <v>874.79899999999998</v>
      </c>
      <c r="AQ1293" s="42">
        <f t="shared" si="4227"/>
        <v>0</v>
      </c>
      <c r="AR1293" s="42">
        <f t="shared" si="4227"/>
        <v>0</v>
      </c>
      <c r="AS1293" s="42">
        <f t="shared" si="4227"/>
        <v>0</v>
      </c>
      <c r="AT1293" s="42">
        <f t="shared" si="4227"/>
        <v>0</v>
      </c>
      <c r="AU1293" s="42">
        <f t="shared" si="4081"/>
        <v>874.79899999999998</v>
      </c>
      <c r="AV1293" s="42">
        <f t="shared" si="4082"/>
        <v>53.901000000000067</v>
      </c>
      <c r="AW1293" s="42">
        <f t="shared" si="4083"/>
        <v>928.7</v>
      </c>
      <c r="AX1293" s="42">
        <f t="shared" si="4084"/>
        <v>928.7</v>
      </c>
      <c r="AY1293" s="42">
        <f t="shared" si="4085"/>
        <v>928.7</v>
      </c>
      <c r="AZ1293" s="42">
        <f>AZ1294+AZ1296</f>
        <v>0</v>
      </c>
      <c r="BA1293" s="43">
        <f t="shared" si="4086"/>
        <v>100</v>
      </c>
      <c r="BB1293" s="20"/>
    </row>
    <row r="1294" spans="2:54" ht="46.8" x14ac:dyDescent="0.3">
      <c r="B1294" s="38" t="s">
        <v>562</v>
      </c>
      <c r="C1294" s="38" t="s">
        <v>94</v>
      </c>
      <c r="D1294" s="38" t="s">
        <v>339</v>
      </c>
      <c r="E1294" s="39" t="str">
        <f t="shared" si="4079"/>
        <v>0310</v>
      </c>
      <c r="F1294" s="38" t="s">
        <v>503</v>
      </c>
      <c r="G1294" s="39"/>
      <c r="H1294" s="40" t="s">
        <v>504</v>
      </c>
      <c r="I1294" s="18">
        <f t="shared" ref="I1294:S1294" si="4228">I1295</f>
        <v>29.1</v>
      </c>
      <c r="J1294" s="18">
        <f t="shared" si="4228"/>
        <v>29.1</v>
      </c>
      <c r="K1294" s="18">
        <f t="shared" si="4228"/>
        <v>29.1</v>
      </c>
      <c r="L1294" s="18">
        <f t="shared" si="4228"/>
        <v>0</v>
      </c>
      <c r="M1294" s="18">
        <f t="shared" si="4228"/>
        <v>0</v>
      </c>
      <c r="N1294" s="18">
        <f t="shared" si="4228"/>
        <v>0</v>
      </c>
      <c r="O1294" s="18">
        <f t="shared" si="4228"/>
        <v>0</v>
      </c>
      <c r="P1294" s="18">
        <f t="shared" si="4228"/>
        <v>0</v>
      </c>
      <c r="Q1294" s="18">
        <f t="shared" si="4228"/>
        <v>0</v>
      </c>
      <c r="R1294" s="18">
        <f t="shared" si="4228"/>
        <v>0</v>
      </c>
      <c r="S1294" s="18">
        <f t="shared" si="4228"/>
        <v>0</v>
      </c>
      <c r="T1294" s="18">
        <f t="shared" si="4080"/>
        <v>29.1</v>
      </c>
      <c r="U1294" s="18">
        <f t="shared" si="4036"/>
        <v>29.1</v>
      </c>
      <c r="V1294" s="18">
        <f t="shared" si="4037"/>
        <v>29.1</v>
      </c>
      <c r="W1294" s="18">
        <f t="shared" ref="W1294:AT1294" si="4229">W1295</f>
        <v>0</v>
      </c>
      <c r="X1294" s="18">
        <f t="shared" si="4229"/>
        <v>0</v>
      </c>
      <c r="Y1294" s="18">
        <f t="shared" si="4229"/>
        <v>0</v>
      </c>
      <c r="Z1294" s="18">
        <f t="shared" si="4229"/>
        <v>0</v>
      </c>
      <c r="AA1294" s="18">
        <f t="shared" si="4229"/>
        <v>0</v>
      </c>
      <c r="AB1294" s="18">
        <f t="shared" si="4229"/>
        <v>0</v>
      </c>
      <c r="AC1294" s="18">
        <f t="shared" si="4229"/>
        <v>0</v>
      </c>
      <c r="AD1294" s="18">
        <f t="shared" si="4229"/>
        <v>0</v>
      </c>
      <c r="AE1294" s="18">
        <f t="shared" si="4229"/>
        <v>0</v>
      </c>
      <c r="AF1294" s="41">
        <f t="shared" si="4229"/>
        <v>29.1</v>
      </c>
      <c r="AG1294" s="41">
        <f t="shared" si="4229"/>
        <v>0</v>
      </c>
      <c r="AH1294" s="41">
        <f t="shared" si="4229"/>
        <v>0</v>
      </c>
      <c r="AI1294" s="41">
        <f t="shared" si="4229"/>
        <v>0</v>
      </c>
      <c r="AJ1294" s="41">
        <f t="shared" si="4229"/>
        <v>0</v>
      </c>
      <c r="AK1294" s="41">
        <f t="shared" si="4229"/>
        <v>0</v>
      </c>
      <c r="AL1294" s="41">
        <f t="shared" si="4229"/>
        <v>29.1</v>
      </c>
      <c r="AM1294" s="41">
        <f t="shared" si="4229"/>
        <v>0</v>
      </c>
      <c r="AN1294" s="41">
        <f t="shared" si="4229"/>
        <v>0</v>
      </c>
      <c r="AO1294" s="14">
        <f t="shared" si="4229"/>
        <v>29.1</v>
      </c>
      <c r="AP1294" s="42">
        <f t="shared" si="4229"/>
        <v>29.1</v>
      </c>
      <c r="AQ1294" s="42">
        <f t="shared" si="4229"/>
        <v>0</v>
      </c>
      <c r="AR1294" s="42">
        <f t="shared" si="4229"/>
        <v>0</v>
      </c>
      <c r="AS1294" s="42">
        <f t="shared" si="4229"/>
        <v>0</v>
      </c>
      <c r="AT1294" s="42">
        <f t="shared" si="4229"/>
        <v>0</v>
      </c>
      <c r="AU1294" s="42">
        <f t="shared" si="4081"/>
        <v>29.1</v>
      </c>
      <c r="AV1294" s="42">
        <f t="shared" si="4082"/>
        <v>0</v>
      </c>
      <c r="AW1294" s="42">
        <f t="shared" si="4083"/>
        <v>29.1</v>
      </c>
      <c r="AX1294" s="42">
        <f t="shared" si="4084"/>
        <v>29.1</v>
      </c>
      <c r="AY1294" s="42">
        <f t="shared" si="4085"/>
        <v>29.1</v>
      </c>
      <c r="AZ1294" s="42">
        <f>AZ1295</f>
        <v>0</v>
      </c>
      <c r="BA1294" s="43">
        <f t="shared" si="4086"/>
        <v>100</v>
      </c>
      <c r="BB1294" s="20"/>
    </row>
    <row r="1295" spans="2:54" ht="31.2" x14ac:dyDescent="0.3">
      <c r="B1295" s="38" t="s">
        <v>562</v>
      </c>
      <c r="C1295" s="38" t="s">
        <v>94</v>
      </c>
      <c r="D1295" s="38" t="s">
        <v>339</v>
      </c>
      <c r="E1295" s="39" t="str">
        <f t="shared" si="4079"/>
        <v>0310</v>
      </c>
      <c r="F1295" s="38" t="s">
        <v>503</v>
      </c>
      <c r="G1295" s="38" t="s">
        <v>54</v>
      </c>
      <c r="H1295" s="40" t="s">
        <v>55</v>
      </c>
      <c r="I1295" s="18">
        <v>29.1</v>
      </c>
      <c r="J1295" s="18">
        <v>29.1</v>
      </c>
      <c r="K1295" s="18">
        <v>29.1</v>
      </c>
      <c r="L1295" s="18"/>
      <c r="M1295" s="18"/>
      <c r="N1295" s="18"/>
      <c r="O1295" s="18">
        <v>0</v>
      </c>
      <c r="P1295" s="18">
        <v>0</v>
      </c>
      <c r="Q1295" s="18">
        <v>0</v>
      </c>
      <c r="R1295" s="18">
        <v>0</v>
      </c>
      <c r="S1295" s="18"/>
      <c r="T1295" s="18">
        <f t="shared" si="4080"/>
        <v>29.1</v>
      </c>
      <c r="U1295" s="18">
        <f t="shared" si="4036"/>
        <v>29.1</v>
      </c>
      <c r="V1295" s="18">
        <f t="shared" si="4037"/>
        <v>29.1</v>
      </c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41">
        <v>29.1</v>
      </c>
      <c r="AG1295" s="41"/>
      <c r="AH1295" s="41">
        <v>0</v>
      </c>
      <c r="AI1295" s="41">
        <v>0</v>
      </c>
      <c r="AJ1295" s="41">
        <v>0</v>
      </c>
      <c r="AK1295" s="41">
        <v>0</v>
      </c>
      <c r="AL1295" s="41">
        <v>29.1</v>
      </c>
      <c r="AM1295" s="41">
        <v>0</v>
      </c>
      <c r="AN1295" s="41">
        <v>0</v>
      </c>
      <c r="AO1295" s="42">
        <v>29.1</v>
      </c>
      <c r="AP1295" s="42">
        <v>29.1</v>
      </c>
      <c r="AQ1295" s="42">
        <v>0</v>
      </c>
      <c r="AR1295" s="42">
        <v>0</v>
      </c>
      <c r="AS1295" s="42">
        <v>0</v>
      </c>
      <c r="AT1295" s="42">
        <v>0</v>
      </c>
      <c r="AU1295" s="42">
        <f t="shared" si="4081"/>
        <v>29.1</v>
      </c>
      <c r="AV1295" s="42">
        <f t="shared" si="4082"/>
        <v>0</v>
      </c>
      <c r="AW1295" s="42">
        <f t="shared" si="4083"/>
        <v>29.1</v>
      </c>
      <c r="AX1295" s="42">
        <f t="shared" si="4084"/>
        <v>29.1</v>
      </c>
      <c r="AY1295" s="42">
        <f t="shared" si="4085"/>
        <v>29.1</v>
      </c>
      <c r="AZ1295" s="42"/>
      <c r="BA1295" s="43">
        <f t="shared" si="4086"/>
        <v>100</v>
      </c>
      <c r="BB1295" s="44"/>
    </row>
    <row r="1296" spans="2:54" ht="31.2" x14ac:dyDescent="0.3">
      <c r="B1296" s="38" t="s">
        <v>562</v>
      </c>
      <c r="C1296" s="38" t="s">
        <v>94</v>
      </c>
      <c r="D1296" s="38" t="s">
        <v>339</v>
      </c>
      <c r="E1296" s="39" t="str">
        <f t="shared" si="4079"/>
        <v>0310</v>
      </c>
      <c r="F1296" s="38" t="s">
        <v>505</v>
      </c>
      <c r="G1296" s="39"/>
      <c r="H1296" s="40" t="s">
        <v>506</v>
      </c>
      <c r="I1296" s="18">
        <f t="shared" ref="I1296:S1296" si="4230">I1297+I1298</f>
        <v>899.6</v>
      </c>
      <c r="J1296" s="18">
        <f t="shared" si="4230"/>
        <v>899.6</v>
      </c>
      <c r="K1296" s="18">
        <f t="shared" si="4230"/>
        <v>899.6</v>
      </c>
      <c r="L1296" s="18">
        <f t="shared" si="4230"/>
        <v>0</v>
      </c>
      <c r="M1296" s="18">
        <f t="shared" si="4230"/>
        <v>0</v>
      </c>
      <c r="N1296" s="18">
        <f t="shared" si="4230"/>
        <v>0</v>
      </c>
      <c r="O1296" s="18">
        <f t="shared" si="4230"/>
        <v>0</v>
      </c>
      <c r="P1296" s="18">
        <f t="shared" si="4230"/>
        <v>0</v>
      </c>
      <c r="Q1296" s="18">
        <f t="shared" si="4230"/>
        <v>0</v>
      </c>
      <c r="R1296" s="18">
        <f t="shared" si="4230"/>
        <v>0</v>
      </c>
      <c r="S1296" s="18">
        <f t="shared" si="4230"/>
        <v>0</v>
      </c>
      <c r="T1296" s="18">
        <f t="shared" si="4080"/>
        <v>899.6</v>
      </c>
      <c r="U1296" s="18">
        <f t="shared" si="4036"/>
        <v>899.6</v>
      </c>
      <c r="V1296" s="18">
        <f t="shared" si="4037"/>
        <v>899.6</v>
      </c>
      <c r="W1296" s="18">
        <f t="shared" ref="W1296:AT1296" si="4231">W1297+W1298</f>
        <v>0</v>
      </c>
      <c r="X1296" s="18">
        <f t="shared" si="4231"/>
        <v>0</v>
      </c>
      <c r="Y1296" s="18">
        <f t="shared" si="4231"/>
        <v>0</v>
      </c>
      <c r="Z1296" s="18">
        <f t="shared" si="4231"/>
        <v>0</v>
      </c>
      <c r="AA1296" s="18">
        <f t="shared" si="4231"/>
        <v>0</v>
      </c>
      <c r="AB1296" s="18">
        <f t="shared" si="4231"/>
        <v>0</v>
      </c>
      <c r="AC1296" s="18">
        <f t="shared" si="4231"/>
        <v>0</v>
      </c>
      <c r="AD1296" s="18">
        <f t="shared" si="4231"/>
        <v>0</v>
      </c>
      <c r="AE1296" s="18">
        <f t="shared" si="4231"/>
        <v>0</v>
      </c>
      <c r="AF1296" s="41">
        <f t="shared" si="4231"/>
        <v>687.71538999999996</v>
      </c>
      <c r="AG1296" s="41">
        <f t="shared" si="4231"/>
        <v>0</v>
      </c>
      <c r="AH1296" s="41">
        <f t="shared" si="4231"/>
        <v>0</v>
      </c>
      <c r="AI1296" s="41">
        <f t="shared" si="4231"/>
        <v>0</v>
      </c>
      <c r="AJ1296" s="41">
        <f t="shared" si="4231"/>
        <v>0</v>
      </c>
      <c r="AK1296" s="41">
        <f t="shared" si="4231"/>
        <v>0</v>
      </c>
      <c r="AL1296" s="41">
        <f t="shared" si="4231"/>
        <v>687.71538999999996</v>
      </c>
      <c r="AM1296" s="41">
        <f t="shared" si="4231"/>
        <v>0</v>
      </c>
      <c r="AN1296" s="41">
        <f t="shared" si="4231"/>
        <v>0</v>
      </c>
      <c r="AO1296" s="14">
        <f t="shared" si="4231"/>
        <v>424.70590999999996</v>
      </c>
      <c r="AP1296" s="42">
        <f t="shared" si="4231"/>
        <v>845.69899999999996</v>
      </c>
      <c r="AQ1296" s="42">
        <f t="shared" si="4231"/>
        <v>0</v>
      </c>
      <c r="AR1296" s="42">
        <f t="shared" si="4231"/>
        <v>0</v>
      </c>
      <c r="AS1296" s="42">
        <f t="shared" si="4231"/>
        <v>0</v>
      </c>
      <c r="AT1296" s="42">
        <f t="shared" si="4231"/>
        <v>0</v>
      </c>
      <c r="AU1296" s="42">
        <f t="shared" si="4081"/>
        <v>845.69899999999996</v>
      </c>
      <c r="AV1296" s="42">
        <f t="shared" si="4082"/>
        <v>53.901000000000067</v>
      </c>
      <c r="AW1296" s="42">
        <f t="shared" si="4083"/>
        <v>899.6</v>
      </c>
      <c r="AX1296" s="42">
        <f t="shared" si="4084"/>
        <v>899.6</v>
      </c>
      <c r="AY1296" s="42">
        <f t="shared" si="4085"/>
        <v>899.6</v>
      </c>
      <c r="AZ1296" s="42">
        <f>AZ1297+AZ1298</f>
        <v>0</v>
      </c>
      <c r="BA1296" s="43">
        <f t="shared" si="4086"/>
        <v>100</v>
      </c>
      <c r="BB1296" s="20"/>
    </row>
    <row r="1297" spans="2:54" ht="31.2" x14ac:dyDescent="0.3">
      <c r="B1297" s="38" t="s">
        <v>562</v>
      </c>
      <c r="C1297" s="38" t="s">
        <v>94</v>
      </c>
      <c r="D1297" s="38" t="s">
        <v>339</v>
      </c>
      <c r="E1297" s="39" t="str">
        <f t="shared" si="4079"/>
        <v>0310</v>
      </c>
      <c r="F1297" s="38" t="s">
        <v>505</v>
      </c>
      <c r="G1297" s="38" t="s">
        <v>54</v>
      </c>
      <c r="H1297" s="40" t="s">
        <v>55</v>
      </c>
      <c r="I1297" s="18">
        <v>824.2</v>
      </c>
      <c r="J1297" s="18">
        <v>824.2</v>
      </c>
      <c r="K1297" s="18">
        <v>824.2</v>
      </c>
      <c r="L1297" s="18"/>
      <c r="M1297" s="18"/>
      <c r="N1297" s="18"/>
      <c r="O1297" s="18">
        <v>0</v>
      </c>
      <c r="P1297" s="18">
        <v>0</v>
      </c>
      <c r="Q1297" s="18">
        <v>0</v>
      </c>
      <c r="R1297" s="18">
        <v>0</v>
      </c>
      <c r="S1297" s="18"/>
      <c r="T1297" s="18">
        <f t="shared" si="4080"/>
        <v>824.2</v>
      </c>
      <c r="U1297" s="18">
        <f t="shared" si="4036"/>
        <v>824.2</v>
      </c>
      <c r="V1297" s="18">
        <f t="shared" si="4037"/>
        <v>824.2</v>
      </c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41">
        <v>634.90138999999999</v>
      </c>
      <c r="AG1297" s="41"/>
      <c r="AH1297" s="41">
        <v>0</v>
      </c>
      <c r="AI1297" s="41">
        <v>0</v>
      </c>
      <c r="AJ1297" s="41">
        <v>0</v>
      </c>
      <c r="AK1297" s="41">
        <v>0</v>
      </c>
      <c r="AL1297" s="41">
        <v>634.90138999999999</v>
      </c>
      <c r="AM1297" s="41">
        <v>0</v>
      </c>
      <c r="AN1297" s="41">
        <v>0</v>
      </c>
      <c r="AO1297" s="42">
        <v>384.72190999999998</v>
      </c>
      <c r="AP1297" s="42">
        <v>770.29899999999998</v>
      </c>
      <c r="AQ1297" s="42">
        <v>0</v>
      </c>
      <c r="AR1297" s="42">
        <v>0</v>
      </c>
      <c r="AS1297" s="42">
        <v>0</v>
      </c>
      <c r="AT1297" s="42">
        <v>0</v>
      </c>
      <c r="AU1297" s="42">
        <f t="shared" si="4081"/>
        <v>770.29899999999998</v>
      </c>
      <c r="AV1297" s="42">
        <f t="shared" si="4082"/>
        <v>53.901000000000067</v>
      </c>
      <c r="AW1297" s="42">
        <f t="shared" si="4083"/>
        <v>824.2</v>
      </c>
      <c r="AX1297" s="42">
        <f t="shared" si="4084"/>
        <v>824.2</v>
      </c>
      <c r="AY1297" s="42">
        <f t="shared" si="4085"/>
        <v>824.2</v>
      </c>
      <c r="AZ1297" s="42"/>
      <c r="BA1297" s="43">
        <f t="shared" si="4086"/>
        <v>100</v>
      </c>
      <c r="BB1297" s="44"/>
    </row>
    <row r="1298" spans="2:54" x14ac:dyDescent="0.3">
      <c r="B1298" s="38" t="s">
        <v>562</v>
      </c>
      <c r="C1298" s="38" t="s">
        <v>94</v>
      </c>
      <c r="D1298" s="38" t="s">
        <v>339</v>
      </c>
      <c r="E1298" s="39" t="str">
        <f t="shared" si="4079"/>
        <v>0310</v>
      </c>
      <c r="F1298" s="38" t="s">
        <v>505</v>
      </c>
      <c r="G1298" s="38" t="s">
        <v>56</v>
      </c>
      <c r="H1298" s="40" t="s">
        <v>57</v>
      </c>
      <c r="I1298" s="18">
        <v>75.400000000000006</v>
      </c>
      <c r="J1298" s="18">
        <v>75.400000000000006</v>
      </c>
      <c r="K1298" s="18">
        <v>75.400000000000006</v>
      </c>
      <c r="L1298" s="18"/>
      <c r="M1298" s="18"/>
      <c r="N1298" s="18"/>
      <c r="O1298" s="18">
        <v>0</v>
      </c>
      <c r="P1298" s="18">
        <v>0</v>
      </c>
      <c r="Q1298" s="18">
        <v>0</v>
      </c>
      <c r="R1298" s="18">
        <v>0</v>
      </c>
      <c r="S1298" s="18"/>
      <c r="T1298" s="18">
        <f t="shared" si="4080"/>
        <v>75.400000000000006</v>
      </c>
      <c r="U1298" s="18">
        <f t="shared" si="4036"/>
        <v>75.400000000000006</v>
      </c>
      <c r="V1298" s="18">
        <f t="shared" si="4037"/>
        <v>75.400000000000006</v>
      </c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41">
        <v>52.814</v>
      </c>
      <c r="AG1298" s="41"/>
      <c r="AH1298" s="41">
        <v>0</v>
      </c>
      <c r="AI1298" s="41">
        <v>0</v>
      </c>
      <c r="AJ1298" s="41">
        <v>0</v>
      </c>
      <c r="AK1298" s="41">
        <v>0</v>
      </c>
      <c r="AL1298" s="41">
        <v>52.814</v>
      </c>
      <c r="AM1298" s="41">
        <v>0</v>
      </c>
      <c r="AN1298" s="41">
        <v>0</v>
      </c>
      <c r="AO1298" s="14">
        <v>39.984000000000002</v>
      </c>
      <c r="AP1298" s="42">
        <v>75.400000000000006</v>
      </c>
      <c r="AQ1298" s="42">
        <v>0</v>
      </c>
      <c r="AR1298" s="42">
        <v>0</v>
      </c>
      <c r="AS1298" s="42">
        <v>0</v>
      </c>
      <c r="AT1298" s="42">
        <v>0</v>
      </c>
      <c r="AU1298" s="42">
        <f t="shared" si="4081"/>
        <v>75.400000000000006</v>
      </c>
      <c r="AV1298" s="42">
        <f t="shared" si="4082"/>
        <v>0</v>
      </c>
      <c r="AW1298" s="42">
        <f t="shared" si="4083"/>
        <v>75.400000000000006</v>
      </c>
      <c r="AX1298" s="42">
        <f t="shared" si="4084"/>
        <v>75.400000000000006</v>
      </c>
      <c r="AY1298" s="42">
        <f t="shared" si="4085"/>
        <v>75.400000000000006</v>
      </c>
      <c r="AZ1298" s="42"/>
      <c r="BA1298" s="43">
        <f t="shared" si="4086"/>
        <v>100</v>
      </c>
      <c r="BB1298" s="44"/>
    </row>
    <row r="1299" spans="2:54" s="30" customFormat="1" ht="31.2" x14ac:dyDescent="0.3">
      <c r="B1299" s="31" t="s">
        <v>562</v>
      </c>
      <c r="C1299" s="31" t="s">
        <v>94</v>
      </c>
      <c r="D1299" s="31" t="s">
        <v>172</v>
      </c>
      <c r="E1299" s="29" t="str">
        <f t="shared" si="4079"/>
        <v>0314</v>
      </c>
      <c r="F1299" s="31"/>
      <c r="G1299" s="29"/>
      <c r="H1299" s="32" t="s">
        <v>173</v>
      </c>
      <c r="I1299" s="33">
        <f t="shared" ref="I1299:I1300" si="4232">I1300</f>
        <v>1784.5</v>
      </c>
      <c r="J1299" s="33">
        <f t="shared" ref="J1299:J1300" si="4233">J1300</f>
        <v>1875.8</v>
      </c>
      <c r="K1299" s="33">
        <f t="shared" ref="K1299:K1300" si="4234">K1300</f>
        <v>1875.8</v>
      </c>
      <c r="L1299" s="33">
        <f t="shared" ref="L1299:L1300" si="4235">L1300</f>
        <v>0</v>
      </c>
      <c r="M1299" s="33">
        <f t="shared" ref="M1299:M1300" si="4236">M1300</f>
        <v>0</v>
      </c>
      <c r="N1299" s="33">
        <f t="shared" ref="N1299:N1300" si="4237">N1300</f>
        <v>0</v>
      </c>
      <c r="O1299" s="33">
        <f t="shared" ref="O1299:O1300" si="4238">O1300</f>
        <v>0</v>
      </c>
      <c r="P1299" s="33">
        <f t="shared" ref="P1299:P1300" si="4239">P1300</f>
        <v>0</v>
      </c>
      <c r="Q1299" s="33">
        <f t="shared" ref="Q1299:Q1300" si="4240">Q1300</f>
        <v>0</v>
      </c>
      <c r="R1299" s="33">
        <f t="shared" ref="R1299:R1300" si="4241">R1300</f>
        <v>0</v>
      </c>
      <c r="S1299" s="33">
        <f t="shared" ref="S1299:S1300" si="4242">S1300</f>
        <v>0</v>
      </c>
      <c r="T1299" s="33">
        <f t="shared" si="4080"/>
        <v>1784.5</v>
      </c>
      <c r="U1299" s="33">
        <f t="shared" si="4036"/>
        <v>1875.8</v>
      </c>
      <c r="V1299" s="33">
        <f t="shared" si="4037"/>
        <v>1875.8</v>
      </c>
      <c r="W1299" s="33">
        <f t="shared" ref="W1299:W1300" si="4243">W1300</f>
        <v>0</v>
      </c>
      <c r="X1299" s="33">
        <f t="shared" ref="X1299:X1300" si="4244">X1300</f>
        <v>0</v>
      </c>
      <c r="Y1299" s="33">
        <f t="shared" ref="Y1299:Y1300" si="4245">Y1300</f>
        <v>0</v>
      </c>
      <c r="Z1299" s="33">
        <f t="shared" ref="Z1299:Z1300" si="4246">Z1300</f>
        <v>0</v>
      </c>
      <c r="AA1299" s="33">
        <f t="shared" ref="AA1299:AA1300" si="4247">AA1300</f>
        <v>0</v>
      </c>
      <c r="AB1299" s="33">
        <f t="shared" ref="AB1299:AB1300" si="4248">AB1300</f>
        <v>0</v>
      </c>
      <c r="AC1299" s="33">
        <f t="shared" ref="AC1299:AC1300" si="4249">AC1300</f>
        <v>0</v>
      </c>
      <c r="AD1299" s="33">
        <f t="shared" ref="AD1299:AD1300" si="4250">AD1300</f>
        <v>0</v>
      </c>
      <c r="AE1299" s="33">
        <f t="shared" ref="AE1299:AE1300" si="4251">AE1300</f>
        <v>0</v>
      </c>
      <c r="AF1299" s="34">
        <f t="shared" ref="AF1299:AF1300" si="4252">AF1300</f>
        <v>1905.7660000000001</v>
      </c>
      <c r="AG1299" s="34">
        <f t="shared" ref="AG1299:AG1300" si="4253">AG1300</f>
        <v>0</v>
      </c>
      <c r="AH1299" s="34">
        <f t="shared" ref="AH1299:AH1300" si="4254">AH1300</f>
        <v>1905.7660000000001</v>
      </c>
      <c r="AI1299" s="34">
        <f t="shared" ref="AI1299:AI1300" si="4255">AI1300</f>
        <v>0</v>
      </c>
      <c r="AJ1299" s="34">
        <f t="shared" ref="AJ1299:AJ1300" si="4256">AJ1300</f>
        <v>0</v>
      </c>
      <c r="AK1299" s="34">
        <f t="shared" ref="AK1299:AK1300" si="4257">AK1300</f>
        <v>0</v>
      </c>
      <c r="AL1299" s="34">
        <f t="shared" ref="AL1299:AL1300" si="4258">AL1300</f>
        <v>1887.8952199999999</v>
      </c>
      <c r="AM1299" s="34">
        <f t="shared" ref="AM1299:AM1300" si="4259">AM1300</f>
        <v>1887.8952199999999</v>
      </c>
      <c r="AN1299" s="34">
        <f t="shared" ref="AN1299:AN1300" si="4260">AN1300</f>
        <v>0</v>
      </c>
      <c r="AO1299" s="36">
        <f t="shared" ref="AO1299:AO1300" si="4261">AO1300</f>
        <v>1106.4781800000001</v>
      </c>
      <c r="AP1299" s="36">
        <f t="shared" ref="AP1299:AP1300" si="4262">AP1300</f>
        <v>1905.7660000000001</v>
      </c>
      <c r="AQ1299" s="36">
        <f t="shared" ref="AQ1299:AQ1300" si="4263">AQ1300</f>
        <v>0</v>
      </c>
      <c r="AR1299" s="36">
        <f t="shared" ref="AR1299:AR1300" si="4264">AR1300</f>
        <v>0</v>
      </c>
      <c r="AS1299" s="36">
        <f t="shared" ref="AS1299:AS1300" si="4265">AS1300</f>
        <v>0</v>
      </c>
      <c r="AT1299" s="36">
        <f t="shared" ref="AT1299:AT1300" si="4266">AT1300</f>
        <v>0</v>
      </c>
      <c r="AU1299" s="36">
        <f t="shared" si="4081"/>
        <v>1905.7660000000001</v>
      </c>
      <c r="AV1299" s="36">
        <f t="shared" si="4082"/>
        <v>-121.26600000000008</v>
      </c>
      <c r="AW1299" s="36">
        <f t="shared" si="4083"/>
        <v>1784.5</v>
      </c>
      <c r="AX1299" s="36">
        <f t="shared" si="4084"/>
        <v>1875.8</v>
      </c>
      <c r="AY1299" s="36">
        <f t="shared" si="4085"/>
        <v>1875.8</v>
      </c>
      <c r="AZ1299" s="36">
        <f t="shared" ref="AZ1299:AZ1300" si="4267">AZ1300</f>
        <v>0</v>
      </c>
      <c r="BA1299" s="37">
        <f t="shared" si="4086"/>
        <v>99.062278369957269</v>
      </c>
      <c r="BB1299" s="20"/>
    </row>
    <row r="1300" spans="2:54" ht="31.2" x14ac:dyDescent="0.3">
      <c r="B1300" s="38" t="s">
        <v>562</v>
      </c>
      <c r="C1300" s="38" t="s">
        <v>94</v>
      </c>
      <c r="D1300" s="38" t="s">
        <v>172</v>
      </c>
      <c r="E1300" s="39" t="str">
        <f t="shared" si="4079"/>
        <v>0314</v>
      </c>
      <c r="F1300" s="38" t="s">
        <v>72</v>
      </c>
      <c r="G1300" s="39"/>
      <c r="H1300" s="40" t="s">
        <v>73</v>
      </c>
      <c r="I1300" s="18">
        <f t="shared" si="4232"/>
        <v>1784.5</v>
      </c>
      <c r="J1300" s="18">
        <f t="shared" si="4233"/>
        <v>1875.8</v>
      </c>
      <c r="K1300" s="18">
        <f t="shared" si="4234"/>
        <v>1875.8</v>
      </c>
      <c r="L1300" s="18">
        <f t="shared" si="4235"/>
        <v>0</v>
      </c>
      <c r="M1300" s="18">
        <f t="shared" si="4236"/>
        <v>0</v>
      </c>
      <c r="N1300" s="18">
        <f t="shared" si="4237"/>
        <v>0</v>
      </c>
      <c r="O1300" s="18">
        <f t="shared" si="4238"/>
        <v>0</v>
      </c>
      <c r="P1300" s="18">
        <f t="shared" si="4239"/>
        <v>0</v>
      </c>
      <c r="Q1300" s="18">
        <f t="shared" si="4240"/>
        <v>0</v>
      </c>
      <c r="R1300" s="18">
        <f t="shared" si="4241"/>
        <v>0</v>
      </c>
      <c r="S1300" s="18">
        <f t="shared" si="4242"/>
        <v>0</v>
      </c>
      <c r="T1300" s="18">
        <f t="shared" si="4080"/>
        <v>1784.5</v>
      </c>
      <c r="U1300" s="18">
        <f t="shared" si="4036"/>
        <v>1875.8</v>
      </c>
      <c r="V1300" s="18">
        <f t="shared" si="4037"/>
        <v>1875.8</v>
      </c>
      <c r="W1300" s="18">
        <f t="shared" si="4243"/>
        <v>0</v>
      </c>
      <c r="X1300" s="18">
        <f t="shared" si="4244"/>
        <v>0</v>
      </c>
      <c r="Y1300" s="18">
        <f t="shared" si="4245"/>
        <v>0</v>
      </c>
      <c r="Z1300" s="18">
        <f t="shared" si="4246"/>
        <v>0</v>
      </c>
      <c r="AA1300" s="18">
        <f t="shared" si="4247"/>
        <v>0</v>
      </c>
      <c r="AB1300" s="18">
        <f t="shared" si="4248"/>
        <v>0</v>
      </c>
      <c r="AC1300" s="18">
        <f t="shared" si="4249"/>
        <v>0</v>
      </c>
      <c r="AD1300" s="18">
        <f t="shared" si="4250"/>
        <v>0</v>
      </c>
      <c r="AE1300" s="18">
        <f t="shared" si="4251"/>
        <v>0</v>
      </c>
      <c r="AF1300" s="41">
        <f t="shared" si="4252"/>
        <v>1905.7660000000001</v>
      </c>
      <c r="AG1300" s="41">
        <f t="shared" si="4253"/>
        <v>0</v>
      </c>
      <c r="AH1300" s="41">
        <f t="shared" si="4254"/>
        <v>1905.7660000000001</v>
      </c>
      <c r="AI1300" s="41">
        <f t="shared" si="4255"/>
        <v>0</v>
      </c>
      <c r="AJ1300" s="41">
        <f t="shared" si="4256"/>
        <v>0</v>
      </c>
      <c r="AK1300" s="41">
        <f t="shared" si="4257"/>
        <v>0</v>
      </c>
      <c r="AL1300" s="41">
        <f t="shared" si="4258"/>
        <v>1887.8952199999999</v>
      </c>
      <c r="AM1300" s="41">
        <f t="shared" si="4259"/>
        <v>1887.8952199999999</v>
      </c>
      <c r="AN1300" s="41">
        <f t="shared" si="4260"/>
        <v>0</v>
      </c>
      <c r="AO1300" s="14">
        <f t="shared" si="4261"/>
        <v>1106.4781800000001</v>
      </c>
      <c r="AP1300" s="42">
        <f t="shared" si="4262"/>
        <v>1905.7660000000001</v>
      </c>
      <c r="AQ1300" s="42">
        <f t="shared" si="4263"/>
        <v>0</v>
      </c>
      <c r="AR1300" s="42">
        <f t="shared" si="4264"/>
        <v>0</v>
      </c>
      <c r="AS1300" s="42">
        <f t="shared" si="4265"/>
        <v>0</v>
      </c>
      <c r="AT1300" s="42">
        <f t="shared" si="4266"/>
        <v>0</v>
      </c>
      <c r="AU1300" s="42">
        <f t="shared" si="4081"/>
        <v>1905.7660000000001</v>
      </c>
      <c r="AV1300" s="42">
        <f t="shared" si="4082"/>
        <v>-121.26600000000008</v>
      </c>
      <c r="AW1300" s="42">
        <f t="shared" si="4083"/>
        <v>1784.5</v>
      </c>
      <c r="AX1300" s="42">
        <f t="shared" si="4084"/>
        <v>1875.8</v>
      </c>
      <c r="AY1300" s="42">
        <f t="shared" si="4085"/>
        <v>1875.8</v>
      </c>
      <c r="AZ1300" s="42">
        <f t="shared" si="4267"/>
        <v>0</v>
      </c>
      <c r="BA1300" s="43">
        <f t="shared" si="4086"/>
        <v>99.062278369957269</v>
      </c>
      <c r="BB1300" s="20"/>
    </row>
    <row r="1301" spans="2:54" x14ac:dyDescent="0.3">
      <c r="B1301" s="38" t="s">
        <v>562</v>
      </c>
      <c r="C1301" s="38" t="s">
        <v>94</v>
      </c>
      <c r="D1301" s="38" t="s">
        <v>172</v>
      </c>
      <c r="E1301" s="39" t="str">
        <f t="shared" si="4079"/>
        <v>0314</v>
      </c>
      <c r="F1301" s="38" t="s">
        <v>74</v>
      </c>
      <c r="G1301" s="39"/>
      <c r="H1301" s="40" t="s">
        <v>75</v>
      </c>
      <c r="I1301" s="18">
        <f t="shared" ref="I1301:S1301" si="4268">I1302+I1304</f>
        <v>1784.5</v>
      </c>
      <c r="J1301" s="18">
        <f t="shared" si="4268"/>
        <v>1875.8</v>
      </c>
      <c r="K1301" s="18">
        <f t="shared" si="4268"/>
        <v>1875.8</v>
      </c>
      <c r="L1301" s="18">
        <f t="shared" si="4268"/>
        <v>0</v>
      </c>
      <c r="M1301" s="18">
        <f t="shared" si="4268"/>
        <v>0</v>
      </c>
      <c r="N1301" s="18">
        <f t="shared" si="4268"/>
        <v>0</v>
      </c>
      <c r="O1301" s="18">
        <f t="shared" si="4268"/>
        <v>0</v>
      </c>
      <c r="P1301" s="18">
        <f t="shared" si="4268"/>
        <v>0</v>
      </c>
      <c r="Q1301" s="18">
        <f t="shared" si="4268"/>
        <v>0</v>
      </c>
      <c r="R1301" s="18">
        <f t="shared" si="4268"/>
        <v>0</v>
      </c>
      <c r="S1301" s="18">
        <f t="shared" si="4268"/>
        <v>0</v>
      </c>
      <c r="T1301" s="18">
        <f t="shared" si="4080"/>
        <v>1784.5</v>
      </c>
      <c r="U1301" s="18">
        <f t="shared" si="4036"/>
        <v>1875.8</v>
      </c>
      <c r="V1301" s="18">
        <f t="shared" si="4037"/>
        <v>1875.8</v>
      </c>
      <c r="W1301" s="18">
        <f t="shared" ref="W1301:AT1301" si="4269">W1302+W1304</f>
        <v>0</v>
      </c>
      <c r="X1301" s="18">
        <f t="shared" si="4269"/>
        <v>0</v>
      </c>
      <c r="Y1301" s="18">
        <f t="shared" si="4269"/>
        <v>0</v>
      </c>
      <c r="Z1301" s="18">
        <f t="shared" si="4269"/>
        <v>0</v>
      </c>
      <c r="AA1301" s="18">
        <f t="shared" si="4269"/>
        <v>0</v>
      </c>
      <c r="AB1301" s="18">
        <f t="shared" si="4269"/>
        <v>0</v>
      </c>
      <c r="AC1301" s="18">
        <f t="shared" si="4269"/>
        <v>0</v>
      </c>
      <c r="AD1301" s="18">
        <f t="shared" si="4269"/>
        <v>0</v>
      </c>
      <c r="AE1301" s="18">
        <f t="shared" si="4269"/>
        <v>0</v>
      </c>
      <c r="AF1301" s="41">
        <f t="shared" si="4269"/>
        <v>1905.7660000000001</v>
      </c>
      <c r="AG1301" s="41">
        <f t="shared" si="4269"/>
        <v>0</v>
      </c>
      <c r="AH1301" s="41">
        <f t="shared" si="4269"/>
        <v>1905.7660000000001</v>
      </c>
      <c r="AI1301" s="41">
        <f t="shared" si="4269"/>
        <v>0</v>
      </c>
      <c r="AJ1301" s="41">
        <f t="shared" si="4269"/>
        <v>0</v>
      </c>
      <c r="AK1301" s="41">
        <f t="shared" si="4269"/>
        <v>0</v>
      </c>
      <c r="AL1301" s="41">
        <f t="shared" si="4269"/>
        <v>1887.8952199999999</v>
      </c>
      <c r="AM1301" s="41">
        <f t="shared" si="4269"/>
        <v>1887.8952199999999</v>
      </c>
      <c r="AN1301" s="41">
        <f t="shared" si="4269"/>
        <v>0</v>
      </c>
      <c r="AO1301" s="42">
        <f t="shared" si="4269"/>
        <v>1106.4781800000001</v>
      </c>
      <c r="AP1301" s="42">
        <f t="shared" si="4269"/>
        <v>1905.7660000000001</v>
      </c>
      <c r="AQ1301" s="42">
        <f t="shared" si="4269"/>
        <v>0</v>
      </c>
      <c r="AR1301" s="42">
        <f t="shared" si="4269"/>
        <v>0</v>
      </c>
      <c r="AS1301" s="42">
        <f t="shared" si="4269"/>
        <v>0</v>
      </c>
      <c r="AT1301" s="42">
        <f t="shared" si="4269"/>
        <v>0</v>
      </c>
      <c r="AU1301" s="42">
        <f t="shared" si="4081"/>
        <v>1905.7660000000001</v>
      </c>
      <c r="AV1301" s="42">
        <f t="shared" si="4082"/>
        <v>-121.26600000000008</v>
      </c>
      <c r="AW1301" s="42">
        <f t="shared" si="4083"/>
        <v>1784.5</v>
      </c>
      <c r="AX1301" s="42">
        <f t="shared" si="4084"/>
        <v>1875.8</v>
      </c>
      <c r="AY1301" s="42">
        <f t="shared" si="4085"/>
        <v>1875.8</v>
      </c>
      <c r="AZ1301" s="42">
        <f>AZ1302+AZ1304</f>
        <v>0</v>
      </c>
      <c r="BA1301" s="43">
        <f t="shared" si="4086"/>
        <v>99.062278369957269</v>
      </c>
      <c r="BB1301" s="20"/>
    </row>
    <row r="1302" spans="2:54" ht="31.2" x14ac:dyDescent="0.3">
      <c r="B1302" s="38" t="s">
        <v>562</v>
      </c>
      <c r="C1302" s="38" t="s">
        <v>94</v>
      </c>
      <c r="D1302" s="38" t="s">
        <v>172</v>
      </c>
      <c r="E1302" s="39" t="str">
        <f t="shared" si="4079"/>
        <v>0314</v>
      </c>
      <c r="F1302" s="38" t="s">
        <v>174</v>
      </c>
      <c r="G1302" s="39"/>
      <c r="H1302" s="40" t="s">
        <v>175</v>
      </c>
      <c r="I1302" s="18">
        <f t="shared" ref="I1302:S1302" si="4270">I1303</f>
        <v>338.2</v>
      </c>
      <c r="J1302" s="18">
        <f t="shared" si="4270"/>
        <v>338.2</v>
      </c>
      <c r="K1302" s="18">
        <f t="shared" si="4270"/>
        <v>338.2</v>
      </c>
      <c r="L1302" s="18">
        <f t="shared" si="4270"/>
        <v>0</v>
      </c>
      <c r="M1302" s="18">
        <f t="shared" si="4270"/>
        <v>0</v>
      </c>
      <c r="N1302" s="18">
        <f t="shared" si="4270"/>
        <v>0</v>
      </c>
      <c r="O1302" s="18">
        <f t="shared" si="4270"/>
        <v>0</v>
      </c>
      <c r="P1302" s="18">
        <f t="shared" si="4270"/>
        <v>0</v>
      </c>
      <c r="Q1302" s="18">
        <f t="shared" si="4270"/>
        <v>0</v>
      </c>
      <c r="R1302" s="18">
        <f t="shared" si="4270"/>
        <v>0</v>
      </c>
      <c r="S1302" s="18">
        <f t="shared" si="4270"/>
        <v>0</v>
      </c>
      <c r="T1302" s="18">
        <f t="shared" si="4080"/>
        <v>338.2</v>
      </c>
      <c r="U1302" s="18">
        <f t="shared" si="4036"/>
        <v>338.2</v>
      </c>
      <c r="V1302" s="18">
        <f t="shared" si="4037"/>
        <v>338.2</v>
      </c>
      <c r="W1302" s="18">
        <f t="shared" ref="W1302:AT1302" si="4271">W1303</f>
        <v>0</v>
      </c>
      <c r="X1302" s="18">
        <f t="shared" si="4271"/>
        <v>0</v>
      </c>
      <c r="Y1302" s="18">
        <f t="shared" si="4271"/>
        <v>0</v>
      </c>
      <c r="Z1302" s="18">
        <f t="shared" si="4271"/>
        <v>0</v>
      </c>
      <c r="AA1302" s="18">
        <f t="shared" si="4271"/>
        <v>0</v>
      </c>
      <c r="AB1302" s="18">
        <f t="shared" si="4271"/>
        <v>0</v>
      </c>
      <c r="AC1302" s="18">
        <f t="shared" si="4271"/>
        <v>0</v>
      </c>
      <c r="AD1302" s="18">
        <f t="shared" si="4271"/>
        <v>0</v>
      </c>
      <c r="AE1302" s="18">
        <f t="shared" si="4271"/>
        <v>0</v>
      </c>
      <c r="AF1302" s="41">
        <f t="shared" si="4271"/>
        <v>338.2</v>
      </c>
      <c r="AG1302" s="41">
        <f t="shared" si="4271"/>
        <v>0</v>
      </c>
      <c r="AH1302" s="41">
        <f t="shared" si="4271"/>
        <v>338.2</v>
      </c>
      <c r="AI1302" s="41">
        <f t="shared" si="4271"/>
        <v>0</v>
      </c>
      <c r="AJ1302" s="41">
        <f t="shared" si="4271"/>
        <v>0</v>
      </c>
      <c r="AK1302" s="41">
        <f t="shared" si="4271"/>
        <v>0</v>
      </c>
      <c r="AL1302" s="41">
        <f t="shared" si="4271"/>
        <v>338.17552999999998</v>
      </c>
      <c r="AM1302" s="41">
        <f t="shared" si="4271"/>
        <v>338.17552999999998</v>
      </c>
      <c r="AN1302" s="41">
        <f t="shared" si="4271"/>
        <v>0</v>
      </c>
      <c r="AO1302" s="14">
        <f t="shared" si="4271"/>
        <v>243.39321000000001</v>
      </c>
      <c r="AP1302" s="42">
        <f t="shared" si="4271"/>
        <v>338.2</v>
      </c>
      <c r="AQ1302" s="42">
        <f t="shared" si="4271"/>
        <v>0</v>
      </c>
      <c r="AR1302" s="42">
        <f t="shared" si="4271"/>
        <v>0</v>
      </c>
      <c r="AS1302" s="42">
        <f t="shared" si="4271"/>
        <v>0</v>
      </c>
      <c r="AT1302" s="42">
        <f t="shared" si="4271"/>
        <v>0</v>
      </c>
      <c r="AU1302" s="42">
        <f t="shared" si="4081"/>
        <v>338.2</v>
      </c>
      <c r="AV1302" s="42">
        <f t="shared" si="4082"/>
        <v>0</v>
      </c>
      <c r="AW1302" s="42">
        <f t="shared" si="4083"/>
        <v>338.2</v>
      </c>
      <c r="AX1302" s="42">
        <f t="shared" si="4084"/>
        <v>338.2</v>
      </c>
      <c r="AY1302" s="42">
        <f t="shared" si="4085"/>
        <v>338.2</v>
      </c>
      <c r="AZ1302" s="42">
        <f>AZ1303</f>
        <v>0</v>
      </c>
      <c r="BA1302" s="43">
        <f t="shared" si="4086"/>
        <v>99.992764636309872</v>
      </c>
      <c r="BB1302" s="20"/>
    </row>
    <row r="1303" spans="2:54" ht="31.2" x14ac:dyDescent="0.3">
      <c r="B1303" s="38" t="s">
        <v>562</v>
      </c>
      <c r="C1303" s="38" t="s">
        <v>94</v>
      </c>
      <c r="D1303" s="38" t="s">
        <v>172</v>
      </c>
      <c r="E1303" s="39" t="str">
        <f t="shared" si="4079"/>
        <v>0314</v>
      </c>
      <c r="F1303" s="38" t="s">
        <v>174</v>
      </c>
      <c r="G1303" s="38" t="s">
        <v>54</v>
      </c>
      <c r="H1303" s="40" t="s">
        <v>55</v>
      </c>
      <c r="I1303" s="18">
        <v>338.2</v>
      </c>
      <c r="J1303" s="18">
        <v>338.2</v>
      </c>
      <c r="K1303" s="18">
        <v>338.2</v>
      </c>
      <c r="L1303" s="18"/>
      <c r="M1303" s="18"/>
      <c r="N1303" s="18"/>
      <c r="O1303" s="18">
        <v>0</v>
      </c>
      <c r="P1303" s="18">
        <v>0</v>
      </c>
      <c r="Q1303" s="18">
        <v>0</v>
      </c>
      <c r="R1303" s="18">
        <v>0</v>
      </c>
      <c r="S1303" s="18"/>
      <c r="T1303" s="18">
        <f t="shared" si="4080"/>
        <v>338.2</v>
      </c>
      <c r="U1303" s="18">
        <f t="shared" si="4036"/>
        <v>338.2</v>
      </c>
      <c r="V1303" s="18">
        <f t="shared" si="4037"/>
        <v>338.2</v>
      </c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41">
        <v>338.2</v>
      </c>
      <c r="AG1303" s="41"/>
      <c r="AH1303" s="41">
        <f>AF1303</f>
        <v>338.2</v>
      </c>
      <c r="AI1303" s="41">
        <f>AG1303</f>
        <v>0</v>
      </c>
      <c r="AJ1303" s="41">
        <v>0</v>
      </c>
      <c r="AK1303" s="41">
        <v>0</v>
      </c>
      <c r="AL1303" s="41">
        <v>338.17552999999998</v>
      </c>
      <c r="AM1303" s="41">
        <f>AL1303</f>
        <v>338.17552999999998</v>
      </c>
      <c r="AN1303" s="41">
        <v>0</v>
      </c>
      <c r="AO1303" s="42">
        <v>243.39321000000001</v>
      </c>
      <c r="AP1303" s="42">
        <v>338.2</v>
      </c>
      <c r="AQ1303" s="42">
        <v>0</v>
      </c>
      <c r="AR1303" s="42">
        <v>0</v>
      </c>
      <c r="AS1303" s="42">
        <v>0</v>
      </c>
      <c r="AT1303" s="42">
        <v>0</v>
      </c>
      <c r="AU1303" s="42">
        <f t="shared" si="4081"/>
        <v>338.2</v>
      </c>
      <c r="AV1303" s="42">
        <f t="shared" si="4082"/>
        <v>0</v>
      </c>
      <c r="AW1303" s="42">
        <f t="shared" si="4083"/>
        <v>338.2</v>
      </c>
      <c r="AX1303" s="42">
        <f t="shared" si="4084"/>
        <v>338.2</v>
      </c>
      <c r="AY1303" s="42">
        <f t="shared" si="4085"/>
        <v>338.2</v>
      </c>
      <c r="AZ1303" s="42"/>
      <c r="BA1303" s="43">
        <f t="shared" si="4086"/>
        <v>99.992764636309872</v>
      </c>
      <c r="BB1303" s="44"/>
    </row>
    <row r="1304" spans="2:54" ht="46.8" x14ac:dyDescent="0.3">
      <c r="B1304" s="38" t="s">
        <v>562</v>
      </c>
      <c r="C1304" s="38" t="s">
        <v>94</v>
      </c>
      <c r="D1304" s="38" t="s">
        <v>172</v>
      </c>
      <c r="E1304" s="39" t="str">
        <f t="shared" si="4079"/>
        <v>0314</v>
      </c>
      <c r="F1304" s="38" t="s">
        <v>507</v>
      </c>
      <c r="G1304" s="39"/>
      <c r="H1304" s="40" t="s">
        <v>508</v>
      </c>
      <c r="I1304" s="18">
        <f t="shared" ref="I1304:S1304" si="4272">I1305+I1306</f>
        <v>1446.3</v>
      </c>
      <c r="J1304" s="18">
        <f t="shared" si="4272"/>
        <v>1537.6</v>
      </c>
      <c r="K1304" s="18">
        <f t="shared" si="4272"/>
        <v>1537.6</v>
      </c>
      <c r="L1304" s="18">
        <f t="shared" si="4272"/>
        <v>0</v>
      </c>
      <c r="M1304" s="18">
        <f t="shared" si="4272"/>
        <v>0</v>
      </c>
      <c r="N1304" s="18">
        <f t="shared" si="4272"/>
        <v>0</v>
      </c>
      <c r="O1304" s="18">
        <f t="shared" si="4272"/>
        <v>0</v>
      </c>
      <c r="P1304" s="18">
        <f t="shared" si="4272"/>
        <v>0</v>
      </c>
      <c r="Q1304" s="18">
        <f t="shared" si="4272"/>
        <v>0</v>
      </c>
      <c r="R1304" s="18">
        <f t="shared" si="4272"/>
        <v>0</v>
      </c>
      <c r="S1304" s="18">
        <f t="shared" si="4272"/>
        <v>0</v>
      </c>
      <c r="T1304" s="18">
        <f t="shared" si="4080"/>
        <v>1446.3</v>
      </c>
      <c r="U1304" s="18">
        <f t="shared" si="4036"/>
        <v>1537.6</v>
      </c>
      <c r="V1304" s="18">
        <f t="shared" si="4037"/>
        <v>1537.6</v>
      </c>
      <c r="W1304" s="18">
        <f t="shared" ref="W1304:AT1304" si="4273">W1305+W1306</f>
        <v>0</v>
      </c>
      <c r="X1304" s="18">
        <f t="shared" si="4273"/>
        <v>0</v>
      </c>
      <c r="Y1304" s="18">
        <f t="shared" si="4273"/>
        <v>0</v>
      </c>
      <c r="Z1304" s="18">
        <f t="shared" si="4273"/>
        <v>0</v>
      </c>
      <c r="AA1304" s="18">
        <f t="shared" si="4273"/>
        <v>0</v>
      </c>
      <c r="AB1304" s="18">
        <f t="shared" si="4273"/>
        <v>0</v>
      </c>
      <c r="AC1304" s="18">
        <f t="shared" si="4273"/>
        <v>0</v>
      </c>
      <c r="AD1304" s="18">
        <f t="shared" si="4273"/>
        <v>0</v>
      </c>
      <c r="AE1304" s="18">
        <f t="shared" si="4273"/>
        <v>0</v>
      </c>
      <c r="AF1304" s="41">
        <f t="shared" si="4273"/>
        <v>1567.566</v>
      </c>
      <c r="AG1304" s="41">
        <f t="shared" si="4273"/>
        <v>0</v>
      </c>
      <c r="AH1304" s="41">
        <f t="shared" si="4273"/>
        <v>1567.566</v>
      </c>
      <c r="AI1304" s="41">
        <f t="shared" si="4273"/>
        <v>0</v>
      </c>
      <c r="AJ1304" s="41">
        <f t="shared" si="4273"/>
        <v>0</v>
      </c>
      <c r="AK1304" s="41">
        <f t="shared" si="4273"/>
        <v>0</v>
      </c>
      <c r="AL1304" s="41">
        <f t="shared" si="4273"/>
        <v>1549.7196899999999</v>
      </c>
      <c r="AM1304" s="41">
        <f t="shared" si="4273"/>
        <v>1549.7196899999999</v>
      </c>
      <c r="AN1304" s="41">
        <f t="shared" si="4273"/>
        <v>0</v>
      </c>
      <c r="AO1304" s="14">
        <f t="shared" si="4273"/>
        <v>863.08497</v>
      </c>
      <c r="AP1304" s="42">
        <f t="shared" si="4273"/>
        <v>1567.566</v>
      </c>
      <c r="AQ1304" s="42">
        <f t="shared" si="4273"/>
        <v>0</v>
      </c>
      <c r="AR1304" s="42">
        <f t="shared" si="4273"/>
        <v>0</v>
      </c>
      <c r="AS1304" s="42">
        <f t="shared" si="4273"/>
        <v>0</v>
      </c>
      <c r="AT1304" s="42">
        <f t="shared" si="4273"/>
        <v>0</v>
      </c>
      <c r="AU1304" s="42">
        <f t="shared" si="4081"/>
        <v>1567.566</v>
      </c>
      <c r="AV1304" s="42">
        <f t="shared" si="4082"/>
        <v>-121.26600000000008</v>
      </c>
      <c r="AW1304" s="42">
        <f t="shared" si="4083"/>
        <v>1446.3</v>
      </c>
      <c r="AX1304" s="42">
        <f t="shared" si="4084"/>
        <v>1537.6</v>
      </c>
      <c r="AY1304" s="42">
        <f t="shared" si="4085"/>
        <v>1537.6</v>
      </c>
      <c r="AZ1304" s="42">
        <f>AZ1305+AZ1306</f>
        <v>0</v>
      </c>
      <c r="BA1304" s="43">
        <f t="shared" si="4086"/>
        <v>98.861527361527351</v>
      </c>
      <c r="BB1304" s="20"/>
    </row>
    <row r="1305" spans="2:54" ht="78" x14ac:dyDescent="0.3">
      <c r="B1305" s="38" t="s">
        <v>562</v>
      </c>
      <c r="C1305" s="38" t="s">
        <v>94</v>
      </c>
      <c r="D1305" s="38" t="s">
        <v>172</v>
      </c>
      <c r="E1305" s="39" t="str">
        <f t="shared" si="4079"/>
        <v>0314</v>
      </c>
      <c r="F1305" s="38" t="s">
        <v>507</v>
      </c>
      <c r="G1305" s="38" t="s">
        <v>66</v>
      </c>
      <c r="H1305" s="40" t="s">
        <v>67</v>
      </c>
      <c r="I1305" s="18">
        <v>1048.8</v>
      </c>
      <c r="J1305" s="18">
        <v>1140</v>
      </c>
      <c r="K1305" s="18">
        <v>1140</v>
      </c>
      <c r="L1305" s="18"/>
      <c r="M1305" s="18"/>
      <c r="N1305" s="18"/>
      <c r="O1305" s="18">
        <v>0</v>
      </c>
      <c r="P1305" s="18">
        <v>0</v>
      </c>
      <c r="Q1305" s="18">
        <v>0</v>
      </c>
      <c r="R1305" s="18">
        <v>0</v>
      </c>
      <c r="S1305" s="18"/>
      <c r="T1305" s="18">
        <f t="shared" si="4080"/>
        <v>1048.8</v>
      </c>
      <c r="U1305" s="18">
        <f t="shared" si="4036"/>
        <v>1140</v>
      </c>
      <c r="V1305" s="18">
        <f t="shared" si="4037"/>
        <v>1140</v>
      </c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41">
        <v>1120.066</v>
      </c>
      <c r="AG1305" s="41"/>
      <c r="AH1305" s="41">
        <f t="shared" ref="AH1305:AH1306" si="4274">AF1305</f>
        <v>1120.066</v>
      </c>
      <c r="AI1305" s="41">
        <f t="shared" ref="AI1305:AI1306" si="4275">AG1305</f>
        <v>0</v>
      </c>
      <c r="AJ1305" s="41">
        <v>0</v>
      </c>
      <c r="AK1305" s="41">
        <v>0</v>
      </c>
      <c r="AL1305" s="41">
        <v>1107.86187</v>
      </c>
      <c r="AM1305" s="41">
        <f t="shared" ref="AM1305:AM1306" si="4276">AL1305</f>
        <v>1107.86187</v>
      </c>
      <c r="AN1305" s="41">
        <v>0</v>
      </c>
      <c r="AO1305" s="42">
        <v>667.25846000000001</v>
      </c>
      <c r="AP1305" s="42">
        <v>1120.066</v>
      </c>
      <c r="AQ1305" s="42">
        <v>0</v>
      </c>
      <c r="AR1305" s="42">
        <v>0</v>
      </c>
      <c r="AS1305" s="42">
        <v>0</v>
      </c>
      <c r="AT1305" s="42">
        <v>0</v>
      </c>
      <c r="AU1305" s="42">
        <f t="shared" si="4081"/>
        <v>1120.066</v>
      </c>
      <c r="AV1305" s="42">
        <f t="shared" si="4082"/>
        <v>-71.266000000000076</v>
      </c>
      <c r="AW1305" s="42">
        <f t="shared" si="4083"/>
        <v>1048.8</v>
      </c>
      <c r="AX1305" s="42">
        <f t="shared" si="4084"/>
        <v>1140</v>
      </c>
      <c r="AY1305" s="42">
        <f t="shared" si="4085"/>
        <v>1140</v>
      </c>
      <c r="AZ1305" s="42"/>
      <c r="BA1305" s="43">
        <f t="shared" si="4086"/>
        <v>98.910409743711526</v>
      </c>
      <c r="BB1305" s="44"/>
    </row>
    <row r="1306" spans="2:54" ht="31.2" x14ac:dyDescent="0.3">
      <c r="B1306" s="38" t="s">
        <v>562</v>
      </c>
      <c r="C1306" s="38" t="s">
        <v>94</v>
      </c>
      <c r="D1306" s="38" t="s">
        <v>172</v>
      </c>
      <c r="E1306" s="39" t="str">
        <f t="shared" si="4079"/>
        <v>0314</v>
      </c>
      <c r="F1306" s="38" t="s">
        <v>507</v>
      </c>
      <c r="G1306" s="38" t="s">
        <v>54</v>
      </c>
      <c r="H1306" s="40" t="s">
        <v>55</v>
      </c>
      <c r="I1306" s="18">
        <v>397.5</v>
      </c>
      <c r="J1306" s="18">
        <v>397.6</v>
      </c>
      <c r="K1306" s="18">
        <v>397.6</v>
      </c>
      <c r="L1306" s="18"/>
      <c r="M1306" s="18"/>
      <c r="N1306" s="18"/>
      <c r="O1306" s="18">
        <v>0</v>
      </c>
      <c r="P1306" s="18">
        <v>0</v>
      </c>
      <c r="Q1306" s="18">
        <v>0</v>
      </c>
      <c r="R1306" s="18">
        <v>0</v>
      </c>
      <c r="S1306" s="18"/>
      <c r="T1306" s="18">
        <f t="shared" si="4080"/>
        <v>397.5</v>
      </c>
      <c r="U1306" s="18">
        <f t="shared" si="4036"/>
        <v>397.6</v>
      </c>
      <c r="V1306" s="18">
        <f t="shared" si="4037"/>
        <v>397.6</v>
      </c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41">
        <v>447.5</v>
      </c>
      <c r="AG1306" s="41"/>
      <c r="AH1306" s="41">
        <f t="shared" si="4274"/>
        <v>447.5</v>
      </c>
      <c r="AI1306" s="41">
        <f t="shared" si="4275"/>
        <v>0</v>
      </c>
      <c r="AJ1306" s="41">
        <v>0</v>
      </c>
      <c r="AK1306" s="41">
        <v>0</v>
      </c>
      <c r="AL1306" s="41">
        <v>441.85782</v>
      </c>
      <c r="AM1306" s="41">
        <f t="shared" si="4276"/>
        <v>441.85782</v>
      </c>
      <c r="AN1306" s="41">
        <v>0</v>
      </c>
      <c r="AO1306" s="14">
        <v>195.82651000000001</v>
      </c>
      <c r="AP1306" s="42">
        <v>447.5</v>
      </c>
      <c r="AQ1306" s="42">
        <v>0</v>
      </c>
      <c r="AR1306" s="42">
        <v>0</v>
      </c>
      <c r="AS1306" s="42">
        <v>0</v>
      </c>
      <c r="AT1306" s="42">
        <v>0</v>
      </c>
      <c r="AU1306" s="42">
        <f t="shared" si="4081"/>
        <v>447.5</v>
      </c>
      <c r="AV1306" s="42">
        <f t="shared" si="4082"/>
        <v>-50</v>
      </c>
      <c r="AW1306" s="42">
        <f t="shared" si="4083"/>
        <v>397.5</v>
      </c>
      <c r="AX1306" s="42">
        <f t="shared" si="4084"/>
        <v>397.6</v>
      </c>
      <c r="AY1306" s="42">
        <f t="shared" si="4085"/>
        <v>397.6</v>
      </c>
      <c r="AZ1306" s="42"/>
      <c r="BA1306" s="43">
        <f t="shared" si="4086"/>
        <v>98.739177653631288</v>
      </c>
      <c r="BB1306" s="44"/>
    </row>
    <row r="1307" spans="2:54" s="21" customFormat="1" x14ac:dyDescent="0.3">
      <c r="B1307" s="22" t="s">
        <v>562</v>
      </c>
      <c r="C1307" s="22" t="s">
        <v>84</v>
      </c>
      <c r="D1307" s="22"/>
      <c r="E1307" s="23" t="str">
        <f t="shared" si="4079"/>
        <v>04</v>
      </c>
      <c r="F1307" s="22"/>
      <c r="G1307" s="23"/>
      <c r="H1307" s="24" t="s">
        <v>85</v>
      </c>
      <c r="I1307" s="25">
        <f t="shared" ref="I1307:S1307" si="4277">I1308+I1330</f>
        <v>19584.7</v>
      </c>
      <c r="J1307" s="25">
        <f t="shared" si="4277"/>
        <v>19584.7</v>
      </c>
      <c r="K1307" s="25">
        <f t="shared" si="4277"/>
        <v>19584.7</v>
      </c>
      <c r="L1307" s="25">
        <f t="shared" si="4277"/>
        <v>0</v>
      </c>
      <c r="M1307" s="25">
        <f t="shared" si="4277"/>
        <v>0</v>
      </c>
      <c r="N1307" s="25">
        <f t="shared" si="4277"/>
        <v>0</v>
      </c>
      <c r="O1307" s="25">
        <f t="shared" si="4277"/>
        <v>0</v>
      </c>
      <c r="P1307" s="25">
        <f t="shared" si="4277"/>
        <v>0</v>
      </c>
      <c r="Q1307" s="25">
        <f t="shared" si="4277"/>
        <v>-1362.6759999999999</v>
      </c>
      <c r="R1307" s="25">
        <f t="shared" si="4277"/>
        <v>0</v>
      </c>
      <c r="S1307" s="25">
        <f t="shared" si="4277"/>
        <v>4976.5875599999999</v>
      </c>
      <c r="T1307" s="25">
        <f t="shared" si="4080"/>
        <v>23198.611560000001</v>
      </c>
      <c r="U1307" s="25">
        <f t="shared" si="4036"/>
        <v>19584.7</v>
      </c>
      <c r="V1307" s="25">
        <f t="shared" si="4037"/>
        <v>19584.7</v>
      </c>
      <c r="W1307" s="25">
        <f t="shared" ref="W1307:AT1307" si="4278">W1308+W1330</f>
        <v>0</v>
      </c>
      <c r="X1307" s="25">
        <f t="shared" si="4278"/>
        <v>0</v>
      </c>
      <c r="Y1307" s="25">
        <f t="shared" si="4278"/>
        <v>0</v>
      </c>
      <c r="Z1307" s="25">
        <f t="shared" si="4278"/>
        <v>4976.5875599999999</v>
      </c>
      <c r="AA1307" s="25">
        <f t="shared" si="4278"/>
        <v>0</v>
      </c>
      <c r="AB1307" s="25">
        <f t="shared" si="4278"/>
        <v>0</v>
      </c>
      <c r="AC1307" s="25">
        <f t="shared" si="4278"/>
        <v>0</v>
      </c>
      <c r="AD1307" s="25">
        <f t="shared" si="4278"/>
        <v>0</v>
      </c>
      <c r="AE1307" s="25">
        <f t="shared" si="4278"/>
        <v>0</v>
      </c>
      <c r="AF1307" s="26">
        <f t="shared" si="4278"/>
        <v>50770.874239999997</v>
      </c>
      <c r="AG1307" s="26">
        <f t="shared" si="4278"/>
        <v>0</v>
      </c>
      <c r="AH1307" s="26">
        <f t="shared" si="4278"/>
        <v>0</v>
      </c>
      <c r="AI1307" s="26">
        <f t="shared" si="4278"/>
        <v>0</v>
      </c>
      <c r="AJ1307" s="26">
        <f t="shared" si="4278"/>
        <v>0</v>
      </c>
      <c r="AK1307" s="26">
        <f t="shared" si="4278"/>
        <v>0</v>
      </c>
      <c r="AL1307" s="26">
        <f t="shared" si="4278"/>
        <v>49842.014719999999</v>
      </c>
      <c r="AM1307" s="26">
        <f t="shared" si="4278"/>
        <v>0</v>
      </c>
      <c r="AN1307" s="26">
        <f t="shared" si="4278"/>
        <v>0</v>
      </c>
      <c r="AO1307" s="27">
        <f t="shared" si="4278"/>
        <v>4208.4426700000004</v>
      </c>
      <c r="AP1307" s="27">
        <f t="shared" si="4278"/>
        <v>25304.252240000002</v>
      </c>
      <c r="AQ1307" s="27">
        <f t="shared" si="4278"/>
        <v>0</v>
      </c>
      <c r="AR1307" s="27">
        <f t="shared" si="4278"/>
        <v>0</v>
      </c>
      <c r="AS1307" s="27">
        <f t="shared" si="4278"/>
        <v>0</v>
      </c>
      <c r="AT1307" s="27">
        <f t="shared" si="4278"/>
        <v>0</v>
      </c>
      <c r="AU1307" s="27">
        <f t="shared" si="4081"/>
        <v>25304.252240000002</v>
      </c>
      <c r="AV1307" s="27">
        <f t="shared" si="4082"/>
        <v>-2105.6406800000004</v>
      </c>
      <c r="AW1307" s="27">
        <f t="shared" si="4083"/>
        <v>28175.199120000001</v>
      </c>
      <c r="AX1307" s="27">
        <f t="shared" si="4084"/>
        <v>19584.7</v>
      </c>
      <c r="AY1307" s="27">
        <f t="shared" si="4085"/>
        <v>19584.7</v>
      </c>
      <c r="AZ1307" s="27">
        <f>AZ1308+AZ1330</f>
        <v>0</v>
      </c>
      <c r="BA1307" s="28">
        <f t="shared" si="4086"/>
        <v>98.170487442053556</v>
      </c>
      <c r="BB1307" s="20"/>
    </row>
    <row r="1308" spans="2:54" s="30" customFormat="1" x14ac:dyDescent="0.3">
      <c r="B1308" s="31" t="s">
        <v>562</v>
      </c>
      <c r="C1308" s="31" t="s">
        <v>84</v>
      </c>
      <c r="D1308" s="31" t="s">
        <v>86</v>
      </c>
      <c r="E1308" s="29" t="str">
        <f t="shared" si="4079"/>
        <v>0409</v>
      </c>
      <c r="F1308" s="31"/>
      <c r="G1308" s="31"/>
      <c r="H1308" s="32" t="s">
        <v>87</v>
      </c>
      <c r="I1308" s="33">
        <f t="shared" ref="I1308:N1308" si="4279">I1309+I1314</f>
        <v>18480.7</v>
      </c>
      <c r="J1308" s="33">
        <f t="shared" si="4279"/>
        <v>18480.7</v>
      </c>
      <c r="K1308" s="33">
        <f t="shared" si="4279"/>
        <v>18480.7</v>
      </c>
      <c r="L1308" s="33">
        <f t="shared" si="4279"/>
        <v>0</v>
      </c>
      <c r="M1308" s="33">
        <f t="shared" si="4279"/>
        <v>0</v>
      </c>
      <c r="N1308" s="33">
        <f t="shared" si="4279"/>
        <v>0</v>
      </c>
      <c r="O1308" s="33">
        <f>O1309+O1314+O1323</f>
        <v>0</v>
      </c>
      <c r="P1308" s="33">
        <f>P1309+P1314+P1323</f>
        <v>0</v>
      </c>
      <c r="Q1308" s="33">
        <f>Q1309+Q1314+Q1323</f>
        <v>-1362.6759999999999</v>
      </c>
      <c r="R1308" s="33">
        <f>R1309+R1314+R1323</f>
        <v>0</v>
      </c>
      <c r="S1308" s="33">
        <f>S1309+S1314+S1323</f>
        <v>4976.5875599999999</v>
      </c>
      <c r="T1308" s="33">
        <f t="shared" si="4080"/>
        <v>22094.611560000001</v>
      </c>
      <c r="U1308" s="33">
        <f t="shared" si="4036"/>
        <v>18480.7</v>
      </c>
      <c r="V1308" s="33">
        <f t="shared" si="4037"/>
        <v>18480.7</v>
      </c>
      <c r="W1308" s="33">
        <f t="shared" ref="W1308:AT1308" si="4280">W1309+W1314+W1323</f>
        <v>0</v>
      </c>
      <c r="X1308" s="33">
        <f t="shared" si="4280"/>
        <v>0</v>
      </c>
      <c r="Y1308" s="33">
        <f t="shared" si="4280"/>
        <v>0</v>
      </c>
      <c r="Z1308" s="33">
        <f t="shared" si="4280"/>
        <v>4976.5875599999999</v>
      </c>
      <c r="AA1308" s="33">
        <f t="shared" si="4280"/>
        <v>0</v>
      </c>
      <c r="AB1308" s="33">
        <f t="shared" si="4280"/>
        <v>0</v>
      </c>
      <c r="AC1308" s="33">
        <f t="shared" si="4280"/>
        <v>0</v>
      </c>
      <c r="AD1308" s="33">
        <f t="shared" si="4280"/>
        <v>0</v>
      </c>
      <c r="AE1308" s="33">
        <f t="shared" si="4280"/>
        <v>0</v>
      </c>
      <c r="AF1308" s="34">
        <f t="shared" si="4280"/>
        <v>48817.124239999997</v>
      </c>
      <c r="AG1308" s="34">
        <f t="shared" si="4280"/>
        <v>0</v>
      </c>
      <c r="AH1308" s="34">
        <f t="shared" si="4280"/>
        <v>0</v>
      </c>
      <c r="AI1308" s="34">
        <f t="shared" si="4280"/>
        <v>0</v>
      </c>
      <c r="AJ1308" s="34">
        <f t="shared" si="4280"/>
        <v>0</v>
      </c>
      <c r="AK1308" s="34">
        <f t="shared" si="4280"/>
        <v>0</v>
      </c>
      <c r="AL1308" s="34">
        <f t="shared" si="4280"/>
        <v>47888.264719999999</v>
      </c>
      <c r="AM1308" s="34">
        <f t="shared" si="4280"/>
        <v>0</v>
      </c>
      <c r="AN1308" s="34">
        <f t="shared" si="4280"/>
        <v>0</v>
      </c>
      <c r="AO1308" s="35">
        <f t="shared" si="4280"/>
        <v>3070.1926700000004</v>
      </c>
      <c r="AP1308" s="36">
        <f t="shared" si="4280"/>
        <v>23934.252240000002</v>
      </c>
      <c r="AQ1308" s="36">
        <f t="shared" si="4280"/>
        <v>0</v>
      </c>
      <c r="AR1308" s="36">
        <f t="shared" si="4280"/>
        <v>0</v>
      </c>
      <c r="AS1308" s="36">
        <f t="shared" si="4280"/>
        <v>0</v>
      </c>
      <c r="AT1308" s="36">
        <f t="shared" si="4280"/>
        <v>0</v>
      </c>
      <c r="AU1308" s="36">
        <f t="shared" si="4081"/>
        <v>23934.252240000002</v>
      </c>
      <c r="AV1308" s="36">
        <f t="shared" si="4082"/>
        <v>-1839.6406800000004</v>
      </c>
      <c r="AW1308" s="36">
        <f t="shared" si="4083"/>
        <v>27071.199120000001</v>
      </c>
      <c r="AX1308" s="36">
        <f t="shared" si="4084"/>
        <v>18480.7</v>
      </c>
      <c r="AY1308" s="36">
        <f t="shared" si="4085"/>
        <v>18480.7</v>
      </c>
      <c r="AZ1308" s="36">
        <f>AZ1309+AZ1314+AZ1323</f>
        <v>0</v>
      </c>
      <c r="BA1308" s="37">
        <f t="shared" si="4086"/>
        <v>98.09726702573991</v>
      </c>
      <c r="BB1308" s="20"/>
    </row>
    <row r="1309" spans="2:54" ht="31.2" x14ac:dyDescent="0.3">
      <c r="B1309" s="38" t="s">
        <v>562</v>
      </c>
      <c r="C1309" s="38" t="s">
        <v>84</v>
      </c>
      <c r="D1309" s="38" t="s">
        <v>86</v>
      </c>
      <c r="E1309" s="39" t="str">
        <f t="shared" si="4079"/>
        <v>0409</v>
      </c>
      <c r="F1309" s="38" t="s">
        <v>96</v>
      </c>
      <c r="G1309" s="39"/>
      <c r="H1309" s="40" t="s">
        <v>97</v>
      </c>
      <c r="I1309" s="18">
        <f t="shared" ref="I1309:I1315" si="4281">I1310</f>
        <v>2314.4</v>
      </c>
      <c r="J1309" s="18">
        <f t="shared" ref="J1309:J1315" si="4282">J1310</f>
        <v>2314.4</v>
      </c>
      <c r="K1309" s="18">
        <f t="shared" ref="K1309:K1315" si="4283">K1310</f>
        <v>2314.4</v>
      </c>
      <c r="L1309" s="18">
        <f t="shared" ref="L1309:L1315" si="4284">L1310</f>
        <v>0</v>
      </c>
      <c r="M1309" s="18">
        <f t="shared" ref="M1309:M1315" si="4285">M1310</f>
        <v>0</v>
      </c>
      <c r="N1309" s="18">
        <f t="shared" ref="N1309:N1315" si="4286">N1310</f>
        <v>0</v>
      </c>
      <c r="O1309" s="18">
        <f t="shared" ref="O1309:O1315" si="4287">O1310</f>
        <v>0</v>
      </c>
      <c r="P1309" s="18">
        <f t="shared" ref="P1309:P1315" si="4288">P1310</f>
        <v>0</v>
      </c>
      <c r="Q1309" s="18">
        <f t="shared" ref="Q1309:Q1315" si="4289">Q1310</f>
        <v>-1362.6759999999999</v>
      </c>
      <c r="R1309" s="18">
        <f t="shared" ref="R1309:R1315" si="4290">R1310</f>
        <v>0</v>
      </c>
      <c r="S1309" s="18">
        <f t="shared" ref="S1309:S1315" si="4291">S1310</f>
        <v>1737.7349999999999</v>
      </c>
      <c r="T1309" s="18">
        <f t="shared" si="4080"/>
        <v>2689.4590000000003</v>
      </c>
      <c r="U1309" s="18">
        <f t="shared" si="4036"/>
        <v>2314.4</v>
      </c>
      <c r="V1309" s="18">
        <f t="shared" si="4037"/>
        <v>2314.4</v>
      </c>
      <c r="W1309" s="18">
        <f t="shared" ref="W1309:W1315" si="4292">W1310</f>
        <v>0</v>
      </c>
      <c r="X1309" s="18">
        <f t="shared" ref="X1309:X1315" si="4293">X1310</f>
        <v>0</v>
      </c>
      <c r="Y1309" s="18">
        <f t="shared" ref="Y1309:Y1315" si="4294">Y1310</f>
        <v>0</v>
      </c>
      <c r="Z1309" s="18">
        <f t="shared" ref="Z1309:Z1315" si="4295">Z1310</f>
        <v>1737.7349999999999</v>
      </c>
      <c r="AA1309" s="18">
        <f t="shared" ref="AA1309:AA1315" si="4296">AA1310</f>
        <v>0</v>
      </c>
      <c r="AB1309" s="18">
        <f t="shared" ref="AB1309:AB1315" si="4297">AB1310</f>
        <v>0</v>
      </c>
      <c r="AC1309" s="18">
        <f t="shared" ref="AC1309:AC1315" si="4298">AC1310</f>
        <v>0</v>
      </c>
      <c r="AD1309" s="18">
        <f t="shared" ref="AD1309:AD1315" si="4299">AD1310</f>
        <v>0</v>
      </c>
      <c r="AE1309" s="18"/>
      <c r="AF1309" s="41">
        <f t="shared" ref="AF1309:AF1315" si="4300">AF1310</f>
        <v>2459.8790600000002</v>
      </c>
      <c r="AG1309" s="41">
        <f t="shared" ref="AG1309:AG1315" si="4301">AG1310</f>
        <v>0</v>
      </c>
      <c r="AH1309" s="41">
        <f t="shared" ref="AH1309:AH1315" si="4302">AH1310</f>
        <v>0</v>
      </c>
      <c r="AI1309" s="41">
        <f t="shared" ref="AI1309:AI1315" si="4303">AI1310</f>
        <v>0</v>
      </c>
      <c r="AJ1309" s="41">
        <f t="shared" ref="AJ1309:AJ1315" si="4304">AJ1310</f>
        <v>0</v>
      </c>
      <c r="AK1309" s="41">
        <f t="shared" ref="AK1309:AK1315" si="4305">AK1310</f>
        <v>0</v>
      </c>
      <c r="AL1309" s="41">
        <f t="shared" ref="AL1309:AL1315" si="4306">AL1310</f>
        <v>2459.8790600000002</v>
      </c>
      <c r="AM1309" s="41">
        <f t="shared" ref="AM1309:AM1315" si="4307">AM1310</f>
        <v>0</v>
      </c>
      <c r="AN1309" s="41">
        <f t="shared" ref="AN1309:AN1315" si="4308">AN1310</f>
        <v>0</v>
      </c>
      <c r="AO1309" s="42">
        <f t="shared" ref="AO1309:AO1315" si="4309">AO1310</f>
        <v>1700.5166200000001</v>
      </c>
      <c r="AP1309" s="42">
        <f t="shared" ref="AP1309:AP1315" si="4310">AP1310</f>
        <v>2499.9589999999998</v>
      </c>
      <c r="AQ1309" s="42">
        <f t="shared" ref="AQ1309:AQ1315" si="4311">AQ1310</f>
        <v>0</v>
      </c>
      <c r="AR1309" s="42">
        <f t="shared" ref="AR1309:AR1315" si="4312">AR1310</f>
        <v>0</v>
      </c>
      <c r="AS1309" s="42">
        <f t="shared" ref="AS1309:AS1315" si="4313">AS1310</f>
        <v>0</v>
      </c>
      <c r="AT1309" s="42">
        <f t="shared" ref="AT1309:AT1315" si="4314">AT1310</f>
        <v>0</v>
      </c>
      <c r="AU1309" s="42">
        <f t="shared" si="4081"/>
        <v>2499.9589999999998</v>
      </c>
      <c r="AV1309" s="42">
        <f t="shared" si="4082"/>
        <v>189.50000000000045</v>
      </c>
      <c r="AW1309" s="42">
        <f t="shared" si="4083"/>
        <v>4427.1940000000004</v>
      </c>
      <c r="AX1309" s="42">
        <f t="shared" si="4084"/>
        <v>2314.4</v>
      </c>
      <c r="AY1309" s="42">
        <f t="shared" si="4085"/>
        <v>2314.4</v>
      </c>
      <c r="AZ1309" s="42">
        <f t="shared" ref="AZ1309:AZ1315" si="4315">AZ1310</f>
        <v>0</v>
      </c>
      <c r="BA1309" s="43">
        <f t="shared" si="4086"/>
        <v>100</v>
      </c>
      <c r="BB1309" s="20"/>
    </row>
    <row r="1310" spans="2:54" x14ac:dyDescent="0.3">
      <c r="B1310" s="38" t="s">
        <v>562</v>
      </c>
      <c r="C1310" s="38" t="s">
        <v>84</v>
      </c>
      <c r="D1310" s="38" t="s">
        <v>86</v>
      </c>
      <c r="E1310" s="39" t="str">
        <f t="shared" si="4079"/>
        <v>0409</v>
      </c>
      <c r="F1310" s="38" t="s">
        <v>98</v>
      </c>
      <c r="G1310" s="39"/>
      <c r="H1310" s="40" t="s">
        <v>49</v>
      </c>
      <c r="I1310" s="18">
        <f t="shared" si="4281"/>
        <v>2314.4</v>
      </c>
      <c r="J1310" s="18">
        <f t="shared" si="4282"/>
        <v>2314.4</v>
      </c>
      <c r="K1310" s="18">
        <f t="shared" si="4283"/>
        <v>2314.4</v>
      </c>
      <c r="L1310" s="18">
        <f t="shared" si="4284"/>
        <v>0</v>
      </c>
      <c r="M1310" s="18">
        <f t="shared" si="4285"/>
        <v>0</v>
      </c>
      <c r="N1310" s="18">
        <f t="shared" si="4286"/>
        <v>0</v>
      </c>
      <c r="O1310" s="18">
        <f t="shared" si="4287"/>
        <v>0</v>
      </c>
      <c r="P1310" s="18">
        <f t="shared" si="4288"/>
        <v>0</v>
      </c>
      <c r="Q1310" s="18">
        <f t="shared" si="4289"/>
        <v>-1362.6759999999999</v>
      </c>
      <c r="R1310" s="18">
        <f t="shared" si="4290"/>
        <v>0</v>
      </c>
      <c r="S1310" s="18">
        <f t="shared" si="4291"/>
        <v>1737.7349999999999</v>
      </c>
      <c r="T1310" s="18">
        <f t="shared" si="4080"/>
        <v>2689.4590000000003</v>
      </c>
      <c r="U1310" s="18">
        <f t="shared" si="4036"/>
        <v>2314.4</v>
      </c>
      <c r="V1310" s="18">
        <f t="shared" si="4037"/>
        <v>2314.4</v>
      </c>
      <c r="W1310" s="18">
        <f t="shared" si="4292"/>
        <v>0</v>
      </c>
      <c r="X1310" s="18">
        <f t="shared" si="4293"/>
        <v>0</v>
      </c>
      <c r="Y1310" s="18">
        <f t="shared" si="4294"/>
        <v>0</v>
      </c>
      <c r="Z1310" s="18">
        <f t="shared" si="4295"/>
        <v>1737.7349999999999</v>
      </c>
      <c r="AA1310" s="18">
        <f t="shared" si="4296"/>
        <v>0</v>
      </c>
      <c r="AB1310" s="18">
        <f t="shared" si="4297"/>
        <v>0</v>
      </c>
      <c r="AC1310" s="18">
        <f t="shared" si="4298"/>
        <v>0</v>
      </c>
      <c r="AD1310" s="18">
        <f t="shared" si="4299"/>
        <v>0</v>
      </c>
      <c r="AE1310" s="18"/>
      <c r="AF1310" s="41">
        <f t="shared" si="4300"/>
        <v>2459.8790600000002</v>
      </c>
      <c r="AG1310" s="41">
        <f t="shared" si="4301"/>
        <v>0</v>
      </c>
      <c r="AH1310" s="41">
        <f t="shared" si="4302"/>
        <v>0</v>
      </c>
      <c r="AI1310" s="41">
        <f t="shared" si="4303"/>
        <v>0</v>
      </c>
      <c r="AJ1310" s="41">
        <f t="shared" si="4304"/>
        <v>0</v>
      </c>
      <c r="AK1310" s="41">
        <f t="shared" si="4305"/>
        <v>0</v>
      </c>
      <c r="AL1310" s="41">
        <f t="shared" si="4306"/>
        <v>2459.8790600000002</v>
      </c>
      <c r="AM1310" s="41">
        <f t="shared" si="4307"/>
        <v>0</v>
      </c>
      <c r="AN1310" s="41">
        <f t="shared" si="4308"/>
        <v>0</v>
      </c>
      <c r="AO1310" s="14">
        <f t="shared" si="4309"/>
        <v>1700.5166200000001</v>
      </c>
      <c r="AP1310" s="42">
        <f t="shared" si="4310"/>
        <v>2499.9589999999998</v>
      </c>
      <c r="AQ1310" s="42">
        <f t="shared" si="4311"/>
        <v>0</v>
      </c>
      <c r="AR1310" s="42">
        <f t="shared" si="4312"/>
        <v>0</v>
      </c>
      <c r="AS1310" s="42">
        <f t="shared" si="4313"/>
        <v>0</v>
      </c>
      <c r="AT1310" s="42">
        <f t="shared" si="4314"/>
        <v>0</v>
      </c>
      <c r="AU1310" s="42">
        <f t="shared" si="4081"/>
        <v>2499.9589999999998</v>
      </c>
      <c r="AV1310" s="42">
        <f t="shared" si="4082"/>
        <v>189.50000000000045</v>
      </c>
      <c r="AW1310" s="42">
        <f t="shared" si="4083"/>
        <v>4427.1940000000004</v>
      </c>
      <c r="AX1310" s="42">
        <f t="shared" si="4084"/>
        <v>2314.4</v>
      </c>
      <c r="AY1310" s="42">
        <f t="shared" si="4085"/>
        <v>2314.4</v>
      </c>
      <c r="AZ1310" s="42">
        <f t="shared" si="4315"/>
        <v>0</v>
      </c>
      <c r="BA1310" s="43">
        <f t="shared" si="4086"/>
        <v>100</v>
      </c>
      <c r="BB1310" s="20"/>
    </row>
    <row r="1311" spans="2:54" ht="31.2" x14ac:dyDescent="0.3">
      <c r="B1311" s="38" t="s">
        <v>562</v>
      </c>
      <c r="C1311" s="38" t="s">
        <v>84</v>
      </c>
      <c r="D1311" s="38" t="s">
        <v>86</v>
      </c>
      <c r="E1311" s="39" t="str">
        <f t="shared" si="4079"/>
        <v>0409</v>
      </c>
      <c r="F1311" s="38" t="s">
        <v>509</v>
      </c>
      <c r="G1311" s="39"/>
      <c r="H1311" s="40" t="s">
        <v>510</v>
      </c>
      <c r="I1311" s="18">
        <f t="shared" si="4281"/>
        <v>2314.4</v>
      </c>
      <c r="J1311" s="18">
        <f t="shared" si="4282"/>
        <v>2314.4</v>
      </c>
      <c r="K1311" s="18">
        <f t="shared" si="4283"/>
        <v>2314.4</v>
      </c>
      <c r="L1311" s="18">
        <f t="shared" si="4284"/>
        <v>0</v>
      </c>
      <c r="M1311" s="18">
        <f t="shared" si="4285"/>
        <v>0</v>
      </c>
      <c r="N1311" s="18">
        <f t="shared" si="4286"/>
        <v>0</v>
      </c>
      <c r="O1311" s="18">
        <f t="shared" si="4287"/>
        <v>0</v>
      </c>
      <c r="P1311" s="18">
        <f t="shared" si="4288"/>
        <v>0</v>
      </c>
      <c r="Q1311" s="18">
        <f t="shared" si="4289"/>
        <v>-1362.6759999999999</v>
      </c>
      <c r="R1311" s="18">
        <f t="shared" si="4290"/>
        <v>0</v>
      </c>
      <c r="S1311" s="18">
        <f t="shared" si="4291"/>
        <v>1737.7349999999999</v>
      </c>
      <c r="T1311" s="18">
        <f t="shared" si="4080"/>
        <v>2689.4590000000003</v>
      </c>
      <c r="U1311" s="18">
        <f t="shared" si="4036"/>
        <v>2314.4</v>
      </c>
      <c r="V1311" s="18">
        <f t="shared" si="4037"/>
        <v>2314.4</v>
      </c>
      <c r="W1311" s="18">
        <f t="shared" si="4292"/>
        <v>0</v>
      </c>
      <c r="X1311" s="18">
        <f t="shared" si="4293"/>
        <v>0</v>
      </c>
      <c r="Y1311" s="18">
        <f t="shared" si="4294"/>
        <v>0</v>
      </c>
      <c r="Z1311" s="18">
        <f t="shared" si="4295"/>
        <v>1737.7349999999999</v>
      </c>
      <c r="AA1311" s="18">
        <f t="shared" si="4296"/>
        <v>0</v>
      </c>
      <c r="AB1311" s="18">
        <f t="shared" si="4297"/>
        <v>0</v>
      </c>
      <c r="AC1311" s="18">
        <f t="shared" si="4298"/>
        <v>0</v>
      </c>
      <c r="AD1311" s="18">
        <f t="shared" si="4299"/>
        <v>0</v>
      </c>
      <c r="AE1311" s="18"/>
      <c r="AF1311" s="41">
        <f t="shared" si="4300"/>
        <v>2459.8790600000002</v>
      </c>
      <c r="AG1311" s="41">
        <f t="shared" si="4301"/>
        <v>0</v>
      </c>
      <c r="AH1311" s="41">
        <f t="shared" si="4302"/>
        <v>0</v>
      </c>
      <c r="AI1311" s="41">
        <f t="shared" si="4303"/>
        <v>0</v>
      </c>
      <c r="AJ1311" s="41">
        <f t="shared" si="4304"/>
        <v>0</v>
      </c>
      <c r="AK1311" s="41">
        <f t="shared" si="4305"/>
        <v>0</v>
      </c>
      <c r="AL1311" s="41">
        <f t="shared" si="4306"/>
        <v>2459.8790600000002</v>
      </c>
      <c r="AM1311" s="41">
        <f t="shared" si="4307"/>
        <v>0</v>
      </c>
      <c r="AN1311" s="41">
        <f t="shared" si="4308"/>
        <v>0</v>
      </c>
      <c r="AO1311" s="42">
        <f t="shared" si="4309"/>
        <v>1700.5166200000001</v>
      </c>
      <c r="AP1311" s="42">
        <f t="shared" si="4310"/>
        <v>2499.9589999999998</v>
      </c>
      <c r="AQ1311" s="42">
        <f t="shared" si="4311"/>
        <v>0</v>
      </c>
      <c r="AR1311" s="42">
        <f t="shared" si="4312"/>
        <v>0</v>
      </c>
      <c r="AS1311" s="42">
        <f t="shared" si="4313"/>
        <v>0</v>
      </c>
      <c r="AT1311" s="42">
        <f t="shared" si="4314"/>
        <v>0</v>
      </c>
      <c r="AU1311" s="42">
        <f t="shared" si="4081"/>
        <v>2499.9589999999998</v>
      </c>
      <c r="AV1311" s="42">
        <f t="shared" si="4082"/>
        <v>189.50000000000045</v>
      </c>
      <c r="AW1311" s="42">
        <f t="shared" si="4083"/>
        <v>4427.1940000000004</v>
      </c>
      <c r="AX1311" s="42">
        <f t="shared" si="4084"/>
        <v>2314.4</v>
      </c>
      <c r="AY1311" s="42">
        <f t="shared" si="4085"/>
        <v>2314.4</v>
      </c>
      <c r="AZ1311" s="42">
        <f t="shared" si="4315"/>
        <v>0</v>
      </c>
      <c r="BA1311" s="43">
        <f t="shared" si="4086"/>
        <v>100</v>
      </c>
      <c r="BB1311" s="20"/>
    </row>
    <row r="1312" spans="2:54" ht="31.2" x14ac:dyDescent="0.3">
      <c r="B1312" s="38" t="s">
        <v>562</v>
      </c>
      <c r="C1312" s="38" t="s">
        <v>84</v>
      </c>
      <c r="D1312" s="38" t="s">
        <v>86</v>
      </c>
      <c r="E1312" s="39" t="str">
        <f t="shared" si="4079"/>
        <v>0409</v>
      </c>
      <c r="F1312" s="38" t="s">
        <v>511</v>
      </c>
      <c r="G1312" s="39"/>
      <c r="H1312" s="40" t="s">
        <v>512</v>
      </c>
      <c r="I1312" s="18">
        <f t="shared" si="4281"/>
        <v>2314.4</v>
      </c>
      <c r="J1312" s="18">
        <f t="shared" si="4282"/>
        <v>2314.4</v>
      </c>
      <c r="K1312" s="18">
        <f t="shared" si="4283"/>
        <v>2314.4</v>
      </c>
      <c r="L1312" s="18">
        <f t="shared" si="4284"/>
        <v>0</v>
      </c>
      <c r="M1312" s="18">
        <f t="shared" si="4285"/>
        <v>0</v>
      </c>
      <c r="N1312" s="18">
        <f t="shared" si="4286"/>
        <v>0</v>
      </c>
      <c r="O1312" s="18">
        <f t="shared" si="4287"/>
        <v>0</v>
      </c>
      <c r="P1312" s="18">
        <f t="shared" si="4288"/>
        <v>0</v>
      </c>
      <c r="Q1312" s="18">
        <f t="shared" si="4289"/>
        <v>-1362.6759999999999</v>
      </c>
      <c r="R1312" s="18">
        <f t="shared" si="4290"/>
        <v>0</v>
      </c>
      <c r="S1312" s="18">
        <f t="shared" si="4291"/>
        <v>1737.7349999999999</v>
      </c>
      <c r="T1312" s="18">
        <f t="shared" si="4080"/>
        <v>2689.4590000000003</v>
      </c>
      <c r="U1312" s="18">
        <f t="shared" si="4036"/>
        <v>2314.4</v>
      </c>
      <c r="V1312" s="18">
        <f t="shared" si="4037"/>
        <v>2314.4</v>
      </c>
      <c r="W1312" s="18">
        <f t="shared" si="4292"/>
        <v>0</v>
      </c>
      <c r="X1312" s="18">
        <f t="shared" si="4293"/>
        <v>0</v>
      </c>
      <c r="Y1312" s="18">
        <f t="shared" si="4294"/>
        <v>0</v>
      </c>
      <c r="Z1312" s="18">
        <f t="shared" si="4295"/>
        <v>1737.7349999999999</v>
      </c>
      <c r="AA1312" s="18">
        <f t="shared" si="4296"/>
        <v>0</v>
      </c>
      <c r="AB1312" s="18">
        <f t="shared" si="4297"/>
        <v>0</v>
      </c>
      <c r="AC1312" s="18">
        <f t="shared" si="4298"/>
        <v>0</v>
      </c>
      <c r="AD1312" s="18">
        <f t="shared" si="4299"/>
        <v>0</v>
      </c>
      <c r="AE1312" s="18"/>
      <c r="AF1312" s="41">
        <f t="shared" si="4300"/>
        <v>2459.8790600000002</v>
      </c>
      <c r="AG1312" s="41">
        <f t="shared" si="4301"/>
        <v>0</v>
      </c>
      <c r="AH1312" s="41">
        <f t="shared" si="4302"/>
        <v>0</v>
      </c>
      <c r="AI1312" s="41">
        <f t="shared" si="4303"/>
        <v>0</v>
      </c>
      <c r="AJ1312" s="41">
        <f t="shared" si="4304"/>
        <v>0</v>
      </c>
      <c r="AK1312" s="41">
        <f t="shared" si="4305"/>
        <v>0</v>
      </c>
      <c r="AL1312" s="41">
        <f t="shared" si="4306"/>
        <v>2459.8790600000002</v>
      </c>
      <c r="AM1312" s="41">
        <f t="shared" si="4307"/>
        <v>0</v>
      </c>
      <c r="AN1312" s="41">
        <f t="shared" si="4308"/>
        <v>0</v>
      </c>
      <c r="AO1312" s="14">
        <f t="shared" si="4309"/>
        <v>1700.5166200000001</v>
      </c>
      <c r="AP1312" s="42">
        <f t="shared" si="4310"/>
        <v>2499.9589999999998</v>
      </c>
      <c r="AQ1312" s="42">
        <f t="shared" si="4311"/>
        <v>0</v>
      </c>
      <c r="AR1312" s="42">
        <f t="shared" si="4312"/>
        <v>0</v>
      </c>
      <c r="AS1312" s="42">
        <f t="shared" si="4313"/>
        <v>0</v>
      </c>
      <c r="AT1312" s="42">
        <f t="shared" si="4314"/>
        <v>0</v>
      </c>
      <c r="AU1312" s="42">
        <f t="shared" si="4081"/>
        <v>2499.9589999999998</v>
      </c>
      <c r="AV1312" s="42">
        <f t="shared" si="4082"/>
        <v>189.50000000000045</v>
      </c>
      <c r="AW1312" s="42">
        <f t="shared" si="4083"/>
        <v>4427.1940000000004</v>
      </c>
      <c r="AX1312" s="42">
        <f t="shared" si="4084"/>
        <v>2314.4</v>
      </c>
      <c r="AY1312" s="42">
        <f t="shared" si="4085"/>
        <v>2314.4</v>
      </c>
      <c r="AZ1312" s="42">
        <f t="shared" si="4315"/>
        <v>0</v>
      </c>
      <c r="BA1312" s="43">
        <f t="shared" si="4086"/>
        <v>100</v>
      </c>
      <c r="BB1312" s="20"/>
    </row>
    <row r="1313" spans="2:54" ht="31.2" x14ac:dyDescent="0.3">
      <c r="B1313" s="38" t="s">
        <v>562</v>
      </c>
      <c r="C1313" s="38" t="s">
        <v>84</v>
      </c>
      <c r="D1313" s="38" t="s">
        <v>86</v>
      </c>
      <c r="E1313" s="39" t="str">
        <f t="shared" si="4079"/>
        <v>0409</v>
      </c>
      <c r="F1313" s="38" t="s">
        <v>511</v>
      </c>
      <c r="G1313" s="38" t="s">
        <v>54</v>
      </c>
      <c r="H1313" s="40" t="s">
        <v>55</v>
      </c>
      <c r="I1313" s="18">
        <v>2314.4</v>
      </c>
      <c r="J1313" s="18">
        <v>2314.4</v>
      </c>
      <c r="K1313" s="18">
        <v>2314.4</v>
      </c>
      <c r="L1313" s="18"/>
      <c r="M1313" s="18"/>
      <c r="N1313" s="18"/>
      <c r="O1313" s="18">
        <v>0</v>
      </c>
      <c r="P1313" s="18">
        <v>0</v>
      </c>
      <c r="Q1313" s="18">
        <v>-1362.6759999999999</v>
      </c>
      <c r="R1313" s="18">
        <v>0</v>
      </c>
      <c r="S1313" s="18">
        <v>1737.7349999999999</v>
      </c>
      <c r="T1313" s="18">
        <f t="shared" si="4080"/>
        <v>2689.4590000000003</v>
      </c>
      <c r="U1313" s="18">
        <f t="shared" si="4036"/>
        <v>2314.4</v>
      </c>
      <c r="V1313" s="18">
        <f t="shared" si="4037"/>
        <v>2314.4</v>
      </c>
      <c r="W1313" s="18"/>
      <c r="X1313" s="18"/>
      <c r="Y1313" s="18"/>
      <c r="Z1313" s="18">
        <v>1737.7349999999999</v>
      </c>
      <c r="AA1313" s="18"/>
      <c r="AB1313" s="18"/>
      <c r="AC1313" s="18"/>
      <c r="AD1313" s="18"/>
      <c r="AE1313" s="18"/>
      <c r="AF1313" s="41">
        <v>2459.8790600000002</v>
      </c>
      <c r="AG1313" s="41"/>
      <c r="AH1313" s="41">
        <v>0</v>
      </c>
      <c r="AI1313" s="41">
        <v>0</v>
      </c>
      <c r="AJ1313" s="41">
        <v>0</v>
      </c>
      <c r="AK1313" s="41">
        <v>0</v>
      </c>
      <c r="AL1313" s="41">
        <v>2459.8790600000002</v>
      </c>
      <c r="AM1313" s="41">
        <v>0</v>
      </c>
      <c r="AN1313" s="41">
        <v>0</v>
      </c>
      <c r="AO1313" s="42">
        <v>1700.5166200000001</v>
      </c>
      <c r="AP1313" s="42">
        <v>2499.9589999999998</v>
      </c>
      <c r="AQ1313" s="42">
        <v>0</v>
      </c>
      <c r="AR1313" s="42">
        <v>0</v>
      </c>
      <c r="AS1313" s="42">
        <v>0</v>
      </c>
      <c r="AT1313" s="42">
        <v>0</v>
      </c>
      <c r="AU1313" s="42">
        <f t="shared" si="4081"/>
        <v>2499.9589999999998</v>
      </c>
      <c r="AV1313" s="42">
        <f t="shared" si="4082"/>
        <v>189.50000000000045</v>
      </c>
      <c r="AW1313" s="42">
        <f t="shared" si="4083"/>
        <v>4427.1940000000004</v>
      </c>
      <c r="AX1313" s="42">
        <f t="shared" si="4084"/>
        <v>2314.4</v>
      </c>
      <c r="AY1313" s="42">
        <f t="shared" si="4085"/>
        <v>2314.4</v>
      </c>
      <c r="AZ1313" s="42"/>
      <c r="BA1313" s="43">
        <f t="shared" si="4086"/>
        <v>100</v>
      </c>
      <c r="BB1313" s="44"/>
    </row>
    <row r="1314" spans="2:54" ht="31.2" x14ac:dyDescent="0.3">
      <c r="B1314" s="38" t="s">
        <v>562</v>
      </c>
      <c r="C1314" s="38" t="s">
        <v>84</v>
      </c>
      <c r="D1314" s="38" t="s">
        <v>86</v>
      </c>
      <c r="E1314" s="39" t="str">
        <f t="shared" si="4079"/>
        <v>0409</v>
      </c>
      <c r="F1314" s="38" t="s">
        <v>513</v>
      </c>
      <c r="G1314" s="39"/>
      <c r="H1314" s="40" t="s">
        <v>514</v>
      </c>
      <c r="I1314" s="18">
        <f t="shared" si="4281"/>
        <v>16166.3</v>
      </c>
      <c r="J1314" s="18">
        <f t="shared" si="4282"/>
        <v>16166.3</v>
      </c>
      <c r="K1314" s="18">
        <f t="shared" si="4283"/>
        <v>16166.3</v>
      </c>
      <c r="L1314" s="18">
        <f t="shared" si="4284"/>
        <v>0</v>
      </c>
      <c r="M1314" s="18">
        <f t="shared" si="4285"/>
        <v>0</v>
      </c>
      <c r="N1314" s="18">
        <f t="shared" si="4286"/>
        <v>0</v>
      </c>
      <c r="O1314" s="18">
        <f t="shared" si="4287"/>
        <v>0</v>
      </c>
      <c r="P1314" s="18">
        <f t="shared" si="4288"/>
        <v>0</v>
      </c>
      <c r="Q1314" s="18">
        <f t="shared" si="4289"/>
        <v>0</v>
      </c>
      <c r="R1314" s="18">
        <f t="shared" si="4290"/>
        <v>0</v>
      </c>
      <c r="S1314" s="18">
        <f t="shared" si="4291"/>
        <v>1369.67605</v>
      </c>
      <c r="T1314" s="18">
        <f t="shared" si="4080"/>
        <v>17535.976049999997</v>
      </c>
      <c r="U1314" s="18">
        <f t="shared" si="4036"/>
        <v>16166.3</v>
      </c>
      <c r="V1314" s="18">
        <f t="shared" si="4037"/>
        <v>16166.3</v>
      </c>
      <c r="W1314" s="18">
        <f t="shared" si="4292"/>
        <v>0</v>
      </c>
      <c r="X1314" s="18">
        <f t="shared" si="4293"/>
        <v>0</v>
      </c>
      <c r="Y1314" s="18">
        <f t="shared" si="4294"/>
        <v>0</v>
      </c>
      <c r="Z1314" s="18">
        <f t="shared" si="4295"/>
        <v>1369.67605</v>
      </c>
      <c r="AA1314" s="18">
        <f t="shared" si="4296"/>
        <v>0</v>
      </c>
      <c r="AB1314" s="18">
        <f t="shared" si="4297"/>
        <v>0</v>
      </c>
      <c r="AC1314" s="18">
        <f t="shared" si="4298"/>
        <v>0</v>
      </c>
      <c r="AD1314" s="18">
        <f t="shared" si="4299"/>
        <v>0</v>
      </c>
      <c r="AE1314" s="18">
        <f t="shared" ref="AE1314:AE1315" si="4316">AE1315</f>
        <v>0</v>
      </c>
      <c r="AF1314" s="41">
        <f t="shared" si="4300"/>
        <v>43928.627990000001</v>
      </c>
      <c r="AG1314" s="41">
        <f t="shared" si="4301"/>
        <v>0</v>
      </c>
      <c r="AH1314" s="41">
        <f t="shared" si="4302"/>
        <v>0</v>
      </c>
      <c r="AI1314" s="41">
        <f t="shared" si="4303"/>
        <v>0</v>
      </c>
      <c r="AJ1314" s="41">
        <f t="shared" si="4304"/>
        <v>0</v>
      </c>
      <c r="AK1314" s="41">
        <f t="shared" si="4305"/>
        <v>0</v>
      </c>
      <c r="AL1314" s="41">
        <f t="shared" si="4306"/>
        <v>43928.38566</v>
      </c>
      <c r="AM1314" s="41">
        <f t="shared" si="4307"/>
        <v>0</v>
      </c>
      <c r="AN1314" s="41">
        <f t="shared" si="4308"/>
        <v>0</v>
      </c>
      <c r="AO1314" s="14">
        <f t="shared" si="4309"/>
        <v>1369.67605</v>
      </c>
      <c r="AP1314" s="42">
        <f t="shared" si="4310"/>
        <v>19005.676050000002</v>
      </c>
      <c r="AQ1314" s="42">
        <f t="shared" si="4311"/>
        <v>0</v>
      </c>
      <c r="AR1314" s="42">
        <f t="shared" si="4312"/>
        <v>0</v>
      </c>
      <c r="AS1314" s="42">
        <f t="shared" si="4313"/>
        <v>0</v>
      </c>
      <c r="AT1314" s="42">
        <f t="shared" si="4314"/>
        <v>0</v>
      </c>
      <c r="AU1314" s="42">
        <f t="shared" si="4081"/>
        <v>19005.676050000002</v>
      </c>
      <c r="AV1314" s="42">
        <f t="shared" si="4082"/>
        <v>-1469.7000000000044</v>
      </c>
      <c r="AW1314" s="42">
        <f t="shared" si="4083"/>
        <v>18905.652099999999</v>
      </c>
      <c r="AX1314" s="42">
        <f t="shared" si="4084"/>
        <v>16166.3</v>
      </c>
      <c r="AY1314" s="42">
        <f t="shared" si="4085"/>
        <v>16166.3</v>
      </c>
      <c r="AZ1314" s="42">
        <f t="shared" si="4315"/>
        <v>0</v>
      </c>
      <c r="BA1314" s="43">
        <f t="shared" si="4086"/>
        <v>99.999448355181826</v>
      </c>
      <c r="BB1314" s="20"/>
    </row>
    <row r="1315" spans="2:54" x14ac:dyDescent="0.3">
      <c r="B1315" s="38" t="s">
        <v>562</v>
      </c>
      <c r="C1315" s="38" t="s">
        <v>84</v>
      </c>
      <c r="D1315" s="38" t="s">
        <v>86</v>
      </c>
      <c r="E1315" s="39" t="str">
        <f t="shared" si="4079"/>
        <v>0409</v>
      </c>
      <c r="F1315" s="38" t="s">
        <v>515</v>
      </c>
      <c r="G1315" s="39"/>
      <c r="H1315" s="40" t="s">
        <v>109</v>
      </c>
      <c r="I1315" s="18">
        <f t="shared" si="4281"/>
        <v>16166.3</v>
      </c>
      <c r="J1315" s="18">
        <f t="shared" si="4282"/>
        <v>16166.3</v>
      </c>
      <c r="K1315" s="18">
        <f t="shared" si="4283"/>
        <v>16166.3</v>
      </c>
      <c r="L1315" s="18">
        <f t="shared" si="4284"/>
        <v>0</v>
      </c>
      <c r="M1315" s="18">
        <f t="shared" si="4285"/>
        <v>0</v>
      </c>
      <c r="N1315" s="18">
        <f t="shared" si="4286"/>
        <v>0</v>
      </c>
      <c r="O1315" s="18">
        <f t="shared" si="4287"/>
        <v>0</v>
      </c>
      <c r="P1315" s="18">
        <f t="shared" si="4288"/>
        <v>0</v>
      </c>
      <c r="Q1315" s="18">
        <f t="shared" si="4289"/>
        <v>0</v>
      </c>
      <c r="R1315" s="18">
        <f t="shared" si="4290"/>
        <v>0</v>
      </c>
      <c r="S1315" s="18">
        <f t="shared" si="4291"/>
        <v>1369.67605</v>
      </c>
      <c r="T1315" s="18">
        <f t="shared" si="4080"/>
        <v>17535.976049999997</v>
      </c>
      <c r="U1315" s="18">
        <f t="shared" si="4036"/>
        <v>16166.3</v>
      </c>
      <c r="V1315" s="18">
        <f t="shared" si="4037"/>
        <v>16166.3</v>
      </c>
      <c r="W1315" s="18">
        <f t="shared" si="4292"/>
        <v>0</v>
      </c>
      <c r="X1315" s="18">
        <f t="shared" si="4293"/>
        <v>0</v>
      </c>
      <c r="Y1315" s="18">
        <f t="shared" si="4294"/>
        <v>0</v>
      </c>
      <c r="Z1315" s="18">
        <f t="shared" si="4295"/>
        <v>1369.67605</v>
      </c>
      <c r="AA1315" s="18">
        <f t="shared" si="4296"/>
        <v>0</v>
      </c>
      <c r="AB1315" s="18">
        <f t="shared" si="4297"/>
        <v>0</v>
      </c>
      <c r="AC1315" s="18">
        <f t="shared" si="4298"/>
        <v>0</v>
      </c>
      <c r="AD1315" s="18">
        <f t="shared" si="4299"/>
        <v>0</v>
      </c>
      <c r="AE1315" s="18">
        <f t="shared" si="4316"/>
        <v>0</v>
      </c>
      <c r="AF1315" s="41">
        <f t="shared" si="4300"/>
        <v>43928.627990000001</v>
      </c>
      <c r="AG1315" s="41">
        <f t="shared" si="4301"/>
        <v>0</v>
      </c>
      <c r="AH1315" s="41">
        <f t="shared" si="4302"/>
        <v>0</v>
      </c>
      <c r="AI1315" s="41">
        <f t="shared" si="4303"/>
        <v>0</v>
      </c>
      <c r="AJ1315" s="41">
        <f t="shared" si="4304"/>
        <v>0</v>
      </c>
      <c r="AK1315" s="41">
        <f t="shared" si="4305"/>
        <v>0</v>
      </c>
      <c r="AL1315" s="41">
        <f t="shared" si="4306"/>
        <v>43928.38566</v>
      </c>
      <c r="AM1315" s="41">
        <f t="shared" si="4307"/>
        <v>0</v>
      </c>
      <c r="AN1315" s="41">
        <f t="shared" si="4308"/>
        <v>0</v>
      </c>
      <c r="AO1315" s="42">
        <f t="shared" si="4309"/>
        <v>1369.67605</v>
      </c>
      <c r="AP1315" s="42">
        <f t="shared" si="4310"/>
        <v>19005.676050000002</v>
      </c>
      <c r="AQ1315" s="42">
        <f t="shared" si="4311"/>
        <v>0</v>
      </c>
      <c r="AR1315" s="42">
        <f t="shared" si="4312"/>
        <v>0</v>
      </c>
      <c r="AS1315" s="42">
        <f t="shared" si="4313"/>
        <v>0</v>
      </c>
      <c r="AT1315" s="42">
        <f t="shared" si="4314"/>
        <v>0</v>
      </c>
      <c r="AU1315" s="42">
        <f t="shared" si="4081"/>
        <v>19005.676050000002</v>
      </c>
      <c r="AV1315" s="42">
        <f t="shared" si="4082"/>
        <v>-1469.7000000000044</v>
      </c>
      <c r="AW1315" s="42">
        <f t="shared" si="4083"/>
        <v>18905.652099999999</v>
      </c>
      <c r="AX1315" s="42">
        <f t="shared" si="4084"/>
        <v>16166.3</v>
      </c>
      <c r="AY1315" s="42">
        <f t="shared" si="4085"/>
        <v>16166.3</v>
      </c>
      <c r="AZ1315" s="42">
        <f t="shared" si="4315"/>
        <v>0</v>
      </c>
      <c r="BA1315" s="43">
        <f t="shared" si="4086"/>
        <v>99.999448355181826</v>
      </c>
      <c r="BB1315" s="20"/>
    </row>
    <row r="1316" spans="2:54" ht="31.2" x14ac:dyDescent="0.3">
      <c r="B1316" s="38" t="s">
        <v>562</v>
      </c>
      <c r="C1316" s="38" t="s">
        <v>84</v>
      </c>
      <c r="D1316" s="38" t="s">
        <v>86</v>
      </c>
      <c r="E1316" s="39" t="str">
        <f t="shared" si="4079"/>
        <v>0409</v>
      </c>
      <c r="F1316" s="38" t="s">
        <v>516</v>
      </c>
      <c r="G1316" s="39"/>
      <c r="H1316" s="40" t="s">
        <v>517</v>
      </c>
      <c r="I1316" s="18">
        <f t="shared" ref="I1316:S1316" si="4317">I1320</f>
        <v>16166.3</v>
      </c>
      <c r="J1316" s="18">
        <f t="shared" si="4317"/>
        <v>16166.3</v>
      </c>
      <c r="K1316" s="18">
        <f t="shared" si="4317"/>
        <v>16166.3</v>
      </c>
      <c r="L1316" s="18">
        <f t="shared" si="4317"/>
        <v>0</v>
      </c>
      <c r="M1316" s="18">
        <f t="shared" si="4317"/>
        <v>0</v>
      </c>
      <c r="N1316" s="18">
        <f t="shared" si="4317"/>
        <v>0</v>
      </c>
      <c r="O1316" s="18">
        <f t="shared" si="4317"/>
        <v>0</v>
      </c>
      <c r="P1316" s="18">
        <f t="shared" si="4317"/>
        <v>0</v>
      </c>
      <c r="Q1316" s="18">
        <f t="shared" si="4317"/>
        <v>0</v>
      </c>
      <c r="R1316" s="18">
        <f t="shared" si="4317"/>
        <v>0</v>
      </c>
      <c r="S1316" s="18">
        <f t="shared" si="4317"/>
        <v>1369.67605</v>
      </c>
      <c r="T1316" s="18">
        <f t="shared" si="4080"/>
        <v>17535.976049999997</v>
      </c>
      <c r="U1316" s="18">
        <f t="shared" si="4036"/>
        <v>16166.3</v>
      </c>
      <c r="V1316" s="18">
        <f t="shared" si="4037"/>
        <v>16166.3</v>
      </c>
      <c r="W1316" s="18">
        <f t="shared" ref="W1316:AE1316" si="4318">W1320</f>
        <v>0</v>
      </c>
      <c r="X1316" s="18">
        <f t="shared" si="4318"/>
        <v>0</v>
      </c>
      <c r="Y1316" s="18">
        <f t="shared" si="4318"/>
        <v>0</v>
      </c>
      <c r="Z1316" s="18">
        <f t="shared" si="4318"/>
        <v>1369.67605</v>
      </c>
      <c r="AA1316" s="18">
        <f t="shared" si="4318"/>
        <v>0</v>
      </c>
      <c r="AB1316" s="18">
        <f t="shared" si="4318"/>
        <v>0</v>
      </c>
      <c r="AC1316" s="18">
        <f t="shared" si="4318"/>
        <v>0</v>
      </c>
      <c r="AD1316" s="18">
        <f t="shared" si="4318"/>
        <v>0</v>
      </c>
      <c r="AE1316" s="18">
        <f t="shared" si="4318"/>
        <v>0</v>
      </c>
      <c r="AF1316" s="41">
        <f t="shared" ref="AF1316:AN1316" si="4319">AF1320+AF1317</f>
        <v>43928.627990000001</v>
      </c>
      <c r="AG1316" s="41">
        <f t="shared" si="4319"/>
        <v>0</v>
      </c>
      <c r="AH1316" s="41">
        <f t="shared" si="4319"/>
        <v>0</v>
      </c>
      <c r="AI1316" s="41">
        <f t="shared" si="4319"/>
        <v>0</v>
      </c>
      <c r="AJ1316" s="41">
        <f t="shared" si="4319"/>
        <v>0</v>
      </c>
      <c r="AK1316" s="41">
        <f t="shared" si="4319"/>
        <v>0</v>
      </c>
      <c r="AL1316" s="41">
        <f t="shared" si="4319"/>
        <v>43928.38566</v>
      </c>
      <c r="AM1316" s="41">
        <f t="shared" si="4319"/>
        <v>0</v>
      </c>
      <c r="AN1316" s="41">
        <f t="shared" si="4319"/>
        <v>0</v>
      </c>
      <c r="AO1316" s="14">
        <f t="shared" ref="AO1316:AT1316" si="4320">AO1320</f>
        <v>1369.67605</v>
      </c>
      <c r="AP1316" s="42">
        <f t="shared" si="4320"/>
        <v>19005.676050000002</v>
      </c>
      <c r="AQ1316" s="42">
        <f t="shared" si="4320"/>
        <v>0</v>
      </c>
      <c r="AR1316" s="42">
        <f t="shared" si="4320"/>
        <v>0</v>
      </c>
      <c r="AS1316" s="42">
        <f t="shared" si="4320"/>
        <v>0</v>
      </c>
      <c r="AT1316" s="42">
        <f t="shared" si="4320"/>
        <v>0</v>
      </c>
      <c r="AU1316" s="42">
        <f t="shared" si="4081"/>
        <v>19005.676050000002</v>
      </c>
      <c r="AV1316" s="42">
        <f t="shared" si="4082"/>
        <v>-1469.7000000000044</v>
      </c>
      <c r="AW1316" s="42">
        <f t="shared" si="4083"/>
        <v>18905.652099999999</v>
      </c>
      <c r="AX1316" s="42">
        <f t="shared" si="4084"/>
        <v>16166.3</v>
      </c>
      <c r="AY1316" s="42">
        <f t="shared" si="4085"/>
        <v>16166.3</v>
      </c>
      <c r="AZ1316" s="42">
        <f>AZ1320</f>
        <v>0</v>
      </c>
      <c r="BA1316" s="43">
        <f t="shared" si="4086"/>
        <v>99.999448355181826</v>
      </c>
      <c r="BB1316" s="20"/>
    </row>
    <row r="1317" spans="2:54" ht="31.2" x14ac:dyDescent="0.3">
      <c r="B1317" s="38" t="s">
        <v>562</v>
      </c>
      <c r="C1317" s="38" t="s">
        <v>84</v>
      </c>
      <c r="D1317" s="38" t="s">
        <v>86</v>
      </c>
      <c r="E1317" s="39" t="str">
        <f t="shared" si="4079"/>
        <v>0409</v>
      </c>
      <c r="F1317" s="16" t="s">
        <v>518</v>
      </c>
      <c r="G1317" s="39"/>
      <c r="H1317" s="55" t="s">
        <v>519</v>
      </c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>
        <f>T1318+T1319</f>
        <v>0</v>
      </c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42">
        <f t="shared" ref="AF1317:AN1317" si="4321">AF1318+AF1319</f>
        <v>24922.951939999999</v>
      </c>
      <c r="AG1317" s="42">
        <f t="shared" si="4321"/>
        <v>0</v>
      </c>
      <c r="AH1317" s="42">
        <f t="shared" si="4321"/>
        <v>0</v>
      </c>
      <c r="AI1317" s="42">
        <f t="shared" si="4321"/>
        <v>0</v>
      </c>
      <c r="AJ1317" s="42">
        <f t="shared" si="4321"/>
        <v>0</v>
      </c>
      <c r="AK1317" s="42">
        <f t="shared" si="4321"/>
        <v>0</v>
      </c>
      <c r="AL1317" s="42">
        <f t="shared" si="4321"/>
        <v>24922.951939999999</v>
      </c>
      <c r="AM1317" s="42">
        <f t="shared" si="4321"/>
        <v>0</v>
      </c>
      <c r="AN1317" s="42">
        <f t="shared" si="4321"/>
        <v>0</v>
      </c>
      <c r="AO1317" s="14"/>
      <c r="AP1317" s="42"/>
      <c r="AQ1317" s="42"/>
      <c r="AR1317" s="42"/>
      <c r="AS1317" s="42"/>
      <c r="AT1317" s="42"/>
      <c r="AU1317" s="42"/>
      <c r="AV1317" s="42"/>
      <c r="AW1317" s="42"/>
      <c r="AX1317" s="42"/>
      <c r="AY1317" s="42"/>
      <c r="AZ1317" s="42"/>
      <c r="BA1317" s="49">
        <f t="shared" si="4086"/>
        <v>100</v>
      </c>
      <c r="BB1317" s="20"/>
    </row>
    <row r="1318" spans="2:54" ht="31.2" x14ac:dyDescent="0.3">
      <c r="B1318" s="38" t="s">
        <v>562</v>
      </c>
      <c r="C1318" s="38" t="s">
        <v>84</v>
      </c>
      <c r="D1318" s="38" t="s">
        <v>86</v>
      </c>
      <c r="E1318" s="39" t="str">
        <f t="shared" si="4079"/>
        <v>0409</v>
      </c>
      <c r="F1318" s="16" t="s">
        <v>518</v>
      </c>
      <c r="G1318" s="38" t="s">
        <v>150</v>
      </c>
      <c r="H1318" s="40" t="s">
        <v>151</v>
      </c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>
        <v>0</v>
      </c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42">
        <v>17682.951939999999</v>
      </c>
      <c r="AG1318" s="42"/>
      <c r="AH1318" s="42">
        <v>0</v>
      </c>
      <c r="AI1318" s="42">
        <v>0</v>
      </c>
      <c r="AJ1318" s="42">
        <v>0</v>
      </c>
      <c r="AK1318" s="42">
        <v>0</v>
      </c>
      <c r="AL1318" s="42">
        <v>17682.951939999999</v>
      </c>
      <c r="AM1318" s="42">
        <v>0</v>
      </c>
      <c r="AN1318" s="42">
        <v>0</v>
      </c>
      <c r="AO1318" s="14"/>
      <c r="AP1318" s="42"/>
      <c r="AQ1318" s="42"/>
      <c r="AR1318" s="42"/>
      <c r="AS1318" s="42"/>
      <c r="AT1318" s="42"/>
      <c r="AU1318" s="42"/>
      <c r="AV1318" s="42"/>
      <c r="AW1318" s="42"/>
      <c r="AX1318" s="42"/>
      <c r="AY1318" s="42"/>
      <c r="AZ1318" s="42"/>
      <c r="BA1318" s="49">
        <f t="shared" si="4086"/>
        <v>100</v>
      </c>
      <c r="BB1318" s="20"/>
    </row>
    <row r="1319" spans="2:54" x14ac:dyDescent="0.3">
      <c r="B1319" s="38" t="s">
        <v>562</v>
      </c>
      <c r="C1319" s="38" t="s">
        <v>84</v>
      </c>
      <c r="D1319" s="38" t="s">
        <v>86</v>
      </c>
      <c r="E1319" s="39" t="str">
        <f t="shared" si="4079"/>
        <v>0409</v>
      </c>
      <c r="F1319" s="16" t="s">
        <v>518</v>
      </c>
      <c r="G1319" s="38" t="s">
        <v>56</v>
      </c>
      <c r="H1319" s="40" t="s">
        <v>57</v>
      </c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>
        <v>0</v>
      </c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42">
        <v>7240</v>
      </c>
      <c r="AG1319" s="42"/>
      <c r="AH1319" s="42">
        <v>0</v>
      </c>
      <c r="AI1319" s="42">
        <v>0</v>
      </c>
      <c r="AJ1319" s="42">
        <v>0</v>
      </c>
      <c r="AK1319" s="42">
        <v>0</v>
      </c>
      <c r="AL1319" s="42">
        <v>7240</v>
      </c>
      <c r="AM1319" s="42">
        <v>0</v>
      </c>
      <c r="AN1319" s="42">
        <v>0</v>
      </c>
      <c r="AO1319" s="14"/>
      <c r="AP1319" s="42"/>
      <c r="AQ1319" s="42"/>
      <c r="AR1319" s="42"/>
      <c r="AS1319" s="42"/>
      <c r="AT1319" s="42"/>
      <c r="AU1319" s="42"/>
      <c r="AV1319" s="42"/>
      <c r="AW1319" s="42"/>
      <c r="AX1319" s="42"/>
      <c r="AY1319" s="42"/>
      <c r="AZ1319" s="42"/>
      <c r="BA1319" s="49">
        <f t="shared" si="4086"/>
        <v>100</v>
      </c>
      <c r="BB1319" s="20"/>
    </row>
    <row r="1320" spans="2:54" ht="31.2" x14ac:dyDescent="0.3">
      <c r="B1320" s="38" t="s">
        <v>562</v>
      </c>
      <c r="C1320" s="38" t="s">
        <v>84</v>
      </c>
      <c r="D1320" s="38" t="s">
        <v>86</v>
      </c>
      <c r="E1320" s="39" t="str">
        <f t="shared" si="4079"/>
        <v>0409</v>
      </c>
      <c r="F1320" s="38" t="s">
        <v>520</v>
      </c>
      <c r="G1320" s="39"/>
      <c r="H1320" s="40" t="s">
        <v>521</v>
      </c>
      <c r="I1320" s="18">
        <f t="shared" ref="I1320:N1320" si="4322">I1322</f>
        <v>16166.3</v>
      </c>
      <c r="J1320" s="18">
        <f t="shared" si="4322"/>
        <v>16166.3</v>
      </c>
      <c r="K1320" s="18">
        <f t="shared" si="4322"/>
        <v>16166.3</v>
      </c>
      <c r="L1320" s="18">
        <f t="shared" si="4322"/>
        <v>0</v>
      </c>
      <c r="M1320" s="18">
        <f t="shared" si="4322"/>
        <v>0</v>
      </c>
      <c r="N1320" s="18">
        <f t="shared" si="4322"/>
        <v>0</v>
      </c>
      <c r="O1320" s="18">
        <f>O1322+O1321</f>
        <v>0</v>
      </c>
      <c r="P1320" s="18">
        <f>P1322+P1321</f>
        <v>0</v>
      </c>
      <c r="Q1320" s="18">
        <f>Q1322+Q1321</f>
        <v>0</v>
      </c>
      <c r="R1320" s="18">
        <f>R1322+R1321</f>
        <v>0</v>
      </c>
      <c r="S1320" s="18">
        <f>S1322+S1321</f>
        <v>1369.67605</v>
      </c>
      <c r="T1320" s="18">
        <f t="shared" ref="T1320:T1383" si="4323">I1320+L1320+S1320+R1320+Q1320+P1320+O1320</f>
        <v>17535.976049999997</v>
      </c>
      <c r="U1320" s="18">
        <f t="shared" ref="U1320:U1380" si="4324">J1320+M1320</f>
        <v>16166.3</v>
      </c>
      <c r="V1320" s="18">
        <f t="shared" ref="V1320:V1380" si="4325">K1320+N1320</f>
        <v>16166.3</v>
      </c>
      <c r="W1320" s="18">
        <f t="shared" ref="W1320:AT1320" si="4326">W1322+W1321</f>
        <v>0</v>
      </c>
      <c r="X1320" s="18">
        <f t="shared" si="4326"/>
        <v>0</v>
      </c>
      <c r="Y1320" s="18">
        <f t="shared" si="4326"/>
        <v>0</v>
      </c>
      <c r="Z1320" s="18">
        <f t="shared" si="4326"/>
        <v>1369.67605</v>
      </c>
      <c r="AA1320" s="18">
        <f t="shared" si="4326"/>
        <v>0</v>
      </c>
      <c r="AB1320" s="18">
        <f t="shared" si="4326"/>
        <v>0</v>
      </c>
      <c r="AC1320" s="18">
        <f t="shared" si="4326"/>
        <v>0</v>
      </c>
      <c r="AD1320" s="18">
        <f t="shared" si="4326"/>
        <v>0</v>
      </c>
      <c r="AE1320" s="18">
        <f t="shared" si="4326"/>
        <v>0</v>
      </c>
      <c r="AF1320" s="41">
        <f t="shared" si="4326"/>
        <v>19005.676050000002</v>
      </c>
      <c r="AG1320" s="41">
        <f t="shared" si="4326"/>
        <v>0</v>
      </c>
      <c r="AH1320" s="41">
        <f t="shared" si="4326"/>
        <v>0</v>
      </c>
      <c r="AI1320" s="41">
        <f t="shared" si="4326"/>
        <v>0</v>
      </c>
      <c r="AJ1320" s="41">
        <f t="shared" si="4326"/>
        <v>0</v>
      </c>
      <c r="AK1320" s="41">
        <f t="shared" si="4326"/>
        <v>0</v>
      </c>
      <c r="AL1320" s="41">
        <f t="shared" si="4326"/>
        <v>19005.433720000001</v>
      </c>
      <c r="AM1320" s="41">
        <f t="shared" si="4326"/>
        <v>0</v>
      </c>
      <c r="AN1320" s="41">
        <f t="shared" si="4326"/>
        <v>0</v>
      </c>
      <c r="AO1320" s="42">
        <f t="shared" si="4326"/>
        <v>1369.67605</v>
      </c>
      <c r="AP1320" s="42">
        <f t="shared" si="4326"/>
        <v>19005.676050000002</v>
      </c>
      <c r="AQ1320" s="42">
        <f t="shared" si="4326"/>
        <v>0</v>
      </c>
      <c r="AR1320" s="42">
        <f t="shared" si="4326"/>
        <v>0</v>
      </c>
      <c r="AS1320" s="42">
        <f t="shared" si="4326"/>
        <v>0</v>
      </c>
      <c r="AT1320" s="42">
        <f t="shared" si="4326"/>
        <v>0</v>
      </c>
      <c r="AU1320" s="42">
        <f t="shared" si="4081"/>
        <v>19005.676050000002</v>
      </c>
      <c r="AV1320" s="42">
        <f t="shared" si="4082"/>
        <v>-1469.7000000000044</v>
      </c>
      <c r="AW1320" s="42">
        <f t="shared" si="4083"/>
        <v>18905.652099999999</v>
      </c>
      <c r="AX1320" s="42">
        <f t="shared" si="4084"/>
        <v>16166.3</v>
      </c>
      <c r="AY1320" s="42">
        <f t="shared" si="4085"/>
        <v>16166.3</v>
      </c>
      <c r="AZ1320" s="42">
        <f>AZ1322+AZ1321</f>
        <v>0</v>
      </c>
      <c r="BA1320" s="43">
        <f t="shared" si="4086"/>
        <v>99.998724959852183</v>
      </c>
      <c r="BB1320" s="20"/>
    </row>
    <row r="1321" spans="2:54" ht="31.2" x14ac:dyDescent="0.3">
      <c r="B1321" s="38" t="s">
        <v>562</v>
      </c>
      <c r="C1321" s="38" t="s">
        <v>84</v>
      </c>
      <c r="D1321" s="38" t="s">
        <v>86</v>
      </c>
      <c r="E1321" s="39" t="str">
        <f t="shared" si="4079"/>
        <v>0409</v>
      </c>
      <c r="F1321" s="38" t="s">
        <v>520</v>
      </c>
      <c r="G1321" s="38" t="s">
        <v>150</v>
      </c>
      <c r="H1321" s="40" t="s">
        <v>151</v>
      </c>
      <c r="I1321" s="18"/>
      <c r="J1321" s="18"/>
      <c r="K1321" s="18"/>
      <c r="L1321" s="18"/>
      <c r="M1321" s="18"/>
      <c r="N1321" s="18"/>
      <c r="O1321" s="18">
        <v>0</v>
      </c>
      <c r="P1321" s="18">
        <v>0</v>
      </c>
      <c r="Q1321" s="18">
        <v>0</v>
      </c>
      <c r="R1321" s="18">
        <v>0</v>
      </c>
      <c r="S1321" s="18">
        <v>1369.67605</v>
      </c>
      <c r="T1321" s="18">
        <f t="shared" si="4323"/>
        <v>1369.67605</v>
      </c>
      <c r="U1321" s="18"/>
      <c r="V1321" s="18"/>
      <c r="W1321" s="18"/>
      <c r="X1321" s="18"/>
      <c r="Y1321" s="18"/>
      <c r="Z1321" s="18">
        <v>1369.67605</v>
      </c>
      <c r="AA1321" s="18"/>
      <c r="AB1321" s="18"/>
      <c r="AC1321" s="18"/>
      <c r="AD1321" s="18"/>
      <c r="AE1321" s="18"/>
      <c r="AF1321" s="41">
        <v>12242.67605</v>
      </c>
      <c r="AG1321" s="41"/>
      <c r="AH1321" s="41">
        <v>0</v>
      </c>
      <c r="AI1321" s="41">
        <v>0</v>
      </c>
      <c r="AJ1321" s="41">
        <v>0</v>
      </c>
      <c r="AK1321" s="41">
        <v>0</v>
      </c>
      <c r="AL1321" s="41">
        <v>12242.433720000001</v>
      </c>
      <c r="AM1321" s="41">
        <v>0</v>
      </c>
      <c r="AN1321" s="41">
        <v>0</v>
      </c>
      <c r="AO1321" s="14">
        <v>1369.67605</v>
      </c>
      <c r="AP1321" s="42">
        <v>12242.67605</v>
      </c>
      <c r="AQ1321" s="42">
        <v>0</v>
      </c>
      <c r="AR1321" s="42">
        <v>0</v>
      </c>
      <c r="AS1321" s="42">
        <v>0</v>
      </c>
      <c r="AT1321" s="42">
        <v>0</v>
      </c>
      <c r="AU1321" s="42">
        <f t="shared" si="4081"/>
        <v>12242.67605</v>
      </c>
      <c r="AV1321" s="42">
        <f t="shared" si="4082"/>
        <v>-10873</v>
      </c>
      <c r="AW1321" s="42">
        <f t="shared" si="4083"/>
        <v>2739.3521000000001</v>
      </c>
      <c r="AX1321" s="42">
        <f t="shared" si="4084"/>
        <v>0</v>
      </c>
      <c r="AY1321" s="42">
        <f t="shared" si="4085"/>
        <v>0</v>
      </c>
      <c r="AZ1321" s="42"/>
      <c r="BA1321" s="43">
        <f t="shared" si="4086"/>
        <v>99.998020612495097</v>
      </c>
      <c r="BB1321" s="44"/>
    </row>
    <row r="1322" spans="2:54" x14ac:dyDescent="0.3">
      <c r="B1322" s="38" t="s">
        <v>562</v>
      </c>
      <c r="C1322" s="38" t="s">
        <v>84</v>
      </c>
      <c r="D1322" s="38" t="s">
        <v>86</v>
      </c>
      <c r="E1322" s="39" t="str">
        <f t="shared" ref="E1322:E1385" si="4327">CONCATENATE(C1322,D1322)</f>
        <v>0409</v>
      </c>
      <c r="F1322" s="38" t="s">
        <v>520</v>
      </c>
      <c r="G1322" s="38" t="s">
        <v>56</v>
      </c>
      <c r="H1322" s="40" t="s">
        <v>57</v>
      </c>
      <c r="I1322" s="18">
        <v>16166.3</v>
      </c>
      <c r="J1322" s="18">
        <v>16166.3</v>
      </c>
      <c r="K1322" s="18">
        <v>16166.3</v>
      </c>
      <c r="L1322" s="18"/>
      <c r="M1322" s="18"/>
      <c r="N1322" s="18"/>
      <c r="O1322" s="18">
        <v>0</v>
      </c>
      <c r="P1322" s="18">
        <v>0</v>
      </c>
      <c r="Q1322" s="18">
        <v>0</v>
      </c>
      <c r="R1322" s="18">
        <v>0</v>
      </c>
      <c r="S1322" s="18"/>
      <c r="T1322" s="18">
        <f t="shared" si="4323"/>
        <v>16166.3</v>
      </c>
      <c r="U1322" s="18">
        <f t="shared" si="4324"/>
        <v>16166.3</v>
      </c>
      <c r="V1322" s="18">
        <f t="shared" si="4325"/>
        <v>16166.3</v>
      </c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41">
        <v>6763</v>
      </c>
      <c r="AG1322" s="41"/>
      <c r="AH1322" s="41">
        <v>0</v>
      </c>
      <c r="AI1322" s="41">
        <v>0</v>
      </c>
      <c r="AJ1322" s="41">
        <v>0</v>
      </c>
      <c r="AK1322" s="41">
        <v>0</v>
      </c>
      <c r="AL1322" s="41">
        <v>6763</v>
      </c>
      <c r="AM1322" s="41">
        <v>0</v>
      </c>
      <c r="AN1322" s="41">
        <v>0</v>
      </c>
      <c r="AO1322" s="42">
        <v>0</v>
      </c>
      <c r="AP1322" s="42">
        <v>6763</v>
      </c>
      <c r="AQ1322" s="42">
        <v>0</v>
      </c>
      <c r="AR1322" s="42">
        <v>0</v>
      </c>
      <c r="AS1322" s="42">
        <v>0</v>
      </c>
      <c r="AT1322" s="42">
        <v>0</v>
      </c>
      <c r="AU1322" s="42">
        <f t="shared" ref="AU1322:AU1385" si="4328">AP1322+AS1322+AT1322+AR1322+AQ1322</f>
        <v>6763</v>
      </c>
      <c r="AV1322" s="42">
        <f t="shared" ref="AV1322:AV1385" si="4329">T1322-AU1322</f>
        <v>9403.2999999999993</v>
      </c>
      <c r="AW1322" s="42">
        <f t="shared" ref="AW1322:AW1385" si="4330">T1322+W1322+X1322+Y1322+Z1322</f>
        <v>16166.3</v>
      </c>
      <c r="AX1322" s="42">
        <f t="shared" ref="AX1322:AX1385" si="4331">U1322+AA1322+AB1322</f>
        <v>16166.3</v>
      </c>
      <c r="AY1322" s="42">
        <f t="shared" ref="AY1322:AY1385" si="4332">V1322+AC1322+AE1322+AD1322</f>
        <v>16166.3</v>
      </c>
      <c r="AZ1322" s="42"/>
      <c r="BA1322" s="43">
        <f t="shared" ref="BA1322:BA1385" si="4333">AL1322/AF1322*100</f>
        <v>100</v>
      </c>
      <c r="BB1322" s="44"/>
    </row>
    <row r="1323" spans="2:54" ht="31.2" x14ac:dyDescent="0.3">
      <c r="B1323" s="38" t="s">
        <v>562</v>
      </c>
      <c r="C1323" s="38" t="s">
        <v>84</v>
      </c>
      <c r="D1323" s="38" t="s">
        <v>86</v>
      </c>
      <c r="E1323" s="39" t="str">
        <f t="shared" si="4327"/>
        <v>0409</v>
      </c>
      <c r="F1323" s="38" t="s">
        <v>72</v>
      </c>
      <c r="G1323" s="39"/>
      <c r="H1323" s="40" t="s">
        <v>73</v>
      </c>
      <c r="I1323" s="18"/>
      <c r="J1323" s="18"/>
      <c r="K1323" s="18"/>
      <c r="L1323" s="18"/>
      <c r="M1323" s="18"/>
      <c r="N1323" s="18"/>
      <c r="O1323" s="18">
        <f>O1324</f>
        <v>0</v>
      </c>
      <c r="P1323" s="18">
        <f>P1324</f>
        <v>0</v>
      </c>
      <c r="Q1323" s="18">
        <f>Q1324</f>
        <v>0</v>
      </c>
      <c r="R1323" s="18">
        <f>R1324</f>
        <v>0</v>
      </c>
      <c r="S1323" s="18">
        <f>S1324</f>
        <v>1869.17651</v>
      </c>
      <c r="T1323" s="18">
        <f t="shared" si="4323"/>
        <v>1869.17651</v>
      </c>
      <c r="U1323" s="18"/>
      <c r="V1323" s="18"/>
      <c r="W1323" s="18">
        <f t="shared" ref="W1323:AE1323" si="4334">W1327</f>
        <v>0</v>
      </c>
      <c r="X1323" s="18">
        <f t="shared" si="4334"/>
        <v>0</v>
      </c>
      <c r="Y1323" s="18">
        <f t="shared" si="4334"/>
        <v>0</v>
      </c>
      <c r="Z1323" s="18">
        <f t="shared" si="4334"/>
        <v>1869.17651</v>
      </c>
      <c r="AA1323" s="18">
        <f t="shared" si="4334"/>
        <v>0</v>
      </c>
      <c r="AB1323" s="18">
        <f t="shared" si="4334"/>
        <v>0</v>
      </c>
      <c r="AC1323" s="18">
        <f t="shared" si="4334"/>
        <v>0</v>
      </c>
      <c r="AD1323" s="18">
        <f t="shared" si="4334"/>
        <v>0</v>
      </c>
      <c r="AE1323" s="18">
        <f t="shared" si="4334"/>
        <v>0</v>
      </c>
      <c r="AF1323" s="41">
        <f t="shared" ref="AF1323:AT1323" si="4335">AF1324</f>
        <v>2428.6171899999999</v>
      </c>
      <c r="AG1323" s="41">
        <f t="shared" si="4335"/>
        <v>0</v>
      </c>
      <c r="AH1323" s="41">
        <f t="shared" si="4335"/>
        <v>0</v>
      </c>
      <c r="AI1323" s="41">
        <f t="shared" si="4335"/>
        <v>0</v>
      </c>
      <c r="AJ1323" s="41">
        <f t="shared" si="4335"/>
        <v>0</v>
      </c>
      <c r="AK1323" s="41">
        <f t="shared" si="4335"/>
        <v>0</v>
      </c>
      <c r="AL1323" s="41">
        <f t="shared" si="4335"/>
        <v>1500</v>
      </c>
      <c r="AM1323" s="41">
        <f t="shared" si="4335"/>
        <v>0</v>
      </c>
      <c r="AN1323" s="41">
        <f t="shared" si="4335"/>
        <v>0</v>
      </c>
      <c r="AO1323" s="14">
        <f t="shared" si="4335"/>
        <v>0</v>
      </c>
      <c r="AP1323" s="42">
        <f t="shared" si="4335"/>
        <v>2428.6171899999999</v>
      </c>
      <c r="AQ1323" s="42">
        <f t="shared" si="4335"/>
        <v>0</v>
      </c>
      <c r="AR1323" s="42">
        <f t="shared" si="4335"/>
        <v>0</v>
      </c>
      <c r="AS1323" s="42">
        <f t="shared" si="4335"/>
        <v>0</v>
      </c>
      <c r="AT1323" s="42">
        <f t="shared" si="4335"/>
        <v>0</v>
      </c>
      <c r="AU1323" s="42">
        <f t="shared" si="4328"/>
        <v>2428.6171899999999</v>
      </c>
      <c r="AV1323" s="42">
        <f t="shared" si="4329"/>
        <v>-559.44067999999993</v>
      </c>
      <c r="AW1323" s="42">
        <f t="shared" si="4330"/>
        <v>3738.35302</v>
      </c>
      <c r="AX1323" s="42">
        <f t="shared" si="4331"/>
        <v>0</v>
      </c>
      <c r="AY1323" s="42">
        <f t="shared" si="4332"/>
        <v>0</v>
      </c>
      <c r="AZ1323" s="42">
        <f>AZ1327</f>
        <v>0</v>
      </c>
      <c r="BA1323" s="43">
        <f t="shared" si="4333"/>
        <v>61.763542075562761</v>
      </c>
      <c r="BB1323" s="20"/>
    </row>
    <row r="1324" spans="2:54" ht="46.8" x14ac:dyDescent="0.3">
      <c r="B1324" s="38" t="s">
        <v>562</v>
      </c>
      <c r="C1324" s="38" t="s">
        <v>84</v>
      </c>
      <c r="D1324" s="38" t="s">
        <v>86</v>
      </c>
      <c r="E1324" s="39" t="str">
        <f t="shared" si="4327"/>
        <v>0409</v>
      </c>
      <c r="F1324" s="16" t="s">
        <v>292</v>
      </c>
      <c r="G1324" s="39"/>
      <c r="H1324" s="55" t="s">
        <v>293</v>
      </c>
      <c r="I1324" s="18"/>
      <c r="J1324" s="18"/>
      <c r="K1324" s="18"/>
      <c r="L1324" s="18"/>
      <c r="M1324" s="18"/>
      <c r="N1324" s="18"/>
      <c r="O1324" s="18">
        <f>O1327+O1325+O1326</f>
        <v>0</v>
      </c>
      <c r="P1324" s="18">
        <f>P1327+P1325+P1326</f>
        <v>0</v>
      </c>
      <c r="Q1324" s="18">
        <f>Q1327+Q1325+Q1326</f>
        <v>0</v>
      </c>
      <c r="R1324" s="18">
        <f>R1327+R1325+R1326</f>
        <v>0</v>
      </c>
      <c r="S1324" s="18">
        <f>S1327+S1325+S1326</f>
        <v>1869.17651</v>
      </c>
      <c r="T1324" s="18">
        <f t="shared" si="4323"/>
        <v>1869.17651</v>
      </c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41">
        <f t="shared" ref="AF1324:AT1324" si="4336">AF1327+AF1325+AF1326</f>
        <v>2428.6171899999999</v>
      </c>
      <c r="AG1324" s="41">
        <f t="shared" si="4336"/>
        <v>0</v>
      </c>
      <c r="AH1324" s="41">
        <f t="shared" si="4336"/>
        <v>0</v>
      </c>
      <c r="AI1324" s="41">
        <f t="shared" si="4336"/>
        <v>0</v>
      </c>
      <c r="AJ1324" s="41">
        <f t="shared" si="4336"/>
        <v>0</v>
      </c>
      <c r="AK1324" s="41">
        <f t="shared" si="4336"/>
        <v>0</v>
      </c>
      <c r="AL1324" s="41">
        <f t="shared" si="4336"/>
        <v>1500</v>
      </c>
      <c r="AM1324" s="41">
        <f t="shared" si="4336"/>
        <v>0</v>
      </c>
      <c r="AN1324" s="41">
        <f t="shared" si="4336"/>
        <v>0</v>
      </c>
      <c r="AO1324" s="42">
        <f t="shared" si="4336"/>
        <v>0</v>
      </c>
      <c r="AP1324" s="42">
        <f t="shared" si="4336"/>
        <v>2428.6171899999999</v>
      </c>
      <c r="AQ1324" s="42">
        <f t="shared" si="4336"/>
        <v>0</v>
      </c>
      <c r="AR1324" s="42">
        <f t="shared" si="4336"/>
        <v>0</v>
      </c>
      <c r="AS1324" s="42">
        <f t="shared" si="4336"/>
        <v>0</v>
      </c>
      <c r="AT1324" s="42">
        <f t="shared" si="4336"/>
        <v>0</v>
      </c>
      <c r="AU1324" s="42">
        <f t="shared" si="4328"/>
        <v>2428.6171899999999</v>
      </c>
      <c r="AV1324" s="42">
        <f t="shared" si="4329"/>
        <v>-559.44067999999993</v>
      </c>
      <c r="AW1324" s="42"/>
      <c r="AX1324" s="42"/>
      <c r="AY1324" s="42"/>
      <c r="AZ1324" s="42"/>
      <c r="BA1324" s="43">
        <f t="shared" si="4333"/>
        <v>61.763542075562761</v>
      </c>
      <c r="BB1324" s="20"/>
    </row>
    <row r="1325" spans="2:54" ht="31.2" x14ac:dyDescent="0.3">
      <c r="B1325" s="38" t="s">
        <v>562</v>
      </c>
      <c r="C1325" s="38" t="s">
        <v>84</v>
      </c>
      <c r="D1325" s="38" t="s">
        <v>86</v>
      </c>
      <c r="E1325" s="39" t="str">
        <f t="shared" si="4327"/>
        <v>0409</v>
      </c>
      <c r="F1325" s="16" t="s">
        <v>292</v>
      </c>
      <c r="G1325" s="38" t="s">
        <v>150</v>
      </c>
      <c r="H1325" s="40" t="s">
        <v>151</v>
      </c>
      <c r="I1325" s="18"/>
      <c r="J1325" s="18"/>
      <c r="K1325" s="18"/>
      <c r="L1325" s="18"/>
      <c r="M1325" s="18"/>
      <c r="N1325" s="18"/>
      <c r="O1325" s="18">
        <v>0</v>
      </c>
      <c r="P1325" s="18">
        <v>0</v>
      </c>
      <c r="Q1325" s="18">
        <v>0</v>
      </c>
      <c r="R1325" s="18"/>
      <c r="S1325" s="18">
        <v>1404.4864600000001</v>
      </c>
      <c r="T1325" s="18">
        <f t="shared" si="4323"/>
        <v>1404.4864600000001</v>
      </c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41">
        <v>0</v>
      </c>
      <c r="AG1325" s="41"/>
      <c r="AH1325" s="41">
        <v>0</v>
      </c>
      <c r="AI1325" s="41">
        <v>0</v>
      </c>
      <c r="AJ1325" s="41">
        <v>0</v>
      </c>
      <c r="AK1325" s="41">
        <v>0</v>
      </c>
      <c r="AL1325" s="41">
        <v>0</v>
      </c>
      <c r="AM1325" s="41">
        <v>0</v>
      </c>
      <c r="AN1325" s="41">
        <v>0</v>
      </c>
      <c r="AO1325" s="14">
        <v>0</v>
      </c>
      <c r="AP1325" s="42">
        <v>0</v>
      </c>
      <c r="AQ1325" s="42">
        <v>0</v>
      </c>
      <c r="AR1325" s="42">
        <v>0</v>
      </c>
      <c r="AS1325" s="42">
        <v>0</v>
      </c>
      <c r="AT1325" s="42">
        <v>0</v>
      </c>
      <c r="AU1325" s="42">
        <f t="shared" si="4328"/>
        <v>0</v>
      </c>
      <c r="AV1325" s="42">
        <f t="shared" si="4329"/>
        <v>1404.4864600000001</v>
      </c>
      <c r="AW1325" s="42"/>
      <c r="AX1325" s="42"/>
      <c r="AY1325" s="42"/>
      <c r="AZ1325" s="42"/>
      <c r="BA1325" s="43"/>
      <c r="BB1325" s="20">
        <v>0</v>
      </c>
    </row>
    <row r="1326" spans="2:54" x14ac:dyDescent="0.3">
      <c r="B1326" s="38" t="s">
        <v>562</v>
      </c>
      <c r="C1326" s="38" t="s">
        <v>84</v>
      </c>
      <c r="D1326" s="38" t="s">
        <v>86</v>
      </c>
      <c r="E1326" s="39" t="str">
        <f t="shared" si="4327"/>
        <v>0409</v>
      </c>
      <c r="F1326" s="16" t="s">
        <v>292</v>
      </c>
      <c r="G1326" s="38" t="s">
        <v>56</v>
      </c>
      <c r="H1326" s="40" t="s">
        <v>57</v>
      </c>
      <c r="I1326" s="18"/>
      <c r="J1326" s="18"/>
      <c r="K1326" s="18"/>
      <c r="L1326" s="18"/>
      <c r="M1326" s="18"/>
      <c r="N1326" s="18"/>
      <c r="O1326" s="18">
        <v>0</v>
      </c>
      <c r="P1326" s="18">
        <v>0</v>
      </c>
      <c r="Q1326" s="18">
        <v>0</v>
      </c>
      <c r="R1326" s="18"/>
      <c r="S1326" s="18">
        <v>464.69004999999999</v>
      </c>
      <c r="T1326" s="18">
        <f t="shared" si="4323"/>
        <v>464.69004999999999</v>
      </c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41">
        <v>0</v>
      </c>
      <c r="AG1326" s="41"/>
      <c r="AH1326" s="41">
        <v>0</v>
      </c>
      <c r="AI1326" s="41">
        <v>0</v>
      </c>
      <c r="AJ1326" s="41">
        <v>0</v>
      </c>
      <c r="AK1326" s="41">
        <v>0</v>
      </c>
      <c r="AL1326" s="41">
        <v>0</v>
      </c>
      <c r="AM1326" s="41">
        <v>0</v>
      </c>
      <c r="AN1326" s="41">
        <v>0</v>
      </c>
      <c r="AO1326" s="42">
        <v>0</v>
      </c>
      <c r="AP1326" s="42">
        <v>0</v>
      </c>
      <c r="AQ1326" s="42">
        <v>0</v>
      </c>
      <c r="AR1326" s="42">
        <v>0</v>
      </c>
      <c r="AS1326" s="42">
        <v>0</v>
      </c>
      <c r="AT1326" s="42">
        <v>0</v>
      </c>
      <c r="AU1326" s="42">
        <f t="shared" si="4328"/>
        <v>0</v>
      </c>
      <c r="AV1326" s="42">
        <f t="shared" si="4329"/>
        <v>464.69004999999999</v>
      </c>
      <c r="AW1326" s="42"/>
      <c r="AX1326" s="42"/>
      <c r="AY1326" s="42"/>
      <c r="AZ1326" s="42"/>
      <c r="BA1326" s="43"/>
      <c r="BB1326" s="20">
        <v>0</v>
      </c>
    </row>
    <row r="1327" spans="2:54" ht="46.8" x14ac:dyDescent="0.3">
      <c r="B1327" s="38" t="s">
        <v>562</v>
      </c>
      <c r="C1327" s="38" t="s">
        <v>84</v>
      </c>
      <c r="D1327" s="38" t="s">
        <v>86</v>
      </c>
      <c r="E1327" s="39" t="str">
        <f t="shared" si="4327"/>
        <v>0409</v>
      </c>
      <c r="F1327" s="16" t="s">
        <v>554</v>
      </c>
      <c r="G1327" s="39"/>
      <c r="H1327" s="55" t="s">
        <v>555</v>
      </c>
      <c r="I1327" s="18"/>
      <c r="J1327" s="18"/>
      <c r="K1327" s="18"/>
      <c r="L1327" s="18"/>
      <c r="M1327" s="18"/>
      <c r="N1327" s="18"/>
      <c r="O1327" s="18">
        <f>O1328+O1329</f>
        <v>0</v>
      </c>
      <c r="P1327" s="18">
        <f>P1328+P1329</f>
        <v>0</v>
      </c>
      <c r="Q1327" s="18">
        <f>Q1328+Q1329</f>
        <v>0</v>
      </c>
      <c r="R1327" s="18">
        <f>R1328+R1329</f>
        <v>0</v>
      </c>
      <c r="S1327" s="18">
        <f>S1328+S1329</f>
        <v>0</v>
      </c>
      <c r="T1327" s="18">
        <f t="shared" si="4323"/>
        <v>0</v>
      </c>
      <c r="U1327" s="18"/>
      <c r="V1327" s="18"/>
      <c r="W1327" s="18">
        <f t="shared" ref="W1327:AT1327" si="4337">W1328+W1329</f>
        <v>0</v>
      </c>
      <c r="X1327" s="18">
        <f t="shared" si="4337"/>
        <v>0</v>
      </c>
      <c r="Y1327" s="18">
        <f t="shared" si="4337"/>
        <v>0</v>
      </c>
      <c r="Z1327" s="18">
        <f t="shared" si="4337"/>
        <v>1869.17651</v>
      </c>
      <c r="AA1327" s="18">
        <f t="shared" si="4337"/>
        <v>0</v>
      </c>
      <c r="AB1327" s="18">
        <f t="shared" si="4337"/>
        <v>0</v>
      </c>
      <c r="AC1327" s="18">
        <f t="shared" si="4337"/>
        <v>0</v>
      </c>
      <c r="AD1327" s="18">
        <f t="shared" si="4337"/>
        <v>0</v>
      </c>
      <c r="AE1327" s="18">
        <f t="shared" si="4337"/>
        <v>0</v>
      </c>
      <c r="AF1327" s="41">
        <f t="shared" si="4337"/>
        <v>2428.6171899999999</v>
      </c>
      <c r="AG1327" s="41">
        <f t="shared" si="4337"/>
        <v>0</v>
      </c>
      <c r="AH1327" s="41">
        <f t="shared" si="4337"/>
        <v>0</v>
      </c>
      <c r="AI1327" s="41">
        <f t="shared" si="4337"/>
        <v>0</v>
      </c>
      <c r="AJ1327" s="41">
        <f t="shared" si="4337"/>
        <v>0</v>
      </c>
      <c r="AK1327" s="41">
        <f t="shared" si="4337"/>
        <v>0</v>
      </c>
      <c r="AL1327" s="41">
        <f t="shared" si="4337"/>
        <v>1500</v>
      </c>
      <c r="AM1327" s="41">
        <f t="shared" si="4337"/>
        <v>0</v>
      </c>
      <c r="AN1327" s="41">
        <f t="shared" si="4337"/>
        <v>0</v>
      </c>
      <c r="AO1327" s="14">
        <f t="shared" si="4337"/>
        <v>0</v>
      </c>
      <c r="AP1327" s="42">
        <f t="shared" si="4337"/>
        <v>2428.6171899999999</v>
      </c>
      <c r="AQ1327" s="42">
        <f t="shared" si="4337"/>
        <v>0</v>
      </c>
      <c r="AR1327" s="42">
        <f t="shared" si="4337"/>
        <v>0</v>
      </c>
      <c r="AS1327" s="42">
        <f t="shared" si="4337"/>
        <v>0</v>
      </c>
      <c r="AT1327" s="42">
        <f t="shared" si="4337"/>
        <v>0</v>
      </c>
      <c r="AU1327" s="42">
        <f t="shared" si="4328"/>
        <v>2428.6171899999999</v>
      </c>
      <c r="AV1327" s="42">
        <f t="shared" si="4329"/>
        <v>-2428.6171899999999</v>
      </c>
      <c r="AW1327" s="42">
        <f t="shared" si="4330"/>
        <v>1869.17651</v>
      </c>
      <c r="AX1327" s="42">
        <f t="shared" si="4331"/>
        <v>0</v>
      </c>
      <c r="AY1327" s="42">
        <f t="shared" si="4332"/>
        <v>0</v>
      </c>
      <c r="AZ1327" s="42">
        <f>AZ1328+AZ1329</f>
        <v>0</v>
      </c>
      <c r="BA1327" s="43">
        <f t="shared" si="4333"/>
        <v>61.763542075562761</v>
      </c>
      <c r="BB1327" s="20"/>
    </row>
    <row r="1328" spans="2:54" ht="31.2" x14ac:dyDescent="0.3">
      <c r="B1328" s="38" t="s">
        <v>562</v>
      </c>
      <c r="C1328" s="38" t="s">
        <v>84</v>
      </c>
      <c r="D1328" s="38" t="s">
        <v>86</v>
      </c>
      <c r="E1328" s="39" t="str">
        <f t="shared" si="4327"/>
        <v>0409</v>
      </c>
      <c r="F1328" s="16" t="s">
        <v>554</v>
      </c>
      <c r="G1328" s="38" t="s">
        <v>150</v>
      </c>
      <c r="H1328" s="40" t="s">
        <v>151</v>
      </c>
      <c r="I1328" s="18"/>
      <c r="J1328" s="18"/>
      <c r="K1328" s="18"/>
      <c r="L1328" s="18"/>
      <c r="M1328" s="18"/>
      <c r="N1328" s="18"/>
      <c r="O1328" s="18">
        <v>0</v>
      </c>
      <c r="P1328" s="18">
        <v>0</v>
      </c>
      <c r="Q1328" s="18">
        <v>0</v>
      </c>
      <c r="R1328" s="18">
        <v>0</v>
      </c>
      <c r="S1328" s="18">
        <v>0</v>
      </c>
      <c r="T1328" s="18">
        <f t="shared" si="4323"/>
        <v>0</v>
      </c>
      <c r="U1328" s="18"/>
      <c r="V1328" s="18"/>
      <c r="W1328" s="18"/>
      <c r="X1328" s="18"/>
      <c r="Y1328" s="18"/>
      <c r="Z1328" s="18">
        <v>1404.4864600000001</v>
      </c>
      <c r="AA1328" s="18"/>
      <c r="AB1328" s="18"/>
      <c r="AC1328" s="18"/>
      <c r="AD1328" s="18"/>
      <c r="AE1328" s="18"/>
      <c r="AF1328" s="41">
        <v>800</v>
      </c>
      <c r="AG1328" s="41"/>
      <c r="AH1328" s="41">
        <v>0</v>
      </c>
      <c r="AI1328" s="41">
        <v>0</v>
      </c>
      <c r="AJ1328" s="41">
        <v>0</v>
      </c>
      <c r="AK1328" s="41">
        <v>0</v>
      </c>
      <c r="AL1328" s="41">
        <v>0</v>
      </c>
      <c r="AM1328" s="41">
        <v>0</v>
      </c>
      <c r="AN1328" s="41">
        <v>0</v>
      </c>
      <c r="AO1328" s="42">
        <v>0</v>
      </c>
      <c r="AP1328" s="42">
        <v>800</v>
      </c>
      <c r="AQ1328" s="42">
        <v>0</v>
      </c>
      <c r="AR1328" s="42">
        <v>0</v>
      </c>
      <c r="AS1328" s="42">
        <v>0</v>
      </c>
      <c r="AT1328" s="42">
        <v>0</v>
      </c>
      <c r="AU1328" s="42">
        <f t="shared" si="4328"/>
        <v>800</v>
      </c>
      <c r="AV1328" s="42">
        <f t="shared" si="4329"/>
        <v>-800</v>
      </c>
      <c r="AW1328" s="42">
        <f t="shared" si="4330"/>
        <v>1404.4864600000001</v>
      </c>
      <c r="AX1328" s="42">
        <f t="shared" si="4331"/>
        <v>0</v>
      </c>
      <c r="AY1328" s="42">
        <f t="shared" si="4332"/>
        <v>0</v>
      </c>
      <c r="AZ1328" s="42"/>
      <c r="BA1328" s="43">
        <f t="shared" si="4333"/>
        <v>0</v>
      </c>
      <c r="BB1328" s="44"/>
    </row>
    <row r="1329" spans="2:54" x14ac:dyDescent="0.3">
      <c r="B1329" s="38" t="s">
        <v>562</v>
      </c>
      <c r="C1329" s="38" t="s">
        <v>84</v>
      </c>
      <c r="D1329" s="38" t="s">
        <v>86</v>
      </c>
      <c r="E1329" s="39" t="str">
        <f t="shared" si="4327"/>
        <v>0409</v>
      </c>
      <c r="F1329" s="16" t="s">
        <v>554</v>
      </c>
      <c r="G1329" s="38" t="s">
        <v>56</v>
      </c>
      <c r="H1329" s="40" t="s">
        <v>57</v>
      </c>
      <c r="I1329" s="18"/>
      <c r="J1329" s="18"/>
      <c r="K1329" s="18"/>
      <c r="L1329" s="18"/>
      <c r="M1329" s="18"/>
      <c r="N1329" s="18"/>
      <c r="O1329" s="18">
        <v>0</v>
      </c>
      <c r="P1329" s="18">
        <v>0</v>
      </c>
      <c r="Q1329" s="18">
        <v>0</v>
      </c>
      <c r="R1329" s="18">
        <v>0</v>
      </c>
      <c r="S1329" s="18">
        <v>0</v>
      </c>
      <c r="T1329" s="18">
        <f t="shared" si="4323"/>
        <v>0</v>
      </c>
      <c r="U1329" s="18"/>
      <c r="V1329" s="18"/>
      <c r="W1329" s="18"/>
      <c r="X1329" s="18"/>
      <c r="Y1329" s="18"/>
      <c r="Z1329" s="18">
        <v>464.69004999999999</v>
      </c>
      <c r="AA1329" s="18"/>
      <c r="AB1329" s="18"/>
      <c r="AC1329" s="18"/>
      <c r="AD1329" s="18"/>
      <c r="AE1329" s="18"/>
      <c r="AF1329" s="41">
        <v>1628.6171899999999</v>
      </c>
      <c r="AG1329" s="41"/>
      <c r="AH1329" s="41">
        <v>0</v>
      </c>
      <c r="AI1329" s="41">
        <v>0</v>
      </c>
      <c r="AJ1329" s="41">
        <v>0</v>
      </c>
      <c r="AK1329" s="41">
        <v>0</v>
      </c>
      <c r="AL1329" s="41">
        <v>1500</v>
      </c>
      <c r="AM1329" s="41">
        <v>0</v>
      </c>
      <c r="AN1329" s="41">
        <v>0</v>
      </c>
      <c r="AO1329" s="14">
        <v>0</v>
      </c>
      <c r="AP1329" s="42">
        <v>1628.6171899999999</v>
      </c>
      <c r="AQ1329" s="42">
        <v>0</v>
      </c>
      <c r="AR1329" s="42">
        <v>0</v>
      </c>
      <c r="AS1329" s="42">
        <v>0</v>
      </c>
      <c r="AT1329" s="42">
        <v>0</v>
      </c>
      <c r="AU1329" s="42">
        <f t="shared" si="4328"/>
        <v>1628.6171899999999</v>
      </c>
      <c r="AV1329" s="42">
        <f t="shared" si="4329"/>
        <v>-1628.6171899999999</v>
      </c>
      <c r="AW1329" s="42">
        <f t="shared" si="4330"/>
        <v>464.69004999999999</v>
      </c>
      <c r="AX1329" s="42">
        <f t="shared" si="4331"/>
        <v>0</v>
      </c>
      <c r="AY1329" s="42">
        <f t="shared" si="4332"/>
        <v>0</v>
      </c>
      <c r="AZ1329" s="42"/>
      <c r="BA1329" s="43">
        <f t="shared" si="4333"/>
        <v>92.102675153514753</v>
      </c>
      <c r="BB1329" s="44"/>
    </row>
    <row r="1330" spans="2:54" s="30" customFormat="1" x14ac:dyDescent="0.3">
      <c r="B1330" s="31" t="s">
        <v>562</v>
      </c>
      <c r="C1330" s="31" t="s">
        <v>84</v>
      </c>
      <c r="D1330" s="31" t="s">
        <v>139</v>
      </c>
      <c r="E1330" s="29" t="str">
        <f t="shared" si="4327"/>
        <v>0412</v>
      </c>
      <c r="F1330" s="31"/>
      <c r="G1330" s="31"/>
      <c r="H1330" s="32" t="s">
        <v>140</v>
      </c>
      <c r="I1330" s="33">
        <f t="shared" ref="I1330:I1334" si="4338">I1331</f>
        <v>1104</v>
      </c>
      <c r="J1330" s="33">
        <f t="shared" ref="J1330:J1334" si="4339">J1331</f>
        <v>1104</v>
      </c>
      <c r="K1330" s="33">
        <f t="shared" ref="K1330:K1334" si="4340">K1331</f>
        <v>1104</v>
      </c>
      <c r="L1330" s="33">
        <f t="shared" ref="L1330:L1334" si="4341">L1331</f>
        <v>0</v>
      </c>
      <c r="M1330" s="33">
        <f t="shared" ref="M1330:M1334" si="4342">M1331</f>
        <v>0</v>
      </c>
      <c r="N1330" s="33">
        <f t="shared" ref="N1330:N1334" si="4343">N1331</f>
        <v>0</v>
      </c>
      <c r="O1330" s="33">
        <f t="shared" ref="O1330:O1334" si="4344">O1331</f>
        <v>0</v>
      </c>
      <c r="P1330" s="33">
        <f t="shared" ref="P1330:P1334" si="4345">P1331</f>
        <v>0</v>
      </c>
      <c r="Q1330" s="33">
        <f t="shared" ref="Q1330:Q1334" si="4346">Q1331</f>
        <v>0</v>
      </c>
      <c r="R1330" s="33">
        <f t="shared" ref="R1330:R1334" si="4347">R1331</f>
        <v>0</v>
      </c>
      <c r="S1330" s="33">
        <f t="shared" ref="S1330:S1334" si="4348">S1331</f>
        <v>0</v>
      </c>
      <c r="T1330" s="33">
        <f t="shared" si="4323"/>
        <v>1104</v>
      </c>
      <c r="U1330" s="33">
        <f t="shared" si="4324"/>
        <v>1104</v>
      </c>
      <c r="V1330" s="33">
        <f t="shared" si="4325"/>
        <v>1104</v>
      </c>
      <c r="W1330" s="33">
        <f t="shared" ref="W1330:W1334" si="4349">W1331</f>
        <v>0</v>
      </c>
      <c r="X1330" s="33">
        <f t="shared" ref="X1330:X1334" si="4350">X1331</f>
        <v>0</v>
      </c>
      <c r="Y1330" s="33">
        <f t="shared" ref="Y1330:Y1334" si="4351">Y1331</f>
        <v>0</v>
      </c>
      <c r="Z1330" s="33">
        <f t="shared" ref="Z1330:Z1334" si="4352">Z1331</f>
        <v>0</v>
      </c>
      <c r="AA1330" s="33">
        <f t="shared" ref="AA1330:AA1334" si="4353">AA1331</f>
        <v>0</v>
      </c>
      <c r="AB1330" s="33">
        <f t="shared" ref="AB1330:AB1334" si="4354">AB1331</f>
        <v>0</v>
      </c>
      <c r="AC1330" s="33">
        <f t="shared" ref="AC1330:AC1334" si="4355">AC1331</f>
        <v>0</v>
      </c>
      <c r="AD1330" s="33">
        <f t="shared" ref="AD1330:AD1334" si="4356">AD1331</f>
        <v>0</v>
      </c>
      <c r="AE1330" s="33">
        <f t="shared" ref="AE1330:AE1334" si="4357">AE1331</f>
        <v>0</v>
      </c>
      <c r="AF1330" s="34">
        <f t="shared" ref="AF1330:AF1334" si="4358">AF1331</f>
        <v>1953.75</v>
      </c>
      <c r="AG1330" s="34">
        <f t="shared" ref="AG1330:AG1334" si="4359">AG1331</f>
        <v>0</v>
      </c>
      <c r="AH1330" s="34">
        <f t="shared" ref="AH1330:AH1334" si="4360">AH1331</f>
        <v>0</v>
      </c>
      <c r="AI1330" s="34">
        <f t="shared" ref="AI1330:AI1334" si="4361">AI1331</f>
        <v>0</v>
      </c>
      <c r="AJ1330" s="34">
        <f t="shared" ref="AJ1330:AJ1334" si="4362">AJ1331</f>
        <v>0</v>
      </c>
      <c r="AK1330" s="34">
        <f t="shared" ref="AK1330:AK1334" si="4363">AK1331</f>
        <v>0</v>
      </c>
      <c r="AL1330" s="34">
        <f t="shared" ref="AL1330:AL1334" si="4364">AL1331</f>
        <v>1953.75</v>
      </c>
      <c r="AM1330" s="34">
        <f t="shared" ref="AM1330:AM1334" si="4365">AM1331</f>
        <v>0</v>
      </c>
      <c r="AN1330" s="34">
        <f t="shared" ref="AN1330:AN1334" si="4366">AN1331</f>
        <v>0</v>
      </c>
      <c r="AO1330" s="36">
        <f t="shared" ref="AO1330:AO1334" si="4367">AO1331</f>
        <v>1138.25</v>
      </c>
      <c r="AP1330" s="36">
        <f t="shared" ref="AP1330:AP1334" si="4368">AP1331</f>
        <v>1370</v>
      </c>
      <c r="AQ1330" s="36">
        <f t="shared" ref="AQ1330:AQ1334" si="4369">AQ1331</f>
        <v>0</v>
      </c>
      <c r="AR1330" s="36">
        <f t="shared" ref="AR1330:AR1334" si="4370">AR1331</f>
        <v>0</v>
      </c>
      <c r="AS1330" s="36">
        <f t="shared" ref="AS1330:AS1334" si="4371">AS1331</f>
        <v>0</v>
      </c>
      <c r="AT1330" s="36">
        <f t="shared" ref="AT1330:AT1334" si="4372">AT1331</f>
        <v>0</v>
      </c>
      <c r="AU1330" s="36">
        <f t="shared" si="4328"/>
        <v>1370</v>
      </c>
      <c r="AV1330" s="36">
        <f t="shared" si="4329"/>
        <v>-266</v>
      </c>
      <c r="AW1330" s="36">
        <f t="shared" si="4330"/>
        <v>1104</v>
      </c>
      <c r="AX1330" s="36">
        <f t="shared" si="4331"/>
        <v>1104</v>
      </c>
      <c r="AY1330" s="36">
        <f t="shared" si="4332"/>
        <v>1104</v>
      </c>
      <c r="AZ1330" s="36">
        <f t="shared" ref="AZ1330:AZ1334" si="4373">AZ1331</f>
        <v>0</v>
      </c>
      <c r="BA1330" s="37">
        <f t="shared" si="4333"/>
        <v>100</v>
      </c>
      <c r="BB1330" s="20"/>
    </row>
    <row r="1331" spans="2:54" ht="31.2" x14ac:dyDescent="0.3">
      <c r="B1331" s="38" t="s">
        <v>562</v>
      </c>
      <c r="C1331" s="38" t="s">
        <v>84</v>
      </c>
      <c r="D1331" s="38" t="s">
        <v>139</v>
      </c>
      <c r="E1331" s="39" t="str">
        <f t="shared" si="4327"/>
        <v>0412</v>
      </c>
      <c r="F1331" s="38" t="s">
        <v>141</v>
      </c>
      <c r="G1331" s="38"/>
      <c r="H1331" s="40" t="s">
        <v>142</v>
      </c>
      <c r="I1331" s="18">
        <f t="shared" si="4338"/>
        <v>1104</v>
      </c>
      <c r="J1331" s="18">
        <f t="shared" si="4339"/>
        <v>1104</v>
      </c>
      <c r="K1331" s="18">
        <f t="shared" si="4340"/>
        <v>1104</v>
      </c>
      <c r="L1331" s="18">
        <f t="shared" si="4341"/>
        <v>0</v>
      </c>
      <c r="M1331" s="18">
        <f t="shared" si="4342"/>
        <v>0</v>
      </c>
      <c r="N1331" s="18">
        <f t="shared" si="4343"/>
        <v>0</v>
      </c>
      <c r="O1331" s="18">
        <f t="shared" si="4344"/>
        <v>0</v>
      </c>
      <c r="P1331" s="18">
        <f t="shared" si="4345"/>
        <v>0</v>
      </c>
      <c r="Q1331" s="18">
        <f t="shared" si="4346"/>
        <v>0</v>
      </c>
      <c r="R1331" s="18">
        <f t="shared" si="4347"/>
        <v>0</v>
      </c>
      <c r="S1331" s="18">
        <f t="shared" si="4348"/>
        <v>0</v>
      </c>
      <c r="T1331" s="18">
        <f t="shared" si="4323"/>
        <v>1104</v>
      </c>
      <c r="U1331" s="18">
        <f t="shared" si="4324"/>
        <v>1104</v>
      </c>
      <c r="V1331" s="18">
        <f t="shared" si="4325"/>
        <v>1104</v>
      </c>
      <c r="W1331" s="18">
        <f t="shared" si="4349"/>
        <v>0</v>
      </c>
      <c r="X1331" s="18">
        <f t="shared" si="4350"/>
        <v>0</v>
      </c>
      <c r="Y1331" s="18">
        <f t="shared" si="4351"/>
        <v>0</v>
      </c>
      <c r="Z1331" s="18">
        <f t="shared" si="4352"/>
        <v>0</v>
      </c>
      <c r="AA1331" s="18">
        <f t="shared" si="4353"/>
        <v>0</v>
      </c>
      <c r="AB1331" s="18">
        <f t="shared" si="4354"/>
        <v>0</v>
      </c>
      <c r="AC1331" s="18">
        <f t="shared" si="4355"/>
        <v>0</v>
      </c>
      <c r="AD1331" s="18">
        <f t="shared" si="4356"/>
        <v>0</v>
      </c>
      <c r="AE1331" s="18">
        <f t="shared" si="4357"/>
        <v>0</v>
      </c>
      <c r="AF1331" s="41">
        <f t="shared" si="4358"/>
        <v>1953.75</v>
      </c>
      <c r="AG1331" s="41">
        <f t="shared" si="4359"/>
        <v>0</v>
      </c>
      <c r="AH1331" s="41">
        <f t="shared" si="4360"/>
        <v>0</v>
      </c>
      <c r="AI1331" s="41">
        <f t="shared" si="4361"/>
        <v>0</v>
      </c>
      <c r="AJ1331" s="41">
        <f t="shared" si="4362"/>
        <v>0</v>
      </c>
      <c r="AK1331" s="41">
        <f t="shared" si="4363"/>
        <v>0</v>
      </c>
      <c r="AL1331" s="41">
        <f t="shared" si="4364"/>
        <v>1953.75</v>
      </c>
      <c r="AM1331" s="41">
        <f t="shared" si="4365"/>
        <v>0</v>
      </c>
      <c r="AN1331" s="41">
        <f t="shared" si="4366"/>
        <v>0</v>
      </c>
      <c r="AO1331" s="14">
        <f t="shared" si="4367"/>
        <v>1138.25</v>
      </c>
      <c r="AP1331" s="42">
        <f t="shared" si="4368"/>
        <v>1370</v>
      </c>
      <c r="AQ1331" s="42">
        <f t="shared" si="4369"/>
        <v>0</v>
      </c>
      <c r="AR1331" s="42">
        <f t="shared" si="4370"/>
        <v>0</v>
      </c>
      <c r="AS1331" s="42">
        <f t="shared" si="4371"/>
        <v>0</v>
      </c>
      <c r="AT1331" s="42">
        <f t="shared" si="4372"/>
        <v>0</v>
      </c>
      <c r="AU1331" s="42">
        <f t="shared" si="4328"/>
        <v>1370</v>
      </c>
      <c r="AV1331" s="42">
        <f t="shared" si="4329"/>
        <v>-266</v>
      </c>
      <c r="AW1331" s="42">
        <f t="shared" si="4330"/>
        <v>1104</v>
      </c>
      <c r="AX1331" s="42">
        <f t="shared" si="4331"/>
        <v>1104</v>
      </c>
      <c r="AY1331" s="42">
        <f t="shared" si="4332"/>
        <v>1104</v>
      </c>
      <c r="AZ1331" s="42">
        <f t="shared" si="4373"/>
        <v>0</v>
      </c>
      <c r="BA1331" s="43">
        <f t="shared" si="4333"/>
        <v>100</v>
      </c>
      <c r="BB1331" s="20"/>
    </row>
    <row r="1332" spans="2:54" x14ac:dyDescent="0.3">
      <c r="B1332" s="38" t="s">
        <v>562</v>
      </c>
      <c r="C1332" s="38" t="s">
        <v>84</v>
      </c>
      <c r="D1332" s="38" t="s">
        <v>139</v>
      </c>
      <c r="E1332" s="39" t="str">
        <f t="shared" si="4327"/>
        <v>0412</v>
      </c>
      <c r="F1332" s="38" t="s">
        <v>143</v>
      </c>
      <c r="G1332" s="38"/>
      <c r="H1332" s="40" t="s">
        <v>49</v>
      </c>
      <c r="I1332" s="18">
        <f t="shared" si="4338"/>
        <v>1104</v>
      </c>
      <c r="J1332" s="18">
        <f t="shared" si="4339"/>
        <v>1104</v>
      </c>
      <c r="K1332" s="18">
        <f t="shared" si="4340"/>
        <v>1104</v>
      </c>
      <c r="L1332" s="18">
        <f t="shared" si="4341"/>
        <v>0</v>
      </c>
      <c r="M1332" s="18">
        <f t="shared" si="4342"/>
        <v>0</v>
      </c>
      <c r="N1332" s="18">
        <f t="shared" si="4343"/>
        <v>0</v>
      </c>
      <c r="O1332" s="18">
        <f t="shared" si="4344"/>
        <v>0</v>
      </c>
      <c r="P1332" s="18">
        <f t="shared" si="4345"/>
        <v>0</v>
      </c>
      <c r="Q1332" s="18">
        <f t="shared" si="4346"/>
        <v>0</v>
      </c>
      <c r="R1332" s="18">
        <f t="shared" si="4347"/>
        <v>0</v>
      </c>
      <c r="S1332" s="18">
        <f t="shared" si="4348"/>
        <v>0</v>
      </c>
      <c r="T1332" s="18">
        <f t="shared" si="4323"/>
        <v>1104</v>
      </c>
      <c r="U1332" s="18">
        <f t="shared" si="4324"/>
        <v>1104</v>
      </c>
      <c r="V1332" s="18">
        <f t="shared" si="4325"/>
        <v>1104</v>
      </c>
      <c r="W1332" s="18">
        <f t="shared" si="4349"/>
        <v>0</v>
      </c>
      <c r="X1332" s="18">
        <f t="shared" si="4350"/>
        <v>0</v>
      </c>
      <c r="Y1332" s="18">
        <f t="shared" si="4351"/>
        <v>0</v>
      </c>
      <c r="Z1332" s="18">
        <f t="shared" si="4352"/>
        <v>0</v>
      </c>
      <c r="AA1332" s="18">
        <f t="shared" si="4353"/>
        <v>0</v>
      </c>
      <c r="AB1332" s="18">
        <f t="shared" si="4354"/>
        <v>0</v>
      </c>
      <c r="AC1332" s="18">
        <f t="shared" si="4355"/>
        <v>0</v>
      </c>
      <c r="AD1332" s="18">
        <f t="shared" si="4356"/>
        <v>0</v>
      </c>
      <c r="AE1332" s="18">
        <f t="shared" si="4357"/>
        <v>0</v>
      </c>
      <c r="AF1332" s="41">
        <f t="shared" si="4358"/>
        <v>1953.75</v>
      </c>
      <c r="AG1332" s="41">
        <f t="shared" si="4359"/>
        <v>0</v>
      </c>
      <c r="AH1332" s="41">
        <f t="shared" si="4360"/>
        <v>0</v>
      </c>
      <c r="AI1332" s="41">
        <f t="shared" si="4361"/>
        <v>0</v>
      </c>
      <c r="AJ1332" s="41">
        <f t="shared" si="4362"/>
        <v>0</v>
      </c>
      <c r="AK1332" s="41">
        <f t="shared" si="4363"/>
        <v>0</v>
      </c>
      <c r="AL1332" s="41">
        <f t="shared" si="4364"/>
        <v>1953.75</v>
      </c>
      <c r="AM1332" s="41">
        <f t="shared" si="4365"/>
        <v>0</v>
      </c>
      <c r="AN1332" s="41">
        <f t="shared" si="4366"/>
        <v>0</v>
      </c>
      <c r="AO1332" s="42">
        <f t="shared" si="4367"/>
        <v>1138.25</v>
      </c>
      <c r="AP1332" s="42">
        <f t="shared" si="4368"/>
        <v>1370</v>
      </c>
      <c r="AQ1332" s="42">
        <f t="shared" si="4369"/>
        <v>0</v>
      </c>
      <c r="AR1332" s="42">
        <f t="shared" si="4370"/>
        <v>0</v>
      </c>
      <c r="AS1332" s="42">
        <f t="shared" si="4371"/>
        <v>0</v>
      </c>
      <c r="AT1332" s="42">
        <f t="shared" si="4372"/>
        <v>0</v>
      </c>
      <c r="AU1332" s="42">
        <f t="shared" si="4328"/>
        <v>1370</v>
      </c>
      <c r="AV1332" s="42">
        <f t="shared" si="4329"/>
        <v>-266</v>
      </c>
      <c r="AW1332" s="42">
        <f t="shared" si="4330"/>
        <v>1104</v>
      </c>
      <c r="AX1332" s="42">
        <f t="shared" si="4331"/>
        <v>1104</v>
      </c>
      <c r="AY1332" s="42">
        <f t="shared" si="4332"/>
        <v>1104</v>
      </c>
      <c r="AZ1332" s="42">
        <f t="shared" si="4373"/>
        <v>0</v>
      </c>
      <c r="BA1332" s="43">
        <f t="shared" si="4333"/>
        <v>100</v>
      </c>
      <c r="BB1332" s="20"/>
    </row>
    <row r="1333" spans="2:54" ht="46.8" x14ac:dyDescent="0.3">
      <c r="B1333" s="38" t="s">
        <v>562</v>
      </c>
      <c r="C1333" s="38" t="s">
        <v>84</v>
      </c>
      <c r="D1333" s="38" t="s">
        <v>139</v>
      </c>
      <c r="E1333" s="39" t="str">
        <f t="shared" si="4327"/>
        <v>0412</v>
      </c>
      <c r="F1333" s="38" t="s">
        <v>144</v>
      </c>
      <c r="G1333" s="38"/>
      <c r="H1333" s="40" t="s">
        <v>145</v>
      </c>
      <c r="I1333" s="18">
        <f t="shared" si="4338"/>
        <v>1104</v>
      </c>
      <c r="J1333" s="18">
        <f t="shared" si="4339"/>
        <v>1104</v>
      </c>
      <c r="K1333" s="18">
        <f t="shared" si="4340"/>
        <v>1104</v>
      </c>
      <c r="L1333" s="18">
        <f t="shared" si="4341"/>
        <v>0</v>
      </c>
      <c r="M1333" s="18">
        <f t="shared" si="4342"/>
        <v>0</v>
      </c>
      <c r="N1333" s="18">
        <f t="shared" si="4343"/>
        <v>0</v>
      </c>
      <c r="O1333" s="18">
        <f t="shared" si="4344"/>
        <v>0</v>
      </c>
      <c r="P1333" s="18">
        <f t="shared" si="4345"/>
        <v>0</v>
      </c>
      <c r="Q1333" s="18">
        <f t="shared" si="4346"/>
        <v>0</v>
      </c>
      <c r="R1333" s="18">
        <f t="shared" si="4347"/>
        <v>0</v>
      </c>
      <c r="S1333" s="18">
        <f t="shared" si="4348"/>
        <v>0</v>
      </c>
      <c r="T1333" s="18">
        <f t="shared" si="4323"/>
        <v>1104</v>
      </c>
      <c r="U1333" s="18">
        <f t="shared" si="4324"/>
        <v>1104</v>
      </c>
      <c r="V1333" s="18">
        <f t="shared" si="4325"/>
        <v>1104</v>
      </c>
      <c r="W1333" s="18">
        <f t="shared" si="4349"/>
        <v>0</v>
      </c>
      <c r="X1333" s="18">
        <f t="shared" si="4350"/>
        <v>0</v>
      </c>
      <c r="Y1333" s="18">
        <f t="shared" si="4351"/>
        <v>0</v>
      </c>
      <c r="Z1333" s="18">
        <f t="shared" si="4352"/>
        <v>0</v>
      </c>
      <c r="AA1333" s="18">
        <f t="shared" si="4353"/>
        <v>0</v>
      </c>
      <c r="AB1333" s="18">
        <f t="shared" si="4354"/>
        <v>0</v>
      </c>
      <c r="AC1333" s="18">
        <f t="shared" si="4355"/>
        <v>0</v>
      </c>
      <c r="AD1333" s="18">
        <f t="shared" si="4356"/>
        <v>0</v>
      </c>
      <c r="AE1333" s="18">
        <f t="shared" si="4357"/>
        <v>0</v>
      </c>
      <c r="AF1333" s="41">
        <f t="shared" si="4358"/>
        <v>1953.75</v>
      </c>
      <c r="AG1333" s="41">
        <f t="shared" si="4359"/>
        <v>0</v>
      </c>
      <c r="AH1333" s="41">
        <f t="shared" si="4360"/>
        <v>0</v>
      </c>
      <c r="AI1333" s="41">
        <f t="shared" si="4361"/>
        <v>0</v>
      </c>
      <c r="AJ1333" s="41">
        <f t="shared" si="4362"/>
        <v>0</v>
      </c>
      <c r="AK1333" s="41">
        <f t="shared" si="4363"/>
        <v>0</v>
      </c>
      <c r="AL1333" s="41">
        <f t="shared" si="4364"/>
        <v>1953.75</v>
      </c>
      <c r="AM1333" s="41">
        <f t="shared" si="4365"/>
        <v>0</v>
      </c>
      <c r="AN1333" s="41">
        <f t="shared" si="4366"/>
        <v>0</v>
      </c>
      <c r="AO1333" s="14">
        <f t="shared" si="4367"/>
        <v>1138.25</v>
      </c>
      <c r="AP1333" s="42">
        <f t="shared" si="4368"/>
        <v>1370</v>
      </c>
      <c r="AQ1333" s="42">
        <f t="shared" si="4369"/>
        <v>0</v>
      </c>
      <c r="AR1333" s="42">
        <f t="shared" si="4370"/>
        <v>0</v>
      </c>
      <c r="AS1333" s="42">
        <f t="shared" si="4371"/>
        <v>0</v>
      </c>
      <c r="AT1333" s="42">
        <f t="shared" si="4372"/>
        <v>0</v>
      </c>
      <c r="AU1333" s="42">
        <f t="shared" si="4328"/>
        <v>1370</v>
      </c>
      <c r="AV1333" s="42">
        <f t="shared" si="4329"/>
        <v>-266</v>
      </c>
      <c r="AW1333" s="42">
        <f t="shared" si="4330"/>
        <v>1104</v>
      </c>
      <c r="AX1333" s="42">
        <f t="shared" si="4331"/>
        <v>1104</v>
      </c>
      <c r="AY1333" s="42">
        <f t="shared" si="4332"/>
        <v>1104</v>
      </c>
      <c r="AZ1333" s="42">
        <f t="shared" si="4373"/>
        <v>0</v>
      </c>
      <c r="BA1333" s="43">
        <f t="shared" si="4333"/>
        <v>100</v>
      </c>
      <c r="BB1333" s="20"/>
    </row>
    <row r="1334" spans="2:54" ht="62.4" x14ac:dyDescent="0.3">
      <c r="B1334" s="38" t="s">
        <v>562</v>
      </c>
      <c r="C1334" s="38" t="s">
        <v>84</v>
      </c>
      <c r="D1334" s="38" t="s">
        <v>139</v>
      </c>
      <c r="E1334" s="39" t="str">
        <f t="shared" si="4327"/>
        <v>0412</v>
      </c>
      <c r="F1334" s="38" t="s">
        <v>522</v>
      </c>
      <c r="G1334" s="38"/>
      <c r="H1334" s="40" t="s">
        <v>523</v>
      </c>
      <c r="I1334" s="18">
        <f t="shared" si="4338"/>
        <v>1104</v>
      </c>
      <c r="J1334" s="18">
        <f t="shared" si="4339"/>
        <v>1104</v>
      </c>
      <c r="K1334" s="18">
        <f t="shared" si="4340"/>
        <v>1104</v>
      </c>
      <c r="L1334" s="18">
        <f t="shared" si="4341"/>
        <v>0</v>
      </c>
      <c r="M1334" s="18">
        <f t="shared" si="4342"/>
        <v>0</v>
      </c>
      <c r="N1334" s="18">
        <f t="shared" si="4343"/>
        <v>0</v>
      </c>
      <c r="O1334" s="18">
        <f t="shared" si="4344"/>
        <v>0</v>
      </c>
      <c r="P1334" s="18">
        <f t="shared" si="4345"/>
        <v>0</v>
      </c>
      <c r="Q1334" s="18">
        <f t="shared" si="4346"/>
        <v>0</v>
      </c>
      <c r="R1334" s="18">
        <f t="shared" si="4347"/>
        <v>0</v>
      </c>
      <c r="S1334" s="18">
        <f t="shared" si="4348"/>
        <v>0</v>
      </c>
      <c r="T1334" s="18">
        <f t="shared" si="4323"/>
        <v>1104</v>
      </c>
      <c r="U1334" s="18">
        <f t="shared" si="4324"/>
        <v>1104</v>
      </c>
      <c r="V1334" s="18">
        <f t="shared" si="4325"/>
        <v>1104</v>
      </c>
      <c r="W1334" s="18">
        <f t="shared" si="4349"/>
        <v>0</v>
      </c>
      <c r="X1334" s="18">
        <f t="shared" si="4350"/>
        <v>0</v>
      </c>
      <c r="Y1334" s="18">
        <f t="shared" si="4351"/>
        <v>0</v>
      </c>
      <c r="Z1334" s="18">
        <f t="shared" si="4352"/>
        <v>0</v>
      </c>
      <c r="AA1334" s="18">
        <f t="shared" si="4353"/>
        <v>0</v>
      </c>
      <c r="AB1334" s="18">
        <f t="shared" si="4354"/>
        <v>0</v>
      </c>
      <c r="AC1334" s="18">
        <f t="shared" si="4355"/>
        <v>0</v>
      </c>
      <c r="AD1334" s="18">
        <f t="shared" si="4356"/>
        <v>0</v>
      </c>
      <c r="AE1334" s="18">
        <f t="shared" si="4357"/>
        <v>0</v>
      </c>
      <c r="AF1334" s="41">
        <f t="shared" si="4358"/>
        <v>1953.75</v>
      </c>
      <c r="AG1334" s="41">
        <f t="shared" si="4359"/>
        <v>0</v>
      </c>
      <c r="AH1334" s="41">
        <f t="shared" si="4360"/>
        <v>0</v>
      </c>
      <c r="AI1334" s="41">
        <f t="shared" si="4361"/>
        <v>0</v>
      </c>
      <c r="AJ1334" s="41">
        <f t="shared" si="4362"/>
        <v>0</v>
      </c>
      <c r="AK1334" s="41">
        <f t="shared" si="4363"/>
        <v>0</v>
      </c>
      <c r="AL1334" s="41">
        <f t="shared" si="4364"/>
        <v>1953.75</v>
      </c>
      <c r="AM1334" s="41">
        <f t="shared" si="4365"/>
        <v>0</v>
      </c>
      <c r="AN1334" s="41">
        <f t="shared" si="4366"/>
        <v>0</v>
      </c>
      <c r="AO1334" s="42">
        <f t="shared" si="4367"/>
        <v>1138.25</v>
      </c>
      <c r="AP1334" s="42">
        <f t="shared" si="4368"/>
        <v>1370</v>
      </c>
      <c r="AQ1334" s="42">
        <f t="shared" si="4369"/>
        <v>0</v>
      </c>
      <c r="AR1334" s="42">
        <f t="shared" si="4370"/>
        <v>0</v>
      </c>
      <c r="AS1334" s="42">
        <f t="shared" si="4371"/>
        <v>0</v>
      </c>
      <c r="AT1334" s="42">
        <f t="shared" si="4372"/>
        <v>0</v>
      </c>
      <c r="AU1334" s="42">
        <f t="shared" si="4328"/>
        <v>1370</v>
      </c>
      <c r="AV1334" s="42">
        <f t="shared" si="4329"/>
        <v>-266</v>
      </c>
      <c r="AW1334" s="42">
        <f t="shared" si="4330"/>
        <v>1104</v>
      </c>
      <c r="AX1334" s="42">
        <f t="shared" si="4331"/>
        <v>1104</v>
      </c>
      <c r="AY1334" s="42">
        <f t="shared" si="4332"/>
        <v>1104</v>
      </c>
      <c r="AZ1334" s="42">
        <f t="shared" si="4373"/>
        <v>0</v>
      </c>
      <c r="BA1334" s="43">
        <f t="shared" si="4333"/>
        <v>100</v>
      </c>
      <c r="BB1334" s="20"/>
    </row>
    <row r="1335" spans="2:54" x14ac:dyDescent="0.3">
      <c r="B1335" s="38" t="s">
        <v>562</v>
      </c>
      <c r="C1335" s="38" t="s">
        <v>84</v>
      </c>
      <c r="D1335" s="38" t="s">
        <v>139</v>
      </c>
      <c r="E1335" s="39" t="str">
        <f t="shared" si="4327"/>
        <v>0412</v>
      </c>
      <c r="F1335" s="38" t="s">
        <v>522</v>
      </c>
      <c r="G1335" s="38" t="s">
        <v>56</v>
      </c>
      <c r="H1335" s="40" t="s">
        <v>57</v>
      </c>
      <c r="I1335" s="18">
        <v>1104</v>
      </c>
      <c r="J1335" s="18">
        <v>1104</v>
      </c>
      <c r="K1335" s="18">
        <v>1104</v>
      </c>
      <c r="L1335" s="18"/>
      <c r="M1335" s="18"/>
      <c r="N1335" s="18"/>
      <c r="O1335" s="18">
        <v>0</v>
      </c>
      <c r="P1335" s="18">
        <v>0</v>
      </c>
      <c r="Q1335" s="18">
        <v>0</v>
      </c>
      <c r="R1335" s="18">
        <v>0</v>
      </c>
      <c r="S1335" s="18"/>
      <c r="T1335" s="18">
        <f t="shared" si="4323"/>
        <v>1104</v>
      </c>
      <c r="U1335" s="18">
        <f t="shared" si="4324"/>
        <v>1104</v>
      </c>
      <c r="V1335" s="18">
        <f t="shared" si="4325"/>
        <v>1104</v>
      </c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41">
        <v>1953.75</v>
      </c>
      <c r="AG1335" s="41"/>
      <c r="AH1335" s="41">
        <v>0</v>
      </c>
      <c r="AI1335" s="41">
        <v>0</v>
      </c>
      <c r="AJ1335" s="41">
        <v>0</v>
      </c>
      <c r="AK1335" s="41">
        <v>0</v>
      </c>
      <c r="AL1335" s="41">
        <v>1953.75</v>
      </c>
      <c r="AM1335" s="41">
        <v>0</v>
      </c>
      <c r="AN1335" s="41">
        <v>0</v>
      </c>
      <c r="AO1335" s="14">
        <v>1138.25</v>
      </c>
      <c r="AP1335" s="42">
        <v>1370</v>
      </c>
      <c r="AQ1335" s="42">
        <v>0</v>
      </c>
      <c r="AR1335" s="42">
        <v>0</v>
      </c>
      <c r="AS1335" s="42">
        <v>0</v>
      </c>
      <c r="AT1335" s="42">
        <v>0</v>
      </c>
      <c r="AU1335" s="42">
        <f t="shared" si="4328"/>
        <v>1370</v>
      </c>
      <c r="AV1335" s="42">
        <f t="shared" si="4329"/>
        <v>-266</v>
      </c>
      <c r="AW1335" s="42">
        <f t="shared" si="4330"/>
        <v>1104</v>
      </c>
      <c r="AX1335" s="42">
        <f t="shared" si="4331"/>
        <v>1104</v>
      </c>
      <c r="AY1335" s="42">
        <f t="shared" si="4332"/>
        <v>1104</v>
      </c>
      <c r="AZ1335" s="42"/>
      <c r="BA1335" s="43">
        <f t="shared" si="4333"/>
        <v>100</v>
      </c>
      <c r="BB1335" s="44"/>
    </row>
    <row r="1336" spans="2:54" s="21" customFormat="1" ht="16.2" x14ac:dyDescent="0.3">
      <c r="B1336" s="22" t="s">
        <v>562</v>
      </c>
      <c r="C1336" s="51" t="s">
        <v>92</v>
      </c>
      <c r="D1336" s="51"/>
      <c r="E1336" s="52" t="str">
        <f t="shared" si="4327"/>
        <v>05</v>
      </c>
      <c r="F1336" s="22"/>
      <c r="G1336" s="22"/>
      <c r="H1336" s="24" t="s">
        <v>93</v>
      </c>
      <c r="I1336" s="25">
        <f t="shared" ref="I1336:N1336" si="4374">I1343</f>
        <v>34107.9</v>
      </c>
      <c r="J1336" s="25">
        <f t="shared" si="4374"/>
        <v>18203</v>
      </c>
      <c r="K1336" s="25">
        <f t="shared" si="4374"/>
        <v>14041.6</v>
      </c>
      <c r="L1336" s="25">
        <f t="shared" si="4374"/>
        <v>15221.2</v>
      </c>
      <c r="M1336" s="25">
        <f t="shared" si="4374"/>
        <v>15221.2</v>
      </c>
      <c r="N1336" s="25">
        <f t="shared" si="4374"/>
        <v>15221.2</v>
      </c>
      <c r="O1336" s="25">
        <f>O1343+O1337</f>
        <v>0</v>
      </c>
      <c r="P1336" s="25">
        <f>P1343+P1337</f>
        <v>348.24200000000002</v>
      </c>
      <c r="Q1336" s="25">
        <f>Q1343+Q1337</f>
        <v>1362.6759999999999</v>
      </c>
      <c r="R1336" s="25">
        <f>R1343+R1337</f>
        <v>0</v>
      </c>
      <c r="S1336" s="25">
        <f>S1343+S1337</f>
        <v>608.88186999999994</v>
      </c>
      <c r="T1336" s="25">
        <f t="shared" si="4323"/>
        <v>51648.899870000001</v>
      </c>
      <c r="U1336" s="25">
        <f t="shared" si="4324"/>
        <v>33424.199999999997</v>
      </c>
      <c r="V1336" s="25">
        <f t="shared" si="4325"/>
        <v>29262.800000000003</v>
      </c>
      <c r="W1336" s="25">
        <f t="shared" ref="W1336:AT1336" si="4375">W1343+W1337</f>
        <v>0</v>
      </c>
      <c r="X1336" s="25">
        <f t="shared" si="4375"/>
        <v>0</v>
      </c>
      <c r="Y1336" s="25">
        <f t="shared" si="4375"/>
        <v>0</v>
      </c>
      <c r="Z1336" s="25">
        <f t="shared" si="4375"/>
        <v>608.88186999999994</v>
      </c>
      <c r="AA1336" s="25">
        <f t="shared" si="4375"/>
        <v>0</v>
      </c>
      <c r="AB1336" s="25">
        <f t="shared" si="4375"/>
        <v>0</v>
      </c>
      <c r="AC1336" s="25">
        <f t="shared" si="4375"/>
        <v>0</v>
      </c>
      <c r="AD1336" s="25">
        <f t="shared" si="4375"/>
        <v>0</v>
      </c>
      <c r="AE1336" s="25">
        <f t="shared" si="4375"/>
        <v>0</v>
      </c>
      <c r="AF1336" s="26">
        <f t="shared" si="4375"/>
        <v>20454.527210000004</v>
      </c>
      <c r="AG1336" s="26">
        <f t="shared" si="4375"/>
        <v>0</v>
      </c>
      <c r="AH1336" s="26">
        <f t="shared" si="4375"/>
        <v>0</v>
      </c>
      <c r="AI1336" s="26">
        <f t="shared" si="4375"/>
        <v>0</v>
      </c>
      <c r="AJ1336" s="26">
        <f t="shared" si="4375"/>
        <v>0</v>
      </c>
      <c r="AK1336" s="26">
        <f t="shared" si="4375"/>
        <v>0</v>
      </c>
      <c r="AL1336" s="26">
        <f t="shared" si="4375"/>
        <v>19893.496340000002</v>
      </c>
      <c r="AM1336" s="26">
        <f t="shared" si="4375"/>
        <v>0</v>
      </c>
      <c r="AN1336" s="26">
        <f t="shared" si="4375"/>
        <v>0</v>
      </c>
      <c r="AO1336" s="27">
        <f t="shared" si="4375"/>
        <v>3315.2070400000002</v>
      </c>
      <c r="AP1336" s="27">
        <f t="shared" si="4375"/>
        <v>46269.802179999999</v>
      </c>
      <c r="AQ1336" s="27">
        <f t="shared" si="4375"/>
        <v>0</v>
      </c>
      <c r="AR1336" s="27">
        <f t="shared" si="4375"/>
        <v>0</v>
      </c>
      <c r="AS1336" s="27">
        <f t="shared" si="4375"/>
        <v>0</v>
      </c>
      <c r="AT1336" s="27">
        <f t="shared" si="4375"/>
        <v>0</v>
      </c>
      <c r="AU1336" s="27">
        <f t="shared" si="4328"/>
        <v>46269.802179999999</v>
      </c>
      <c r="AV1336" s="27">
        <f t="shared" si="4329"/>
        <v>5379.0976900000023</v>
      </c>
      <c r="AW1336" s="27">
        <f t="shared" si="4330"/>
        <v>52257.781739999999</v>
      </c>
      <c r="AX1336" s="27">
        <f t="shared" si="4331"/>
        <v>33424.199999999997</v>
      </c>
      <c r="AY1336" s="27">
        <f t="shared" si="4332"/>
        <v>29262.800000000003</v>
      </c>
      <c r="AZ1336" s="27">
        <f>AZ1343+AZ1337</f>
        <v>0</v>
      </c>
      <c r="BA1336" s="28">
        <f t="shared" si="4333"/>
        <v>97.257179966859752</v>
      </c>
      <c r="BB1336" s="20"/>
    </row>
    <row r="1337" spans="2:54" s="30" customFormat="1" x14ac:dyDescent="0.3">
      <c r="B1337" s="31" t="s">
        <v>562</v>
      </c>
      <c r="C1337" s="31" t="s">
        <v>92</v>
      </c>
      <c r="D1337" s="31" t="s">
        <v>374</v>
      </c>
      <c r="E1337" s="29" t="str">
        <f t="shared" si="4327"/>
        <v>0502</v>
      </c>
      <c r="F1337" s="31"/>
      <c r="G1337" s="31"/>
      <c r="H1337" s="32" t="s">
        <v>524</v>
      </c>
      <c r="I1337" s="33"/>
      <c r="J1337" s="33"/>
      <c r="K1337" s="33"/>
      <c r="L1337" s="33"/>
      <c r="M1337" s="33"/>
      <c r="N1337" s="33"/>
      <c r="O1337" s="33">
        <f t="shared" ref="O1337:O1341" si="4376">O1338</f>
        <v>0</v>
      </c>
      <c r="P1337" s="33">
        <f t="shared" ref="P1337:P1341" si="4377">P1338</f>
        <v>0</v>
      </c>
      <c r="Q1337" s="33">
        <f t="shared" ref="Q1337:Q1341" si="4378">Q1338</f>
        <v>0</v>
      </c>
      <c r="R1337" s="33">
        <f t="shared" ref="R1337:R1341" si="4379">R1338</f>
        <v>0</v>
      </c>
      <c r="S1337" s="33">
        <f t="shared" ref="S1337:S1341" si="4380">S1338</f>
        <v>558.88186999999994</v>
      </c>
      <c r="T1337" s="33">
        <f t="shared" si="4323"/>
        <v>558.88186999999994</v>
      </c>
      <c r="U1337" s="33"/>
      <c r="V1337" s="33"/>
      <c r="W1337" s="33">
        <f t="shared" ref="W1337:W1341" si="4381">W1338</f>
        <v>0</v>
      </c>
      <c r="X1337" s="33">
        <f t="shared" ref="X1337:X1341" si="4382">X1338</f>
        <v>0</v>
      </c>
      <c r="Y1337" s="33">
        <f t="shared" ref="Y1337:Y1341" si="4383">Y1338</f>
        <v>0</v>
      </c>
      <c r="Z1337" s="33">
        <f t="shared" ref="Z1337:Z1341" si="4384">Z1338</f>
        <v>558.88186999999994</v>
      </c>
      <c r="AA1337" s="33">
        <f t="shared" ref="AA1337:AA1341" si="4385">AA1338</f>
        <v>0</v>
      </c>
      <c r="AB1337" s="33">
        <f t="shared" ref="AB1337:AB1341" si="4386">AB1338</f>
        <v>0</v>
      </c>
      <c r="AC1337" s="33">
        <f t="shared" ref="AC1337:AC1341" si="4387">AC1338</f>
        <v>0</v>
      </c>
      <c r="AD1337" s="33">
        <f t="shared" ref="AD1337:AD1341" si="4388">AD1338</f>
        <v>0</v>
      </c>
      <c r="AE1337" s="33"/>
      <c r="AF1337" s="34">
        <f t="shared" ref="AF1337:AF1341" si="4389">AF1338</f>
        <v>448.33389</v>
      </c>
      <c r="AG1337" s="34">
        <f t="shared" ref="AG1337:AG1341" si="4390">AG1338</f>
        <v>0</v>
      </c>
      <c r="AH1337" s="34">
        <f t="shared" ref="AH1337:AH1341" si="4391">AH1338</f>
        <v>0</v>
      </c>
      <c r="AI1337" s="34">
        <f t="shared" ref="AI1337:AI1341" si="4392">AI1338</f>
        <v>0</v>
      </c>
      <c r="AJ1337" s="34">
        <f t="shared" ref="AJ1337:AJ1341" si="4393">AJ1338</f>
        <v>0</v>
      </c>
      <c r="AK1337" s="34">
        <f t="shared" ref="AK1337:AK1341" si="4394">AK1338</f>
        <v>0</v>
      </c>
      <c r="AL1337" s="34">
        <f t="shared" ref="AL1337:AL1341" si="4395">AL1338</f>
        <v>277.57539000000003</v>
      </c>
      <c r="AM1337" s="34">
        <f t="shared" ref="AM1337:AM1341" si="4396">AM1338</f>
        <v>0</v>
      </c>
      <c r="AN1337" s="34">
        <f t="shared" ref="AN1337:AN1341" si="4397">AN1338</f>
        <v>0</v>
      </c>
      <c r="AO1337" s="35">
        <f t="shared" ref="AO1337:AO1341" si="4398">AO1338</f>
        <v>0</v>
      </c>
      <c r="AP1337" s="36">
        <f t="shared" ref="AP1337:AP1341" si="4399">AP1338</f>
        <v>468.94036999999997</v>
      </c>
      <c r="AQ1337" s="36">
        <f t="shared" ref="AQ1337:AQ1341" si="4400">AQ1338</f>
        <v>0</v>
      </c>
      <c r="AR1337" s="36">
        <f t="shared" ref="AR1337:AR1341" si="4401">AR1338</f>
        <v>0</v>
      </c>
      <c r="AS1337" s="36">
        <f t="shared" ref="AS1337:AS1341" si="4402">AS1338</f>
        <v>0</v>
      </c>
      <c r="AT1337" s="36">
        <f t="shared" ref="AT1337:AT1341" si="4403">AT1338</f>
        <v>0</v>
      </c>
      <c r="AU1337" s="36">
        <f t="shared" si="4328"/>
        <v>468.94036999999997</v>
      </c>
      <c r="AV1337" s="36">
        <f t="shared" si="4329"/>
        <v>89.941499999999962</v>
      </c>
      <c r="AW1337" s="36">
        <f t="shared" si="4330"/>
        <v>1117.7637399999999</v>
      </c>
      <c r="AX1337" s="36">
        <f t="shared" si="4331"/>
        <v>0</v>
      </c>
      <c r="AY1337" s="36">
        <f t="shared" si="4332"/>
        <v>0</v>
      </c>
      <c r="AZ1337" s="36">
        <f t="shared" ref="AZ1337:AZ1341" si="4404">AZ1338</f>
        <v>0</v>
      </c>
      <c r="BA1337" s="37">
        <f t="shared" si="4333"/>
        <v>61.912649521096888</v>
      </c>
      <c r="BB1337" s="20"/>
    </row>
    <row r="1338" spans="2:54" ht="31.2" x14ac:dyDescent="0.3">
      <c r="B1338" s="38" t="s">
        <v>562</v>
      </c>
      <c r="C1338" s="38" t="s">
        <v>92</v>
      </c>
      <c r="D1338" s="38" t="s">
        <v>374</v>
      </c>
      <c r="E1338" s="39" t="str">
        <f t="shared" si="4327"/>
        <v>0502</v>
      </c>
      <c r="F1338" s="38" t="s">
        <v>513</v>
      </c>
      <c r="G1338" s="38"/>
      <c r="H1338" s="40" t="s">
        <v>514</v>
      </c>
      <c r="I1338" s="18"/>
      <c r="J1338" s="18"/>
      <c r="K1338" s="18"/>
      <c r="L1338" s="18"/>
      <c r="M1338" s="18"/>
      <c r="N1338" s="18"/>
      <c r="O1338" s="18">
        <f t="shared" si="4376"/>
        <v>0</v>
      </c>
      <c r="P1338" s="18">
        <f t="shared" si="4377"/>
        <v>0</v>
      </c>
      <c r="Q1338" s="18">
        <f t="shared" si="4378"/>
        <v>0</v>
      </c>
      <c r="R1338" s="18">
        <f t="shared" si="4379"/>
        <v>0</v>
      </c>
      <c r="S1338" s="18">
        <f t="shared" si="4380"/>
        <v>558.88186999999994</v>
      </c>
      <c r="T1338" s="18">
        <f t="shared" si="4323"/>
        <v>558.88186999999994</v>
      </c>
      <c r="U1338" s="18"/>
      <c r="V1338" s="18"/>
      <c r="W1338" s="18">
        <f t="shared" si="4381"/>
        <v>0</v>
      </c>
      <c r="X1338" s="18">
        <f t="shared" si="4382"/>
        <v>0</v>
      </c>
      <c r="Y1338" s="18">
        <f t="shared" si="4383"/>
        <v>0</v>
      </c>
      <c r="Z1338" s="18">
        <f t="shared" si="4384"/>
        <v>558.88186999999994</v>
      </c>
      <c r="AA1338" s="18">
        <f t="shared" si="4385"/>
        <v>0</v>
      </c>
      <c r="AB1338" s="18">
        <f t="shared" si="4386"/>
        <v>0</v>
      </c>
      <c r="AC1338" s="18">
        <f t="shared" si="4387"/>
        <v>0</v>
      </c>
      <c r="AD1338" s="18">
        <f t="shared" si="4388"/>
        <v>0</v>
      </c>
      <c r="AE1338" s="18"/>
      <c r="AF1338" s="41">
        <f t="shared" si="4389"/>
        <v>448.33389</v>
      </c>
      <c r="AG1338" s="41">
        <f t="shared" si="4390"/>
        <v>0</v>
      </c>
      <c r="AH1338" s="41">
        <f t="shared" si="4391"/>
        <v>0</v>
      </c>
      <c r="AI1338" s="41">
        <f t="shared" si="4392"/>
        <v>0</v>
      </c>
      <c r="AJ1338" s="41">
        <f t="shared" si="4393"/>
        <v>0</v>
      </c>
      <c r="AK1338" s="41">
        <f t="shared" si="4394"/>
        <v>0</v>
      </c>
      <c r="AL1338" s="41">
        <f t="shared" si="4395"/>
        <v>277.57539000000003</v>
      </c>
      <c r="AM1338" s="41">
        <f t="shared" si="4396"/>
        <v>0</v>
      </c>
      <c r="AN1338" s="41">
        <f t="shared" si="4397"/>
        <v>0</v>
      </c>
      <c r="AO1338" s="42">
        <f t="shared" si="4398"/>
        <v>0</v>
      </c>
      <c r="AP1338" s="42">
        <f t="shared" si="4399"/>
        <v>468.94036999999997</v>
      </c>
      <c r="AQ1338" s="42">
        <f t="shared" si="4400"/>
        <v>0</v>
      </c>
      <c r="AR1338" s="42">
        <f t="shared" si="4401"/>
        <v>0</v>
      </c>
      <c r="AS1338" s="42">
        <f t="shared" si="4402"/>
        <v>0</v>
      </c>
      <c r="AT1338" s="42">
        <f t="shared" si="4403"/>
        <v>0</v>
      </c>
      <c r="AU1338" s="42">
        <f t="shared" si="4328"/>
        <v>468.94036999999997</v>
      </c>
      <c r="AV1338" s="42">
        <f t="shared" si="4329"/>
        <v>89.941499999999962</v>
      </c>
      <c r="AW1338" s="42">
        <f t="shared" si="4330"/>
        <v>1117.7637399999999</v>
      </c>
      <c r="AX1338" s="42">
        <f t="shared" si="4331"/>
        <v>0</v>
      </c>
      <c r="AY1338" s="42">
        <f t="shared" si="4332"/>
        <v>0</v>
      </c>
      <c r="AZ1338" s="42">
        <f t="shared" si="4404"/>
        <v>0</v>
      </c>
      <c r="BA1338" s="43">
        <f t="shared" si="4333"/>
        <v>61.912649521096888</v>
      </c>
      <c r="BB1338" s="20"/>
    </row>
    <row r="1339" spans="2:54" x14ac:dyDescent="0.3">
      <c r="B1339" s="38" t="s">
        <v>562</v>
      </c>
      <c r="C1339" s="38" t="s">
        <v>92</v>
      </c>
      <c r="D1339" s="38" t="s">
        <v>374</v>
      </c>
      <c r="E1339" s="39" t="str">
        <f t="shared" si="4327"/>
        <v>0502</v>
      </c>
      <c r="F1339" s="38" t="s">
        <v>525</v>
      </c>
      <c r="G1339" s="38"/>
      <c r="H1339" s="40" t="s">
        <v>49</v>
      </c>
      <c r="I1339" s="18"/>
      <c r="J1339" s="18"/>
      <c r="K1339" s="18"/>
      <c r="L1339" s="18"/>
      <c r="M1339" s="18"/>
      <c r="N1339" s="18"/>
      <c r="O1339" s="18">
        <f t="shared" si="4376"/>
        <v>0</v>
      </c>
      <c r="P1339" s="18">
        <f t="shared" si="4377"/>
        <v>0</v>
      </c>
      <c r="Q1339" s="18">
        <f t="shared" si="4378"/>
        <v>0</v>
      </c>
      <c r="R1339" s="18">
        <f t="shared" si="4379"/>
        <v>0</v>
      </c>
      <c r="S1339" s="18">
        <f t="shared" si="4380"/>
        <v>558.88186999999994</v>
      </c>
      <c r="T1339" s="18">
        <f t="shared" si="4323"/>
        <v>558.88186999999994</v>
      </c>
      <c r="U1339" s="18"/>
      <c r="V1339" s="18"/>
      <c r="W1339" s="18">
        <f t="shared" si="4381"/>
        <v>0</v>
      </c>
      <c r="X1339" s="18">
        <f t="shared" si="4382"/>
        <v>0</v>
      </c>
      <c r="Y1339" s="18">
        <f t="shared" si="4383"/>
        <v>0</v>
      </c>
      <c r="Z1339" s="18">
        <f t="shared" si="4384"/>
        <v>558.88186999999994</v>
      </c>
      <c r="AA1339" s="18">
        <f t="shared" si="4385"/>
        <v>0</v>
      </c>
      <c r="AB1339" s="18">
        <f t="shared" si="4386"/>
        <v>0</v>
      </c>
      <c r="AC1339" s="18">
        <f t="shared" si="4387"/>
        <v>0</v>
      </c>
      <c r="AD1339" s="18">
        <f t="shared" si="4388"/>
        <v>0</v>
      </c>
      <c r="AE1339" s="18"/>
      <c r="AF1339" s="41">
        <f t="shared" si="4389"/>
        <v>448.33389</v>
      </c>
      <c r="AG1339" s="41">
        <f t="shared" si="4390"/>
        <v>0</v>
      </c>
      <c r="AH1339" s="41">
        <f t="shared" si="4391"/>
        <v>0</v>
      </c>
      <c r="AI1339" s="41">
        <f t="shared" si="4392"/>
        <v>0</v>
      </c>
      <c r="AJ1339" s="41">
        <f t="shared" si="4393"/>
        <v>0</v>
      </c>
      <c r="AK1339" s="41">
        <f t="shared" si="4394"/>
        <v>0</v>
      </c>
      <c r="AL1339" s="41">
        <f t="shared" si="4395"/>
        <v>277.57539000000003</v>
      </c>
      <c r="AM1339" s="41">
        <f t="shared" si="4396"/>
        <v>0</v>
      </c>
      <c r="AN1339" s="41">
        <f t="shared" si="4397"/>
        <v>0</v>
      </c>
      <c r="AO1339" s="14">
        <f t="shared" si="4398"/>
        <v>0</v>
      </c>
      <c r="AP1339" s="42">
        <f t="shared" si="4399"/>
        <v>468.94036999999997</v>
      </c>
      <c r="AQ1339" s="42">
        <f t="shared" si="4400"/>
        <v>0</v>
      </c>
      <c r="AR1339" s="42">
        <f t="shared" si="4401"/>
        <v>0</v>
      </c>
      <c r="AS1339" s="42">
        <f t="shared" si="4402"/>
        <v>0</v>
      </c>
      <c r="AT1339" s="42">
        <f t="shared" si="4403"/>
        <v>0</v>
      </c>
      <c r="AU1339" s="42">
        <f t="shared" si="4328"/>
        <v>468.94036999999997</v>
      </c>
      <c r="AV1339" s="42">
        <f t="shared" si="4329"/>
        <v>89.941499999999962</v>
      </c>
      <c r="AW1339" s="42">
        <f t="shared" si="4330"/>
        <v>1117.7637399999999</v>
      </c>
      <c r="AX1339" s="42">
        <f t="shared" si="4331"/>
        <v>0</v>
      </c>
      <c r="AY1339" s="42">
        <f t="shared" si="4332"/>
        <v>0</v>
      </c>
      <c r="AZ1339" s="42">
        <f t="shared" si="4404"/>
        <v>0</v>
      </c>
      <c r="BA1339" s="43">
        <f t="shared" si="4333"/>
        <v>61.912649521096888</v>
      </c>
      <c r="BB1339" s="20"/>
    </row>
    <row r="1340" spans="2:54" ht="31.2" x14ac:dyDescent="0.3">
      <c r="B1340" s="38" t="s">
        <v>562</v>
      </c>
      <c r="C1340" s="38" t="s">
        <v>92</v>
      </c>
      <c r="D1340" s="38" t="s">
        <v>374</v>
      </c>
      <c r="E1340" s="39" t="str">
        <f t="shared" si="4327"/>
        <v>0502</v>
      </c>
      <c r="F1340" s="38" t="s">
        <v>526</v>
      </c>
      <c r="G1340" s="38"/>
      <c r="H1340" s="40" t="s">
        <v>527</v>
      </c>
      <c r="I1340" s="18"/>
      <c r="J1340" s="18"/>
      <c r="K1340" s="18"/>
      <c r="L1340" s="18"/>
      <c r="M1340" s="18"/>
      <c r="N1340" s="18"/>
      <c r="O1340" s="18">
        <f t="shared" si="4376"/>
        <v>0</v>
      </c>
      <c r="P1340" s="18">
        <f t="shared" si="4377"/>
        <v>0</v>
      </c>
      <c r="Q1340" s="18">
        <f t="shared" si="4378"/>
        <v>0</v>
      </c>
      <c r="R1340" s="18">
        <f t="shared" si="4379"/>
        <v>0</v>
      </c>
      <c r="S1340" s="18">
        <f t="shared" si="4380"/>
        <v>558.88186999999994</v>
      </c>
      <c r="T1340" s="18">
        <f t="shared" si="4323"/>
        <v>558.88186999999994</v>
      </c>
      <c r="U1340" s="18"/>
      <c r="V1340" s="18"/>
      <c r="W1340" s="18">
        <f t="shared" si="4381"/>
        <v>0</v>
      </c>
      <c r="X1340" s="18">
        <f t="shared" si="4382"/>
        <v>0</v>
      </c>
      <c r="Y1340" s="18">
        <f t="shared" si="4383"/>
        <v>0</v>
      </c>
      <c r="Z1340" s="18">
        <f t="shared" si="4384"/>
        <v>558.88186999999994</v>
      </c>
      <c r="AA1340" s="18">
        <f t="shared" si="4385"/>
        <v>0</v>
      </c>
      <c r="AB1340" s="18">
        <f t="shared" si="4386"/>
        <v>0</v>
      </c>
      <c r="AC1340" s="18">
        <f t="shared" si="4387"/>
        <v>0</v>
      </c>
      <c r="AD1340" s="18">
        <f t="shared" si="4388"/>
        <v>0</v>
      </c>
      <c r="AE1340" s="18"/>
      <c r="AF1340" s="41">
        <f t="shared" si="4389"/>
        <v>448.33389</v>
      </c>
      <c r="AG1340" s="41">
        <f t="shared" si="4390"/>
        <v>0</v>
      </c>
      <c r="AH1340" s="41">
        <f t="shared" si="4391"/>
        <v>0</v>
      </c>
      <c r="AI1340" s="41">
        <f t="shared" si="4392"/>
        <v>0</v>
      </c>
      <c r="AJ1340" s="41">
        <f t="shared" si="4393"/>
        <v>0</v>
      </c>
      <c r="AK1340" s="41">
        <f t="shared" si="4394"/>
        <v>0</v>
      </c>
      <c r="AL1340" s="41">
        <f t="shared" si="4395"/>
        <v>277.57539000000003</v>
      </c>
      <c r="AM1340" s="41">
        <f t="shared" si="4396"/>
        <v>0</v>
      </c>
      <c r="AN1340" s="41">
        <f t="shared" si="4397"/>
        <v>0</v>
      </c>
      <c r="AO1340" s="42">
        <f t="shared" si="4398"/>
        <v>0</v>
      </c>
      <c r="AP1340" s="42">
        <f t="shared" si="4399"/>
        <v>468.94036999999997</v>
      </c>
      <c r="AQ1340" s="42">
        <f t="shared" si="4400"/>
        <v>0</v>
      </c>
      <c r="AR1340" s="42">
        <f t="shared" si="4401"/>
        <v>0</v>
      </c>
      <c r="AS1340" s="42">
        <f t="shared" si="4402"/>
        <v>0</v>
      </c>
      <c r="AT1340" s="42">
        <f t="shared" si="4403"/>
        <v>0</v>
      </c>
      <c r="AU1340" s="42">
        <f t="shared" si="4328"/>
        <v>468.94036999999997</v>
      </c>
      <c r="AV1340" s="42">
        <f t="shared" si="4329"/>
        <v>89.941499999999962</v>
      </c>
      <c r="AW1340" s="42">
        <f t="shared" si="4330"/>
        <v>1117.7637399999999</v>
      </c>
      <c r="AX1340" s="42">
        <f t="shared" si="4331"/>
        <v>0</v>
      </c>
      <c r="AY1340" s="42">
        <f t="shared" si="4332"/>
        <v>0</v>
      </c>
      <c r="AZ1340" s="42">
        <f t="shared" si="4404"/>
        <v>0</v>
      </c>
      <c r="BA1340" s="43">
        <f t="shared" si="4333"/>
        <v>61.912649521096888</v>
      </c>
      <c r="BB1340" s="20"/>
    </row>
    <row r="1341" spans="2:54" ht="31.2" x14ac:dyDescent="0.3">
      <c r="B1341" s="38" t="s">
        <v>562</v>
      </c>
      <c r="C1341" s="38" t="s">
        <v>92</v>
      </c>
      <c r="D1341" s="38" t="s">
        <v>374</v>
      </c>
      <c r="E1341" s="39" t="str">
        <f t="shared" si="4327"/>
        <v>0502</v>
      </c>
      <c r="F1341" s="38" t="s">
        <v>528</v>
      </c>
      <c r="G1341" s="38"/>
      <c r="H1341" s="40" t="s">
        <v>529</v>
      </c>
      <c r="I1341" s="18"/>
      <c r="J1341" s="18"/>
      <c r="K1341" s="18"/>
      <c r="L1341" s="18"/>
      <c r="M1341" s="18"/>
      <c r="N1341" s="18"/>
      <c r="O1341" s="18">
        <f t="shared" si="4376"/>
        <v>0</v>
      </c>
      <c r="P1341" s="18">
        <f t="shared" si="4377"/>
        <v>0</v>
      </c>
      <c r="Q1341" s="18">
        <f t="shared" si="4378"/>
        <v>0</v>
      </c>
      <c r="R1341" s="18">
        <f t="shared" si="4379"/>
        <v>0</v>
      </c>
      <c r="S1341" s="18">
        <f t="shared" si="4380"/>
        <v>558.88186999999994</v>
      </c>
      <c r="T1341" s="18">
        <f t="shared" si="4323"/>
        <v>558.88186999999994</v>
      </c>
      <c r="U1341" s="18"/>
      <c r="V1341" s="18"/>
      <c r="W1341" s="18">
        <f t="shared" si="4381"/>
        <v>0</v>
      </c>
      <c r="X1341" s="18">
        <f t="shared" si="4382"/>
        <v>0</v>
      </c>
      <c r="Y1341" s="18">
        <f t="shared" si="4383"/>
        <v>0</v>
      </c>
      <c r="Z1341" s="18">
        <f t="shared" si="4384"/>
        <v>558.88186999999994</v>
      </c>
      <c r="AA1341" s="18">
        <f t="shared" si="4385"/>
        <v>0</v>
      </c>
      <c r="AB1341" s="18">
        <f t="shared" si="4386"/>
        <v>0</v>
      </c>
      <c r="AC1341" s="18">
        <f t="shared" si="4387"/>
        <v>0</v>
      </c>
      <c r="AD1341" s="18">
        <f t="shared" si="4388"/>
        <v>0</v>
      </c>
      <c r="AE1341" s="18"/>
      <c r="AF1341" s="41">
        <f t="shared" si="4389"/>
        <v>448.33389</v>
      </c>
      <c r="AG1341" s="41">
        <f t="shared" si="4390"/>
        <v>0</v>
      </c>
      <c r="AH1341" s="41">
        <f t="shared" si="4391"/>
        <v>0</v>
      </c>
      <c r="AI1341" s="41">
        <f t="shared" si="4392"/>
        <v>0</v>
      </c>
      <c r="AJ1341" s="41">
        <f t="shared" si="4393"/>
        <v>0</v>
      </c>
      <c r="AK1341" s="41">
        <f t="shared" si="4394"/>
        <v>0</v>
      </c>
      <c r="AL1341" s="41">
        <f t="shared" si="4395"/>
        <v>277.57539000000003</v>
      </c>
      <c r="AM1341" s="41">
        <f t="shared" si="4396"/>
        <v>0</v>
      </c>
      <c r="AN1341" s="41">
        <f t="shared" si="4397"/>
        <v>0</v>
      </c>
      <c r="AO1341" s="14">
        <f t="shared" si="4398"/>
        <v>0</v>
      </c>
      <c r="AP1341" s="42">
        <f t="shared" si="4399"/>
        <v>468.94036999999997</v>
      </c>
      <c r="AQ1341" s="42">
        <f t="shared" si="4400"/>
        <v>0</v>
      </c>
      <c r="AR1341" s="42">
        <f t="shared" si="4401"/>
        <v>0</v>
      </c>
      <c r="AS1341" s="42">
        <f t="shared" si="4402"/>
        <v>0</v>
      </c>
      <c r="AT1341" s="42">
        <f t="shared" si="4403"/>
        <v>0</v>
      </c>
      <c r="AU1341" s="42">
        <f t="shared" si="4328"/>
        <v>468.94036999999997</v>
      </c>
      <c r="AV1341" s="42">
        <f t="shared" si="4329"/>
        <v>89.941499999999962</v>
      </c>
      <c r="AW1341" s="42">
        <f t="shared" si="4330"/>
        <v>1117.7637399999999</v>
      </c>
      <c r="AX1341" s="42">
        <f t="shared" si="4331"/>
        <v>0</v>
      </c>
      <c r="AY1341" s="42">
        <f t="shared" si="4332"/>
        <v>0</v>
      </c>
      <c r="AZ1341" s="42">
        <f t="shared" si="4404"/>
        <v>0</v>
      </c>
      <c r="BA1341" s="43">
        <f t="shared" si="4333"/>
        <v>61.912649521096888</v>
      </c>
      <c r="BB1341" s="20"/>
    </row>
    <row r="1342" spans="2:54" ht="31.2" x14ac:dyDescent="0.3">
      <c r="B1342" s="38" t="s">
        <v>562</v>
      </c>
      <c r="C1342" s="38" t="s">
        <v>92</v>
      </c>
      <c r="D1342" s="38" t="s">
        <v>374</v>
      </c>
      <c r="E1342" s="39" t="str">
        <f t="shared" si="4327"/>
        <v>0502</v>
      </c>
      <c r="F1342" s="38" t="s">
        <v>528</v>
      </c>
      <c r="G1342" s="38" t="s">
        <v>54</v>
      </c>
      <c r="H1342" s="40" t="s">
        <v>55</v>
      </c>
      <c r="I1342" s="18"/>
      <c r="J1342" s="18"/>
      <c r="K1342" s="18"/>
      <c r="L1342" s="18"/>
      <c r="M1342" s="18"/>
      <c r="N1342" s="18"/>
      <c r="O1342" s="18">
        <v>0</v>
      </c>
      <c r="P1342" s="18">
        <v>0</v>
      </c>
      <c r="Q1342" s="18">
        <v>0</v>
      </c>
      <c r="R1342" s="18">
        <v>0</v>
      </c>
      <c r="S1342" s="18">
        <f>384+174.88187</f>
        <v>558.88186999999994</v>
      </c>
      <c r="T1342" s="18">
        <f t="shared" si="4323"/>
        <v>558.88186999999994</v>
      </c>
      <c r="U1342" s="18"/>
      <c r="V1342" s="18"/>
      <c r="W1342" s="18"/>
      <c r="X1342" s="18"/>
      <c r="Y1342" s="18"/>
      <c r="Z1342" s="18">
        <f>384+174.88187</f>
        <v>558.88186999999994</v>
      </c>
      <c r="AA1342" s="18"/>
      <c r="AB1342" s="18"/>
      <c r="AC1342" s="18"/>
      <c r="AD1342" s="18"/>
      <c r="AE1342" s="18"/>
      <c r="AF1342" s="41">
        <v>448.33389</v>
      </c>
      <c r="AG1342" s="41"/>
      <c r="AH1342" s="41">
        <v>0</v>
      </c>
      <c r="AI1342" s="41">
        <v>0</v>
      </c>
      <c r="AJ1342" s="41">
        <v>0</v>
      </c>
      <c r="AK1342" s="41">
        <v>0</v>
      </c>
      <c r="AL1342" s="41">
        <v>277.57539000000003</v>
      </c>
      <c r="AM1342" s="41">
        <v>0</v>
      </c>
      <c r="AN1342" s="41">
        <v>0</v>
      </c>
      <c r="AO1342" s="42">
        <v>0</v>
      </c>
      <c r="AP1342" s="42">
        <v>468.94036999999997</v>
      </c>
      <c r="AQ1342" s="42">
        <v>0</v>
      </c>
      <c r="AR1342" s="42">
        <v>0</v>
      </c>
      <c r="AS1342" s="42">
        <v>0</v>
      </c>
      <c r="AT1342" s="42">
        <v>0</v>
      </c>
      <c r="AU1342" s="42">
        <f t="shared" si="4328"/>
        <v>468.94036999999997</v>
      </c>
      <c r="AV1342" s="42">
        <f t="shared" si="4329"/>
        <v>89.941499999999962</v>
      </c>
      <c r="AW1342" s="42">
        <f t="shared" si="4330"/>
        <v>1117.7637399999999</v>
      </c>
      <c r="AX1342" s="42">
        <f t="shared" si="4331"/>
        <v>0</v>
      </c>
      <c r="AY1342" s="42">
        <f t="shared" si="4332"/>
        <v>0</v>
      </c>
      <c r="AZ1342" s="42"/>
      <c r="BA1342" s="43">
        <f t="shared" si="4333"/>
        <v>61.912649521096888</v>
      </c>
      <c r="BB1342" s="44"/>
    </row>
    <row r="1343" spans="2:54" s="30" customFormat="1" ht="16.5" customHeight="1" x14ac:dyDescent="0.3">
      <c r="B1343" s="31" t="s">
        <v>562</v>
      </c>
      <c r="C1343" s="31" t="s">
        <v>92</v>
      </c>
      <c r="D1343" s="31" t="s">
        <v>94</v>
      </c>
      <c r="E1343" s="29" t="str">
        <f t="shared" si="4327"/>
        <v>0503</v>
      </c>
      <c r="F1343" s="31"/>
      <c r="G1343" s="31"/>
      <c r="H1343" s="32" t="s">
        <v>95</v>
      </c>
      <c r="I1343" s="33">
        <f t="shared" ref="I1343:N1343" si="4405">I1344+I1349+I1362</f>
        <v>34107.9</v>
      </c>
      <c r="J1343" s="33">
        <f t="shared" si="4405"/>
        <v>18203</v>
      </c>
      <c r="K1343" s="33">
        <f t="shared" si="4405"/>
        <v>14041.6</v>
      </c>
      <c r="L1343" s="33">
        <f t="shared" si="4405"/>
        <v>15221.2</v>
      </c>
      <c r="M1343" s="33">
        <f t="shared" si="4405"/>
        <v>15221.2</v>
      </c>
      <c r="N1343" s="33">
        <f t="shared" si="4405"/>
        <v>15221.2</v>
      </c>
      <c r="O1343" s="33">
        <f>O1344+O1349+O1362+O1367</f>
        <v>0</v>
      </c>
      <c r="P1343" s="33">
        <f>P1344+P1349+P1362+P1367</f>
        <v>348.24200000000002</v>
      </c>
      <c r="Q1343" s="33">
        <f>Q1344+Q1349+Q1362+Q1367</f>
        <v>1362.6759999999999</v>
      </c>
      <c r="R1343" s="33">
        <f>R1344+R1349+R1362+R1367</f>
        <v>0</v>
      </c>
      <c r="S1343" s="33">
        <f>S1344+S1349+S1362+S1367</f>
        <v>50</v>
      </c>
      <c r="T1343" s="33">
        <f t="shared" si="4323"/>
        <v>51090.018000000004</v>
      </c>
      <c r="U1343" s="33">
        <f t="shared" si="4324"/>
        <v>33424.199999999997</v>
      </c>
      <c r="V1343" s="33">
        <f t="shared" si="4325"/>
        <v>29262.800000000003</v>
      </c>
      <c r="W1343" s="33">
        <f t="shared" ref="W1343:AT1343" si="4406">W1344+W1349+W1362+W1367</f>
        <v>0</v>
      </c>
      <c r="X1343" s="33">
        <f t="shared" si="4406"/>
        <v>0</v>
      </c>
      <c r="Y1343" s="33">
        <f t="shared" si="4406"/>
        <v>0</v>
      </c>
      <c r="Z1343" s="33">
        <f t="shared" si="4406"/>
        <v>50</v>
      </c>
      <c r="AA1343" s="33">
        <f t="shared" si="4406"/>
        <v>0</v>
      </c>
      <c r="AB1343" s="33">
        <f t="shared" si="4406"/>
        <v>0</v>
      </c>
      <c r="AC1343" s="33">
        <f t="shared" si="4406"/>
        <v>0</v>
      </c>
      <c r="AD1343" s="33">
        <f t="shared" si="4406"/>
        <v>0</v>
      </c>
      <c r="AE1343" s="33">
        <f t="shared" si="4406"/>
        <v>0</v>
      </c>
      <c r="AF1343" s="34">
        <f t="shared" si="4406"/>
        <v>20006.193320000002</v>
      </c>
      <c r="AG1343" s="34">
        <f t="shared" si="4406"/>
        <v>0</v>
      </c>
      <c r="AH1343" s="34">
        <f t="shared" si="4406"/>
        <v>0</v>
      </c>
      <c r="AI1343" s="34">
        <f t="shared" si="4406"/>
        <v>0</v>
      </c>
      <c r="AJ1343" s="34">
        <f t="shared" si="4406"/>
        <v>0</v>
      </c>
      <c r="AK1343" s="34">
        <f t="shared" si="4406"/>
        <v>0</v>
      </c>
      <c r="AL1343" s="34">
        <f t="shared" si="4406"/>
        <v>19615.92095</v>
      </c>
      <c r="AM1343" s="34">
        <f t="shared" si="4406"/>
        <v>0</v>
      </c>
      <c r="AN1343" s="34">
        <f t="shared" si="4406"/>
        <v>0</v>
      </c>
      <c r="AO1343" s="35">
        <f t="shared" si="4406"/>
        <v>3315.2070400000002</v>
      </c>
      <c r="AP1343" s="36">
        <f t="shared" si="4406"/>
        <v>45800.861810000002</v>
      </c>
      <c r="AQ1343" s="36">
        <f t="shared" si="4406"/>
        <v>0</v>
      </c>
      <c r="AR1343" s="36">
        <f t="shared" si="4406"/>
        <v>0</v>
      </c>
      <c r="AS1343" s="36">
        <f t="shared" si="4406"/>
        <v>0</v>
      </c>
      <c r="AT1343" s="36">
        <f t="shared" si="4406"/>
        <v>0</v>
      </c>
      <c r="AU1343" s="36">
        <f t="shared" si="4328"/>
        <v>45800.861810000002</v>
      </c>
      <c r="AV1343" s="36">
        <f t="shared" si="4329"/>
        <v>5289.1561900000015</v>
      </c>
      <c r="AW1343" s="36">
        <f t="shared" si="4330"/>
        <v>51140.018000000004</v>
      </c>
      <c r="AX1343" s="36">
        <f t="shared" si="4331"/>
        <v>33424.199999999997</v>
      </c>
      <c r="AY1343" s="36">
        <f t="shared" si="4332"/>
        <v>29262.800000000003</v>
      </c>
      <c r="AZ1343" s="36">
        <f>AZ1344+AZ1349+AZ1362+AZ1367</f>
        <v>0</v>
      </c>
      <c r="BA1343" s="37">
        <f t="shared" si="4333"/>
        <v>98.049242233354548</v>
      </c>
      <c r="BB1343" s="20"/>
    </row>
    <row r="1344" spans="2:54" ht="31.2" x14ac:dyDescent="0.3">
      <c r="B1344" s="38" t="s">
        <v>562</v>
      </c>
      <c r="C1344" s="38" t="s">
        <v>92</v>
      </c>
      <c r="D1344" s="38" t="s">
        <v>94</v>
      </c>
      <c r="E1344" s="39" t="str">
        <f t="shared" si="4327"/>
        <v>0503</v>
      </c>
      <c r="F1344" s="38" t="s">
        <v>96</v>
      </c>
      <c r="G1344" s="39"/>
      <c r="H1344" s="40" t="s">
        <v>97</v>
      </c>
      <c r="I1344" s="18">
        <f t="shared" ref="I1344:I1347" si="4407">I1345</f>
        <v>268.10000000000002</v>
      </c>
      <c r="J1344" s="18">
        <f t="shared" ref="J1344:J1347" si="4408">J1345</f>
        <v>269.3</v>
      </c>
      <c r="K1344" s="18">
        <f t="shared" ref="K1344:K1347" si="4409">K1345</f>
        <v>272.89999999999998</v>
      </c>
      <c r="L1344" s="18">
        <f t="shared" ref="L1344:L1347" si="4410">L1345</f>
        <v>0</v>
      </c>
      <c r="M1344" s="18">
        <f t="shared" ref="M1344:M1347" si="4411">M1345</f>
        <v>0</v>
      </c>
      <c r="N1344" s="18">
        <f t="shared" ref="N1344:N1347" si="4412">N1345</f>
        <v>0</v>
      </c>
      <c r="O1344" s="18">
        <f t="shared" ref="O1344:O1347" si="4413">O1345</f>
        <v>0</v>
      </c>
      <c r="P1344" s="18">
        <f t="shared" ref="P1344:P1347" si="4414">P1345</f>
        <v>0</v>
      </c>
      <c r="Q1344" s="18">
        <f t="shared" ref="Q1344:Q1347" si="4415">Q1345</f>
        <v>1362.6759999999999</v>
      </c>
      <c r="R1344" s="18">
        <f t="shared" ref="R1344:R1347" si="4416">R1345</f>
        <v>0</v>
      </c>
      <c r="S1344" s="18">
        <f t="shared" ref="S1344:S1347" si="4417">S1345</f>
        <v>0</v>
      </c>
      <c r="T1344" s="18">
        <f t="shared" si="4323"/>
        <v>1630.7759999999998</v>
      </c>
      <c r="U1344" s="18">
        <f t="shared" si="4324"/>
        <v>269.3</v>
      </c>
      <c r="V1344" s="18">
        <f t="shared" si="4325"/>
        <v>272.89999999999998</v>
      </c>
      <c r="W1344" s="18">
        <f t="shared" ref="W1344:W1347" si="4418">W1345</f>
        <v>0</v>
      </c>
      <c r="X1344" s="18">
        <f t="shared" ref="X1344:X1347" si="4419">X1345</f>
        <v>0</v>
      </c>
      <c r="Y1344" s="18">
        <f t="shared" ref="Y1344:Y1347" si="4420">Y1345</f>
        <v>0</v>
      </c>
      <c r="Z1344" s="18">
        <f t="shared" ref="Z1344:Z1347" si="4421">Z1345</f>
        <v>0</v>
      </c>
      <c r="AA1344" s="18">
        <f t="shared" ref="AA1344:AA1347" si="4422">AA1345</f>
        <v>0</v>
      </c>
      <c r="AB1344" s="18">
        <f t="shared" ref="AB1344:AB1347" si="4423">AB1345</f>
        <v>0</v>
      </c>
      <c r="AC1344" s="18">
        <f t="shared" ref="AC1344:AC1347" si="4424">AC1345</f>
        <v>0</v>
      </c>
      <c r="AD1344" s="18">
        <f t="shared" ref="AD1344:AD1347" si="4425">AD1345</f>
        <v>0</v>
      </c>
      <c r="AE1344" s="18">
        <f t="shared" ref="AE1344:AE1347" si="4426">AE1345</f>
        <v>0</v>
      </c>
      <c r="AF1344" s="41">
        <f t="shared" ref="AF1344:AF1347" si="4427">AF1345</f>
        <v>1630.7760000000001</v>
      </c>
      <c r="AG1344" s="41">
        <f t="shared" ref="AG1344:AG1347" si="4428">AG1345</f>
        <v>0</v>
      </c>
      <c r="AH1344" s="41">
        <f t="shared" ref="AH1344:AH1347" si="4429">AH1345</f>
        <v>0</v>
      </c>
      <c r="AI1344" s="41">
        <f t="shared" ref="AI1344:AI1347" si="4430">AI1345</f>
        <v>0</v>
      </c>
      <c r="AJ1344" s="41">
        <f t="shared" ref="AJ1344:AJ1347" si="4431">AJ1345</f>
        <v>0</v>
      </c>
      <c r="AK1344" s="41">
        <f t="shared" ref="AK1344:AK1347" si="4432">AK1345</f>
        <v>0</v>
      </c>
      <c r="AL1344" s="41">
        <f t="shared" ref="AL1344:AL1347" si="4433">AL1345</f>
        <v>1327.626</v>
      </c>
      <c r="AM1344" s="41">
        <f t="shared" ref="AM1344:AM1347" si="4434">AM1345</f>
        <v>0</v>
      </c>
      <c r="AN1344" s="41">
        <f t="shared" ref="AN1344:AN1347" si="4435">AN1345</f>
        <v>0</v>
      </c>
      <c r="AO1344" s="42">
        <f t="shared" ref="AO1344:AO1347" si="4436">AO1345</f>
        <v>235.9</v>
      </c>
      <c r="AP1344" s="42">
        <f t="shared" ref="AP1344:AP1347" si="4437">AP1345</f>
        <v>1630.7760000000001</v>
      </c>
      <c r="AQ1344" s="42">
        <f t="shared" ref="AQ1344:AQ1347" si="4438">AQ1345</f>
        <v>0</v>
      </c>
      <c r="AR1344" s="42">
        <f t="shared" ref="AR1344:AR1347" si="4439">AR1345</f>
        <v>0</v>
      </c>
      <c r="AS1344" s="42">
        <f t="shared" ref="AS1344:AS1347" si="4440">AS1345</f>
        <v>0</v>
      </c>
      <c r="AT1344" s="42">
        <f t="shared" ref="AT1344:AT1347" si="4441">AT1345</f>
        <v>0</v>
      </c>
      <c r="AU1344" s="42">
        <f t="shared" si="4328"/>
        <v>1630.7760000000001</v>
      </c>
      <c r="AV1344" s="42">
        <f t="shared" si="4329"/>
        <v>0</v>
      </c>
      <c r="AW1344" s="42">
        <f t="shared" si="4330"/>
        <v>1630.7759999999998</v>
      </c>
      <c r="AX1344" s="42">
        <f t="shared" si="4331"/>
        <v>269.3</v>
      </c>
      <c r="AY1344" s="42">
        <f t="shared" si="4332"/>
        <v>272.89999999999998</v>
      </c>
      <c r="AZ1344" s="42">
        <f t="shared" ref="AZ1344:AZ1347" si="4442">AZ1345</f>
        <v>0</v>
      </c>
      <c r="BA1344" s="43">
        <f t="shared" si="4333"/>
        <v>81.410690370719209</v>
      </c>
      <c r="BB1344" s="20"/>
    </row>
    <row r="1345" spans="2:54" ht="33.75" customHeight="1" x14ac:dyDescent="0.3">
      <c r="B1345" s="38" t="s">
        <v>562</v>
      </c>
      <c r="C1345" s="38" t="s">
        <v>92</v>
      </c>
      <c r="D1345" s="38" t="s">
        <v>94</v>
      </c>
      <c r="E1345" s="39" t="str">
        <f t="shared" si="4327"/>
        <v>0503</v>
      </c>
      <c r="F1345" s="38" t="s">
        <v>98</v>
      </c>
      <c r="G1345" s="39"/>
      <c r="H1345" s="40" t="s">
        <v>49</v>
      </c>
      <c r="I1345" s="18">
        <f t="shared" si="4407"/>
        <v>268.10000000000002</v>
      </c>
      <c r="J1345" s="18">
        <f t="shared" si="4408"/>
        <v>269.3</v>
      </c>
      <c r="K1345" s="18">
        <f t="shared" si="4409"/>
        <v>272.89999999999998</v>
      </c>
      <c r="L1345" s="18">
        <f t="shared" si="4410"/>
        <v>0</v>
      </c>
      <c r="M1345" s="18">
        <f t="shared" si="4411"/>
        <v>0</v>
      </c>
      <c r="N1345" s="18">
        <f t="shared" si="4412"/>
        <v>0</v>
      </c>
      <c r="O1345" s="18">
        <f t="shared" si="4413"/>
        <v>0</v>
      </c>
      <c r="P1345" s="18">
        <f t="shared" si="4414"/>
        <v>0</v>
      </c>
      <c r="Q1345" s="18">
        <f t="shared" si="4415"/>
        <v>1362.6759999999999</v>
      </c>
      <c r="R1345" s="18">
        <f t="shared" si="4416"/>
        <v>0</v>
      </c>
      <c r="S1345" s="18">
        <f t="shared" si="4417"/>
        <v>0</v>
      </c>
      <c r="T1345" s="18">
        <f t="shared" si="4323"/>
        <v>1630.7759999999998</v>
      </c>
      <c r="U1345" s="18">
        <f t="shared" si="4324"/>
        <v>269.3</v>
      </c>
      <c r="V1345" s="18">
        <f t="shared" si="4325"/>
        <v>272.89999999999998</v>
      </c>
      <c r="W1345" s="18">
        <f t="shared" si="4418"/>
        <v>0</v>
      </c>
      <c r="X1345" s="18">
        <f t="shared" si="4419"/>
        <v>0</v>
      </c>
      <c r="Y1345" s="18">
        <f t="shared" si="4420"/>
        <v>0</v>
      </c>
      <c r="Z1345" s="18">
        <f t="shared" si="4421"/>
        <v>0</v>
      </c>
      <c r="AA1345" s="18">
        <f t="shared" si="4422"/>
        <v>0</v>
      </c>
      <c r="AB1345" s="18">
        <f t="shared" si="4423"/>
        <v>0</v>
      </c>
      <c r="AC1345" s="18">
        <f t="shared" si="4424"/>
        <v>0</v>
      </c>
      <c r="AD1345" s="18">
        <f t="shared" si="4425"/>
        <v>0</v>
      </c>
      <c r="AE1345" s="18">
        <f t="shared" si="4426"/>
        <v>0</v>
      </c>
      <c r="AF1345" s="41">
        <f t="shared" si="4427"/>
        <v>1630.7760000000001</v>
      </c>
      <c r="AG1345" s="41">
        <f t="shared" si="4428"/>
        <v>0</v>
      </c>
      <c r="AH1345" s="41">
        <f t="shared" si="4429"/>
        <v>0</v>
      </c>
      <c r="AI1345" s="41">
        <f t="shared" si="4430"/>
        <v>0</v>
      </c>
      <c r="AJ1345" s="41">
        <f t="shared" si="4431"/>
        <v>0</v>
      </c>
      <c r="AK1345" s="41">
        <f t="shared" si="4432"/>
        <v>0</v>
      </c>
      <c r="AL1345" s="41">
        <f t="shared" si="4433"/>
        <v>1327.626</v>
      </c>
      <c r="AM1345" s="41">
        <f t="shared" si="4434"/>
        <v>0</v>
      </c>
      <c r="AN1345" s="41">
        <f t="shared" si="4435"/>
        <v>0</v>
      </c>
      <c r="AO1345" s="14">
        <f t="shared" si="4436"/>
        <v>235.9</v>
      </c>
      <c r="AP1345" s="42">
        <f t="shared" si="4437"/>
        <v>1630.7760000000001</v>
      </c>
      <c r="AQ1345" s="42">
        <f t="shared" si="4438"/>
        <v>0</v>
      </c>
      <c r="AR1345" s="42">
        <f t="shared" si="4439"/>
        <v>0</v>
      </c>
      <c r="AS1345" s="42">
        <f t="shared" si="4440"/>
        <v>0</v>
      </c>
      <c r="AT1345" s="42">
        <f t="shared" si="4441"/>
        <v>0</v>
      </c>
      <c r="AU1345" s="42">
        <f t="shared" si="4328"/>
        <v>1630.7760000000001</v>
      </c>
      <c r="AV1345" s="42">
        <f t="shared" si="4329"/>
        <v>0</v>
      </c>
      <c r="AW1345" s="42">
        <f t="shared" si="4330"/>
        <v>1630.7759999999998</v>
      </c>
      <c r="AX1345" s="42">
        <f t="shared" si="4331"/>
        <v>269.3</v>
      </c>
      <c r="AY1345" s="42">
        <f t="shared" si="4332"/>
        <v>272.89999999999998</v>
      </c>
      <c r="AZ1345" s="42">
        <f t="shared" si="4442"/>
        <v>0</v>
      </c>
      <c r="BA1345" s="43">
        <f t="shared" si="4333"/>
        <v>81.410690370719209</v>
      </c>
      <c r="BB1345" s="20"/>
    </row>
    <row r="1346" spans="2:54" ht="33.75" customHeight="1" x14ac:dyDescent="0.3">
      <c r="B1346" s="38" t="s">
        <v>562</v>
      </c>
      <c r="C1346" s="38" t="s">
        <v>92</v>
      </c>
      <c r="D1346" s="38" t="s">
        <v>94</v>
      </c>
      <c r="E1346" s="39" t="str">
        <f t="shared" si="4327"/>
        <v>0503</v>
      </c>
      <c r="F1346" s="38" t="s">
        <v>99</v>
      </c>
      <c r="G1346" s="39"/>
      <c r="H1346" s="40" t="s">
        <v>100</v>
      </c>
      <c r="I1346" s="18">
        <f t="shared" si="4407"/>
        <v>268.10000000000002</v>
      </c>
      <c r="J1346" s="18">
        <f t="shared" si="4408"/>
        <v>269.3</v>
      </c>
      <c r="K1346" s="18">
        <f t="shared" si="4409"/>
        <v>272.89999999999998</v>
      </c>
      <c r="L1346" s="18">
        <f t="shared" si="4410"/>
        <v>0</v>
      </c>
      <c r="M1346" s="18">
        <f t="shared" si="4411"/>
        <v>0</v>
      </c>
      <c r="N1346" s="18">
        <f t="shared" si="4412"/>
        <v>0</v>
      </c>
      <c r="O1346" s="18">
        <f t="shared" si="4413"/>
        <v>0</v>
      </c>
      <c r="P1346" s="18">
        <f t="shared" si="4414"/>
        <v>0</v>
      </c>
      <c r="Q1346" s="18">
        <f t="shared" si="4415"/>
        <v>1362.6759999999999</v>
      </c>
      <c r="R1346" s="18">
        <f t="shared" si="4416"/>
        <v>0</v>
      </c>
      <c r="S1346" s="18">
        <f t="shared" si="4417"/>
        <v>0</v>
      </c>
      <c r="T1346" s="18">
        <f t="shared" si="4323"/>
        <v>1630.7759999999998</v>
      </c>
      <c r="U1346" s="18">
        <f t="shared" si="4324"/>
        <v>269.3</v>
      </c>
      <c r="V1346" s="18">
        <f t="shared" si="4325"/>
        <v>272.89999999999998</v>
      </c>
      <c r="W1346" s="18">
        <f t="shared" si="4418"/>
        <v>0</v>
      </c>
      <c r="X1346" s="18">
        <f t="shared" si="4419"/>
        <v>0</v>
      </c>
      <c r="Y1346" s="18">
        <f t="shared" si="4420"/>
        <v>0</v>
      </c>
      <c r="Z1346" s="18">
        <f t="shared" si="4421"/>
        <v>0</v>
      </c>
      <c r="AA1346" s="18">
        <f t="shared" si="4422"/>
        <v>0</v>
      </c>
      <c r="AB1346" s="18">
        <f t="shared" si="4423"/>
        <v>0</v>
      </c>
      <c r="AC1346" s="18">
        <f t="shared" si="4424"/>
        <v>0</v>
      </c>
      <c r="AD1346" s="18">
        <f t="shared" si="4425"/>
        <v>0</v>
      </c>
      <c r="AE1346" s="18">
        <f t="shared" si="4426"/>
        <v>0</v>
      </c>
      <c r="AF1346" s="41">
        <f t="shared" si="4427"/>
        <v>1630.7760000000001</v>
      </c>
      <c r="AG1346" s="41">
        <f t="shared" si="4428"/>
        <v>0</v>
      </c>
      <c r="AH1346" s="41">
        <f t="shared" si="4429"/>
        <v>0</v>
      </c>
      <c r="AI1346" s="41">
        <f t="shared" si="4430"/>
        <v>0</v>
      </c>
      <c r="AJ1346" s="41">
        <f t="shared" si="4431"/>
        <v>0</v>
      </c>
      <c r="AK1346" s="41">
        <f t="shared" si="4432"/>
        <v>0</v>
      </c>
      <c r="AL1346" s="41">
        <f t="shared" si="4433"/>
        <v>1327.626</v>
      </c>
      <c r="AM1346" s="41">
        <f t="shared" si="4434"/>
        <v>0</v>
      </c>
      <c r="AN1346" s="41">
        <f t="shared" si="4435"/>
        <v>0</v>
      </c>
      <c r="AO1346" s="42">
        <f t="shared" si="4436"/>
        <v>235.9</v>
      </c>
      <c r="AP1346" s="42">
        <f t="shared" si="4437"/>
        <v>1630.7760000000001</v>
      </c>
      <c r="AQ1346" s="42">
        <f t="shared" si="4438"/>
        <v>0</v>
      </c>
      <c r="AR1346" s="42">
        <f t="shared" si="4439"/>
        <v>0</v>
      </c>
      <c r="AS1346" s="42">
        <f t="shared" si="4440"/>
        <v>0</v>
      </c>
      <c r="AT1346" s="42">
        <f t="shared" si="4441"/>
        <v>0</v>
      </c>
      <c r="AU1346" s="42">
        <f t="shared" si="4328"/>
        <v>1630.7760000000001</v>
      </c>
      <c r="AV1346" s="42">
        <f t="shared" si="4329"/>
        <v>0</v>
      </c>
      <c r="AW1346" s="42">
        <f t="shared" si="4330"/>
        <v>1630.7759999999998</v>
      </c>
      <c r="AX1346" s="42">
        <f t="shared" si="4331"/>
        <v>269.3</v>
      </c>
      <c r="AY1346" s="42">
        <f t="shared" si="4332"/>
        <v>272.89999999999998</v>
      </c>
      <c r="AZ1346" s="42">
        <f t="shared" si="4442"/>
        <v>0</v>
      </c>
      <c r="BA1346" s="43">
        <f t="shared" si="4333"/>
        <v>81.410690370719209</v>
      </c>
      <c r="BB1346" s="20"/>
    </row>
    <row r="1347" spans="2:54" ht="31.2" x14ac:dyDescent="0.3">
      <c r="B1347" s="38" t="s">
        <v>562</v>
      </c>
      <c r="C1347" s="38" t="s">
        <v>92</v>
      </c>
      <c r="D1347" s="38" t="s">
        <v>94</v>
      </c>
      <c r="E1347" s="39" t="str">
        <f t="shared" si="4327"/>
        <v>0503</v>
      </c>
      <c r="F1347" s="38" t="s">
        <v>530</v>
      </c>
      <c r="G1347" s="39"/>
      <c r="H1347" s="40" t="s">
        <v>531</v>
      </c>
      <c r="I1347" s="18">
        <f t="shared" si="4407"/>
        <v>268.10000000000002</v>
      </c>
      <c r="J1347" s="18">
        <f t="shared" si="4408"/>
        <v>269.3</v>
      </c>
      <c r="K1347" s="18">
        <f t="shared" si="4409"/>
        <v>272.89999999999998</v>
      </c>
      <c r="L1347" s="18">
        <f t="shared" si="4410"/>
        <v>0</v>
      </c>
      <c r="M1347" s="18">
        <f t="shared" si="4411"/>
        <v>0</v>
      </c>
      <c r="N1347" s="18">
        <f t="shared" si="4412"/>
        <v>0</v>
      </c>
      <c r="O1347" s="18">
        <f t="shared" si="4413"/>
        <v>0</v>
      </c>
      <c r="P1347" s="18">
        <f t="shared" si="4414"/>
        <v>0</v>
      </c>
      <c r="Q1347" s="18">
        <f t="shared" si="4415"/>
        <v>1362.6759999999999</v>
      </c>
      <c r="R1347" s="18">
        <f t="shared" si="4416"/>
        <v>0</v>
      </c>
      <c r="S1347" s="18">
        <f t="shared" si="4417"/>
        <v>0</v>
      </c>
      <c r="T1347" s="18">
        <f t="shared" si="4323"/>
        <v>1630.7759999999998</v>
      </c>
      <c r="U1347" s="18">
        <f t="shared" si="4324"/>
        <v>269.3</v>
      </c>
      <c r="V1347" s="18">
        <f t="shared" si="4325"/>
        <v>272.89999999999998</v>
      </c>
      <c r="W1347" s="18">
        <f t="shared" si="4418"/>
        <v>0</v>
      </c>
      <c r="X1347" s="18">
        <f t="shared" si="4419"/>
        <v>0</v>
      </c>
      <c r="Y1347" s="18">
        <f t="shared" si="4420"/>
        <v>0</v>
      </c>
      <c r="Z1347" s="18">
        <f t="shared" si="4421"/>
        <v>0</v>
      </c>
      <c r="AA1347" s="18">
        <f t="shared" si="4422"/>
        <v>0</v>
      </c>
      <c r="AB1347" s="18">
        <f t="shared" si="4423"/>
        <v>0</v>
      </c>
      <c r="AC1347" s="18">
        <f t="shared" si="4424"/>
        <v>0</v>
      </c>
      <c r="AD1347" s="18">
        <f t="shared" si="4425"/>
        <v>0</v>
      </c>
      <c r="AE1347" s="18">
        <f t="shared" si="4426"/>
        <v>0</v>
      </c>
      <c r="AF1347" s="41">
        <f t="shared" si="4427"/>
        <v>1630.7760000000001</v>
      </c>
      <c r="AG1347" s="41">
        <f t="shared" si="4428"/>
        <v>0</v>
      </c>
      <c r="AH1347" s="41">
        <f t="shared" si="4429"/>
        <v>0</v>
      </c>
      <c r="AI1347" s="41">
        <f t="shared" si="4430"/>
        <v>0</v>
      </c>
      <c r="AJ1347" s="41">
        <f t="shared" si="4431"/>
        <v>0</v>
      </c>
      <c r="AK1347" s="41">
        <f t="shared" si="4432"/>
        <v>0</v>
      </c>
      <c r="AL1347" s="41">
        <f t="shared" si="4433"/>
        <v>1327.626</v>
      </c>
      <c r="AM1347" s="41">
        <f t="shared" si="4434"/>
        <v>0</v>
      </c>
      <c r="AN1347" s="41">
        <f t="shared" si="4435"/>
        <v>0</v>
      </c>
      <c r="AO1347" s="14">
        <f t="shared" si="4436"/>
        <v>235.9</v>
      </c>
      <c r="AP1347" s="42">
        <f t="shared" si="4437"/>
        <v>1630.7760000000001</v>
      </c>
      <c r="AQ1347" s="42">
        <f t="shared" si="4438"/>
        <v>0</v>
      </c>
      <c r="AR1347" s="42">
        <f t="shared" si="4439"/>
        <v>0</v>
      </c>
      <c r="AS1347" s="42">
        <f t="shared" si="4440"/>
        <v>0</v>
      </c>
      <c r="AT1347" s="42">
        <f t="shared" si="4441"/>
        <v>0</v>
      </c>
      <c r="AU1347" s="42">
        <f t="shared" si="4328"/>
        <v>1630.7760000000001</v>
      </c>
      <c r="AV1347" s="42">
        <f t="shared" si="4329"/>
        <v>0</v>
      </c>
      <c r="AW1347" s="42">
        <f t="shared" si="4330"/>
        <v>1630.7759999999998</v>
      </c>
      <c r="AX1347" s="42">
        <f t="shared" si="4331"/>
        <v>269.3</v>
      </c>
      <c r="AY1347" s="42">
        <f t="shared" si="4332"/>
        <v>272.89999999999998</v>
      </c>
      <c r="AZ1347" s="42">
        <f t="shared" si="4442"/>
        <v>0</v>
      </c>
      <c r="BA1347" s="43">
        <f t="shared" si="4333"/>
        <v>81.410690370719209</v>
      </c>
      <c r="BB1347" s="20"/>
    </row>
    <row r="1348" spans="2:54" ht="31.2" x14ac:dyDescent="0.3">
      <c r="B1348" s="38" t="s">
        <v>562</v>
      </c>
      <c r="C1348" s="38" t="s">
        <v>92</v>
      </c>
      <c r="D1348" s="38" t="s">
        <v>94</v>
      </c>
      <c r="E1348" s="39" t="str">
        <f t="shared" si="4327"/>
        <v>0503</v>
      </c>
      <c r="F1348" s="38" t="s">
        <v>530</v>
      </c>
      <c r="G1348" s="38" t="s">
        <v>54</v>
      </c>
      <c r="H1348" s="40" t="s">
        <v>55</v>
      </c>
      <c r="I1348" s="18">
        <v>268.10000000000002</v>
      </c>
      <c r="J1348" s="18">
        <v>269.3</v>
      </c>
      <c r="K1348" s="18">
        <v>272.89999999999998</v>
      </c>
      <c r="L1348" s="18"/>
      <c r="M1348" s="18"/>
      <c r="N1348" s="18"/>
      <c r="O1348" s="18">
        <v>0</v>
      </c>
      <c r="P1348" s="18">
        <v>0</v>
      </c>
      <c r="Q1348" s="18">
        <v>1362.6759999999999</v>
      </c>
      <c r="R1348" s="18">
        <v>0</v>
      </c>
      <c r="S1348" s="18"/>
      <c r="T1348" s="18">
        <f t="shared" si="4323"/>
        <v>1630.7759999999998</v>
      </c>
      <c r="U1348" s="18">
        <f t="shared" si="4324"/>
        <v>269.3</v>
      </c>
      <c r="V1348" s="18">
        <f t="shared" si="4325"/>
        <v>272.89999999999998</v>
      </c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41">
        <v>1630.7760000000001</v>
      </c>
      <c r="AG1348" s="41"/>
      <c r="AH1348" s="41">
        <v>0</v>
      </c>
      <c r="AI1348" s="41">
        <v>0</v>
      </c>
      <c r="AJ1348" s="41">
        <v>0</v>
      </c>
      <c r="AK1348" s="41">
        <v>0</v>
      </c>
      <c r="AL1348" s="41">
        <v>1327.626</v>
      </c>
      <c r="AM1348" s="41">
        <v>0</v>
      </c>
      <c r="AN1348" s="41">
        <v>0</v>
      </c>
      <c r="AO1348" s="42">
        <v>235.9</v>
      </c>
      <c r="AP1348" s="42">
        <v>1630.7760000000001</v>
      </c>
      <c r="AQ1348" s="42">
        <v>0</v>
      </c>
      <c r="AR1348" s="42">
        <v>0</v>
      </c>
      <c r="AS1348" s="42">
        <v>0</v>
      </c>
      <c r="AT1348" s="42">
        <v>0</v>
      </c>
      <c r="AU1348" s="42">
        <f t="shared" si="4328"/>
        <v>1630.7760000000001</v>
      </c>
      <c r="AV1348" s="42">
        <f t="shared" si="4329"/>
        <v>0</v>
      </c>
      <c r="AW1348" s="42">
        <f t="shared" si="4330"/>
        <v>1630.7759999999998</v>
      </c>
      <c r="AX1348" s="42">
        <f t="shared" si="4331"/>
        <v>269.3</v>
      </c>
      <c r="AY1348" s="42">
        <f t="shared" si="4332"/>
        <v>272.89999999999998</v>
      </c>
      <c r="AZ1348" s="42"/>
      <c r="BA1348" s="43">
        <f t="shared" si="4333"/>
        <v>81.410690370719209</v>
      </c>
      <c r="BB1348" s="44"/>
    </row>
    <row r="1349" spans="2:54" ht="31.2" x14ac:dyDescent="0.3">
      <c r="B1349" s="38" t="s">
        <v>562</v>
      </c>
      <c r="C1349" s="38" t="s">
        <v>92</v>
      </c>
      <c r="D1349" s="38" t="s">
        <v>94</v>
      </c>
      <c r="E1349" s="39" t="str">
        <f t="shared" si="4327"/>
        <v>0503</v>
      </c>
      <c r="F1349" s="38" t="s">
        <v>513</v>
      </c>
      <c r="G1349" s="39"/>
      <c r="H1349" s="40" t="s">
        <v>514</v>
      </c>
      <c r="I1349" s="18">
        <f t="shared" ref="I1349:S1349" si="4443">I1350+I1355</f>
        <v>32336.9</v>
      </c>
      <c r="J1349" s="18">
        <f t="shared" si="4443"/>
        <v>17181.7</v>
      </c>
      <c r="K1349" s="18">
        <f t="shared" si="4443"/>
        <v>13016.7</v>
      </c>
      <c r="L1349" s="18">
        <f t="shared" si="4443"/>
        <v>15221.2</v>
      </c>
      <c r="M1349" s="18">
        <f t="shared" si="4443"/>
        <v>15221.2</v>
      </c>
      <c r="N1349" s="18">
        <f t="shared" si="4443"/>
        <v>15221.2</v>
      </c>
      <c r="O1349" s="18">
        <f t="shared" si="4443"/>
        <v>0</v>
      </c>
      <c r="P1349" s="18">
        <f t="shared" si="4443"/>
        <v>348.24200000000002</v>
      </c>
      <c r="Q1349" s="18">
        <f t="shared" si="4443"/>
        <v>0</v>
      </c>
      <c r="R1349" s="18">
        <f t="shared" si="4443"/>
        <v>0</v>
      </c>
      <c r="S1349" s="18">
        <f t="shared" si="4443"/>
        <v>0</v>
      </c>
      <c r="T1349" s="18">
        <f t="shared" si="4323"/>
        <v>47906.342000000004</v>
      </c>
      <c r="U1349" s="18">
        <f t="shared" si="4324"/>
        <v>32402.9</v>
      </c>
      <c r="V1349" s="18">
        <f t="shared" si="4325"/>
        <v>28237.9</v>
      </c>
      <c r="W1349" s="18">
        <f t="shared" ref="W1349:AT1349" si="4444">W1350+W1355</f>
        <v>0</v>
      </c>
      <c r="X1349" s="18">
        <f t="shared" si="4444"/>
        <v>0</v>
      </c>
      <c r="Y1349" s="18">
        <f t="shared" si="4444"/>
        <v>0</v>
      </c>
      <c r="Z1349" s="18">
        <f t="shared" si="4444"/>
        <v>0</v>
      </c>
      <c r="AA1349" s="18">
        <f t="shared" si="4444"/>
        <v>0</v>
      </c>
      <c r="AB1349" s="18">
        <f t="shared" si="4444"/>
        <v>0</v>
      </c>
      <c r="AC1349" s="18">
        <f t="shared" si="4444"/>
        <v>0</v>
      </c>
      <c r="AD1349" s="18">
        <f t="shared" si="4444"/>
        <v>0</v>
      </c>
      <c r="AE1349" s="18">
        <f t="shared" si="4444"/>
        <v>0</v>
      </c>
      <c r="AF1349" s="41">
        <f t="shared" si="4444"/>
        <v>16284.273509999999</v>
      </c>
      <c r="AG1349" s="41">
        <f t="shared" si="4444"/>
        <v>0</v>
      </c>
      <c r="AH1349" s="41">
        <f t="shared" si="4444"/>
        <v>0</v>
      </c>
      <c r="AI1349" s="41">
        <f t="shared" si="4444"/>
        <v>0</v>
      </c>
      <c r="AJ1349" s="41">
        <f t="shared" si="4444"/>
        <v>0</v>
      </c>
      <c r="AK1349" s="41">
        <f t="shared" si="4444"/>
        <v>0</v>
      </c>
      <c r="AL1349" s="41">
        <f t="shared" si="4444"/>
        <v>16247.18384</v>
      </c>
      <c r="AM1349" s="41">
        <f t="shared" si="4444"/>
        <v>0</v>
      </c>
      <c r="AN1349" s="41">
        <f t="shared" si="4444"/>
        <v>0</v>
      </c>
      <c r="AO1349" s="14">
        <f t="shared" si="4444"/>
        <v>2968.94173</v>
      </c>
      <c r="AP1349" s="42">
        <f t="shared" si="4444"/>
        <v>41987.542000000001</v>
      </c>
      <c r="AQ1349" s="42">
        <f t="shared" si="4444"/>
        <v>0</v>
      </c>
      <c r="AR1349" s="42">
        <f t="shared" si="4444"/>
        <v>0</v>
      </c>
      <c r="AS1349" s="42">
        <f t="shared" si="4444"/>
        <v>0</v>
      </c>
      <c r="AT1349" s="42">
        <f t="shared" si="4444"/>
        <v>0</v>
      </c>
      <c r="AU1349" s="42">
        <f t="shared" si="4328"/>
        <v>41987.542000000001</v>
      </c>
      <c r="AV1349" s="42">
        <f t="shared" si="4329"/>
        <v>5918.8000000000029</v>
      </c>
      <c r="AW1349" s="42">
        <f t="shared" si="4330"/>
        <v>47906.342000000004</v>
      </c>
      <c r="AX1349" s="42">
        <f t="shared" si="4331"/>
        <v>32402.9</v>
      </c>
      <c r="AY1349" s="42">
        <f t="shared" si="4332"/>
        <v>28237.9</v>
      </c>
      <c r="AZ1349" s="42">
        <f>AZ1350+AZ1355</f>
        <v>0</v>
      </c>
      <c r="BA1349" s="43">
        <f t="shared" si="4333"/>
        <v>99.772236262322522</v>
      </c>
      <c r="BB1349" s="20"/>
    </row>
    <row r="1350" spans="2:54" x14ac:dyDescent="0.3">
      <c r="B1350" s="38" t="s">
        <v>562</v>
      </c>
      <c r="C1350" s="38" t="s">
        <v>92</v>
      </c>
      <c r="D1350" s="38" t="s">
        <v>94</v>
      </c>
      <c r="E1350" s="39" t="str">
        <f t="shared" si="4327"/>
        <v>0503</v>
      </c>
      <c r="F1350" s="38" t="s">
        <v>515</v>
      </c>
      <c r="G1350" s="39"/>
      <c r="H1350" s="40" t="s">
        <v>109</v>
      </c>
      <c r="I1350" s="18">
        <f t="shared" ref="I1350:I1351" si="4445">I1351</f>
        <v>10147.4</v>
      </c>
      <c r="J1350" s="18">
        <f t="shared" ref="J1350:J1351" si="4446">J1351</f>
        <v>10147.4</v>
      </c>
      <c r="K1350" s="18">
        <f t="shared" ref="K1350:K1351" si="4447">K1351</f>
        <v>10147.4</v>
      </c>
      <c r="L1350" s="18">
        <f t="shared" ref="L1350:L1351" si="4448">L1351</f>
        <v>15221.2</v>
      </c>
      <c r="M1350" s="18">
        <f t="shared" ref="M1350:M1351" si="4449">M1351</f>
        <v>15221.2</v>
      </c>
      <c r="N1350" s="18">
        <f t="shared" ref="N1350:N1351" si="4450">N1351</f>
        <v>15221.2</v>
      </c>
      <c r="O1350" s="18">
        <f t="shared" ref="O1350:O1351" si="4451">O1351</f>
        <v>0</v>
      </c>
      <c r="P1350" s="18">
        <f t="shared" ref="P1350:P1351" si="4452">P1351</f>
        <v>0</v>
      </c>
      <c r="Q1350" s="18">
        <f t="shared" ref="Q1350:Q1351" si="4453">Q1351</f>
        <v>0</v>
      </c>
      <c r="R1350" s="18">
        <f t="shared" ref="R1350:R1351" si="4454">R1351</f>
        <v>0</v>
      </c>
      <c r="S1350" s="18">
        <f t="shared" ref="S1350:S1351" si="4455">S1351</f>
        <v>0</v>
      </c>
      <c r="T1350" s="18">
        <f t="shared" si="4323"/>
        <v>25368.6</v>
      </c>
      <c r="U1350" s="18">
        <f t="shared" si="4324"/>
        <v>25368.6</v>
      </c>
      <c r="V1350" s="18">
        <f t="shared" si="4325"/>
        <v>25368.6</v>
      </c>
      <c r="W1350" s="18">
        <f t="shared" ref="W1350:W1351" si="4456">W1351</f>
        <v>0</v>
      </c>
      <c r="X1350" s="18">
        <f t="shared" ref="X1350:X1351" si="4457">X1351</f>
        <v>0</v>
      </c>
      <c r="Y1350" s="18">
        <f t="shared" ref="Y1350:Y1351" si="4458">Y1351</f>
        <v>0</v>
      </c>
      <c r="Z1350" s="18">
        <f t="shared" ref="Z1350:Z1351" si="4459">Z1351</f>
        <v>0</v>
      </c>
      <c r="AA1350" s="18">
        <f t="shared" ref="AA1350:AA1351" si="4460">AA1351</f>
        <v>0</v>
      </c>
      <c r="AB1350" s="18">
        <f t="shared" ref="AB1350:AB1351" si="4461">AB1351</f>
        <v>0</v>
      </c>
      <c r="AC1350" s="18">
        <f t="shared" ref="AC1350:AC1351" si="4462">AC1351</f>
        <v>0</v>
      </c>
      <c r="AD1350" s="18">
        <f t="shared" ref="AD1350:AD1351" si="4463">AD1351</f>
        <v>0</v>
      </c>
      <c r="AE1350" s="18">
        <f t="shared" ref="AE1350:AE1351" si="4464">AE1351</f>
        <v>0</v>
      </c>
      <c r="AF1350" s="41">
        <f t="shared" ref="AF1350:AF1351" si="4465">AF1351</f>
        <v>0</v>
      </c>
      <c r="AG1350" s="41">
        <f t="shared" ref="AG1350:AG1351" si="4466">AG1351</f>
        <v>0</v>
      </c>
      <c r="AH1350" s="41">
        <f t="shared" ref="AH1350:AH1351" si="4467">AH1351</f>
        <v>0</v>
      </c>
      <c r="AI1350" s="41">
        <f t="shared" ref="AI1350:AI1351" si="4468">AI1351</f>
        <v>0</v>
      </c>
      <c r="AJ1350" s="41">
        <f t="shared" ref="AJ1350:AJ1351" si="4469">AJ1351</f>
        <v>0</v>
      </c>
      <c r="AK1350" s="41">
        <f t="shared" ref="AK1350:AK1351" si="4470">AK1351</f>
        <v>0</v>
      </c>
      <c r="AL1350" s="41">
        <f t="shared" ref="AL1350:AL1351" si="4471">AL1351</f>
        <v>0</v>
      </c>
      <c r="AM1350" s="41">
        <f t="shared" ref="AM1350:AM1351" si="4472">AM1351</f>
        <v>0</v>
      </c>
      <c r="AN1350" s="41">
        <f t="shared" ref="AN1350:AN1351" si="4473">AN1351</f>
        <v>0</v>
      </c>
      <c r="AO1350" s="42">
        <f t="shared" ref="AO1350:AO1351" si="4474">AO1351</f>
        <v>0</v>
      </c>
      <c r="AP1350" s="42">
        <f t="shared" ref="AP1350:AP1351" si="4475">AP1351</f>
        <v>25368.6</v>
      </c>
      <c r="AQ1350" s="42">
        <f t="shared" ref="AQ1350:AQ1351" si="4476">AQ1351</f>
        <v>0</v>
      </c>
      <c r="AR1350" s="42">
        <f t="shared" ref="AR1350:AR1351" si="4477">AR1351</f>
        <v>0</v>
      </c>
      <c r="AS1350" s="42">
        <f t="shared" ref="AS1350:AS1351" si="4478">AS1351</f>
        <v>0</v>
      </c>
      <c r="AT1350" s="42">
        <f t="shared" ref="AT1350:AT1351" si="4479">AT1351</f>
        <v>0</v>
      </c>
      <c r="AU1350" s="42">
        <f t="shared" si="4328"/>
        <v>25368.6</v>
      </c>
      <c r="AV1350" s="42">
        <f t="shared" si="4329"/>
        <v>0</v>
      </c>
      <c r="AW1350" s="42">
        <f t="shared" si="4330"/>
        <v>25368.6</v>
      </c>
      <c r="AX1350" s="42">
        <f t="shared" si="4331"/>
        <v>25368.6</v>
      </c>
      <c r="AY1350" s="42">
        <f t="shared" si="4332"/>
        <v>25368.6</v>
      </c>
      <c r="AZ1350" s="42">
        <f t="shared" ref="AZ1350:AZ1351" si="4480">AZ1351</f>
        <v>0</v>
      </c>
      <c r="BA1350" s="43"/>
      <c r="BB1350" s="20">
        <v>0</v>
      </c>
    </row>
    <row r="1351" spans="2:54" ht="31.2" x14ac:dyDescent="0.3">
      <c r="B1351" s="38" t="s">
        <v>562</v>
      </c>
      <c r="C1351" s="38" t="s">
        <v>92</v>
      </c>
      <c r="D1351" s="38" t="s">
        <v>94</v>
      </c>
      <c r="E1351" s="39" t="str">
        <f t="shared" si="4327"/>
        <v>0503</v>
      </c>
      <c r="F1351" s="38" t="s">
        <v>516</v>
      </c>
      <c r="G1351" s="39"/>
      <c r="H1351" s="40" t="s">
        <v>517</v>
      </c>
      <c r="I1351" s="18">
        <f t="shared" si="4445"/>
        <v>10147.4</v>
      </c>
      <c r="J1351" s="18">
        <f t="shared" si="4446"/>
        <v>10147.4</v>
      </c>
      <c r="K1351" s="18">
        <f t="shared" si="4447"/>
        <v>10147.4</v>
      </c>
      <c r="L1351" s="18">
        <f t="shared" si="4448"/>
        <v>15221.2</v>
      </c>
      <c r="M1351" s="18">
        <f t="shared" si="4449"/>
        <v>15221.2</v>
      </c>
      <c r="N1351" s="18">
        <f t="shared" si="4450"/>
        <v>15221.2</v>
      </c>
      <c r="O1351" s="18">
        <f t="shared" si="4451"/>
        <v>0</v>
      </c>
      <c r="P1351" s="18">
        <f t="shared" si="4452"/>
        <v>0</v>
      </c>
      <c r="Q1351" s="18">
        <f t="shared" si="4453"/>
        <v>0</v>
      </c>
      <c r="R1351" s="18">
        <f t="shared" si="4454"/>
        <v>0</v>
      </c>
      <c r="S1351" s="18">
        <f t="shared" si="4455"/>
        <v>0</v>
      </c>
      <c r="T1351" s="18">
        <f t="shared" si="4323"/>
        <v>25368.6</v>
      </c>
      <c r="U1351" s="18">
        <f t="shared" si="4324"/>
        <v>25368.6</v>
      </c>
      <c r="V1351" s="18">
        <f t="shared" si="4325"/>
        <v>25368.6</v>
      </c>
      <c r="W1351" s="18">
        <f t="shared" si="4456"/>
        <v>0</v>
      </c>
      <c r="X1351" s="18">
        <f t="shared" si="4457"/>
        <v>0</v>
      </c>
      <c r="Y1351" s="18">
        <f t="shared" si="4458"/>
        <v>0</v>
      </c>
      <c r="Z1351" s="18">
        <f t="shared" si="4459"/>
        <v>0</v>
      </c>
      <c r="AA1351" s="18">
        <f t="shared" si="4460"/>
        <v>0</v>
      </c>
      <c r="AB1351" s="18">
        <f t="shared" si="4461"/>
        <v>0</v>
      </c>
      <c r="AC1351" s="18">
        <f t="shared" si="4462"/>
        <v>0</v>
      </c>
      <c r="AD1351" s="18">
        <f t="shared" si="4463"/>
        <v>0</v>
      </c>
      <c r="AE1351" s="18">
        <f t="shared" si="4464"/>
        <v>0</v>
      </c>
      <c r="AF1351" s="41">
        <f t="shared" si="4465"/>
        <v>0</v>
      </c>
      <c r="AG1351" s="41">
        <f t="shared" si="4466"/>
        <v>0</v>
      </c>
      <c r="AH1351" s="41">
        <f t="shared" si="4467"/>
        <v>0</v>
      </c>
      <c r="AI1351" s="41">
        <f t="shared" si="4468"/>
        <v>0</v>
      </c>
      <c r="AJ1351" s="41">
        <f t="shared" si="4469"/>
        <v>0</v>
      </c>
      <c r="AK1351" s="41">
        <f t="shared" si="4470"/>
        <v>0</v>
      </c>
      <c r="AL1351" s="41">
        <f t="shared" si="4471"/>
        <v>0</v>
      </c>
      <c r="AM1351" s="41">
        <f t="shared" si="4472"/>
        <v>0</v>
      </c>
      <c r="AN1351" s="41">
        <f t="shared" si="4473"/>
        <v>0</v>
      </c>
      <c r="AO1351" s="14">
        <f t="shared" si="4474"/>
        <v>0</v>
      </c>
      <c r="AP1351" s="42">
        <f t="shared" si="4475"/>
        <v>25368.6</v>
      </c>
      <c r="AQ1351" s="42">
        <f t="shared" si="4476"/>
        <v>0</v>
      </c>
      <c r="AR1351" s="42">
        <f t="shared" si="4477"/>
        <v>0</v>
      </c>
      <c r="AS1351" s="42">
        <f t="shared" si="4478"/>
        <v>0</v>
      </c>
      <c r="AT1351" s="42">
        <f t="shared" si="4479"/>
        <v>0</v>
      </c>
      <c r="AU1351" s="42">
        <f t="shared" si="4328"/>
        <v>25368.6</v>
      </c>
      <c r="AV1351" s="42">
        <f t="shared" si="4329"/>
        <v>0</v>
      </c>
      <c r="AW1351" s="42">
        <f t="shared" si="4330"/>
        <v>25368.6</v>
      </c>
      <c r="AX1351" s="42">
        <f t="shared" si="4331"/>
        <v>25368.6</v>
      </c>
      <c r="AY1351" s="42">
        <f t="shared" si="4332"/>
        <v>25368.6</v>
      </c>
      <c r="AZ1351" s="42">
        <f t="shared" si="4480"/>
        <v>0</v>
      </c>
      <c r="BA1351" s="43"/>
      <c r="BB1351" s="20">
        <v>0</v>
      </c>
    </row>
    <row r="1352" spans="2:54" ht="31.2" x14ac:dyDescent="0.3">
      <c r="B1352" s="38" t="s">
        <v>562</v>
      </c>
      <c r="C1352" s="38" t="s">
        <v>92</v>
      </c>
      <c r="D1352" s="38" t="s">
        <v>94</v>
      </c>
      <c r="E1352" s="39" t="str">
        <f t="shared" si="4327"/>
        <v>0503</v>
      </c>
      <c r="F1352" s="38" t="s">
        <v>533</v>
      </c>
      <c r="G1352" s="39"/>
      <c r="H1352" s="40" t="s">
        <v>519</v>
      </c>
      <c r="I1352" s="18">
        <f t="shared" ref="I1352:N1352" si="4481">I1354</f>
        <v>10147.4</v>
      </c>
      <c r="J1352" s="18">
        <f t="shared" si="4481"/>
        <v>10147.4</v>
      </c>
      <c r="K1352" s="18">
        <f t="shared" si="4481"/>
        <v>10147.4</v>
      </c>
      <c r="L1352" s="18">
        <f t="shared" si="4481"/>
        <v>15221.2</v>
      </c>
      <c r="M1352" s="18">
        <f t="shared" si="4481"/>
        <v>15221.2</v>
      </c>
      <c r="N1352" s="18">
        <f t="shared" si="4481"/>
        <v>15221.2</v>
      </c>
      <c r="O1352" s="18">
        <f>O1354+O1353</f>
        <v>0</v>
      </c>
      <c r="P1352" s="18">
        <f>P1354</f>
        <v>0</v>
      </c>
      <c r="Q1352" s="18">
        <f>Q1354</f>
        <v>0</v>
      </c>
      <c r="R1352" s="18">
        <f>R1354</f>
        <v>0</v>
      </c>
      <c r="S1352" s="18">
        <f>S1354</f>
        <v>0</v>
      </c>
      <c r="T1352" s="18">
        <f t="shared" si="4323"/>
        <v>25368.6</v>
      </c>
      <c r="U1352" s="18">
        <f t="shared" si="4324"/>
        <v>25368.6</v>
      </c>
      <c r="V1352" s="18">
        <f t="shared" si="4325"/>
        <v>25368.6</v>
      </c>
      <c r="W1352" s="18">
        <f t="shared" ref="W1352:AE1352" si="4482">W1354</f>
        <v>0</v>
      </c>
      <c r="X1352" s="18">
        <f t="shared" si="4482"/>
        <v>0</v>
      </c>
      <c r="Y1352" s="18">
        <f t="shared" si="4482"/>
        <v>0</v>
      </c>
      <c r="Z1352" s="18">
        <f t="shared" si="4482"/>
        <v>0</v>
      </c>
      <c r="AA1352" s="18">
        <f t="shared" si="4482"/>
        <v>0</v>
      </c>
      <c r="AB1352" s="18">
        <f t="shared" si="4482"/>
        <v>0</v>
      </c>
      <c r="AC1352" s="18">
        <f t="shared" si="4482"/>
        <v>0</v>
      </c>
      <c r="AD1352" s="18">
        <f t="shared" si="4482"/>
        <v>0</v>
      </c>
      <c r="AE1352" s="18">
        <f t="shared" si="4482"/>
        <v>0</v>
      </c>
      <c r="AF1352" s="41">
        <f t="shared" ref="AF1352:AT1352" si="4483">AF1354+AF1353</f>
        <v>0</v>
      </c>
      <c r="AG1352" s="41">
        <f t="shared" si="4483"/>
        <v>0</v>
      </c>
      <c r="AH1352" s="41">
        <f t="shared" si="4483"/>
        <v>0</v>
      </c>
      <c r="AI1352" s="41">
        <f t="shared" si="4483"/>
        <v>0</v>
      </c>
      <c r="AJ1352" s="41">
        <f t="shared" si="4483"/>
        <v>0</v>
      </c>
      <c r="AK1352" s="41">
        <f t="shared" si="4483"/>
        <v>0</v>
      </c>
      <c r="AL1352" s="41">
        <f t="shared" si="4483"/>
        <v>0</v>
      </c>
      <c r="AM1352" s="41">
        <f t="shared" si="4483"/>
        <v>0</v>
      </c>
      <c r="AN1352" s="41">
        <f t="shared" si="4483"/>
        <v>0</v>
      </c>
      <c r="AO1352" s="42">
        <f t="shared" si="4483"/>
        <v>0</v>
      </c>
      <c r="AP1352" s="42">
        <f t="shared" si="4483"/>
        <v>25368.6</v>
      </c>
      <c r="AQ1352" s="42">
        <f t="shared" si="4483"/>
        <v>0</v>
      </c>
      <c r="AR1352" s="42">
        <f t="shared" si="4483"/>
        <v>0</v>
      </c>
      <c r="AS1352" s="42">
        <f t="shared" si="4483"/>
        <v>0</v>
      </c>
      <c r="AT1352" s="42">
        <f t="shared" si="4483"/>
        <v>0</v>
      </c>
      <c r="AU1352" s="42">
        <f t="shared" si="4328"/>
        <v>25368.6</v>
      </c>
      <c r="AV1352" s="42">
        <f t="shared" si="4329"/>
        <v>0</v>
      </c>
      <c r="AW1352" s="42">
        <f t="shared" si="4330"/>
        <v>25368.6</v>
      </c>
      <c r="AX1352" s="42">
        <f t="shared" si="4331"/>
        <v>25368.6</v>
      </c>
      <c r="AY1352" s="42">
        <f t="shared" si="4332"/>
        <v>25368.6</v>
      </c>
      <c r="AZ1352" s="42">
        <f>AZ1354</f>
        <v>0</v>
      </c>
      <c r="BA1352" s="43"/>
      <c r="BB1352" s="20">
        <v>0</v>
      </c>
    </row>
    <row r="1353" spans="2:54" ht="31.2" x14ac:dyDescent="0.3">
      <c r="B1353" s="38" t="s">
        <v>562</v>
      </c>
      <c r="C1353" s="38" t="s">
        <v>92</v>
      </c>
      <c r="D1353" s="38" t="s">
        <v>94</v>
      </c>
      <c r="E1353" s="39" t="str">
        <f t="shared" si="4327"/>
        <v>0503</v>
      </c>
      <c r="F1353" s="38" t="s">
        <v>533</v>
      </c>
      <c r="G1353" s="38" t="s">
        <v>150</v>
      </c>
      <c r="H1353" s="40" t="s">
        <v>151</v>
      </c>
      <c r="I1353" s="18"/>
      <c r="J1353" s="18"/>
      <c r="K1353" s="18"/>
      <c r="L1353" s="18"/>
      <c r="M1353" s="18"/>
      <c r="N1353" s="18"/>
      <c r="O1353" s="18">
        <v>0</v>
      </c>
      <c r="P1353" s="18"/>
      <c r="Q1353" s="18"/>
      <c r="R1353" s="18"/>
      <c r="S1353" s="18"/>
      <c r="T1353" s="18">
        <f t="shared" si="4323"/>
        <v>0</v>
      </c>
      <c r="U1353" s="18">
        <v>0</v>
      </c>
      <c r="V1353" s="18">
        <v>0</v>
      </c>
      <c r="W1353" s="18">
        <v>0</v>
      </c>
      <c r="X1353" s="18">
        <v>0</v>
      </c>
      <c r="Y1353" s="18">
        <v>0</v>
      </c>
      <c r="Z1353" s="18">
        <v>0</v>
      </c>
      <c r="AA1353" s="18">
        <v>0</v>
      </c>
      <c r="AB1353" s="18">
        <v>0</v>
      </c>
      <c r="AC1353" s="18">
        <v>0</v>
      </c>
      <c r="AD1353" s="18">
        <v>0</v>
      </c>
      <c r="AE1353" s="18">
        <v>0</v>
      </c>
      <c r="AF1353" s="41">
        <v>0</v>
      </c>
      <c r="AG1353" s="41"/>
      <c r="AH1353" s="41">
        <v>0</v>
      </c>
      <c r="AI1353" s="41">
        <v>0</v>
      </c>
      <c r="AJ1353" s="41">
        <v>0</v>
      </c>
      <c r="AK1353" s="41">
        <v>0</v>
      </c>
      <c r="AL1353" s="41">
        <v>0</v>
      </c>
      <c r="AM1353" s="41">
        <v>0</v>
      </c>
      <c r="AN1353" s="41">
        <v>0</v>
      </c>
      <c r="AO1353" s="14">
        <v>0</v>
      </c>
      <c r="AP1353" s="42">
        <v>18000</v>
      </c>
      <c r="AQ1353" s="42">
        <v>0</v>
      </c>
      <c r="AR1353" s="42">
        <v>0</v>
      </c>
      <c r="AS1353" s="42">
        <v>0</v>
      </c>
      <c r="AT1353" s="42">
        <v>0</v>
      </c>
      <c r="AU1353" s="42">
        <f t="shared" si="4328"/>
        <v>18000</v>
      </c>
      <c r="AV1353" s="42">
        <f t="shared" si="4329"/>
        <v>-18000</v>
      </c>
      <c r="AW1353" s="42"/>
      <c r="AX1353" s="42"/>
      <c r="AY1353" s="42"/>
      <c r="AZ1353" s="42"/>
      <c r="BA1353" s="43"/>
      <c r="BB1353" s="20">
        <v>0</v>
      </c>
    </row>
    <row r="1354" spans="2:54" x14ac:dyDescent="0.3">
      <c r="B1354" s="38" t="s">
        <v>562</v>
      </c>
      <c r="C1354" s="38" t="s">
        <v>92</v>
      </c>
      <c r="D1354" s="38" t="s">
        <v>94</v>
      </c>
      <c r="E1354" s="39" t="str">
        <f t="shared" si="4327"/>
        <v>0503</v>
      </c>
      <c r="F1354" s="38" t="s">
        <v>533</v>
      </c>
      <c r="G1354" s="38" t="s">
        <v>56</v>
      </c>
      <c r="H1354" s="40" t="s">
        <v>57</v>
      </c>
      <c r="I1354" s="18">
        <v>10147.4</v>
      </c>
      <c r="J1354" s="18">
        <v>10147.4</v>
      </c>
      <c r="K1354" s="18">
        <v>10147.4</v>
      </c>
      <c r="L1354" s="18">
        <v>15221.2</v>
      </c>
      <c r="M1354" s="18">
        <v>15221.2</v>
      </c>
      <c r="N1354" s="18">
        <v>15221.2</v>
      </c>
      <c r="O1354" s="18">
        <v>0</v>
      </c>
      <c r="P1354" s="18">
        <v>0</v>
      </c>
      <c r="Q1354" s="18">
        <v>0</v>
      </c>
      <c r="R1354" s="18">
        <v>0</v>
      </c>
      <c r="S1354" s="18"/>
      <c r="T1354" s="18">
        <f t="shared" si="4323"/>
        <v>25368.6</v>
      </c>
      <c r="U1354" s="18">
        <f t="shared" si="4324"/>
        <v>25368.6</v>
      </c>
      <c r="V1354" s="18">
        <f t="shared" si="4325"/>
        <v>25368.6</v>
      </c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41">
        <v>0</v>
      </c>
      <c r="AG1354" s="41"/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2">
        <v>0</v>
      </c>
      <c r="AP1354" s="42">
        <v>7368.6</v>
      </c>
      <c r="AQ1354" s="42">
        <v>0</v>
      </c>
      <c r="AR1354" s="42">
        <v>0</v>
      </c>
      <c r="AS1354" s="42">
        <v>0</v>
      </c>
      <c r="AT1354" s="42">
        <v>0</v>
      </c>
      <c r="AU1354" s="42">
        <f t="shared" si="4328"/>
        <v>7368.6</v>
      </c>
      <c r="AV1354" s="42">
        <f t="shared" si="4329"/>
        <v>18000</v>
      </c>
      <c r="AW1354" s="42">
        <f t="shared" si="4330"/>
        <v>25368.6</v>
      </c>
      <c r="AX1354" s="42">
        <f t="shared" si="4331"/>
        <v>25368.6</v>
      </c>
      <c r="AY1354" s="42">
        <f t="shared" si="4332"/>
        <v>25368.6</v>
      </c>
      <c r="AZ1354" s="42"/>
      <c r="BA1354" s="43"/>
      <c r="BB1354" s="44">
        <v>0</v>
      </c>
    </row>
    <row r="1355" spans="2:54" x14ac:dyDescent="0.3">
      <c r="B1355" s="38" t="s">
        <v>562</v>
      </c>
      <c r="C1355" s="38" t="s">
        <v>92</v>
      </c>
      <c r="D1355" s="38" t="s">
        <v>94</v>
      </c>
      <c r="E1355" s="39" t="str">
        <f t="shared" si="4327"/>
        <v>0503</v>
      </c>
      <c r="F1355" s="38" t="s">
        <v>525</v>
      </c>
      <c r="G1355" s="39"/>
      <c r="H1355" s="40" t="s">
        <v>49</v>
      </c>
      <c r="I1355" s="18">
        <f t="shared" ref="I1355:S1355" si="4484">I1356</f>
        <v>22189.5</v>
      </c>
      <c r="J1355" s="18">
        <f t="shared" si="4484"/>
        <v>7034.3</v>
      </c>
      <c r="K1355" s="18">
        <f t="shared" si="4484"/>
        <v>2869.3</v>
      </c>
      <c r="L1355" s="18">
        <f t="shared" si="4484"/>
        <v>0</v>
      </c>
      <c r="M1355" s="18">
        <f t="shared" si="4484"/>
        <v>0</v>
      </c>
      <c r="N1355" s="18">
        <f t="shared" si="4484"/>
        <v>0</v>
      </c>
      <c r="O1355" s="18">
        <f t="shared" si="4484"/>
        <v>0</v>
      </c>
      <c r="P1355" s="18">
        <f t="shared" si="4484"/>
        <v>348.24200000000002</v>
      </c>
      <c r="Q1355" s="18">
        <f t="shared" si="4484"/>
        <v>0</v>
      </c>
      <c r="R1355" s="18">
        <f t="shared" si="4484"/>
        <v>0</v>
      </c>
      <c r="S1355" s="18">
        <f t="shared" si="4484"/>
        <v>0</v>
      </c>
      <c r="T1355" s="18">
        <f t="shared" si="4323"/>
        <v>22537.741999999998</v>
      </c>
      <c r="U1355" s="18">
        <f t="shared" si="4324"/>
        <v>7034.3</v>
      </c>
      <c r="V1355" s="18">
        <f t="shared" si="4325"/>
        <v>2869.3</v>
      </c>
      <c r="W1355" s="18">
        <f t="shared" ref="W1355:AT1355" si="4485">W1356</f>
        <v>0</v>
      </c>
      <c r="X1355" s="18">
        <f t="shared" si="4485"/>
        <v>0</v>
      </c>
      <c r="Y1355" s="18">
        <f t="shared" si="4485"/>
        <v>0</v>
      </c>
      <c r="Z1355" s="18">
        <f t="shared" si="4485"/>
        <v>0</v>
      </c>
      <c r="AA1355" s="18">
        <f t="shared" si="4485"/>
        <v>0</v>
      </c>
      <c r="AB1355" s="18">
        <f t="shared" si="4485"/>
        <v>0</v>
      </c>
      <c r="AC1355" s="18">
        <f t="shared" si="4485"/>
        <v>0</v>
      </c>
      <c r="AD1355" s="18">
        <f t="shared" si="4485"/>
        <v>0</v>
      </c>
      <c r="AE1355" s="18">
        <f t="shared" si="4485"/>
        <v>0</v>
      </c>
      <c r="AF1355" s="41">
        <f t="shared" si="4485"/>
        <v>16284.273509999999</v>
      </c>
      <c r="AG1355" s="41">
        <f t="shared" si="4485"/>
        <v>0</v>
      </c>
      <c r="AH1355" s="41">
        <f t="shared" si="4485"/>
        <v>0</v>
      </c>
      <c r="AI1355" s="41">
        <f t="shared" si="4485"/>
        <v>0</v>
      </c>
      <c r="AJ1355" s="41">
        <f t="shared" si="4485"/>
        <v>0</v>
      </c>
      <c r="AK1355" s="41">
        <f t="shared" si="4485"/>
        <v>0</v>
      </c>
      <c r="AL1355" s="41">
        <f t="shared" si="4485"/>
        <v>16247.18384</v>
      </c>
      <c r="AM1355" s="41">
        <f t="shared" si="4485"/>
        <v>0</v>
      </c>
      <c r="AN1355" s="41">
        <f t="shared" si="4485"/>
        <v>0</v>
      </c>
      <c r="AO1355" s="14">
        <f t="shared" si="4485"/>
        <v>2968.94173</v>
      </c>
      <c r="AP1355" s="42">
        <f t="shared" si="4485"/>
        <v>16618.941999999999</v>
      </c>
      <c r="AQ1355" s="42">
        <f t="shared" si="4485"/>
        <v>0</v>
      </c>
      <c r="AR1355" s="42">
        <f t="shared" si="4485"/>
        <v>0</v>
      </c>
      <c r="AS1355" s="42">
        <f t="shared" si="4485"/>
        <v>0</v>
      </c>
      <c r="AT1355" s="42">
        <f t="shared" si="4485"/>
        <v>0</v>
      </c>
      <c r="AU1355" s="42">
        <f t="shared" si="4328"/>
        <v>16618.941999999999</v>
      </c>
      <c r="AV1355" s="42">
        <f t="shared" si="4329"/>
        <v>5918.7999999999993</v>
      </c>
      <c r="AW1355" s="42">
        <f t="shared" si="4330"/>
        <v>22537.741999999998</v>
      </c>
      <c r="AX1355" s="42">
        <f t="shared" si="4331"/>
        <v>7034.3</v>
      </c>
      <c r="AY1355" s="42">
        <f t="shared" si="4332"/>
        <v>2869.3</v>
      </c>
      <c r="AZ1355" s="42">
        <f>AZ1356</f>
        <v>0</v>
      </c>
      <c r="BA1355" s="43">
        <f t="shared" si="4333"/>
        <v>99.772236262322522</v>
      </c>
      <c r="BB1355" s="20"/>
    </row>
    <row r="1356" spans="2:54" ht="46.8" x14ac:dyDescent="0.3">
      <c r="B1356" s="38" t="s">
        <v>562</v>
      </c>
      <c r="C1356" s="38" t="s">
        <v>92</v>
      </c>
      <c r="D1356" s="38" t="s">
        <v>94</v>
      </c>
      <c r="E1356" s="39" t="str">
        <f t="shared" si="4327"/>
        <v>0503</v>
      </c>
      <c r="F1356" s="38" t="s">
        <v>534</v>
      </c>
      <c r="G1356" s="39"/>
      <c r="H1356" s="40" t="s">
        <v>535</v>
      </c>
      <c r="I1356" s="18">
        <f t="shared" ref="I1356:S1356" si="4486">I1357+I1359</f>
        <v>22189.5</v>
      </c>
      <c r="J1356" s="18">
        <f t="shared" si="4486"/>
        <v>7034.3</v>
      </c>
      <c r="K1356" s="18">
        <f t="shared" si="4486"/>
        <v>2869.3</v>
      </c>
      <c r="L1356" s="18">
        <f t="shared" si="4486"/>
        <v>0</v>
      </c>
      <c r="M1356" s="18">
        <f t="shared" si="4486"/>
        <v>0</v>
      </c>
      <c r="N1356" s="18">
        <f t="shared" si="4486"/>
        <v>0</v>
      </c>
      <c r="O1356" s="18">
        <f t="shared" si="4486"/>
        <v>0</v>
      </c>
      <c r="P1356" s="18">
        <f t="shared" si="4486"/>
        <v>348.24200000000002</v>
      </c>
      <c r="Q1356" s="18">
        <f t="shared" si="4486"/>
        <v>0</v>
      </c>
      <c r="R1356" s="18">
        <f t="shared" si="4486"/>
        <v>0</v>
      </c>
      <c r="S1356" s="18">
        <f t="shared" si="4486"/>
        <v>0</v>
      </c>
      <c r="T1356" s="18">
        <f t="shared" si="4323"/>
        <v>22537.741999999998</v>
      </c>
      <c r="U1356" s="18">
        <f t="shared" si="4324"/>
        <v>7034.3</v>
      </c>
      <c r="V1356" s="18">
        <f t="shared" si="4325"/>
        <v>2869.3</v>
      </c>
      <c r="W1356" s="18">
        <f t="shared" ref="W1356:AT1356" si="4487">W1357+W1359</f>
        <v>0</v>
      </c>
      <c r="X1356" s="18">
        <f t="shared" si="4487"/>
        <v>0</v>
      </c>
      <c r="Y1356" s="18">
        <f t="shared" si="4487"/>
        <v>0</v>
      </c>
      <c r="Z1356" s="18">
        <f t="shared" si="4487"/>
        <v>0</v>
      </c>
      <c r="AA1356" s="18">
        <f t="shared" si="4487"/>
        <v>0</v>
      </c>
      <c r="AB1356" s="18">
        <f t="shared" si="4487"/>
        <v>0</v>
      </c>
      <c r="AC1356" s="18">
        <f t="shared" si="4487"/>
        <v>0</v>
      </c>
      <c r="AD1356" s="18">
        <f t="shared" si="4487"/>
        <v>0</v>
      </c>
      <c r="AE1356" s="18">
        <f t="shared" si="4487"/>
        <v>0</v>
      </c>
      <c r="AF1356" s="41">
        <f t="shared" si="4487"/>
        <v>16284.273509999999</v>
      </c>
      <c r="AG1356" s="41">
        <f t="shared" si="4487"/>
        <v>0</v>
      </c>
      <c r="AH1356" s="41">
        <f t="shared" si="4487"/>
        <v>0</v>
      </c>
      <c r="AI1356" s="41">
        <f t="shared" si="4487"/>
        <v>0</v>
      </c>
      <c r="AJ1356" s="41">
        <f t="shared" si="4487"/>
        <v>0</v>
      </c>
      <c r="AK1356" s="41">
        <f t="shared" si="4487"/>
        <v>0</v>
      </c>
      <c r="AL1356" s="41">
        <f t="shared" si="4487"/>
        <v>16247.18384</v>
      </c>
      <c r="AM1356" s="41">
        <f t="shared" si="4487"/>
        <v>0</v>
      </c>
      <c r="AN1356" s="41">
        <f t="shared" si="4487"/>
        <v>0</v>
      </c>
      <c r="AO1356" s="42">
        <f t="shared" si="4487"/>
        <v>2968.94173</v>
      </c>
      <c r="AP1356" s="42">
        <f t="shared" si="4487"/>
        <v>16618.941999999999</v>
      </c>
      <c r="AQ1356" s="42">
        <f t="shared" si="4487"/>
        <v>0</v>
      </c>
      <c r="AR1356" s="42">
        <f t="shared" si="4487"/>
        <v>0</v>
      </c>
      <c r="AS1356" s="42">
        <f t="shared" si="4487"/>
        <v>0</v>
      </c>
      <c r="AT1356" s="42">
        <f t="shared" si="4487"/>
        <v>0</v>
      </c>
      <c r="AU1356" s="42">
        <f t="shared" si="4328"/>
        <v>16618.941999999999</v>
      </c>
      <c r="AV1356" s="42">
        <f t="shared" si="4329"/>
        <v>5918.7999999999993</v>
      </c>
      <c r="AW1356" s="42">
        <f t="shared" si="4330"/>
        <v>22537.741999999998</v>
      </c>
      <c r="AX1356" s="42">
        <f t="shared" si="4331"/>
        <v>7034.3</v>
      </c>
      <c r="AY1356" s="42">
        <f t="shared" si="4332"/>
        <v>2869.3</v>
      </c>
      <c r="AZ1356" s="42">
        <f>AZ1357+AZ1359</f>
        <v>0</v>
      </c>
      <c r="BA1356" s="43">
        <f t="shared" si="4333"/>
        <v>99.772236262322522</v>
      </c>
      <c r="BB1356" s="20"/>
    </row>
    <row r="1357" spans="2:54" ht="31.2" x14ac:dyDescent="0.3">
      <c r="B1357" s="38" t="s">
        <v>562</v>
      </c>
      <c r="C1357" s="38" t="s">
        <v>92</v>
      </c>
      <c r="D1357" s="38" t="s">
        <v>94</v>
      </c>
      <c r="E1357" s="39" t="str">
        <f t="shared" si="4327"/>
        <v>0503</v>
      </c>
      <c r="F1357" s="38" t="s">
        <v>536</v>
      </c>
      <c r="G1357" s="39"/>
      <c r="H1357" s="40" t="s">
        <v>537</v>
      </c>
      <c r="I1357" s="18">
        <f t="shared" ref="I1357:S1357" si="4488">I1358</f>
        <v>17939.5</v>
      </c>
      <c r="J1357" s="18">
        <f t="shared" si="4488"/>
        <v>2869.3</v>
      </c>
      <c r="K1357" s="18">
        <f t="shared" si="4488"/>
        <v>2869.3</v>
      </c>
      <c r="L1357" s="18">
        <f t="shared" si="4488"/>
        <v>0</v>
      </c>
      <c r="M1357" s="18">
        <f t="shared" si="4488"/>
        <v>0</v>
      </c>
      <c r="N1357" s="18">
        <f t="shared" si="4488"/>
        <v>0</v>
      </c>
      <c r="O1357" s="18">
        <f t="shared" si="4488"/>
        <v>0</v>
      </c>
      <c r="P1357" s="18">
        <f t="shared" si="4488"/>
        <v>348.24200000000002</v>
      </c>
      <c r="Q1357" s="18">
        <f t="shared" si="4488"/>
        <v>0</v>
      </c>
      <c r="R1357" s="18">
        <f t="shared" si="4488"/>
        <v>0</v>
      </c>
      <c r="S1357" s="18">
        <f t="shared" si="4488"/>
        <v>0</v>
      </c>
      <c r="T1357" s="18">
        <f t="shared" si="4323"/>
        <v>18287.741999999998</v>
      </c>
      <c r="U1357" s="18">
        <f t="shared" si="4324"/>
        <v>2869.3</v>
      </c>
      <c r="V1357" s="18">
        <f t="shared" si="4325"/>
        <v>2869.3</v>
      </c>
      <c r="W1357" s="18">
        <f t="shared" ref="W1357:AT1357" si="4489">W1358</f>
        <v>0</v>
      </c>
      <c r="X1357" s="18">
        <f t="shared" si="4489"/>
        <v>0</v>
      </c>
      <c r="Y1357" s="18">
        <f t="shared" si="4489"/>
        <v>0</v>
      </c>
      <c r="Z1357" s="18">
        <f t="shared" si="4489"/>
        <v>0</v>
      </c>
      <c r="AA1357" s="18">
        <f t="shared" si="4489"/>
        <v>0</v>
      </c>
      <c r="AB1357" s="18">
        <f t="shared" si="4489"/>
        <v>0</v>
      </c>
      <c r="AC1357" s="18">
        <f t="shared" si="4489"/>
        <v>0</v>
      </c>
      <c r="AD1357" s="18">
        <f t="shared" si="4489"/>
        <v>0</v>
      </c>
      <c r="AE1357" s="18">
        <f t="shared" si="4489"/>
        <v>0</v>
      </c>
      <c r="AF1357" s="41">
        <f t="shared" si="4489"/>
        <v>12313.150949999999</v>
      </c>
      <c r="AG1357" s="41">
        <f t="shared" si="4489"/>
        <v>0</v>
      </c>
      <c r="AH1357" s="41">
        <f t="shared" si="4489"/>
        <v>0</v>
      </c>
      <c r="AI1357" s="41">
        <f t="shared" si="4489"/>
        <v>0</v>
      </c>
      <c r="AJ1357" s="41">
        <f t="shared" si="4489"/>
        <v>0</v>
      </c>
      <c r="AK1357" s="41">
        <f t="shared" si="4489"/>
        <v>0</v>
      </c>
      <c r="AL1357" s="41">
        <f t="shared" si="4489"/>
        <v>12311.84254</v>
      </c>
      <c r="AM1357" s="41">
        <f t="shared" si="4489"/>
        <v>0</v>
      </c>
      <c r="AN1357" s="41">
        <f t="shared" si="4489"/>
        <v>0</v>
      </c>
      <c r="AO1357" s="14">
        <f t="shared" si="4489"/>
        <v>2591.5958900000001</v>
      </c>
      <c r="AP1357" s="42">
        <f t="shared" si="4489"/>
        <v>12368.941999999999</v>
      </c>
      <c r="AQ1357" s="42">
        <f t="shared" si="4489"/>
        <v>0</v>
      </c>
      <c r="AR1357" s="42">
        <f t="shared" si="4489"/>
        <v>0</v>
      </c>
      <c r="AS1357" s="42">
        <f t="shared" si="4489"/>
        <v>0</v>
      </c>
      <c r="AT1357" s="42">
        <f t="shared" si="4489"/>
        <v>0</v>
      </c>
      <c r="AU1357" s="42">
        <f t="shared" si="4328"/>
        <v>12368.941999999999</v>
      </c>
      <c r="AV1357" s="42">
        <f t="shared" si="4329"/>
        <v>5918.7999999999993</v>
      </c>
      <c r="AW1357" s="42">
        <f t="shared" si="4330"/>
        <v>18287.741999999998</v>
      </c>
      <c r="AX1357" s="42">
        <f t="shared" si="4331"/>
        <v>2869.3</v>
      </c>
      <c r="AY1357" s="42">
        <f t="shared" si="4332"/>
        <v>2869.3</v>
      </c>
      <c r="AZ1357" s="42">
        <f>AZ1358</f>
        <v>0</v>
      </c>
      <c r="BA1357" s="43">
        <f t="shared" si="4333"/>
        <v>99.9893738815896</v>
      </c>
      <c r="BB1357" s="20"/>
    </row>
    <row r="1358" spans="2:54" ht="31.2" x14ac:dyDescent="0.3">
      <c r="B1358" s="38" t="s">
        <v>562</v>
      </c>
      <c r="C1358" s="38" t="s">
        <v>92</v>
      </c>
      <c r="D1358" s="38" t="s">
        <v>94</v>
      </c>
      <c r="E1358" s="39" t="str">
        <f t="shared" si="4327"/>
        <v>0503</v>
      </c>
      <c r="F1358" s="38" t="s">
        <v>536</v>
      </c>
      <c r="G1358" s="38" t="s">
        <v>54</v>
      </c>
      <c r="H1358" s="40" t="s">
        <v>55</v>
      </c>
      <c r="I1358" s="18">
        <v>17939.5</v>
      </c>
      <c r="J1358" s="18">
        <v>2869.3</v>
      </c>
      <c r="K1358" s="18">
        <v>2869.3</v>
      </c>
      <c r="L1358" s="18"/>
      <c r="M1358" s="18"/>
      <c r="N1358" s="18"/>
      <c r="O1358" s="18">
        <v>0</v>
      </c>
      <c r="P1358" s="18">
        <v>348.24200000000002</v>
      </c>
      <c r="Q1358" s="18">
        <v>0</v>
      </c>
      <c r="R1358" s="18">
        <v>0</v>
      </c>
      <c r="S1358" s="18"/>
      <c r="T1358" s="18">
        <f t="shared" si="4323"/>
        <v>18287.741999999998</v>
      </c>
      <c r="U1358" s="18">
        <f t="shared" si="4324"/>
        <v>2869.3</v>
      </c>
      <c r="V1358" s="18">
        <f t="shared" si="4325"/>
        <v>2869.3</v>
      </c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41">
        <v>12313.150949999999</v>
      </c>
      <c r="AG1358" s="41"/>
      <c r="AH1358" s="41">
        <v>0</v>
      </c>
      <c r="AI1358" s="41">
        <v>0</v>
      </c>
      <c r="AJ1358" s="41">
        <v>0</v>
      </c>
      <c r="AK1358" s="41">
        <v>0</v>
      </c>
      <c r="AL1358" s="41">
        <v>12311.84254</v>
      </c>
      <c r="AM1358" s="41">
        <v>0</v>
      </c>
      <c r="AN1358" s="41">
        <v>0</v>
      </c>
      <c r="AO1358" s="42">
        <v>2591.5958900000001</v>
      </c>
      <c r="AP1358" s="42">
        <v>12368.941999999999</v>
      </c>
      <c r="AQ1358" s="42">
        <v>0</v>
      </c>
      <c r="AR1358" s="42">
        <v>0</v>
      </c>
      <c r="AS1358" s="42">
        <v>0</v>
      </c>
      <c r="AT1358" s="42">
        <v>0</v>
      </c>
      <c r="AU1358" s="42">
        <f t="shared" si="4328"/>
        <v>12368.941999999999</v>
      </c>
      <c r="AV1358" s="42">
        <f t="shared" si="4329"/>
        <v>5918.7999999999993</v>
      </c>
      <c r="AW1358" s="42">
        <f t="shared" si="4330"/>
        <v>18287.741999999998</v>
      </c>
      <c r="AX1358" s="42">
        <f t="shared" si="4331"/>
        <v>2869.3</v>
      </c>
      <c r="AY1358" s="42">
        <f t="shared" si="4332"/>
        <v>2869.3</v>
      </c>
      <c r="AZ1358" s="42"/>
      <c r="BA1358" s="43">
        <f t="shared" si="4333"/>
        <v>99.9893738815896</v>
      </c>
      <c r="BB1358" s="44"/>
    </row>
    <row r="1359" spans="2:54" ht="31.2" x14ac:dyDescent="0.3">
      <c r="B1359" s="38" t="s">
        <v>562</v>
      </c>
      <c r="C1359" s="38" t="s">
        <v>92</v>
      </c>
      <c r="D1359" s="38" t="s">
        <v>94</v>
      </c>
      <c r="E1359" s="39" t="str">
        <f t="shared" si="4327"/>
        <v>0503</v>
      </c>
      <c r="F1359" s="38" t="s">
        <v>538</v>
      </c>
      <c r="G1359" s="39"/>
      <c r="H1359" s="40" t="s">
        <v>539</v>
      </c>
      <c r="I1359" s="18">
        <f t="shared" ref="I1359:N1359" si="4490">I1361</f>
        <v>4250</v>
      </c>
      <c r="J1359" s="18">
        <f t="shared" si="4490"/>
        <v>4165</v>
      </c>
      <c r="K1359" s="18">
        <f t="shared" si="4490"/>
        <v>0</v>
      </c>
      <c r="L1359" s="18">
        <f t="shared" si="4490"/>
        <v>0</v>
      </c>
      <c r="M1359" s="18">
        <f t="shared" si="4490"/>
        <v>0</v>
      </c>
      <c r="N1359" s="18">
        <f t="shared" si="4490"/>
        <v>0</v>
      </c>
      <c r="O1359" s="18">
        <f>O1361+O1360</f>
        <v>0</v>
      </c>
      <c r="P1359" s="18">
        <f>P1361</f>
        <v>0</v>
      </c>
      <c r="Q1359" s="18">
        <f>Q1361</f>
        <v>0</v>
      </c>
      <c r="R1359" s="18">
        <f>R1361</f>
        <v>0</v>
      </c>
      <c r="S1359" s="18">
        <f>S1361</f>
        <v>0</v>
      </c>
      <c r="T1359" s="18">
        <f t="shared" si="4323"/>
        <v>4250</v>
      </c>
      <c r="U1359" s="18">
        <f t="shared" si="4324"/>
        <v>4165</v>
      </c>
      <c r="V1359" s="18">
        <f t="shared" si="4325"/>
        <v>0</v>
      </c>
      <c r="W1359" s="18">
        <f t="shared" ref="W1359:AE1359" si="4491">W1361</f>
        <v>0</v>
      </c>
      <c r="X1359" s="18">
        <f t="shared" si="4491"/>
        <v>0</v>
      </c>
      <c r="Y1359" s="18">
        <f t="shared" si="4491"/>
        <v>0</v>
      </c>
      <c r="Z1359" s="18">
        <f t="shared" si="4491"/>
        <v>0</v>
      </c>
      <c r="AA1359" s="18">
        <f t="shared" si="4491"/>
        <v>0</v>
      </c>
      <c r="AB1359" s="18">
        <f t="shared" si="4491"/>
        <v>0</v>
      </c>
      <c r="AC1359" s="18">
        <f t="shared" si="4491"/>
        <v>0</v>
      </c>
      <c r="AD1359" s="18">
        <f t="shared" si="4491"/>
        <v>0</v>
      </c>
      <c r="AE1359" s="18">
        <f t="shared" si="4491"/>
        <v>0</v>
      </c>
      <c r="AF1359" s="41">
        <f t="shared" ref="AF1359:AT1359" si="4492">AF1361+AF1360</f>
        <v>3971.1225600000002</v>
      </c>
      <c r="AG1359" s="41">
        <f t="shared" si="4492"/>
        <v>0</v>
      </c>
      <c r="AH1359" s="41">
        <f t="shared" si="4492"/>
        <v>0</v>
      </c>
      <c r="AI1359" s="41">
        <f t="shared" si="4492"/>
        <v>0</v>
      </c>
      <c r="AJ1359" s="41">
        <f t="shared" si="4492"/>
        <v>0</v>
      </c>
      <c r="AK1359" s="41">
        <f t="shared" si="4492"/>
        <v>0</v>
      </c>
      <c r="AL1359" s="41">
        <f t="shared" si="4492"/>
        <v>3935.3413</v>
      </c>
      <c r="AM1359" s="41">
        <f t="shared" si="4492"/>
        <v>0</v>
      </c>
      <c r="AN1359" s="41">
        <f t="shared" si="4492"/>
        <v>0</v>
      </c>
      <c r="AO1359" s="14">
        <f t="shared" si="4492"/>
        <v>377.34584000000001</v>
      </c>
      <c r="AP1359" s="42">
        <f t="shared" si="4492"/>
        <v>4250</v>
      </c>
      <c r="AQ1359" s="42">
        <f t="shared" si="4492"/>
        <v>0</v>
      </c>
      <c r="AR1359" s="42">
        <f t="shared" si="4492"/>
        <v>0</v>
      </c>
      <c r="AS1359" s="42">
        <f t="shared" si="4492"/>
        <v>0</v>
      </c>
      <c r="AT1359" s="42">
        <f t="shared" si="4492"/>
        <v>0</v>
      </c>
      <c r="AU1359" s="42">
        <f t="shared" si="4328"/>
        <v>4250</v>
      </c>
      <c r="AV1359" s="42">
        <f t="shared" si="4329"/>
        <v>0</v>
      </c>
      <c r="AW1359" s="42">
        <f t="shared" si="4330"/>
        <v>4250</v>
      </c>
      <c r="AX1359" s="42">
        <f t="shared" si="4331"/>
        <v>4165</v>
      </c>
      <c r="AY1359" s="42">
        <f t="shared" si="4332"/>
        <v>0</v>
      </c>
      <c r="AZ1359" s="42">
        <f>AZ1361</f>
        <v>0</v>
      </c>
      <c r="BA1359" s="43">
        <f t="shared" si="4333"/>
        <v>99.098963593810609</v>
      </c>
      <c r="BB1359" s="20"/>
    </row>
    <row r="1360" spans="2:54" ht="31.2" x14ac:dyDescent="0.3">
      <c r="B1360" s="38" t="s">
        <v>562</v>
      </c>
      <c r="C1360" s="38" t="s">
        <v>92</v>
      </c>
      <c r="D1360" s="38" t="s">
        <v>94</v>
      </c>
      <c r="E1360" s="39" t="str">
        <f t="shared" si="4327"/>
        <v>0503</v>
      </c>
      <c r="F1360" s="38" t="s">
        <v>538</v>
      </c>
      <c r="G1360" s="38" t="s">
        <v>150</v>
      </c>
      <c r="H1360" s="40" t="s">
        <v>151</v>
      </c>
      <c r="I1360" s="18"/>
      <c r="J1360" s="18"/>
      <c r="K1360" s="18"/>
      <c r="L1360" s="18"/>
      <c r="M1360" s="18"/>
      <c r="N1360" s="18"/>
      <c r="O1360" s="18">
        <v>0</v>
      </c>
      <c r="P1360" s="18"/>
      <c r="Q1360" s="18"/>
      <c r="R1360" s="18"/>
      <c r="S1360" s="18"/>
      <c r="T1360" s="18">
        <f t="shared" si="4323"/>
        <v>0</v>
      </c>
      <c r="U1360" s="18">
        <v>0</v>
      </c>
      <c r="V1360" s="18">
        <v>0</v>
      </c>
      <c r="W1360" s="18">
        <v>0</v>
      </c>
      <c r="X1360" s="18">
        <v>0</v>
      </c>
      <c r="Y1360" s="18">
        <v>0</v>
      </c>
      <c r="Z1360" s="18">
        <v>0</v>
      </c>
      <c r="AA1360" s="18">
        <v>0</v>
      </c>
      <c r="AB1360" s="18">
        <v>0</v>
      </c>
      <c r="AC1360" s="18">
        <v>0</v>
      </c>
      <c r="AD1360" s="18">
        <v>0</v>
      </c>
      <c r="AE1360" s="18">
        <v>0</v>
      </c>
      <c r="AF1360" s="41">
        <v>818.62093000000004</v>
      </c>
      <c r="AG1360" s="41"/>
      <c r="AH1360" s="41">
        <v>0</v>
      </c>
      <c r="AI1360" s="41">
        <v>0</v>
      </c>
      <c r="AJ1360" s="41">
        <v>0</v>
      </c>
      <c r="AK1360" s="41">
        <v>0</v>
      </c>
      <c r="AL1360" s="41">
        <v>810.49964999999997</v>
      </c>
      <c r="AM1360" s="41">
        <v>0</v>
      </c>
      <c r="AN1360" s="41">
        <v>0</v>
      </c>
      <c r="AO1360" s="42">
        <v>377.34584000000001</v>
      </c>
      <c r="AP1360" s="42">
        <v>1000</v>
      </c>
      <c r="AQ1360" s="42">
        <v>0</v>
      </c>
      <c r="AR1360" s="42">
        <v>0</v>
      </c>
      <c r="AS1360" s="42">
        <v>0</v>
      </c>
      <c r="AT1360" s="42">
        <v>0</v>
      </c>
      <c r="AU1360" s="42">
        <f t="shared" si="4328"/>
        <v>1000</v>
      </c>
      <c r="AV1360" s="42">
        <f t="shared" si="4329"/>
        <v>-1000</v>
      </c>
      <c r="AW1360" s="42"/>
      <c r="AX1360" s="42"/>
      <c r="AY1360" s="42"/>
      <c r="AZ1360" s="42"/>
      <c r="BA1360" s="43">
        <f t="shared" si="4333"/>
        <v>99.007931546533996</v>
      </c>
      <c r="BB1360" s="20"/>
    </row>
    <row r="1361" spans="2:54" x14ac:dyDescent="0.3">
      <c r="B1361" s="38" t="s">
        <v>562</v>
      </c>
      <c r="C1361" s="38" t="s">
        <v>92</v>
      </c>
      <c r="D1361" s="38" t="s">
        <v>94</v>
      </c>
      <c r="E1361" s="39" t="str">
        <f t="shared" si="4327"/>
        <v>0503</v>
      </c>
      <c r="F1361" s="38" t="s">
        <v>538</v>
      </c>
      <c r="G1361" s="38" t="s">
        <v>56</v>
      </c>
      <c r="H1361" s="40" t="s">
        <v>57</v>
      </c>
      <c r="I1361" s="18">
        <v>4250</v>
      </c>
      <c r="J1361" s="18">
        <v>4165</v>
      </c>
      <c r="K1361" s="18">
        <v>0</v>
      </c>
      <c r="L1361" s="18"/>
      <c r="M1361" s="18"/>
      <c r="N1361" s="18"/>
      <c r="O1361" s="18">
        <v>0</v>
      </c>
      <c r="P1361" s="18">
        <v>0</v>
      </c>
      <c r="Q1361" s="18">
        <v>0</v>
      </c>
      <c r="R1361" s="18">
        <v>0</v>
      </c>
      <c r="S1361" s="18"/>
      <c r="T1361" s="18">
        <f t="shared" si="4323"/>
        <v>4250</v>
      </c>
      <c r="U1361" s="18">
        <f t="shared" si="4324"/>
        <v>4165</v>
      </c>
      <c r="V1361" s="18">
        <f t="shared" si="4325"/>
        <v>0</v>
      </c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41">
        <v>3152.5016300000002</v>
      </c>
      <c r="AG1361" s="41"/>
      <c r="AH1361" s="41">
        <v>0</v>
      </c>
      <c r="AI1361" s="41">
        <v>0</v>
      </c>
      <c r="AJ1361" s="41">
        <v>0</v>
      </c>
      <c r="AK1361" s="41">
        <v>0</v>
      </c>
      <c r="AL1361" s="41">
        <v>3124.8416499999998</v>
      </c>
      <c r="AM1361" s="41">
        <v>0</v>
      </c>
      <c r="AN1361" s="41">
        <v>0</v>
      </c>
      <c r="AO1361" s="14">
        <v>0</v>
      </c>
      <c r="AP1361" s="42">
        <v>3250</v>
      </c>
      <c r="AQ1361" s="42">
        <v>0</v>
      </c>
      <c r="AR1361" s="42">
        <v>0</v>
      </c>
      <c r="AS1361" s="42">
        <v>0</v>
      </c>
      <c r="AT1361" s="42">
        <v>0</v>
      </c>
      <c r="AU1361" s="42">
        <f t="shared" si="4328"/>
        <v>3250</v>
      </c>
      <c r="AV1361" s="42">
        <f t="shared" si="4329"/>
        <v>1000</v>
      </c>
      <c r="AW1361" s="42">
        <f t="shared" si="4330"/>
        <v>4250</v>
      </c>
      <c r="AX1361" s="42">
        <f t="shared" si="4331"/>
        <v>4165</v>
      </c>
      <c r="AY1361" s="42">
        <f t="shared" si="4332"/>
        <v>0</v>
      </c>
      <c r="AZ1361" s="42"/>
      <c r="BA1361" s="43">
        <f t="shared" si="4333"/>
        <v>99.122602198305586</v>
      </c>
      <c r="BB1361" s="44"/>
    </row>
    <row r="1362" spans="2:54" ht="31.2" x14ac:dyDescent="0.3">
      <c r="B1362" s="38" t="s">
        <v>562</v>
      </c>
      <c r="C1362" s="38" t="s">
        <v>92</v>
      </c>
      <c r="D1362" s="38" t="s">
        <v>94</v>
      </c>
      <c r="E1362" s="39" t="str">
        <f t="shared" si="4327"/>
        <v>0503</v>
      </c>
      <c r="F1362" s="38" t="s">
        <v>177</v>
      </c>
      <c r="G1362" s="39"/>
      <c r="H1362" s="40" t="s">
        <v>178</v>
      </c>
      <c r="I1362" s="18">
        <f t="shared" ref="I1362:I1380" si="4493">I1363</f>
        <v>1502.9</v>
      </c>
      <c r="J1362" s="18">
        <f t="shared" ref="J1362:J1380" si="4494">J1363</f>
        <v>752</v>
      </c>
      <c r="K1362" s="18">
        <f t="shared" ref="K1362:K1380" si="4495">K1363</f>
        <v>752</v>
      </c>
      <c r="L1362" s="18">
        <f t="shared" ref="L1362:L1380" si="4496">L1363</f>
        <v>0</v>
      </c>
      <c r="M1362" s="18">
        <f t="shared" ref="M1362:M1380" si="4497">M1363</f>
        <v>0</v>
      </c>
      <c r="N1362" s="18">
        <f t="shared" ref="N1362:N1380" si="4498">N1363</f>
        <v>0</v>
      </c>
      <c r="O1362" s="18">
        <f t="shared" ref="O1362:O1367" si="4499">O1363</f>
        <v>0</v>
      </c>
      <c r="P1362" s="18">
        <f t="shared" ref="P1362:P1367" si="4500">P1363</f>
        <v>0</v>
      </c>
      <c r="Q1362" s="18">
        <f t="shared" ref="Q1362:Q1367" si="4501">Q1363</f>
        <v>0</v>
      </c>
      <c r="R1362" s="18">
        <f t="shared" ref="R1362:R1367" si="4502">R1363</f>
        <v>0</v>
      </c>
      <c r="S1362" s="18">
        <f t="shared" ref="S1362:S1367" si="4503">S1363</f>
        <v>0</v>
      </c>
      <c r="T1362" s="18">
        <f t="shared" si="4323"/>
        <v>1502.9</v>
      </c>
      <c r="U1362" s="18">
        <f t="shared" si="4324"/>
        <v>752</v>
      </c>
      <c r="V1362" s="18">
        <f t="shared" si="4325"/>
        <v>752</v>
      </c>
      <c r="W1362" s="18">
        <f t="shared" ref="W1362:W1365" si="4504">W1363</f>
        <v>0</v>
      </c>
      <c r="X1362" s="18">
        <f t="shared" ref="X1362:X1365" si="4505">X1363</f>
        <v>0</v>
      </c>
      <c r="Y1362" s="18">
        <f t="shared" ref="Y1362:Y1365" si="4506">Y1363</f>
        <v>0</v>
      </c>
      <c r="Z1362" s="18">
        <f t="shared" ref="Z1362:Z1365" si="4507">Z1363</f>
        <v>0</v>
      </c>
      <c r="AA1362" s="18">
        <f t="shared" ref="AA1362:AA1365" si="4508">AA1363</f>
        <v>0</v>
      </c>
      <c r="AB1362" s="18">
        <f t="shared" ref="AB1362:AB1365" si="4509">AB1363</f>
        <v>0</v>
      </c>
      <c r="AC1362" s="18">
        <f t="shared" ref="AC1362:AC1365" si="4510">AC1363</f>
        <v>0</v>
      </c>
      <c r="AD1362" s="18">
        <f t="shared" ref="AD1362:AD1365" si="4511">AD1363</f>
        <v>0</v>
      </c>
      <c r="AE1362" s="18">
        <f t="shared" ref="AE1362:AE1380" si="4512">AE1363</f>
        <v>0</v>
      </c>
      <c r="AF1362" s="41">
        <f t="shared" ref="AF1362:AF1367" si="4513">AF1363</f>
        <v>1374</v>
      </c>
      <c r="AG1362" s="41">
        <f t="shared" ref="AG1362:AG1367" si="4514">AG1363</f>
        <v>0</v>
      </c>
      <c r="AH1362" s="41">
        <f t="shared" ref="AH1362:AH1367" si="4515">AH1363</f>
        <v>0</v>
      </c>
      <c r="AI1362" s="41">
        <f t="shared" ref="AI1362:AI1367" si="4516">AI1363</f>
        <v>0</v>
      </c>
      <c r="AJ1362" s="41">
        <f t="shared" ref="AJ1362:AJ1367" si="4517">AJ1363</f>
        <v>0</v>
      </c>
      <c r="AK1362" s="41">
        <f t="shared" ref="AK1362:AK1367" si="4518">AK1363</f>
        <v>0</v>
      </c>
      <c r="AL1362" s="41">
        <f t="shared" ref="AL1362:AL1367" si="4519">AL1363</f>
        <v>1373.9673</v>
      </c>
      <c r="AM1362" s="41">
        <f t="shared" ref="AM1362:AM1367" si="4520">AM1363</f>
        <v>0</v>
      </c>
      <c r="AN1362" s="41">
        <f t="shared" ref="AN1362:AN1367" si="4521">AN1363</f>
        <v>0</v>
      </c>
      <c r="AO1362" s="42">
        <f t="shared" ref="AO1362:AO1367" si="4522">AO1363</f>
        <v>110.36530999999999</v>
      </c>
      <c r="AP1362" s="42">
        <f t="shared" ref="AP1362:AP1367" si="4523">AP1363</f>
        <v>1405.4</v>
      </c>
      <c r="AQ1362" s="42">
        <f t="shared" ref="AQ1362:AQ1367" si="4524">AQ1363</f>
        <v>0</v>
      </c>
      <c r="AR1362" s="42">
        <f t="shared" ref="AR1362:AR1367" si="4525">AR1363</f>
        <v>0</v>
      </c>
      <c r="AS1362" s="42">
        <f t="shared" ref="AS1362:AS1367" si="4526">AS1363</f>
        <v>0</v>
      </c>
      <c r="AT1362" s="42">
        <f t="shared" ref="AT1362:AT1367" si="4527">AT1363</f>
        <v>0</v>
      </c>
      <c r="AU1362" s="42">
        <f t="shared" si="4328"/>
        <v>1405.4</v>
      </c>
      <c r="AV1362" s="42">
        <f t="shared" si="4329"/>
        <v>97.5</v>
      </c>
      <c r="AW1362" s="42">
        <f t="shared" si="4330"/>
        <v>1502.9</v>
      </c>
      <c r="AX1362" s="42">
        <f t="shared" si="4331"/>
        <v>752</v>
      </c>
      <c r="AY1362" s="42">
        <f t="shared" si="4332"/>
        <v>752</v>
      </c>
      <c r="AZ1362" s="42">
        <f t="shared" ref="AZ1362:AZ1365" si="4528">AZ1363</f>
        <v>0</v>
      </c>
      <c r="BA1362" s="43">
        <f t="shared" si="4333"/>
        <v>99.997620087336244</v>
      </c>
      <c r="BB1362" s="20"/>
    </row>
    <row r="1363" spans="2:54" x14ac:dyDescent="0.3">
      <c r="B1363" s="38" t="s">
        <v>562</v>
      </c>
      <c r="C1363" s="38" t="s">
        <v>92</v>
      </c>
      <c r="D1363" s="38" t="s">
        <v>94</v>
      </c>
      <c r="E1363" s="39" t="str">
        <f t="shared" si="4327"/>
        <v>0503</v>
      </c>
      <c r="F1363" s="38" t="s">
        <v>179</v>
      </c>
      <c r="G1363" s="39"/>
      <c r="H1363" s="40" t="s">
        <v>49</v>
      </c>
      <c r="I1363" s="18">
        <f t="shared" si="4493"/>
        <v>1502.9</v>
      </c>
      <c r="J1363" s="18">
        <f t="shared" si="4494"/>
        <v>752</v>
      </c>
      <c r="K1363" s="18">
        <f t="shared" si="4495"/>
        <v>752</v>
      </c>
      <c r="L1363" s="18">
        <f t="shared" si="4496"/>
        <v>0</v>
      </c>
      <c r="M1363" s="18">
        <f t="shared" si="4497"/>
        <v>0</v>
      </c>
      <c r="N1363" s="18">
        <f t="shared" si="4498"/>
        <v>0</v>
      </c>
      <c r="O1363" s="18">
        <f t="shared" si="4499"/>
        <v>0</v>
      </c>
      <c r="P1363" s="18">
        <f t="shared" si="4500"/>
        <v>0</v>
      </c>
      <c r="Q1363" s="18">
        <f t="shared" si="4501"/>
        <v>0</v>
      </c>
      <c r="R1363" s="18">
        <f t="shared" si="4502"/>
        <v>0</v>
      </c>
      <c r="S1363" s="18">
        <f t="shared" si="4503"/>
        <v>0</v>
      </c>
      <c r="T1363" s="18">
        <f t="shared" si="4323"/>
        <v>1502.9</v>
      </c>
      <c r="U1363" s="18">
        <f t="shared" si="4324"/>
        <v>752</v>
      </c>
      <c r="V1363" s="18">
        <f t="shared" si="4325"/>
        <v>752</v>
      </c>
      <c r="W1363" s="18">
        <f t="shared" si="4504"/>
        <v>0</v>
      </c>
      <c r="X1363" s="18">
        <f t="shared" si="4505"/>
        <v>0</v>
      </c>
      <c r="Y1363" s="18">
        <f t="shared" si="4506"/>
        <v>0</v>
      </c>
      <c r="Z1363" s="18">
        <f t="shared" si="4507"/>
        <v>0</v>
      </c>
      <c r="AA1363" s="18">
        <f t="shared" si="4508"/>
        <v>0</v>
      </c>
      <c r="AB1363" s="18">
        <f t="shared" si="4509"/>
        <v>0</v>
      </c>
      <c r="AC1363" s="18">
        <f t="shared" si="4510"/>
        <v>0</v>
      </c>
      <c r="AD1363" s="18">
        <f t="shared" si="4511"/>
        <v>0</v>
      </c>
      <c r="AE1363" s="18">
        <f t="shared" si="4512"/>
        <v>0</v>
      </c>
      <c r="AF1363" s="41">
        <f t="shared" si="4513"/>
        <v>1374</v>
      </c>
      <c r="AG1363" s="41">
        <f t="shared" si="4514"/>
        <v>0</v>
      </c>
      <c r="AH1363" s="41">
        <f t="shared" si="4515"/>
        <v>0</v>
      </c>
      <c r="AI1363" s="41">
        <f t="shared" si="4516"/>
        <v>0</v>
      </c>
      <c r="AJ1363" s="41">
        <f t="shared" si="4517"/>
        <v>0</v>
      </c>
      <c r="AK1363" s="41">
        <f t="shared" si="4518"/>
        <v>0</v>
      </c>
      <c r="AL1363" s="41">
        <f t="shared" si="4519"/>
        <v>1373.9673</v>
      </c>
      <c r="AM1363" s="41">
        <f t="shared" si="4520"/>
        <v>0</v>
      </c>
      <c r="AN1363" s="41">
        <f t="shared" si="4521"/>
        <v>0</v>
      </c>
      <c r="AO1363" s="14">
        <f t="shared" si="4522"/>
        <v>110.36530999999999</v>
      </c>
      <c r="AP1363" s="42">
        <f t="shared" si="4523"/>
        <v>1405.4</v>
      </c>
      <c r="AQ1363" s="42">
        <f t="shared" si="4524"/>
        <v>0</v>
      </c>
      <c r="AR1363" s="42">
        <f t="shared" si="4525"/>
        <v>0</v>
      </c>
      <c r="AS1363" s="42">
        <f t="shared" si="4526"/>
        <v>0</v>
      </c>
      <c r="AT1363" s="42">
        <f t="shared" si="4527"/>
        <v>0</v>
      </c>
      <c r="AU1363" s="42">
        <f t="shared" si="4328"/>
        <v>1405.4</v>
      </c>
      <c r="AV1363" s="42">
        <f t="shared" si="4329"/>
        <v>97.5</v>
      </c>
      <c r="AW1363" s="42">
        <f t="shared" si="4330"/>
        <v>1502.9</v>
      </c>
      <c r="AX1363" s="42">
        <f t="shared" si="4331"/>
        <v>752</v>
      </c>
      <c r="AY1363" s="42">
        <f t="shared" si="4332"/>
        <v>752</v>
      </c>
      <c r="AZ1363" s="42">
        <f t="shared" si="4528"/>
        <v>0</v>
      </c>
      <c r="BA1363" s="43">
        <f t="shared" si="4333"/>
        <v>99.997620087336244</v>
      </c>
      <c r="BB1363" s="20"/>
    </row>
    <row r="1364" spans="2:54" ht="31.2" x14ac:dyDescent="0.3">
      <c r="B1364" s="38" t="s">
        <v>562</v>
      </c>
      <c r="C1364" s="38" t="s">
        <v>92</v>
      </c>
      <c r="D1364" s="38" t="s">
        <v>94</v>
      </c>
      <c r="E1364" s="39" t="str">
        <f t="shared" si="4327"/>
        <v>0503</v>
      </c>
      <c r="F1364" s="38" t="s">
        <v>180</v>
      </c>
      <c r="G1364" s="39"/>
      <c r="H1364" s="40" t="s">
        <v>181</v>
      </c>
      <c r="I1364" s="18">
        <f t="shared" si="4493"/>
        <v>1502.9</v>
      </c>
      <c r="J1364" s="18">
        <f t="shared" si="4494"/>
        <v>752</v>
      </c>
      <c r="K1364" s="18">
        <f t="shared" si="4495"/>
        <v>752</v>
      </c>
      <c r="L1364" s="18">
        <f t="shared" si="4496"/>
        <v>0</v>
      </c>
      <c r="M1364" s="18">
        <f t="shared" si="4497"/>
        <v>0</v>
      </c>
      <c r="N1364" s="18">
        <f t="shared" si="4498"/>
        <v>0</v>
      </c>
      <c r="O1364" s="18">
        <f t="shared" si="4499"/>
        <v>0</v>
      </c>
      <c r="P1364" s="18">
        <f t="shared" si="4500"/>
        <v>0</v>
      </c>
      <c r="Q1364" s="18">
        <f t="shared" si="4501"/>
        <v>0</v>
      </c>
      <c r="R1364" s="18">
        <f t="shared" si="4502"/>
        <v>0</v>
      </c>
      <c r="S1364" s="18">
        <f t="shared" si="4503"/>
        <v>0</v>
      </c>
      <c r="T1364" s="18">
        <f t="shared" si="4323"/>
        <v>1502.9</v>
      </c>
      <c r="U1364" s="18">
        <f t="shared" si="4324"/>
        <v>752</v>
      </c>
      <c r="V1364" s="18">
        <f t="shared" si="4325"/>
        <v>752</v>
      </c>
      <c r="W1364" s="18">
        <f t="shared" si="4504"/>
        <v>0</v>
      </c>
      <c r="X1364" s="18">
        <f t="shared" si="4505"/>
        <v>0</v>
      </c>
      <c r="Y1364" s="18">
        <f t="shared" si="4506"/>
        <v>0</v>
      </c>
      <c r="Z1364" s="18">
        <f t="shared" si="4507"/>
        <v>0</v>
      </c>
      <c r="AA1364" s="18">
        <f t="shared" si="4508"/>
        <v>0</v>
      </c>
      <c r="AB1364" s="18">
        <f t="shared" si="4509"/>
        <v>0</v>
      </c>
      <c r="AC1364" s="18">
        <f t="shared" si="4510"/>
        <v>0</v>
      </c>
      <c r="AD1364" s="18">
        <f t="shared" si="4511"/>
        <v>0</v>
      </c>
      <c r="AE1364" s="18">
        <f t="shared" si="4512"/>
        <v>0</v>
      </c>
      <c r="AF1364" s="41">
        <f t="shared" si="4513"/>
        <v>1374</v>
      </c>
      <c r="AG1364" s="41">
        <f t="shared" si="4514"/>
        <v>0</v>
      </c>
      <c r="AH1364" s="41">
        <f t="shared" si="4515"/>
        <v>0</v>
      </c>
      <c r="AI1364" s="41">
        <f t="shared" si="4516"/>
        <v>0</v>
      </c>
      <c r="AJ1364" s="41">
        <f t="shared" si="4517"/>
        <v>0</v>
      </c>
      <c r="AK1364" s="41">
        <f t="shared" si="4518"/>
        <v>0</v>
      </c>
      <c r="AL1364" s="41">
        <f t="shared" si="4519"/>
        <v>1373.9673</v>
      </c>
      <c r="AM1364" s="41">
        <f t="shared" si="4520"/>
        <v>0</v>
      </c>
      <c r="AN1364" s="41">
        <f t="shared" si="4521"/>
        <v>0</v>
      </c>
      <c r="AO1364" s="42">
        <f t="shared" si="4522"/>
        <v>110.36530999999999</v>
      </c>
      <c r="AP1364" s="42">
        <f t="shared" si="4523"/>
        <v>1405.4</v>
      </c>
      <c r="AQ1364" s="42">
        <f t="shared" si="4524"/>
        <v>0</v>
      </c>
      <c r="AR1364" s="42">
        <f t="shared" si="4525"/>
        <v>0</v>
      </c>
      <c r="AS1364" s="42">
        <f t="shared" si="4526"/>
        <v>0</v>
      </c>
      <c r="AT1364" s="42">
        <f t="shared" si="4527"/>
        <v>0</v>
      </c>
      <c r="AU1364" s="42">
        <f t="shared" si="4328"/>
        <v>1405.4</v>
      </c>
      <c r="AV1364" s="42">
        <f t="shared" si="4329"/>
        <v>97.5</v>
      </c>
      <c r="AW1364" s="42">
        <f t="shared" si="4330"/>
        <v>1502.9</v>
      </c>
      <c r="AX1364" s="42">
        <f t="shared" si="4331"/>
        <v>752</v>
      </c>
      <c r="AY1364" s="42">
        <f t="shared" si="4332"/>
        <v>752</v>
      </c>
      <c r="AZ1364" s="42">
        <f t="shared" si="4528"/>
        <v>0</v>
      </c>
      <c r="BA1364" s="43">
        <f t="shared" si="4333"/>
        <v>99.997620087336244</v>
      </c>
      <c r="BB1364" s="20"/>
    </row>
    <row r="1365" spans="2:54" ht="31.2" x14ac:dyDescent="0.3">
      <c r="B1365" s="38" t="s">
        <v>562</v>
      </c>
      <c r="C1365" s="38" t="s">
        <v>92</v>
      </c>
      <c r="D1365" s="38" t="s">
        <v>94</v>
      </c>
      <c r="E1365" s="39" t="str">
        <f t="shared" si="4327"/>
        <v>0503</v>
      </c>
      <c r="F1365" s="38" t="s">
        <v>225</v>
      </c>
      <c r="G1365" s="39"/>
      <c r="H1365" s="40" t="s">
        <v>226</v>
      </c>
      <c r="I1365" s="18">
        <f t="shared" si="4493"/>
        <v>1502.9</v>
      </c>
      <c r="J1365" s="18">
        <f t="shared" si="4494"/>
        <v>752</v>
      </c>
      <c r="K1365" s="18">
        <f t="shared" si="4495"/>
        <v>752</v>
      </c>
      <c r="L1365" s="18">
        <f t="shared" si="4496"/>
        <v>0</v>
      </c>
      <c r="M1365" s="18">
        <f t="shared" si="4497"/>
        <v>0</v>
      </c>
      <c r="N1365" s="18">
        <f t="shared" si="4498"/>
        <v>0</v>
      </c>
      <c r="O1365" s="18">
        <f t="shared" si="4499"/>
        <v>0</v>
      </c>
      <c r="P1365" s="18">
        <f t="shared" si="4500"/>
        <v>0</v>
      </c>
      <c r="Q1365" s="18">
        <f t="shared" si="4501"/>
        <v>0</v>
      </c>
      <c r="R1365" s="18">
        <f t="shared" si="4502"/>
        <v>0</v>
      </c>
      <c r="S1365" s="18">
        <f t="shared" si="4503"/>
        <v>0</v>
      </c>
      <c r="T1365" s="18">
        <f t="shared" si="4323"/>
        <v>1502.9</v>
      </c>
      <c r="U1365" s="18">
        <f t="shared" si="4324"/>
        <v>752</v>
      </c>
      <c r="V1365" s="18">
        <f t="shared" si="4325"/>
        <v>752</v>
      </c>
      <c r="W1365" s="18">
        <f t="shared" si="4504"/>
        <v>0</v>
      </c>
      <c r="X1365" s="18">
        <f t="shared" si="4505"/>
        <v>0</v>
      </c>
      <c r="Y1365" s="18">
        <f t="shared" si="4506"/>
        <v>0</v>
      </c>
      <c r="Z1365" s="18">
        <f t="shared" si="4507"/>
        <v>0</v>
      </c>
      <c r="AA1365" s="18">
        <f t="shared" si="4508"/>
        <v>0</v>
      </c>
      <c r="AB1365" s="18">
        <f t="shared" si="4509"/>
        <v>0</v>
      </c>
      <c r="AC1365" s="18">
        <f t="shared" si="4510"/>
        <v>0</v>
      </c>
      <c r="AD1365" s="18">
        <f t="shared" si="4511"/>
        <v>0</v>
      </c>
      <c r="AE1365" s="18">
        <f t="shared" si="4512"/>
        <v>0</v>
      </c>
      <c r="AF1365" s="41">
        <f t="shared" si="4513"/>
        <v>1374</v>
      </c>
      <c r="AG1365" s="41">
        <f t="shared" si="4514"/>
        <v>0</v>
      </c>
      <c r="AH1365" s="41">
        <f t="shared" si="4515"/>
        <v>0</v>
      </c>
      <c r="AI1365" s="41">
        <f t="shared" si="4516"/>
        <v>0</v>
      </c>
      <c r="AJ1365" s="41">
        <f t="shared" si="4517"/>
        <v>0</v>
      </c>
      <c r="AK1365" s="41">
        <f t="shared" si="4518"/>
        <v>0</v>
      </c>
      <c r="AL1365" s="41">
        <f t="shared" si="4519"/>
        <v>1373.9673</v>
      </c>
      <c r="AM1365" s="41">
        <f t="shared" si="4520"/>
        <v>0</v>
      </c>
      <c r="AN1365" s="41">
        <f t="shared" si="4521"/>
        <v>0</v>
      </c>
      <c r="AO1365" s="14">
        <f t="shared" si="4522"/>
        <v>110.36530999999999</v>
      </c>
      <c r="AP1365" s="42">
        <f t="shared" si="4523"/>
        <v>1405.4</v>
      </c>
      <c r="AQ1365" s="42">
        <f t="shared" si="4524"/>
        <v>0</v>
      </c>
      <c r="AR1365" s="42">
        <f t="shared" si="4525"/>
        <v>0</v>
      </c>
      <c r="AS1365" s="42">
        <f t="shared" si="4526"/>
        <v>0</v>
      </c>
      <c r="AT1365" s="42">
        <f t="shared" si="4527"/>
        <v>0</v>
      </c>
      <c r="AU1365" s="42">
        <f t="shared" si="4328"/>
        <v>1405.4</v>
      </c>
      <c r="AV1365" s="42">
        <f t="shared" si="4329"/>
        <v>97.5</v>
      </c>
      <c r="AW1365" s="42">
        <f t="shared" si="4330"/>
        <v>1502.9</v>
      </c>
      <c r="AX1365" s="42">
        <f t="shared" si="4331"/>
        <v>752</v>
      </c>
      <c r="AY1365" s="42">
        <f t="shared" si="4332"/>
        <v>752</v>
      </c>
      <c r="AZ1365" s="42">
        <f t="shared" si="4528"/>
        <v>0</v>
      </c>
      <c r="BA1365" s="43">
        <f t="shared" si="4333"/>
        <v>99.997620087336244</v>
      </c>
      <c r="BB1365" s="20"/>
    </row>
    <row r="1366" spans="2:54" ht="31.2" x14ac:dyDescent="0.3">
      <c r="B1366" s="38" t="s">
        <v>562</v>
      </c>
      <c r="C1366" s="38" t="s">
        <v>92</v>
      </c>
      <c r="D1366" s="38" t="s">
        <v>94</v>
      </c>
      <c r="E1366" s="39" t="str">
        <f t="shared" si="4327"/>
        <v>0503</v>
      </c>
      <c r="F1366" s="38" t="s">
        <v>225</v>
      </c>
      <c r="G1366" s="38" t="s">
        <v>54</v>
      </c>
      <c r="H1366" s="40" t="s">
        <v>55</v>
      </c>
      <c r="I1366" s="18">
        <v>1502.9</v>
      </c>
      <c r="J1366" s="18">
        <v>752</v>
      </c>
      <c r="K1366" s="18">
        <v>752</v>
      </c>
      <c r="L1366" s="18"/>
      <c r="M1366" s="18"/>
      <c r="N1366" s="18"/>
      <c r="O1366" s="18">
        <v>0</v>
      </c>
      <c r="P1366" s="18">
        <v>0</v>
      </c>
      <c r="Q1366" s="18">
        <v>0</v>
      </c>
      <c r="R1366" s="18">
        <v>0</v>
      </c>
      <c r="S1366" s="18"/>
      <c r="T1366" s="18">
        <f t="shared" si="4323"/>
        <v>1502.9</v>
      </c>
      <c r="U1366" s="18">
        <f t="shared" si="4324"/>
        <v>752</v>
      </c>
      <c r="V1366" s="18">
        <f t="shared" si="4325"/>
        <v>752</v>
      </c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41">
        <v>1374</v>
      </c>
      <c r="AG1366" s="41"/>
      <c r="AH1366" s="41">
        <v>0</v>
      </c>
      <c r="AI1366" s="41">
        <v>0</v>
      </c>
      <c r="AJ1366" s="41">
        <v>0</v>
      </c>
      <c r="AK1366" s="41">
        <v>0</v>
      </c>
      <c r="AL1366" s="41">
        <v>1373.9673</v>
      </c>
      <c r="AM1366" s="41">
        <v>0</v>
      </c>
      <c r="AN1366" s="41">
        <v>0</v>
      </c>
      <c r="AO1366" s="42">
        <v>110.36530999999999</v>
      </c>
      <c r="AP1366" s="42">
        <v>1405.4</v>
      </c>
      <c r="AQ1366" s="42">
        <v>0</v>
      </c>
      <c r="AR1366" s="42">
        <v>0</v>
      </c>
      <c r="AS1366" s="42">
        <v>0</v>
      </c>
      <c r="AT1366" s="42">
        <v>0</v>
      </c>
      <c r="AU1366" s="42">
        <f t="shared" si="4328"/>
        <v>1405.4</v>
      </c>
      <c r="AV1366" s="42">
        <f t="shared" si="4329"/>
        <v>97.5</v>
      </c>
      <c r="AW1366" s="42">
        <f t="shared" si="4330"/>
        <v>1502.9</v>
      </c>
      <c r="AX1366" s="42">
        <f t="shared" si="4331"/>
        <v>752</v>
      </c>
      <c r="AY1366" s="42">
        <f t="shared" si="4332"/>
        <v>752</v>
      </c>
      <c r="AZ1366" s="42"/>
      <c r="BA1366" s="43">
        <f t="shared" si="4333"/>
        <v>99.997620087336244</v>
      </c>
      <c r="BB1366" s="44"/>
    </row>
    <row r="1367" spans="2:54" ht="31.2" x14ac:dyDescent="0.3">
      <c r="B1367" s="38" t="s">
        <v>562</v>
      </c>
      <c r="C1367" s="38" t="s">
        <v>92</v>
      </c>
      <c r="D1367" s="38" t="s">
        <v>94</v>
      </c>
      <c r="E1367" s="39" t="str">
        <f t="shared" si="4327"/>
        <v>0503</v>
      </c>
      <c r="F1367" s="38" t="s">
        <v>72</v>
      </c>
      <c r="G1367" s="39"/>
      <c r="H1367" s="40" t="s">
        <v>73</v>
      </c>
      <c r="I1367" s="18"/>
      <c r="J1367" s="18"/>
      <c r="K1367" s="18"/>
      <c r="L1367" s="18"/>
      <c r="M1367" s="18"/>
      <c r="N1367" s="18"/>
      <c r="O1367" s="18">
        <f t="shared" si="4499"/>
        <v>0</v>
      </c>
      <c r="P1367" s="18">
        <f t="shared" si="4500"/>
        <v>0</v>
      </c>
      <c r="Q1367" s="18">
        <f t="shared" si="4501"/>
        <v>0</v>
      </c>
      <c r="R1367" s="18">
        <f t="shared" si="4502"/>
        <v>0</v>
      </c>
      <c r="S1367" s="18">
        <f t="shared" si="4503"/>
        <v>50</v>
      </c>
      <c r="T1367" s="18">
        <f t="shared" si="4323"/>
        <v>50</v>
      </c>
      <c r="U1367" s="18"/>
      <c r="V1367" s="18"/>
      <c r="W1367" s="18">
        <f t="shared" ref="W1367:AD1367" si="4529">W1370</f>
        <v>0</v>
      </c>
      <c r="X1367" s="18">
        <f t="shared" si="4529"/>
        <v>0</v>
      </c>
      <c r="Y1367" s="18">
        <f t="shared" si="4529"/>
        <v>0</v>
      </c>
      <c r="Z1367" s="18">
        <f t="shared" si="4529"/>
        <v>50</v>
      </c>
      <c r="AA1367" s="18">
        <f t="shared" si="4529"/>
        <v>0</v>
      </c>
      <c r="AB1367" s="18">
        <f t="shared" si="4529"/>
        <v>0</v>
      </c>
      <c r="AC1367" s="18">
        <f t="shared" si="4529"/>
        <v>0</v>
      </c>
      <c r="AD1367" s="18">
        <f t="shared" si="4529"/>
        <v>0</v>
      </c>
      <c r="AE1367" s="18"/>
      <c r="AF1367" s="41">
        <f t="shared" si="4513"/>
        <v>717.14381000000003</v>
      </c>
      <c r="AG1367" s="41">
        <f t="shared" si="4514"/>
        <v>0</v>
      </c>
      <c r="AH1367" s="41">
        <f t="shared" si="4515"/>
        <v>0</v>
      </c>
      <c r="AI1367" s="41">
        <f t="shared" si="4516"/>
        <v>0</v>
      </c>
      <c r="AJ1367" s="41">
        <f t="shared" si="4517"/>
        <v>0</v>
      </c>
      <c r="AK1367" s="41">
        <f t="shared" si="4518"/>
        <v>0</v>
      </c>
      <c r="AL1367" s="41">
        <f t="shared" si="4519"/>
        <v>667.14381000000003</v>
      </c>
      <c r="AM1367" s="41">
        <f t="shared" si="4520"/>
        <v>0</v>
      </c>
      <c r="AN1367" s="41">
        <f t="shared" si="4521"/>
        <v>0</v>
      </c>
      <c r="AO1367" s="14">
        <f t="shared" si="4522"/>
        <v>0</v>
      </c>
      <c r="AP1367" s="42">
        <f t="shared" si="4523"/>
        <v>777.14381000000003</v>
      </c>
      <c r="AQ1367" s="42">
        <f t="shared" si="4524"/>
        <v>0</v>
      </c>
      <c r="AR1367" s="42">
        <f t="shared" si="4525"/>
        <v>0</v>
      </c>
      <c r="AS1367" s="42">
        <f t="shared" si="4526"/>
        <v>0</v>
      </c>
      <c r="AT1367" s="42">
        <f t="shared" si="4527"/>
        <v>0</v>
      </c>
      <c r="AU1367" s="42">
        <f t="shared" si="4328"/>
        <v>777.14381000000003</v>
      </c>
      <c r="AV1367" s="42">
        <f t="shared" si="4329"/>
        <v>-727.14381000000003</v>
      </c>
      <c r="AW1367" s="42">
        <f t="shared" si="4330"/>
        <v>100</v>
      </c>
      <c r="AX1367" s="42">
        <f t="shared" si="4331"/>
        <v>0</v>
      </c>
      <c r="AY1367" s="42">
        <f t="shared" si="4332"/>
        <v>0</v>
      </c>
      <c r="AZ1367" s="42">
        <f>AZ1370</f>
        <v>0</v>
      </c>
      <c r="BA1367" s="43">
        <f t="shared" si="4333"/>
        <v>93.027897709944668</v>
      </c>
      <c r="BB1367" s="20"/>
    </row>
    <row r="1368" spans="2:54" ht="46.8" x14ac:dyDescent="0.3">
      <c r="B1368" s="38" t="s">
        <v>562</v>
      </c>
      <c r="C1368" s="38" t="s">
        <v>92</v>
      </c>
      <c r="D1368" s="38" t="s">
        <v>94</v>
      </c>
      <c r="E1368" s="39" t="str">
        <f t="shared" si="4327"/>
        <v>0503</v>
      </c>
      <c r="F1368" s="16" t="s">
        <v>292</v>
      </c>
      <c r="G1368" s="39"/>
      <c r="H1368" s="55" t="s">
        <v>293</v>
      </c>
      <c r="I1368" s="18"/>
      <c r="J1368" s="18"/>
      <c r="K1368" s="18"/>
      <c r="L1368" s="18"/>
      <c r="M1368" s="18"/>
      <c r="N1368" s="18"/>
      <c r="O1368" s="18">
        <f>O1370+O1369</f>
        <v>0</v>
      </c>
      <c r="P1368" s="18">
        <f>P1370+P1369</f>
        <v>0</v>
      </c>
      <c r="Q1368" s="18">
        <f>Q1370+Q1369</f>
        <v>0</v>
      </c>
      <c r="R1368" s="18">
        <f>R1370+R1369</f>
        <v>0</v>
      </c>
      <c r="S1368" s="18">
        <f>S1370+S1369</f>
        <v>50</v>
      </c>
      <c r="T1368" s="18">
        <f t="shared" si="4323"/>
        <v>50</v>
      </c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41">
        <f t="shared" ref="AF1368:AT1368" si="4530">AF1370+AF1369</f>
        <v>717.14381000000003</v>
      </c>
      <c r="AG1368" s="41">
        <f t="shared" si="4530"/>
        <v>0</v>
      </c>
      <c r="AH1368" s="41">
        <f t="shared" si="4530"/>
        <v>0</v>
      </c>
      <c r="AI1368" s="41">
        <f t="shared" si="4530"/>
        <v>0</v>
      </c>
      <c r="AJ1368" s="41">
        <f t="shared" si="4530"/>
        <v>0</v>
      </c>
      <c r="AK1368" s="41">
        <f t="shared" si="4530"/>
        <v>0</v>
      </c>
      <c r="AL1368" s="41">
        <f t="shared" si="4530"/>
        <v>667.14381000000003</v>
      </c>
      <c r="AM1368" s="41">
        <f t="shared" si="4530"/>
        <v>0</v>
      </c>
      <c r="AN1368" s="41">
        <f t="shared" si="4530"/>
        <v>0</v>
      </c>
      <c r="AO1368" s="42">
        <f t="shared" si="4530"/>
        <v>0</v>
      </c>
      <c r="AP1368" s="42">
        <f t="shared" si="4530"/>
        <v>777.14381000000003</v>
      </c>
      <c r="AQ1368" s="42">
        <f t="shared" si="4530"/>
        <v>0</v>
      </c>
      <c r="AR1368" s="42">
        <f t="shared" si="4530"/>
        <v>0</v>
      </c>
      <c r="AS1368" s="42">
        <f t="shared" si="4530"/>
        <v>0</v>
      </c>
      <c r="AT1368" s="42">
        <f t="shared" si="4530"/>
        <v>0</v>
      </c>
      <c r="AU1368" s="42">
        <f t="shared" si="4328"/>
        <v>777.14381000000003</v>
      </c>
      <c r="AV1368" s="42">
        <f t="shared" si="4329"/>
        <v>-727.14381000000003</v>
      </c>
      <c r="AW1368" s="42"/>
      <c r="AX1368" s="42"/>
      <c r="AY1368" s="42"/>
      <c r="AZ1368" s="42"/>
      <c r="BA1368" s="43">
        <f t="shared" si="4333"/>
        <v>93.027897709944668</v>
      </c>
      <c r="BB1368" s="20"/>
    </row>
    <row r="1369" spans="2:54" x14ac:dyDescent="0.3">
      <c r="B1369" s="38" t="s">
        <v>562</v>
      </c>
      <c r="C1369" s="38" t="s">
        <v>92</v>
      </c>
      <c r="D1369" s="38" t="s">
        <v>94</v>
      </c>
      <c r="E1369" s="39" t="str">
        <f t="shared" si="4327"/>
        <v>0503</v>
      </c>
      <c r="F1369" s="16" t="s">
        <v>292</v>
      </c>
      <c r="G1369" s="38" t="s">
        <v>56</v>
      </c>
      <c r="H1369" s="40" t="s">
        <v>57</v>
      </c>
      <c r="I1369" s="18"/>
      <c r="J1369" s="18"/>
      <c r="K1369" s="18"/>
      <c r="L1369" s="18"/>
      <c r="M1369" s="18"/>
      <c r="N1369" s="18"/>
      <c r="O1369" s="18">
        <v>0</v>
      </c>
      <c r="P1369" s="18">
        <v>0</v>
      </c>
      <c r="Q1369" s="18">
        <v>0</v>
      </c>
      <c r="R1369" s="18"/>
      <c r="S1369" s="18">
        <v>50</v>
      </c>
      <c r="T1369" s="18">
        <f t="shared" si="4323"/>
        <v>50</v>
      </c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41">
        <v>0</v>
      </c>
      <c r="AG1369" s="41"/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14">
        <v>0</v>
      </c>
      <c r="AP1369" s="42">
        <v>0</v>
      </c>
      <c r="AQ1369" s="42">
        <v>0</v>
      </c>
      <c r="AR1369" s="42">
        <v>0</v>
      </c>
      <c r="AS1369" s="42">
        <v>0</v>
      </c>
      <c r="AT1369" s="42">
        <v>0</v>
      </c>
      <c r="AU1369" s="42">
        <f t="shared" si="4328"/>
        <v>0</v>
      </c>
      <c r="AV1369" s="42">
        <f t="shared" si="4329"/>
        <v>50</v>
      </c>
      <c r="AW1369" s="42"/>
      <c r="AX1369" s="42"/>
      <c r="AY1369" s="42"/>
      <c r="AZ1369" s="42"/>
      <c r="BA1369" s="43"/>
      <c r="BB1369" s="20">
        <v>0</v>
      </c>
    </row>
    <row r="1370" spans="2:54" ht="46.8" x14ac:dyDescent="0.3">
      <c r="B1370" s="38" t="s">
        <v>562</v>
      </c>
      <c r="C1370" s="38" t="s">
        <v>92</v>
      </c>
      <c r="D1370" s="38" t="s">
        <v>94</v>
      </c>
      <c r="E1370" s="39" t="str">
        <f t="shared" si="4327"/>
        <v>0503</v>
      </c>
      <c r="F1370" s="16" t="s">
        <v>294</v>
      </c>
      <c r="G1370" s="39"/>
      <c r="H1370" s="55" t="s">
        <v>295</v>
      </c>
      <c r="I1370" s="18"/>
      <c r="J1370" s="18"/>
      <c r="K1370" s="18"/>
      <c r="L1370" s="18"/>
      <c r="M1370" s="18"/>
      <c r="N1370" s="18"/>
      <c r="O1370" s="18">
        <f>O1372+O1371</f>
        <v>0</v>
      </c>
      <c r="P1370" s="18">
        <f>P1372+P1371</f>
        <v>0</v>
      </c>
      <c r="Q1370" s="18">
        <f>Q1372+Q1371</f>
        <v>0</v>
      </c>
      <c r="R1370" s="18">
        <f>R1372+R1371</f>
        <v>0</v>
      </c>
      <c r="S1370" s="18">
        <f>S1372</f>
        <v>0</v>
      </c>
      <c r="T1370" s="18">
        <f t="shared" si="4323"/>
        <v>0</v>
      </c>
      <c r="U1370" s="18"/>
      <c r="V1370" s="18"/>
      <c r="W1370" s="18">
        <f t="shared" ref="W1370:AD1370" si="4531">W1372</f>
        <v>0</v>
      </c>
      <c r="X1370" s="18">
        <f t="shared" si="4531"/>
        <v>0</v>
      </c>
      <c r="Y1370" s="18">
        <f t="shared" si="4531"/>
        <v>0</v>
      </c>
      <c r="Z1370" s="18">
        <f t="shared" si="4531"/>
        <v>50</v>
      </c>
      <c r="AA1370" s="18">
        <f t="shared" si="4531"/>
        <v>0</v>
      </c>
      <c r="AB1370" s="18">
        <f t="shared" si="4531"/>
        <v>0</v>
      </c>
      <c r="AC1370" s="18">
        <f t="shared" si="4531"/>
        <v>0</v>
      </c>
      <c r="AD1370" s="18">
        <f t="shared" si="4531"/>
        <v>0</v>
      </c>
      <c r="AE1370" s="18"/>
      <c r="AF1370" s="41">
        <f t="shared" ref="AF1370:AT1370" si="4532">AF1372+AF1371</f>
        <v>717.14381000000003</v>
      </c>
      <c r="AG1370" s="41">
        <f t="shared" si="4532"/>
        <v>0</v>
      </c>
      <c r="AH1370" s="41">
        <f t="shared" si="4532"/>
        <v>0</v>
      </c>
      <c r="AI1370" s="41">
        <f t="shared" si="4532"/>
        <v>0</v>
      </c>
      <c r="AJ1370" s="41">
        <f t="shared" si="4532"/>
        <v>0</v>
      </c>
      <c r="AK1370" s="41">
        <f t="shared" si="4532"/>
        <v>0</v>
      </c>
      <c r="AL1370" s="41">
        <f t="shared" si="4532"/>
        <v>667.14381000000003</v>
      </c>
      <c r="AM1370" s="41">
        <f t="shared" si="4532"/>
        <v>0</v>
      </c>
      <c r="AN1370" s="41">
        <f t="shared" si="4532"/>
        <v>0</v>
      </c>
      <c r="AO1370" s="42">
        <f t="shared" si="4532"/>
        <v>0</v>
      </c>
      <c r="AP1370" s="42">
        <f t="shared" si="4532"/>
        <v>777.14381000000003</v>
      </c>
      <c r="AQ1370" s="42">
        <f t="shared" si="4532"/>
        <v>0</v>
      </c>
      <c r="AR1370" s="42">
        <f t="shared" si="4532"/>
        <v>0</v>
      </c>
      <c r="AS1370" s="42">
        <f t="shared" si="4532"/>
        <v>0</v>
      </c>
      <c r="AT1370" s="42">
        <f t="shared" si="4532"/>
        <v>0</v>
      </c>
      <c r="AU1370" s="42">
        <f t="shared" si="4328"/>
        <v>777.14381000000003</v>
      </c>
      <c r="AV1370" s="42">
        <f t="shared" si="4329"/>
        <v>-777.14381000000003</v>
      </c>
      <c r="AW1370" s="42">
        <f t="shared" si="4330"/>
        <v>50</v>
      </c>
      <c r="AX1370" s="42">
        <f t="shared" si="4331"/>
        <v>0</v>
      </c>
      <c r="AY1370" s="42">
        <f t="shared" si="4332"/>
        <v>0</v>
      </c>
      <c r="AZ1370" s="42">
        <f>AZ1372</f>
        <v>0</v>
      </c>
      <c r="BA1370" s="43">
        <f t="shared" si="4333"/>
        <v>93.027897709944668</v>
      </c>
      <c r="BB1370" s="20"/>
    </row>
    <row r="1371" spans="2:54" ht="31.2" x14ac:dyDescent="0.3">
      <c r="B1371" s="38" t="s">
        <v>562</v>
      </c>
      <c r="C1371" s="38" t="s">
        <v>92</v>
      </c>
      <c r="D1371" s="38" t="s">
        <v>94</v>
      </c>
      <c r="E1371" s="39" t="str">
        <f t="shared" si="4327"/>
        <v>0503</v>
      </c>
      <c r="F1371" s="16" t="s">
        <v>294</v>
      </c>
      <c r="G1371" s="38" t="s">
        <v>150</v>
      </c>
      <c r="H1371" s="40" t="s">
        <v>151</v>
      </c>
      <c r="I1371" s="18"/>
      <c r="J1371" s="18"/>
      <c r="K1371" s="18"/>
      <c r="L1371" s="18"/>
      <c r="M1371" s="18"/>
      <c r="N1371" s="18"/>
      <c r="O1371" s="18">
        <v>0</v>
      </c>
      <c r="P1371" s="18">
        <v>0</v>
      </c>
      <c r="Q1371" s="18">
        <v>0</v>
      </c>
      <c r="R1371" s="18">
        <v>0</v>
      </c>
      <c r="S1371" s="18"/>
      <c r="T1371" s="18">
        <f t="shared" si="4323"/>
        <v>0</v>
      </c>
      <c r="U1371" s="18">
        <v>0</v>
      </c>
      <c r="V1371" s="18">
        <v>0</v>
      </c>
      <c r="W1371" s="18">
        <v>0</v>
      </c>
      <c r="X1371" s="18">
        <v>0</v>
      </c>
      <c r="Y1371" s="18">
        <v>0</v>
      </c>
      <c r="Z1371" s="18">
        <v>0</v>
      </c>
      <c r="AA1371" s="18">
        <v>0</v>
      </c>
      <c r="AB1371" s="18">
        <v>0</v>
      </c>
      <c r="AC1371" s="18">
        <v>0</v>
      </c>
      <c r="AD1371" s="18">
        <v>0</v>
      </c>
      <c r="AE1371" s="18">
        <v>0</v>
      </c>
      <c r="AF1371" s="41">
        <v>0</v>
      </c>
      <c r="AG1371" s="41"/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14">
        <v>0</v>
      </c>
      <c r="AP1371" s="42">
        <v>60</v>
      </c>
      <c r="AQ1371" s="42">
        <v>0</v>
      </c>
      <c r="AR1371" s="42">
        <v>0</v>
      </c>
      <c r="AS1371" s="42">
        <v>0</v>
      </c>
      <c r="AT1371" s="42">
        <v>0</v>
      </c>
      <c r="AU1371" s="42">
        <f t="shared" si="4328"/>
        <v>60</v>
      </c>
      <c r="AV1371" s="42">
        <f t="shared" si="4329"/>
        <v>-60</v>
      </c>
      <c r="AW1371" s="42"/>
      <c r="AX1371" s="42"/>
      <c r="AY1371" s="42"/>
      <c r="AZ1371" s="42"/>
      <c r="BA1371" s="43"/>
      <c r="BB1371" s="20">
        <v>0</v>
      </c>
    </row>
    <row r="1372" spans="2:54" x14ac:dyDescent="0.3">
      <c r="B1372" s="38" t="s">
        <v>562</v>
      </c>
      <c r="C1372" s="38" t="s">
        <v>92</v>
      </c>
      <c r="D1372" s="38" t="s">
        <v>94</v>
      </c>
      <c r="E1372" s="39" t="str">
        <f t="shared" si="4327"/>
        <v>0503</v>
      </c>
      <c r="F1372" s="16" t="s">
        <v>294</v>
      </c>
      <c r="G1372" s="38" t="s">
        <v>56</v>
      </c>
      <c r="H1372" s="40" t="s">
        <v>57</v>
      </c>
      <c r="I1372" s="18"/>
      <c r="J1372" s="18"/>
      <c r="K1372" s="18"/>
      <c r="L1372" s="18"/>
      <c r="M1372" s="18"/>
      <c r="N1372" s="18"/>
      <c r="O1372" s="18">
        <v>0</v>
      </c>
      <c r="P1372" s="18">
        <v>0</v>
      </c>
      <c r="Q1372" s="18">
        <v>0</v>
      </c>
      <c r="R1372" s="18">
        <v>0</v>
      </c>
      <c r="S1372" s="18"/>
      <c r="T1372" s="18">
        <f t="shared" si="4323"/>
        <v>0</v>
      </c>
      <c r="U1372" s="18"/>
      <c r="V1372" s="18"/>
      <c r="W1372" s="18"/>
      <c r="X1372" s="18"/>
      <c r="Y1372" s="18"/>
      <c r="Z1372" s="18">
        <v>50</v>
      </c>
      <c r="AA1372" s="18"/>
      <c r="AB1372" s="18"/>
      <c r="AC1372" s="18"/>
      <c r="AD1372" s="18"/>
      <c r="AE1372" s="18"/>
      <c r="AF1372" s="41">
        <v>717.14381000000003</v>
      </c>
      <c r="AG1372" s="41"/>
      <c r="AH1372" s="41">
        <v>0</v>
      </c>
      <c r="AI1372" s="41">
        <v>0</v>
      </c>
      <c r="AJ1372" s="41">
        <v>0</v>
      </c>
      <c r="AK1372" s="41">
        <v>0</v>
      </c>
      <c r="AL1372" s="41">
        <v>667.14381000000003</v>
      </c>
      <c r="AM1372" s="41">
        <v>0</v>
      </c>
      <c r="AN1372" s="41">
        <v>0</v>
      </c>
      <c r="AO1372" s="42">
        <v>0</v>
      </c>
      <c r="AP1372" s="42">
        <v>717.14381000000003</v>
      </c>
      <c r="AQ1372" s="42">
        <v>0</v>
      </c>
      <c r="AR1372" s="42">
        <v>0</v>
      </c>
      <c r="AS1372" s="42">
        <v>0</v>
      </c>
      <c r="AT1372" s="42">
        <v>0</v>
      </c>
      <c r="AU1372" s="42">
        <f t="shared" si="4328"/>
        <v>717.14381000000003</v>
      </c>
      <c r="AV1372" s="42">
        <f t="shared" si="4329"/>
        <v>-717.14381000000003</v>
      </c>
      <c r="AW1372" s="42">
        <f t="shared" si="4330"/>
        <v>50</v>
      </c>
      <c r="AX1372" s="42">
        <f t="shared" si="4331"/>
        <v>0</v>
      </c>
      <c r="AY1372" s="42">
        <f t="shared" si="4332"/>
        <v>0</v>
      </c>
      <c r="AZ1372" s="42"/>
      <c r="BA1372" s="43">
        <f t="shared" si="4333"/>
        <v>93.027897709944668</v>
      </c>
      <c r="BB1372" s="44"/>
    </row>
    <row r="1373" spans="2:54" s="21" customFormat="1" x14ac:dyDescent="0.3">
      <c r="B1373" s="22" t="s">
        <v>562</v>
      </c>
      <c r="C1373" s="22" t="s">
        <v>118</v>
      </c>
      <c r="D1373" s="22"/>
      <c r="E1373" s="23" t="str">
        <f t="shared" si="4327"/>
        <v>06</v>
      </c>
      <c r="F1373" s="22"/>
      <c r="G1373" s="23"/>
      <c r="H1373" s="24" t="s">
        <v>229</v>
      </c>
      <c r="I1373" s="25">
        <f t="shared" si="4493"/>
        <v>44</v>
      </c>
      <c r="J1373" s="25">
        <f t="shared" si="4494"/>
        <v>44</v>
      </c>
      <c r="K1373" s="25">
        <f t="shared" si="4495"/>
        <v>44</v>
      </c>
      <c r="L1373" s="25">
        <f t="shared" si="4496"/>
        <v>0</v>
      </c>
      <c r="M1373" s="25">
        <f t="shared" si="4497"/>
        <v>0</v>
      </c>
      <c r="N1373" s="25">
        <f t="shared" si="4498"/>
        <v>0</v>
      </c>
      <c r="O1373" s="25">
        <f t="shared" ref="O1373:O1380" si="4533">O1374</f>
        <v>-31.4</v>
      </c>
      <c r="P1373" s="25">
        <f t="shared" ref="P1373:P1380" si="4534">P1374</f>
        <v>22.6</v>
      </c>
      <c r="Q1373" s="25">
        <f t="shared" ref="Q1373:Q1380" si="4535">Q1374</f>
        <v>0</v>
      </c>
      <c r="R1373" s="25">
        <f t="shared" ref="R1373:R1380" si="4536">R1374</f>
        <v>0</v>
      </c>
      <c r="S1373" s="25">
        <f t="shared" ref="S1373:S1380" si="4537">S1374</f>
        <v>0</v>
      </c>
      <c r="T1373" s="25">
        <f t="shared" si="4323"/>
        <v>35.199999999999996</v>
      </c>
      <c r="U1373" s="25">
        <f t="shared" si="4324"/>
        <v>44</v>
      </c>
      <c r="V1373" s="25">
        <f t="shared" si="4325"/>
        <v>44</v>
      </c>
      <c r="W1373" s="25">
        <f t="shared" ref="W1373:W1380" si="4538">W1374</f>
        <v>0</v>
      </c>
      <c r="X1373" s="25">
        <f t="shared" ref="X1373:X1380" si="4539">X1374</f>
        <v>0</v>
      </c>
      <c r="Y1373" s="25">
        <f t="shared" ref="Y1373:Y1380" si="4540">Y1374</f>
        <v>0</v>
      </c>
      <c r="Z1373" s="25">
        <f t="shared" ref="Z1373:Z1380" si="4541">Z1374</f>
        <v>0</v>
      </c>
      <c r="AA1373" s="25">
        <f t="shared" ref="AA1373:AA1380" si="4542">AA1374</f>
        <v>0</v>
      </c>
      <c r="AB1373" s="25">
        <f t="shared" ref="AB1373:AB1380" si="4543">AB1374</f>
        <v>0</v>
      </c>
      <c r="AC1373" s="25">
        <f t="shared" ref="AC1373:AC1380" si="4544">AC1374</f>
        <v>0</v>
      </c>
      <c r="AD1373" s="25">
        <f t="shared" ref="AD1373:AD1380" si="4545">AD1374</f>
        <v>0</v>
      </c>
      <c r="AE1373" s="25">
        <f t="shared" si="4512"/>
        <v>0</v>
      </c>
      <c r="AF1373" s="26">
        <f t="shared" ref="AF1373:AF1380" si="4546">AF1374</f>
        <v>66.599999999999994</v>
      </c>
      <c r="AG1373" s="26">
        <f t="shared" ref="AG1373:AG1380" si="4547">AG1374</f>
        <v>0</v>
      </c>
      <c r="AH1373" s="26">
        <f t="shared" ref="AH1373:AH1380" si="4548">AH1374</f>
        <v>0</v>
      </c>
      <c r="AI1373" s="26">
        <f t="shared" ref="AI1373:AI1380" si="4549">AI1374</f>
        <v>0</v>
      </c>
      <c r="AJ1373" s="26">
        <f t="shared" ref="AJ1373:AJ1380" si="4550">AJ1374</f>
        <v>0</v>
      </c>
      <c r="AK1373" s="26">
        <f t="shared" ref="AK1373:AK1380" si="4551">AK1374</f>
        <v>0</v>
      </c>
      <c r="AL1373" s="26">
        <f t="shared" ref="AL1373:AL1380" si="4552">AL1374</f>
        <v>66.596680000000006</v>
      </c>
      <c r="AM1373" s="26">
        <f t="shared" ref="AM1373:AM1380" si="4553">AM1374</f>
        <v>0</v>
      </c>
      <c r="AN1373" s="26">
        <f t="shared" ref="AN1373:AN1380" si="4554">AN1374</f>
        <v>0</v>
      </c>
      <c r="AO1373" s="45">
        <f t="shared" ref="AO1373:AO1380" si="4555">AO1374</f>
        <v>66.596680000000006</v>
      </c>
      <c r="AP1373" s="27">
        <f t="shared" ref="AP1373:AP1380" si="4556">AP1374</f>
        <v>66.599999999999994</v>
      </c>
      <c r="AQ1373" s="27">
        <f t="shared" ref="AQ1373:AQ1380" si="4557">AQ1374</f>
        <v>-31.4</v>
      </c>
      <c r="AR1373" s="27">
        <f t="shared" ref="AR1373:AR1380" si="4558">AR1374</f>
        <v>0</v>
      </c>
      <c r="AS1373" s="27">
        <f t="shared" ref="AS1373:AS1380" si="4559">AS1374</f>
        <v>0</v>
      </c>
      <c r="AT1373" s="27">
        <f t="shared" ref="AT1373:AT1380" si="4560">AT1374</f>
        <v>0</v>
      </c>
      <c r="AU1373" s="27">
        <f t="shared" si="4328"/>
        <v>35.199999999999996</v>
      </c>
      <c r="AV1373" s="27">
        <f t="shared" si="4329"/>
        <v>0</v>
      </c>
      <c r="AW1373" s="27">
        <f t="shared" si="4330"/>
        <v>35.199999999999996</v>
      </c>
      <c r="AX1373" s="27">
        <f t="shared" si="4331"/>
        <v>44</v>
      </c>
      <c r="AY1373" s="27">
        <f t="shared" si="4332"/>
        <v>44</v>
      </c>
      <c r="AZ1373" s="27">
        <f t="shared" ref="AZ1373:AZ1380" si="4561">AZ1374</f>
        <v>0</v>
      </c>
      <c r="BA1373" s="28">
        <f t="shared" si="4333"/>
        <v>99.995015015015028</v>
      </c>
      <c r="BB1373" s="20"/>
    </row>
    <row r="1374" spans="2:54" s="30" customFormat="1" ht="31.2" x14ac:dyDescent="0.3">
      <c r="B1374" s="31" t="s">
        <v>562</v>
      </c>
      <c r="C1374" s="31" t="s">
        <v>118</v>
      </c>
      <c r="D1374" s="31" t="s">
        <v>94</v>
      </c>
      <c r="E1374" s="29" t="str">
        <f t="shared" si="4327"/>
        <v>0603</v>
      </c>
      <c r="F1374" s="31"/>
      <c r="G1374" s="29"/>
      <c r="H1374" s="32" t="s">
        <v>230</v>
      </c>
      <c r="I1374" s="33">
        <f t="shared" si="4493"/>
        <v>44</v>
      </c>
      <c r="J1374" s="33">
        <f t="shared" si="4494"/>
        <v>44</v>
      </c>
      <c r="K1374" s="33">
        <f t="shared" si="4495"/>
        <v>44</v>
      </c>
      <c r="L1374" s="33">
        <f t="shared" si="4496"/>
        <v>0</v>
      </c>
      <c r="M1374" s="33">
        <f t="shared" si="4497"/>
        <v>0</v>
      </c>
      <c r="N1374" s="33">
        <f t="shared" si="4498"/>
        <v>0</v>
      </c>
      <c r="O1374" s="33">
        <f t="shared" si="4533"/>
        <v>-31.4</v>
      </c>
      <c r="P1374" s="33">
        <f t="shared" si="4534"/>
        <v>22.6</v>
      </c>
      <c r="Q1374" s="33">
        <f t="shared" si="4535"/>
        <v>0</v>
      </c>
      <c r="R1374" s="33">
        <f t="shared" si="4536"/>
        <v>0</v>
      </c>
      <c r="S1374" s="33">
        <f t="shared" si="4537"/>
        <v>0</v>
      </c>
      <c r="T1374" s="33">
        <f t="shared" si="4323"/>
        <v>35.199999999999996</v>
      </c>
      <c r="U1374" s="33">
        <f t="shared" si="4324"/>
        <v>44</v>
      </c>
      <c r="V1374" s="33">
        <f t="shared" si="4325"/>
        <v>44</v>
      </c>
      <c r="W1374" s="33">
        <f t="shared" si="4538"/>
        <v>0</v>
      </c>
      <c r="X1374" s="33">
        <f t="shared" si="4539"/>
        <v>0</v>
      </c>
      <c r="Y1374" s="33">
        <f t="shared" si="4540"/>
        <v>0</v>
      </c>
      <c r="Z1374" s="33">
        <f t="shared" si="4541"/>
        <v>0</v>
      </c>
      <c r="AA1374" s="33">
        <f t="shared" si="4542"/>
        <v>0</v>
      </c>
      <c r="AB1374" s="33">
        <f t="shared" si="4543"/>
        <v>0</v>
      </c>
      <c r="AC1374" s="33">
        <f t="shared" si="4544"/>
        <v>0</v>
      </c>
      <c r="AD1374" s="33">
        <f t="shared" si="4545"/>
        <v>0</v>
      </c>
      <c r="AE1374" s="33">
        <f t="shared" si="4512"/>
        <v>0</v>
      </c>
      <c r="AF1374" s="34">
        <f t="shared" si="4546"/>
        <v>66.599999999999994</v>
      </c>
      <c r="AG1374" s="34">
        <f t="shared" si="4547"/>
        <v>0</v>
      </c>
      <c r="AH1374" s="34">
        <f t="shared" si="4548"/>
        <v>0</v>
      </c>
      <c r="AI1374" s="34">
        <f t="shared" si="4549"/>
        <v>0</v>
      </c>
      <c r="AJ1374" s="34">
        <f t="shared" si="4550"/>
        <v>0</v>
      </c>
      <c r="AK1374" s="34">
        <f t="shared" si="4551"/>
        <v>0</v>
      </c>
      <c r="AL1374" s="34">
        <f t="shared" si="4552"/>
        <v>66.596680000000006</v>
      </c>
      <c r="AM1374" s="34">
        <f t="shared" si="4553"/>
        <v>0</v>
      </c>
      <c r="AN1374" s="34">
        <f t="shared" si="4554"/>
        <v>0</v>
      </c>
      <c r="AO1374" s="36">
        <f t="shared" si="4555"/>
        <v>66.596680000000006</v>
      </c>
      <c r="AP1374" s="36">
        <f t="shared" si="4556"/>
        <v>66.599999999999994</v>
      </c>
      <c r="AQ1374" s="36">
        <f t="shared" si="4557"/>
        <v>-31.4</v>
      </c>
      <c r="AR1374" s="36">
        <f t="shared" si="4558"/>
        <v>0</v>
      </c>
      <c r="AS1374" s="36">
        <f t="shared" si="4559"/>
        <v>0</v>
      </c>
      <c r="AT1374" s="36">
        <f t="shared" si="4560"/>
        <v>0</v>
      </c>
      <c r="AU1374" s="36">
        <f t="shared" si="4328"/>
        <v>35.199999999999996</v>
      </c>
      <c r="AV1374" s="36">
        <f t="shared" si="4329"/>
        <v>0</v>
      </c>
      <c r="AW1374" s="36">
        <f t="shared" si="4330"/>
        <v>35.199999999999996</v>
      </c>
      <c r="AX1374" s="36">
        <f t="shared" si="4331"/>
        <v>44</v>
      </c>
      <c r="AY1374" s="36">
        <f t="shared" si="4332"/>
        <v>44</v>
      </c>
      <c r="AZ1374" s="36">
        <f t="shared" si="4561"/>
        <v>0</v>
      </c>
      <c r="BA1374" s="37">
        <f t="shared" si="4333"/>
        <v>99.995015015015028</v>
      </c>
      <c r="BB1374" s="20"/>
    </row>
    <row r="1375" spans="2:54" ht="31.2" x14ac:dyDescent="0.3">
      <c r="B1375" s="38" t="s">
        <v>562</v>
      </c>
      <c r="C1375" s="38" t="s">
        <v>118</v>
      </c>
      <c r="D1375" s="38" t="s">
        <v>94</v>
      </c>
      <c r="E1375" s="39" t="str">
        <f t="shared" si="4327"/>
        <v>0603</v>
      </c>
      <c r="F1375" s="38" t="s">
        <v>177</v>
      </c>
      <c r="G1375" s="39"/>
      <c r="H1375" s="40" t="s">
        <v>178</v>
      </c>
      <c r="I1375" s="18">
        <f t="shared" si="4493"/>
        <v>44</v>
      </c>
      <c r="J1375" s="18">
        <f t="shared" si="4494"/>
        <v>44</v>
      </c>
      <c r="K1375" s="18">
        <f t="shared" si="4495"/>
        <v>44</v>
      </c>
      <c r="L1375" s="18">
        <f t="shared" si="4496"/>
        <v>0</v>
      </c>
      <c r="M1375" s="18">
        <f t="shared" si="4497"/>
        <v>0</v>
      </c>
      <c r="N1375" s="18">
        <f t="shared" si="4498"/>
        <v>0</v>
      </c>
      <c r="O1375" s="18">
        <f t="shared" si="4533"/>
        <v>-31.4</v>
      </c>
      <c r="P1375" s="18">
        <f t="shared" si="4534"/>
        <v>22.6</v>
      </c>
      <c r="Q1375" s="18">
        <f t="shared" si="4535"/>
        <v>0</v>
      </c>
      <c r="R1375" s="18">
        <f t="shared" si="4536"/>
        <v>0</v>
      </c>
      <c r="S1375" s="18">
        <f t="shared" si="4537"/>
        <v>0</v>
      </c>
      <c r="T1375" s="18">
        <f t="shared" si="4323"/>
        <v>35.199999999999996</v>
      </c>
      <c r="U1375" s="18">
        <f t="shared" si="4324"/>
        <v>44</v>
      </c>
      <c r="V1375" s="18">
        <f t="shared" si="4325"/>
        <v>44</v>
      </c>
      <c r="W1375" s="18">
        <f t="shared" si="4538"/>
        <v>0</v>
      </c>
      <c r="X1375" s="18">
        <f t="shared" si="4539"/>
        <v>0</v>
      </c>
      <c r="Y1375" s="18">
        <f t="shared" si="4540"/>
        <v>0</v>
      </c>
      <c r="Z1375" s="18">
        <f t="shared" si="4541"/>
        <v>0</v>
      </c>
      <c r="AA1375" s="18">
        <f t="shared" si="4542"/>
        <v>0</v>
      </c>
      <c r="AB1375" s="18">
        <f t="shared" si="4543"/>
        <v>0</v>
      </c>
      <c r="AC1375" s="18">
        <f t="shared" si="4544"/>
        <v>0</v>
      </c>
      <c r="AD1375" s="18">
        <f t="shared" si="4545"/>
        <v>0</v>
      </c>
      <c r="AE1375" s="18">
        <f t="shared" si="4512"/>
        <v>0</v>
      </c>
      <c r="AF1375" s="41">
        <f t="shared" si="4546"/>
        <v>66.599999999999994</v>
      </c>
      <c r="AG1375" s="41">
        <f t="shared" si="4547"/>
        <v>0</v>
      </c>
      <c r="AH1375" s="41">
        <f t="shared" si="4548"/>
        <v>0</v>
      </c>
      <c r="AI1375" s="41">
        <f t="shared" si="4549"/>
        <v>0</v>
      </c>
      <c r="AJ1375" s="41">
        <f t="shared" si="4550"/>
        <v>0</v>
      </c>
      <c r="AK1375" s="41">
        <f t="shared" si="4551"/>
        <v>0</v>
      </c>
      <c r="AL1375" s="41">
        <f t="shared" si="4552"/>
        <v>66.596680000000006</v>
      </c>
      <c r="AM1375" s="41">
        <f t="shared" si="4553"/>
        <v>0</v>
      </c>
      <c r="AN1375" s="41">
        <f t="shared" si="4554"/>
        <v>0</v>
      </c>
      <c r="AO1375" s="14">
        <f t="shared" si="4555"/>
        <v>66.596680000000006</v>
      </c>
      <c r="AP1375" s="42">
        <f t="shared" si="4556"/>
        <v>66.599999999999994</v>
      </c>
      <c r="AQ1375" s="42">
        <f t="shared" si="4557"/>
        <v>-31.4</v>
      </c>
      <c r="AR1375" s="42">
        <f t="shared" si="4558"/>
        <v>0</v>
      </c>
      <c r="AS1375" s="42">
        <f t="shared" si="4559"/>
        <v>0</v>
      </c>
      <c r="AT1375" s="42">
        <f t="shared" si="4560"/>
        <v>0</v>
      </c>
      <c r="AU1375" s="42">
        <f t="shared" si="4328"/>
        <v>35.199999999999996</v>
      </c>
      <c r="AV1375" s="42">
        <f t="shared" si="4329"/>
        <v>0</v>
      </c>
      <c r="AW1375" s="42">
        <f t="shared" si="4330"/>
        <v>35.199999999999996</v>
      </c>
      <c r="AX1375" s="42">
        <f t="shared" si="4331"/>
        <v>44</v>
      </c>
      <c r="AY1375" s="42">
        <f t="shared" si="4332"/>
        <v>44</v>
      </c>
      <c r="AZ1375" s="42">
        <f t="shared" si="4561"/>
        <v>0</v>
      </c>
      <c r="BA1375" s="43">
        <f t="shared" si="4333"/>
        <v>99.995015015015028</v>
      </c>
      <c r="BB1375" s="20"/>
    </row>
    <row r="1376" spans="2:54" x14ac:dyDescent="0.3">
      <c r="B1376" s="38" t="s">
        <v>562</v>
      </c>
      <c r="C1376" s="38" t="s">
        <v>118</v>
      </c>
      <c r="D1376" s="38" t="s">
        <v>94</v>
      </c>
      <c r="E1376" s="39" t="str">
        <f t="shared" si="4327"/>
        <v>0603</v>
      </c>
      <c r="F1376" s="38" t="s">
        <v>179</v>
      </c>
      <c r="G1376" s="39"/>
      <c r="H1376" s="40" t="s">
        <v>49</v>
      </c>
      <c r="I1376" s="18">
        <f t="shared" si="4493"/>
        <v>44</v>
      </c>
      <c r="J1376" s="18">
        <f t="shared" si="4494"/>
        <v>44</v>
      </c>
      <c r="K1376" s="18">
        <f t="shared" si="4495"/>
        <v>44</v>
      </c>
      <c r="L1376" s="18">
        <f t="shared" si="4496"/>
        <v>0</v>
      </c>
      <c r="M1376" s="18">
        <f t="shared" si="4497"/>
        <v>0</v>
      </c>
      <c r="N1376" s="18">
        <f t="shared" si="4498"/>
        <v>0</v>
      </c>
      <c r="O1376" s="18">
        <f t="shared" si="4533"/>
        <v>-31.4</v>
      </c>
      <c r="P1376" s="18">
        <f t="shared" si="4534"/>
        <v>22.6</v>
      </c>
      <c r="Q1376" s="18">
        <f t="shared" si="4535"/>
        <v>0</v>
      </c>
      <c r="R1376" s="18">
        <f t="shared" si="4536"/>
        <v>0</v>
      </c>
      <c r="S1376" s="18">
        <f t="shared" si="4537"/>
        <v>0</v>
      </c>
      <c r="T1376" s="18">
        <f t="shared" si="4323"/>
        <v>35.199999999999996</v>
      </c>
      <c r="U1376" s="18">
        <f t="shared" si="4324"/>
        <v>44</v>
      </c>
      <c r="V1376" s="18">
        <f t="shared" si="4325"/>
        <v>44</v>
      </c>
      <c r="W1376" s="18">
        <f t="shared" si="4538"/>
        <v>0</v>
      </c>
      <c r="X1376" s="18">
        <f t="shared" si="4539"/>
        <v>0</v>
      </c>
      <c r="Y1376" s="18">
        <f t="shared" si="4540"/>
        <v>0</v>
      </c>
      <c r="Z1376" s="18">
        <f t="shared" si="4541"/>
        <v>0</v>
      </c>
      <c r="AA1376" s="18">
        <f t="shared" si="4542"/>
        <v>0</v>
      </c>
      <c r="AB1376" s="18">
        <f t="shared" si="4543"/>
        <v>0</v>
      </c>
      <c r="AC1376" s="18">
        <f t="shared" si="4544"/>
        <v>0</v>
      </c>
      <c r="AD1376" s="18">
        <f t="shared" si="4545"/>
        <v>0</v>
      </c>
      <c r="AE1376" s="18">
        <f t="shared" si="4512"/>
        <v>0</v>
      </c>
      <c r="AF1376" s="41">
        <f t="shared" si="4546"/>
        <v>66.599999999999994</v>
      </c>
      <c r="AG1376" s="41">
        <f t="shared" si="4547"/>
        <v>0</v>
      </c>
      <c r="AH1376" s="41">
        <f t="shared" si="4548"/>
        <v>0</v>
      </c>
      <c r="AI1376" s="41">
        <f t="shared" si="4549"/>
        <v>0</v>
      </c>
      <c r="AJ1376" s="41">
        <f t="shared" si="4550"/>
        <v>0</v>
      </c>
      <c r="AK1376" s="41">
        <f t="shared" si="4551"/>
        <v>0</v>
      </c>
      <c r="AL1376" s="41">
        <f t="shared" si="4552"/>
        <v>66.596680000000006</v>
      </c>
      <c r="AM1376" s="41">
        <f t="shared" si="4553"/>
        <v>0</v>
      </c>
      <c r="AN1376" s="41">
        <f t="shared" si="4554"/>
        <v>0</v>
      </c>
      <c r="AO1376" s="42">
        <f t="shared" si="4555"/>
        <v>66.596680000000006</v>
      </c>
      <c r="AP1376" s="42">
        <f t="shared" si="4556"/>
        <v>66.599999999999994</v>
      </c>
      <c r="AQ1376" s="42">
        <f t="shared" si="4557"/>
        <v>-31.4</v>
      </c>
      <c r="AR1376" s="42">
        <f t="shared" si="4558"/>
        <v>0</v>
      </c>
      <c r="AS1376" s="42">
        <f t="shared" si="4559"/>
        <v>0</v>
      </c>
      <c r="AT1376" s="42">
        <f t="shared" si="4560"/>
        <v>0</v>
      </c>
      <c r="AU1376" s="42">
        <f t="shared" si="4328"/>
        <v>35.199999999999996</v>
      </c>
      <c r="AV1376" s="42">
        <f t="shared" si="4329"/>
        <v>0</v>
      </c>
      <c r="AW1376" s="42">
        <f t="shared" si="4330"/>
        <v>35.199999999999996</v>
      </c>
      <c r="AX1376" s="42">
        <f t="shared" si="4331"/>
        <v>44</v>
      </c>
      <c r="AY1376" s="42">
        <f t="shared" si="4332"/>
        <v>44</v>
      </c>
      <c r="AZ1376" s="42">
        <f t="shared" si="4561"/>
        <v>0</v>
      </c>
      <c r="BA1376" s="43">
        <f t="shared" si="4333"/>
        <v>99.995015015015028</v>
      </c>
      <c r="BB1376" s="20"/>
    </row>
    <row r="1377" spans="2:54" ht="46.8" x14ac:dyDescent="0.3">
      <c r="B1377" s="38" t="s">
        <v>562</v>
      </c>
      <c r="C1377" s="38" t="s">
        <v>118</v>
      </c>
      <c r="D1377" s="38" t="s">
        <v>94</v>
      </c>
      <c r="E1377" s="39" t="str">
        <f t="shared" si="4327"/>
        <v>0603</v>
      </c>
      <c r="F1377" s="38" t="s">
        <v>215</v>
      </c>
      <c r="G1377" s="39"/>
      <c r="H1377" s="40" t="s">
        <v>216</v>
      </c>
      <c r="I1377" s="18">
        <f t="shared" si="4493"/>
        <v>44</v>
      </c>
      <c r="J1377" s="18">
        <f t="shared" si="4494"/>
        <v>44</v>
      </c>
      <c r="K1377" s="18">
        <f t="shared" si="4495"/>
        <v>44</v>
      </c>
      <c r="L1377" s="18">
        <f t="shared" si="4496"/>
        <v>0</v>
      </c>
      <c r="M1377" s="18">
        <f t="shared" si="4497"/>
        <v>0</v>
      </c>
      <c r="N1377" s="18">
        <f t="shared" si="4498"/>
        <v>0</v>
      </c>
      <c r="O1377" s="18">
        <f t="shared" si="4533"/>
        <v>-31.4</v>
      </c>
      <c r="P1377" s="18">
        <f t="shared" si="4534"/>
        <v>22.6</v>
      </c>
      <c r="Q1377" s="18">
        <f t="shared" si="4535"/>
        <v>0</v>
      </c>
      <c r="R1377" s="18">
        <f t="shared" si="4536"/>
        <v>0</v>
      </c>
      <c r="S1377" s="18">
        <f t="shared" si="4537"/>
        <v>0</v>
      </c>
      <c r="T1377" s="18">
        <f t="shared" si="4323"/>
        <v>35.199999999999996</v>
      </c>
      <c r="U1377" s="18">
        <f t="shared" si="4324"/>
        <v>44</v>
      </c>
      <c r="V1377" s="18">
        <f t="shared" si="4325"/>
        <v>44</v>
      </c>
      <c r="W1377" s="18">
        <f t="shared" si="4538"/>
        <v>0</v>
      </c>
      <c r="X1377" s="18">
        <f t="shared" si="4539"/>
        <v>0</v>
      </c>
      <c r="Y1377" s="18">
        <f t="shared" si="4540"/>
        <v>0</v>
      </c>
      <c r="Z1377" s="18">
        <f t="shared" si="4541"/>
        <v>0</v>
      </c>
      <c r="AA1377" s="18">
        <f t="shared" si="4542"/>
        <v>0</v>
      </c>
      <c r="AB1377" s="18">
        <f t="shared" si="4543"/>
        <v>0</v>
      </c>
      <c r="AC1377" s="18">
        <f t="shared" si="4544"/>
        <v>0</v>
      </c>
      <c r="AD1377" s="18">
        <f t="shared" si="4545"/>
        <v>0</v>
      </c>
      <c r="AE1377" s="18">
        <f t="shared" si="4512"/>
        <v>0</v>
      </c>
      <c r="AF1377" s="41">
        <f t="shared" si="4546"/>
        <v>66.599999999999994</v>
      </c>
      <c r="AG1377" s="41">
        <f t="shared" si="4547"/>
        <v>0</v>
      </c>
      <c r="AH1377" s="41">
        <f t="shared" si="4548"/>
        <v>0</v>
      </c>
      <c r="AI1377" s="41">
        <f t="shared" si="4549"/>
        <v>0</v>
      </c>
      <c r="AJ1377" s="41">
        <f t="shared" si="4550"/>
        <v>0</v>
      </c>
      <c r="AK1377" s="41">
        <f t="shared" si="4551"/>
        <v>0</v>
      </c>
      <c r="AL1377" s="41">
        <f t="shared" si="4552"/>
        <v>66.596680000000006</v>
      </c>
      <c r="AM1377" s="41">
        <f t="shared" si="4553"/>
        <v>0</v>
      </c>
      <c r="AN1377" s="41">
        <f t="shared" si="4554"/>
        <v>0</v>
      </c>
      <c r="AO1377" s="14">
        <f t="shared" si="4555"/>
        <v>66.596680000000006</v>
      </c>
      <c r="AP1377" s="42">
        <f t="shared" si="4556"/>
        <v>66.599999999999994</v>
      </c>
      <c r="AQ1377" s="42">
        <f t="shared" si="4557"/>
        <v>-31.4</v>
      </c>
      <c r="AR1377" s="42">
        <f t="shared" si="4558"/>
        <v>0</v>
      </c>
      <c r="AS1377" s="42">
        <f t="shared" si="4559"/>
        <v>0</v>
      </c>
      <c r="AT1377" s="42">
        <f t="shared" si="4560"/>
        <v>0</v>
      </c>
      <c r="AU1377" s="42">
        <f t="shared" si="4328"/>
        <v>35.199999999999996</v>
      </c>
      <c r="AV1377" s="42">
        <f t="shared" si="4329"/>
        <v>0</v>
      </c>
      <c r="AW1377" s="42">
        <f t="shared" si="4330"/>
        <v>35.199999999999996</v>
      </c>
      <c r="AX1377" s="42">
        <f t="shared" si="4331"/>
        <v>44</v>
      </c>
      <c r="AY1377" s="42">
        <f t="shared" si="4332"/>
        <v>44</v>
      </c>
      <c r="AZ1377" s="42">
        <f t="shared" si="4561"/>
        <v>0</v>
      </c>
      <c r="BA1377" s="43">
        <f t="shared" si="4333"/>
        <v>99.995015015015028</v>
      </c>
      <c r="BB1377" s="20"/>
    </row>
    <row r="1378" spans="2:54" x14ac:dyDescent="0.3">
      <c r="B1378" s="38" t="s">
        <v>562</v>
      </c>
      <c r="C1378" s="38" t="s">
        <v>118</v>
      </c>
      <c r="D1378" s="38" t="s">
        <v>94</v>
      </c>
      <c r="E1378" s="39" t="str">
        <f t="shared" si="4327"/>
        <v>0603</v>
      </c>
      <c r="F1378" s="38" t="s">
        <v>231</v>
      </c>
      <c r="G1378" s="39"/>
      <c r="H1378" s="40" t="s">
        <v>232</v>
      </c>
      <c r="I1378" s="18">
        <f t="shared" si="4493"/>
        <v>44</v>
      </c>
      <c r="J1378" s="18">
        <f t="shared" si="4494"/>
        <v>44</v>
      </c>
      <c r="K1378" s="18">
        <f t="shared" si="4495"/>
        <v>44</v>
      </c>
      <c r="L1378" s="18">
        <f t="shared" si="4496"/>
        <v>0</v>
      </c>
      <c r="M1378" s="18">
        <f t="shared" si="4497"/>
        <v>0</v>
      </c>
      <c r="N1378" s="18">
        <f t="shared" si="4498"/>
        <v>0</v>
      </c>
      <c r="O1378" s="18">
        <f t="shared" si="4533"/>
        <v>-31.4</v>
      </c>
      <c r="P1378" s="18">
        <f t="shared" si="4534"/>
        <v>22.6</v>
      </c>
      <c r="Q1378" s="18">
        <f t="shared" si="4535"/>
        <v>0</v>
      </c>
      <c r="R1378" s="18">
        <f t="shared" si="4536"/>
        <v>0</v>
      </c>
      <c r="S1378" s="18">
        <f t="shared" si="4537"/>
        <v>0</v>
      </c>
      <c r="T1378" s="18">
        <f t="shared" si="4323"/>
        <v>35.199999999999996</v>
      </c>
      <c r="U1378" s="18">
        <f t="shared" si="4324"/>
        <v>44</v>
      </c>
      <c r="V1378" s="18">
        <f t="shared" si="4325"/>
        <v>44</v>
      </c>
      <c r="W1378" s="18">
        <f t="shared" si="4538"/>
        <v>0</v>
      </c>
      <c r="X1378" s="18">
        <f t="shared" si="4539"/>
        <v>0</v>
      </c>
      <c r="Y1378" s="18">
        <f t="shared" si="4540"/>
        <v>0</v>
      </c>
      <c r="Z1378" s="18">
        <f t="shared" si="4541"/>
        <v>0</v>
      </c>
      <c r="AA1378" s="18">
        <f t="shared" si="4542"/>
        <v>0</v>
      </c>
      <c r="AB1378" s="18">
        <f t="shared" si="4543"/>
        <v>0</v>
      </c>
      <c r="AC1378" s="18">
        <f t="shared" si="4544"/>
        <v>0</v>
      </c>
      <c r="AD1378" s="18">
        <f t="shared" si="4545"/>
        <v>0</v>
      </c>
      <c r="AE1378" s="18">
        <f t="shared" si="4512"/>
        <v>0</v>
      </c>
      <c r="AF1378" s="41">
        <f t="shared" si="4546"/>
        <v>66.599999999999994</v>
      </c>
      <c r="AG1378" s="41">
        <f t="shared" si="4547"/>
        <v>0</v>
      </c>
      <c r="AH1378" s="41">
        <f t="shared" si="4548"/>
        <v>0</v>
      </c>
      <c r="AI1378" s="41">
        <f t="shared" si="4549"/>
        <v>0</v>
      </c>
      <c r="AJ1378" s="41">
        <f t="shared" si="4550"/>
        <v>0</v>
      </c>
      <c r="AK1378" s="41">
        <f t="shared" si="4551"/>
        <v>0</v>
      </c>
      <c r="AL1378" s="41">
        <f t="shared" si="4552"/>
        <v>66.596680000000006</v>
      </c>
      <c r="AM1378" s="41">
        <f t="shared" si="4553"/>
        <v>0</v>
      </c>
      <c r="AN1378" s="41">
        <f t="shared" si="4554"/>
        <v>0</v>
      </c>
      <c r="AO1378" s="42">
        <f t="shared" si="4555"/>
        <v>66.596680000000006</v>
      </c>
      <c r="AP1378" s="42">
        <f t="shared" si="4556"/>
        <v>66.599999999999994</v>
      </c>
      <c r="AQ1378" s="42">
        <f t="shared" si="4557"/>
        <v>-31.4</v>
      </c>
      <c r="AR1378" s="42">
        <f t="shared" si="4558"/>
        <v>0</v>
      </c>
      <c r="AS1378" s="42">
        <f t="shared" si="4559"/>
        <v>0</v>
      </c>
      <c r="AT1378" s="42">
        <f t="shared" si="4560"/>
        <v>0</v>
      </c>
      <c r="AU1378" s="42">
        <f t="shared" si="4328"/>
        <v>35.199999999999996</v>
      </c>
      <c r="AV1378" s="42">
        <f t="shared" si="4329"/>
        <v>0</v>
      </c>
      <c r="AW1378" s="42">
        <f t="shared" si="4330"/>
        <v>35.199999999999996</v>
      </c>
      <c r="AX1378" s="42">
        <f t="shared" si="4331"/>
        <v>44</v>
      </c>
      <c r="AY1378" s="42">
        <f t="shared" si="4332"/>
        <v>44</v>
      </c>
      <c r="AZ1378" s="42">
        <f t="shared" si="4561"/>
        <v>0</v>
      </c>
      <c r="BA1378" s="43">
        <f t="shared" si="4333"/>
        <v>99.995015015015028</v>
      </c>
      <c r="BB1378" s="20"/>
    </row>
    <row r="1379" spans="2:54" ht="31.2" x14ac:dyDescent="0.3">
      <c r="B1379" s="38" t="s">
        <v>562</v>
      </c>
      <c r="C1379" s="38" t="s">
        <v>118</v>
      </c>
      <c r="D1379" s="38" t="s">
        <v>94</v>
      </c>
      <c r="E1379" s="39" t="str">
        <f t="shared" si="4327"/>
        <v>0603</v>
      </c>
      <c r="F1379" s="38" t="s">
        <v>231</v>
      </c>
      <c r="G1379" s="38" t="s">
        <v>54</v>
      </c>
      <c r="H1379" s="40" t="s">
        <v>55</v>
      </c>
      <c r="I1379" s="18">
        <v>44</v>
      </c>
      <c r="J1379" s="18">
        <v>44</v>
      </c>
      <c r="K1379" s="18">
        <v>44</v>
      </c>
      <c r="L1379" s="18"/>
      <c r="M1379" s="18"/>
      <c r="N1379" s="18"/>
      <c r="O1379" s="18">
        <v>-31.4</v>
      </c>
      <c r="P1379" s="18">
        <v>22.6</v>
      </c>
      <c r="Q1379" s="18">
        <v>0</v>
      </c>
      <c r="R1379" s="18">
        <v>0</v>
      </c>
      <c r="S1379" s="18"/>
      <c r="T1379" s="18">
        <f t="shared" si="4323"/>
        <v>35.199999999999996</v>
      </c>
      <c r="U1379" s="18">
        <f t="shared" si="4324"/>
        <v>44</v>
      </c>
      <c r="V1379" s="18">
        <f t="shared" si="4325"/>
        <v>44</v>
      </c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41">
        <v>66.599999999999994</v>
      </c>
      <c r="AG1379" s="41"/>
      <c r="AH1379" s="41">
        <v>0</v>
      </c>
      <c r="AI1379" s="41">
        <v>0</v>
      </c>
      <c r="AJ1379" s="41">
        <v>0</v>
      </c>
      <c r="AK1379" s="41">
        <v>0</v>
      </c>
      <c r="AL1379" s="41">
        <v>66.596680000000006</v>
      </c>
      <c r="AM1379" s="41">
        <v>0</v>
      </c>
      <c r="AN1379" s="41">
        <v>0</v>
      </c>
      <c r="AO1379" s="14">
        <v>66.596680000000006</v>
      </c>
      <c r="AP1379" s="42">
        <v>66.599999999999994</v>
      </c>
      <c r="AQ1379" s="42">
        <v>-31.4</v>
      </c>
      <c r="AR1379" s="42">
        <v>0</v>
      </c>
      <c r="AS1379" s="42">
        <v>0</v>
      </c>
      <c r="AT1379" s="42">
        <v>0</v>
      </c>
      <c r="AU1379" s="42">
        <f t="shared" si="4328"/>
        <v>35.199999999999996</v>
      </c>
      <c r="AV1379" s="42">
        <f t="shared" si="4329"/>
        <v>0</v>
      </c>
      <c r="AW1379" s="42">
        <f t="shared" si="4330"/>
        <v>35.199999999999996</v>
      </c>
      <c r="AX1379" s="42">
        <f t="shared" si="4331"/>
        <v>44</v>
      </c>
      <c r="AY1379" s="42">
        <f t="shared" si="4332"/>
        <v>44</v>
      </c>
      <c r="AZ1379" s="42"/>
      <c r="BA1379" s="43">
        <f t="shared" si="4333"/>
        <v>99.995015015015028</v>
      </c>
      <c r="BB1379" s="44"/>
    </row>
    <row r="1380" spans="2:54" s="21" customFormat="1" x14ac:dyDescent="0.3">
      <c r="B1380" s="22" t="s">
        <v>562</v>
      </c>
      <c r="C1380" s="22" t="s">
        <v>189</v>
      </c>
      <c r="D1380" s="22"/>
      <c r="E1380" s="23" t="str">
        <f t="shared" si="4327"/>
        <v>07</v>
      </c>
      <c r="F1380" s="22"/>
      <c r="G1380" s="22"/>
      <c r="H1380" s="24" t="s">
        <v>241</v>
      </c>
      <c r="I1380" s="25">
        <f t="shared" si="4493"/>
        <v>4846.3999999999996</v>
      </c>
      <c r="J1380" s="25">
        <f t="shared" si="4494"/>
        <v>4846.3999999999996</v>
      </c>
      <c r="K1380" s="25">
        <f t="shared" si="4495"/>
        <v>4846.3999999999996</v>
      </c>
      <c r="L1380" s="25">
        <f t="shared" si="4496"/>
        <v>0</v>
      </c>
      <c r="M1380" s="25">
        <f t="shared" si="4497"/>
        <v>0</v>
      </c>
      <c r="N1380" s="25">
        <f t="shared" si="4498"/>
        <v>0</v>
      </c>
      <c r="O1380" s="25">
        <f t="shared" si="4533"/>
        <v>0</v>
      </c>
      <c r="P1380" s="25">
        <f t="shared" si="4534"/>
        <v>0</v>
      </c>
      <c r="Q1380" s="25">
        <f t="shared" si="4535"/>
        <v>0</v>
      </c>
      <c r="R1380" s="25">
        <f t="shared" si="4536"/>
        <v>0</v>
      </c>
      <c r="S1380" s="25">
        <f t="shared" si="4537"/>
        <v>0</v>
      </c>
      <c r="T1380" s="25">
        <f t="shared" si="4323"/>
        <v>4846.3999999999996</v>
      </c>
      <c r="U1380" s="25">
        <f t="shared" si="4324"/>
        <v>4846.3999999999996</v>
      </c>
      <c r="V1380" s="25">
        <f t="shared" si="4325"/>
        <v>4846.3999999999996</v>
      </c>
      <c r="W1380" s="25">
        <f t="shared" si="4538"/>
        <v>0</v>
      </c>
      <c r="X1380" s="25">
        <f t="shared" si="4539"/>
        <v>0</v>
      </c>
      <c r="Y1380" s="25">
        <f t="shared" si="4540"/>
        <v>0</v>
      </c>
      <c r="Z1380" s="25">
        <f t="shared" si="4541"/>
        <v>0</v>
      </c>
      <c r="AA1380" s="25">
        <f t="shared" si="4542"/>
        <v>0</v>
      </c>
      <c r="AB1380" s="25">
        <f t="shared" si="4543"/>
        <v>0</v>
      </c>
      <c r="AC1380" s="25">
        <f t="shared" si="4544"/>
        <v>0</v>
      </c>
      <c r="AD1380" s="25">
        <f t="shared" si="4545"/>
        <v>0</v>
      </c>
      <c r="AE1380" s="25">
        <f t="shared" si="4512"/>
        <v>0</v>
      </c>
      <c r="AF1380" s="26">
        <f t="shared" si="4546"/>
        <v>4846.3999999999996</v>
      </c>
      <c r="AG1380" s="26">
        <f t="shared" si="4547"/>
        <v>0</v>
      </c>
      <c r="AH1380" s="26">
        <f t="shared" si="4548"/>
        <v>0</v>
      </c>
      <c r="AI1380" s="26">
        <f t="shared" si="4549"/>
        <v>0</v>
      </c>
      <c r="AJ1380" s="26">
        <f t="shared" si="4550"/>
        <v>0</v>
      </c>
      <c r="AK1380" s="26">
        <f t="shared" si="4551"/>
        <v>0</v>
      </c>
      <c r="AL1380" s="26">
        <f t="shared" si="4552"/>
        <v>4846.3999999999996</v>
      </c>
      <c r="AM1380" s="26">
        <f t="shared" si="4553"/>
        <v>0</v>
      </c>
      <c r="AN1380" s="26">
        <f t="shared" si="4554"/>
        <v>0</v>
      </c>
      <c r="AO1380" s="27">
        <f t="shared" si="4555"/>
        <v>4846.3999999999996</v>
      </c>
      <c r="AP1380" s="27">
        <f t="shared" si="4556"/>
        <v>4846.3999999999996</v>
      </c>
      <c r="AQ1380" s="27">
        <f t="shared" si="4557"/>
        <v>0</v>
      </c>
      <c r="AR1380" s="27">
        <f t="shared" si="4558"/>
        <v>0</v>
      </c>
      <c r="AS1380" s="27">
        <f t="shared" si="4559"/>
        <v>0</v>
      </c>
      <c r="AT1380" s="27">
        <f t="shared" si="4560"/>
        <v>0</v>
      </c>
      <c r="AU1380" s="27">
        <f t="shared" si="4328"/>
        <v>4846.3999999999996</v>
      </c>
      <c r="AV1380" s="27">
        <f t="shared" si="4329"/>
        <v>0</v>
      </c>
      <c r="AW1380" s="27">
        <f t="shared" si="4330"/>
        <v>4846.3999999999996</v>
      </c>
      <c r="AX1380" s="27">
        <f t="shared" si="4331"/>
        <v>4846.3999999999996</v>
      </c>
      <c r="AY1380" s="27">
        <f t="shared" si="4332"/>
        <v>4846.3999999999996</v>
      </c>
      <c r="AZ1380" s="27">
        <f t="shared" si="4561"/>
        <v>0</v>
      </c>
      <c r="BA1380" s="28">
        <f t="shared" si="4333"/>
        <v>100</v>
      </c>
      <c r="BB1380" s="20"/>
    </row>
    <row r="1381" spans="2:54" s="30" customFormat="1" x14ac:dyDescent="0.3">
      <c r="B1381" s="31" t="s">
        <v>562</v>
      </c>
      <c r="C1381" s="31" t="s">
        <v>189</v>
      </c>
      <c r="D1381" s="31" t="s">
        <v>189</v>
      </c>
      <c r="E1381" s="29" t="str">
        <f t="shared" si="4327"/>
        <v>0707</v>
      </c>
      <c r="F1381" s="31"/>
      <c r="G1381" s="31"/>
      <c r="H1381" s="32" t="s">
        <v>265</v>
      </c>
      <c r="I1381" s="33">
        <f t="shared" ref="I1381:S1381" si="4562">I1382+I1387</f>
        <v>4846.3999999999996</v>
      </c>
      <c r="J1381" s="33">
        <f t="shared" si="4562"/>
        <v>4846.3999999999996</v>
      </c>
      <c r="K1381" s="33">
        <f t="shared" si="4562"/>
        <v>4846.3999999999996</v>
      </c>
      <c r="L1381" s="33">
        <f t="shared" si="4562"/>
        <v>0</v>
      </c>
      <c r="M1381" s="33">
        <f t="shared" si="4562"/>
        <v>0</v>
      </c>
      <c r="N1381" s="33">
        <f t="shared" si="4562"/>
        <v>0</v>
      </c>
      <c r="O1381" s="33">
        <f t="shared" si="4562"/>
        <v>0</v>
      </c>
      <c r="P1381" s="33">
        <f t="shared" si="4562"/>
        <v>0</v>
      </c>
      <c r="Q1381" s="33">
        <f t="shared" si="4562"/>
        <v>0</v>
      </c>
      <c r="R1381" s="33">
        <f t="shared" si="4562"/>
        <v>0</v>
      </c>
      <c r="S1381" s="33">
        <f t="shared" si="4562"/>
        <v>0</v>
      </c>
      <c r="T1381" s="33">
        <f t="shared" si="4323"/>
        <v>4846.3999999999996</v>
      </c>
      <c r="U1381" s="33">
        <f t="shared" ref="U1381:U1398" si="4563">J1381+M1381</f>
        <v>4846.3999999999996</v>
      </c>
      <c r="V1381" s="33">
        <f t="shared" ref="V1381:V1398" si="4564">K1381+N1381</f>
        <v>4846.3999999999996</v>
      </c>
      <c r="W1381" s="33">
        <f t="shared" ref="W1381:AT1381" si="4565">W1382+W1387</f>
        <v>0</v>
      </c>
      <c r="X1381" s="33">
        <f t="shared" si="4565"/>
        <v>0</v>
      </c>
      <c r="Y1381" s="33">
        <f t="shared" si="4565"/>
        <v>0</v>
      </c>
      <c r="Z1381" s="33">
        <f t="shared" si="4565"/>
        <v>0</v>
      </c>
      <c r="AA1381" s="33">
        <f t="shared" si="4565"/>
        <v>0</v>
      </c>
      <c r="AB1381" s="33">
        <f t="shared" si="4565"/>
        <v>0</v>
      </c>
      <c r="AC1381" s="33">
        <f t="shared" si="4565"/>
        <v>0</v>
      </c>
      <c r="AD1381" s="33">
        <f t="shared" si="4565"/>
        <v>0</v>
      </c>
      <c r="AE1381" s="33">
        <f t="shared" si="4565"/>
        <v>0</v>
      </c>
      <c r="AF1381" s="34">
        <f t="shared" si="4565"/>
        <v>4846.3999999999996</v>
      </c>
      <c r="AG1381" s="34">
        <f t="shared" si="4565"/>
        <v>0</v>
      </c>
      <c r="AH1381" s="34">
        <f t="shared" si="4565"/>
        <v>0</v>
      </c>
      <c r="AI1381" s="34">
        <f t="shared" si="4565"/>
        <v>0</v>
      </c>
      <c r="AJ1381" s="34">
        <f t="shared" si="4565"/>
        <v>0</v>
      </c>
      <c r="AK1381" s="34">
        <f t="shared" si="4565"/>
        <v>0</v>
      </c>
      <c r="AL1381" s="34">
        <f t="shared" si="4565"/>
        <v>4846.3999999999996</v>
      </c>
      <c r="AM1381" s="34">
        <f t="shared" si="4565"/>
        <v>0</v>
      </c>
      <c r="AN1381" s="34">
        <f t="shared" si="4565"/>
        <v>0</v>
      </c>
      <c r="AO1381" s="35">
        <f t="shared" si="4565"/>
        <v>4846.3999999999996</v>
      </c>
      <c r="AP1381" s="36">
        <f t="shared" si="4565"/>
        <v>4846.3999999999996</v>
      </c>
      <c r="AQ1381" s="36">
        <f t="shared" si="4565"/>
        <v>0</v>
      </c>
      <c r="AR1381" s="36">
        <f t="shared" si="4565"/>
        <v>0</v>
      </c>
      <c r="AS1381" s="36">
        <f t="shared" si="4565"/>
        <v>0</v>
      </c>
      <c r="AT1381" s="36">
        <f t="shared" si="4565"/>
        <v>0</v>
      </c>
      <c r="AU1381" s="36">
        <f t="shared" si="4328"/>
        <v>4846.3999999999996</v>
      </c>
      <c r="AV1381" s="36">
        <f t="shared" si="4329"/>
        <v>0</v>
      </c>
      <c r="AW1381" s="36">
        <f t="shared" si="4330"/>
        <v>4846.3999999999996</v>
      </c>
      <c r="AX1381" s="36">
        <f t="shared" si="4331"/>
        <v>4846.3999999999996</v>
      </c>
      <c r="AY1381" s="36">
        <f t="shared" si="4332"/>
        <v>4846.3999999999996</v>
      </c>
      <c r="AZ1381" s="36">
        <f>AZ1382+AZ1387</f>
        <v>0</v>
      </c>
      <c r="BA1381" s="37">
        <f t="shared" si="4333"/>
        <v>100</v>
      </c>
      <c r="BB1381" s="20"/>
    </row>
    <row r="1382" spans="2:54" ht="31.2" x14ac:dyDescent="0.3">
      <c r="B1382" s="38" t="s">
        <v>562</v>
      </c>
      <c r="C1382" s="38" t="s">
        <v>189</v>
      </c>
      <c r="D1382" s="38" t="s">
        <v>189</v>
      </c>
      <c r="E1382" s="39" t="str">
        <f t="shared" si="4327"/>
        <v>0707</v>
      </c>
      <c r="F1382" s="38" t="s">
        <v>106</v>
      </c>
      <c r="G1382" s="39"/>
      <c r="H1382" s="40" t="s">
        <v>107</v>
      </c>
      <c r="I1382" s="18">
        <f t="shared" ref="I1382:I1410" si="4566">I1383</f>
        <v>4346.3999999999996</v>
      </c>
      <c r="J1382" s="18">
        <f t="shared" ref="J1382:J1410" si="4567">J1383</f>
        <v>4346.3999999999996</v>
      </c>
      <c r="K1382" s="18">
        <f t="shared" ref="K1382:K1410" si="4568">K1383</f>
        <v>4346.3999999999996</v>
      </c>
      <c r="L1382" s="18">
        <f t="shared" ref="L1382:L1410" si="4569">L1383</f>
        <v>0</v>
      </c>
      <c r="M1382" s="18">
        <f t="shared" ref="M1382:M1410" si="4570">M1383</f>
        <v>0</v>
      </c>
      <c r="N1382" s="18">
        <f t="shared" ref="N1382:N1410" si="4571">N1383</f>
        <v>0</v>
      </c>
      <c r="O1382" s="18">
        <f t="shared" ref="O1382:O1392" si="4572">O1383</f>
        <v>0</v>
      </c>
      <c r="P1382" s="18">
        <f t="shared" ref="P1382:P1392" si="4573">P1383</f>
        <v>0</v>
      </c>
      <c r="Q1382" s="18">
        <f t="shared" ref="Q1382:Q1392" si="4574">Q1383</f>
        <v>0</v>
      </c>
      <c r="R1382" s="18">
        <f t="shared" ref="R1382:R1392" si="4575">R1383</f>
        <v>0</v>
      </c>
      <c r="S1382" s="18">
        <f t="shared" ref="S1382:S1392" si="4576">S1383</f>
        <v>0</v>
      </c>
      <c r="T1382" s="18">
        <f t="shared" si="4323"/>
        <v>4346.3999999999996</v>
      </c>
      <c r="U1382" s="18">
        <f t="shared" si="4563"/>
        <v>4346.3999999999996</v>
      </c>
      <c r="V1382" s="18">
        <f t="shared" si="4564"/>
        <v>4346.3999999999996</v>
      </c>
      <c r="W1382" s="18">
        <f t="shared" ref="W1382:W1392" si="4577">W1383</f>
        <v>0</v>
      </c>
      <c r="X1382" s="18">
        <f t="shared" ref="X1382:X1392" si="4578">X1383</f>
        <v>0</v>
      </c>
      <c r="Y1382" s="18">
        <f t="shared" ref="Y1382:Y1392" si="4579">Y1383</f>
        <v>0</v>
      </c>
      <c r="Z1382" s="18">
        <f t="shared" ref="Z1382:Z1392" si="4580">Z1383</f>
        <v>0</v>
      </c>
      <c r="AA1382" s="18">
        <f t="shared" ref="AA1382:AA1392" si="4581">AA1383</f>
        <v>0</v>
      </c>
      <c r="AB1382" s="18">
        <f t="shared" ref="AB1382:AB1392" si="4582">AB1383</f>
        <v>0</v>
      </c>
      <c r="AC1382" s="18">
        <f t="shared" ref="AC1382:AC1392" si="4583">AC1383</f>
        <v>0</v>
      </c>
      <c r="AD1382" s="18">
        <f t="shared" ref="AD1382:AD1392" si="4584">AD1383</f>
        <v>0</v>
      </c>
      <c r="AE1382" s="18">
        <f t="shared" ref="AE1382:AE1392" si="4585">AE1383</f>
        <v>0</v>
      </c>
      <c r="AF1382" s="41">
        <f t="shared" ref="AF1382:AF1392" si="4586">AF1383</f>
        <v>4346.3999999999996</v>
      </c>
      <c r="AG1382" s="41">
        <f t="shared" ref="AG1382:AG1392" si="4587">AG1383</f>
        <v>0</v>
      </c>
      <c r="AH1382" s="41">
        <f t="shared" ref="AH1382:AH1392" si="4588">AH1383</f>
        <v>0</v>
      </c>
      <c r="AI1382" s="41">
        <f t="shared" ref="AI1382:AI1392" si="4589">AI1383</f>
        <v>0</v>
      </c>
      <c r="AJ1382" s="41">
        <f t="shared" ref="AJ1382:AJ1392" si="4590">AJ1383</f>
        <v>0</v>
      </c>
      <c r="AK1382" s="41">
        <f t="shared" ref="AK1382:AK1392" si="4591">AK1383</f>
        <v>0</v>
      </c>
      <c r="AL1382" s="41">
        <f t="shared" ref="AL1382:AL1392" si="4592">AL1383</f>
        <v>4346.3999999999996</v>
      </c>
      <c r="AM1382" s="41">
        <f t="shared" ref="AM1382:AM1392" si="4593">AM1383</f>
        <v>0</v>
      </c>
      <c r="AN1382" s="41">
        <f t="shared" ref="AN1382:AN1392" si="4594">AN1383</f>
        <v>0</v>
      </c>
      <c r="AO1382" s="42">
        <f t="shared" ref="AO1382:AO1392" si="4595">AO1383</f>
        <v>4346.3999999999996</v>
      </c>
      <c r="AP1382" s="42">
        <f t="shared" ref="AP1382:AP1392" si="4596">AP1383</f>
        <v>4346.3999999999996</v>
      </c>
      <c r="AQ1382" s="42">
        <f t="shared" ref="AQ1382:AQ1392" si="4597">AQ1383</f>
        <v>0</v>
      </c>
      <c r="AR1382" s="42">
        <f t="shared" ref="AR1382:AR1392" si="4598">AR1383</f>
        <v>0</v>
      </c>
      <c r="AS1382" s="42">
        <f t="shared" ref="AS1382:AS1392" si="4599">AS1383</f>
        <v>0</v>
      </c>
      <c r="AT1382" s="42">
        <f t="shared" ref="AT1382:AT1392" si="4600">AT1383</f>
        <v>0</v>
      </c>
      <c r="AU1382" s="42">
        <f t="shared" si="4328"/>
        <v>4346.3999999999996</v>
      </c>
      <c r="AV1382" s="42">
        <f t="shared" si="4329"/>
        <v>0</v>
      </c>
      <c r="AW1382" s="42">
        <f t="shared" si="4330"/>
        <v>4346.3999999999996</v>
      </c>
      <c r="AX1382" s="42">
        <f t="shared" si="4331"/>
        <v>4346.3999999999996</v>
      </c>
      <c r="AY1382" s="42">
        <f t="shared" si="4332"/>
        <v>4346.3999999999996</v>
      </c>
      <c r="AZ1382" s="42">
        <f t="shared" ref="AZ1382:AZ1392" si="4601">AZ1383</f>
        <v>0</v>
      </c>
      <c r="BA1382" s="43">
        <f t="shared" si="4333"/>
        <v>100</v>
      </c>
      <c r="BB1382" s="20"/>
    </row>
    <row r="1383" spans="2:54" x14ac:dyDescent="0.3">
      <c r="B1383" s="38" t="s">
        <v>562</v>
      </c>
      <c r="C1383" s="38" t="s">
        <v>189</v>
      </c>
      <c r="D1383" s="38" t="s">
        <v>189</v>
      </c>
      <c r="E1383" s="39" t="str">
        <f t="shared" si="4327"/>
        <v>0707</v>
      </c>
      <c r="F1383" s="38" t="s">
        <v>164</v>
      </c>
      <c r="G1383" s="39"/>
      <c r="H1383" s="40" t="s">
        <v>49</v>
      </c>
      <c r="I1383" s="18">
        <f t="shared" si="4566"/>
        <v>4346.3999999999996</v>
      </c>
      <c r="J1383" s="18">
        <f t="shared" si="4567"/>
        <v>4346.3999999999996</v>
      </c>
      <c r="K1383" s="18">
        <f t="shared" si="4568"/>
        <v>4346.3999999999996</v>
      </c>
      <c r="L1383" s="18">
        <f t="shared" si="4569"/>
        <v>0</v>
      </c>
      <c r="M1383" s="18">
        <f t="shared" si="4570"/>
        <v>0</v>
      </c>
      <c r="N1383" s="18">
        <f t="shared" si="4571"/>
        <v>0</v>
      </c>
      <c r="O1383" s="18">
        <f t="shared" si="4572"/>
        <v>0</v>
      </c>
      <c r="P1383" s="18">
        <f t="shared" si="4573"/>
        <v>0</v>
      </c>
      <c r="Q1383" s="18">
        <f t="shared" si="4574"/>
        <v>0</v>
      </c>
      <c r="R1383" s="18">
        <f t="shared" si="4575"/>
        <v>0</v>
      </c>
      <c r="S1383" s="18">
        <f t="shared" si="4576"/>
        <v>0</v>
      </c>
      <c r="T1383" s="18">
        <f t="shared" si="4323"/>
        <v>4346.3999999999996</v>
      </c>
      <c r="U1383" s="18">
        <f t="shared" si="4563"/>
        <v>4346.3999999999996</v>
      </c>
      <c r="V1383" s="18">
        <f t="shared" si="4564"/>
        <v>4346.3999999999996</v>
      </c>
      <c r="W1383" s="18">
        <f t="shared" si="4577"/>
        <v>0</v>
      </c>
      <c r="X1383" s="18">
        <f t="shared" si="4578"/>
        <v>0</v>
      </c>
      <c r="Y1383" s="18">
        <f t="shared" si="4579"/>
        <v>0</v>
      </c>
      <c r="Z1383" s="18">
        <f t="shared" si="4580"/>
        <v>0</v>
      </c>
      <c r="AA1383" s="18">
        <f t="shared" si="4581"/>
        <v>0</v>
      </c>
      <c r="AB1383" s="18">
        <f t="shared" si="4582"/>
        <v>0</v>
      </c>
      <c r="AC1383" s="18">
        <f t="shared" si="4583"/>
        <v>0</v>
      </c>
      <c r="AD1383" s="18">
        <f t="shared" si="4584"/>
        <v>0</v>
      </c>
      <c r="AE1383" s="18">
        <f t="shared" si="4585"/>
        <v>0</v>
      </c>
      <c r="AF1383" s="41">
        <f t="shared" si="4586"/>
        <v>4346.3999999999996</v>
      </c>
      <c r="AG1383" s="41">
        <f t="shared" si="4587"/>
        <v>0</v>
      </c>
      <c r="AH1383" s="41">
        <f t="shared" si="4588"/>
        <v>0</v>
      </c>
      <c r="AI1383" s="41">
        <f t="shared" si="4589"/>
        <v>0</v>
      </c>
      <c r="AJ1383" s="41">
        <f t="shared" si="4590"/>
        <v>0</v>
      </c>
      <c r="AK1383" s="41">
        <f t="shared" si="4591"/>
        <v>0</v>
      </c>
      <c r="AL1383" s="41">
        <f t="shared" si="4592"/>
        <v>4346.3999999999996</v>
      </c>
      <c r="AM1383" s="41">
        <f t="shared" si="4593"/>
        <v>0</v>
      </c>
      <c r="AN1383" s="41">
        <f t="shared" si="4594"/>
        <v>0</v>
      </c>
      <c r="AO1383" s="14">
        <f t="shared" si="4595"/>
        <v>4346.3999999999996</v>
      </c>
      <c r="AP1383" s="42">
        <f t="shared" si="4596"/>
        <v>4346.3999999999996</v>
      </c>
      <c r="AQ1383" s="42">
        <f t="shared" si="4597"/>
        <v>0</v>
      </c>
      <c r="AR1383" s="42">
        <f t="shared" si="4598"/>
        <v>0</v>
      </c>
      <c r="AS1383" s="42">
        <f t="shared" si="4599"/>
        <v>0</v>
      </c>
      <c r="AT1383" s="42">
        <f t="shared" si="4600"/>
        <v>0</v>
      </c>
      <c r="AU1383" s="42">
        <f t="shared" si="4328"/>
        <v>4346.3999999999996</v>
      </c>
      <c r="AV1383" s="42">
        <f t="shared" si="4329"/>
        <v>0</v>
      </c>
      <c r="AW1383" s="42">
        <f t="shared" si="4330"/>
        <v>4346.3999999999996</v>
      </c>
      <c r="AX1383" s="42">
        <f t="shared" si="4331"/>
        <v>4346.3999999999996</v>
      </c>
      <c r="AY1383" s="42">
        <f t="shared" si="4332"/>
        <v>4346.3999999999996</v>
      </c>
      <c r="AZ1383" s="42">
        <f t="shared" si="4601"/>
        <v>0</v>
      </c>
      <c r="BA1383" s="43">
        <f t="shared" si="4333"/>
        <v>100</v>
      </c>
      <c r="BB1383" s="20"/>
    </row>
    <row r="1384" spans="2:54" ht="46.8" x14ac:dyDescent="0.3">
      <c r="B1384" s="38" t="s">
        <v>562</v>
      </c>
      <c r="C1384" s="38" t="s">
        <v>189</v>
      </c>
      <c r="D1384" s="38" t="s">
        <v>189</v>
      </c>
      <c r="E1384" s="39" t="str">
        <f t="shared" si="4327"/>
        <v>0707</v>
      </c>
      <c r="F1384" s="38" t="s">
        <v>280</v>
      </c>
      <c r="G1384" s="39"/>
      <c r="H1384" s="40" t="s">
        <v>281</v>
      </c>
      <c r="I1384" s="18">
        <f t="shared" si="4566"/>
        <v>4346.3999999999996</v>
      </c>
      <c r="J1384" s="18">
        <f t="shared" si="4567"/>
        <v>4346.3999999999996</v>
      </c>
      <c r="K1384" s="18">
        <f t="shared" si="4568"/>
        <v>4346.3999999999996</v>
      </c>
      <c r="L1384" s="18">
        <f t="shared" si="4569"/>
        <v>0</v>
      </c>
      <c r="M1384" s="18">
        <f t="shared" si="4570"/>
        <v>0</v>
      </c>
      <c r="N1384" s="18">
        <f t="shared" si="4571"/>
        <v>0</v>
      </c>
      <c r="O1384" s="18">
        <f t="shared" si="4572"/>
        <v>0</v>
      </c>
      <c r="P1384" s="18">
        <f t="shared" si="4573"/>
        <v>0</v>
      </c>
      <c r="Q1384" s="18">
        <f t="shared" si="4574"/>
        <v>0</v>
      </c>
      <c r="R1384" s="18">
        <f t="shared" si="4575"/>
        <v>0</v>
      </c>
      <c r="S1384" s="18">
        <f t="shared" si="4576"/>
        <v>0</v>
      </c>
      <c r="T1384" s="18">
        <f t="shared" ref="T1384:T1447" si="4602">I1384+L1384+S1384+R1384+Q1384+P1384+O1384</f>
        <v>4346.3999999999996</v>
      </c>
      <c r="U1384" s="18">
        <f t="shared" si="4563"/>
        <v>4346.3999999999996</v>
      </c>
      <c r="V1384" s="18">
        <f t="shared" si="4564"/>
        <v>4346.3999999999996</v>
      </c>
      <c r="W1384" s="18">
        <f t="shared" si="4577"/>
        <v>0</v>
      </c>
      <c r="X1384" s="18">
        <f t="shared" si="4578"/>
        <v>0</v>
      </c>
      <c r="Y1384" s="18">
        <f t="shared" si="4579"/>
        <v>0</v>
      </c>
      <c r="Z1384" s="18">
        <f t="shared" si="4580"/>
        <v>0</v>
      </c>
      <c r="AA1384" s="18">
        <f t="shared" si="4581"/>
        <v>0</v>
      </c>
      <c r="AB1384" s="18">
        <f t="shared" si="4582"/>
        <v>0</v>
      </c>
      <c r="AC1384" s="18">
        <f t="shared" si="4583"/>
        <v>0</v>
      </c>
      <c r="AD1384" s="18">
        <f t="shared" si="4584"/>
        <v>0</v>
      </c>
      <c r="AE1384" s="18">
        <f t="shared" si="4585"/>
        <v>0</v>
      </c>
      <c r="AF1384" s="41">
        <f t="shared" si="4586"/>
        <v>4346.3999999999996</v>
      </c>
      <c r="AG1384" s="41">
        <f t="shared" si="4587"/>
        <v>0</v>
      </c>
      <c r="AH1384" s="41">
        <f t="shared" si="4588"/>
        <v>0</v>
      </c>
      <c r="AI1384" s="41">
        <f t="shared" si="4589"/>
        <v>0</v>
      </c>
      <c r="AJ1384" s="41">
        <f t="shared" si="4590"/>
        <v>0</v>
      </c>
      <c r="AK1384" s="41">
        <f t="shared" si="4591"/>
        <v>0</v>
      </c>
      <c r="AL1384" s="41">
        <f t="shared" si="4592"/>
        <v>4346.3999999999996</v>
      </c>
      <c r="AM1384" s="41">
        <f t="shared" si="4593"/>
        <v>0</v>
      </c>
      <c r="AN1384" s="41">
        <f t="shared" si="4594"/>
        <v>0</v>
      </c>
      <c r="AO1384" s="42">
        <f t="shared" si="4595"/>
        <v>4346.3999999999996</v>
      </c>
      <c r="AP1384" s="42">
        <f t="shared" si="4596"/>
        <v>4346.3999999999996</v>
      </c>
      <c r="AQ1384" s="42">
        <f t="shared" si="4597"/>
        <v>0</v>
      </c>
      <c r="AR1384" s="42">
        <f t="shared" si="4598"/>
        <v>0</v>
      </c>
      <c r="AS1384" s="42">
        <f t="shared" si="4599"/>
        <v>0</v>
      </c>
      <c r="AT1384" s="42">
        <f t="shared" si="4600"/>
        <v>0</v>
      </c>
      <c r="AU1384" s="42">
        <f t="shared" si="4328"/>
        <v>4346.3999999999996</v>
      </c>
      <c r="AV1384" s="42">
        <f t="shared" si="4329"/>
        <v>0</v>
      </c>
      <c r="AW1384" s="42">
        <f t="shared" si="4330"/>
        <v>4346.3999999999996</v>
      </c>
      <c r="AX1384" s="42">
        <f t="shared" si="4331"/>
        <v>4346.3999999999996</v>
      </c>
      <c r="AY1384" s="42">
        <f t="shared" si="4332"/>
        <v>4346.3999999999996</v>
      </c>
      <c r="AZ1384" s="42">
        <f t="shared" si="4601"/>
        <v>0</v>
      </c>
      <c r="BA1384" s="43">
        <f t="shared" si="4333"/>
        <v>100</v>
      </c>
      <c r="BB1384" s="20"/>
    </row>
    <row r="1385" spans="2:54" ht="62.4" x14ac:dyDescent="0.3">
      <c r="B1385" s="38" t="s">
        <v>562</v>
      </c>
      <c r="C1385" s="38" t="s">
        <v>189</v>
      </c>
      <c r="D1385" s="38" t="s">
        <v>189</v>
      </c>
      <c r="E1385" s="39" t="str">
        <f t="shared" si="4327"/>
        <v>0707</v>
      </c>
      <c r="F1385" s="38" t="s">
        <v>540</v>
      </c>
      <c r="G1385" s="39"/>
      <c r="H1385" s="40" t="s">
        <v>541</v>
      </c>
      <c r="I1385" s="18">
        <f t="shared" si="4566"/>
        <v>4346.3999999999996</v>
      </c>
      <c r="J1385" s="18">
        <f t="shared" si="4567"/>
        <v>4346.3999999999996</v>
      </c>
      <c r="K1385" s="18">
        <f t="shared" si="4568"/>
        <v>4346.3999999999996</v>
      </c>
      <c r="L1385" s="18">
        <f t="shared" si="4569"/>
        <v>0</v>
      </c>
      <c r="M1385" s="18">
        <f t="shared" si="4570"/>
        <v>0</v>
      </c>
      <c r="N1385" s="18">
        <f t="shared" si="4571"/>
        <v>0</v>
      </c>
      <c r="O1385" s="18">
        <f t="shared" si="4572"/>
        <v>0</v>
      </c>
      <c r="P1385" s="18">
        <f t="shared" si="4573"/>
        <v>0</v>
      </c>
      <c r="Q1385" s="18">
        <f t="shared" si="4574"/>
        <v>0</v>
      </c>
      <c r="R1385" s="18">
        <f t="shared" si="4575"/>
        <v>0</v>
      </c>
      <c r="S1385" s="18">
        <f t="shared" si="4576"/>
        <v>0</v>
      </c>
      <c r="T1385" s="18">
        <f t="shared" si="4602"/>
        <v>4346.3999999999996</v>
      </c>
      <c r="U1385" s="18">
        <f t="shared" si="4563"/>
        <v>4346.3999999999996</v>
      </c>
      <c r="V1385" s="18">
        <f t="shared" si="4564"/>
        <v>4346.3999999999996</v>
      </c>
      <c r="W1385" s="18">
        <f t="shared" si="4577"/>
        <v>0</v>
      </c>
      <c r="X1385" s="18">
        <f t="shared" si="4578"/>
        <v>0</v>
      </c>
      <c r="Y1385" s="18">
        <f t="shared" si="4579"/>
        <v>0</v>
      </c>
      <c r="Z1385" s="18">
        <f t="shared" si="4580"/>
        <v>0</v>
      </c>
      <c r="AA1385" s="18">
        <f t="shared" si="4581"/>
        <v>0</v>
      </c>
      <c r="AB1385" s="18">
        <f t="shared" si="4582"/>
        <v>0</v>
      </c>
      <c r="AC1385" s="18">
        <f t="shared" si="4583"/>
        <v>0</v>
      </c>
      <c r="AD1385" s="18">
        <f t="shared" si="4584"/>
        <v>0</v>
      </c>
      <c r="AE1385" s="18">
        <f t="shared" si="4585"/>
        <v>0</v>
      </c>
      <c r="AF1385" s="41">
        <f t="shared" si="4586"/>
        <v>4346.3999999999996</v>
      </c>
      <c r="AG1385" s="41">
        <f t="shared" si="4587"/>
        <v>0</v>
      </c>
      <c r="AH1385" s="41">
        <f t="shared" si="4588"/>
        <v>0</v>
      </c>
      <c r="AI1385" s="41">
        <f t="shared" si="4589"/>
        <v>0</v>
      </c>
      <c r="AJ1385" s="41">
        <f t="shared" si="4590"/>
        <v>0</v>
      </c>
      <c r="AK1385" s="41">
        <f t="shared" si="4591"/>
        <v>0</v>
      </c>
      <c r="AL1385" s="41">
        <f t="shared" si="4592"/>
        <v>4346.3999999999996</v>
      </c>
      <c r="AM1385" s="41">
        <f t="shared" si="4593"/>
        <v>0</v>
      </c>
      <c r="AN1385" s="41">
        <f t="shared" si="4594"/>
        <v>0</v>
      </c>
      <c r="AO1385" s="14">
        <f t="shared" si="4595"/>
        <v>4346.3999999999996</v>
      </c>
      <c r="AP1385" s="42">
        <f t="shared" si="4596"/>
        <v>4346.3999999999996</v>
      </c>
      <c r="AQ1385" s="42">
        <f t="shared" si="4597"/>
        <v>0</v>
      </c>
      <c r="AR1385" s="42">
        <f t="shared" si="4598"/>
        <v>0</v>
      </c>
      <c r="AS1385" s="42">
        <f t="shared" si="4599"/>
        <v>0</v>
      </c>
      <c r="AT1385" s="42">
        <f t="shared" si="4600"/>
        <v>0</v>
      </c>
      <c r="AU1385" s="42">
        <f t="shared" si="4328"/>
        <v>4346.3999999999996</v>
      </c>
      <c r="AV1385" s="42">
        <f t="shared" si="4329"/>
        <v>0</v>
      </c>
      <c r="AW1385" s="42">
        <f t="shared" si="4330"/>
        <v>4346.3999999999996</v>
      </c>
      <c r="AX1385" s="42">
        <f t="shared" si="4331"/>
        <v>4346.3999999999996</v>
      </c>
      <c r="AY1385" s="42">
        <f t="shared" si="4332"/>
        <v>4346.3999999999996</v>
      </c>
      <c r="AZ1385" s="42">
        <f t="shared" si="4601"/>
        <v>0</v>
      </c>
      <c r="BA1385" s="43">
        <f t="shared" si="4333"/>
        <v>100</v>
      </c>
      <c r="BB1385" s="20"/>
    </row>
    <row r="1386" spans="2:54" ht="31.2" x14ac:dyDescent="0.3">
      <c r="B1386" s="38" t="s">
        <v>562</v>
      </c>
      <c r="C1386" s="38" t="s">
        <v>189</v>
      </c>
      <c r="D1386" s="38" t="s">
        <v>189</v>
      </c>
      <c r="E1386" s="39" t="str">
        <f t="shared" ref="E1386:E1449" si="4603">CONCATENATE(C1386,D1386)</f>
        <v>0707</v>
      </c>
      <c r="F1386" s="38" t="s">
        <v>540</v>
      </c>
      <c r="G1386" s="38" t="s">
        <v>150</v>
      </c>
      <c r="H1386" s="40" t="s">
        <v>151</v>
      </c>
      <c r="I1386" s="18">
        <v>4346.3999999999996</v>
      </c>
      <c r="J1386" s="18">
        <v>4346.3999999999996</v>
      </c>
      <c r="K1386" s="18">
        <v>4346.3999999999996</v>
      </c>
      <c r="L1386" s="18"/>
      <c r="M1386" s="18"/>
      <c r="N1386" s="18"/>
      <c r="O1386" s="18">
        <v>0</v>
      </c>
      <c r="P1386" s="18">
        <v>0</v>
      </c>
      <c r="Q1386" s="18">
        <v>0</v>
      </c>
      <c r="R1386" s="18">
        <v>0</v>
      </c>
      <c r="S1386" s="18"/>
      <c r="T1386" s="18">
        <f t="shared" si="4602"/>
        <v>4346.3999999999996</v>
      </c>
      <c r="U1386" s="18">
        <f t="shared" si="4563"/>
        <v>4346.3999999999996</v>
      </c>
      <c r="V1386" s="18">
        <f t="shared" si="4564"/>
        <v>4346.3999999999996</v>
      </c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41">
        <v>4346.3999999999996</v>
      </c>
      <c r="AG1386" s="41"/>
      <c r="AH1386" s="41">
        <v>0</v>
      </c>
      <c r="AI1386" s="41">
        <v>0</v>
      </c>
      <c r="AJ1386" s="41">
        <v>0</v>
      </c>
      <c r="AK1386" s="41">
        <v>0</v>
      </c>
      <c r="AL1386" s="41">
        <v>4346.3999999999996</v>
      </c>
      <c r="AM1386" s="41">
        <v>0</v>
      </c>
      <c r="AN1386" s="41">
        <v>0</v>
      </c>
      <c r="AO1386" s="42">
        <v>4346.3999999999996</v>
      </c>
      <c r="AP1386" s="42">
        <v>4346.3999999999996</v>
      </c>
      <c r="AQ1386" s="42">
        <v>0</v>
      </c>
      <c r="AR1386" s="42">
        <v>0</v>
      </c>
      <c r="AS1386" s="42">
        <v>0</v>
      </c>
      <c r="AT1386" s="42">
        <v>0</v>
      </c>
      <c r="AU1386" s="42">
        <f t="shared" ref="AU1386:AU1449" si="4604">AP1386+AS1386+AT1386+AR1386+AQ1386</f>
        <v>4346.3999999999996</v>
      </c>
      <c r="AV1386" s="42">
        <f t="shared" ref="AV1386:AV1449" si="4605">T1386-AU1386</f>
        <v>0</v>
      </c>
      <c r="AW1386" s="42">
        <f t="shared" ref="AW1386:AW1449" si="4606">T1386+W1386+X1386+Y1386+Z1386</f>
        <v>4346.3999999999996</v>
      </c>
      <c r="AX1386" s="42">
        <f t="shared" ref="AX1386:AX1449" si="4607">U1386+AA1386+AB1386</f>
        <v>4346.3999999999996</v>
      </c>
      <c r="AY1386" s="42">
        <f t="shared" ref="AY1386:AY1449" si="4608">V1386+AC1386+AE1386+AD1386</f>
        <v>4346.3999999999996</v>
      </c>
      <c r="AZ1386" s="42"/>
      <c r="BA1386" s="43">
        <f t="shared" ref="BA1386:BA1449" si="4609">AL1386/AF1386*100</f>
        <v>100</v>
      </c>
      <c r="BB1386" s="44"/>
    </row>
    <row r="1387" spans="2:54" ht="46.8" x14ac:dyDescent="0.3">
      <c r="B1387" s="38" t="s">
        <v>562</v>
      </c>
      <c r="C1387" s="38" t="s">
        <v>189</v>
      </c>
      <c r="D1387" s="38" t="s">
        <v>189</v>
      </c>
      <c r="E1387" s="39" t="str">
        <f t="shared" si="4603"/>
        <v>0707</v>
      </c>
      <c r="F1387" s="38" t="s">
        <v>258</v>
      </c>
      <c r="G1387" s="39"/>
      <c r="H1387" s="40" t="s">
        <v>259</v>
      </c>
      <c r="I1387" s="18">
        <f t="shared" si="4566"/>
        <v>500</v>
      </c>
      <c r="J1387" s="18">
        <f t="shared" si="4567"/>
        <v>500</v>
      </c>
      <c r="K1387" s="18">
        <f t="shared" si="4568"/>
        <v>500</v>
      </c>
      <c r="L1387" s="18">
        <f t="shared" si="4569"/>
        <v>0</v>
      </c>
      <c r="M1387" s="18">
        <f t="shared" si="4570"/>
        <v>0</v>
      </c>
      <c r="N1387" s="18">
        <f t="shared" si="4571"/>
        <v>0</v>
      </c>
      <c r="O1387" s="18">
        <f t="shared" si="4572"/>
        <v>0</v>
      </c>
      <c r="P1387" s="18">
        <f t="shared" si="4573"/>
        <v>0</v>
      </c>
      <c r="Q1387" s="18">
        <f t="shared" si="4574"/>
        <v>0</v>
      </c>
      <c r="R1387" s="18">
        <f t="shared" si="4575"/>
        <v>0</v>
      </c>
      <c r="S1387" s="18">
        <f t="shared" si="4576"/>
        <v>0</v>
      </c>
      <c r="T1387" s="18">
        <f t="shared" si="4602"/>
        <v>500</v>
      </c>
      <c r="U1387" s="18">
        <f t="shared" si="4563"/>
        <v>500</v>
      </c>
      <c r="V1387" s="18">
        <f t="shared" si="4564"/>
        <v>500</v>
      </c>
      <c r="W1387" s="18">
        <f t="shared" si="4577"/>
        <v>0</v>
      </c>
      <c r="X1387" s="18">
        <f t="shared" si="4578"/>
        <v>0</v>
      </c>
      <c r="Y1387" s="18">
        <f t="shared" si="4579"/>
        <v>0</v>
      </c>
      <c r="Z1387" s="18">
        <f t="shared" si="4580"/>
        <v>0</v>
      </c>
      <c r="AA1387" s="18">
        <f t="shared" si="4581"/>
        <v>0</v>
      </c>
      <c r="AB1387" s="18">
        <f t="shared" si="4582"/>
        <v>0</v>
      </c>
      <c r="AC1387" s="18">
        <f t="shared" si="4583"/>
        <v>0</v>
      </c>
      <c r="AD1387" s="18">
        <f t="shared" si="4584"/>
        <v>0</v>
      </c>
      <c r="AE1387" s="18">
        <f t="shared" si="4585"/>
        <v>0</v>
      </c>
      <c r="AF1387" s="41">
        <f t="shared" si="4586"/>
        <v>500</v>
      </c>
      <c r="AG1387" s="41">
        <f t="shared" si="4587"/>
        <v>0</v>
      </c>
      <c r="AH1387" s="41">
        <f t="shared" si="4588"/>
        <v>0</v>
      </c>
      <c r="AI1387" s="41">
        <f t="shared" si="4589"/>
        <v>0</v>
      </c>
      <c r="AJ1387" s="41">
        <f t="shared" si="4590"/>
        <v>0</v>
      </c>
      <c r="AK1387" s="41">
        <f t="shared" si="4591"/>
        <v>0</v>
      </c>
      <c r="AL1387" s="41">
        <f t="shared" si="4592"/>
        <v>500</v>
      </c>
      <c r="AM1387" s="41">
        <f t="shared" si="4593"/>
        <v>0</v>
      </c>
      <c r="AN1387" s="41">
        <f t="shared" si="4594"/>
        <v>0</v>
      </c>
      <c r="AO1387" s="14">
        <f t="shared" si="4595"/>
        <v>500</v>
      </c>
      <c r="AP1387" s="42">
        <f t="shared" si="4596"/>
        <v>500</v>
      </c>
      <c r="AQ1387" s="42">
        <f t="shared" si="4597"/>
        <v>0</v>
      </c>
      <c r="AR1387" s="42">
        <f t="shared" si="4598"/>
        <v>0</v>
      </c>
      <c r="AS1387" s="42">
        <f t="shared" si="4599"/>
        <v>0</v>
      </c>
      <c r="AT1387" s="42">
        <f t="shared" si="4600"/>
        <v>0</v>
      </c>
      <c r="AU1387" s="42">
        <f t="shared" si="4604"/>
        <v>500</v>
      </c>
      <c r="AV1387" s="42">
        <f t="shared" si="4605"/>
        <v>0</v>
      </c>
      <c r="AW1387" s="42">
        <f t="shared" si="4606"/>
        <v>500</v>
      </c>
      <c r="AX1387" s="42">
        <f t="shared" si="4607"/>
        <v>500</v>
      </c>
      <c r="AY1387" s="42">
        <f t="shared" si="4608"/>
        <v>500</v>
      </c>
      <c r="AZ1387" s="42">
        <f t="shared" si="4601"/>
        <v>0</v>
      </c>
      <c r="BA1387" s="43">
        <f t="shared" si="4609"/>
        <v>100</v>
      </c>
      <c r="BB1387" s="20"/>
    </row>
    <row r="1388" spans="2:54" x14ac:dyDescent="0.3">
      <c r="B1388" s="38" t="s">
        <v>562</v>
      </c>
      <c r="C1388" s="38" t="s">
        <v>189</v>
      </c>
      <c r="D1388" s="38" t="s">
        <v>189</v>
      </c>
      <c r="E1388" s="39" t="str">
        <f t="shared" si="4603"/>
        <v>0707</v>
      </c>
      <c r="F1388" s="38" t="s">
        <v>260</v>
      </c>
      <c r="G1388" s="39"/>
      <c r="H1388" s="40" t="s">
        <v>49</v>
      </c>
      <c r="I1388" s="18">
        <f t="shared" si="4566"/>
        <v>500</v>
      </c>
      <c r="J1388" s="18">
        <f t="shared" si="4567"/>
        <v>500</v>
      </c>
      <c r="K1388" s="18">
        <f t="shared" si="4568"/>
        <v>500</v>
      </c>
      <c r="L1388" s="18">
        <f t="shared" si="4569"/>
        <v>0</v>
      </c>
      <c r="M1388" s="18">
        <f t="shared" si="4570"/>
        <v>0</v>
      </c>
      <c r="N1388" s="18">
        <f t="shared" si="4571"/>
        <v>0</v>
      </c>
      <c r="O1388" s="18">
        <f t="shared" si="4572"/>
        <v>0</v>
      </c>
      <c r="P1388" s="18">
        <f t="shared" si="4573"/>
        <v>0</v>
      </c>
      <c r="Q1388" s="18">
        <f t="shared" si="4574"/>
        <v>0</v>
      </c>
      <c r="R1388" s="18">
        <f t="shared" si="4575"/>
        <v>0</v>
      </c>
      <c r="S1388" s="18">
        <f t="shared" si="4576"/>
        <v>0</v>
      </c>
      <c r="T1388" s="18">
        <f t="shared" si="4602"/>
        <v>500</v>
      </c>
      <c r="U1388" s="18">
        <f t="shared" si="4563"/>
        <v>500</v>
      </c>
      <c r="V1388" s="18">
        <f t="shared" si="4564"/>
        <v>500</v>
      </c>
      <c r="W1388" s="18">
        <f t="shared" si="4577"/>
        <v>0</v>
      </c>
      <c r="X1388" s="18">
        <f t="shared" si="4578"/>
        <v>0</v>
      </c>
      <c r="Y1388" s="18">
        <f t="shared" si="4579"/>
        <v>0</v>
      </c>
      <c r="Z1388" s="18">
        <f t="shared" si="4580"/>
        <v>0</v>
      </c>
      <c r="AA1388" s="18">
        <f t="shared" si="4581"/>
        <v>0</v>
      </c>
      <c r="AB1388" s="18">
        <f t="shared" si="4582"/>
        <v>0</v>
      </c>
      <c r="AC1388" s="18">
        <f t="shared" si="4583"/>
        <v>0</v>
      </c>
      <c r="AD1388" s="18">
        <f t="shared" si="4584"/>
        <v>0</v>
      </c>
      <c r="AE1388" s="18">
        <f t="shared" si="4585"/>
        <v>0</v>
      </c>
      <c r="AF1388" s="41">
        <f t="shared" si="4586"/>
        <v>500</v>
      </c>
      <c r="AG1388" s="41">
        <f t="shared" si="4587"/>
        <v>0</v>
      </c>
      <c r="AH1388" s="41">
        <f t="shared" si="4588"/>
        <v>0</v>
      </c>
      <c r="AI1388" s="41">
        <f t="shared" si="4589"/>
        <v>0</v>
      </c>
      <c r="AJ1388" s="41">
        <f t="shared" si="4590"/>
        <v>0</v>
      </c>
      <c r="AK1388" s="41">
        <f t="shared" si="4591"/>
        <v>0</v>
      </c>
      <c r="AL1388" s="41">
        <f t="shared" si="4592"/>
        <v>500</v>
      </c>
      <c r="AM1388" s="41">
        <f t="shared" si="4593"/>
        <v>0</v>
      </c>
      <c r="AN1388" s="41">
        <f t="shared" si="4594"/>
        <v>0</v>
      </c>
      <c r="AO1388" s="42">
        <f t="shared" si="4595"/>
        <v>500</v>
      </c>
      <c r="AP1388" s="42">
        <f t="shared" si="4596"/>
        <v>500</v>
      </c>
      <c r="AQ1388" s="42">
        <f t="shared" si="4597"/>
        <v>0</v>
      </c>
      <c r="AR1388" s="42">
        <f t="shared" si="4598"/>
        <v>0</v>
      </c>
      <c r="AS1388" s="42">
        <f t="shared" si="4599"/>
        <v>0</v>
      </c>
      <c r="AT1388" s="42">
        <f t="shared" si="4600"/>
        <v>0</v>
      </c>
      <c r="AU1388" s="42">
        <f t="shared" si="4604"/>
        <v>500</v>
      </c>
      <c r="AV1388" s="42">
        <f t="shared" si="4605"/>
        <v>0</v>
      </c>
      <c r="AW1388" s="42">
        <f t="shared" si="4606"/>
        <v>500</v>
      </c>
      <c r="AX1388" s="42">
        <f t="shared" si="4607"/>
        <v>500</v>
      </c>
      <c r="AY1388" s="42">
        <f t="shared" si="4608"/>
        <v>500</v>
      </c>
      <c r="AZ1388" s="42">
        <f t="shared" si="4601"/>
        <v>0</v>
      </c>
      <c r="BA1388" s="43">
        <f t="shared" si="4609"/>
        <v>100</v>
      </c>
      <c r="BB1388" s="20"/>
    </row>
    <row r="1389" spans="2:54" ht="31.2" x14ac:dyDescent="0.3">
      <c r="B1389" s="38" t="s">
        <v>562</v>
      </c>
      <c r="C1389" s="38" t="s">
        <v>189</v>
      </c>
      <c r="D1389" s="38" t="s">
        <v>189</v>
      </c>
      <c r="E1389" s="39" t="str">
        <f t="shared" si="4603"/>
        <v>0707</v>
      </c>
      <c r="F1389" s="38" t="s">
        <v>299</v>
      </c>
      <c r="G1389" s="39"/>
      <c r="H1389" s="40" t="s">
        <v>300</v>
      </c>
      <c r="I1389" s="18">
        <f t="shared" si="4566"/>
        <v>500</v>
      </c>
      <c r="J1389" s="18">
        <f t="shared" si="4567"/>
        <v>500</v>
      </c>
      <c r="K1389" s="18">
        <f t="shared" si="4568"/>
        <v>500</v>
      </c>
      <c r="L1389" s="18">
        <f t="shared" si="4569"/>
        <v>0</v>
      </c>
      <c r="M1389" s="18">
        <f t="shared" si="4570"/>
        <v>0</v>
      </c>
      <c r="N1389" s="18">
        <f t="shared" si="4571"/>
        <v>0</v>
      </c>
      <c r="O1389" s="18">
        <f t="shared" si="4572"/>
        <v>0</v>
      </c>
      <c r="P1389" s="18">
        <f t="shared" si="4573"/>
        <v>0</v>
      </c>
      <c r="Q1389" s="18">
        <f t="shared" si="4574"/>
        <v>0</v>
      </c>
      <c r="R1389" s="18">
        <f t="shared" si="4575"/>
        <v>0</v>
      </c>
      <c r="S1389" s="18">
        <f t="shared" si="4576"/>
        <v>0</v>
      </c>
      <c r="T1389" s="18">
        <f t="shared" si="4602"/>
        <v>500</v>
      </c>
      <c r="U1389" s="18">
        <f t="shared" si="4563"/>
        <v>500</v>
      </c>
      <c r="V1389" s="18">
        <f t="shared" si="4564"/>
        <v>500</v>
      </c>
      <c r="W1389" s="18">
        <f t="shared" si="4577"/>
        <v>0</v>
      </c>
      <c r="X1389" s="18">
        <f t="shared" si="4578"/>
        <v>0</v>
      </c>
      <c r="Y1389" s="18">
        <f t="shared" si="4579"/>
        <v>0</v>
      </c>
      <c r="Z1389" s="18">
        <f t="shared" si="4580"/>
        <v>0</v>
      </c>
      <c r="AA1389" s="18">
        <f t="shared" si="4581"/>
        <v>0</v>
      </c>
      <c r="AB1389" s="18">
        <f t="shared" si="4582"/>
        <v>0</v>
      </c>
      <c r="AC1389" s="18">
        <f t="shared" si="4583"/>
        <v>0</v>
      </c>
      <c r="AD1389" s="18">
        <f t="shared" si="4584"/>
        <v>0</v>
      </c>
      <c r="AE1389" s="18">
        <f t="shared" si="4585"/>
        <v>0</v>
      </c>
      <c r="AF1389" s="41">
        <f t="shared" si="4586"/>
        <v>500</v>
      </c>
      <c r="AG1389" s="41">
        <f t="shared" si="4587"/>
        <v>0</v>
      </c>
      <c r="AH1389" s="41">
        <f t="shared" si="4588"/>
        <v>0</v>
      </c>
      <c r="AI1389" s="41">
        <f t="shared" si="4589"/>
        <v>0</v>
      </c>
      <c r="AJ1389" s="41">
        <f t="shared" si="4590"/>
        <v>0</v>
      </c>
      <c r="AK1389" s="41">
        <f t="shared" si="4591"/>
        <v>0</v>
      </c>
      <c r="AL1389" s="41">
        <f t="shared" si="4592"/>
        <v>500</v>
      </c>
      <c r="AM1389" s="41">
        <f t="shared" si="4593"/>
        <v>0</v>
      </c>
      <c r="AN1389" s="41">
        <f t="shared" si="4594"/>
        <v>0</v>
      </c>
      <c r="AO1389" s="14">
        <f t="shared" si="4595"/>
        <v>500</v>
      </c>
      <c r="AP1389" s="42">
        <f t="shared" si="4596"/>
        <v>500</v>
      </c>
      <c r="AQ1389" s="42">
        <f t="shared" si="4597"/>
        <v>0</v>
      </c>
      <c r="AR1389" s="42">
        <f t="shared" si="4598"/>
        <v>0</v>
      </c>
      <c r="AS1389" s="42">
        <f t="shared" si="4599"/>
        <v>0</v>
      </c>
      <c r="AT1389" s="42">
        <f t="shared" si="4600"/>
        <v>0</v>
      </c>
      <c r="AU1389" s="42">
        <f t="shared" si="4604"/>
        <v>500</v>
      </c>
      <c r="AV1389" s="42">
        <f t="shared" si="4605"/>
        <v>0</v>
      </c>
      <c r="AW1389" s="42">
        <f t="shared" si="4606"/>
        <v>500</v>
      </c>
      <c r="AX1389" s="42">
        <f t="shared" si="4607"/>
        <v>500</v>
      </c>
      <c r="AY1389" s="42">
        <f t="shared" si="4608"/>
        <v>500</v>
      </c>
      <c r="AZ1389" s="42">
        <f t="shared" si="4601"/>
        <v>0</v>
      </c>
      <c r="BA1389" s="43">
        <f t="shared" si="4609"/>
        <v>100</v>
      </c>
      <c r="BB1389" s="20"/>
    </row>
    <row r="1390" spans="2:54" ht="46.8" x14ac:dyDescent="0.3">
      <c r="B1390" s="38" t="s">
        <v>562</v>
      </c>
      <c r="C1390" s="38" t="s">
        <v>189</v>
      </c>
      <c r="D1390" s="38" t="s">
        <v>189</v>
      </c>
      <c r="E1390" s="39" t="str">
        <f t="shared" si="4603"/>
        <v>0707</v>
      </c>
      <c r="F1390" s="38" t="s">
        <v>542</v>
      </c>
      <c r="G1390" s="39"/>
      <c r="H1390" s="40" t="s">
        <v>543</v>
      </c>
      <c r="I1390" s="18">
        <f t="shared" si="4566"/>
        <v>500</v>
      </c>
      <c r="J1390" s="18">
        <f t="shared" si="4567"/>
        <v>500</v>
      </c>
      <c r="K1390" s="18">
        <f t="shared" si="4568"/>
        <v>500</v>
      </c>
      <c r="L1390" s="18">
        <f t="shared" si="4569"/>
        <v>0</v>
      </c>
      <c r="M1390" s="18">
        <f t="shared" si="4570"/>
        <v>0</v>
      </c>
      <c r="N1390" s="18">
        <f t="shared" si="4571"/>
        <v>0</v>
      </c>
      <c r="O1390" s="18">
        <f t="shared" si="4572"/>
        <v>0</v>
      </c>
      <c r="P1390" s="18">
        <f t="shared" si="4573"/>
        <v>0</v>
      </c>
      <c r="Q1390" s="18">
        <f t="shared" si="4574"/>
        <v>0</v>
      </c>
      <c r="R1390" s="18">
        <f t="shared" si="4575"/>
        <v>0</v>
      </c>
      <c r="S1390" s="18">
        <f t="shared" si="4576"/>
        <v>0</v>
      </c>
      <c r="T1390" s="18">
        <f t="shared" si="4602"/>
        <v>500</v>
      </c>
      <c r="U1390" s="18">
        <f t="shared" si="4563"/>
        <v>500</v>
      </c>
      <c r="V1390" s="18">
        <f t="shared" si="4564"/>
        <v>500</v>
      </c>
      <c r="W1390" s="18">
        <f t="shared" si="4577"/>
        <v>0</v>
      </c>
      <c r="X1390" s="18">
        <f t="shared" si="4578"/>
        <v>0</v>
      </c>
      <c r="Y1390" s="18">
        <f t="shared" si="4579"/>
        <v>0</v>
      </c>
      <c r="Z1390" s="18">
        <f t="shared" si="4580"/>
        <v>0</v>
      </c>
      <c r="AA1390" s="18">
        <f t="shared" si="4581"/>
        <v>0</v>
      </c>
      <c r="AB1390" s="18">
        <f t="shared" si="4582"/>
        <v>0</v>
      </c>
      <c r="AC1390" s="18">
        <f t="shared" si="4583"/>
        <v>0</v>
      </c>
      <c r="AD1390" s="18">
        <f t="shared" si="4584"/>
        <v>0</v>
      </c>
      <c r="AE1390" s="18">
        <f t="shared" si="4585"/>
        <v>0</v>
      </c>
      <c r="AF1390" s="41">
        <f t="shared" si="4586"/>
        <v>500</v>
      </c>
      <c r="AG1390" s="41">
        <f t="shared" si="4587"/>
        <v>0</v>
      </c>
      <c r="AH1390" s="41">
        <f t="shared" si="4588"/>
        <v>0</v>
      </c>
      <c r="AI1390" s="41">
        <f t="shared" si="4589"/>
        <v>0</v>
      </c>
      <c r="AJ1390" s="41">
        <f t="shared" si="4590"/>
        <v>0</v>
      </c>
      <c r="AK1390" s="41">
        <f t="shared" si="4591"/>
        <v>0</v>
      </c>
      <c r="AL1390" s="41">
        <f t="shared" si="4592"/>
        <v>500</v>
      </c>
      <c r="AM1390" s="41">
        <f t="shared" si="4593"/>
        <v>0</v>
      </c>
      <c r="AN1390" s="41">
        <f t="shared" si="4594"/>
        <v>0</v>
      </c>
      <c r="AO1390" s="42">
        <f t="shared" si="4595"/>
        <v>500</v>
      </c>
      <c r="AP1390" s="42">
        <f t="shared" si="4596"/>
        <v>500</v>
      </c>
      <c r="AQ1390" s="42">
        <f t="shared" si="4597"/>
        <v>0</v>
      </c>
      <c r="AR1390" s="42">
        <f t="shared" si="4598"/>
        <v>0</v>
      </c>
      <c r="AS1390" s="42">
        <f t="shared" si="4599"/>
        <v>0</v>
      </c>
      <c r="AT1390" s="42">
        <f t="shared" si="4600"/>
        <v>0</v>
      </c>
      <c r="AU1390" s="42">
        <f t="shared" si="4604"/>
        <v>500</v>
      </c>
      <c r="AV1390" s="42">
        <f t="shared" si="4605"/>
        <v>0</v>
      </c>
      <c r="AW1390" s="42">
        <f t="shared" si="4606"/>
        <v>500</v>
      </c>
      <c r="AX1390" s="42">
        <f t="shared" si="4607"/>
        <v>500</v>
      </c>
      <c r="AY1390" s="42">
        <f t="shared" si="4608"/>
        <v>500</v>
      </c>
      <c r="AZ1390" s="42">
        <f t="shared" si="4601"/>
        <v>0</v>
      </c>
      <c r="BA1390" s="43">
        <f t="shared" si="4609"/>
        <v>100</v>
      </c>
      <c r="BB1390" s="20"/>
    </row>
    <row r="1391" spans="2:54" ht="31.2" x14ac:dyDescent="0.3">
      <c r="B1391" s="38" t="s">
        <v>562</v>
      </c>
      <c r="C1391" s="38" t="s">
        <v>189</v>
      </c>
      <c r="D1391" s="38" t="s">
        <v>189</v>
      </c>
      <c r="E1391" s="39" t="str">
        <f t="shared" si="4603"/>
        <v>0707</v>
      </c>
      <c r="F1391" s="38" t="s">
        <v>542</v>
      </c>
      <c r="G1391" s="38" t="s">
        <v>54</v>
      </c>
      <c r="H1391" s="40" t="s">
        <v>55</v>
      </c>
      <c r="I1391" s="18">
        <v>500</v>
      </c>
      <c r="J1391" s="18">
        <v>500</v>
      </c>
      <c r="K1391" s="18">
        <v>500</v>
      </c>
      <c r="L1391" s="18"/>
      <c r="M1391" s="18"/>
      <c r="N1391" s="18"/>
      <c r="O1391" s="18">
        <v>0</v>
      </c>
      <c r="P1391" s="18">
        <v>0</v>
      </c>
      <c r="Q1391" s="18">
        <v>0</v>
      </c>
      <c r="R1391" s="18">
        <v>0</v>
      </c>
      <c r="S1391" s="18"/>
      <c r="T1391" s="18">
        <f t="shared" si="4602"/>
        <v>500</v>
      </c>
      <c r="U1391" s="18">
        <f t="shared" si="4563"/>
        <v>500</v>
      </c>
      <c r="V1391" s="18">
        <f t="shared" si="4564"/>
        <v>500</v>
      </c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41">
        <v>500</v>
      </c>
      <c r="AG1391" s="41"/>
      <c r="AH1391" s="41">
        <v>0</v>
      </c>
      <c r="AI1391" s="41">
        <v>0</v>
      </c>
      <c r="AJ1391" s="41">
        <v>0</v>
      </c>
      <c r="AK1391" s="41">
        <v>0</v>
      </c>
      <c r="AL1391" s="41">
        <v>500</v>
      </c>
      <c r="AM1391" s="41">
        <v>0</v>
      </c>
      <c r="AN1391" s="41">
        <v>0</v>
      </c>
      <c r="AO1391" s="14">
        <v>500</v>
      </c>
      <c r="AP1391" s="42">
        <v>500</v>
      </c>
      <c r="AQ1391" s="42">
        <v>0</v>
      </c>
      <c r="AR1391" s="42">
        <v>0</v>
      </c>
      <c r="AS1391" s="42">
        <v>0</v>
      </c>
      <c r="AT1391" s="42">
        <v>0</v>
      </c>
      <c r="AU1391" s="42">
        <f t="shared" si="4604"/>
        <v>500</v>
      </c>
      <c r="AV1391" s="42">
        <f t="shared" si="4605"/>
        <v>0</v>
      </c>
      <c r="AW1391" s="42">
        <f t="shared" si="4606"/>
        <v>500</v>
      </c>
      <c r="AX1391" s="42">
        <f t="shared" si="4607"/>
        <v>500</v>
      </c>
      <c r="AY1391" s="42">
        <f t="shared" si="4608"/>
        <v>500</v>
      </c>
      <c r="AZ1391" s="42"/>
      <c r="BA1391" s="43">
        <f t="shared" si="4609"/>
        <v>100</v>
      </c>
      <c r="BB1391" s="44"/>
    </row>
    <row r="1392" spans="2:54" s="21" customFormat="1" x14ac:dyDescent="0.3">
      <c r="B1392" s="22" t="s">
        <v>562</v>
      </c>
      <c r="C1392" s="22" t="s">
        <v>103</v>
      </c>
      <c r="D1392" s="22"/>
      <c r="E1392" s="23" t="str">
        <f t="shared" si="4603"/>
        <v>08</v>
      </c>
      <c r="F1392" s="22"/>
      <c r="G1392" s="22"/>
      <c r="H1392" s="24" t="s">
        <v>104</v>
      </c>
      <c r="I1392" s="25">
        <f t="shared" si="4566"/>
        <v>2115</v>
      </c>
      <c r="J1392" s="25">
        <f t="shared" si="4567"/>
        <v>3378</v>
      </c>
      <c r="K1392" s="25">
        <f t="shared" si="4568"/>
        <v>1788</v>
      </c>
      <c r="L1392" s="25">
        <f t="shared" si="4569"/>
        <v>0</v>
      </c>
      <c r="M1392" s="25">
        <f t="shared" si="4570"/>
        <v>0</v>
      </c>
      <c r="N1392" s="25">
        <f t="shared" si="4571"/>
        <v>0</v>
      </c>
      <c r="O1392" s="25">
        <f t="shared" si="4572"/>
        <v>0</v>
      </c>
      <c r="P1392" s="25">
        <f t="shared" si="4573"/>
        <v>0</v>
      </c>
      <c r="Q1392" s="25">
        <f t="shared" si="4574"/>
        <v>0</v>
      </c>
      <c r="R1392" s="25">
        <f t="shared" si="4575"/>
        <v>0</v>
      </c>
      <c r="S1392" s="25">
        <f t="shared" si="4576"/>
        <v>303.39999999999998</v>
      </c>
      <c r="T1392" s="25">
        <f t="shared" si="4602"/>
        <v>2418.4</v>
      </c>
      <c r="U1392" s="25">
        <f t="shared" si="4563"/>
        <v>3378</v>
      </c>
      <c r="V1392" s="25">
        <f t="shared" si="4564"/>
        <v>1788</v>
      </c>
      <c r="W1392" s="25">
        <f t="shared" si="4577"/>
        <v>0</v>
      </c>
      <c r="X1392" s="25">
        <f t="shared" si="4578"/>
        <v>0</v>
      </c>
      <c r="Y1392" s="25">
        <f t="shared" si="4579"/>
        <v>0</v>
      </c>
      <c r="Z1392" s="25">
        <f t="shared" si="4580"/>
        <v>303.39999999999998</v>
      </c>
      <c r="AA1392" s="25">
        <f t="shared" si="4581"/>
        <v>0</v>
      </c>
      <c r="AB1392" s="25">
        <f t="shared" si="4582"/>
        <v>0</v>
      </c>
      <c r="AC1392" s="25">
        <f t="shared" si="4583"/>
        <v>0</v>
      </c>
      <c r="AD1392" s="25">
        <f t="shared" si="4584"/>
        <v>0</v>
      </c>
      <c r="AE1392" s="25">
        <f t="shared" si="4585"/>
        <v>0</v>
      </c>
      <c r="AF1392" s="26">
        <f t="shared" si="4586"/>
        <v>4633.9977899999994</v>
      </c>
      <c r="AG1392" s="26">
        <f t="shared" si="4587"/>
        <v>0</v>
      </c>
      <c r="AH1392" s="26">
        <f t="shared" si="4588"/>
        <v>0</v>
      </c>
      <c r="AI1392" s="26">
        <f t="shared" si="4589"/>
        <v>0</v>
      </c>
      <c r="AJ1392" s="26">
        <f t="shared" si="4590"/>
        <v>0</v>
      </c>
      <c r="AK1392" s="26">
        <f t="shared" si="4591"/>
        <v>0</v>
      </c>
      <c r="AL1392" s="26">
        <f t="shared" si="4592"/>
        <v>4630.9973100000007</v>
      </c>
      <c r="AM1392" s="26">
        <f t="shared" si="4593"/>
        <v>0</v>
      </c>
      <c r="AN1392" s="26">
        <f t="shared" si="4594"/>
        <v>0</v>
      </c>
      <c r="AO1392" s="27">
        <f t="shared" si="4595"/>
        <v>2254.6</v>
      </c>
      <c r="AP1392" s="27">
        <f t="shared" si="4596"/>
        <v>4573.9977899999994</v>
      </c>
      <c r="AQ1392" s="27">
        <f t="shared" si="4597"/>
        <v>0</v>
      </c>
      <c r="AR1392" s="27">
        <f t="shared" si="4598"/>
        <v>0</v>
      </c>
      <c r="AS1392" s="27">
        <f t="shared" si="4599"/>
        <v>0</v>
      </c>
      <c r="AT1392" s="27">
        <f t="shared" si="4600"/>
        <v>0</v>
      </c>
      <c r="AU1392" s="27">
        <f t="shared" si="4604"/>
        <v>4573.9977899999994</v>
      </c>
      <c r="AV1392" s="27">
        <f t="shared" si="4605"/>
        <v>-2155.5977899999993</v>
      </c>
      <c r="AW1392" s="27">
        <f t="shared" si="4606"/>
        <v>2721.8</v>
      </c>
      <c r="AX1392" s="27">
        <f t="shared" si="4607"/>
        <v>3378</v>
      </c>
      <c r="AY1392" s="27">
        <f t="shared" si="4608"/>
        <v>1788</v>
      </c>
      <c r="AZ1392" s="27">
        <f t="shared" si="4601"/>
        <v>0</v>
      </c>
      <c r="BA1392" s="28">
        <f t="shared" si="4609"/>
        <v>99.935250724407481</v>
      </c>
      <c r="BB1392" s="20"/>
    </row>
    <row r="1393" spans="2:54" s="30" customFormat="1" x14ac:dyDescent="0.3">
      <c r="B1393" s="31" t="s">
        <v>562</v>
      </c>
      <c r="C1393" s="31" t="s">
        <v>103</v>
      </c>
      <c r="D1393" s="31" t="s">
        <v>42</v>
      </c>
      <c r="E1393" s="29" t="str">
        <f t="shared" si="4603"/>
        <v>0801</v>
      </c>
      <c r="F1393" s="31"/>
      <c r="G1393" s="31"/>
      <c r="H1393" s="32" t="s">
        <v>105</v>
      </c>
      <c r="I1393" s="33">
        <f t="shared" si="4566"/>
        <v>2115</v>
      </c>
      <c r="J1393" s="33">
        <f t="shared" si="4567"/>
        <v>3378</v>
      </c>
      <c r="K1393" s="33">
        <f t="shared" si="4568"/>
        <v>1788</v>
      </c>
      <c r="L1393" s="33">
        <f t="shared" si="4569"/>
        <v>0</v>
      </c>
      <c r="M1393" s="33">
        <f t="shared" si="4570"/>
        <v>0</v>
      </c>
      <c r="N1393" s="33">
        <f t="shared" si="4571"/>
        <v>0</v>
      </c>
      <c r="O1393" s="33">
        <f>O1394+O1399</f>
        <v>0</v>
      </c>
      <c r="P1393" s="33">
        <f>P1394+P1399</f>
        <v>0</v>
      </c>
      <c r="Q1393" s="33">
        <f>Q1394+Q1399</f>
        <v>0</v>
      </c>
      <c r="R1393" s="33">
        <f>R1394+R1399</f>
        <v>0</v>
      </c>
      <c r="S1393" s="33">
        <f>S1394+S1399</f>
        <v>303.39999999999998</v>
      </c>
      <c r="T1393" s="33">
        <f t="shared" si="4602"/>
        <v>2418.4</v>
      </c>
      <c r="U1393" s="33">
        <f t="shared" si="4563"/>
        <v>3378</v>
      </c>
      <c r="V1393" s="33">
        <f t="shared" si="4564"/>
        <v>1788</v>
      </c>
      <c r="W1393" s="33">
        <f t="shared" ref="W1393:AT1393" si="4610">W1394+W1399</f>
        <v>0</v>
      </c>
      <c r="X1393" s="33">
        <f t="shared" si="4610"/>
        <v>0</v>
      </c>
      <c r="Y1393" s="33">
        <f t="shared" si="4610"/>
        <v>0</v>
      </c>
      <c r="Z1393" s="33">
        <f t="shared" si="4610"/>
        <v>303.39999999999998</v>
      </c>
      <c r="AA1393" s="33">
        <f t="shared" si="4610"/>
        <v>0</v>
      </c>
      <c r="AB1393" s="33">
        <f t="shared" si="4610"/>
        <v>0</v>
      </c>
      <c r="AC1393" s="33">
        <f t="shared" si="4610"/>
        <v>0</v>
      </c>
      <c r="AD1393" s="33">
        <f t="shared" si="4610"/>
        <v>0</v>
      </c>
      <c r="AE1393" s="33">
        <f t="shared" si="4610"/>
        <v>0</v>
      </c>
      <c r="AF1393" s="34">
        <f t="shared" si="4610"/>
        <v>4633.9977899999994</v>
      </c>
      <c r="AG1393" s="34">
        <f t="shared" si="4610"/>
        <v>0</v>
      </c>
      <c r="AH1393" s="34">
        <f t="shared" si="4610"/>
        <v>0</v>
      </c>
      <c r="AI1393" s="34">
        <f t="shared" si="4610"/>
        <v>0</v>
      </c>
      <c r="AJ1393" s="34">
        <f t="shared" si="4610"/>
        <v>0</v>
      </c>
      <c r="AK1393" s="34">
        <f t="shared" si="4610"/>
        <v>0</v>
      </c>
      <c r="AL1393" s="34">
        <f t="shared" si="4610"/>
        <v>4630.9973100000007</v>
      </c>
      <c r="AM1393" s="34">
        <f t="shared" si="4610"/>
        <v>0</v>
      </c>
      <c r="AN1393" s="34">
        <f t="shared" si="4610"/>
        <v>0</v>
      </c>
      <c r="AO1393" s="35">
        <f t="shared" si="4610"/>
        <v>2254.6</v>
      </c>
      <c r="AP1393" s="36">
        <f t="shared" si="4610"/>
        <v>4573.9977899999994</v>
      </c>
      <c r="AQ1393" s="36">
        <f t="shared" si="4610"/>
        <v>0</v>
      </c>
      <c r="AR1393" s="36">
        <f t="shared" si="4610"/>
        <v>0</v>
      </c>
      <c r="AS1393" s="36">
        <f t="shared" si="4610"/>
        <v>0</v>
      </c>
      <c r="AT1393" s="36">
        <f t="shared" si="4610"/>
        <v>0</v>
      </c>
      <c r="AU1393" s="36">
        <f t="shared" si="4604"/>
        <v>4573.9977899999994</v>
      </c>
      <c r="AV1393" s="36">
        <f t="shared" si="4605"/>
        <v>-2155.5977899999993</v>
      </c>
      <c r="AW1393" s="36">
        <f t="shared" si="4606"/>
        <v>2721.8</v>
      </c>
      <c r="AX1393" s="36">
        <f t="shared" si="4607"/>
        <v>3378</v>
      </c>
      <c r="AY1393" s="36">
        <f t="shared" si="4608"/>
        <v>1788</v>
      </c>
      <c r="AZ1393" s="36">
        <f>AZ1394+AZ1399</f>
        <v>0</v>
      </c>
      <c r="BA1393" s="37">
        <f t="shared" si="4609"/>
        <v>99.935250724407481</v>
      </c>
      <c r="BB1393" s="20"/>
    </row>
    <row r="1394" spans="2:54" ht="31.2" x14ac:dyDescent="0.3">
      <c r="B1394" s="38" t="s">
        <v>562</v>
      </c>
      <c r="C1394" s="38" t="s">
        <v>103</v>
      </c>
      <c r="D1394" s="38" t="s">
        <v>42</v>
      </c>
      <c r="E1394" s="39" t="str">
        <f t="shared" si="4603"/>
        <v>0801</v>
      </c>
      <c r="F1394" s="38" t="s">
        <v>106</v>
      </c>
      <c r="G1394" s="39"/>
      <c r="H1394" s="40" t="s">
        <v>107</v>
      </c>
      <c r="I1394" s="18">
        <f t="shared" si="4566"/>
        <v>2115</v>
      </c>
      <c r="J1394" s="18">
        <f t="shared" si="4567"/>
        <v>3378</v>
      </c>
      <c r="K1394" s="18">
        <f t="shared" si="4568"/>
        <v>1788</v>
      </c>
      <c r="L1394" s="18">
        <f t="shared" si="4569"/>
        <v>0</v>
      </c>
      <c r="M1394" s="18">
        <f t="shared" si="4570"/>
        <v>0</v>
      </c>
      <c r="N1394" s="18">
        <f t="shared" si="4571"/>
        <v>0</v>
      </c>
      <c r="O1394" s="18">
        <f t="shared" ref="O1394:O1399" si="4611">O1395</f>
        <v>0</v>
      </c>
      <c r="P1394" s="18">
        <f t="shared" ref="P1394:P1399" si="4612">P1395</f>
        <v>0</v>
      </c>
      <c r="Q1394" s="18">
        <f t="shared" ref="Q1394:Q1399" si="4613">Q1395</f>
        <v>0</v>
      </c>
      <c r="R1394" s="18">
        <f t="shared" ref="R1394:R1399" si="4614">R1395</f>
        <v>0</v>
      </c>
      <c r="S1394" s="18">
        <f t="shared" ref="S1394:S1399" si="4615">S1395</f>
        <v>300</v>
      </c>
      <c r="T1394" s="18">
        <f t="shared" si="4602"/>
        <v>2415</v>
      </c>
      <c r="U1394" s="18">
        <f t="shared" si="4563"/>
        <v>3378</v>
      </c>
      <c r="V1394" s="18">
        <f t="shared" si="4564"/>
        <v>1788</v>
      </c>
      <c r="W1394" s="18">
        <f t="shared" ref="W1394:W1397" si="4616">W1395</f>
        <v>0</v>
      </c>
      <c r="X1394" s="18">
        <f t="shared" ref="X1394:X1397" si="4617">X1395</f>
        <v>0</v>
      </c>
      <c r="Y1394" s="18">
        <f t="shared" ref="Y1394:Y1397" si="4618">Y1395</f>
        <v>0</v>
      </c>
      <c r="Z1394" s="18">
        <f t="shared" ref="Z1394:Z1397" si="4619">Z1395</f>
        <v>300</v>
      </c>
      <c r="AA1394" s="18">
        <f t="shared" ref="AA1394:AA1397" si="4620">AA1395</f>
        <v>0</v>
      </c>
      <c r="AB1394" s="18">
        <f t="shared" ref="AB1394:AB1397" si="4621">AB1395</f>
        <v>0</v>
      </c>
      <c r="AC1394" s="18">
        <f t="shared" ref="AC1394:AC1397" si="4622">AC1395</f>
        <v>0</v>
      </c>
      <c r="AD1394" s="18">
        <f t="shared" ref="AD1394:AD1397" si="4623">AD1395</f>
        <v>0</v>
      </c>
      <c r="AE1394" s="18"/>
      <c r="AF1394" s="41">
        <f t="shared" ref="AF1394:AF1399" si="4624">AF1395</f>
        <v>2415</v>
      </c>
      <c r="AG1394" s="41">
        <f t="shared" ref="AG1394:AG1399" si="4625">AG1395</f>
        <v>0</v>
      </c>
      <c r="AH1394" s="41">
        <f t="shared" ref="AH1394:AH1399" si="4626">AH1395</f>
        <v>0</v>
      </c>
      <c r="AI1394" s="41">
        <f t="shared" ref="AI1394:AI1399" si="4627">AI1395</f>
        <v>0</v>
      </c>
      <c r="AJ1394" s="41">
        <f t="shared" ref="AJ1394:AJ1399" si="4628">AJ1395</f>
        <v>0</v>
      </c>
      <c r="AK1394" s="41">
        <f t="shared" ref="AK1394:AK1399" si="4629">AK1395</f>
        <v>0</v>
      </c>
      <c r="AL1394" s="41">
        <f t="shared" ref="AL1394:AL1399" si="4630">AL1395</f>
        <v>2415</v>
      </c>
      <c r="AM1394" s="41">
        <f t="shared" ref="AM1394:AM1399" si="4631">AM1395</f>
        <v>0</v>
      </c>
      <c r="AN1394" s="41">
        <f t="shared" ref="AN1394:AN1399" si="4632">AN1395</f>
        <v>0</v>
      </c>
      <c r="AO1394" s="42">
        <f t="shared" ref="AO1394:AO1399" si="4633">AO1395</f>
        <v>1397.6</v>
      </c>
      <c r="AP1394" s="42">
        <f t="shared" ref="AP1394:AP1399" si="4634">AP1395</f>
        <v>2415</v>
      </c>
      <c r="AQ1394" s="42">
        <f t="shared" ref="AQ1394:AQ1399" si="4635">AQ1395</f>
        <v>0</v>
      </c>
      <c r="AR1394" s="42">
        <f t="shared" ref="AR1394:AR1399" si="4636">AR1395</f>
        <v>0</v>
      </c>
      <c r="AS1394" s="42">
        <f t="shared" ref="AS1394:AS1399" si="4637">AS1395</f>
        <v>0</v>
      </c>
      <c r="AT1394" s="42">
        <f t="shared" ref="AT1394:AT1399" si="4638">AT1395</f>
        <v>0</v>
      </c>
      <c r="AU1394" s="42">
        <f t="shared" si="4604"/>
        <v>2415</v>
      </c>
      <c r="AV1394" s="42">
        <f t="shared" si="4605"/>
        <v>0</v>
      </c>
      <c r="AW1394" s="42">
        <f t="shared" si="4606"/>
        <v>2715</v>
      </c>
      <c r="AX1394" s="42">
        <f t="shared" si="4607"/>
        <v>3378</v>
      </c>
      <c r="AY1394" s="42">
        <f t="shared" si="4608"/>
        <v>1788</v>
      </c>
      <c r="AZ1394" s="42">
        <f t="shared" ref="AZ1394:AZ1397" si="4639">AZ1395</f>
        <v>0</v>
      </c>
      <c r="BA1394" s="43">
        <f t="shared" si="4609"/>
        <v>100</v>
      </c>
      <c r="BB1394" s="20"/>
    </row>
    <row r="1395" spans="2:54" x14ac:dyDescent="0.3">
      <c r="B1395" s="38" t="s">
        <v>562</v>
      </c>
      <c r="C1395" s="38" t="s">
        <v>103</v>
      </c>
      <c r="D1395" s="38" t="s">
        <v>42</v>
      </c>
      <c r="E1395" s="39" t="str">
        <f t="shared" si="4603"/>
        <v>0801</v>
      </c>
      <c r="F1395" s="38" t="s">
        <v>164</v>
      </c>
      <c r="G1395" s="39"/>
      <c r="H1395" s="40" t="s">
        <v>49</v>
      </c>
      <c r="I1395" s="18">
        <f t="shared" si="4566"/>
        <v>2115</v>
      </c>
      <c r="J1395" s="18">
        <f t="shared" si="4567"/>
        <v>3378</v>
      </c>
      <c r="K1395" s="18">
        <f t="shared" si="4568"/>
        <v>1788</v>
      </c>
      <c r="L1395" s="18">
        <f t="shared" si="4569"/>
        <v>0</v>
      </c>
      <c r="M1395" s="18">
        <f t="shared" si="4570"/>
        <v>0</v>
      </c>
      <c r="N1395" s="18">
        <f t="shared" si="4571"/>
        <v>0</v>
      </c>
      <c r="O1395" s="18">
        <f t="shared" si="4611"/>
        <v>0</v>
      </c>
      <c r="P1395" s="18">
        <f t="shared" si="4612"/>
        <v>0</v>
      </c>
      <c r="Q1395" s="18">
        <f t="shared" si="4613"/>
        <v>0</v>
      </c>
      <c r="R1395" s="18">
        <f t="shared" si="4614"/>
        <v>0</v>
      </c>
      <c r="S1395" s="18">
        <f t="shared" si="4615"/>
        <v>300</v>
      </c>
      <c r="T1395" s="18">
        <f t="shared" si="4602"/>
        <v>2415</v>
      </c>
      <c r="U1395" s="18">
        <f t="shared" si="4563"/>
        <v>3378</v>
      </c>
      <c r="V1395" s="18">
        <f t="shared" si="4564"/>
        <v>1788</v>
      </c>
      <c r="W1395" s="18">
        <f t="shared" si="4616"/>
        <v>0</v>
      </c>
      <c r="X1395" s="18">
        <f t="shared" si="4617"/>
        <v>0</v>
      </c>
      <c r="Y1395" s="18">
        <f t="shared" si="4618"/>
        <v>0</v>
      </c>
      <c r="Z1395" s="18">
        <f t="shared" si="4619"/>
        <v>300</v>
      </c>
      <c r="AA1395" s="18">
        <f t="shared" si="4620"/>
        <v>0</v>
      </c>
      <c r="AB1395" s="18">
        <f t="shared" si="4621"/>
        <v>0</v>
      </c>
      <c r="AC1395" s="18">
        <f t="shared" si="4622"/>
        <v>0</v>
      </c>
      <c r="AD1395" s="18">
        <f t="shared" si="4623"/>
        <v>0</v>
      </c>
      <c r="AE1395" s="18"/>
      <c r="AF1395" s="41">
        <f t="shared" si="4624"/>
        <v>2415</v>
      </c>
      <c r="AG1395" s="41">
        <f t="shared" si="4625"/>
        <v>0</v>
      </c>
      <c r="AH1395" s="41">
        <f t="shared" si="4626"/>
        <v>0</v>
      </c>
      <c r="AI1395" s="41">
        <f t="shared" si="4627"/>
        <v>0</v>
      </c>
      <c r="AJ1395" s="41">
        <f t="shared" si="4628"/>
        <v>0</v>
      </c>
      <c r="AK1395" s="41">
        <f t="shared" si="4629"/>
        <v>0</v>
      </c>
      <c r="AL1395" s="41">
        <f t="shared" si="4630"/>
        <v>2415</v>
      </c>
      <c r="AM1395" s="41">
        <f t="shared" si="4631"/>
        <v>0</v>
      </c>
      <c r="AN1395" s="41">
        <f t="shared" si="4632"/>
        <v>0</v>
      </c>
      <c r="AO1395" s="14">
        <f t="shared" si="4633"/>
        <v>1397.6</v>
      </c>
      <c r="AP1395" s="42">
        <f t="shared" si="4634"/>
        <v>2415</v>
      </c>
      <c r="AQ1395" s="42">
        <f t="shared" si="4635"/>
        <v>0</v>
      </c>
      <c r="AR1395" s="42">
        <f t="shared" si="4636"/>
        <v>0</v>
      </c>
      <c r="AS1395" s="42">
        <f t="shared" si="4637"/>
        <v>0</v>
      </c>
      <c r="AT1395" s="42">
        <f t="shared" si="4638"/>
        <v>0</v>
      </c>
      <c r="AU1395" s="42">
        <f t="shared" si="4604"/>
        <v>2415</v>
      </c>
      <c r="AV1395" s="42">
        <f t="shared" si="4605"/>
        <v>0</v>
      </c>
      <c r="AW1395" s="42">
        <f t="shared" si="4606"/>
        <v>2715</v>
      </c>
      <c r="AX1395" s="42">
        <f t="shared" si="4607"/>
        <v>3378</v>
      </c>
      <c r="AY1395" s="42">
        <f t="shared" si="4608"/>
        <v>1788</v>
      </c>
      <c r="AZ1395" s="42">
        <f t="shared" si="4639"/>
        <v>0</v>
      </c>
      <c r="BA1395" s="43">
        <f t="shared" si="4609"/>
        <v>100</v>
      </c>
      <c r="BB1395" s="20"/>
    </row>
    <row r="1396" spans="2:54" ht="31.2" x14ac:dyDescent="0.3">
      <c r="B1396" s="38" t="s">
        <v>562</v>
      </c>
      <c r="C1396" s="38" t="s">
        <v>103</v>
      </c>
      <c r="D1396" s="38" t="s">
        <v>42</v>
      </c>
      <c r="E1396" s="39" t="str">
        <f t="shared" si="4603"/>
        <v>0801</v>
      </c>
      <c r="F1396" s="38" t="s">
        <v>165</v>
      </c>
      <c r="G1396" s="39"/>
      <c r="H1396" s="40" t="s">
        <v>166</v>
      </c>
      <c r="I1396" s="18">
        <f t="shared" si="4566"/>
        <v>2115</v>
      </c>
      <c r="J1396" s="18">
        <f t="shared" si="4567"/>
        <v>3378</v>
      </c>
      <c r="K1396" s="18">
        <f t="shared" si="4568"/>
        <v>1788</v>
      </c>
      <c r="L1396" s="18">
        <f t="shared" si="4569"/>
        <v>0</v>
      </c>
      <c r="M1396" s="18">
        <f t="shared" si="4570"/>
        <v>0</v>
      </c>
      <c r="N1396" s="18">
        <f t="shared" si="4571"/>
        <v>0</v>
      </c>
      <c r="O1396" s="18">
        <f t="shared" si="4611"/>
        <v>0</v>
      </c>
      <c r="P1396" s="18">
        <f t="shared" si="4612"/>
        <v>0</v>
      </c>
      <c r="Q1396" s="18">
        <f t="shared" si="4613"/>
        <v>0</v>
      </c>
      <c r="R1396" s="18">
        <f t="shared" si="4614"/>
        <v>0</v>
      </c>
      <c r="S1396" s="18">
        <f t="shared" si="4615"/>
        <v>300</v>
      </c>
      <c r="T1396" s="18">
        <f t="shared" si="4602"/>
        <v>2415</v>
      </c>
      <c r="U1396" s="18">
        <f t="shared" si="4563"/>
        <v>3378</v>
      </c>
      <c r="V1396" s="18">
        <f t="shared" si="4564"/>
        <v>1788</v>
      </c>
      <c r="W1396" s="18">
        <f t="shared" si="4616"/>
        <v>0</v>
      </c>
      <c r="X1396" s="18">
        <f t="shared" si="4617"/>
        <v>0</v>
      </c>
      <c r="Y1396" s="18">
        <f t="shared" si="4618"/>
        <v>0</v>
      </c>
      <c r="Z1396" s="18">
        <f t="shared" si="4619"/>
        <v>300</v>
      </c>
      <c r="AA1396" s="18">
        <f t="shared" si="4620"/>
        <v>0</v>
      </c>
      <c r="AB1396" s="18">
        <f t="shared" si="4621"/>
        <v>0</v>
      </c>
      <c r="AC1396" s="18">
        <f t="shared" si="4622"/>
        <v>0</v>
      </c>
      <c r="AD1396" s="18">
        <f t="shared" si="4623"/>
        <v>0</v>
      </c>
      <c r="AE1396" s="18"/>
      <c r="AF1396" s="41">
        <f t="shared" si="4624"/>
        <v>2415</v>
      </c>
      <c r="AG1396" s="41">
        <f t="shared" si="4625"/>
        <v>0</v>
      </c>
      <c r="AH1396" s="41">
        <f t="shared" si="4626"/>
        <v>0</v>
      </c>
      <c r="AI1396" s="41">
        <f t="shared" si="4627"/>
        <v>0</v>
      </c>
      <c r="AJ1396" s="41">
        <f t="shared" si="4628"/>
        <v>0</v>
      </c>
      <c r="AK1396" s="41">
        <f t="shared" si="4629"/>
        <v>0</v>
      </c>
      <c r="AL1396" s="41">
        <f t="shared" si="4630"/>
        <v>2415</v>
      </c>
      <c r="AM1396" s="41">
        <f t="shared" si="4631"/>
        <v>0</v>
      </c>
      <c r="AN1396" s="41">
        <f t="shared" si="4632"/>
        <v>0</v>
      </c>
      <c r="AO1396" s="42">
        <f t="shared" si="4633"/>
        <v>1397.6</v>
      </c>
      <c r="AP1396" s="42">
        <f t="shared" si="4634"/>
        <v>2415</v>
      </c>
      <c r="AQ1396" s="42">
        <f t="shared" si="4635"/>
        <v>0</v>
      </c>
      <c r="AR1396" s="42">
        <f t="shared" si="4636"/>
        <v>0</v>
      </c>
      <c r="AS1396" s="42">
        <f t="shared" si="4637"/>
        <v>0</v>
      </c>
      <c r="AT1396" s="42">
        <f t="shared" si="4638"/>
        <v>0</v>
      </c>
      <c r="AU1396" s="42">
        <f t="shared" si="4604"/>
        <v>2415</v>
      </c>
      <c r="AV1396" s="42">
        <f t="shared" si="4605"/>
        <v>0</v>
      </c>
      <c r="AW1396" s="42">
        <f t="shared" si="4606"/>
        <v>2715</v>
      </c>
      <c r="AX1396" s="42">
        <f t="shared" si="4607"/>
        <v>3378</v>
      </c>
      <c r="AY1396" s="42">
        <f t="shared" si="4608"/>
        <v>1788</v>
      </c>
      <c r="AZ1396" s="42">
        <f t="shared" si="4639"/>
        <v>0</v>
      </c>
      <c r="BA1396" s="43">
        <f t="shared" si="4609"/>
        <v>100</v>
      </c>
      <c r="BB1396" s="20"/>
    </row>
    <row r="1397" spans="2:54" ht="31.2" x14ac:dyDescent="0.3">
      <c r="B1397" s="38" t="s">
        <v>562</v>
      </c>
      <c r="C1397" s="38" t="s">
        <v>103</v>
      </c>
      <c r="D1397" s="38" t="s">
        <v>42</v>
      </c>
      <c r="E1397" s="39" t="str">
        <f t="shared" si="4603"/>
        <v>0801</v>
      </c>
      <c r="F1397" s="38" t="s">
        <v>167</v>
      </c>
      <c r="G1397" s="39"/>
      <c r="H1397" s="40" t="s">
        <v>168</v>
      </c>
      <c r="I1397" s="18">
        <f t="shared" si="4566"/>
        <v>2115</v>
      </c>
      <c r="J1397" s="18">
        <f t="shared" si="4567"/>
        <v>3378</v>
      </c>
      <c r="K1397" s="18">
        <f t="shared" si="4568"/>
        <v>1788</v>
      </c>
      <c r="L1397" s="18">
        <f t="shared" si="4569"/>
        <v>0</v>
      </c>
      <c r="M1397" s="18">
        <f t="shared" si="4570"/>
        <v>0</v>
      </c>
      <c r="N1397" s="18">
        <f t="shared" si="4571"/>
        <v>0</v>
      </c>
      <c r="O1397" s="18">
        <f t="shared" si="4611"/>
        <v>0</v>
      </c>
      <c r="P1397" s="18">
        <f t="shared" si="4612"/>
        <v>0</v>
      </c>
      <c r="Q1397" s="18">
        <f t="shared" si="4613"/>
        <v>0</v>
      </c>
      <c r="R1397" s="18">
        <f t="shared" si="4614"/>
        <v>0</v>
      </c>
      <c r="S1397" s="18">
        <f t="shared" si="4615"/>
        <v>300</v>
      </c>
      <c r="T1397" s="18">
        <f t="shared" si="4602"/>
        <v>2415</v>
      </c>
      <c r="U1397" s="18">
        <f t="shared" si="4563"/>
        <v>3378</v>
      </c>
      <c r="V1397" s="18">
        <f t="shared" si="4564"/>
        <v>1788</v>
      </c>
      <c r="W1397" s="18">
        <f t="shared" si="4616"/>
        <v>0</v>
      </c>
      <c r="X1397" s="18">
        <f t="shared" si="4617"/>
        <v>0</v>
      </c>
      <c r="Y1397" s="18">
        <f t="shared" si="4618"/>
        <v>0</v>
      </c>
      <c r="Z1397" s="18">
        <f t="shared" si="4619"/>
        <v>300</v>
      </c>
      <c r="AA1397" s="18">
        <f t="shared" si="4620"/>
        <v>0</v>
      </c>
      <c r="AB1397" s="18">
        <f t="shared" si="4621"/>
        <v>0</v>
      </c>
      <c r="AC1397" s="18">
        <f t="shared" si="4622"/>
        <v>0</v>
      </c>
      <c r="AD1397" s="18">
        <f t="shared" si="4623"/>
        <v>0</v>
      </c>
      <c r="AE1397" s="18"/>
      <c r="AF1397" s="41">
        <f t="shared" si="4624"/>
        <v>2415</v>
      </c>
      <c r="AG1397" s="41">
        <f t="shared" si="4625"/>
        <v>0</v>
      </c>
      <c r="AH1397" s="41">
        <f t="shared" si="4626"/>
        <v>0</v>
      </c>
      <c r="AI1397" s="41">
        <f t="shared" si="4627"/>
        <v>0</v>
      </c>
      <c r="AJ1397" s="41">
        <f t="shared" si="4628"/>
        <v>0</v>
      </c>
      <c r="AK1397" s="41">
        <f t="shared" si="4629"/>
        <v>0</v>
      </c>
      <c r="AL1397" s="41">
        <f t="shared" si="4630"/>
        <v>2415</v>
      </c>
      <c r="AM1397" s="41">
        <f t="shared" si="4631"/>
        <v>0</v>
      </c>
      <c r="AN1397" s="41">
        <f t="shared" si="4632"/>
        <v>0</v>
      </c>
      <c r="AO1397" s="14">
        <f t="shared" si="4633"/>
        <v>1397.6</v>
      </c>
      <c r="AP1397" s="42">
        <f t="shared" si="4634"/>
        <v>2415</v>
      </c>
      <c r="AQ1397" s="42">
        <f t="shared" si="4635"/>
        <v>0</v>
      </c>
      <c r="AR1397" s="42">
        <f t="shared" si="4636"/>
        <v>0</v>
      </c>
      <c r="AS1397" s="42">
        <f t="shared" si="4637"/>
        <v>0</v>
      </c>
      <c r="AT1397" s="42">
        <f t="shared" si="4638"/>
        <v>0</v>
      </c>
      <c r="AU1397" s="42">
        <f t="shared" si="4604"/>
        <v>2415</v>
      </c>
      <c r="AV1397" s="42">
        <f t="shared" si="4605"/>
        <v>0</v>
      </c>
      <c r="AW1397" s="42">
        <f t="shared" si="4606"/>
        <v>2715</v>
      </c>
      <c r="AX1397" s="42">
        <f t="shared" si="4607"/>
        <v>3378</v>
      </c>
      <c r="AY1397" s="42">
        <f t="shared" si="4608"/>
        <v>1788</v>
      </c>
      <c r="AZ1397" s="42">
        <f t="shared" si="4639"/>
        <v>0</v>
      </c>
      <c r="BA1397" s="43">
        <f t="shared" si="4609"/>
        <v>100</v>
      </c>
      <c r="BB1397" s="20"/>
    </row>
    <row r="1398" spans="2:54" ht="31.2" x14ac:dyDescent="0.3">
      <c r="B1398" s="38" t="s">
        <v>562</v>
      </c>
      <c r="C1398" s="38" t="s">
        <v>103</v>
      </c>
      <c r="D1398" s="38" t="s">
        <v>42</v>
      </c>
      <c r="E1398" s="39" t="str">
        <f t="shared" si="4603"/>
        <v>0801</v>
      </c>
      <c r="F1398" s="38" t="s">
        <v>167</v>
      </c>
      <c r="G1398" s="38" t="s">
        <v>54</v>
      </c>
      <c r="H1398" s="40" t="s">
        <v>55</v>
      </c>
      <c r="I1398" s="18">
        <v>2115</v>
      </c>
      <c r="J1398" s="18">
        <v>3378</v>
      </c>
      <c r="K1398" s="18">
        <v>1788</v>
      </c>
      <c r="L1398" s="18"/>
      <c r="M1398" s="18"/>
      <c r="N1398" s="18"/>
      <c r="O1398" s="18">
        <v>0</v>
      </c>
      <c r="P1398" s="18">
        <v>0</v>
      </c>
      <c r="Q1398" s="18">
        <v>0</v>
      </c>
      <c r="R1398" s="18">
        <v>0</v>
      </c>
      <c r="S1398" s="18">
        <v>300</v>
      </c>
      <c r="T1398" s="18">
        <f t="shared" si="4602"/>
        <v>2415</v>
      </c>
      <c r="U1398" s="18">
        <f t="shared" si="4563"/>
        <v>3378</v>
      </c>
      <c r="V1398" s="18">
        <f t="shared" si="4564"/>
        <v>1788</v>
      </c>
      <c r="W1398" s="18"/>
      <c r="X1398" s="18"/>
      <c r="Y1398" s="18"/>
      <c r="Z1398" s="18">
        <v>300</v>
      </c>
      <c r="AA1398" s="18"/>
      <c r="AB1398" s="18"/>
      <c r="AC1398" s="18"/>
      <c r="AD1398" s="18"/>
      <c r="AE1398" s="18"/>
      <c r="AF1398" s="41">
        <v>2415</v>
      </c>
      <c r="AG1398" s="41"/>
      <c r="AH1398" s="41">
        <v>0</v>
      </c>
      <c r="AI1398" s="41">
        <v>0</v>
      </c>
      <c r="AJ1398" s="41">
        <v>0</v>
      </c>
      <c r="AK1398" s="41">
        <v>0</v>
      </c>
      <c r="AL1398" s="41">
        <v>2415</v>
      </c>
      <c r="AM1398" s="41">
        <v>0</v>
      </c>
      <c r="AN1398" s="41">
        <v>0</v>
      </c>
      <c r="AO1398" s="42">
        <v>1397.6</v>
      </c>
      <c r="AP1398" s="42">
        <v>2415</v>
      </c>
      <c r="AQ1398" s="42">
        <v>0</v>
      </c>
      <c r="AR1398" s="42">
        <v>0</v>
      </c>
      <c r="AS1398" s="42">
        <v>0</v>
      </c>
      <c r="AT1398" s="42">
        <v>0</v>
      </c>
      <c r="AU1398" s="42">
        <f t="shared" si="4604"/>
        <v>2415</v>
      </c>
      <c r="AV1398" s="42">
        <f t="shared" si="4605"/>
        <v>0</v>
      </c>
      <c r="AW1398" s="42">
        <f t="shared" si="4606"/>
        <v>2715</v>
      </c>
      <c r="AX1398" s="42">
        <f t="shared" si="4607"/>
        <v>3378</v>
      </c>
      <c r="AY1398" s="42">
        <f t="shared" si="4608"/>
        <v>1788</v>
      </c>
      <c r="AZ1398" s="42"/>
      <c r="BA1398" s="43">
        <f t="shared" si="4609"/>
        <v>100</v>
      </c>
      <c r="BB1398" s="44"/>
    </row>
    <row r="1399" spans="2:54" ht="31.2" x14ac:dyDescent="0.3">
      <c r="B1399" s="38" t="s">
        <v>562</v>
      </c>
      <c r="C1399" s="38" t="s">
        <v>103</v>
      </c>
      <c r="D1399" s="38" t="s">
        <v>42</v>
      </c>
      <c r="E1399" s="39" t="str">
        <f t="shared" si="4603"/>
        <v>0801</v>
      </c>
      <c r="F1399" s="38" t="s">
        <v>72</v>
      </c>
      <c r="G1399" s="39"/>
      <c r="H1399" s="40" t="s">
        <v>73</v>
      </c>
      <c r="I1399" s="18"/>
      <c r="J1399" s="18"/>
      <c r="K1399" s="18"/>
      <c r="L1399" s="18"/>
      <c r="M1399" s="18"/>
      <c r="N1399" s="18"/>
      <c r="O1399" s="18">
        <f t="shared" si="4611"/>
        <v>0</v>
      </c>
      <c r="P1399" s="18">
        <f t="shared" si="4612"/>
        <v>0</v>
      </c>
      <c r="Q1399" s="18">
        <f t="shared" si="4613"/>
        <v>0</v>
      </c>
      <c r="R1399" s="18">
        <f t="shared" si="4614"/>
        <v>0</v>
      </c>
      <c r="S1399" s="18">
        <f t="shared" si="4615"/>
        <v>3.4</v>
      </c>
      <c r="T1399" s="18">
        <f t="shared" si="4602"/>
        <v>3.4</v>
      </c>
      <c r="U1399" s="18">
        <f t="shared" ref="U1399:AE1399" si="4640">U1402</f>
        <v>0</v>
      </c>
      <c r="V1399" s="18">
        <f t="shared" si="4640"/>
        <v>0</v>
      </c>
      <c r="W1399" s="18">
        <f t="shared" si="4640"/>
        <v>0</v>
      </c>
      <c r="X1399" s="18">
        <f t="shared" si="4640"/>
        <v>0</v>
      </c>
      <c r="Y1399" s="18">
        <f t="shared" si="4640"/>
        <v>0</v>
      </c>
      <c r="Z1399" s="18">
        <f t="shared" si="4640"/>
        <v>3.4</v>
      </c>
      <c r="AA1399" s="18">
        <f t="shared" si="4640"/>
        <v>0</v>
      </c>
      <c r="AB1399" s="18">
        <f t="shared" si="4640"/>
        <v>0</v>
      </c>
      <c r="AC1399" s="18">
        <f t="shared" si="4640"/>
        <v>0</v>
      </c>
      <c r="AD1399" s="18">
        <f t="shared" si="4640"/>
        <v>0</v>
      </c>
      <c r="AE1399" s="18">
        <f t="shared" si="4640"/>
        <v>0</v>
      </c>
      <c r="AF1399" s="41">
        <f t="shared" si="4624"/>
        <v>2218.9977899999999</v>
      </c>
      <c r="AG1399" s="41">
        <f t="shared" si="4625"/>
        <v>0</v>
      </c>
      <c r="AH1399" s="41">
        <f t="shared" si="4626"/>
        <v>0</v>
      </c>
      <c r="AI1399" s="41">
        <f t="shared" si="4627"/>
        <v>0</v>
      </c>
      <c r="AJ1399" s="41">
        <f t="shared" si="4628"/>
        <v>0</v>
      </c>
      <c r="AK1399" s="41">
        <f t="shared" si="4629"/>
        <v>0</v>
      </c>
      <c r="AL1399" s="41">
        <f t="shared" si="4630"/>
        <v>2215.9973100000002</v>
      </c>
      <c r="AM1399" s="41">
        <f t="shared" si="4631"/>
        <v>0</v>
      </c>
      <c r="AN1399" s="41">
        <f t="shared" si="4632"/>
        <v>0</v>
      </c>
      <c r="AO1399" s="14">
        <f t="shared" si="4633"/>
        <v>857</v>
      </c>
      <c r="AP1399" s="42">
        <f t="shared" si="4634"/>
        <v>2158.9977899999999</v>
      </c>
      <c r="AQ1399" s="42">
        <f t="shared" si="4635"/>
        <v>0</v>
      </c>
      <c r="AR1399" s="42">
        <f t="shared" si="4636"/>
        <v>0</v>
      </c>
      <c r="AS1399" s="42">
        <f t="shared" si="4637"/>
        <v>0</v>
      </c>
      <c r="AT1399" s="42">
        <f t="shared" si="4638"/>
        <v>0</v>
      </c>
      <c r="AU1399" s="42">
        <f t="shared" si="4604"/>
        <v>2158.9977899999999</v>
      </c>
      <c r="AV1399" s="42">
        <f t="shared" si="4605"/>
        <v>-2155.5977899999998</v>
      </c>
      <c r="AW1399" s="42">
        <f t="shared" si="4606"/>
        <v>6.8</v>
      </c>
      <c r="AX1399" s="42">
        <f t="shared" si="4607"/>
        <v>0</v>
      </c>
      <c r="AY1399" s="42">
        <f t="shared" si="4608"/>
        <v>0</v>
      </c>
      <c r="AZ1399" s="42">
        <f>AZ1402</f>
        <v>0</v>
      </c>
      <c r="BA1399" s="43">
        <f t="shared" si="4609"/>
        <v>99.864782199715492</v>
      </c>
      <c r="BB1399" s="20"/>
    </row>
    <row r="1400" spans="2:54" ht="46.8" x14ac:dyDescent="0.3">
      <c r="B1400" s="38" t="s">
        <v>562</v>
      </c>
      <c r="C1400" s="38" t="s">
        <v>103</v>
      </c>
      <c r="D1400" s="38" t="s">
        <v>42</v>
      </c>
      <c r="E1400" s="39" t="str">
        <f t="shared" si="4603"/>
        <v>0801</v>
      </c>
      <c r="F1400" s="16" t="s">
        <v>292</v>
      </c>
      <c r="G1400" s="39"/>
      <c r="H1400" s="55" t="s">
        <v>293</v>
      </c>
      <c r="I1400" s="18"/>
      <c r="J1400" s="18"/>
      <c r="K1400" s="18"/>
      <c r="L1400" s="18"/>
      <c r="M1400" s="18"/>
      <c r="N1400" s="18"/>
      <c r="O1400" s="18">
        <f>O1402+O1401</f>
        <v>0</v>
      </c>
      <c r="P1400" s="18">
        <f>P1402+P1401</f>
        <v>0</v>
      </c>
      <c r="Q1400" s="18">
        <f>Q1402+Q1401</f>
        <v>0</v>
      </c>
      <c r="R1400" s="18">
        <f>R1402+R1401</f>
        <v>0</v>
      </c>
      <c r="S1400" s="18">
        <f>S1402+S1401</f>
        <v>3.4</v>
      </c>
      <c r="T1400" s="18">
        <f t="shared" si="4602"/>
        <v>3.4</v>
      </c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41">
        <f t="shared" ref="AF1400:AT1400" si="4641">AF1402+AF1401</f>
        <v>2218.9977899999999</v>
      </c>
      <c r="AG1400" s="41">
        <f t="shared" si="4641"/>
        <v>0</v>
      </c>
      <c r="AH1400" s="41">
        <f t="shared" si="4641"/>
        <v>0</v>
      </c>
      <c r="AI1400" s="41">
        <f t="shared" si="4641"/>
        <v>0</v>
      </c>
      <c r="AJ1400" s="41">
        <f t="shared" si="4641"/>
        <v>0</v>
      </c>
      <c r="AK1400" s="41">
        <f t="shared" si="4641"/>
        <v>0</v>
      </c>
      <c r="AL1400" s="41">
        <f t="shared" si="4641"/>
        <v>2215.9973100000002</v>
      </c>
      <c r="AM1400" s="41">
        <f t="shared" si="4641"/>
        <v>0</v>
      </c>
      <c r="AN1400" s="41">
        <f t="shared" si="4641"/>
        <v>0</v>
      </c>
      <c r="AO1400" s="42">
        <f t="shared" si="4641"/>
        <v>857</v>
      </c>
      <c r="AP1400" s="42">
        <f t="shared" si="4641"/>
        <v>2158.9977899999999</v>
      </c>
      <c r="AQ1400" s="42">
        <f t="shared" si="4641"/>
        <v>0</v>
      </c>
      <c r="AR1400" s="42">
        <f t="shared" si="4641"/>
        <v>0</v>
      </c>
      <c r="AS1400" s="42">
        <f t="shared" si="4641"/>
        <v>0</v>
      </c>
      <c r="AT1400" s="42">
        <f t="shared" si="4641"/>
        <v>0</v>
      </c>
      <c r="AU1400" s="42">
        <f t="shared" si="4604"/>
        <v>2158.9977899999999</v>
      </c>
      <c r="AV1400" s="42">
        <f t="shared" si="4605"/>
        <v>-2155.5977899999998</v>
      </c>
      <c r="AW1400" s="42"/>
      <c r="AX1400" s="42"/>
      <c r="AY1400" s="42"/>
      <c r="AZ1400" s="42"/>
      <c r="BA1400" s="43">
        <f t="shared" si="4609"/>
        <v>99.864782199715492</v>
      </c>
      <c r="BB1400" s="20"/>
    </row>
    <row r="1401" spans="2:54" ht="31.2" x14ac:dyDescent="0.3">
      <c r="B1401" s="38" t="s">
        <v>562</v>
      </c>
      <c r="C1401" s="38" t="s">
        <v>103</v>
      </c>
      <c r="D1401" s="38" t="s">
        <v>42</v>
      </c>
      <c r="E1401" s="39" t="str">
        <f t="shared" si="4603"/>
        <v>0801</v>
      </c>
      <c r="F1401" s="16" t="s">
        <v>292</v>
      </c>
      <c r="G1401" s="38" t="s">
        <v>54</v>
      </c>
      <c r="H1401" s="40" t="s">
        <v>55</v>
      </c>
      <c r="I1401" s="18"/>
      <c r="J1401" s="18"/>
      <c r="K1401" s="18"/>
      <c r="L1401" s="18"/>
      <c r="M1401" s="18"/>
      <c r="N1401" s="18"/>
      <c r="O1401" s="18">
        <v>0</v>
      </c>
      <c r="P1401" s="18">
        <v>0</v>
      </c>
      <c r="Q1401" s="18">
        <v>0</v>
      </c>
      <c r="R1401" s="18"/>
      <c r="S1401" s="18">
        <v>3.4</v>
      </c>
      <c r="T1401" s="18">
        <f t="shared" si="4602"/>
        <v>3.4</v>
      </c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41">
        <v>0</v>
      </c>
      <c r="AG1401" s="41"/>
      <c r="AH1401" s="41">
        <v>0</v>
      </c>
      <c r="AI1401" s="41">
        <v>0</v>
      </c>
      <c r="AJ1401" s="41">
        <v>0</v>
      </c>
      <c r="AK1401" s="41">
        <v>0</v>
      </c>
      <c r="AL1401" s="41">
        <v>0</v>
      </c>
      <c r="AM1401" s="41">
        <v>0</v>
      </c>
      <c r="AN1401" s="41">
        <v>0</v>
      </c>
      <c r="AO1401" s="14">
        <v>0</v>
      </c>
      <c r="AP1401" s="42">
        <v>0</v>
      </c>
      <c r="AQ1401" s="42">
        <v>0</v>
      </c>
      <c r="AR1401" s="42">
        <v>0</v>
      </c>
      <c r="AS1401" s="42">
        <v>0</v>
      </c>
      <c r="AT1401" s="42">
        <v>0</v>
      </c>
      <c r="AU1401" s="42">
        <f t="shared" si="4604"/>
        <v>0</v>
      </c>
      <c r="AV1401" s="42">
        <f t="shared" si="4605"/>
        <v>3.4</v>
      </c>
      <c r="AW1401" s="42"/>
      <c r="AX1401" s="42"/>
      <c r="AY1401" s="42"/>
      <c r="AZ1401" s="42"/>
      <c r="BA1401" s="43"/>
      <c r="BB1401" s="20">
        <v>0</v>
      </c>
    </row>
    <row r="1402" spans="2:54" ht="46.8" x14ac:dyDescent="0.3">
      <c r="B1402" s="38" t="s">
        <v>562</v>
      </c>
      <c r="C1402" s="38" t="s">
        <v>103</v>
      </c>
      <c r="D1402" s="38" t="s">
        <v>42</v>
      </c>
      <c r="E1402" s="39" t="str">
        <f t="shared" si="4603"/>
        <v>0801</v>
      </c>
      <c r="F1402" s="16" t="s">
        <v>294</v>
      </c>
      <c r="G1402" s="39"/>
      <c r="H1402" s="55" t="s">
        <v>295</v>
      </c>
      <c r="I1402" s="18"/>
      <c r="J1402" s="18"/>
      <c r="K1402" s="18"/>
      <c r="L1402" s="18"/>
      <c r="M1402" s="18"/>
      <c r="N1402" s="18"/>
      <c r="O1402" s="18">
        <f>O1403+O1404</f>
        <v>0</v>
      </c>
      <c r="P1402" s="18">
        <f>P1403+P1404</f>
        <v>0</v>
      </c>
      <c r="Q1402" s="18">
        <f>Q1403+Q1404</f>
        <v>0</v>
      </c>
      <c r="R1402" s="18">
        <f>R1403+R1404</f>
        <v>0</v>
      </c>
      <c r="S1402" s="18">
        <f>S1403</f>
        <v>0</v>
      </c>
      <c r="T1402" s="18">
        <f t="shared" si="4602"/>
        <v>0</v>
      </c>
      <c r="U1402" s="18">
        <f t="shared" ref="U1402:AE1402" si="4642">U1403</f>
        <v>0</v>
      </c>
      <c r="V1402" s="18">
        <f t="shared" si="4642"/>
        <v>0</v>
      </c>
      <c r="W1402" s="18">
        <f t="shared" si="4642"/>
        <v>0</v>
      </c>
      <c r="X1402" s="18">
        <f t="shared" si="4642"/>
        <v>0</v>
      </c>
      <c r="Y1402" s="18">
        <f t="shared" si="4642"/>
        <v>0</v>
      </c>
      <c r="Z1402" s="18">
        <f t="shared" si="4642"/>
        <v>3.4</v>
      </c>
      <c r="AA1402" s="18">
        <f t="shared" si="4642"/>
        <v>0</v>
      </c>
      <c r="AB1402" s="18">
        <f t="shared" si="4642"/>
        <v>0</v>
      </c>
      <c r="AC1402" s="18">
        <f t="shared" si="4642"/>
        <v>0</v>
      </c>
      <c r="AD1402" s="18">
        <f t="shared" si="4642"/>
        <v>0</v>
      </c>
      <c r="AE1402" s="18">
        <f t="shared" si="4642"/>
        <v>0</v>
      </c>
      <c r="AF1402" s="41">
        <f t="shared" ref="AF1402:AT1402" si="4643">AF1403+AF1404</f>
        <v>2218.9977899999999</v>
      </c>
      <c r="AG1402" s="41">
        <f t="shared" si="4643"/>
        <v>0</v>
      </c>
      <c r="AH1402" s="41">
        <f t="shared" si="4643"/>
        <v>0</v>
      </c>
      <c r="AI1402" s="41">
        <f t="shared" si="4643"/>
        <v>0</v>
      </c>
      <c r="AJ1402" s="41">
        <f t="shared" si="4643"/>
        <v>0</v>
      </c>
      <c r="AK1402" s="41">
        <f t="shared" si="4643"/>
        <v>0</v>
      </c>
      <c r="AL1402" s="41">
        <f t="shared" si="4643"/>
        <v>2215.9973100000002</v>
      </c>
      <c r="AM1402" s="41">
        <f t="shared" si="4643"/>
        <v>0</v>
      </c>
      <c r="AN1402" s="41">
        <f t="shared" si="4643"/>
        <v>0</v>
      </c>
      <c r="AO1402" s="42">
        <f t="shared" si="4643"/>
        <v>857</v>
      </c>
      <c r="AP1402" s="42">
        <f t="shared" si="4643"/>
        <v>2158.9977899999999</v>
      </c>
      <c r="AQ1402" s="42">
        <f t="shared" si="4643"/>
        <v>0</v>
      </c>
      <c r="AR1402" s="42">
        <f t="shared" si="4643"/>
        <v>0</v>
      </c>
      <c r="AS1402" s="42">
        <f t="shared" si="4643"/>
        <v>0</v>
      </c>
      <c r="AT1402" s="42">
        <f t="shared" si="4643"/>
        <v>0</v>
      </c>
      <c r="AU1402" s="42">
        <f t="shared" si="4604"/>
        <v>2158.9977899999999</v>
      </c>
      <c r="AV1402" s="42">
        <f t="shared" si="4605"/>
        <v>-2158.9977899999999</v>
      </c>
      <c r="AW1402" s="42">
        <f t="shared" si="4606"/>
        <v>3.4</v>
      </c>
      <c r="AX1402" s="42">
        <f t="shared" si="4607"/>
        <v>0</v>
      </c>
      <c r="AY1402" s="42">
        <f t="shared" si="4608"/>
        <v>0</v>
      </c>
      <c r="AZ1402" s="42">
        <f>AZ1403</f>
        <v>0</v>
      </c>
      <c r="BA1402" s="43">
        <f t="shared" si="4609"/>
        <v>99.864782199715492</v>
      </c>
      <c r="BB1402" s="20"/>
    </row>
    <row r="1403" spans="2:54" ht="31.2" x14ac:dyDescent="0.3">
      <c r="B1403" s="38" t="s">
        <v>562</v>
      </c>
      <c r="C1403" s="38" t="s">
        <v>103</v>
      </c>
      <c r="D1403" s="38" t="s">
        <v>42</v>
      </c>
      <c r="E1403" s="39" t="str">
        <f t="shared" si="4603"/>
        <v>0801</v>
      </c>
      <c r="F1403" s="16" t="s">
        <v>294</v>
      </c>
      <c r="G1403" s="38" t="s">
        <v>54</v>
      </c>
      <c r="H1403" s="40" t="s">
        <v>55</v>
      </c>
      <c r="I1403" s="18"/>
      <c r="J1403" s="18"/>
      <c r="K1403" s="18"/>
      <c r="L1403" s="18"/>
      <c r="M1403" s="18"/>
      <c r="N1403" s="18"/>
      <c r="O1403" s="18">
        <v>0</v>
      </c>
      <c r="P1403" s="18">
        <v>0</v>
      </c>
      <c r="Q1403" s="18">
        <v>0</v>
      </c>
      <c r="R1403" s="18">
        <v>0</v>
      </c>
      <c r="S1403" s="18">
        <v>0</v>
      </c>
      <c r="T1403" s="18">
        <f t="shared" si="4602"/>
        <v>0</v>
      </c>
      <c r="U1403" s="18"/>
      <c r="V1403" s="18"/>
      <c r="W1403" s="18"/>
      <c r="X1403" s="18"/>
      <c r="Y1403" s="18"/>
      <c r="Z1403" s="18">
        <v>3.4</v>
      </c>
      <c r="AA1403" s="18"/>
      <c r="AB1403" s="18"/>
      <c r="AC1403" s="18"/>
      <c r="AD1403" s="18"/>
      <c r="AE1403" s="18"/>
      <c r="AF1403" s="41">
        <v>1785.12248</v>
      </c>
      <c r="AG1403" s="41"/>
      <c r="AH1403" s="41">
        <v>0</v>
      </c>
      <c r="AI1403" s="41">
        <v>0</v>
      </c>
      <c r="AJ1403" s="41">
        <v>0</v>
      </c>
      <c r="AK1403" s="41">
        <v>0</v>
      </c>
      <c r="AL1403" s="41">
        <v>1782.1220000000001</v>
      </c>
      <c r="AM1403" s="41">
        <v>0</v>
      </c>
      <c r="AN1403" s="41">
        <v>0</v>
      </c>
      <c r="AO1403" s="14">
        <v>657</v>
      </c>
      <c r="AP1403" s="42">
        <v>1425.12248</v>
      </c>
      <c r="AQ1403" s="42">
        <v>0</v>
      </c>
      <c r="AR1403" s="42">
        <v>0</v>
      </c>
      <c r="AS1403" s="42">
        <v>0</v>
      </c>
      <c r="AT1403" s="42">
        <v>0</v>
      </c>
      <c r="AU1403" s="42">
        <f t="shared" si="4604"/>
        <v>1425.12248</v>
      </c>
      <c r="AV1403" s="42">
        <f t="shared" si="4605"/>
        <v>-1425.12248</v>
      </c>
      <c r="AW1403" s="42">
        <f t="shared" si="4606"/>
        <v>3.4</v>
      </c>
      <c r="AX1403" s="42">
        <f t="shared" si="4607"/>
        <v>0</v>
      </c>
      <c r="AY1403" s="42">
        <f t="shared" si="4608"/>
        <v>0</v>
      </c>
      <c r="AZ1403" s="42"/>
      <c r="BA1403" s="43">
        <f t="shared" si="4609"/>
        <v>99.831917415548986</v>
      </c>
      <c r="BB1403" s="44"/>
    </row>
    <row r="1404" spans="2:54" ht="31.2" x14ac:dyDescent="0.3">
      <c r="B1404" s="38" t="s">
        <v>562</v>
      </c>
      <c r="C1404" s="38" t="s">
        <v>103</v>
      </c>
      <c r="D1404" s="38" t="s">
        <v>42</v>
      </c>
      <c r="E1404" s="39" t="str">
        <f t="shared" si="4603"/>
        <v>0801</v>
      </c>
      <c r="F1404" s="16" t="s">
        <v>294</v>
      </c>
      <c r="G1404" s="38" t="s">
        <v>150</v>
      </c>
      <c r="H1404" s="40" t="s">
        <v>151</v>
      </c>
      <c r="I1404" s="18"/>
      <c r="J1404" s="18"/>
      <c r="K1404" s="18"/>
      <c r="L1404" s="18"/>
      <c r="M1404" s="18"/>
      <c r="N1404" s="18"/>
      <c r="O1404" s="18">
        <v>0</v>
      </c>
      <c r="P1404" s="18">
        <v>0</v>
      </c>
      <c r="Q1404" s="18">
        <v>0</v>
      </c>
      <c r="R1404" s="18">
        <v>0</v>
      </c>
      <c r="S1404" s="18"/>
      <c r="T1404" s="18">
        <f t="shared" si="4602"/>
        <v>0</v>
      </c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41">
        <v>433.87531000000001</v>
      </c>
      <c r="AG1404" s="41"/>
      <c r="AH1404" s="41">
        <v>0</v>
      </c>
      <c r="AI1404" s="41">
        <v>0</v>
      </c>
      <c r="AJ1404" s="41">
        <v>0</v>
      </c>
      <c r="AK1404" s="41">
        <v>0</v>
      </c>
      <c r="AL1404" s="41">
        <v>433.87531000000001</v>
      </c>
      <c r="AM1404" s="41">
        <v>0</v>
      </c>
      <c r="AN1404" s="41">
        <v>0</v>
      </c>
      <c r="AO1404" s="42">
        <v>200</v>
      </c>
      <c r="AP1404" s="42">
        <v>733.87531000000001</v>
      </c>
      <c r="AQ1404" s="42">
        <v>0</v>
      </c>
      <c r="AR1404" s="42">
        <v>0</v>
      </c>
      <c r="AS1404" s="42">
        <v>0</v>
      </c>
      <c r="AT1404" s="42">
        <v>0</v>
      </c>
      <c r="AU1404" s="42">
        <f t="shared" si="4604"/>
        <v>733.87531000000001</v>
      </c>
      <c r="AV1404" s="42">
        <f t="shared" si="4605"/>
        <v>-733.87531000000001</v>
      </c>
      <c r="AW1404" s="42"/>
      <c r="AX1404" s="42"/>
      <c r="AY1404" s="42"/>
      <c r="AZ1404" s="42"/>
      <c r="BA1404" s="43">
        <f t="shared" si="4609"/>
        <v>100</v>
      </c>
      <c r="BB1404" s="44"/>
    </row>
    <row r="1405" spans="2:54" s="21" customFormat="1" x14ac:dyDescent="0.3">
      <c r="B1405" s="22" t="s">
        <v>562</v>
      </c>
      <c r="C1405" s="22" t="s">
        <v>125</v>
      </c>
      <c r="D1405" s="22"/>
      <c r="E1405" s="23" t="str">
        <f t="shared" si="4603"/>
        <v>11</v>
      </c>
      <c r="F1405" s="22"/>
      <c r="G1405" s="23"/>
      <c r="H1405" s="24" t="s">
        <v>463</v>
      </c>
      <c r="I1405" s="25">
        <f t="shared" si="4566"/>
        <v>2196.8000000000002</v>
      </c>
      <c r="J1405" s="25">
        <f t="shared" si="4567"/>
        <v>2196.8000000000002</v>
      </c>
      <c r="K1405" s="25">
        <f t="shared" si="4568"/>
        <v>2196.8000000000002</v>
      </c>
      <c r="L1405" s="25">
        <f t="shared" si="4569"/>
        <v>0</v>
      </c>
      <c r="M1405" s="25">
        <f t="shared" si="4570"/>
        <v>0</v>
      </c>
      <c r="N1405" s="25">
        <f t="shared" si="4571"/>
        <v>0</v>
      </c>
      <c r="O1405" s="25">
        <f>O1406</f>
        <v>0</v>
      </c>
      <c r="P1405" s="25">
        <f>P1406</f>
        <v>0</v>
      </c>
      <c r="Q1405" s="25">
        <f t="shared" ref="Q1405:Q1410" si="4644">Q1406</f>
        <v>0</v>
      </c>
      <c r="R1405" s="25">
        <f t="shared" ref="R1405:R1410" si="4645">R1406</f>
        <v>0</v>
      </c>
      <c r="S1405" s="25">
        <f t="shared" ref="S1405:S1410" si="4646">S1406</f>
        <v>0</v>
      </c>
      <c r="T1405" s="25">
        <f t="shared" si="4602"/>
        <v>2196.8000000000002</v>
      </c>
      <c r="U1405" s="25">
        <f t="shared" ref="U1405:U1468" si="4647">J1405+M1405</f>
        <v>2196.8000000000002</v>
      </c>
      <c r="V1405" s="25">
        <f t="shared" ref="V1405:V1468" si="4648">K1405+N1405</f>
        <v>2196.8000000000002</v>
      </c>
      <c r="W1405" s="25">
        <f t="shared" ref="W1405:W1410" si="4649">W1406</f>
        <v>0</v>
      </c>
      <c r="X1405" s="25">
        <f t="shared" ref="X1405:X1410" si="4650">X1406</f>
        <v>0</v>
      </c>
      <c r="Y1405" s="25">
        <f t="shared" ref="Y1405:Y1410" si="4651">Y1406</f>
        <v>0</v>
      </c>
      <c r="Z1405" s="25">
        <f t="shared" ref="Z1405:Z1410" si="4652">Z1406</f>
        <v>0</v>
      </c>
      <c r="AA1405" s="25">
        <f t="shared" ref="AA1405:AA1410" si="4653">AA1406</f>
        <v>0</v>
      </c>
      <c r="AB1405" s="25">
        <f t="shared" ref="AB1405:AB1410" si="4654">AB1406</f>
        <v>0</v>
      </c>
      <c r="AC1405" s="25">
        <f t="shared" ref="AC1405:AC1410" si="4655">AC1406</f>
        <v>0</v>
      </c>
      <c r="AD1405" s="25">
        <f t="shared" ref="AD1405:AD1410" si="4656">AD1406</f>
        <v>0</v>
      </c>
      <c r="AE1405" s="25">
        <f t="shared" ref="AE1405:AE1410" si="4657">AE1406</f>
        <v>0</v>
      </c>
      <c r="AF1405" s="26">
        <f t="shared" ref="AF1405:AT1405" si="4658">AF1406</f>
        <v>2296.8000000000002</v>
      </c>
      <c r="AG1405" s="26">
        <f t="shared" si="4658"/>
        <v>0</v>
      </c>
      <c r="AH1405" s="26">
        <f t="shared" si="4658"/>
        <v>0</v>
      </c>
      <c r="AI1405" s="26">
        <f t="shared" si="4658"/>
        <v>0</v>
      </c>
      <c r="AJ1405" s="26">
        <f t="shared" si="4658"/>
        <v>0</v>
      </c>
      <c r="AK1405" s="26">
        <f t="shared" si="4658"/>
        <v>0</v>
      </c>
      <c r="AL1405" s="26">
        <f t="shared" si="4658"/>
        <v>2296.8000000000002</v>
      </c>
      <c r="AM1405" s="26">
        <f t="shared" si="4658"/>
        <v>0</v>
      </c>
      <c r="AN1405" s="26">
        <f t="shared" si="4658"/>
        <v>0</v>
      </c>
      <c r="AO1405" s="45">
        <f t="shared" si="4658"/>
        <v>1705.6488999999999</v>
      </c>
      <c r="AP1405" s="27">
        <f t="shared" si="4658"/>
        <v>2296.8000000000002</v>
      </c>
      <c r="AQ1405" s="27">
        <f t="shared" si="4658"/>
        <v>0</v>
      </c>
      <c r="AR1405" s="27">
        <f t="shared" si="4658"/>
        <v>0</v>
      </c>
      <c r="AS1405" s="27">
        <f t="shared" si="4658"/>
        <v>0</v>
      </c>
      <c r="AT1405" s="27">
        <f t="shared" si="4658"/>
        <v>0</v>
      </c>
      <c r="AU1405" s="27">
        <f t="shared" si="4604"/>
        <v>2296.8000000000002</v>
      </c>
      <c r="AV1405" s="27">
        <f t="shared" si="4605"/>
        <v>-100</v>
      </c>
      <c r="AW1405" s="27">
        <f t="shared" si="4606"/>
        <v>2196.8000000000002</v>
      </c>
      <c r="AX1405" s="27">
        <f t="shared" si="4607"/>
        <v>2196.8000000000002</v>
      </c>
      <c r="AY1405" s="27">
        <f t="shared" si="4608"/>
        <v>2196.8000000000002</v>
      </c>
      <c r="AZ1405" s="27">
        <f t="shared" ref="AZ1405:AZ1410" si="4659">AZ1406</f>
        <v>0</v>
      </c>
      <c r="BA1405" s="28">
        <f t="shared" si="4609"/>
        <v>100</v>
      </c>
      <c r="BB1405" s="20"/>
    </row>
    <row r="1406" spans="2:54" s="30" customFormat="1" x14ac:dyDescent="0.3">
      <c r="B1406" s="31" t="s">
        <v>562</v>
      </c>
      <c r="C1406" s="31" t="s">
        <v>125</v>
      </c>
      <c r="D1406" s="31" t="s">
        <v>42</v>
      </c>
      <c r="E1406" s="29" t="str">
        <f t="shared" si="4603"/>
        <v>1101</v>
      </c>
      <c r="F1406" s="31"/>
      <c r="G1406" s="29"/>
      <c r="H1406" s="32" t="s">
        <v>464</v>
      </c>
      <c r="I1406" s="33">
        <f t="shared" si="4566"/>
        <v>2196.8000000000002</v>
      </c>
      <c r="J1406" s="33">
        <f t="shared" si="4567"/>
        <v>2196.8000000000002</v>
      </c>
      <c r="K1406" s="33">
        <f t="shared" si="4568"/>
        <v>2196.8000000000002</v>
      </c>
      <c r="L1406" s="33">
        <f t="shared" si="4569"/>
        <v>0</v>
      </c>
      <c r="M1406" s="33">
        <f t="shared" si="4570"/>
        <v>0</v>
      </c>
      <c r="N1406" s="33">
        <f t="shared" si="4571"/>
        <v>0</v>
      </c>
      <c r="O1406" s="33">
        <f>O1407+O1412</f>
        <v>0</v>
      </c>
      <c r="P1406" s="33">
        <f>P1407+P1412</f>
        <v>0</v>
      </c>
      <c r="Q1406" s="33">
        <f t="shared" si="4644"/>
        <v>0</v>
      </c>
      <c r="R1406" s="33">
        <f t="shared" si="4645"/>
        <v>0</v>
      </c>
      <c r="S1406" s="33">
        <f t="shared" si="4646"/>
        <v>0</v>
      </c>
      <c r="T1406" s="33">
        <f t="shared" si="4602"/>
        <v>2196.8000000000002</v>
      </c>
      <c r="U1406" s="33">
        <f t="shared" si="4647"/>
        <v>2196.8000000000002</v>
      </c>
      <c r="V1406" s="33">
        <f t="shared" si="4648"/>
        <v>2196.8000000000002</v>
      </c>
      <c r="W1406" s="33">
        <f t="shared" si="4649"/>
        <v>0</v>
      </c>
      <c r="X1406" s="33">
        <f t="shared" si="4650"/>
        <v>0</v>
      </c>
      <c r="Y1406" s="33">
        <f t="shared" si="4651"/>
        <v>0</v>
      </c>
      <c r="Z1406" s="33">
        <f t="shared" si="4652"/>
        <v>0</v>
      </c>
      <c r="AA1406" s="33">
        <f t="shared" si="4653"/>
        <v>0</v>
      </c>
      <c r="AB1406" s="33">
        <f t="shared" si="4654"/>
        <v>0</v>
      </c>
      <c r="AC1406" s="33">
        <f t="shared" si="4655"/>
        <v>0</v>
      </c>
      <c r="AD1406" s="33">
        <f t="shared" si="4656"/>
        <v>0</v>
      </c>
      <c r="AE1406" s="33">
        <f t="shared" si="4657"/>
        <v>0</v>
      </c>
      <c r="AF1406" s="34">
        <f t="shared" ref="AF1406:AT1406" si="4660">AF1407+AF1412</f>
        <v>2296.8000000000002</v>
      </c>
      <c r="AG1406" s="34">
        <f t="shared" si="4660"/>
        <v>0</v>
      </c>
      <c r="AH1406" s="34">
        <f t="shared" si="4660"/>
        <v>0</v>
      </c>
      <c r="AI1406" s="34">
        <f t="shared" si="4660"/>
        <v>0</v>
      </c>
      <c r="AJ1406" s="34">
        <f t="shared" si="4660"/>
        <v>0</v>
      </c>
      <c r="AK1406" s="34">
        <f t="shared" si="4660"/>
        <v>0</v>
      </c>
      <c r="AL1406" s="34">
        <f t="shared" si="4660"/>
        <v>2296.8000000000002</v>
      </c>
      <c r="AM1406" s="34">
        <f t="shared" si="4660"/>
        <v>0</v>
      </c>
      <c r="AN1406" s="34">
        <f t="shared" si="4660"/>
        <v>0</v>
      </c>
      <c r="AO1406" s="36">
        <f t="shared" si="4660"/>
        <v>1705.6488999999999</v>
      </c>
      <c r="AP1406" s="36">
        <f t="shared" si="4660"/>
        <v>2296.8000000000002</v>
      </c>
      <c r="AQ1406" s="36">
        <f t="shared" si="4660"/>
        <v>0</v>
      </c>
      <c r="AR1406" s="36">
        <f t="shared" si="4660"/>
        <v>0</v>
      </c>
      <c r="AS1406" s="36">
        <f t="shared" si="4660"/>
        <v>0</v>
      </c>
      <c r="AT1406" s="36">
        <f t="shared" si="4660"/>
        <v>0</v>
      </c>
      <c r="AU1406" s="36">
        <f t="shared" si="4604"/>
        <v>2296.8000000000002</v>
      </c>
      <c r="AV1406" s="36">
        <f t="shared" si="4605"/>
        <v>-100</v>
      </c>
      <c r="AW1406" s="36">
        <f t="shared" si="4606"/>
        <v>2196.8000000000002</v>
      </c>
      <c r="AX1406" s="36">
        <f t="shared" si="4607"/>
        <v>2196.8000000000002</v>
      </c>
      <c r="AY1406" s="36">
        <f t="shared" si="4608"/>
        <v>2196.8000000000002</v>
      </c>
      <c r="AZ1406" s="36">
        <f t="shared" si="4659"/>
        <v>0</v>
      </c>
      <c r="BA1406" s="37">
        <f t="shared" si="4609"/>
        <v>100</v>
      </c>
      <c r="BB1406" s="20"/>
    </row>
    <row r="1407" spans="2:54" ht="31.2" x14ac:dyDescent="0.3">
      <c r="B1407" s="38" t="s">
        <v>562</v>
      </c>
      <c r="C1407" s="38" t="s">
        <v>125</v>
      </c>
      <c r="D1407" s="38" t="s">
        <v>42</v>
      </c>
      <c r="E1407" s="39" t="str">
        <f t="shared" si="4603"/>
        <v>1101</v>
      </c>
      <c r="F1407" s="38" t="s">
        <v>465</v>
      </c>
      <c r="G1407" s="39"/>
      <c r="H1407" s="40" t="s">
        <v>466</v>
      </c>
      <c r="I1407" s="18">
        <f t="shared" si="4566"/>
        <v>2196.8000000000002</v>
      </c>
      <c r="J1407" s="18">
        <f t="shared" si="4567"/>
        <v>2196.8000000000002</v>
      </c>
      <c r="K1407" s="18">
        <f t="shared" si="4568"/>
        <v>2196.8000000000002</v>
      </c>
      <c r="L1407" s="18">
        <f t="shared" si="4569"/>
        <v>0</v>
      </c>
      <c r="M1407" s="18">
        <f t="shared" si="4570"/>
        <v>0</v>
      </c>
      <c r="N1407" s="18">
        <f t="shared" si="4571"/>
        <v>0</v>
      </c>
      <c r="O1407" s="18">
        <f t="shared" ref="O1407:O1414" si="4661">O1408</f>
        <v>0</v>
      </c>
      <c r="P1407" s="18">
        <f t="shared" ref="P1407:P1414" si="4662">P1408</f>
        <v>0</v>
      </c>
      <c r="Q1407" s="18">
        <f t="shared" si="4644"/>
        <v>0</v>
      </c>
      <c r="R1407" s="18">
        <f t="shared" si="4645"/>
        <v>0</v>
      </c>
      <c r="S1407" s="18">
        <f t="shared" si="4646"/>
        <v>0</v>
      </c>
      <c r="T1407" s="18">
        <f t="shared" si="4602"/>
        <v>2196.8000000000002</v>
      </c>
      <c r="U1407" s="18">
        <f t="shared" si="4647"/>
        <v>2196.8000000000002</v>
      </c>
      <c r="V1407" s="18">
        <f t="shared" si="4648"/>
        <v>2196.8000000000002</v>
      </c>
      <c r="W1407" s="18">
        <f t="shared" si="4649"/>
        <v>0</v>
      </c>
      <c r="X1407" s="18">
        <f t="shared" si="4650"/>
        <v>0</v>
      </c>
      <c r="Y1407" s="18">
        <f t="shared" si="4651"/>
        <v>0</v>
      </c>
      <c r="Z1407" s="18">
        <f t="shared" si="4652"/>
        <v>0</v>
      </c>
      <c r="AA1407" s="18">
        <f t="shared" si="4653"/>
        <v>0</v>
      </c>
      <c r="AB1407" s="18">
        <f t="shared" si="4654"/>
        <v>0</v>
      </c>
      <c r="AC1407" s="18">
        <f t="shared" si="4655"/>
        <v>0</v>
      </c>
      <c r="AD1407" s="18">
        <f t="shared" si="4656"/>
        <v>0</v>
      </c>
      <c r="AE1407" s="18">
        <f t="shared" si="4657"/>
        <v>0</v>
      </c>
      <c r="AF1407" s="41">
        <f t="shared" ref="AF1407:AF1414" si="4663">AF1408</f>
        <v>2196.8000000000002</v>
      </c>
      <c r="AG1407" s="41">
        <f t="shared" ref="AG1407:AG1414" si="4664">AG1408</f>
        <v>0</v>
      </c>
      <c r="AH1407" s="41">
        <f t="shared" ref="AH1407:AH1414" si="4665">AH1408</f>
        <v>0</v>
      </c>
      <c r="AI1407" s="41">
        <f t="shared" ref="AI1407:AI1414" si="4666">AI1408</f>
        <v>0</v>
      </c>
      <c r="AJ1407" s="41">
        <f t="shared" ref="AJ1407:AJ1414" si="4667">AJ1408</f>
        <v>0</v>
      </c>
      <c r="AK1407" s="41">
        <f t="shared" ref="AK1407:AK1414" si="4668">AK1408</f>
        <v>0</v>
      </c>
      <c r="AL1407" s="41">
        <f t="shared" ref="AL1407:AL1414" si="4669">AL1408</f>
        <v>2196.8000000000002</v>
      </c>
      <c r="AM1407" s="41">
        <f t="shared" ref="AM1407:AM1414" si="4670">AM1408</f>
        <v>0</v>
      </c>
      <c r="AN1407" s="41">
        <f t="shared" ref="AN1407:AN1414" si="4671">AN1408</f>
        <v>0</v>
      </c>
      <c r="AO1407" s="14">
        <f t="shared" ref="AO1407:AO1414" si="4672">AO1408</f>
        <v>1605.6488999999999</v>
      </c>
      <c r="AP1407" s="42">
        <f t="shared" ref="AP1407:AP1414" si="4673">AP1408</f>
        <v>2196.8000000000002</v>
      </c>
      <c r="AQ1407" s="42">
        <f t="shared" ref="AQ1407:AQ1414" si="4674">AQ1408</f>
        <v>0</v>
      </c>
      <c r="AR1407" s="42">
        <f t="shared" ref="AR1407:AR1414" si="4675">AR1408</f>
        <v>0</v>
      </c>
      <c r="AS1407" s="42">
        <f t="shared" ref="AS1407:AS1414" si="4676">AS1408</f>
        <v>0</v>
      </c>
      <c r="AT1407" s="42">
        <f t="shared" ref="AT1407:AT1414" si="4677">AT1408</f>
        <v>0</v>
      </c>
      <c r="AU1407" s="42">
        <f t="shared" si="4604"/>
        <v>2196.8000000000002</v>
      </c>
      <c r="AV1407" s="42">
        <f t="shared" si="4605"/>
        <v>0</v>
      </c>
      <c r="AW1407" s="42">
        <f t="shared" si="4606"/>
        <v>2196.8000000000002</v>
      </c>
      <c r="AX1407" s="42">
        <f t="shared" si="4607"/>
        <v>2196.8000000000002</v>
      </c>
      <c r="AY1407" s="42">
        <f t="shared" si="4608"/>
        <v>2196.8000000000002</v>
      </c>
      <c r="AZ1407" s="42">
        <f t="shared" si="4659"/>
        <v>0</v>
      </c>
      <c r="BA1407" s="43">
        <f t="shared" si="4609"/>
        <v>100</v>
      </c>
      <c r="BB1407" s="20"/>
    </row>
    <row r="1408" spans="2:54" x14ac:dyDescent="0.3">
      <c r="B1408" s="38" t="s">
        <v>562</v>
      </c>
      <c r="C1408" s="38" t="s">
        <v>125</v>
      </c>
      <c r="D1408" s="38" t="s">
        <v>42</v>
      </c>
      <c r="E1408" s="39" t="str">
        <f t="shared" si="4603"/>
        <v>1101</v>
      </c>
      <c r="F1408" s="38" t="s">
        <v>467</v>
      </c>
      <c r="G1408" s="39"/>
      <c r="H1408" s="40" t="s">
        <v>49</v>
      </c>
      <c r="I1408" s="18">
        <f t="shared" si="4566"/>
        <v>2196.8000000000002</v>
      </c>
      <c r="J1408" s="18">
        <f t="shared" si="4567"/>
        <v>2196.8000000000002</v>
      </c>
      <c r="K1408" s="18">
        <f t="shared" si="4568"/>
        <v>2196.8000000000002</v>
      </c>
      <c r="L1408" s="18">
        <f t="shared" si="4569"/>
        <v>0</v>
      </c>
      <c r="M1408" s="18">
        <f t="shared" si="4570"/>
        <v>0</v>
      </c>
      <c r="N1408" s="18">
        <f t="shared" si="4571"/>
        <v>0</v>
      </c>
      <c r="O1408" s="18">
        <f t="shared" si="4661"/>
        <v>0</v>
      </c>
      <c r="P1408" s="18">
        <f t="shared" si="4662"/>
        <v>0</v>
      </c>
      <c r="Q1408" s="18">
        <f t="shared" si="4644"/>
        <v>0</v>
      </c>
      <c r="R1408" s="18">
        <f t="shared" si="4645"/>
        <v>0</v>
      </c>
      <c r="S1408" s="18">
        <f t="shared" si="4646"/>
        <v>0</v>
      </c>
      <c r="T1408" s="18">
        <f t="shared" si="4602"/>
        <v>2196.8000000000002</v>
      </c>
      <c r="U1408" s="18">
        <f t="shared" si="4647"/>
        <v>2196.8000000000002</v>
      </c>
      <c r="V1408" s="18">
        <f t="shared" si="4648"/>
        <v>2196.8000000000002</v>
      </c>
      <c r="W1408" s="18">
        <f t="shared" si="4649"/>
        <v>0</v>
      </c>
      <c r="X1408" s="18">
        <f t="shared" si="4650"/>
        <v>0</v>
      </c>
      <c r="Y1408" s="18">
        <f t="shared" si="4651"/>
        <v>0</v>
      </c>
      <c r="Z1408" s="18">
        <f t="shared" si="4652"/>
        <v>0</v>
      </c>
      <c r="AA1408" s="18">
        <f t="shared" si="4653"/>
        <v>0</v>
      </c>
      <c r="AB1408" s="18">
        <f t="shared" si="4654"/>
        <v>0</v>
      </c>
      <c r="AC1408" s="18">
        <f t="shared" si="4655"/>
        <v>0</v>
      </c>
      <c r="AD1408" s="18">
        <f t="shared" si="4656"/>
        <v>0</v>
      </c>
      <c r="AE1408" s="18">
        <f t="shared" si="4657"/>
        <v>0</v>
      </c>
      <c r="AF1408" s="41">
        <f t="shared" si="4663"/>
        <v>2196.8000000000002</v>
      </c>
      <c r="AG1408" s="41">
        <f t="shared" si="4664"/>
        <v>0</v>
      </c>
      <c r="AH1408" s="41">
        <f t="shared" si="4665"/>
        <v>0</v>
      </c>
      <c r="AI1408" s="41">
        <f t="shared" si="4666"/>
        <v>0</v>
      </c>
      <c r="AJ1408" s="41">
        <f t="shared" si="4667"/>
        <v>0</v>
      </c>
      <c r="AK1408" s="41">
        <f t="shared" si="4668"/>
        <v>0</v>
      </c>
      <c r="AL1408" s="41">
        <f t="shared" si="4669"/>
        <v>2196.8000000000002</v>
      </c>
      <c r="AM1408" s="41">
        <f t="shared" si="4670"/>
        <v>0</v>
      </c>
      <c r="AN1408" s="41">
        <f t="shared" si="4671"/>
        <v>0</v>
      </c>
      <c r="AO1408" s="42">
        <f t="shared" si="4672"/>
        <v>1605.6488999999999</v>
      </c>
      <c r="AP1408" s="42">
        <f t="shared" si="4673"/>
        <v>2196.8000000000002</v>
      </c>
      <c r="AQ1408" s="42">
        <f t="shared" si="4674"/>
        <v>0</v>
      </c>
      <c r="AR1408" s="42">
        <f t="shared" si="4675"/>
        <v>0</v>
      </c>
      <c r="AS1408" s="42">
        <f t="shared" si="4676"/>
        <v>0</v>
      </c>
      <c r="AT1408" s="42">
        <f t="shared" si="4677"/>
        <v>0</v>
      </c>
      <c r="AU1408" s="42">
        <f t="shared" si="4604"/>
        <v>2196.8000000000002</v>
      </c>
      <c r="AV1408" s="42">
        <f t="shared" si="4605"/>
        <v>0</v>
      </c>
      <c r="AW1408" s="42">
        <f t="shared" si="4606"/>
        <v>2196.8000000000002</v>
      </c>
      <c r="AX1408" s="42">
        <f t="shared" si="4607"/>
        <v>2196.8000000000002</v>
      </c>
      <c r="AY1408" s="42">
        <f t="shared" si="4608"/>
        <v>2196.8000000000002</v>
      </c>
      <c r="AZ1408" s="42">
        <f t="shared" si="4659"/>
        <v>0</v>
      </c>
      <c r="BA1408" s="43">
        <f t="shared" si="4609"/>
        <v>100</v>
      </c>
      <c r="BB1408" s="20"/>
    </row>
    <row r="1409" spans="2:54" ht="46.8" x14ac:dyDescent="0.3">
      <c r="B1409" s="38" t="s">
        <v>562</v>
      </c>
      <c r="C1409" s="38" t="s">
        <v>125</v>
      </c>
      <c r="D1409" s="38" t="s">
        <v>42</v>
      </c>
      <c r="E1409" s="39" t="str">
        <f t="shared" si="4603"/>
        <v>1101</v>
      </c>
      <c r="F1409" s="38" t="s">
        <v>468</v>
      </c>
      <c r="G1409" s="39"/>
      <c r="H1409" s="40" t="s">
        <v>469</v>
      </c>
      <c r="I1409" s="18">
        <f t="shared" si="4566"/>
        <v>2196.8000000000002</v>
      </c>
      <c r="J1409" s="18">
        <f t="shared" si="4567"/>
        <v>2196.8000000000002</v>
      </c>
      <c r="K1409" s="18">
        <f t="shared" si="4568"/>
        <v>2196.8000000000002</v>
      </c>
      <c r="L1409" s="18">
        <f t="shared" si="4569"/>
        <v>0</v>
      </c>
      <c r="M1409" s="18">
        <f t="shared" si="4570"/>
        <v>0</v>
      </c>
      <c r="N1409" s="18">
        <f t="shared" si="4571"/>
        <v>0</v>
      </c>
      <c r="O1409" s="18">
        <f t="shared" si="4661"/>
        <v>0</v>
      </c>
      <c r="P1409" s="18">
        <f t="shared" si="4662"/>
        <v>0</v>
      </c>
      <c r="Q1409" s="18">
        <f t="shared" si="4644"/>
        <v>0</v>
      </c>
      <c r="R1409" s="18">
        <f t="shared" si="4645"/>
        <v>0</v>
      </c>
      <c r="S1409" s="18">
        <f t="shared" si="4646"/>
        <v>0</v>
      </c>
      <c r="T1409" s="18">
        <f t="shared" si="4602"/>
        <v>2196.8000000000002</v>
      </c>
      <c r="U1409" s="18">
        <f t="shared" si="4647"/>
        <v>2196.8000000000002</v>
      </c>
      <c r="V1409" s="18">
        <f t="shared" si="4648"/>
        <v>2196.8000000000002</v>
      </c>
      <c r="W1409" s="18">
        <f t="shared" si="4649"/>
        <v>0</v>
      </c>
      <c r="X1409" s="18">
        <f t="shared" si="4650"/>
        <v>0</v>
      </c>
      <c r="Y1409" s="18">
        <f t="shared" si="4651"/>
        <v>0</v>
      </c>
      <c r="Z1409" s="18">
        <f t="shared" si="4652"/>
        <v>0</v>
      </c>
      <c r="AA1409" s="18">
        <f t="shared" si="4653"/>
        <v>0</v>
      </c>
      <c r="AB1409" s="18">
        <f t="shared" si="4654"/>
        <v>0</v>
      </c>
      <c r="AC1409" s="18">
        <f t="shared" si="4655"/>
        <v>0</v>
      </c>
      <c r="AD1409" s="18">
        <f t="shared" si="4656"/>
        <v>0</v>
      </c>
      <c r="AE1409" s="18">
        <f t="shared" si="4657"/>
        <v>0</v>
      </c>
      <c r="AF1409" s="41">
        <f t="shared" si="4663"/>
        <v>2196.8000000000002</v>
      </c>
      <c r="AG1409" s="41">
        <f t="shared" si="4664"/>
        <v>0</v>
      </c>
      <c r="AH1409" s="41">
        <f t="shared" si="4665"/>
        <v>0</v>
      </c>
      <c r="AI1409" s="41">
        <f t="shared" si="4666"/>
        <v>0</v>
      </c>
      <c r="AJ1409" s="41">
        <f t="shared" si="4667"/>
        <v>0</v>
      </c>
      <c r="AK1409" s="41">
        <f t="shared" si="4668"/>
        <v>0</v>
      </c>
      <c r="AL1409" s="41">
        <f t="shared" si="4669"/>
        <v>2196.8000000000002</v>
      </c>
      <c r="AM1409" s="41">
        <f t="shared" si="4670"/>
        <v>0</v>
      </c>
      <c r="AN1409" s="41">
        <f t="shared" si="4671"/>
        <v>0</v>
      </c>
      <c r="AO1409" s="14">
        <f t="shared" si="4672"/>
        <v>1605.6488999999999</v>
      </c>
      <c r="AP1409" s="42">
        <f t="shared" si="4673"/>
        <v>2196.8000000000002</v>
      </c>
      <c r="AQ1409" s="42">
        <f t="shared" si="4674"/>
        <v>0</v>
      </c>
      <c r="AR1409" s="42">
        <f t="shared" si="4675"/>
        <v>0</v>
      </c>
      <c r="AS1409" s="42">
        <f t="shared" si="4676"/>
        <v>0</v>
      </c>
      <c r="AT1409" s="42">
        <f t="shared" si="4677"/>
        <v>0</v>
      </c>
      <c r="AU1409" s="42">
        <f t="shared" si="4604"/>
        <v>2196.8000000000002</v>
      </c>
      <c r="AV1409" s="42">
        <f t="shared" si="4605"/>
        <v>0</v>
      </c>
      <c r="AW1409" s="42">
        <f t="shared" si="4606"/>
        <v>2196.8000000000002</v>
      </c>
      <c r="AX1409" s="42">
        <f t="shared" si="4607"/>
        <v>2196.8000000000002</v>
      </c>
      <c r="AY1409" s="42">
        <f t="shared" si="4608"/>
        <v>2196.8000000000002</v>
      </c>
      <c r="AZ1409" s="42">
        <f t="shared" si="4659"/>
        <v>0</v>
      </c>
      <c r="BA1409" s="43">
        <f t="shared" si="4609"/>
        <v>100</v>
      </c>
      <c r="BB1409" s="20"/>
    </row>
    <row r="1410" spans="2:54" ht="46.8" x14ac:dyDescent="0.3">
      <c r="B1410" s="38" t="s">
        <v>562</v>
      </c>
      <c r="C1410" s="38" t="s">
        <v>125</v>
      </c>
      <c r="D1410" s="38" t="s">
        <v>42</v>
      </c>
      <c r="E1410" s="39" t="str">
        <f t="shared" si="4603"/>
        <v>1101</v>
      </c>
      <c r="F1410" s="38" t="s">
        <v>544</v>
      </c>
      <c r="G1410" s="39"/>
      <c r="H1410" s="40" t="s">
        <v>545</v>
      </c>
      <c r="I1410" s="18">
        <f t="shared" si="4566"/>
        <v>2196.8000000000002</v>
      </c>
      <c r="J1410" s="18">
        <f t="shared" si="4567"/>
        <v>2196.8000000000002</v>
      </c>
      <c r="K1410" s="18">
        <f t="shared" si="4568"/>
        <v>2196.8000000000002</v>
      </c>
      <c r="L1410" s="18">
        <f t="shared" si="4569"/>
        <v>0</v>
      </c>
      <c r="M1410" s="18">
        <f t="shared" si="4570"/>
        <v>0</v>
      </c>
      <c r="N1410" s="18">
        <f t="shared" si="4571"/>
        <v>0</v>
      </c>
      <c r="O1410" s="18">
        <f t="shared" si="4661"/>
        <v>0</v>
      </c>
      <c r="P1410" s="18">
        <f t="shared" si="4662"/>
        <v>0</v>
      </c>
      <c r="Q1410" s="18">
        <f t="shared" si="4644"/>
        <v>0</v>
      </c>
      <c r="R1410" s="18">
        <f t="shared" si="4645"/>
        <v>0</v>
      </c>
      <c r="S1410" s="18">
        <f t="shared" si="4646"/>
        <v>0</v>
      </c>
      <c r="T1410" s="18">
        <f t="shared" si="4602"/>
        <v>2196.8000000000002</v>
      </c>
      <c r="U1410" s="18">
        <f t="shared" si="4647"/>
        <v>2196.8000000000002</v>
      </c>
      <c r="V1410" s="18">
        <f t="shared" si="4648"/>
        <v>2196.8000000000002</v>
      </c>
      <c r="W1410" s="18">
        <f t="shared" si="4649"/>
        <v>0</v>
      </c>
      <c r="X1410" s="18">
        <f t="shared" si="4650"/>
        <v>0</v>
      </c>
      <c r="Y1410" s="18">
        <f t="shared" si="4651"/>
        <v>0</v>
      </c>
      <c r="Z1410" s="18">
        <f t="shared" si="4652"/>
        <v>0</v>
      </c>
      <c r="AA1410" s="18">
        <f t="shared" si="4653"/>
        <v>0</v>
      </c>
      <c r="AB1410" s="18">
        <f t="shared" si="4654"/>
        <v>0</v>
      </c>
      <c r="AC1410" s="18">
        <f t="shared" si="4655"/>
        <v>0</v>
      </c>
      <c r="AD1410" s="18">
        <f t="shared" si="4656"/>
        <v>0</v>
      </c>
      <c r="AE1410" s="18">
        <f t="shared" si="4657"/>
        <v>0</v>
      </c>
      <c r="AF1410" s="41">
        <f t="shared" si="4663"/>
        <v>2196.8000000000002</v>
      </c>
      <c r="AG1410" s="41">
        <f t="shared" si="4664"/>
        <v>0</v>
      </c>
      <c r="AH1410" s="41">
        <f t="shared" si="4665"/>
        <v>0</v>
      </c>
      <c r="AI1410" s="41">
        <f t="shared" si="4666"/>
        <v>0</v>
      </c>
      <c r="AJ1410" s="41">
        <f t="shared" si="4667"/>
        <v>0</v>
      </c>
      <c r="AK1410" s="41">
        <f t="shared" si="4668"/>
        <v>0</v>
      </c>
      <c r="AL1410" s="41">
        <f t="shared" si="4669"/>
        <v>2196.8000000000002</v>
      </c>
      <c r="AM1410" s="41">
        <f t="shared" si="4670"/>
        <v>0</v>
      </c>
      <c r="AN1410" s="41">
        <f t="shared" si="4671"/>
        <v>0</v>
      </c>
      <c r="AO1410" s="42">
        <f t="shared" si="4672"/>
        <v>1605.6488999999999</v>
      </c>
      <c r="AP1410" s="42">
        <f t="shared" si="4673"/>
        <v>2196.8000000000002</v>
      </c>
      <c r="AQ1410" s="42">
        <f t="shared" si="4674"/>
        <v>0</v>
      </c>
      <c r="AR1410" s="42">
        <f t="shared" si="4675"/>
        <v>0</v>
      </c>
      <c r="AS1410" s="42">
        <f t="shared" si="4676"/>
        <v>0</v>
      </c>
      <c r="AT1410" s="42">
        <f t="shared" si="4677"/>
        <v>0</v>
      </c>
      <c r="AU1410" s="42">
        <f t="shared" si="4604"/>
        <v>2196.8000000000002</v>
      </c>
      <c r="AV1410" s="42">
        <f t="shared" si="4605"/>
        <v>0</v>
      </c>
      <c r="AW1410" s="42">
        <f t="shared" si="4606"/>
        <v>2196.8000000000002</v>
      </c>
      <c r="AX1410" s="42">
        <f t="shared" si="4607"/>
        <v>2196.8000000000002</v>
      </c>
      <c r="AY1410" s="42">
        <f t="shared" si="4608"/>
        <v>2196.8000000000002</v>
      </c>
      <c r="AZ1410" s="42">
        <f t="shared" si="4659"/>
        <v>0</v>
      </c>
      <c r="BA1410" s="43">
        <f t="shared" si="4609"/>
        <v>100</v>
      </c>
      <c r="BB1410" s="20"/>
    </row>
    <row r="1411" spans="2:54" ht="31.2" x14ac:dyDescent="0.3">
      <c r="B1411" s="38" t="s">
        <v>562</v>
      </c>
      <c r="C1411" s="38" t="s">
        <v>125</v>
      </c>
      <c r="D1411" s="38" t="s">
        <v>42</v>
      </c>
      <c r="E1411" s="39" t="str">
        <f t="shared" si="4603"/>
        <v>1101</v>
      </c>
      <c r="F1411" s="38" t="s">
        <v>544</v>
      </c>
      <c r="G1411" s="38" t="s">
        <v>54</v>
      </c>
      <c r="H1411" s="40" t="s">
        <v>55</v>
      </c>
      <c r="I1411" s="18">
        <v>2196.8000000000002</v>
      </c>
      <c r="J1411" s="18">
        <v>2196.8000000000002</v>
      </c>
      <c r="K1411" s="18">
        <v>2196.8000000000002</v>
      </c>
      <c r="L1411" s="18"/>
      <c r="M1411" s="18"/>
      <c r="N1411" s="18"/>
      <c r="O1411" s="18">
        <v>0</v>
      </c>
      <c r="P1411" s="18">
        <v>0</v>
      </c>
      <c r="Q1411" s="18">
        <v>0</v>
      </c>
      <c r="R1411" s="18">
        <v>0</v>
      </c>
      <c r="S1411" s="18"/>
      <c r="T1411" s="18">
        <f t="shared" si="4602"/>
        <v>2196.8000000000002</v>
      </c>
      <c r="U1411" s="18">
        <f t="shared" si="4647"/>
        <v>2196.8000000000002</v>
      </c>
      <c r="V1411" s="18">
        <f t="shared" si="4648"/>
        <v>2196.8000000000002</v>
      </c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41">
        <v>2196.8000000000002</v>
      </c>
      <c r="AG1411" s="41"/>
      <c r="AH1411" s="41">
        <v>0</v>
      </c>
      <c r="AI1411" s="41">
        <v>0</v>
      </c>
      <c r="AJ1411" s="41">
        <v>0</v>
      </c>
      <c r="AK1411" s="41">
        <v>0</v>
      </c>
      <c r="AL1411" s="41">
        <v>2196.8000000000002</v>
      </c>
      <c r="AM1411" s="41">
        <v>0</v>
      </c>
      <c r="AN1411" s="41">
        <v>0</v>
      </c>
      <c r="AO1411" s="14">
        <v>1605.6488999999999</v>
      </c>
      <c r="AP1411" s="42">
        <v>2196.8000000000002</v>
      </c>
      <c r="AQ1411" s="42">
        <v>0</v>
      </c>
      <c r="AR1411" s="42">
        <v>0</v>
      </c>
      <c r="AS1411" s="42">
        <v>0</v>
      </c>
      <c r="AT1411" s="42">
        <v>0</v>
      </c>
      <c r="AU1411" s="42">
        <f t="shared" si="4604"/>
        <v>2196.8000000000002</v>
      </c>
      <c r="AV1411" s="42">
        <f t="shared" si="4605"/>
        <v>0</v>
      </c>
      <c r="AW1411" s="42">
        <f t="shared" si="4606"/>
        <v>2196.8000000000002</v>
      </c>
      <c r="AX1411" s="42">
        <f t="shared" si="4607"/>
        <v>2196.8000000000002</v>
      </c>
      <c r="AY1411" s="42">
        <f t="shared" si="4608"/>
        <v>2196.8000000000002</v>
      </c>
      <c r="AZ1411" s="42"/>
      <c r="BA1411" s="43">
        <f t="shared" si="4609"/>
        <v>100</v>
      </c>
      <c r="BB1411" s="44"/>
    </row>
    <row r="1412" spans="2:54" ht="31.2" x14ac:dyDescent="0.3">
      <c r="B1412" s="38" t="s">
        <v>562</v>
      </c>
      <c r="C1412" s="38" t="s">
        <v>125</v>
      </c>
      <c r="D1412" s="38" t="s">
        <v>42</v>
      </c>
      <c r="E1412" s="39" t="str">
        <f t="shared" si="4603"/>
        <v>1101</v>
      </c>
      <c r="F1412" s="38" t="s">
        <v>72</v>
      </c>
      <c r="G1412" s="39"/>
      <c r="H1412" s="40" t="s">
        <v>73</v>
      </c>
      <c r="I1412" s="18"/>
      <c r="J1412" s="18"/>
      <c r="K1412" s="18"/>
      <c r="L1412" s="18"/>
      <c r="M1412" s="18"/>
      <c r="N1412" s="18"/>
      <c r="O1412" s="18">
        <f t="shared" si="4661"/>
        <v>0</v>
      </c>
      <c r="P1412" s="18">
        <f t="shared" si="4662"/>
        <v>0</v>
      </c>
      <c r="Q1412" s="18"/>
      <c r="R1412" s="18"/>
      <c r="S1412" s="18"/>
      <c r="T1412" s="18">
        <f t="shared" si="4602"/>
        <v>0</v>
      </c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41">
        <f t="shared" si="4663"/>
        <v>100</v>
      </c>
      <c r="AG1412" s="41">
        <f t="shared" si="4664"/>
        <v>0</v>
      </c>
      <c r="AH1412" s="41">
        <f t="shared" si="4665"/>
        <v>0</v>
      </c>
      <c r="AI1412" s="41">
        <f t="shared" si="4666"/>
        <v>0</v>
      </c>
      <c r="AJ1412" s="41">
        <f t="shared" si="4667"/>
        <v>0</v>
      </c>
      <c r="AK1412" s="41">
        <f t="shared" si="4668"/>
        <v>0</v>
      </c>
      <c r="AL1412" s="41">
        <f t="shared" si="4669"/>
        <v>100</v>
      </c>
      <c r="AM1412" s="41">
        <f t="shared" si="4670"/>
        <v>0</v>
      </c>
      <c r="AN1412" s="41">
        <f t="shared" si="4671"/>
        <v>0</v>
      </c>
      <c r="AO1412" s="42">
        <f t="shared" si="4672"/>
        <v>100</v>
      </c>
      <c r="AP1412" s="42">
        <f t="shared" si="4673"/>
        <v>100</v>
      </c>
      <c r="AQ1412" s="42">
        <f t="shared" si="4674"/>
        <v>0</v>
      </c>
      <c r="AR1412" s="42">
        <f t="shared" si="4675"/>
        <v>0</v>
      </c>
      <c r="AS1412" s="42">
        <f t="shared" si="4676"/>
        <v>0</v>
      </c>
      <c r="AT1412" s="42">
        <f t="shared" si="4677"/>
        <v>0</v>
      </c>
      <c r="AU1412" s="42">
        <f t="shared" si="4604"/>
        <v>100</v>
      </c>
      <c r="AV1412" s="42">
        <f t="shared" si="4605"/>
        <v>-100</v>
      </c>
      <c r="AW1412" s="42"/>
      <c r="AX1412" s="42"/>
      <c r="AY1412" s="42"/>
      <c r="AZ1412" s="42"/>
      <c r="BA1412" s="43">
        <f t="shared" si="4609"/>
        <v>100</v>
      </c>
      <c r="BB1412" s="44"/>
    </row>
    <row r="1413" spans="2:54" ht="46.8" x14ac:dyDescent="0.3">
      <c r="B1413" s="38" t="s">
        <v>562</v>
      </c>
      <c r="C1413" s="38" t="s">
        <v>125</v>
      </c>
      <c r="D1413" s="38" t="s">
        <v>42</v>
      </c>
      <c r="E1413" s="39" t="str">
        <f t="shared" si="4603"/>
        <v>1101</v>
      </c>
      <c r="F1413" s="16" t="s">
        <v>292</v>
      </c>
      <c r="G1413" s="39"/>
      <c r="H1413" s="55" t="s">
        <v>293</v>
      </c>
      <c r="I1413" s="18"/>
      <c r="J1413" s="18"/>
      <c r="K1413" s="18"/>
      <c r="L1413" s="18"/>
      <c r="M1413" s="18"/>
      <c r="N1413" s="18"/>
      <c r="O1413" s="18">
        <f t="shared" si="4661"/>
        <v>0</v>
      </c>
      <c r="P1413" s="18">
        <f t="shared" si="4662"/>
        <v>0</v>
      </c>
      <c r="Q1413" s="18"/>
      <c r="R1413" s="18"/>
      <c r="S1413" s="18"/>
      <c r="T1413" s="18">
        <f t="shared" si="4602"/>
        <v>0</v>
      </c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41">
        <f t="shared" si="4663"/>
        <v>100</v>
      </c>
      <c r="AG1413" s="41">
        <f t="shared" si="4664"/>
        <v>0</v>
      </c>
      <c r="AH1413" s="41">
        <f t="shared" si="4665"/>
        <v>0</v>
      </c>
      <c r="AI1413" s="41">
        <f t="shared" si="4666"/>
        <v>0</v>
      </c>
      <c r="AJ1413" s="41">
        <f t="shared" si="4667"/>
        <v>0</v>
      </c>
      <c r="AK1413" s="41">
        <f t="shared" si="4668"/>
        <v>0</v>
      </c>
      <c r="AL1413" s="41">
        <f t="shared" si="4669"/>
        <v>100</v>
      </c>
      <c r="AM1413" s="41">
        <f t="shared" si="4670"/>
        <v>0</v>
      </c>
      <c r="AN1413" s="41">
        <f t="shared" si="4671"/>
        <v>0</v>
      </c>
      <c r="AO1413" s="14">
        <f t="shared" si="4672"/>
        <v>100</v>
      </c>
      <c r="AP1413" s="42">
        <f t="shared" si="4673"/>
        <v>100</v>
      </c>
      <c r="AQ1413" s="42">
        <f t="shared" si="4674"/>
        <v>0</v>
      </c>
      <c r="AR1413" s="42">
        <f t="shared" si="4675"/>
        <v>0</v>
      </c>
      <c r="AS1413" s="42">
        <f t="shared" si="4676"/>
        <v>0</v>
      </c>
      <c r="AT1413" s="42">
        <f t="shared" si="4677"/>
        <v>0</v>
      </c>
      <c r="AU1413" s="42">
        <f t="shared" si="4604"/>
        <v>100</v>
      </c>
      <c r="AV1413" s="42">
        <f t="shared" si="4605"/>
        <v>-100</v>
      </c>
      <c r="AW1413" s="42"/>
      <c r="AX1413" s="42"/>
      <c r="AY1413" s="42"/>
      <c r="AZ1413" s="42"/>
      <c r="BA1413" s="43">
        <f t="shared" si="4609"/>
        <v>100</v>
      </c>
      <c r="BB1413" s="44"/>
    </row>
    <row r="1414" spans="2:54" ht="46.8" x14ac:dyDescent="0.3">
      <c r="B1414" s="38" t="s">
        <v>562</v>
      </c>
      <c r="C1414" s="38" t="s">
        <v>125</v>
      </c>
      <c r="D1414" s="38" t="s">
        <v>42</v>
      </c>
      <c r="E1414" s="39" t="str">
        <f t="shared" si="4603"/>
        <v>1101</v>
      </c>
      <c r="F1414" s="16" t="s">
        <v>294</v>
      </c>
      <c r="G1414" s="39"/>
      <c r="H1414" s="55" t="s">
        <v>295</v>
      </c>
      <c r="I1414" s="18"/>
      <c r="J1414" s="18"/>
      <c r="K1414" s="18"/>
      <c r="L1414" s="18"/>
      <c r="M1414" s="18"/>
      <c r="N1414" s="18"/>
      <c r="O1414" s="18">
        <f t="shared" si="4661"/>
        <v>0</v>
      </c>
      <c r="P1414" s="18">
        <f t="shared" si="4662"/>
        <v>0</v>
      </c>
      <c r="Q1414" s="18"/>
      <c r="R1414" s="18"/>
      <c r="S1414" s="18"/>
      <c r="T1414" s="18">
        <f t="shared" si="4602"/>
        <v>0</v>
      </c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41">
        <f t="shared" si="4663"/>
        <v>100</v>
      </c>
      <c r="AG1414" s="41">
        <f t="shared" si="4664"/>
        <v>0</v>
      </c>
      <c r="AH1414" s="41">
        <f t="shared" si="4665"/>
        <v>0</v>
      </c>
      <c r="AI1414" s="41">
        <f t="shared" si="4666"/>
        <v>0</v>
      </c>
      <c r="AJ1414" s="41">
        <f t="shared" si="4667"/>
        <v>0</v>
      </c>
      <c r="AK1414" s="41">
        <f t="shared" si="4668"/>
        <v>0</v>
      </c>
      <c r="AL1414" s="41">
        <f t="shared" si="4669"/>
        <v>100</v>
      </c>
      <c r="AM1414" s="41">
        <f t="shared" si="4670"/>
        <v>0</v>
      </c>
      <c r="AN1414" s="41">
        <f t="shared" si="4671"/>
        <v>0</v>
      </c>
      <c r="AO1414" s="42">
        <f t="shared" si="4672"/>
        <v>100</v>
      </c>
      <c r="AP1414" s="42">
        <f t="shared" si="4673"/>
        <v>100</v>
      </c>
      <c r="AQ1414" s="42">
        <f t="shared" si="4674"/>
        <v>0</v>
      </c>
      <c r="AR1414" s="42">
        <f t="shared" si="4675"/>
        <v>0</v>
      </c>
      <c r="AS1414" s="42">
        <f t="shared" si="4676"/>
        <v>0</v>
      </c>
      <c r="AT1414" s="42">
        <f t="shared" si="4677"/>
        <v>0</v>
      </c>
      <c r="AU1414" s="42">
        <f t="shared" si="4604"/>
        <v>100</v>
      </c>
      <c r="AV1414" s="42">
        <f t="shared" si="4605"/>
        <v>-100</v>
      </c>
      <c r="AW1414" s="42"/>
      <c r="AX1414" s="42"/>
      <c r="AY1414" s="42"/>
      <c r="AZ1414" s="42"/>
      <c r="BA1414" s="43">
        <f t="shared" si="4609"/>
        <v>100</v>
      </c>
      <c r="BB1414" s="44"/>
    </row>
    <row r="1415" spans="2:54" ht="31.2" x14ac:dyDescent="0.3">
      <c r="B1415" s="38" t="s">
        <v>562</v>
      </c>
      <c r="C1415" s="38" t="s">
        <v>125</v>
      </c>
      <c r="D1415" s="38" t="s">
        <v>42</v>
      </c>
      <c r="E1415" s="39" t="str">
        <f t="shared" si="4603"/>
        <v>1101</v>
      </c>
      <c r="F1415" s="16" t="s">
        <v>294</v>
      </c>
      <c r="G1415" s="38" t="s">
        <v>54</v>
      </c>
      <c r="H1415" s="40" t="s">
        <v>55</v>
      </c>
      <c r="I1415" s="18"/>
      <c r="J1415" s="18"/>
      <c r="K1415" s="18"/>
      <c r="L1415" s="18"/>
      <c r="M1415" s="18"/>
      <c r="N1415" s="18"/>
      <c r="O1415" s="18">
        <v>0</v>
      </c>
      <c r="P1415" s="18">
        <v>0</v>
      </c>
      <c r="Q1415" s="18"/>
      <c r="R1415" s="18"/>
      <c r="S1415" s="18"/>
      <c r="T1415" s="18">
        <f t="shared" si="4602"/>
        <v>0</v>
      </c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41">
        <v>100</v>
      </c>
      <c r="AG1415" s="41"/>
      <c r="AH1415" s="41">
        <v>0</v>
      </c>
      <c r="AI1415" s="41">
        <v>0</v>
      </c>
      <c r="AJ1415" s="41">
        <v>0</v>
      </c>
      <c r="AK1415" s="41">
        <v>0</v>
      </c>
      <c r="AL1415" s="41">
        <v>100</v>
      </c>
      <c r="AM1415" s="41">
        <v>0</v>
      </c>
      <c r="AN1415" s="41">
        <v>0</v>
      </c>
      <c r="AO1415" s="14">
        <v>100</v>
      </c>
      <c r="AP1415" s="42">
        <v>100</v>
      </c>
      <c r="AQ1415" s="42">
        <v>0</v>
      </c>
      <c r="AR1415" s="42">
        <v>0</v>
      </c>
      <c r="AS1415" s="42">
        <v>0</v>
      </c>
      <c r="AT1415" s="42">
        <v>0</v>
      </c>
      <c r="AU1415" s="42">
        <f t="shared" si="4604"/>
        <v>100</v>
      </c>
      <c r="AV1415" s="42">
        <f t="shared" si="4605"/>
        <v>-100</v>
      </c>
      <c r="AW1415" s="42"/>
      <c r="AX1415" s="42"/>
      <c r="AY1415" s="42"/>
      <c r="AZ1415" s="42"/>
      <c r="BA1415" s="43">
        <f t="shared" si="4609"/>
        <v>100</v>
      </c>
      <c r="BB1415" s="44"/>
    </row>
    <row r="1416" spans="2:54" s="21" customFormat="1" ht="31.2" x14ac:dyDescent="0.3">
      <c r="B1416" s="22" t="s">
        <v>566</v>
      </c>
      <c r="C1416" s="22"/>
      <c r="D1416" s="22"/>
      <c r="E1416" s="23" t="str">
        <f t="shared" si="4603"/>
        <v/>
      </c>
      <c r="F1416" s="22"/>
      <c r="G1416" s="22"/>
      <c r="H1416" s="24" t="s">
        <v>567</v>
      </c>
      <c r="I1416" s="25">
        <f t="shared" ref="I1416:S1416" si="4678">I1417+I1485+I1562+I1574+I1517+I1467+I1587+I1555</f>
        <v>143432.09999999998</v>
      </c>
      <c r="J1416" s="25">
        <f t="shared" si="4678"/>
        <v>139829.29999999999</v>
      </c>
      <c r="K1416" s="25">
        <f t="shared" si="4678"/>
        <v>136422.30000000002</v>
      </c>
      <c r="L1416" s="25">
        <f t="shared" si="4678"/>
        <v>15460.4</v>
      </c>
      <c r="M1416" s="25">
        <f t="shared" si="4678"/>
        <v>15482.3</v>
      </c>
      <c r="N1416" s="25">
        <f t="shared" si="4678"/>
        <v>15482.3</v>
      </c>
      <c r="O1416" s="25">
        <f t="shared" si="4678"/>
        <v>764.09299999999996</v>
      </c>
      <c r="P1416" s="25">
        <f t="shared" si="4678"/>
        <v>393.4</v>
      </c>
      <c r="Q1416" s="25">
        <f t="shared" si="4678"/>
        <v>1648.9090000000001</v>
      </c>
      <c r="R1416" s="25">
        <f t="shared" si="4678"/>
        <v>-5.6843418860808015E-14</v>
      </c>
      <c r="S1416" s="25">
        <f t="shared" si="4678"/>
        <v>9972.2057399999994</v>
      </c>
      <c r="T1416" s="25">
        <f t="shared" si="4602"/>
        <v>171671.10773999998</v>
      </c>
      <c r="U1416" s="25">
        <f t="shared" si="4647"/>
        <v>155311.59999999998</v>
      </c>
      <c r="V1416" s="25">
        <f t="shared" si="4648"/>
        <v>151904.6</v>
      </c>
      <c r="W1416" s="25">
        <f t="shared" ref="W1416:AT1416" si="4679">W1417+W1485+W1562+W1574+W1517+W1467+W1587+W1555</f>
        <v>8898.7999999999993</v>
      </c>
      <c r="X1416" s="25">
        <f t="shared" si="4679"/>
        <v>0</v>
      </c>
      <c r="Y1416" s="25">
        <f t="shared" si="4679"/>
        <v>0</v>
      </c>
      <c r="Z1416" s="25">
        <f t="shared" si="4679"/>
        <v>1073.4057399999999</v>
      </c>
      <c r="AA1416" s="25">
        <f t="shared" si="4679"/>
        <v>10975.5</v>
      </c>
      <c r="AB1416" s="25">
        <f t="shared" si="4679"/>
        <v>0</v>
      </c>
      <c r="AC1416" s="25">
        <f t="shared" si="4679"/>
        <v>10975.5</v>
      </c>
      <c r="AD1416" s="25">
        <f t="shared" si="4679"/>
        <v>0</v>
      </c>
      <c r="AE1416" s="25">
        <f t="shared" si="4679"/>
        <v>0</v>
      </c>
      <c r="AF1416" s="26">
        <f t="shared" si="4679"/>
        <v>181204.20874000003</v>
      </c>
      <c r="AG1416" s="26">
        <f t="shared" si="4679"/>
        <v>0</v>
      </c>
      <c r="AH1416" s="26">
        <f t="shared" si="4679"/>
        <v>12876.565999999999</v>
      </c>
      <c r="AI1416" s="26">
        <f t="shared" si="4679"/>
        <v>0</v>
      </c>
      <c r="AJ1416" s="26">
        <f t="shared" si="4679"/>
        <v>0</v>
      </c>
      <c r="AK1416" s="26">
        <f t="shared" si="4679"/>
        <v>0</v>
      </c>
      <c r="AL1416" s="26">
        <f t="shared" si="4679"/>
        <v>176791.50669000004</v>
      </c>
      <c r="AM1416" s="26">
        <f t="shared" si="4679"/>
        <v>12876.565979999998</v>
      </c>
      <c r="AN1416" s="26">
        <f t="shared" si="4679"/>
        <v>0</v>
      </c>
      <c r="AO1416" s="27">
        <f t="shared" si="4679"/>
        <v>102890.22577999999</v>
      </c>
      <c r="AP1416" s="27">
        <f t="shared" si="4679"/>
        <v>182685.60173999998</v>
      </c>
      <c r="AQ1416" s="27">
        <f t="shared" si="4679"/>
        <v>764.09299999999996</v>
      </c>
      <c r="AR1416" s="27">
        <f t="shared" si="4679"/>
        <v>0</v>
      </c>
      <c r="AS1416" s="27">
        <f t="shared" si="4679"/>
        <v>0</v>
      </c>
      <c r="AT1416" s="27">
        <f t="shared" si="4679"/>
        <v>0</v>
      </c>
      <c r="AU1416" s="27">
        <f t="shared" si="4604"/>
        <v>183449.69473999998</v>
      </c>
      <c r="AV1416" s="27">
        <f t="shared" si="4605"/>
        <v>-11778.587</v>
      </c>
      <c r="AW1416" s="27">
        <f t="shared" si="4606"/>
        <v>181643.31347999995</v>
      </c>
      <c r="AX1416" s="27">
        <f t="shared" si="4607"/>
        <v>166287.09999999998</v>
      </c>
      <c r="AY1416" s="27">
        <f t="shared" si="4608"/>
        <v>162880.1</v>
      </c>
      <c r="AZ1416" s="27">
        <f>AZ1417+AZ1485+AZ1562+AZ1574+AZ1517+AZ1467+AZ1587+AZ1555</f>
        <v>0</v>
      </c>
      <c r="BA1416" s="28">
        <f t="shared" si="4609"/>
        <v>97.564790530703661</v>
      </c>
      <c r="BB1416" s="20"/>
    </row>
    <row r="1417" spans="2:54" s="21" customFormat="1" x14ac:dyDescent="0.3">
      <c r="B1417" s="22" t="s">
        <v>566</v>
      </c>
      <c r="C1417" s="22" t="s">
        <v>42</v>
      </c>
      <c r="D1417" s="22"/>
      <c r="E1417" s="23" t="str">
        <f t="shared" si="4603"/>
        <v>01</v>
      </c>
      <c r="F1417" s="22"/>
      <c r="G1417" s="22"/>
      <c r="H1417" s="24" t="s">
        <v>43</v>
      </c>
      <c r="I1417" s="25">
        <f t="shared" ref="I1417:S1417" si="4680">I1433+I1418</f>
        <v>87848.5</v>
      </c>
      <c r="J1417" s="25">
        <f t="shared" si="4680"/>
        <v>89651.6</v>
      </c>
      <c r="K1417" s="25">
        <f t="shared" si="4680"/>
        <v>89644.700000000012</v>
      </c>
      <c r="L1417" s="25">
        <f t="shared" si="4680"/>
        <v>709.5</v>
      </c>
      <c r="M1417" s="25">
        <f t="shared" si="4680"/>
        <v>731.4</v>
      </c>
      <c r="N1417" s="25">
        <f t="shared" si="4680"/>
        <v>731.4</v>
      </c>
      <c r="O1417" s="25">
        <f t="shared" si="4680"/>
        <v>1696.991</v>
      </c>
      <c r="P1417" s="25">
        <f t="shared" si="4680"/>
        <v>0</v>
      </c>
      <c r="Q1417" s="25">
        <f t="shared" si="4680"/>
        <v>0</v>
      </c>
      <c r="R1417" s="25">
        <f t="shared" si="4680"/>
        <v>0</v>
      </c>
      <c r="S1417" s="25">
        <f t="shared" si="4680"/>
        <v>9136.7218400000002</v>
      </c>
      <c r="T1417" s="25">
        <f t="shared" si="4602"/>
        <v>99391.712839999993</v>
      </c>
      <c r="U1417" s="25">
        <f t="shared" si="4647"/>
        <v>90383</v>
      </c>
      <c r="V1417" s="25">
        <f t="shared" si="4648"/>
        <v>90376.1</v>
      </c>
      <c r="W1417" s="25">
        <f t="shared" ref="W1417:AT1417" si="4681">W1433+W1418</f>
        <v>8898.7999999999993</v>
      </c>
      <c r="X1417" s="25">
        <f t="shared" si="4681"/>
        <v>0</v>
      </c>
      <c r="Y1417" s="25">
        <f t="shared" si="4681"/>
        <v>0</v>
      </c>
      <c r="Z1417" s="25">
        <f t="shared" si="4681"/>
        <v>237.92184</v>
      </c>
      <c r="AA1417" s="25">
        <f t="shared" si="4681"/>
        <v>10975.5</v>
      </c>
      <c r="AB1417" s="25">
        <f t="shared" si="4681"/>
        <v>0</v>
      </c>
      <c r="AC1417" s="25">
        <f t="shared" si="4681"/>
        <v>10975.5</v>
      </c>
      <c r="AD1417" s="25">
        <f t="shared" si="4681"/>
        <v>0</v>
      </c>
      <c r="AE1417" s="25">
        <f t="shared" si="4681"/>
        <v>0</v>
      </c>
      <c r="AF1417" s="26">
        <f t="shared" si="4681"/>
        <v>102064.39722000001</v>
      </c>
      <c r="AG1417" s="26">
        <f t="shared" si="4681"/>
        <v>0</v>
      </c>
      <c r="AH1417" s="26">
        <f t="shared" si="4681"/>
        <v>10919.3</v>
      </c>
      <c r="AI1417" s="26">
        <f t="shared" si="4681"/>
        <v>0</v>
      </c>
      <c r="AJ1417" s="26">
        <f t="shared" si="4681"/>
        <v>0</v>
      </c>
      <c r="AK1417" s="26">
        <f t="shared" si="4681"/>
        <v>0</v>
      </c>
      <c r="AL1417" s="26">
        <f t="shared" si="4681"/>
        <v>99525.164739999993</v>
      </c>
      <c r="AM1417" s="26">
        <f t="shared" si="4681"/>
        <v>10919.299979999998</v>
      </c>
      <c r="AN1417" s="26">
        <f t="shared" si="4681"/>
        <v>0</v>
      </c>
      <c r="AO1417" s="45">
        <f t="shared" si="4681"/>
        <v>68119.582269999999</v>
      </c>
      <c r="AP1417" s="27">
        <f t="shared" si="4681"/>
        <v>101408.34420000001</v>
      </c>
      <c r="AQ1417" s="27">
        <f t="shared" si="4681"/>
        <v>1696.991</v>
      </c>
      <c r="AR1417" s="27">
        <f t="shared" si="4681"/>
        <v>0</v>
      </c>
      <c r="AS1417" s="27">
        <f t="shared" si="4681"/>
        <v>0</v>
      </c>
      <c r="AT1417" s="27">
        <f t="shared" si="4681"/>
        <v>0</v>
      </c>
      <c r="AU1417" s="27">
        <f t="shared" si="4604"/>
        <v>103105.3352</v>
      </c>
      <c r="AV1417" s="27">
        <f t="shared" si="4605"/>
        <v>-3713.6223600000085</v>
      </c>
      <c r="AW1417" s="27">
        <f t="shared" si="4606"/>
        <v>108528.43467999999</v>
      </c>
      <c r="AX1417" s="27">
        <f t="shared" si="4607"/>
        <v>101358.5</v>
      </c>
      <c r="AY1417" s="27">
        <f t="shared" si="4608"/>
        <v>101351.6</v>
      </c>
      <c r="AZ1417" s="27">
        <f>AZ1433+AZ1418</f>
        <v>0</v>
      </c>
      <c r="BA1417" s="28">
        <f t="shared" si="4609"/>
        <v>97.512127099005255</v>
      </c>
      <c r="BB1417" s="20"/>
    </row>
    <row r="1418" spans="2:54" s="30" customFormat="1" ht="62.4" x14ac:dyDescent="0.3">
      <c r="B1418" s="31" t="s">
        <v>566</v>
      </c>
      <c r="C1418" s="31" t="s">
        <v>42</v>
      </c>
      <c r="D1418" s="31" t="s">
        <v>84</v>
      </c>
      <c r="E1418" s="29" t="str">
        <f t="shared" si="4603"/>
        <v>0104</v>
      </c>
      <c r="F1418" s="31"/>
      <c r="G1418" s="31"/>
      <c r="H1418" s="32" t="s">
        <v>482</v>
      </c>
      <c r="I1418" s="33">
        <f t="shared" ref="I1418:S1418" si="4682">I1419+I1426</f>
        <v>72813.899999999994</v>
      </c>
      <c r="J1418" s="33">
        <f t="shared" si="4682"/>
        <v>74916.3</v>
      </c>
      <c r="K1418" s="33">
        <f t="shared" si="4682"/>
        <v>74916.3</v>
      </c>
      <c r="L1418" s="33">
        <f t="shared" si="4682"/>
        <v>709.5</v>
      </c>
      <c r="M1418" s="33">
        <f t="shared" si="4682"/>
        <v>731.4</v>
      </c>
      <c r="N1418" s="33">
        <f t="shared" si="4682"/>
        <v>731.4</v>
      </c>
      <c r="O1418" s="33">
        <f t="shared" si="4682"/>
        <v>0</v>
      </c>
      <c r="P1418" s="33">
        <f t="shared" si="4682"/>
        <v>0</v>
      </c>
      <c r="Q1418" s="33">
        <f t="shared" si="4682"/>
        <v>0</v>
      </c>
      <c r="R1418" s="33">
        <f t="shared" si="4682"/>
        <v>0</v>
      </c>
      <c r="S1418" s="33">
        <f t="shared" si="4682"/>
        <v>8898.7999999999993</v>
      </c>
      <c r="T1418" s="33">
        <f t="shared" si="4602"/>
        <v>82422.2</v>
      </c>
      <c r="U1418" s="33">
        <f t="shared" si="4647"/>
        <v>75647.7</v>
      </c>
      <c r="V1418" s="33">
        <f t="shared" si="4648"/>
        <v>75647.7</v>
      </c>
      <c r="W1418" s="33">
        <f t="shared" ref="W1418:AT1418" si="4683">W1419+W1426</f>
        <v>8898.7999999999993</v>
      </c>
      <c r="X1418" s="33">
        <f t="shared" si="4683"/>
        <v>0</v>
      </c>
      <c r="Y1418" s="33">
        <f t="shared" si="4683"/>
        <v>0</v>
      </c>
      <c r="Z1418" s="33">
        <f t="shared" si="4683"/>
        <v>0</v>
      </c>
      <c r="AA1418" s="33">
        <f t="shared" si="4683"/>
        <v>10865.5</v>
      </c>
      <c r="AB1418" s="33">
        <f t="shared" si="4683"/>
        <v>0</v>
      </c>
      <c r="AC1418" s="33">
        <f t="shared" si="4683"/>
        <v>10865.5</v>
      </c>
      <c r="AD1418" s="33">
        <f t="shared" si="4683"/>
        <v>0</v>
      </c>
      <c r="AE1418" s="33">
        <f t="shared" si="4683"/>
        <v>0</v>
      </c>
      <c r="AF1418" s="34">
        <f t="shared" si="4683"/>
        <v>82638.600000000006</v>
      </c>
      <c r="AG1418" s="34">
        <f t="shared" si="4683"/>
        <v>0</v>
      </c>
      <c r="AH1418" s="34">
        <f t="shared" si="4683"/>
        <v>10889.3</v>
      </c>
      <c r="AI1418" s="34">
        <f t="shared" si="4683"/>
        <v>0</v>
      </c>
      <c r="AJ1418" s="34">
        <f t="shared" si="4683"/>
        <v>0</v>
      </c>
      <c r="AK1418" s="34">
        <f t="shared" si="4683"/>
        <v>0</v>
      </c>
      <c r="AL1418" s="34">
        <f t="shared" si="4683"/>
        <v>80101.045199999993</v>
      </c>
      <c r="AM1418" s="34">
        <f t="shared" si="4683"/>
        <v>10889.299979999998</v>
      </c>
      <c r="AN1418" s="34">
        <f t="shared" si="4683"/>
        <v>0</v>
      </c>
      <c r="AO1418" s="36">
        <f t="shared" si="4683"/>
        <v>53390.379200000003</v>
      </c>
      <c r="AP1418" s="36">
        <f t="shared" si="4683"/>
        <v>82713.600000000006</v>
      </c>
      <c r="AQ1418" s="36">
        <f t="shared" si="4683"/>
        <v>0</v>
      </c>
      <c r="AR1418" s="36">
        <f t="shared" si="4683"/>
        <v>0</v>
      </c>
      <c r="AS1418" s="36">
        <f t="shared" si="4683"/>
        <v>0</v>
      </c>
      <c r="AT1418" s="36">
        <f t="shared" si="4683"/>
        <v>0</v>
      </c>
      <c r="AU1418" s="36">
        <f t="shared" si="4604"/>
        <v>82713.600000000006</v>
      </c>
      <c r="AV1418" s="36">
        <f t="shared" si="4605"/>
        <v>-291.40000000000873</v>
      </c>
      <c r="AW1418" s="36">
        <f t="shared" si="4606"/>
        <v>91321</v>
      </c>
      <c r="AX1418" s="36">
        <f t="shared" si="4607"/>
        <v>86513.2</v>
      </c>
      <c r="AY1418" s="36">
        <f t="shared" si="4608"/>
        <v>86513.2</v>
      </c>
      <c r="AZ1418" s="36">
        <f>AZ1419+AZ1426</f>
        <v>0</v>
      </c>
      <c r="BA1418" s="37">
        <f t="shared" si="4609"/>
        <v>96.929334717674294</v>
      </c>
      <c r="BB1418" s="20"/>
    </row>
    <row r="1419" spans="2:54" ht="46.8" x14ac:dyDescent="0.3">
      <c r="B1419" s="38" t="s">
        <v>566</v>
      </c>
      <c r="C1419" s="38" t="s">
        <v>42</v>
      </c>
      <c r="D1419" s="38" t="s">
        <v>84</v>
      </c>
      <c r="E1419" s="39" t="str">
        <f t="shared" si="4603"/>
        <v>0104</v>
      </c>
      <c r="F1419" s="38" t="s">
        <v>258</v>
      </c>
      <c r="G1419" s="39"/>
      <c r="H1419" s="40" t="s">
        <v>259</v>
      </c>
      <c r="I1419" s="18">
        <f t="shared" ref="I1419:I1421" si="4684">I1420</f>
        <v>10613.199999999999</v>
      </c>
      <c r="J1419" s="18">
        <f t="shared" ref="J1419:J1421" si="4685">J1420</f>
        <v>10927.4</v>
      </c>
      <c r="K1419" s="18">
        <f t="shared" ref="K1419:K1421" si="4686">K1420</f>
        <v>10927.4</v>
      </c>
      <c r="L1419" s="18">
        <f t="shared" ref="L1419:L1421" si="4687">L1420</f>
        <v>0</v>
      </c>
      <c r="M1419" s="18">
        <f t="shared" ref="M1419:M1421" si="4688">M1420</f>
        <v>0</v>
      </c>
      <c r="N1419" s="18">
        <f t="shared" ref="N1419:N1421" si="4689">N1420</f>
        <v>0</v>
      </c>
      <c r="O1419" s="18">
        <f t="shared" ref="O1419:O1421" si="4690">O1420</f>
        <v>0</v>
      </c>
      <c r="P1419" s="18">
        <f t="shared" ref="P1419:P1421" si="4691">P1420</f>
        <v>0</v>
      </c>
      <c r="Q1419" s="18">
        <f t="shared" ref="Q1419:Q1421" si="4692">Q1420</f>
        <v>0</v>
      </c>
      <c r="R1419" s="18">
        <f t="shared" ref="R1419:R1421" si="4693">R1420</f>
        <v>0</v>
      </c>
      <c r="S1419" s="18">
        <f t="shared" ref="S1419:S1421" si="4694">S1420</f>
        <v>0</v>
      </c>
      <c r="T1419" s="18">
        <f t="shared" si="4602"/>
        <v>10613.199999999999</v>
      </c>
      <c r="U1419" s="18">
        <f t="shared" si="4647"/>
        <v>10927.4</v>
      </c>
      <c r="V1419" s="18">
        <f t="shared" si="4648"/>
        <v>10927.4</v>
      </c>
      <c r="W1419" s="18">
        <f t="shared" ref="W1419:W1421" si="4695">W1420</f>
        <v>0</v>
      </c>
      <c r="X1419" s="18">
        <f t="shared" ref="X1419:X1421" si="4696">X1420</f>
        <v>0</v>
      </c>
      <c r="Y1419" s="18">
        <f t="shared" ref="Y1419:Y1421" si="4697">Y1420</f>
        <v>0</v>
      </c>
      <c r="Z1419" s="18">
        <f t="shared" ref="Z1419:Z1421" si="4698">Z1420</f>
        <v>0</v>
      </c>
      <c r="AA1419" s="18">
        <f t="shared" ref="AA1419:AA1421" si="4699">AA1420</f>
        <v>0</v>
      </c>
      <c r="AB1419" s="18">
        <f t="shared" ref="AB1419:AB1421" si="4700">AB1420</f>
        <v>0</v>
      </c>
      <c r="AC1419" s="18">
        <f t="shared" ref="AC1419:AC1421" si="4701">AC1420</f>
        <v>0</v>
      </c>
      <c r="AD1419" s="18">
        <f t="shared" ref="AD1419:AD1421" si="4702">AD1420</f>
        <v>0</v>
      </c>
      <c r="AE1419" s="18">
        <f t="shared" ref="AE1419:AE1421" si="4703">AE1420</f>
        <v>0</v>
      </c>
      <c r="AF1419" s="41">
        <f t="shared" ref="AF1419:AF1421" si="4704">AF1420</f>
        <v>10889.3</v>
      </c>
      <c r="AG1419" s="41">
        <f t="shared" ref="AG1419:AG1421" si="4705">AG1420</f>
        <v>0</v>
      </c>
      <c r="AH1419" s="41">
        <f t="shared" ref="AH1419:AH1421" si="4706">AH1420</f>
        <v>10889.3</v>
      </c>
      <c r="AI1419" s="41">
        <f t="shared" ref="AI1419:AI1421" si="4707">AI1420</f>
        <v>0</v>
      </c>
      <c r="AJ1419" s="41">
        <f t="shared" ref="AJ1419:AJ1421" si="4708">AJ1420</f>
        <v>0</v>
      </c>
      <c r="AK1419" s="41">
        <f t="shared" ref="AK1419:AK1421" si="4709">AK1420</f>
        <v>0</v>
      </c>
      <c r="AL1419" s="41">
        <f t="shared" ref="AL1419:AL1421" si="4710">AL1420</f>
        <v>10889.299979999998</v>
      </c>
      <c r="AM1419" s="41">
        <f t="shared" ref="AM1419:AM1421" si="4711">AM1420</f>
        <v>10889.299979999998</v>
      </c>
      <c r="AN1419" s="41">
        <f t="shared" ref="AN1419:AN1421" si="4712">AN1420</f>
        <v>0</v>
      </c>
      <c r="AO1419" s="14">
        <f t="shared" ref="AO1419:AO1421" si="4713">AO1420</f>
        <v>6921.5006599999997</v>
      </c>
      <c r="AP1419" s="42">
        <f t="shared" ref="AP1419:AP1421" si="4714">AP1420</f>
        <v>10889.3</v>
      </c>
      <c r="AQ1419" s="42">
        <f t="shared" ref="AQ1419:AQ1421" si="4715">AQ1420</f>
        <v>0</v>
      </c>
      <c r="AR1419" s="42">
        <f t="shared" ref="AR1419:AR1421" si="4716">AR1420</f>
        <v>0</v>
      </c>
      <c r="AS1419" s="42">
        <f t="shared" ref="AS1419:AS1421" si="4717">AS1420</f>
        <v>0</v>
      </c>
      <c r="AT1419" s="42">
        <f t="shared" ref="AT1419:AT1421" si="4718">AT1420</f>
        <v>0</v>
      </c>
      <c r="AU1419" s="42">
        <f t="shared" si="4604"/>
        <v>10889.3</v>
      </c>
      <c r="AV1419" s="42">
        <f t="shared" si="4605"/>
        <v>-276.10000000000036</v>
      </c>
      <c r="AW1419" s="42">
        <f t="shared" si="4606"/>
        <v>10613.199999999999</v>
      </c>
      <c r="AX1419" s="42">
        <f t="shared" si="4607"/>
        <v>10927.4</v>
      </c>
      <c r="AY1419" s="42">
        <f t="shared" si="4608"/>
        <v>10927.4</v>
      </c>
      <c r="AZ1419" s="42">
        <f t="shared" ref="AZ1419:AZ1421" si="4719">AZ1420</f>
        <v>0</v>
      </c>
      <c r="BA1419" s="43">
        <f t="shared" si="4609"/>
        <v>99.999999816333457</v>
      </c>
      <c r="BB1419" s="20"/>
    </row>
    <row r="1420" spans="2:54" x14ac:dyDescent="0.3">
      <c r="B1420" s="38" t="s">
        <v>566</v>
      </c>
      <c r="C1420" s="38" t="s">
        <v>42</v>
      </c>
      <c r="D1420" s="38" t="s">
        <v>84</v>
      </c>
      <c r="E1420" s="39" t="str">
        <f t="shared" si="4603"/>
        <v>0104</v>
      </c>
      <c r="F1420" s="38" t="s">
        <v>260</v>
      </c>
      <c r="G1420" s="39"/>
      <c r="H1420" s="40" t="s">
        <v>49</v>
      </c>
      <c r="I1420" s="18">
        <f t="shared" si="4684"/>
        <v>10613.199999999999</v>
      </c>
      <c r="J1420" s="18">
        <f t="shared" si="4685"/>
        <v>10927.4</v>
      </c>
      <c r="K1420" s="18">
        <f t="shared" si="4686"/>
        <v>10927.4</v>
      </c>
      <c r="L1420" s="18">
        <f t="shared" si="4687"/>
        <v>0</v>
      </c>
      <c r="M1420" s="18">
        <f t="shared" si="4688"/>
        <v>0</v>
      </c>
      <c r="N1420" s="18">
        <f t="shared" si="4689"/>
        <v>0</v>
      </c>
      <c r="O1420" s="18">
        <f t="shared" si="4690"/>
        <v>0</v>
      </c>
      <c r="P1420" s="18">
        <f t="shared" si="4691"/>
        <v>0</v>
      </c>
      <c r="Q1420" s="18">
        <f t="shared" si="4692"/>
        <v>0</v>
      </c>
      <c r="R1420" s="18">
        <f t="shared" si="4693"/>
        <v>0</v>
      </c>
      <c r="S1420" s="18">
        <f t="shared" si="4694"/>
        <v>0</v>
      </c>
      <c r="T1420" s="18">
        <f t="shared" si="4602"/>
        <v>10613.199999999999</v>
      </c>
      <c r="U1420" s="18">
        <f t="shared" si="4647"/>
        <v>10927.4</v>
      </c>
      <c r="V1420" s="18">
        <f t="shared" si="4648"/>
        <v>10927.4</v>
      </c>
      <c r="W1420" s="18">
        <f t="shared" si="4695"/>
        <v>0</v>
      </c>
      <c r="X1420" s="18">
        <f t="shared" si="4696"/>
        <v>0</v>
      </c>
      <c r="Y1420" s="18">
        <f t="shared" si="4697"/>
        <v>0</v>
      </c>
      <c r="Z1420" s="18">
        <f t="shared" si="4698"/>
        <v>0</v>
      </c>
      <c r="AA1420" s="18">
        <f t="shared" si="4699"/>
        <v>0</v>
      </c>
      <c r="AB1420" s="18">
        <f t="shared" si="4700"/>
        <v>0</v>
      </c>
      <c r="AC1420" s="18">
        <f t="shared" si="4701"/>
        <v>0</v>
      </c>
      <c r="AD1420" s="18">
        <f t="shared" si="4702"/>
        <v>0</v>
      </c>
      <c r="AE1420" s="18">
        <f t="shared" si="4703"/>
        <v>0</v>
      </c>
      <c r="AF1420" s="41">
        <f t="shared" si="4704"/>
        <v>10889.3</v>
      </c>
      <c r="AG1420" s="41">
        <f t="shared" si="4705"/>
        <v>0</v>
      </c>
      <c r="AH1420" s="41">
        <f t="shared" si="4706"/>
        <v>10889.3</v>
      </c>
      <c r="AI1420" s="41">
        <f t="shared" si="4707"/>
        <v>0</v>
      </c>
      <c r="AJ1420" s="41">
        <f t="shared" si="4708"/>
        <v>0</v>
      </c>
      <c r="AK1420" s="41">
        <f t="shared" si="4709"/>
        <v>0</v>
      </c>
      <c r="AL1420" s="41">
        <f t="shared" si="4710"/>
        <v>10889.299979999998</v>
      </c>
      <c r="AM1420" s="41">
        <f t="shared" si="4711"/>
        <v>10889.299979999998</v>
      </c>
      <c r="AN1420" s="41">
        <f t="shared" si="4712"/>
        <v>0</v>
      </c>
      <c r="AO1420" s="42">
        <f t="shared" si="4713"/>
        <v>6921.5006599999997</v>
      </c>
      <c r="AP1420" s="42">
        <f t="shared" si="4714"/>
        <v>10889.3</v>
      </c>
      <c r="AQ1420" s="42">
        <f t="shared" si="4715"/>
        <v>0</v>
      </c>
      <c r="AR1420" s="42">
        <f t="shared" si="4716"/>
        <v>0</v>
      </c>
      <c r="AS1420" s="42">
        <f t="shared" si="4717"/>
        <v>0</v>
      </c>
      <c r="AT1420" s="42">
        <f t="shared" si="4718"/>
        <v>0</v>
      </c>
      <c r="AU1420" s="42">
        <f t="shared" si="4604"/>
        <v>10889.3</v>
      </c>
      <c r="AV1420" s="42">
        <f t="shared" si="4605"/>
        <v>-276.10000000000036</v>
      </c>
      <c r="AW1420" s="42">
        <f t="shared" si="4606"/>
        <v>10613.199999999999</v>
      </c>
      <c r="AX1420" s="42">
        <f t="shared" si="4607"/>
        <v>10927.4</v>
      </c>
      <c r="AY1420" s="42">
        <f t="shared" si="4608"/>
        <v>10927.4</v>
      </c>
      <c r="AZ1420" s="42">
        <f t="shared" si="4719"/>
        <v>0</v>
      </c>
      <c r="BA1420" s="43">
        <f t="shared" si="4609"/>
        <v>99.999999816333457</v>
      </c>
      <c r="BB1420" s="20"/>
    </row>
    <row r="1421" spans="2:54" ht="78" x14ac:dyDescent="0.3">
      <c r="B1421" s="38" t="s">
        <v>566</v>
      </c>
      <c r="C1421" s="38" t="s">
        <v>42</v>
      </c>
      <c r="D1421" s="38" t="s">
        <v>84</v>
      </c>
      <c r="E1421" s="39" t="str">
        <f t="shared" si="4603"/>
        <v>0104</v>
      </c>
      <c r="F1421" s="38" t="s">
        <v>483</v>
      </c>
      <c r="G1421" s="39"/>
      <c r="H1421" s="40" t="s">
        <v>484</v>
      </c>
      <c r="I1421" s="18">
        <f t="shared" si="4684"/>
        <v>10613.199999999999</v>
      </c>
      <c r="J1421" s="18">
        <f t="shared" si="4685"/>
        <v>10927.4</v>
      </c>
      <c r="K1421" s="18">
        <f t="shared" si="4686"/>
        <v>10927.4</v>
      </c>
      <c r="L1421" s="18">
        <f t="shared" si="4687"/>
        <v>0</v>
      </c>
      <c r="M1421" s="18">
        <f t="shared" si="4688"/>
        <v>0</v>
      </c>
      <c r="N1421" s="18">
        <f t="shared" si="4689"/>
        <v>0</v>
      </c>
      <c r="O1421" s="18">
        <f t="shared" si="4690"/>
        <v>0</v>
      </c>
      <c r="P1421" s="18">
        <f t="shared" si="4691"/>
        <v>0</v>
      </c>
      <c r="Q1421" s="18">
        <f t="shared" si="4692"/>
        <v>0</v>
      </c>
      <c r="R1421" s="18">
        <f t="shared" si="4693"/>
        <v>0</v>
      </c>
      <c r="S1421" s="18">
        <f t="shared" si="4694"/>
        <v>0</v>
      </c>
      <c r="T1421" s="18">
        <f t="shared" si="4602"/>
        <v>10613.199999999999</v>
      </c>
      <c r="U1421" s="18">
        <f t="shared" si="4647"/>
        <v>10927.4</v>
      </c>
      <c r="V1421" s="18">
        <f t="shared" si="4648"/>
        <v>10927.4</v>
      </c>
      <c r="W1421" s="18">
        <f t="shared" si="4695"/>
        <v>0</v>
      </c>
      <c r="X1421" s="18">
        <f t="shared" si="4696"/>
        <v>0</v>
      </c>
      <c r="Y1421" s="18">
        <f t="shared" si="4697"/>
        <v>0</v>
      </c>
      <c r="Z1421" s="18">
        <f t="shared" si="4698"/>
        <v>0</v>
      </c>
      <c r="AA1421" s="18">
        <f t="shared" si="4699"/>
        <v>0</v>
      </c>
      <c r="AB1421" s="18">
        <f t="shared" si="4700"/>
        <v>0</v>
      </c>
      <c r="AC1421" s="18">
        <f t="shared" si="4701"/>
        <v>0</v>
      </c>
      <c r="AD1421" s="18">
        <f t="shared" si="4702"/>
        <v>0</v>
      </c>
      <c r="AE1421" s="18">
        <f t="shared" si="4703"/>
        <v>0</v>
      </c>
      <c r="AF1421" s="41">
        <f t="shared" si="4704"/>
        <v>10889.3</v>
      </c>
      <c r="AG1421" s="41">
        <f t="shared" si="4705"/>
        <v>0</v>
      </c>
      <c r="AH1421" s="41">
        <f t="shared" si="4706"/>
        <v>10889.3</v>
      </c>
      <c r="AI1421" s="41">
        <f t="shared" si="4707"/>
        <v>0</v>
      </c>
      <c r="AJ1421" s="41">
        <f t="shared" si="4708"/>
        <v>0</v>
      </c>
      <c r="AK1421" s="41">
        <f t="shared" si="4709"/>
        <v>0</v>
      </c>
      <c r="AL1421" s="41">
        <f t="shared" si="4710"/>
        <v>10889.299979999998</v>
      </c>
      <c r="AM1421" s="41">
        <f t="shared" si="4711"/>
        <v>10889.299979999998</v>
      </c>
      <c r="AN1421" s="41">
        <f t="shared" si="4712"/>
        <v>0</v>
      </c>
      <c r="AO1421" s="14">
        <f t="shared" si="4713"/>
        <v>6921.5006599999997</v>
      </c>
      <c r="AP1421" s="42">
        <f t="shared" si="4714"/>
        <v>10889.3</v>
      </c>
      <c r="AQ1421" s="42">
        <f t="shared" si="4715"/>
        <v>0</v>
      </c>
      <c r="AR1421" s="42">
        <f t="shared" si="4716"/>
        <v>0</v>
      </c>
      <c r="AS1421" s="42">
        <f t="shared" si="4717"/>
        <v>0</v>
      </c>
      <c r="AT1421" s="42">
        <f t="shared" si="4718"/>
        <v>0</v>
      </c>
      <c r="AU1421" s="42">
        <f t="shared" si="4604"/>
        <v>10889.3</v>
      </c>
      <c r="AV1421" s="42">
        <f t="shared" si="4605"/>
        <v>-276.10000000000036</v>
      </c>
      <c r="AW1421" s="42">
        <f t="shared" si="4606"/>
        <v>10613.199999999999</v>
      </c>
      <c r="AX1421" s="42">
        <f t="shared" si="4607"/>
        <v>10927.4</v>
      </c>
      <c r="AY1421" s="42">
        <f t="shared" si="4608"/>
        <v>10927.4</v>
      </c>
      <c r="AZ1421" s="42">
        <f t="shared" si="4719"/>
        <v>0</v>
      </c>
      <c r="BA1421" s="43">
        <f t="shared" si="4609"/>
        <v>99.999999816333457</v>
      </c>
      <c r="BB1421" s="20"/>
    </row>
    <row r="1422" spans="2:54" ht="31.2" x14ac:dyDescent="0.3">
      <c r="B1422" s="38" t="s">
        <v>566</v>
      </c>
      <c r="C1422" s="38" t="s">
        <v>42</v>
      </c>
      <c r="D1422" s="38" t="s">
        <v>84</v>
      </c>
      <c r="E1422" s="39" t="str">
        <f t="shared" si="4603"/>
        <v>0104</v>
      </c>
      <c r="F1422" s="38" t="s">
        <v>485</v>
      </c>
      <c r="G1422" s="39"/>
      <c r="H1422" s="40" t="s">
        <v>486</v>
      </c>
      <c r="I1422" s="18">
        <f t="shared" ref="I1422:S1422" si="4720">I1423+I1424</f>
        <v>10613.199999999999</v>
      </c>
      <c r="J1422" s="18">
        <f t="shared" si="4720"/>
        <v>10927.4</v>
      </c>
      <c r="K1422" s="18">
        <f t="shared" si="4720"/>
        <v>10927.4</v>
      </c>
      <c r="L1422" s="18">
        <f t="shared" si="4720"/>
        <v>0</v>
      </c>
      <c r="M1422" s="18">
        <f t="shared" si="4720"/>
        <v>0</v>
      </c>
      <c r="N1422" s="18">
        <f t="shared" si="4720"/>
        <v>0</v>
      </c>
      <c r="O1422" s="18">
        <f t="shared" si="4720"/>
        <v>0</v>
      </c>
      <c r="P1422" s="18">
        <f t="shared" si="4720"/>
        <v>0</v>
      </c>
      <c r="Q1422" s="18">
        <f t="shared" si="4720"/>
        <v>0</v>
      </c>
      <c r="R1422" s="18">
        <f t="shared" si="4720"/>
        <v>0</v>
      </c>
      <c r="S1422" s="18">
        <f t="shared" si="4720"/>
        <v>0</v>
      </c>
      <c r="T1422" s="18">
        <f t="shared" si="4602"/>
        <v>10613.199999999999</v>
      </c>
      <c r="U1422" s="18">
        <f t="shared" si="4647"/>
        <v>10927.4</v>
      </c>
      <c r="V1422" s="18">
        <f t="shared" si="4648"/>
        <v>10927.4</v>
      </c>
      <c r="W1422" s="18">
        <f t="shared" ref="W1422:AE1422" si="4721">W1423+W1424</f>
        <v>0</v>
      </c>
      <c r="X1422" s="18">
        <f t="shared" si="4721"/>
        <v>0</v>
      </c>
      <c r="Y1422" s="18">
        <f t="shared" si="4721"/>
        <v>0</v>
      </c>
      <c r="Z1422" s="18">
        <f t="shared" si="4721"/>
        <v>0</v>
      </c>
      <c r="AA1422" s="18">
        <f t="shared" si="4721"/>
        <v>0</v>
      </c>
      <c r="AB1422" s="18">
        <f t="shared" si="4721"/>
        <v>0</v>
      </c>
      <c r="AC1422" s="18">
        <f t="shared" si="4721"/>
        <v>0</v>
      </c>
      <c r="AD1422" s="18">
        <f t="shared" si="4721"/>
        <v>0</v>
      </c>
      <c r="AE1422" s="18">
        <f t="shared" si="4721"/>
        <v>0</v>
      </c>
      <c r="AF1422" s="41">
        <f t="shared" ref="AF1422:AN1422" si="4722">AF1423+AF1424+AF1425</f>
        <v>10889.3</v>
      </c>
      <c r="AG1422" s="41">
        <f t="shared" si="4722"/>
        <v>0</v>
      </c>
      <c r="AH1422" s="41">
        <f t="shared" si="4722"/>
        <v>10889.3</v>
      </c>
      <c r="AI1422" s="41">
        <f t="shared" si="4722"/>
        <v>0</v>
      </c>
      <c r="AJ1422" s="41">
        <f t="shared" si="4722"/>
        <v>0</v>
      </c>
      <c r="AK1422" s="41">
        <f t="shared" si="4722"/>
        <v>0</v>
      </c>
      <c r="AL1422" s="41">
        <f t="shared" si="4722"/>
        <v>10889.299979999998</v>
      </c>
      <c r="AM1422" s="41">
        <f t="shared" si="4722"/>
        <v>10889.299979999998</v>
      </c>
      <c r="AN1422" s="41">
        <f t="shared" si="4722"/>
        <v>0</v>
      </c>
      <c r="AO1422" s="42">
        <f t="shared" ref="AO1422:AT1422" si="4723">AO1423+AO1424</f>
        <v>6921.5006599999997</v>
      </c>
      <c r="AP1422" s="42">
        <f t="shared" si="4723"/>
        <v>10889.3</v>
      </c>
      <c r="AQ1422" s="42">
        <f t="shared" si="4723"/>
        <v>0</v>
      </c>
      <c r="AR1422" s="42">
        <f t="shared" si="4723"/>
        <v>0</v>
      </c>
      <c r="AS1422" s="42">
        <f t="shared" si="4723"/>
        <v>0</v>
      </c>
      <c r="AT1422" s="42">
        <f t="shared" si="4723"/>
        <v>0</v>
      </c>
      <c r="AU1422" s="42">
        <f t="shared" si="4604"/>
        <v>10889.3</v>
      </c>
      <c r="AV1422" s="42">
        <f t="shared" si="4605"/>
        <v>-276.10000000000036</v>
      </c>
      <c r="AW1422" s="42">
        <f t="shared" si="4606"/>
        <v>10613.199999999999</v>
      </c>
      <c r="AX1422" s="42">
        <f t="shared" si="4607"/>
        <v>10927.4</v>
      </c>
      <c r="AY1422" s="42">
        <f t="shared" si="4608"/>
        <v>10927.4</v>
      </c>
      <c r="AZ1422" s="42">
        <f>AZ1423+AZ1424</f>
        <v>0</v>
      </c>
      <c r="BA1422" s="43">
        <f t="shared" si="4609"/>
        <v>99.999999816333457</v>
      </c>
      <c r="BB1422" s="20"/>
    </row>
    <row r="1423" spans="2:54" ht="78" x14ac:dyDescent="0.3">
      <c r="B1423" s="38" t="s">
        <v>566</v>
      </c>
      <c r="C1423" s="38" t="s">
        <v>42</v>
      </c>
      <c r="D1423" s="38" t="s">
        <v>84</v>
      </c>
      <c r="E1423" s="39" t="str">
        <f t="shared" si="4603"/>
        <v>0104</v>
      </c>
      <c r="F1423" s="38" t="s">
        <v>485</v>
      </c>
      <c r="G1423" s="38" t="s">
        <v>66</v>
      </c>
      <c r="H1423" s="40" t="s">
        <v>67</v>
      </c>
      <c r="I1423" s="18">
        <v>10220.599999999999</v>
      </c>
      <c r="J1423" s="18">
        <v>10534.9</v>
      </c>
      <c r="K1423" s="18">
        <v>10534.9</v>
      </c>
      <c r="L1423" s="18"/>
      <c r="M1423" s="18"/>
      <c r="N1423" s="18"/>
      <c r="O1423" s="18">
        <v>0</v>
      </c>
      <c r="P1423" s="18">
        <v>0</v>
      </c>
      <c r="Q1423" s="18">
        <v>0</v>
      </c>
      <c r="R1423" s="18">
        <v>0</v>
      </c>
      <c r="S1423" s="18"/>
      <c r="T1423" s="18">
        <f t="shared" si="4602"/>
        <v>10220.599999999999</v>
      </c>
      <c r="U1423" s="18">
        <f t="shared" si="4647"/>
        <v>10534.9</v>
      </c>
      <c r="V1423" s="18">
        <f t="shared" si="4648"/>
        <v>10534.9</v>
      </c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41">
        <v>10535.659530000001</v>
      </c>
      <c r="AG1423" s="41"/>
      <c r="AH1423" s="41">
        <f t="shared" ref="AH1423:AH1425" si="4724">AF1423</f>
        <v>10535.659530000001</v>
      </c>
      <c r="AI1423" s="41">
        <f t="shared" ref="AI1423:AI1424" si="4725">AG1423</f>
        <v>0</v>
      </c>
      <c r="AJ1423" s="41">
        <v>0</v>
      </c>
      <c r="AK1423" s="41">
        <v>0</v>
      </c>
      <c r="AL1423" s="41">
        <v>10535.659509999999</v>
      </c>
      <c r="AM1423" s="41">
        <f t="shared" ref="AM1423:AM1425" si="4726">AL1423</f>
        <v>10535.659509999999</v>
      </c>
      <c r="AN1423" s="41">
        <v>0</v>
      </c>
      <c r="AO1423" s="14">
        <v>6703.5568199999998</v>
      </c>
      <c r="AP1423" s="42">
        <v>10530.3</v>
      </c>
      <c r="AQ1423" s="42">
        <v>0</v>
      </c>
      <c r="AR1423" s="42">
        <v>0</v>
      </c>
      <c r="AS1423" s="42">
        <v>0</v>
      </c>
      <c r="AT1423" s="42">
        <v>0</v>
      </c>
      <c r="AU1423" s="42">
        <f t="shared" si="4604"/>
        <v>10530.3</v>
      </c>
      <c r="AV1423" s="42">
        <f t="shared" si="4605"/>
        <v>-309.70000000000073</v>
      </c>
      <c r="AW1423" s="42">
        <f t="shared" si="4606"/>
        <v>10220.599999999999</v>
      </c>
      <c r="AX1423" s="42">
        <f t="shared" si="4607"/>
        <v>10534.9</v>
      </c>
      <c r="AY1423" s="42">
        <f t="shared" si="4608"/>
        <v>10534.9</v>
      </c>
      <c r="AZ1423" s="42"/>
      <c r="BA1423" s="43">
        <f t="shared" si="4609"/>
        <v>99.999999810168489</v>
      </c>
      <c r="BB1423" s="44"/>
    </row>
    <row r="1424" spans="2:54" ht="31.2" x14ac:dyDescent="0.3">
      <c r="B1424" s="38" t="s">
        <v>566</v>
      </c>
      <c r="C1424" s="38" t="s">
        <v>42</v>
      </c>
      <c r="D1424" s="38" t="s">
        <v>84</v>
      </c>
      <c r="E1424" s="39" t="str">
        <f t="shared" si="4603"/>
        <v>0104</v>
      </c>
      <c r="F1424" s="38" t="s">
        <v>485</v>
      </c>
      <c r="G1424" s="38" t="s">
        <v>54</v>
      </c>
      <c r="H1424" s="40" t="s">
        <v>55</v>
      </c>
      <c r="I1424" s="18">
        <v>392.6</v>
      </c>
      <c r="J1424" s="18">
        <v>392.5</v>
      </c>
      <c r="K1424" s="18">
        <v>392.5</v>
      </c>
      <c r="L1424" s="18"/>
      <c r="M1424" s="18"/>
      <c r="N1424" s="18"/>
      <c r="O1424" s="18">
        <v>0</v>
      </c>
      <c r="P1424" s="18">
        <v>0</v>
      </c>
      <c r="Q1424" s="18">
        <v>0</v>
      </c>
      <c r="R1424" s="18">
        <v>0</v>
      </c>
      <c r="S1424" s="18"/>
      <c r="T1424" s="18">
        <f t="shared" si="4602"/>
        <v>392.6</v>
      </c>
      <c r="U1424" s="18">
        <f t="shared" si="4647"/>
        <v>392.5</v>
      </c>
      <c r="V1424" s="18">
        <f t="shared" si="4648"/>
        <v>392.5</v>
      </c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41">
        <v>351.05986999999999</v>
      </c>
      <c r="AG1424" s="41"/>
      <c r="AH1424" s="41">
        <f t="shared" si="4724"/>
        <v>351.05986999999999</v>
      </c>
      <c r="AI1424" s="41">
        <f t="shared" si="4725"/>
        <v>0</v>
      </c>
      <c r="AJ1424" s="41">
        <v>0</v>
      </c>
      <c r="AK1424" s="41">
        <v>0</v>
      </c>
      <c r="AL1424" s="41">
        <v>351.05986999999999</v>
      </c>
      <c r="AM1424" s="41">
        <f t="shared" si="4726"/>
        <v>351.05986999999999</v>
      </c>
      <c r="AN1424" s="41">
        <v>0</v>
      </c>
      <c r="AO1424" s="42">
        <v>217.94383999999999</v>
      </c>
      <c r="AP1424" s="42">
        <v>359</v>
      </c>
      <c r="AQ1424" s="42">
        <v>0</v>
      </c>
      <c r="AR1424" s="42">
        <v>0</v>
      </c>
      <c r="AS1424" s="42">
        <v>0</v>
      </c>
      <c r="AT1424" s="42">
        <v>0</v>
      </c>
      <c r="AU1424" s="42">
        <f t="shared" si="4604"/>
        <v>359</v>
      </c>
      <c r="AV1424" s="42">
        <f t="shared" si="4605"/>
        <v>33.600000000000023</v>
      </c>
      <c r="AW1424" s="42">
        <f t="shared" si="4606"/>
        <v>392.6</v>
      </c>
      <c r="AX1424" s="42">
        <f t="shared" si="4607"/>
        <v>392.5</v>
      </c>
      <c r="AY1424" s="42">
        <f t="shared" si="4608"/>
        <v>392.5</v>
      </c>
      <c r="AZ1424" s="42"/>
      <c r="BA1424" s="43">
        <f t="shared" si="4609"/>
        <v>100</v>
      </c>
      <c r="BB1424" s="44"/>
    </row>
    <row r="1425" spans="2:54" x14ac:dyDescent="0.3">
      <c r="B1425" s="38" t="s">
        <v>566</v>
      </c>
      <c r="C1425" s="38" t="s">
        <v>42</v>
      </c>
      <c r="D1425" s="38" t="s">
        <v>84</v>
      </c>
      <c r="E1425" s="39" t="str">
        <f t="shared" si="4603"/>
        <v>0104</v>
      </c>
      <c r="F1425" s="38" t="s">
        <v>485</v>
      </c>
      <c r="G1425" s="38" t="s">
        <v>68</v>
      </c>
      <c r="H1425" s="40" t="s">
        <v>69</v>
      </c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>
        <v>0</v>
      </c>
      <c r="U1425" s="18">
        <v>0</v>
      </c>
      <c r="V1425" s="18">
        <v>0</v>
      </c>
      <c r="W1425" s="18">
        <v>0</v>
      </c>
      <c r="X1425" s="18">
        <v>0</v>
      </c>
      <c r="Y1425" s="18">
        <v>0</v>
      </c>
      <c r="Z1425" s="18">
        <v>0</v>
      </c>
      <c r="AA1425" s="18">
        <v>0</v>
      </c>
      <c r="AB1425" s="18">
        <v>0</v>
      </c>
      <c r="AC1425" s="18">
        <v>0</v>
      </c>
      <c r="AD1425" s="18">
        <v>0</v>
      </c>
      <c r="AE1425" s="18">
        <v>0</v>
      </c>
      <c r="AF1425" s="42">
        <v>2.5806</v>
      </c>
      <c r="AG1425" s="42"/>
      <c r="AH1425" s="42">
        <f t="shared" si="4724"/>
        <v>2.5806</v>
      </c>
      <c r="AI1425" s="42">
        <v>0</v>
      </c>
      <c r="AJ1425" s="42">
        <v>0</v>
      </c>
      <c r="AK1425" s="42">
        <v>0</v>
      </c>
      <c r="AL1425" s="42">
        <v>2.5806</v>
      </c>
      <c r="AM1425" s="42">
        <f t="shared" si="4726"/>
        <v>2.5806</v>
      </c>
      <c r="AN1425" s="42">
        <v>0</v>
      </c>
      <c r="AO1425" s="14"/>
      <c r="AP1425" s="42"/>
      <c r="AQ1425" s="42"/>
      <c r="AR1425" s="42"/>
      <c r="AS1425" s="42"/>
      <c r="AT1425" s="42"/>
      <c r="AU1425" s="42"/>
      <c r="AV1425" s="42"/>
      <c r="AW1425" s="42"/>
      <c r="AX1425" s="42"/>
      <c r="AY1425" s="42"/>
      <c r="AZ1425" s="42"/>
      <c r="BA1425" s="49">
        <f t="shared" si="4609"/>
        <v>100</v>
      </c>
      <c r="BB1425" s="44"/>
    </row>
    <row r="1426" spans="2:54" ht="31.2" x14ac:dyDescent="0.3">
      <c r="B1426" s="38" t="s">
        <v>566</v>
      </c>
      <c r="C1426" s="38" t="s">
        <v>42</v>
      </c>
      <c r="D1426" s="38" t="s">
        <v>84</v>
      </c>
      <c r="E1426" s="39" t="str">
        <f t="shared" si="4603"/>
        <v>0104</v>
      </c>
      <c r="F1426" s="38" t="s">
        <v>120</v>
      </c>
      <c r="G1426" s="39"/>
      <c r="H1426" s="40" t="s">
        <v>121</v>
      </c>
      <c r="I1426" s="18">
        <f t="shared" ref="I1426:I1427" si="4727">I1427</f>
        <v>62200.7</v>
      </c>
      <c r="J1426" s="18">
        <f t="shared" ref="J1426:J1427" si="4728">J1427</f>
        <v>63988.9</v>
      </c>
      <c r="K1426" s="18">
        <f t="shared" ref="K1426:K1427" si="4729">K1427</f>
        <v>63988.9</v>
      </c>
      <c r="L1426" s="18">
        <f t="shared" ref="L1426:L1427" si="4730">L1427</f>
        <v>709.5</v>
      </c>
      <c r="M1426" s="18">
        <f t="shared" ref="M1426:M1427" si="4731">M1427</f>
        <v>731.4</v>
      </c>
      <c r="N1426" s="18">
        <f t="shared" ref="N1426:N1427" si="4732">N1427</f>
        <v>731.4</v>
      </c>
      <c r="O1426" s="18">
        <f t="shared" ref="O1426:O1427" si="4733">O1427</f>
        <v>0</v>
      </c>
      <c r="P1426" s="18">
        <f t="shared" ref="P1426:P1427" si="4734">P1427</f>
        <v>0</v>
      </c>
      <c r="Q1426" s="18">
        <f t="shared" ref="Q1426:Q1427" si="4735">Q1427</f>
        <v>0</v>
      </c>
      <c r="R1426" s="18">
        <f t="shared" ref="R1426:R1427" si="4736">R1427</f>
        <v>0</v>
      </c>
      <c r="S1426" s="18">
        <f t="shared" ref="S1426:S1427" si="4737">S1427</f>
        <v>8898.7999999999993</v>
      </c>
      <c r="T1426" s="18">
        <f t="shared" si="4602"/>
        <v>71809</v>
      </c>
      <c r="U1426" s="18">
        <f t="shared" si="4647"/>
        <v>64720.3</v>
      </c>
      <c r="V1426" s="18">
        <f t="shared" si="4648"/>
        <v>64720.3</v>
      </c>
      <c r="W1426" s="18">
        <f t="shared" ref="W1426:W1427" si="4738">W1427</f>
        <v>8898.7999999999993</v>
      </c>
      <c r="X1426" s="18">
        <f t="shared" ref="X1426:X1427" si="4739">X1427</f>
        <v>0</v>
      </c>
      <c r="Y1426" s="18">
        <f t="shared" ref="Y1426:Y1427" si="4740">Y1427</f>
        <v>0</v>
      </c>
      <c r="Z1426" s="18">
        <f t="shared" ref="Z1426:Z1427" si="4741">Z1427</f>
        <v>0</v>
      </c>
      <c r="AA1426" s="18">
        <f t="shared" ref="AA1426:AA1427" si="4742">AA1427</f>
        <v>10865.5</v>
      </c>
      <c r="AB1426" s="18">
        <f t="shared" ref="AB1426:AB1427" si="4743">AB1427</f>
        <v>0</v>
      </c>
      <c r="AC1426" s="18">
        <f t="shared" ref="AC1426:AC1427" si="4744">AC1427</f>
        <v>10865.5</v>
      </c>
      <c r="AD1426" s="18">
        <f t="shared" ref="AD1426:AD1427" si="4745">AD1427</f>
        <v>0</v>
      </c>
      <c r="AE1426" s="18">
        <f t="shared" ref="AE1426:AE1427" si="4746">AE1427</f>
        <v>0</v>
      </c>
      <c r="AF1426" s="41">
        <f t="shared" ref="AF1426:AF1427" si="4747">AF1427</f>
        <v>71749.3</v>
      </c>
      <c r="AG1426" s="41">
        <f t="shared" ref="AG1426:AG1427" si="4748">AG1427</f>
        <v>0</v>
      </c>
      <c r="AH1426" s="41">
        <f t="shared" ref="AH1426:AH1427" si="4749">AH1427</f>
        <v>0</v>
      </c>
      <c r="AI1426" s="41">
        <f t="shared" ref="AI1426:AI1427" si="4750">AI1427</f>
        <v>0</v>
      </c>
      <c r="AJ1426" s="41">
        <f t="shared" ref="AJ1426:AJ1427" si="4751">AJ1427</f>
        <v>0</v>
      </c>
      <c r="AK1426" s="41">
        <f t="shared" ref="AK1426:AK1427" si="4752">AK1427</f>
        <v>0</v>
      </c>
      <c r="AL1426" s="41">
        <f t="shared" ref="AL1426:AL1427" si="4753">AL1427</f>
        <v>69211.745219999997</v>
      </c>
      <c r="AM1426" s="41">
        <f t="shared" ref="AM1426:AM1427" si="4754">AM1427</f>
        <v>0</v>
      </c>
      <c r="AN1426" s="41">
        <f t="shared" ref="AN1426:AN1427" si="4755">AN1427</f>
        <v>0</v>
      </c>
      <c r="AO1426" s="14">
        <f t="shared" ref="AO1426:AO1427" si="4756">AO1427</f>
        <v>46468.878540000005</v>
      </c>
      <c r="AP1426" s="42">
        <f t="shared" ref="AP1426:AP1427" si="4757">AP1427</f>
        <v>71824.3</v>
      </c>
      <c r="AQ1426" s="42">
        <f t="shared" ref="AQ1426:AQ1427" si="4758">AQ1427</f>
        <v>0</v>
      </c>
      <c r="AR1426" s="42">
        <f t="shared" ref="AR1426:AR1427" si="4759">AR1427</f>
        <v>0</v>
      </c>
      <c r="AS1426" s="42">
        <f t="shared" ref="AS1426:AS1427" si="4760">AS1427</f>
        <v>0</v>
      </c>
      <c r="AT1426" s="42">
        <f t="shared" ref="AT1426:AT1427" si="4761">AT1427</f>
        <v>0</v>
      </c>
      <c r="AU1426" s="42">
        <f t="shared" si="4604"/>
        <v>71824.3</v>
      </c>
      <c r="AV1426" s="42">
        <f t="shared" si="4605"/>
        <v>-15.30000000000291</v>
      </c>
      <c r="AW1426" s="42">
        <f t="shared" si="4606"/>
        <v>80707.8</v>
      </c>
      <c r="AX1426" s="42">
        <f t="shared" si="4607"/>
        <v>75585.8</v>
      </c>
      <c r="AY1426" s="42">
        <f t="shared" si="4608"/>
        <v>75585.8</v>
      </c>
      <c r="AZ1426" s="42">
        <f t="shared" ref="AZ1426:AZ1427" si="4762">AZ1427</f>
        <v>0</v>
      </c>
      <c r="BA1426" s="43">
        <f t="shared" si="4609"/>
        <v>96.463303781360921</v>
      </c>
      <c r="BB1426" s="20"/>
    </row>
    <row r="1427" spans="2:54" x14ac:dyDescent="0.3">
      <c r="B1427" s="38" t="s">
        <v>566</v>
      </c>
      <c r="C1427" s="38" t="s">
        <v>42</v>
      </c>
      <c r="D1427" s="38" t="s">
        <v>84</v>
      </c>
      <c r="E1427" s="39" t="str">
        <f t="shared" si="4603"/>
        <v>0104</v>
      </c>
      <c r="F1427" s="38" t="s">
        <v>487</v>
      </c>
      <c r="G1427" s="39"/>
      <c r="H1427" s="40" t="s">
        <v>488</v>
      </c>
      <c r="I1427" s="18">
        <f t="shared" si="4727"/>
        <v>62200.7</v>
      </c>
      <c r="J1427" s="18">
        <f t="shared" si="4728"/>
        <v>63988.9</v>
      </c>
      <c r="K1427" s="18">
        <f t="shared" si="4729"/>
        <v>63988.9</v>
      </c>
      <c r="L1427" s="18">
        <f t="shared" si="4730"/>
        <v>709.5</v>
      </c>
      <c r="M1427" s="18">
        <f t="shared" si="4731"/>
        <v>731.4</v>
      </c>
      <c r="N1427" s="18">
        <f t="shared" si="4732"/>
        <v>731.4</v>
      </c>
      <c r="O1427" s="18">
        <f t="shared" si="4733"/>
        <v>0</v>
      </c>
      <c r="P1427" s="18">
        <f t="shared" si="4734"/>
        <v>0</v>
      </c>
      <c r="Q1427" s="18">
        <f t="shared" si="4735"/>
        <v>0</v>
      </c>
      <c r="R1427" s="18">
        <f t="shared" si="4736"/>
        <v>0</v>
      </c>
      <c r="S1427" s="18">
        <f t="shared" si="4737"/>
        <v>8898.7999999999993</v>
      </c>
      <c r="T1427" s="18">
        <f t="shared" si="4602"/>
        <v>71809</v>
      </c>
      <c r="U1427" s="18">
        <f t="shared" si="4647"/>
        <v>64720.3</v>
      </c>
      <c r="V1427" s="18">
        <f t="shared" si="4648"/>
        <v>64720.3</v>
      </c>
      <c r="W1427" s="18">
        <f t="shared" si="4738"/>
        <v>8898.7999999999993</v>
      </c>
      <c r="X1427" s="18">
        <f t="shared" si="4739"/>
        <v>0</v>
      </c>
      <c r="Y1427" s="18">
        <f t="shared" si="4740"/>
        <v>0</v>
      </c>
      <c r="Z1427" s="18">
        <f t="shared" si="4741"/>
        <v>0</v>
      </c>
      <c r="AA1427" s="18">
        <f t="shared" si="4742"/>
        <v>10865.5</v>
      </c>
      <c r="AB1427" s="18">
        <f t="shared" si="4743"/>
        <v>0</v>
      </c>
      <c r="AC1427" s="18">
        <f t="shared" si="4744"/>
        <v>10865.5</v>
      </c>
      <c r="AD1427" s="18">
        <f t="shared" si="4745"/>
        <v>0</v>
      </c>
      <c r="AE1427" s="18">
        <f t="shared" si="4746"/>
        <v>0</v>
      </c>
      <c r="AF1427" s="41">
        <f t="shared" si="4747"/>
        <v>71749.3</v>
      </c>
      <c r="AG1427" s="41">
        <f t="shared" si="4748"/>
        <v>0</v>
      </c>
      <c r="AH1427" s="41">
        <f t="shared" si="4749"/>
        <v>0</v>
      </c>
      <c r="AI1427" s="41">
        <f t="shared" si="4750"/>
        <v>0</v>
      </c>
      <c r="AJ1427" s="41">
        <f t="shared" si="4751"/>
        <v>0</v>
      </c>
      <c r="AK1427" s="41">
        <f t="shared" si="4752"/>
        <v>0</v>
      </c>
      <c r="AL1427" s="41">
        <f t="shared" si="4753"/>
        <v>69211.745219999997</v>
      </c>
      <c r="AM1427" s="41">
        <f t="shared" si="4754"/>
        <v>0</v>
      </c>
      <c r="AN1427" s="41">
        <f t="shared" si="4755"/>
        <v>0</v>
      </c>
      <c r="AO1427" s="42">
        <f t="shared" si="4756"/>
        <v>46468.878540000005</v>
      </c>
      <c r="AP1427" s="42">
        <f t="shared" si="4757"/>
        <v>71824.3</v>
      </c>
      <c r="AQ1427" s="42">
        <f t="shared" si="4758"/>
        <v>0</v>
      </c>
      <c r="AR1427" s="42">
        <f t="shared" si="4759"/>
        <v>0</v>
      </c>
      <c r="AS1427" s="42">
        <f t="shared" si="4760"/>
        <v>0</v>
      </c>
      <c r="AT1427" s="42">
        <f t="shared" si="4761"/>
        <v>0</v>
      </c>
      <c r="AU1427" s="42">
        <f t="shared" si="4604"/>
        <v>71824.3</v>
      </c>
      <c r="AV1427" s="42">
        <f t="shared" si="4605"/>
        <v>-15.30000000000291</v>
      </c>
      <c r="AW1427" s="42">
        <f t="shared" si="4606"/>
        <v>80707.8</v>
      </c>
      <c r="AX1427" s="42">
        <f t="shared" si="4607"/>
        <v>75585.8</v>
      </c>
      <c r="AY1427" s="42">
        <f t="shared" si="4608"/>
        <v>75585.8</v>
      </c>
      <c r="AZ1427" s="42">
        <f t="shared" si="4762"/>
        <v>0</v>
      </c>
      <c r="BA1427" s="43">
        <f t="shared" si="4609"/>
        <v>96.463303781360921</v>
      </c>
      <c r="BB1427" s="20"/>
    </row>
    <row r="1428" spans="2:54" x14ac:dyDescent="0.3">
      <c r="B1428" s="38" t="s">
        <v>566</v>
      </c>
      <c r="C1428" s="38" t="s">
        <v>42</v>
      </c>
      <c r="D1428" s="38" t="s">
        <v>84</v>
      </c>
      <c r="E1428" s="39" t="str">
        <f t="shared" si="4603"/>
        <v>0104</v>
      </c>
      <c r="F1428" s="38" t="s">
        <v>489</v>
      </c>
      <c r="G1428" s="39"/>
      <c r="H1428" s="40" t="s">
        <v>65</v>
      </c>
      <c r="I1428" s="18">
        <f t="shared" ref="I1428:N1428" si="4763">I1429+I1430</f>
        <v>62200.7</v>
      </c>
      <c r="J1428" s="18">
        <f t="shared" si="4763"/>
        <v>63988.9</v>
      </c>
      <c r="K1428" s="18">
        <f t="shared" si="4763"/>
        <v>63988.9</v>
      </c>
      <c r="L1428" s="18">
        <f t="shared" si="4763"/>
        <v>709.5</v>
      </c>
      <c r="M1428" s="18">
        <f t="shared" si="4763"/>
        <v>731.4</v>
      </c>
      <c r="N1428" s="18">
        <f t="shared" si="4763"/>
        <v>731.4</v>
      </c>
      <c r="O1428" s="18">
        <f>O1429+O1430+O1432+O1431</f>
        <v>0</v>
      </c>
      <c r="P1428" s="18">
        <f>P1429+P1430+P1432+P1431</f>
        <v>0</v>
      </c>
      <c r="Q1428" s="18">
        <f>Q1429+Q1430+Q1432</f>
        <v>0</v>
      </c>
      <c r="R1428" s="18">
        <f>R1429+R1430+R1432</f>
        <v>0</v>
      </c>
      <c r="S1428" s="18">
        <f>S1429+S1430</f>
        <v>8898.7999999999993</v>
      </c>
      <c r="T1428" s="18">
        <f t="shared" si="4602"/>
        <v>71809</v>
      </c>
      <c r="U1428" s="18">
        <f t="shared" si="4647"/>
        <v>64720.3</v>
      </c>
      <c r="V1428" s="18">
        <f t="shared" si="4648"/>
        <v>64720.3</v>
      </c>
      <c r="W1428" s="18">
        <f t="shared" ref="W1428:AE1428" si="4764">W1429+W1430</f>
        <v>8898.7999999999993</v>
      </c>
      <c r="X1428" s="18">
        <f t="shared" si="4764"/>
        <v>0</v>
      </c>
      <c r="Y1428" s="18">
        <f t="shared" si="4764"/>
        <v>0</v>
      </c>
      <c r="Z1428" s="18">
        <f t="shared" si="4764"/>
        <v>0</v>
      </c>
      <c r="AA1428" s="18">
        <f t="shared" si="4764"/>
        <v>10865.5</v>
      </c>
      <c r="AB1428" s="18">
        <f t="shared" si="4764"/>
        <v>0</v>
      </c>
      <c r="AC1428" s="18">
        <f t="shared" si="4764"/>
        <v>10865.5</v>
      </c>
      <c r="AD1428" s="18">
        <f t="shared" si="4764"/>
        <v>0</v>
      </c>
      <c r="AE1428" s="18">
        <f t="shared" si="4764"/>
        <v>0</v>
      </c>
      <c r="AF1428" s="41">
        <f t="shared" ref="AF1428:AT1428" si="4765">AF1429+AF1430+AF1432+AF1431</f>
        <v>71749.3</v>
      </c>
      <c r="AG1428" s="41">
        <f t="shared" si="4765"/>
        <v>0</v>
      </c>
      <c r="AH1428" s="41">
        <f t="shared" si="4765"/>
        <v>0</v>
      </c>
      <c r="AI1428" s="41">
        <f t="shared" si="4765"/>
        <v>0</v>
      </c>
      <c r="AJ1428" s="41">
        <f t="shared" si="4765"/>
        <v>0</v>
      </c>
      <c r="AK1428" s="41">
        <f t="shared" si="4765"/>
        <v>0</v>
      </c>
      <c r="AL1428" s="41">
        <f t="shared" si="4765"/>
        <v>69211.745219999997</v>
      </c>
      <c r="AM1428" s="41">
        <f t="shared" si="4765"/>
        <v>0</v>
      </c>
      <c r="AN1428" s="41">
        <f t="shared" si="4765"/>
        <v>0</v>
      </c>
      <c r="AO1428" s="14">
        <f t="shared" si="4765"/>
        <v>46468.878540000005</v>
      </c>
      <c r="AP1428" s="42">
        <f t="shared" si="4765"/>
        <v>71824.3</v>
      </c>
      <c r="AQ1428" s="42">
        <f t="shared" si="4765"/>
        <v>0</v>
      </c>
      <c r="AR1428" s="42">
        <f t="shared" si="4765"/>
        <v>0</v>
      </c>
      <c r="AS1428" s="42">
        <f t="shared" si="4765"/>
        <v>0</v>
      </c>
      <c r="AT1428" s="42">
        <f t="shared" si="4765"/>
        <v>0</v>
      </c>
      <c r="AU1428" s="42">
        <f t="shared" si="4604"/>
        <v>71824.3</v>
      </c>
      <c r="AV1428" s="42">
        <f t="shared" si="4605"/>
        <v>-15.30000000000291</v>
      </c>
      <c r="AW1428" s="42">
        <f t="shared" si="4606"/>
        <v>80707.8</v>
      </c>
      <c r="AX1428" s="42">
        <f t="shared" si="4607"/>
        <v>75585.8</v>
      </c>
      <c r="AY1428" s="42">
        <f t="shared" si="4608"/>
        <v>75585.8</v>
      </c>
      <c r="AZ1428" s="42">
        <f>AZ1429+AZ1430</f>
        <v>0</v>
      </c>
      <c r="BA1428" s="43">
        <f t="shared" si="4609"/>
        <v>96.463303781360921</v>
      </c>
      <c r="BB1428" s="20"/>
    </row>
    <row r="1429" spans="2:54" ht="78" x14ac:dyDescent="0.3">
      <c r="B1429" s="38" t="s">
        <v>566</v>
      </c>
      <c r="C1429" s="38" t="s">
        <v>42</v>
      </c>
      <c r="D1429" s="38" t="s">
        <v>84</v>
      </c>
      <c r="E1429" s="39" t="str">
        <f t="shared" si="4603"/>
        <v>0104</v>
      </c>
      <c r="F1429" s="38" t="s">
        <v>489</v>
      </c>
      <c r="G1429" s="38" t="s">
        <v>66</v>
      </c>
      <c r="H1429" s="40" t="s">
        <v>67</v>
      </c>
      <c r="I1429" s="18">
        <v>58139.199999999997</v>
      </c>
      <c r="J1429" s="18">
        <v>59927.4</v>
      </c>
      <c r="K1429" s="18">
        <v>59927.4</v>
      </c>
      <c r="L1429" s="18">
        <v>709.5</v>
      </c>
      <c r="M1429" s="18">
        <v>731.4</v>
      </c>
      <c r="N1429" s="18">
        <v>731.4</v>
      </c>
      <c r="O1429" s="18">
        <v>0</v>
      </c>
      <c r="P1429" s="18">
        <v>0</v>
      </c>
      <c r="Q1429" s="18">
        <v>0</v>
      </c>
      <c r="R1429" s="18">
        <v>0</v>
      </c>
      <c r="S1429" s="18">
        <v>8898.7999999999993</v>
      </c>
      <c r="T1429" s="18">
        <f t="shared" si="4602"/>
        <v>67747.5</v>
      </c>
      <c r="U1429" s="18">
        <f t="shared" si="4647"/>
        <v>60658.8</v>
      </c>
      <c r="V1429" s="18">
        <f t="shared" si="4648"/>
        <v>60658.8</v>
      </c>
      <c r="W1429" s="18">
        <v>8898.7999999999993</v>
      </c>
      <c r="X1429" s="18"/>
      <c r="Y1429" s="18"/>
      <c r="Z1429" s="18"/>
      <c r="AA1429" s="18">
        <v>10865.5</v>
      </c>
      <c r="AB1429" s="18"/>
      <c r="AC1429" s="18">
        <v>10865.5</v>
      </c>
      <c r="AD1429" s="18"/>
      <c r="AE1429" s="18"/>
      <c r="AF1429" s="41">
        <v>67745.647389999998</v>
      </c>
      <c r="AG1429" s="41"/>
      <c r="AH1429" s="41">
        <v>0</v>
      </c>
      <c r="AI1429" s="41">
        <v>0</v>
      </c>
      <c r="AJ1429" s="41">
        <v>0</v>
      </c>
      <c r="AK1429" s="41">
        <v>0</v>
      </c>
      <c r="AL1429" s="41">
        <v>65208.09261</v>
      </c>
      <c r="AM1429" s="41">
        <v>0</v>
      </c>
      <c r="AN1429" s="41">
        <v>0</v>
      </c>
      <c r="AO1429" s="42">
        <v>43927.31768</v>
      </c>
      <c r="AP1429" s="42">
        <v>67704.841570000004</v>
      </c>
      <c r="AQ1429" s="42">
        <v>0</v>
      </c>
      <c r="AR1429" s="42">
        <v>0</v>
      </c>
      <c r="AS1429" s="42">
        <v>0</v>
      </c>
      <c r="AT1429" s="42">
        <v>0</v>
      </c>
      <c r="AU1429" s="42">
        <f t="shared" si="4604"/>
        <v>67704.841570000004</v>
      </c>
      <c r="AV1429" s="42">
        <f t="shared" si="4605"/>
        <v>42.65842999999586</v>
      </c>
      <c r="AW1429" s="42">
        <f t="shared" si="4606"/>
        <v>76646.3</v>
      </c>
      <c r="AX1429" s="42">
        <f t="shared" si="4607"/>
        <v>71524.3</v>
      </c>
      <c r="AY1429" s="42">
        <f t="shared" si="4608"/>
        <v>71524.3</v>
      </c>
      <c r="AZ1429" s="42"/>
      <c r="BA1429" s="43">
        <f t="shared" si="4609"/>
        <v>96.254291046343198</v>
      </c>
      <c r="BB1429" s="44"/>
    </row>
    <row r="1430" spans="2:54" ht="31.2" x14ac:dyDescent="0.3">
      <c r="B1430" s="38" t="s">
        <v>566</v>
      </c>
      <c r="C1430" s="38" t="s">
        <v>42</v>
      </c>
      <c r="D1430" s="38" t="s">
        <v>84</v>
      </c>
      <c r="E1430" s="39" t="str">
        <f t="shared" si="4603"/>
        <v>0104</v>
      </c>
      <c r="F1430" s="38" t="s">
        <v>489</v>
      </c>
      <c r="G1430" s="38" t="s">
        <v>54</v>
      </c>
      <c r="H1430" s="40" t="s">
        <v>55</v>
      </c>
      <c r="I1430" s="18">
        <v>4061.5</v>
      </c>
      <c r="J1430" s="18">
        <v>4061.5</v>
      </c>
      <c r="K1430" s="18">
        <v>4061.5</v>
      </c>
      <c r="L1430" s="18"/>
      <c r="M1430" s="18"/>
      <c r="N1430" s="18"/>
      <c r="O1430" s="18">
        <v>0</v>
      </c>
      <c r="P1430" s="18">
        <v>0</v>
      </c>
      <c r="Q1430" s="18">
        <v>0</v>
      </c>
      <c r="R1430" s="18">
        <v>0</v>
      </c>
      <c r="S1430" s="18"/>
      <c r="T1430" s="18">
        <f t="shared" si="4602"/>
        <v>4061.5</v>
      </c>
      <c r="U1430" s="18">
        <f t="shared" si="4647"/>
        <v>4061.5</v>
      </c>
      <c r="V1430" s="18">
        <f t="shared" si="4648"/>
        <v>4061.5</v>
      </c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41">
        <v>4000.2691799999998</v>
      </c>
      <c r="AG1430" s="41"/>
      <c r="AH1430" s="41">
        <v>0</v>
      </c>
      <c r="AI1430" s="41">
        <v>0</v>
      </c>
      <c r="AJ1430" s="41">
        <v>0</v>
      </c>
      <c r="AK1430" s="41">
        <v>0</v>
      </c>
      <c r="AL1430" s="41">
        <v>4000.2691799999998</v>
      </c>
      <c r="AM1430" s="41">
        <v>0</v>
      </c>
      <c r="AN1430" s="41">
        <v>0</v>
      </c>
      <c r="AO1430" s="14">
        <v>2538.1774300000002</v>
      </c>
      <c r="AP1430" s="42">
        <v>4041.0749999999998</v>
      </c>
      <c r="AQ1430" s="42">
        <v>0</v>
      </c>
      <c r="AR1430" s="42">
        <v>0</v>
      </c>
      <c r="AS1430" s="42">
        <v>0</v>
      </c>
      <c r="AT1430" s="42">
        <v>0</v>
      </c>
      <c r="AU1430" s="42">
        <f t="shared" si="4604"/>
        <v>4041.0749999999998</v>
      </c>
      <c r="AV1430" s="42">
        <f t="shared" si="4605"/>
        <v>20.425000000000182</v>
      </c>
      <c r="AW1430" s="42">
        <f t="shared" si="4606"/>
        <v>4061.5</v>
      </c>
      <c r="AX1430" s="42">
        <f t="shared" si="4607"/>
        <v>4061.5</v>
      </c>
      <c r="AY1430" s="42">
        <f t="shared" si="4608"/>
        <v>4061.5</v>
      </c>
      <c r="AZ1430" s="42"/>
      <c r="BA1430" s="43">
        <f t="shared" si="4609"/>
        <v>100</v>
      </c>
      <c r="BB1430" s="44"/>
    </row>
    <row r="1431" spans="2:54" x14ac:dyDescent="0.3">
      <c r="B1431" s="38" t="s">
        <v>566</v>
      </c>
      <c r="C1431" s="38" t="s">
        <v>42</v>
      </c>
      <c r="D1431" s="38" t="s">
        <v>84</v>
      </c>
      <c r="E1431" s="39" t="str">
        <f t="shared" si="4603"/>
        <v>0104</v>
      </c>
      <c r="F1431" s="38" t="s">
        <v>489</v>
      </c>
      <c r="G1431" s="38" t="s">
        <v>68</v>
      </c>
      <c r="H1431" s="40" t="s">
        <v>69</v>
      </c>
      <c r="I1431" s="18"/>
      <c r="J1431" s="18"/>
      <c r="K1431" s="18"/>
      <c r="L1431" s="18"/>
      <c r="M1431" s="18"/>
      <c r="N1431" s="18"/>
      <c r="O1431" s="18">
        <v>0</v>
      </c>
      <c r="P1431" s="18">
        <v>0</v>
      </c>
      <c r="Q1431" s="18"/>
      <c r="R1431" s="18"/>
      <c r="S1431" s="18"/>
      <c r="T1431" s="18">
        <f t="shared" si="4602"/>
        <v>0</v>
      </c>
      <c r="U1431" s="18">
        <v>0</v>
      </c>
      <c r="V1431" s="18">
        <v>0</v>
      </c>
      <c r="W1431" s="18">
        <v>0</v>
      </c>
      <c r="X1431" s="18">
        <v>0</v>
      </c>
      <c r="Y1431" s="18">
        <v>0</v>
      </c>
      <c r="Z1431" s="18">
        <v>0</v>
      </c>
      <c r="AA1431" s="18">
        <v>0</v>
      </c>
      <c r="AB1431" s="18">
        <v>0</v>
      </c>
      <c r="AC1431" s="18">
        <v>0</v>
      </c>
      <c r="AD1431" s="18">
        <v>0</v>
      </c>
      <c r="AE1431" s="18">
        <v>0</v>
      </c>
      <c r="AF1431" s="41">
        <v>3.3834300000000002</v>
      </c>
      <c r="AG1431" s="41"/>
      <c r="AH1431" s="41">
        <v>0</v>
      </c>
      <c r="AI1431" s="41">
        <v>0</v>
      </c>
      <c r="AJ1431" s="41">
        <v>0</v>
      </c>
      <c r="AK1431" s="41">
        <v>0</v>
      </c>
      <c r="AL1431" s="41">
        <v>3.3834300000000002</v>
      </c>
      <c r="AM1431" s="41">
        <v>0</v>
      </c>
      <c r="AN1431" s="41">
        <v>0</v>
      </c>
      <c r="AO1431" s="42">
        <v>3.3834300000000002</v>
      </c>
      <c r="AP1431" s="42">
        <v>3.3834300000000002</v>
      </c>
      <c r="AQ1431" s="42">
        <v>0</v>
      </c>
      <c r="AR1431" s="42">
        <v>0</v>
      </c>
      <c r="AS1431" s="42">
        <v>0</v>
      </c>
      <c r="AT1431" s="42">
        <v>0</v>
      </c>
      <c r="AU1431" s="42">
        <f t="shared" si="4604"/>
        <v>3.3834300000000002</v>
      </c>
      <c r="AV1431" s="42">
        <f t="shared" si="4605"/>
        <v>-3.3834300000000002</v>
      </c>
      <c r="AW1431" s="42"/>
      <c r="AX1431" s="42"/>
      <c r="AY1431" s="42"/>
      <c r="AZ1431" s="42"/>
      <c r="BA1431" s="43">
        <f t="shared" si="4609"/>
        <v>100</v>
      </c>
      <c r="BB1431" s="44"/>
    </row>
    <row r="1432" spans="2:54" x14ac:dyDescent="0.3">
      <c r="B1432" s="38" t="s">
        <v>566</v>
      </c>
      <c r="C1432" s="38" t="s">
        <v>42</v>
      </c>
      <c r="D1432" s="38" t="s">
        <v>84</v>
      </c>
      <c r="E1432" s="39" t="str">
        <f t="shared" si="4603"/>
        <v>0104</v>
      </c>
      <c r="F1432" s="38" t="s">
        <v>489</v>
      </c>
      <c r="G1432" s="38" t="s">
        <v>56</v>
      </c>
      <c r="H1432" s="40" t="s">
        <v>57</v>
      </c>
      <c r="I1432" s="18"/>
      <c r="J1432" s="18"/>
      <c r="K1432" s="18"/>
      <c r="L1432" s="18"/>
      <c r="M1432" s="18"/>
      <c r="N1432" s="18"/>
      <c r="O1432" s="18">
        <v>0</v>
      </c>
      <c r="P1432" s="18">
        <v>0</v>
      </c>
      <c r="Q1432" s="18">
        <v>0</v>
      </c>
      <c r="R1432" s="18">
        <v>0</v>
      </c>
      <c r="S1432" s="18"/>
      <c r="T1432" s="18">
        <f t="shared" si="4602"/>
        <v>0</v>
      </c>
      <c r="U1432" s="18">
        <v>0</v>
      </c>
      <c r="V1432" s="18">
        <v>0</v>
      </c>
      <c r="W1432" s="18">
        <v>0</v>
      </c>
      <c r="X1432" s="18">
        <v>0</v>
      </c>
      <c r="Y1432" s="18">
        <v>0</v>
      </c>
      <c r="Z1432" s="18">
        <v>0</v>
      </c>
      <c r="AA1432" s="18">
        <v>0</v>
      </c>
      <c r="AB1432" s="18">
        <v>0</v>
      </c>
      <c r="AC1432" s="18">
        <v>0</v>
      </c>
      <c r="AD1432" s="18">
        <v>0</v>
      </c>
      <c r="AE1432" s="18">
        <v>0</v>
      </c>
      <c r="AF1432" s="41">
        <v>0</v>
      </c>
      <c r="AG1432" s="41"/>
      <c r="AH1432" s="41">
        <v>0</v>
      </c>
      <c r="AI1432" s="41">
        <v>0</v>
      </c>
      <c r="AJ1432" s="41">
        <v>0</v>
      </c>
      <c r="AK1432" s="41">
        <v>0</v>
      </c>
      <c r="AL1432" s="41">
        <v>0</v>
      </c>
      <c r="AM1432" s="41">
        <v>0</v>
      </c>
      <c r="AN1432" s="41">
        <v>0</v>
      </c>
      <c r="AO1432" s="14">
        <v>0</v>
      </c>
      <c r="AP1432" s="42">
        <v>75</v>
      </c>
      <c r="AQ1432" s="42">
        <v>0</v>
      </c>
      <c r="AR1432" s="42">
        <v>0</v>
      </c>
      <c r="AS1432" s="42">
        <v>0</v>
      </c>
      <c r="AT1432" s="42">
        <v>0</v>
      </c>
      <c r="AU1432" s="42">
        <f t="shared" si="4604"/>
        <v>75</v>
      </c>
      <c r="AV1432" s="42">
        <f t="shared" si="4605"/>
        <v>-75</v>
      </c>
      <c r="AW1432" s="42"/>
      <c r="AX1432" s="42"/>
      <c r="AY1432" s="42"/>
      <c r="AZ1432" s="42"/>
      <c r="BA1432" s="43"/>
      <c r="BB1432" s="44">
        <v>0</v>
      </c>
    </row>
    <row r="1433" spans="2:54" s="30" customFormat="1" x14ac:dyDescent="0.3">
      <c r="B1433" s="31" t="s">
        <v>566</v>
      </c>
      <c r="C1433" s="31" t="s">
        <v>42</v>
      </c>
      <c r="D1433" s="31" t="s">
        <v>44</v>
      </c>
      <c r="E1433" s="29" t="str">
        <f t="shared" si="4603"/>
        <v>0113</v>
      </c>
      <c r="F1433" s="31"/>
      <c r="G1433" s="31"/>
      <c r="H1433" s="32" t="s">
        <v>45</v>
      </c>
      <c r="I1433" s="33">
        <f t="shared" ref="I1433:N1433" si="4766">I1434</f>
        <v>15034.6</v>
      </c>
      <c r="J1433" s="33">
        <f t="shared" si="4766"/>
        <v>14735.3</v>
      </c>
      <c r="K1433" s="33">
        <f t="shared" si="4766"/>
        <v>14728.400000000001</v>
      </c>
      <c r="L1433" s="33">
        <f t="shared" si="4766"/>
        <v>0</v>
      </c>
      <c r="M1433" s="33">
        <f t="shared" si="4766"/>
        <v>0</v>
      </c>
      <c r="N1433" s="33">
        <f t="shared" si="4766"/>
        <v>0</v>
      </c>
      <c r="O1433" s="33">
        <f>O1434+O1454+O1463+O1459</f>
        <v>1696.991</v>
      </c>
      <c r="P1433" s="33">
        <f>P1434+P1454+P1463+P1459</f>
        <v>0</v>
      </c>
      <c r="Q1433" s="33">
        <f>Q1434+Q1454+Q1463</f>
        <v>0</v>
      </c>
      <c r="R1433" s="33">
        <f>R1434+R1454+R1463</f>
        <v>0</v>
      </c>
      <c r="S1433" s="33">
        <f>S1434+S1454</f>
        <v>237.92184</v>
      </c>
      <c r="T1433" s="33">
        <f t="shared" si="4602"/>
        <v>16969.512840000003</v>
      </c>
      <c r="U1433" s="33">
        <f t="shared" si="4647"/>
        <v>14735.3</v>
      </c>
      <c r="V1433" s="33">
        <f t="shared" si="4648"/>
        <v>14728.400000000001</v>
      </c>
      <c r="W1433" s="33">
        <f t="shared" ref="W1433:AE1433" si="4767">W1434+W1454</f>
        <v>0</v>
      </c>
      <c r="X1433" s="33">
        <f t="shared" si="4767"/>
        <v>0</v>
      </c>
      <c r="Y1433" s="33">
        <f t="shared" si="4767"/>
        <v>0</v>
      </c>
      <c r="Z1433" s="33">
        <f t="shared" si="4767"/>
        <v>237.92184</v>
      </c>
      <c r="AA1433" s="33">
        <f t="shared" si="4767"/>
        <v>110</v>
      </c>
      <c r="AB1433" s="33">
        <f t="shared" si="4767"/>
        <v>0</v>
      </c>
      <c r="AC1433" s="33">
        <f t="shared" si="4767"/>
        <v>110</v>
      </c>
      <c r="AD1433" s="33">
        <f t="shared" si="4767"/>
        <v>0</v>
      </c>
      <c r="AE1433" s="33">
        <f t="shared" si="4767"/>
        <v>0</v>
      </c>
      <c r="AF1433" s="34">
        <f t="shared" ref="AF1433:AT1433" si="4768">AF1434+AF1454+AF1463+AF1459</f>
        <v>19425.79722</v>
      </c>
      <c r="AG1433" s="34">
        <f t="shared" si="4768"/>
        <v>0</v>
      </c>
      <c r="AH1433" s="34">
        <f t="shared" si="4768"/>
        <v>30</v>
      </c>
      <c r="AI1433" s="34">
        <f t="shared" si="4768"/>
        <v>0</v>
      </c>
      <c r="AJ1433" s="34">
        <f t="shared" si="4768"/>
        <v>0</v>
      </c>
      <c r="AK1433" s="34">
        <f t="shared" si="4768"/>
        <v>0</v>
      </c>
      <c r="AL1433" s="34">
        <f t="shared" si="4768"/>
        <v>19424.11954</v>
      </c>
      <c r="AM1433" s="34">
        <f t="shared" si="4768"/>
        <v>30</v>
      </c>
      <c r="AN1433" s="34">
        <f t="shared" si="4768"/>
        <v>0</v>
      </c>
      <c r="AO1433" s="36">
        <f t="shared" si="4768"/>
        <v>14729.20307</v>
      </c>
      <c r="AP1433" s="36">
        <f t="shared" si="4768"/>
        <v>18694.744199999997</v>
      </c>
      <c r="AQ1433" s="36">
        <f t="shared" si="4768"/>
        <v>1696.991</v>
      </c>
      <c r="AR1433" s="36">
        <f t="shared" si="4768"/>
        <v>0</v>
      </c>
      <c r="AS1433" s="36">
        <f t="shared" si="4768"/>
        <v>0</v>
      </c>
      <c r="AT1433" s="36">
        <f t="shared" si="4768"/>
        <v>0</v>
      </c>
      <c r="AU1433" s="36">
        <f t="shared" si="4604"/>
        <v>20391.735199999996</v>
      </c>
      <c r="AV1433" s="36">
        <f t="shared" si="4605"/>
        <v>-3422.2223599999925</v>
      </c>
      <c r="AW1433" s="36">
        <f t="shared" si="4606"/>
        <v>17207.434680000002</v>
      </c>
      <c r="AX1433" s="36">
        <f t="shared" si="4607"/>
        <v>14845.3</v>
      </c>
      <c r="AY1433" s="36">
        <f t="shared" si="4608"/>
        <v>14838.400000000001</v>
      </c>
      <c r="AZ1433" s="36">
        <f>AZ1434+AZ1454</f>
        <v>0</v>
      </c>
      <c r="BA1433" s="37">
        <f t="shared" si="4609"/>
        <v>99.991363649167127</v>
      </c>
      <c r="BB1433" s="20"/>
    </row>
    <row r="1434" spans="2:54" x14ac:dyDescent="0.3">
      <c r="B1434" s="38" t="s">
        <v>566</v>
      </c>
      <c r="C1434" s="38" t="s">
        <v>42</v>
      </c>
      <c r="D1434" s="38" t="s">
        <v>44</v>
      </c>
      <c r="E1434" s="39" t="str">
        <f t="shared" si="4603"/>
        <v>0113</v>
      </c>
      <c r="F1434" s="38" t="s">
        <v>191</v>
      </c>
      <c r="G1434" s="38"/>
      <c r="H1434" s="40" t="s">
        <v>192</v>
      </c>
      <c r="I1434" s="18">
        <f t="shared" ref="I1434:N1434" si="4769">I1443</f>
        <v>15034.6</v>
      </c>
      <c r="J1434" s="18">
        <f t="shared" si="4769"/>
        <v>14735.3</v>
      </c>
      <c r="K1434" s="18">
        <f t="shared" si="4769"/>
        <v>14728.400000000001</v>
      </c>
      <c r="L1434" s="18">
        <f t="shared" si="4769"/>
        <v>0</v>
      </c>
      <c r="M1434" s="18">
        <f t="shared" si="4769"/>
        <v>0</v>
      </c>
      <c r="N1434" s="18">
        <f t="shared" si="4769"/>
        <v>0</v>
      </c>
      <c r="O1434" s="18">
        <f>O1443+O1435</f>
        <v>1696.991</v>
      </c>
      <c r="P1434" s="18">
        <f>P1443+P1435</f>
        <v>0</v>
      </c>
      <c r="Q1434" s="18">
        <f>Q1443+Q1435</f>
        <v>0</v>
      </c>
      <c r="R1434" s="18">
        <f>R1443+R1435</f>
        <v>0</v>
      </c>
      <c r="S1434" s="18">
        <f>S1443</f>
        <v>110</v>
      </c>
      <c r="T1434" s="18">
        <f t="shared" si="4602"/>
        <v>16841.591</v>
      </c>
      <c r="U1434" s="18">
        <f t="shared" si="4647"/>
        <v>14735.3</v>
      </c>
      <c r="V1434" s="18">
        <f t="shared" si="4648"/>
        <v>14728.400000000001</v>
      </c>
      <c r="W1434" s="18">
        <f t="shared" ref="W1434:AE1434" si="4770">W1443</f>
        <v>0</v>
      </c>
      <c r="X1434" s="18">
        <f t="shared" si="4770"/>
        <v>0</v>
      </c>
      <c r="Y1434" s="18">
        <f t="shared" si="4770"/>
        <v>0</v>
      </c>
      <c r="Z1434" s="18">
        <f t="shared" si="4770"/>
        <v>110</v>
      </c>
      <c r="AA1434" s="18">
        <f t="shared" si="4770"/>
        <v>110</v>
      </c>
      <c r="AB1434" s="18">
        <f t="shared" si="4770"/>
        <v>0</v>
      </c>
      <c r="AC1434" s="18">
        <f t="shared" si="4770"/>
        <v>110</v>
      </c>
      <c r="AD1434" s="18">
        <f t="shared" si="4770"/>
        <v>0</v>
      </c>
      <c r="AE1434" s="18">
        <f t="shared" si="4770"/>
        <v>0</v>
      </c>
      <c r="AF1434" s="41">
        <f t="shared" ref="AF1434:AT1434" si="4771">AF1443+AF1435</f>
        <v>17998.199890000004</v>
      </c>
      <c r="AG1434" s="41">
        <f t="shared" si="4771"/>
        <v>0</v>
      </c>
      <c r="AH1434" s="41">
        <f t="shared" si="4771"/>
        <v>0</v>
      </c>
      <c r="AI1434" s="41">
        <f t="shared" si="4771"/>
        <v>0</v>
      </c>
      <c r="AJ1434" s="41">
        <f t="shared" si="4771"/>
        <v>0</v>
      </c>
      <c r="AK1434" s="41">
        <f t="shared" si="4771"/>
        <v>0</v>
      </c>
      <c r="AL1434" s="41">
        <f t="shared" si="4771"/>
        <v>17998.199630000003</v>
      </c>
      <c r="AM1434" s="41">
        <f t="shared" si="4771"/>
        <v>0</v>
      </c>
      <c r="AN1434" s="41">
        <f t="shared" si="4771"/>
        <v>0</v>
      </c>
      <c r="AO1434" s="14">
        <f t="shared" si="4771"/>
        <v>14155.149869999999</v>
      </c>
      <c r="AP1434" s="42">
        <f t="shared" si="4771"/>
        <v>17430.690999999999</v>
      </c>
      <c r="AQ1434" s="42">
        <f t="shared" si="4771"/>
        <v>1696.991</v>
      </c>
      <c r="AR1434" s="42">
        <f t="shared" si="4771"/>
        <v>0</v>
      </c>
      <c r="AS1434" s="42">
        <f t="shared" si="4771"/>
        <v>0</v>
      </c>
      <c r="AT1434" s="42">
        <f t="shared" si="4771"/>
        <v>0</v>
      </c>
      <c r="AU1434" s="42">
        <f t="shared" si="4604"/>
        <v>19127.682000000001</v>
      </c>
      <c r="AV1434" s="42">
        <f t="shared" si="4605"/>
        <v>-2286.0910000000003</v>
      </c>
      <c r="AW1434" s="42">
        <f t="shared" si="4606"/>
        <v>16951.591</v>
      </c>
      <c r="AX1434" s="42">
        <f t="shared" si="4607"/>
        <v>14845.3</v>
      </c>
      <c r="AY1434" s="42">
        <f t="shared" si="4608"/>
        <v>14838.400000000001</v>
      </c>
      <c r="AZ1434" s="42">
        <f>AZ1443</f>
        <v>0</v>
      </c>
      <c r="BA1434" s="43">
        <f t="shared" si="4609"/>
        <v>99.999998555411082</v>
      </c>
      <c r="BB1434" s="20"/>
    </row>
    <row r="1435" spans="2:54" x14ac:dyDescent="0.3">
      <c r="B1435" s="38" t="s">
        <v>566</v>
      </c>
      <c r="C1435" s="38" t="s">
        <v>42</v>
      </c>
      <c r="D1435" s="38" t="s">
        <v>44</v>
      </c>
      <c r="E1435" s="39" t="str">
        <f t="shared" si="4603"/>
        <v>0113</v>
      </c>
      <c r="F1435" s="38" t="s">
        <v>193</v>
      </c>
      <c r="G1435" s="39"/>
      <c r="H1435" s="40" t="s">
        <v>109</v>
      </c>
      <c r="I1435" s="18"/>
      <c r="J1435" s="18"/>
      <c r="K1435" s="18"/>
      <c r="L1435" s="18"/>
      <c r="M1435" s="18"/>
      <c r="N1435" s="18"/>
      <c r="O1435" s="18">
        <f>O1436</f>
        <v>1696.991</v>
      </c>
      <c r="P1435" s="18">
        <f>P1436</f>
        <v>0</v>
      </c>
      <c r="Q1435" s="18">
        <f>Q1436</f>
        <v>0</v>
      </c>
      <c r="R1435" s="18">
        <f>R1436</f>
        <v>665</v>
      </c>
      <c r="S1435" s="18"/>
      <c r="T1435" s="18">
        <f t="shared" si="4602"/>
        <v>2361.991</v>
      </c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41">
        <f t="shared" ref="AF1435:AT1435" si="4772">AF1436</f>
        <v>2179.7892499999998</v>
      </c>
      <c r="AG1435" s="41">
        <f t="shared" si="4772"/>
        <v>0</v>
      </c>
      <c r="AH1435" s="41">
        <f t="shared" si="4772"/>
        <v>0</v>
      </c>
      <c r="AI1435" s="41">
        <f t="shared" si="4772"/>
        <v>0</v>
      </c>
      <c r="AJ1435" s="41">
        <f t="shared" si="4772"/>
        <v>0</v>
      </c>
      <c r="AK1435" s="41">
        <f t="shared" si="4772"/>
        <v>0</v>
      </c>
      <c r="AL1435" s="41">
        <f t="shared" si="4772"/>
        <v>2179.7892499999998</v>
      </c>
      <c r="AM1435" s="41">
        <f t="shared" si="4772"/>
        <v>0</v>
      </c>
      <c r="AN1435" s="41">
        <f t="shared" si="4772"/>
        <v>0</v>
      </c>
      <c r="AO1435" s="42">
        <f t="shared" si="4772"/>
        <v>1540.66707</v>
      </c>
      <c r="AP1435" s="42">
        <f t="shared" si="4772"/>
        <v>2361.991</v>
      </c>
      <c r="AQ1435" s="42">
        <f t="shared" si="4772"/>
        <v>1696.991</v>
      </c>
      <c r="AR1435" s="42">
        <f t="shared" si="4772"/>
        <v>0</v>
      </c>
      <c r="AS1435" s="42">
        <f t="shared" si="4772"/>
        <v>0</v>
      </c>
      <c r="AT1435" s="42">
        <f t="shared" si="4772"/>
        <v>0</v>
      </c>
      <c r="AU1435" s="42">
        <f t="shared" si="4604"/>
        <v>4058.982</v>
      </c>
      <c r="AV1435" s="42">
        <f t="shared" si="4605"/>
        <v>-1696.991</v>
      </c>
      <c r="AW1435" s="42"/>
      <c r="AX1435" s="42"/>
      <c r="AY1435" s="42"/>
      <c r="AZ1435" s="42"/>
      <c r="BA1435" s="43">
        <f t="shared" si="4609"/>
        <v>100</v>
      </c>
      <c r="BB1435" s="20"/>
    </row>
    <row r="1436" spans="2:54" ht="46.8" x14ac:dyDescent="0.3">
      <c r="B1436" s="38" t="s">
        <v>566</v>
      </c>
      <c r="C1436" s="38" t="s">
        <v>42</v>
      </c>
      <c r="D1436" s="38" t="s">
        <v>44</v>
      </c>
      <c r="E1436" s="39" t="str">
        <f t="shared" si="4603"/>
        <v>0113</v>
      </c>
      <c r="F1436" s="38" t="s">
        <v>194</v>
      </c>
      <c r="G1436" s="39"/>
      <c r="H1436" s="40" t="s">
        <v>195</v>
      </c>
      <c r="I1436" s="18"/>
      <c r="J1436" s="18"/>
      <c r="K1436" s="18"/>
      <c r="L1436" s="18"/>
      <c r="M1436" s="18"/>
      <c r="N1436" s="18"/>
      <c r="O1436" s="18">
        <f>O1437+O1441+O1439</f>
        <v>1696.991</v>
      </c>
      <c r="P1436" s="18">
        <f>P1437+P1441</f>
        <v>0</v>
      </c>
      <c r="Q1436" s="18">
        <f>Q1437+Q1441</f>
        <v>0</v>
      </c>
      <c r="R1436" s="18">
        <f>R1437+R1441</f>
        <v>665</v>
      </c>
      <c r="S1436" s="18"/>
      <c r="T1436" s="18">
        <f t="shared" si="4602"/>
        <v>2361.991</v>
      </c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41">
        <f t="shared" ref="AF1436:AT1436" si="4773">AF1437+AF1441+AF1439</f>
        <v>2179.7892499999998</v>
      </c>
      <c r="AG1436" s="41">
        <f t="shared" si="4773"/>
        <v>0</v>
      </c>
      <c r="AH1436" s="41">
        <f t="shared" si="4773"/>
        <v>0</v>
      </c>
      <c r="AI1436" s="41">
        <f t="shared" si="4773"/>
        <v>0</v>
      </c>
      <c r="AJ1436" s="41">
        <f t="shared" si="4773"/>
        <v>0</v>
      </c>
      <c r="AK1436" s="41">
        <f t="shared" si="4773"/>
        <v>0</v>
      </c>
      <c r="AL1436" s="41">
        <f t="shared" si="4773"/>
        <v>2179.7892499999998</v>
      </c>
      <c r="AM1436" s="41">
        <f t="shared" si="4773"/>
        <v>0</v>
      </c>
      <c r="AN1436" s="41">
        <f t="shared" si="4773"/>
        <v>0</v>
      </c>
      <c r="AO1436" s="14">
        <f t="shared" si="4773"/>
        <v>1540.66707</v>
      </c>
      <c r="AP1436" s="42">
        <f t="shared" si="4773"/>
        <v>2361.991</v>
      </c>
      <c r="AQ1436" s="42">
        <f t="shared" si="4773"/>
        <v>1696.991</v>
      </c>
      <c r="AR1436" s="42">
        <f t="shared" si="4773"/>
        <v>0</v>
      </c>
      <c r="AS1436" s="42">
        <f t="shared" si="4773"/>
        <v>0</v>
      </c>
      <c r="AT1436" s="42">
        <f t="shared" si="4773"/>
        <v>0</v>
      </c>
      <c r="AU1436" s="42">
        <f t="shared" si="4604"/>
        <v>4058.982</v>
      </c>
      <c r="AV1436" s="42">
        <f t="shared" si="4605"/>
        <v>-1696.991</v>
      </c>
      <c r="AW1436" s="42"/>
      <c r="AX1436" s="42"/>
      <c r="AY1436" s="42"/>
      <c r="AZ1436" s="42"/>
      <c r="BA1436" s="43">
        <f t="shared" si="4609"/>
        <v>100</v>
      </c>
      <c r="BB1436" s="20"/>
    </row>
    <row r="1437" spans="2:54" ht="31.2" x14ac:dyDescent="0.3">
      <c r="B1437" s="38" t="s">
        <v>566</v>
      </c>
      <c r="C1437" s="38" t="s">
        <v>42</v>
      </c>
      <c r="D1437" s="38" t="s">
        <v>44</v>
      </c>
      <c r="E1437" s="39" t="str">
        <f t="shared" si="4603"/>
        <v>0113</v>
      </c>
      <c r="F1437" s="38" t="s">
        <v>196</v>
      </c>
      <c r="G1437" s="39"/>
      <c r="H1437" s="40" t="s">
        <v>197</v>
      </c>
      <c r="I1437" s="18"/>
      <c r="J1437" s="18"/>
      <c r="K1437" s="18"/>
      <c r="L1437" s="18"/>
      <c r="M1437" s="18"/>
      <c r="N1437" s="18"/>
      <c r="O1437" s="18">
        <f>O1438</f>
        <v>0</v>
      </c>
      <c r="P1437" s="18">
        <f>P1438</f>
        <v>0</v>
      </c>
      <c r="Q1437" s="18">
        <f>Q1438</f>
        <v>0</v>
      </c>
      <c r="R1437" s="18">
        <f>R1438</f>
        <v>0</v>
      </c>
      <c r="S1437" s="18"/>
      <c r="T1437" s="18">
        <f t="shared" si="4602"/>
        <v>0</v>
      </c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41">
        <f t="shared" ref="AF1437:AT1437" si="4774">AF1438</f>
        <v>0</v>
      </c>
      <c r="AG1437" s="41">
        <f t="shared" si="4774"/>
        <v>0</v>
      </c>
      <c r="AH1437" s="41">
        <f t="shared" si="4774"/>
        <v>0</v>
      </c>
      <c r="AI1437" s="41">
        <f t="shared" si="4774"/>
        <v>0</v>
      </c>
      <c r="AJ1437" s="41">
        <f t="shared" si="4774"/>
        <v>0</v>
      </c>
      <c r="AK1437" s="41">
        <f t="shared" si="4774"/>
        <v>0</v>
      </c>
      <c r="AL1437" s="41">
        <f t="shared" si="4774"/>
        <v>0</v>
      </c>
      <c r="AM1437" s="41">
        <f t="shared" si="4774"/>
        <v>0</v>
      </c>
      <c r="AN1437" s="41">
        <f t="shared" si="4774"/>
        <v>0</v>
      </c>
      <c r="AO1437" s="42">
        <f t="shared" si="4774"/>
        <v>1108.16707</v>
      </c>
      <c r="AP1437" s="42">
        <f t="shared" si="4774"/>
        <v>1696.991</v>
      </c>
      <c r="AQ1437" s="42">
        <f t="shared" si="4774"/>
        <v>0</v>
      </c>
      <c r="AR1437" s="42">
        <f t="shared" si="4774"/>
        <v>0</v>
      </c>
      <c r="AS1437" s="42">
        <f t="shared" si="4774"/>
        <v>0</v>
      </c>
      <c r="AT1437" s="42">
        <f t="shared" si="4774"/>
        <v>0</v>
      </c>
      <c r="AU1437" s="42">
        <f t="shared" si="4604"/>
        <v>1696.991</v>
      </c>
      <c r="AV1437" s="42">
        <f t="shared" si="4605"/>
        <v>-1696.991</v>
      </c>
      <c r="AW1437" s="42"/>
      <c r="AX1437" s="42"/>
      <c r="AY1437" s="42"/>
      <c r="AZ1437" s="42"/>
      <c r="BA1437" s="43"/>
      <c r="BB1437" s="20">
        <v>0</v>
      </c>
    </row>
    <row r="1438" spans="2:54" ht="31.2" x14ac:dyDescent="0.3">
      <c r="B1438" s="38" t="s">
        <v>566</v>
      </c>
      <c r="C1438" s="38" t="s">
        <v>42</v>
      </c>
      <c r="D1438" s="38" t="s">
        <v>44</v>
      </c>
      <c r="E1438" s="39" t="str">
        <f t="shared" si="4603"/>
        <v>0113</v>
      </c>
      <c r="F1438" s="38" t="s">
        <v>196</v>
      </c>
      <c r="G1438" s="38" t="s">
        <v>54</v>
      </c>
      <c r="H1438" s="40" t="s">
        <v>55</v>
      </c>
      <c r="I1438" s="18"/>
      <c r="J1438" s="18"/>
      <c r="K1438" s="18"/>
      <c r="L1438" s="18"/>
      <c r="M1438" s="18"/>
      <c r="N1438" s="18"/>
      <c r="O1438" s="18">
        <v>0</v>
      </c>
      <c r="P1438" s="18">
        <v>0</v>
      </c>
      <c r="Q1438" s="18">
        <v>0</v>
      </c>
      <c r="R1438" s="18">
        <v>0</v>
      </c>
      <c r="S1438" s="18"/>
      <c r="T1438" s="18">
        <f t="shared" si="4602"/>
        <v>0</v>
      </c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41">
        <v>0</v>
      </c>
      <c r="AG1438" s="41"/>
      <c r="AH1438" s="41">
        <v>0</v>
      </c>
      <c r="AI1438" s="41">
        <v>0</v>
      </c>
      <c r="AJ1438" s="41">
        <v>0</v>
      </c>
      <c r="AK1438" s="41">
        <v>0</v>
      </c>
      <c r="AL1438" s="41">
        <v>0</v>
      </c>
      <c r="AM1438" s="41">
        <v>0</v>
      </c>
      <c r="AN1438" s="41">
        <v>0</v>
      </c>
      <c r="AO1438" s="14">
        <v>1108.16707</v>
      </c>
      <c r="AP1438" s="42">
        <v>1696.991</v>
      </c>
      <c r="AQ1438" s="42">
        <v>0</v>
      </c>
      <c r="AR1438" s="42">
        <v>0</v>
      </c>
      <c r="AS1438" s="42">
        <v>0</v>
      </c>
      <c r="AT1438" s="42">
        <v>0</v>
      </c>
      <c r="AU1438" s="42">
        <f t="shared" si="4604"/>
        <v>1696.991</v>
      </c>
      <c r="AV1438" s="42">
        <f t="shared" si="4605"/>
        <v>-1696.991</v>
      </c>
      <c r="AW1438" s="42"/>
      <c r="AX1438" s="42"/>
      <c r="AY1438" s="42"/>
      <c r="AZ1438" s="42"/>
      <c r="BA1438" s="43"/>
      <c r="BB1438" s="20">
        <v>0</v>
      </c>
    </row>
    <row r="1439" spans="2:54" ht="31.2" x14ac:dyDescent="0.3">
      <c r="B1439" s="38" t="s">
        <v>566</v>
      </c>
      <c r="C1439" s="38" t="s">
        <v>42</v>
      </c>
      <c r="D1439" s="38" t="s">
        <v>44</v>
      </c>
      <c r="E1439" s="39" t="str">
        <f t="shared" si="4603"/>
        <v>0113</v>
      </c>
      <c r="F1439" s="38" t="s">
        <v>548</v>
      </c>
      <c r="G1439" s="38"/>
      <c r="H1439" s="40" t="s">
        <v>549</v>
      </c>
      <c r="I1439" s="18"/>
      <c r="J1439" s="18"/>
      <c r="K1439" s="18"/>
      <c r="L1439" s="18"/>
      <c r="M1439" s="18"/>
      <c r="N1439" s="18"/>
      <c r="O1439" s="18">
        <f>O1440</f>
        <v>1696.991</v>
      </c>
      <c r="P1439" s="18"/>
      <c r="Q1439" s="18"/>
      <c r="R1439" s="18"/>
      <c r="S1439" s="18"/>
      <c r="T1439" s="18">
        <f t="shared" si="4602"/>
        <v>1696.991</v>
      </c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41">
        <f t="shared" ref="AF1439:AT1439" si="4775">AF1440</f>
        <v>1514.78925</v>
      </c>
      <c r="AG1439" s="41">
        <f t="shared" si="4775"/>
        <v>0</v>
      </c>
      <c r="AH1439" s="41">
        <f t="shared" si="4775"/>
        <v>0</v>
      </c>
      <c r="AI1439" s="41">
        <f t="shared" si="4775"/>
        <v>0</v>
      </c>
      <c r="AJ1439" s="41">
        <f t="shared" si="4775"/>
        <v>0</v>
      </c>
      <c r="AK1439" s="41">
        <f t="shared" si="4775"/>
        <v>0</v>
      </c>
      <c r="AL1439" s="41">
        <f t="shared" si="4775"/>
        <v>1514.78925</v>
      </c>
      <c r="AM1439" s="41">
        <f t="shared" si="4775"/>
        <v>0</v>
      </c>
      <c r="AN1439" s="41">
        <f t="shared" si="4775"/>
        <v>0</v>
      </c>
      <c r="AO1439" s="54">
        <f t="shared" si="4775"/>
        <v>0</v>
      </c>
      <c r="AP1439" s="14">
        <f t="shared" si="4775"/>
        <v>0</v>
      </c>
      <c r="AQ1439" s="42">
        <f t="shared" si="4775"/>
        <v>1696.991</v>
      </c>
      <c r="AR1439" s="14">
        <f t="shared" si="4775"/>
        <v>0</v>
      </c>
      <c r="AS1439" s="42">
        <f t="shared" si="4775"/>
        <v>0</v>
      </c>
      <c r="AT1439" s="14">
        <f t="shared" si="4775"/>
        <v>0</v>
      </c>
      <c r="AU1439" s="42">
        <f t="shared" si="4604"/>
        <v>1696.991</v>
      </c>
      <c r="AV1439" s="42">
        <f t="shared" si="4605"/>
        <v>0</v>
      </c>
      <c r="AW1439" s="42"/>
      <c r="AX1439" s="42"/>
      <c r="AY1439" s="42"/>
      <c r="AZ1439" s="42"/>
      <c r="BA1439" s="43">
        <f t="shared" si="4609"/>
        <v>100</v>
      </c>
      <c r="BB1439" s="20"/>
    </row>
    <row r="1440" spans="2:54" ht="31.2" x14ac:dyDescent="0.3">
      <c r="B1440" s="38" t="s">
        <v>566</v>
      </c>
      <c r="C1440" s="38" t="s">
        <v>42</v>
      </c>
      <c r="D1440" s="38" t="s">
        <v>44</v>
      </c>
      <c r="E1440" s="39" t="str">
        <f t="shared" si="4603"/>
        <v>0113</v>
      </c>
      <c r="F1440" s="38" t="s">
        <v>548</v>
      </c>
      <c r="G1440" s="38" t="s">
        <v>54</v>
      </c>
      <c r="H1440" s="40" t="s">
        <v>55</v>
      </c>
      <c r="I1440" s="18"/>
      <c r="J1440" s="18"/>
      <c r="K1440" s="18"/>
      <c r="L1440" s="18"/>
      <c r="M1440" s="18"/>
      <c r="N1440" s="18"/>
      <c r="O1440" s="18">
        <v>1696.991</v>
      </c>
      <c r="P1440" s="18"/>
      <c r="Q1440" s="18"/>
      <c r="R1440" s="18"/>
      <c r="S1440" s="18"/>
      <c r="T1440" s="18">
        <f t="shared" si="4602"/>
        <v>1696.991</v>
      </c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41">
        <v>1514.78925</v>
      </c>
      <c r="AG1440" s="41"/>
      <c r="AH1440" s="41">
        <v>0</v>
      </c>
      <c r="AI1440" s="41">
        <v>0</v>
      </c>
      <c r="AJ1440" s="41">
        <v>0</v>
      </c>
      <c r="AK1440" s="41">
        <v>0</v>
      </c>
      <c r="AL1440" s="41">
        <v>1514.78925</v>
      </c>
      <c r="AM1440" s="41">
        <v>0</v>
      </c>
      <c r="AN1440" s="41">
        <v>0</v>
      </c>
      <c r="AO1440" s="14">
        <v>0</v>
      </c>
      <c r="AP1440" s="42">
        <v>0</v>
      </c>
      <c r="AQ1440" s="14">
        <v>1696.991</v>
      </c>
      <c r="AR1440" s="42">
        <v>0</v>
      </c>
      <c r="AS1440" s="14">
        <v>0</v>
      </c>
      <c r="AT1440" s="42">
        <v>0</v>
      </c>
      <c r="AU1440" s="42">
        <f t="shared" si="4604"/>
        <v>1696.991</v>
      </c>
      <c r="AV1440" s="42">
        <f t="shared" si="4605"/>
        <v>0</v>
      </c>
      <c r="AW1440" s="42"/>
      <c r="AX1440" s="42"/>
      <c r="AY1440" s="42"/>
      <c r="AZ1440" s="42"/>
      <c r="BA1440" s="43">
        <f t="shared" si="4609"/>
        <v>100</v>
      </c>
      <c r="BB1440" s="20"/>
    </row>
    <row r="1441" spans="2:54" ht="46.8" x14ac:dyDescent="0.3">
      <c r="B1441" s="38" t="s">
        <v>566</v>
      </c>
      <c r="C1441" s="38" t="s">
        <v>42</v>
      </c>
      <c r="D1441" s="38" t="s">
        <v>44</v>
      </c>
      <c r="E1441" s="39" t="str">
        <f t="shared" si="4603"/>
        <v>0113</v>
      </c>
      <c r="F1441" s="38" t="s">
        <v>490</v>
      </c>
      <c r="G1441" s="38"/>
      <c r="H1441" s="40" t="s">
        <v>491</v>
      </c>
      <c r="I1441" s="18"/>
      <c r="J1441" s="18"/>
      <c r="K1441" s="18"/>
      <c r="L1441" s="18"/>
      <c r="M1441" s="18"/>
      <c r="N1441" s="18"/>
      <c r="O1441" s="18">
        <f>O1442</f>
        <v>0</v>
      </c>
      <c r="P1441" s="18">
        <f>P1442</f>
        <v>0</v>
      </c>
      <c r="Q1441" s="18">
        <f>Q1442</f>
        <v>0</v>
      </c>
      <c r="R1441" s="18">
        <f>R1442</f>
        <v>665</v>
      </c>
      <c r="S1441" s="18"/>
      <c r="T1441" s="18">
        <f t="shared" si="4602"/>
        <v>665</v>
      </c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41">
        <f t="shared" ref="AF1441:AT1441" si="4776">AF1442</f>
        <v>665</v>
      </c>
      <c r="AG1441" s="41">
        <f t="shared" si="4776"/>
        <v>0</v>
      </c>
      <c r="AH1441" s="41">
        <f t="shared" si="4776"/>
        <v>0</v>
      </c>
      <c r="AI1441" s="41">
        <f t="shared" si="4776"/>
        <v>0</v>
      </c>
      <c r="AJ1441" s="41">
        <f t="shared" si="4776"/>
        <v>0</v>
      </c>
      <c r="AK1441" s="41">
        <f t="shared" si="4776"/>
        <v>0</v>
      </c>
      <c r="AL1441" s="41">
        <f t="shared" si="4776"/>
        <v>665</v>
      </c>
      <c r="AM1441" s="41">
        <f t="shared" si="4776"/>
        <v>0</v>
      </c>
      <c r="AN1441" s="41">
        <f t="shared" si="4776"/>
        <v>0</v>
      </c>
      <c r="AO1441" s="42">
        <f t="shared" si="4776"/>
        <v>432.5</v>
      </c>
      <c r="AP1441" s="42">
        <f t="shared" si="4776"/>
        <v>665</v>
      </c>
      <c r="AQ1441" s="42">
        <f t="shared" si="4776"/>
        <v>0</v>
      </c>
      <c r="AR1441" s="42">
        <f t="shared" si="4776"/>
        <v>0</v>
      </c>
      <c r="AS1441" s="42">
        <f t="shared" si="4776"/>
        <v>0</v>
      </c>
      <c r="AT1441" s="42">
        <f t="shared" si="4776"/>
        <v>0</v>
      </c>
      <c r="AU1441" s="42">
        <f t="shared" si="4604"/>
        <v>665</v>
      </c>
      <c r="AV1441" s="42">
        <f t="shared" si="4605"/>
        <v>0</v>
      </c>
      <c r="AW1441" s="42"/>
      <c r="AX1441" s="42"/>
      <c r="AY1441" s="42"/>
      <c r="AZ1441" s="42"/>
      <c r="BA1441" s="43">
        <f t="shared" si="4609"/>
        <v>100</v>
      </c>
      <c r="BB1441" s="20"/>
    </row>
    <row r="1442" spans="2:54" ht="31.2" x14ac:dyDescent="0.3">
      <c r="B1442" s="38" t="s">
        <v>566</v>
      </c>
      <c r="C1442" s="38" t="s">
        <v>42</v>
      </c>
      <c r="D1442" s="38" t="s">
        <v>44</v>
      </c>
      <c r="E1442" s="39" t="str">
        <f t="shared" si="4603"/>
        <v>0113</v>
      </c>
      <c r="F1442" s="38" t="s">
        <v>490</v>
      </c>
      <c r="G1442" s="38" t="s">
        <v>150</v>
      </c>
      <c r="H1442" s="40" t="s">
        <v>151</v>
      </c>
      <c r="I1442" s="18"/>
      <c r="J1442" s="18"/>
      <c r="K1442" s="18"/>
      <c r="L1442" s="18"/>
      <c r="M1442" s="18"/>
      <c r="N1442" s="18"/>
      <c r="O1442" s="18">
        <v>0</v>
      </c>
      <c r="P1442" s="18">
        <v>0</v>
      </c>
      <c r="Q1442" s="18">
        <v>0</v>
      </c>
      <c r="R1442" s="18">
        <v>665</v>
      </c>
      <c r="S1442" s="18"/>
      <c r="T1442" s="18">
        <f t="shared" si="4602"/>
        <v>665</v>
      </c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41">
        <v>665</v>
      </c>
      <c r="AG1442" s="41"/>
      <c r="AH1442" s="41">
        <v>0</v>
      </c>
      <c r="AI1442" s="41">
        <v>0</v>
      </c>
      <c r="AJ1442" s="41">
        <v>0</v>
      </c>
      <c r="AK1442" s="41">
        <v>0</v>
      </c>
      <c r="AL1442" s="41">
        <v>665</v>
      </c>
      <c r="AM1442" s="41">
        <v>0</v>
      </c>
      <c r="AN1442" s="41">
        <v>0</v>
      </c>
      <c r="AO1442" s="14">
        <v>432.5</v>
      </c>
      <c r="AP1442" s="42">
        <v>665</v>
      </c>
      <c r="AQ1442" s="42">
        <v>0</v>
      </c>
      <c r="AR1442" s="42">
        <v>0</v>
      </c>
      <c r="AS1442" s="42">
        <v>0</v>
      </c>
      <c r="AT1442" s="42">
        <v>0</v>
      </c>
      <c r="AU1442" s="42">
        <f t="shared" si="4604"/>
        <v>665</v>
      </c>
      <c r="AV1442" s="42">
        <f t="shared" si="4605"/>
        <v>0</v>
      </c>
      <c r="AW1442" s="42"/>
      <c r="AX1442" s="42"/>
      <c r="AY1442" s="42"/>
      <c r="AZ1442" s="42"/>
      <c r="BA1442" s="43">
        <f t="shared" si="4609"/>
        <v>100</v>
      </c>
      <c r="BB1442" s="20"/>
    </row>
    <row r="1443" spans="2:54" x14ac:dyDescent="0.3">
      <c r="B1443" s="38" t="s">
        <v>566</v>
      </c>
      <c r="C1443" s="38" t="s">
        <v>42</v>
      </c>
      <c r="D1443" s="38" t="s">
        <v>44</v>
      </c>
      <c r="E1443" s="39" t="str">
        <f t="shared" si="4603"/>
        <v>0113</v>
      </c>
      <c r="F1443" s="38" t="s">
        <v>266</v>
      </c>
      <c r="G1443" s="38"/>
      <c r="H1443" s="40" t="s">
        <v>49</v>
      </c>
      <c r="I1443" s="18">
        <f t="shared" ref="I1443:S1443" si="4777">I1444</f>
        <v>15034.6</v>
      </c>
      <c r="J1443" s="18">
        <f t="shared" si="4777"/>
        <v>14735.3</v>
      </c>
      <c r="K1443" s="18">
        <f t="shared" si="4777"/>
        <v>14728.400000000001</v>
      </c>
      <c r="L1443" s="18">
        <f t="shared" si="4777"/>
        <v>0</v>
      </c>
      <c r="M1443" s="18">
        <f t="shared" si="4777"/>
        <v>0</v>
      </c>
      <c r="N1443" s="18">
        <f t="shared" si="4777"/>
        <v>0</v>
      </c>
      <c r="O1443" s="18">
        <f t="shared" si="4777"/>
        <v>0</v>
      </c>
      <c r="P1443" s="18">
        <f t="shared" si="4777"/>
        <v>0</v>
      </c>
      <c r="Q1443" s="18">
        <f t="shared" si="4777"/>
        <v>0</v>
      </c>
      <c r="R1443" s="18">
        <f t="shared" si="4777"/>
        <v>-665</v>
      </c>
      <c r="S1443" s="18">
        <f t="shared" si="4777"/>
        <v>110</v>
      </c>
      <c r="T1443" s="18">
        <f t="shared" si="4602"/>
        <v>14479.6</v>
      </c>
      <c r="U1443" s="18">
        <f t="shared" si="4647"/>
        <v>14735.3</v>
      </c>
      <c r="V1443" s="18">
        <f t="shared" si="4648"/>
        <v>14728.400000000001</v>
      </c>
      <c r="W1443" s="18">
        <f t="shared" ref="W1443:AT1443" si="4778">W1444</f>
        <v>0</v>
      </c>
      <c r="X1443" s="18">
        <f t="shared" si="4778"/>
        <v>0</v>
      </c>
      <c r="Y1443" s="18">
        <f t="shared" si="4778"/>
        <v>0</v>
      </c>
      <c r="Z1443" s="18">
        <f t="shared" si="4778"/>
        <v>110</v>
      </c>
      <c r="AA1443" s="18">
        <f t="shared" si="4778"/>
        <v>110</v>
      </c>
      <c r="AB1443" s="18">
        <f t="shared" si="4778"/>
        <v>0</v>
      </c>
      <c r="AC1443" s="18">
        <f t="shared" si="4778"/>
        <v>110</v>
      </c>
      <c r="AD1443" s="18">
        <f t="shared" si="4778"/>
        <v>0</v>
      </c>
      <c r="AE1443" s="18">
        <f t="shared" si="4778"/>
        <v>0</v>
      </c>
      <c r="AF1443" s="41">
        <f t="shared" si="4778"/>
        <v>15818.410640000002</v>
      </c>
      <c r="AG1443" s="41">
        <f t="shared" si="4778"/>
        <v>0</v>
      </c>
      <c r="AH1443" s="41">
        <f t="shared" si="4778"/>
        <v>0</v>
      </c>
      <c r="AI1443" s="41">
        <f t="shared" si="4778"/>
        <v>0</v>
      </c>
      <c r="AJ1443" s="41">
        <f t="shared" si="4778"/>
        <v>0</v>
      </c>
      <c r="AK1443" s="41">
        <f t="shared" si="4778"/>
        <v>0</v>
      </c>
      <c r="AL1443" s="41">
        <f t="shared" si="4778"/>
        <v>15818.410380000001</v>
      </c>
      <c r="AM1443" s="41">
        <f t="shared" si="4778"/>
        <v>0</v>
      </c>
      <c r="AN1443" s="41">
        <f t="shared" si="4778"/>
        <v>0</v>
      </c>
      <c r="AO1443" s="42">
        <f t="shared" si="4778"/>
        <v>12614.4828</v>
      </c>
      <c r="AP1443" s="42">
        <f t="shared" si="4778"/>
        <v>15068.7</v>
      </c>
      <c r="AQ1443" s="42">
        <f t="shared" si="4778"/>
        <v>0</v>
      </c>
      <c r="AR1443" s="42">
        <f t="shared" si="4778"/>
        <v>0</v>
      </c>
      <c r="AS1443" s="42">
        <f t="shared" si="4778"/>
        <v>0</v>
      </c>
      <c r="AT1443" s="42">
        <f t="shared" si="4778"/>
        <v>0</v>
      </c>
      <c r="AU1443" s="42">
        <f t="shared" si="4604"/>
        <v>15068.7</v>
      </c>
      <c r="AV1443" s="42">
        <f t="shared" si="4605"/>
        <v>-589.10000000000036</v>
      </c>
      <c r="AW1443" s="42">
        <f t="shared" si="4606"/>
        <v>14589.6</v>
      </c>
      <c r="AX1443" s="42">
        <f t="shared" si="4607"/>
        <v>14845.3</v>
      </c>
      <c r="AY1443" s="42">
        <f t="shared" si="4608"/>
        <v>14838.400000000001</v>
      </c>
      <c r="AZ1443" s="42">
        <f>AZ1444</f>
        <v>0</v>
      </c>
      <c r="BA1443" s="43">
        <f t="shared" si="4609"/>
        <v>99.999998356345614</v>
      </c>
      <c r="BB1443" s="20"/>
    </row>
    <row r="1444" spans="2:54" ht="46.8" x14ac:dyDescent="0.3">
      <c r="B1444" s="38" t="s">
        <v>566</v>
      </c>
      <c r="C1444" s="38" t="s">
        <v>42</v>
      </c>
      <c r="D1444" s="38" t="s">
        <v>44</v>
      </c>
      <c r="E1444" s="39" t="str">
        <f t="shared" si="4603"/>
        <v>0113</v>
      </c>
      <c r="F1444" s="38" t="s">
        <v>267</v>
      </c>
      <c r="G1444" s="38"/>
      <c r="H1444" s="40" t="s">
        <v>268</v>
      </c>
      <c r="I1444" s="18">
        <f t="shared" ref="I1444:S1444" si="4779">I1445+I1448+I1452+I1450</f>
        <v>15034.6</v>
      </c>
      <c r="J1444" s="18">
        <f t="shared" si="4779"/>
        <v>14735.3</v>
      </c>
      <c r="K1444" s="18">
        <f t="shared" si="4779"/>
        <v>14728.400000000001</v>
      </c>
      <c r="L1444" s="18">
        <f t="shared" si="4779"/>
        <v>0</v>
      </c>
      <c r="M1444" s="18">
        <f t="shared" si="4779"/>
        <v>0</v>
      </c>
      <c r="N1444" s="18">
        <f t="shared" si="4779"/>
        <v>0</v>
      </c>
      <c r="O1444" s="18">
        <f t="shared" si="4779"/>
        <v>0</v>
      </c>
      <c r="P1444" s="18">
        <f t="shared" si="4779"/>
        <v>0</v>
      </c>
      <c r="Q1444" s="18">
        <f t="shared" si="4779"/>
        <v>0</v>
      </c>
      <c r="R1444" s="18">
        <f t="shared" si="4779"/>
        <v>-665</v>
      </c>
      <c r="S1444" s="18">
        <f t="shared" si="4779"/>
        <v>110</v>
      </c>
      <c r="T1444" s="18">
        <f t="shared" si="4602"/>
        <v>14479.6</v>
      </c>
      <c r="U1444" s="18">
        <f t="shared" si="4647"/>
        <v>14735.3</v>
      </c>
      <c r="V1444" s="18">
        <f t="shared" si="4648"/>
        <v>14728.400000000001</v>
      </c>
      <c r="W1444" s="18">
        <f t="shared" ref="W1444:AT1444" si="4780">W1445+W1448+W1452+W1450</f>
        <v>0</v>
      </c>
      <c r="X1444" s="18">
        <f t="shared" si="4780"/>
        <v>0</v>
      </c>
      <c r="Y1444" s="18">
        <f t="shared" si="4780"/>
        <v>0</v>
      </c>
      <c r="Z1444" s="18">
        <f t="shared" si="4780"/>
        <v>110</v>
      </c>
      <c r="AA1444" s="18">
        <f t="shared" si="4780"/>
        <v>110</v>
      </c>
      <c r="AB1444" s="18">
        <f t="shared" si="4780"/>
        <v>0</v>
      </c>
      <c r="AC1444" s="18">
        <f t="shared" si="4780"/>
        <v>110</v>
      </c>
      <c r="AD1444" s="18">
        <f t="shared" si="4780"/>
        <v>0</v>
      </c>
      <c r="AE1444" s="18">
        <f t="shared" si="4780"/>
        <v>0</v>
      </c>
      <c r="AF1444" s="41">
        <f t="shared" si="4780"/>
        <v>15818.410640000002</v>
      </c>
      <c r="AG1444" s="41">
        <f t="shared" si="4780"/>
        <v>0</v>
      </c>
      <c r="AH1444" s="41">
        <f t="shared" si="4780"/>
        <v>0</v>
      </c>
      <c r="AI1444" s="41">
        <f t="shared" si="4780"/>
        <v>0</v>
      </c>
      <c r="AJ1444" s="41">
        <f t="shared" si="4780"/>
        <v>0</v>
      </c>
      <c r="AK1444" s="41">
        <f t="shared" si="4780"/>
        <v>0</v>
      </c>
      <c r="AL1444" s="41">
        <f t="shared" si="4780"/>
        <v>15818.410380000001</v>
      </c>
      <c r="AM1444" s="41">
        <f t="shared" si="4780"/>
        <v>0</v>
      </c>
      <c r="AN1444" s="41">
        <f t="shared" si="4780"/>
        <v>0</v>
      </c>
      <c r="AO1444" s="14">
        <f t="shared" si="4780"/>
        <v>12614.4828</v>
      </c>
      <c r="AP1444" s="42">
        <f t="shared" si="4780"/>
        <v>15068.7</v>
      </c>
      <c r="AQ1444" s="42">
        <f t="shared" si="4780"/>
        <v>0</v>
      </c>
      <c r="AR1444" s="42">
        <f t="shared" si="4780"/>
        <v>0</v>
      </c>
      <c r="AS1444" s="42">
        <f t="shared" si="4780"/>
        <v>0</v>
      </c>
      <c r="AT1444" s="42">
        <f t="shared" si="4780"/>
        <v>0</v>
      </c>
      <c r="AU1444" s="42">
        <f t="shared" si="4604"/>
        <v>15068.7</v>
      </c>
      <c r="AV1444" s="42">
        <f t="shared" si="4605"/>
        <v>-589.10000000000036</v>
      </c>
      <c r="AW1444" s="42">
        <f t="shared" si="4606"/>
        <v>14589.6</v>
      </c>
      <c r="AX1444" s="42">
        <f t="shared" si="4607"/>
        <v>14845.3</v>
      </c>
      <c r="AY1444" s="42">
        <f t="shared" si="4608"/>
        <v>14838.400000000001</v>
      </c>
      <c r="AZ1444" s="42">
        <f>AZ1445+AZ1448+AZ1452+AZ1450</f>
        <v>0</v>
      </c>
      <c r="BA1444" s="43">
        <f t="shared" si="4609"/>
        <v>99.999998356345614</v>
      </c>
      <c r="BB1444" s="20"/>
    </row>
    <row r="1445" spans="2:54" ht="31.2" x14ac:dyDescent="0.3">
      <c r="B1445" s="38" t="s">
        <v>566</v>
      </c>
      <c r="C1445" s="38" t="s">
        <v>42</v>
      </c>
      <c r="D1445" s="38" t="s">
        <v>44</v>
      </c>
      <c r="E1445" s="39" t="str">
        <f t="shared" si="4603"/>
        <v>0113</v>
      </c>
      <c r="F1445" s="38" t="s">
        <v>492</v>
      </c>
      <c r="G1445" s="38"/>
      <c r="H1445" s="40" t="s">
        <v>493</v>
      </c>
      <c r="I1445" s="18">
        <f t="shared" ref="I1445:S1445" si="4781">I1446+I1447</f>
        <v>7492.4000000000005</v>
      </c>
      <c r="J1445" s="18">
        <f t="shared" si="4781"/>
        <v>7193.0999999999995</v>
      </c>
      <c r="K1445" s="18">
        <f t="shared" si="4781"/>
        <v>7186.2000000000007</v>
      </c>
      <c r="L1445" s="18">
        <f t="shared" si="4781"/>
        <v>0</v>
      </c>
      <c r="M1445" s="18">
        <f t="shared" si="4781"/>
        <v>0</v>
      </c>
      <c r="N1445" s="18">
        <f t="shared" si="4781"/>
        <v>0</v>
      </c>
      <c r="O1445" s="18">
        <f t="shared" si="4781"/>
        <v>0</v>
      </c>
      <c r="P1445" s="18">
        <f t="shared" si="4781"/>
        <v>0</v>
      </c>
      <c r="Q1445" s="18">
        <f t="shared" si="4781"/>
        <v>0</v>
      </c>
      <c r="R1445" s="18">
        <f t="shared" si="4781"/>
        <v>0</v>
      </c>
      <c r="S1445" s="18">
        <f t="shared" si="4781"/>
        <v>0</v>
      </c>
      <c r="T1445" s="18">
        <f t="shared" si="4602"/>
        <v>7492.4000000000005</v>
      </c>
      <c r="U1445" s="18">
        <f t="shared" si="4647"/>
        <v>7193.0999999999995</v>
      </c>
      <c r="V1445" s="18">
        <f t="shared" si="4648"/>
        <v>7186.2000000000007</v>
      </c>
      <c r="W1445" s="18">
        <f t="shared" ref="W1445:AT1445" si="4782">W1446+W1447</f>
        <v>0</v>
      </c>
      <c r="X1445" s="18">
        <f t="shared" si="4782"/>
        <v>0</v>
      </c>
      <c r="Y1445" s="18">
        <f t="shared" si="4782"/>
        <v>0</v>
      </c>
      <c r="Z1445" s="18">
        <f t="shared" si="4782"/>
        <v>0</v>
      </c>
      <c r="AA1445" s="18">
        <f t="shared" si="4782"/>
        <v>0</v>
      </c>
      <c r="AB1445" s="18">
        <f t="shared" si="4782"/>
        <v>0</v>
      </c>
      <c r="AC1445" s="18">
        <f t="shared" si="4782"/>
        <v>0</v>
      </c>
      <c r="AD1445" s="18">
        <f t="shared" si="4782"/>
        <v>0</v>
      </c>
      <c r="AE1445" s="18">
        <f t="shared" si="4782"/>
        <v>0</v>
      </c>
      <c r="AF1445" s="41">
        <f t="shared" si="4782"/>
        <v>8242.1106400000008</v>
      </c>
      <c r="AG1445" s="41">
        <f t="shared" si="4782"/>
        <v>0</v>
      </c>
      <c r="AH1445" s="41">
        <f t="shared" si="4782"/>
        <v>0</v>
      </c>
      <c r="AI1445" s="41">
        <f t="shared" si="4782"/>
        <v>0</v>
      </c>
      <c r="AJ1445" s="41">
        <f t="shared" si="4782"/>
        <v>0</v>
      </c>
      <c r="AK1445" s="41">
        <f t="shared" si="4782"/>
        <v>0</v>
      </c>
      <c r="AL1445" s="41">
        <f t="shared" si="4782"/>
        <v>8242.1103800000001</v>
      </c>
      <c r="AM1445" s="41">
        <f t="shared" si="4782"/>
        <v>0</v>
      </c>
      <c r="AN1445" s="41">
        <f t="shared" si="4782"/>
        <v>0</v>
      </c>
      <c r="AO1445" s="42">
        <f t="shared" si="4782"/>
        <v>5378.1827999999996</v>
      </c>
      <c r="AP1445" s="42">
        <f t="shared" si="4782"/>
        <v>7492.4000000000005</v>
      </c>
      <c r="AQ1445" s="42">
        <f t="shared" si="4782"/>
        <v>0</v>
      </c>
      <c r="AR1445" s="42">
        <f t="shared" si="4782"/>
        <v>0</v>
      </c>
      <c r="AS1445" s="42">
        <f t="shared" si="4782"/>
        <v>0</v>
      </c>
      <c r="AT1445" s="42">
        <f t="shared" si="4782"/>
        <v>0</v>
      </c>
      <c r="AU1445" s="42">
        <f t="shared" si="4604"/>
        <v>7492.4000000000005</v>
      </c>
      <c r="AV1445" s="42">
        <f t="shared" si="4605"/>
        <v>0</v>
      </c>
      <c r="AW1445" s="42">
        <f t="shared" si="4606"/>
        <v>7492.4000000000005</v>
      </c>
      <c r="AX1445" s="42">
        <f t="shared" si="4607"/>
        <v>7193.0999999999995</v>
      </c>
      <c r="AY1445" s="42">
        <f t="shared" si="4608"/>
        <v>7186.2000000000007</v>
      </c>
      <c r="AZ1445" s="42">
        <f>AZ1446+AZ1447</f>
        <v>0</v>
      </c>
      <c r="BA1445" s="43">
        <f t="shared" si="4609"/>
        <v>99.999996845468203</v>
      </c>
      <c r="BB1445" s="20"/>
    </row>
    <row r="1446" spans="2:54" ht="31.2" x14ac:dyDescent="0.3">
      <c r="B1446" s="38" t="s">
        <v>566</v>
      </c>
      <c r="C1446" s="38" t="s">
        <v>42</v>
      </c>
      <c r="D1446" s="38" t="s">
        <v>44</v>
      </c>
      <c r="E1446" s="39" t="str">
        <f t="shared" si="4603"/>
        <v>0113</v>
      </c>
      <c r="F1446" s="38" t="s">
        <v>492</v>
      </c>
      <c r="G1446" s="38" t="s">
        <v>54</v>
      </c>
      <c r="H1446" s="40" t="s">
        <v>55</v>
      </c>
      <c r="I1446" s="18">
        <v>7393.8</v>
      </c>
      <c r="J1446" s="18">
        <v>7099.2</v>
      </c>
      <c r="K1446" s="18">
        <v>7096.9000000000005</v>
      </c>
      <c r="L1446" s="18"/>
      <c r="M1446" s="18"/>
      <c r="N1446" s="18"/>
      <c r="O1446" s="18">
        <v>0</v>
      </c>
      <c r="P1446" s="18">
        <v>0</v>
      </c>
      <c r="Q1446" s="18">
        <v>0</v>
      </c>
      <c r="R1446" s="18">
        <v>0</v>
      </c>
      <c r="S1446" s="18"/>
      <c r="T1446" s="18">
        <f t="shared" si="4602"/>
        <v>7393.8</v>
      </c>
      <c r="U1446" s="18">
        <f t="shared" si="4647"/>
        <v>7099.2</v>
      </c>
      <c r="V1446" s="18">
        <f t="shared" si="4648"/>
        <v>7096.9000000000005</v>
      </c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41">
        <v>8138.9116400000003</v>
      </c>
      <c r="AG1446" s="41"/>
      <c r="AH1446" s="41">
        <v>0</v>
      </c>
      <c r="AI1446" s="41">
        <v>0</v>
      </c>
      <c r="AJ1446" s="41">
        <v>0</v>
      </c>
      <c r="AK1446" s="41">
        <v>0</v>
      </c>
      <c r="AL1446" s="41">
        <v>8138.9113799999996</v>
      </c>
      <c r="AM1446" s="41">
        <v>0</v>
      </c>
      <c r="AN1446" s="41">
        <v>0</v>
      </c>
      <c r="AO1446" s="14">
        <v>5301.8437999999996</v>
      </c>
      <c r="AP1446" s="42">
        <v>7393.8</v>
      </c>
      <c r="AQ1446" s="42">
        <v>0</v>
      </c>
      <c r="AR1446" s="42">
        <v>0</v>
      </c>
      <c r="AS1446" s="42">
        <v>0</v>
      </c>
      <c r="AT1446" s="42">
        <v>0</v>
      </c>
      <c r="AU1446" s="42">
        <f t="shared" si="4604"/>
        <v>7393.8</v>
      </c>
      <c r="AV1446" s="42">
        <f t="shared" si="4605"/>
        <v>0</v>
      </c>
      <c r="AW1446" s="42">
        <f t="shared" si="4606"/>
        <v>7393.8</v>
      </c>
      <c r="AX1446" s="42">
        <f t="shared" si="4607"/>
        <v>7099.2</v>
      </c>
      <c r="AY1446" s="42">
        <f t="shared" si="4608"/>
        <v>7096.9000000000005</v>
      </c>
      <c r="AZ1446" s="42"/>
      <c r="BA1446" s="43">
        <f t="shared" si="4609"/>
        <v>99.999996805469664</v>
      </c>
      <c r="BB1446" s="44"/>
    </row>
    <row r="1447" spans="2:54" x14ac:dyDescent="0.3">
      <c r="B1447" s="38" t="s">
        <v>566</v>
      </c>
      <c r="C1447" s="38" t="s">
        <v>42</v>
      </c>
      <c r="D1447" s="38" t="s">
        <v>44</v>
      </c>
      <c r="E1447" s="39" t="str">
        <f t="shared" si="4603"/>
        <v>0113</v>
      </c>
      <c r="F1447" s="38" t="s">
        <v>492</v>
      </c>
      <c r="G1447" s="38" t="s">
        <v>56</v>
      </c>
      <c r="H1447" s="40" t="s">
        <v>57</v>
      </c>
      <c r="I1447" s="18">
        <v>98.6</v>
      </c>
      <c r="J1447" s="18">
        <v>93.9</v>
      </c>
      <c r="K1447" s="18">
        <v>89.3</v>
      </c>
      <c r="L1447" s="18"/>
      <c r="M1447" s="18"/>
      <c r="N1447" s="18"/>
      <c r="O1447" s="18">
        <v>0</v>
      </c>
      <c r="P1447" s="18">
        <v>0</v>
      </c>
      <c r="Q1447" s="18">
        <v>0</v>
      </c>
      <c r="R1447" s="18">
        <v>0</v>
      </c>
      <c r="S1447" s="18"/>
      <c r="T1447" s="18">
        <f t="shared" si="4602"/>
        <v>98.6</v>
      </c>
      <c r="U1447" s="18">
        <f t="shared" si="4647"/>
        <v>93.9</v>
      </c>
      <c r="V1447" s="18">
        <f t="shared" si="4648"/>
        <v>89.3</v>
      </c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41">
        <v>103.199</v>
      </c>
      <c r="AG1447" s="41"/>
      <c r="AH1447" s="41">
        <v>0</v>
      </c>
      <c r="AI1447" s="41">
        <v>0</v>
      </c>
      <c r="AJ1447" s="41">
        <v>0</v>
      </c>
      <c r="AK1447" s="41">
        <v>0</v>
      </c>
      <c r="AL1447" s="41">
        <v>103.199</v>
      </c>
      <c r="AM1447" s="41">
        <v>0</v>
      </c>
      <c r="AN1447" s="41">
        <v>0</v>
      </c>
      <c r="AO1447" s="42">
        <v>76.338999999999999</v>
      </c>
      <c r="AP1447" s="42">
        <v>98.6</v>
      </c>
      <c r="AQ1447" s="42">
        <v>0</v>
      </c>
      <c r="AR1447" s="42">
        <v>0</v>
      </c>
      <c r="AS1447" s="42">
        <v>0</v>
      </c>
      <c r="AT1447" s="42">
        <v>0</v>
      </c>
      <c r="AU1447" s="42">
        <f t="shared" si="4604"/>
        <v>98.6</v>
      </c>
      <c r="AV1447" s="42">
        <f t="shared" si="4605"/>
        <v>0</v>
      </c>
      <c r="AW1447" s="42">
        <f t="shared" si="4606"/>
        <v>98.6</v>
      </c>
      <c r="AX1447" s="42">
        <f t="shared" si="4607"/>
        <v>93.9</v>
      </c>
      <c r="AY1447" s="42">
        <f t="shared" si="4608"/>
        <v>89.3</v>
      </c>
      <c r="AZ1447" s="42"/>
      <c r="BA1447" s="43">
        <f t="shared" si="4609"/>
        <v>100</v>
      </c>
      <c r="BB1447" s="44"/>
    </row>
    <row r="1448" spans="2:54" ht="31.2" x14ac:dyDescent="0.3">
      <c r="B1448" s="38" t="s">
        <v>566</v>
      </c>
      <c r="C1448" s="38" t="s">
        <v>42</v>
      </c>
      <c r="D1448" s="38" t="s">
        <v>44</v>
      </c>
      <c r="E1448" s="39" t="str">
        <f t="shared" si="4603"/>
        <v>0113</v>
      </c>
      <c r="F1448" s="38" t="s">
        <v>494</v>
      </c>
      <c r="G1448" s="39"/>
      <c r="H1448" s="40" t="s">
        <v>495</v>
      </c>
      <c r="I1448" s="18">
        <f t="shared" ref="I1448:S1448" si="4783">I1449</f>
        <v>5665.7</v>
      </c>
      <c r="J1448" s="18">
        <f t="shared" si="4783"/>
        <v>5665.7</v>
      </c>
      <c r="K1448" s="18">
        <f t="shared" si="4783"/>
        <v>5665.7</v>
      </c>
      <c r="L1448" s="18">
        <f t="shared" si="4783"/>
        <v>0</v>
      </c>
      <c r="M1448" s="18">
        <f t="shared" si="4783"/>
        <v>0</v>
      </c>
      <c r="N1448" s="18">
        <f t="shared" si="4783"/>
        <v>0</v>
      </c>
      <c r="O1448" s="18">
        <f t="shared" si="4783"/>
        <v>0</v>
      </c>
      <c r="P1448" s="18">
        <f t="shared" si="4783"/>
        <v>0</v>
      </c>
      <c r="Q1448" s="18">
        <f t="shared" si="4783"/>
        <v>0</v>
      </c>
      <c r="R1448" s="18">
        <f t="shared" si="4783"/>
        <v>0</v>
      </c>
      <c r="S1448" s="18">
        <f t="shared" si="4783"/>
        <v>0</v>
      </c>
      <c r="T1448" s="18">
        <f t="shared" ref="T1448:T1511" si="4784">I1448+L1448+S1448+R1448+Q1448+P1448+O1448</f>
        <v>5665.7</v>
      </c>
      <c r="U1448" s="18">
        <f t="shared" si="4647"/>
        <v>5665.7</v>
      </c>
      <c r="V1448" s="18">
        <f t="shared" si="4648"/>
        <v>5665.7</v>
      </c>
      <c r="W1448" s="18">
        <f t="shared" ref="W1448:AT1448" si="4785">W1449</f>
        <v>0</v>
      </c>
      <c r="X1448" s="18">
        <f t="shared" si="4785"/>
        <v>0</v>
      </c>
      <c r="Y1448" s="18">
        <f t="shared" si="4785"/>
        <v>0</v>
      </c>
      <c r="Z1448" s="18">
        <f t="shared" si="4785"/>
        <v>0</v>
      </c>
      <c r="AA1448" s="18">
        <f t="shared" si="4785"/>
        <v>0</v>
      </c>
      <c r="AB1448" s="18">
        <f t="shared" si="4785"/>
        <v>0</v>
      </c>
      <c r="AC1448" s="18">
        <f t="shared" si="4785"/>
        <v>0</v>
      </c>
      <c r="AD1448" s="18">
        <f t="shared" si="4785"/>
        <v>0</v>
      </c>
      <c r="AE1448" s="18">
        <f t="shared" si="4785"/>
        <v>0</v>
      </c>
      <c r="AF1448" s="41">
        <f t="shared" si="4785"/>
        <v>6254.8</v>
      </c>
      <c r="AG1448" s="41">
        <f t="shared" si="4785"/>
        <v>0</v>
      </c>
      <c r="AH1448" s="41">
        <f t="shared" si="4785"/>
        <v>0</v>
      </c>
      <c r="AI1448" s="41">
        <f t="shared" si="4785"/>
        <v>0</v>
      </c>
      <c r="AJ1448" s="41">
        <f t="shared" si="4785"/>
        <v>0</v>
      </c>
      <c r="AK1448" s="41">
        <f t="shared" si="4785"/>
        <v>0</v>
      </c>
      <c r="AL1448" s="41">
        <f t="shared" si="4785"/>
        <v>6254.8</v>
      </c>
      <c r="AM1448" s="41">
        <f t="shared" si="4785"/>
        <v>0</v>
      </c>
      <c r="AN1448" s="41">
        <f t="shared" si="4785"/>
        <v>0</v>
      </c>
      <c r="AO1448" s="14">
        <f t="shared" si="4785"/>
        <v>6254.8</v>
      </c>
      <c r="AP1448" s="42">
        <f t="shared" si="4785"/>
        <v>6254.8</v>
      </c>
      <c r="AQ1448" s="42">
        <f t="shared" si="4785"/>
        <v>0</v>
      </c>
      <c r="AR1448" s="42">
        <f t="shared" si="4785"/>
        <v>0</v>
      </c>
      <c r="AS1448" s="42">
        <f t="shared" si="4785"/>
        <v>0</v>
      </c>
      <c r="AT1448" s="42">
        <f t="shared" si="4785"/>
        <v>0</v>
      </c>
      <c r="AU1448" s="42">
        <f t="shared" si="4604"/>
        <v>6254.8</v>
      </c>
      <c r="AV1448" s="42">
        <f t="shared" si="4605"/>
        <v>-589.10000000000036</v>
      </c>
      <c r="AW1448" s="42">
        <f t="shared" si="4606"/>
        <v>5665.7</v>
      </c>
      <c r="AX1448" s="42">
        <f t="shared" si="4607"/>
        <v>5665.7</v>
      </c>
      <c r="AY1448" s="42">
        <f t="shared" si="4608"/>
        <v>5665.7</v>
      </c>
      <c r="AZ1448" s="42">
        <f>AZ1449</f>
        <v>0</v>
      </c>
      <c r="BA1448" s="43">
        <f t="shared" si="4609"/>
        <v>100</v>
      </c>
      <c r="BB1448" s="20"/>
    </row>
    <row r="1449" spans="2:54" ht="31.2" x14ac:dyDescent="0.3">
      <c r="B1449" s="38" t="s">
        <v>566</v>
      </c>
      <c r="C1449" s="38" t="s">
        <v>42</v>
      </c>
      <c r="D1449" s="38" t="s">
        <v>44</v>
      </c>
      <c r="E1449" s="39" t="str">
        <f t="shared" si="4603"/>
        <v>0113</v>
      </c>
      <c r="F1449" s="38" t="s">
        <v>494</v>
      </c>
      <c r="G1449" s="38" t="s">
        <v>150</v>
      </c>
      <c r="H1449" s="40" t="s">
        <v>151</v>
      </c>
      <c r="I1449" s="18">
        <v>5665.7</v>
      </c>
      <c r="J1449" s="18">
        <v>5665.7</v>
      </c>
      <c r="K1449" s="18">
        <v>5665.7</v>
      </c>
      <c r="L1449" s="18"/>
      <c r="M1449" s="18"/>
      <c r="N1449" s="18"/>
      <c r="O1449" s="18">
        <v>0</v>
      </c>
      <c r="P1449" s="18">
        <v>0</v>
      </c>
      <c r="Q1449" s="18">
        <v>0</v>
      </c>
      <c r="R1449" s="18">
        <v>0</v>
      </c>
      <c r="S1449" s="18"/>
      <c r="T1449" s="18">
        <f t="shared" si="4784"/>
        <v>5665.7</v>
      </c>
      <c r="U1449" s="18">
        <f t="shared" si="4647"/>
        <v>5665.7</v>
      </c>
      <c r="V1449" s="18">
        <f t="shared" si="4648"/>
        <v>5665.7</v>
      </c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41">
        <v>6254.8</v>
      </c>
      <c r="AG1449" s="41"/>
      <c r="AH1449" s="41">
        <v>0</v>
      </c>
      <c r="AI1449" s="41">
        <v>0</v>
      </c>
      <c r="AJ1449" s="41">
        <v>0</v>
      </c>
      <c r="AK1449" s="41">
        <v>0</v>
      </c>
      <c r="AL1449" s="41">
        <v>6254.8</v>
      </c>
      <c r="AM1449" s="41">
        <v>0</v>
      </c>
      <c r="AN1449" s="41">
        <v>0</v>
      </c>
      <c r="AO1449" s="42">
        <v>6254.8</v>
      </c>
      <c r="AP1449" s="42">
        <v>6254.8</v>
      </c>
      <c r="AQ1449" s="42">
        <v>0</v>
      </c>
      <c r="AR1449" s="42">
        <v>0</v>
      </c>
      <c r="AS1449" s="42">
        <v>0</v>
      </c>
      <c r="AT1449" s="42">
        <v>0</v>
      </c>
      <c r="AU1449" s="42">
        <f t="shared" si="4604"/>
        <v>6254.8</v>
      </c>
      <c r="AV1449" s="42">
        <f t="shared" si="4605"/>
        <v>-589.10000000000036</v>
      </c>
      <c r="AW1449" s="42">
        <f t="shared" si="4606"/>
        <v>5665.7</v>
      </c>
      <c r="AX1449" s="42">
        <f t="shared" si="4607"/>
        <v>5665.7</v>
      </c>
      <c r="AY1449" s="42">
        <f t="shared" si="4608"/>
        <v>5665.7</v>
      </c>
      <c r="AZ1449" s="42"/>
      <c r="BA1449" s="43">
        <f t="shared" si="4609"/>
        <v>100</v>
      </c>
      <c r="BB1449" s="44"/>
    </row>
    <row r="1450" spans="2:54" ht="62.4" x14ac:dyDescent="0.3">
      <c r="B1450" s="38" t="s">
        <v>566</v>
      </c>
      <c r="C1450" s="38" t="s">
        <v>42</v>
      </c>
      <c r="D1450" s="38" t="s">
        <v>44</v>
      </c>
      <c r="E1450" s="39" t="str">
        <f t="shared" ref="E1450:E1513" si="4786">CONCATENATE(C1450,D1450)</f>
        <v>0113</v>
      </c>
      <c r="F1450" s="38" t="s">
        <v>568</v>
      </c>
      <c r="G1450" s="38"/>
      <c r="H1450" s="40" t="s">
        <v>569</v>
      </c>
      <c r="I1450" s="18">
        <f t="shared" ref="I1450:S1450" si="4787">I1451</f>
        <v>1050</v>
      </c>
      <c r="J1450" s="18">
        <f t="shared" si="4787"/>
        <v>1050</v>
      </c>
      <c r="K1450" s="18">
        <f t="shared" si="4787"/>
        <v>1050</v>
      </c>
      <c r="L1450" s="18">
        <f t="shared" si="4787"/>
        <v>0</v>
      </c>
      <c r="M1450" s="18">
        <f t="shared" si="4787"/>
        <v>0</v>
      </c>
      <c r="N1450" s="18">
        <f t="shared" si="4787"/>
        <v>0</v>
      </c>
      <c r="O1450" s="18">
        <f t="shared" si="4787"/>
        <v>0</v>
      </c>
      <c r="P1450" s="18">
        <f t="shared" si="4787"/>
        <v>0</v>
      </c>
      <c r="Q1450" s="18">
        <f t="shared" si="4787"/>
        <v>0</v>
      </c>
      <c r="R1450" s="18">
        <f t="shared" si="4787"/>
        <v>0</v>
      </c>
      <c r="S1450" s="18">
        <f t="shared" si="4787"/>
        <v>0</v>
      </c>
      <c r="T1450" s="18">
        <f t="shared" si="4784"/>
        <v>1050</v>
      </c>
      <c r="U1450" s="18">
        <f t="shared" si="4647"/>
        <v>1050</v>
      </c>
      <c r="V1450" s="18">
        <f t="shared" si="4648"/>
        <v>1050</v>
      </c>
      <c r="W1450" s="18">
        <f t="shared" ref="W1450:AT1450" si="4788">W1451</f>
        <v>0</v>
      </c>
      <c r="X1450" s="18">
        <f t="shared" si="4788"/>
        <v>0</v>
      </c>
      <c r="Y1450" s="18">
        <f t="shared" si="4788"/>
        <v>0</v>
      </c>
      <c r="Z1450" s="18">
        <f t="shared" si="4788"/>
        <v>0</v>
      </c>
      <c r="AA1450" s="18">
        <f t="shared" si="4788"/>
        <v>0</v>
      </c>
      <c r="AB1450" s="18">
        <f t="shared" si="4788"/>
        <v>0</v>
      </c>
      <c r="AC1450" s="18">
        <f t="shared" si="4788"/>
        <v>0</v>
      </c>
      <c r="AD1450" s="18">
        <f t="shared" si="4788"/>
        <v>0</v>
      </c>
      <c r="AE1450" s="18">
        <f t="shared" si="4788"/>
        <v>0</v>
      </c>
      <c r="AF1450" s="41">
        <f t="shared" si="4788"/>
        <v>1050</v>
      </c>
      <c r="AG1450" s="41">
        <f t="shared" si="4788"/>
        <v>0</v>
      </c>
      <c r="AH1450" s="41">
        <f t="shared" si="4788"/>
        <v>0</v>
      </c>
      <c r="AI1450" s="41">
        <f t="shared" si="4788"/>
        <v>0</v>
      </c>
      <c r="AJ1450" s="41">
        <f t="shared" si="4788"/>
        <v>0</v>
      </c>
      <c r="AK1450" s="41">
        <f t="shared" si="4788"/>
        <v>0</v>
      </c>
      <c r="AL1450" s="41">
        <f t="shared" si="4788"/>
        <v>1050</v>
      </c>
      <c r="AM1450" s="41">
        <f t="shared" si="4788"/>
        <v>0</v>
      </c>
      <c r="AN1450" s="41">
        <f t="shared" si="4788"/>
        <v>0</v>
      </c>
      <c r="AO1450" s="14">
        <f t="shared" si="4788"/>
        <v>710</v>
      </c>
      <c r="AP1450" s="42">
        <f t="shared" si="4788"/>
        <v>1050</v>
      </c>
      <c r="AQ1450" s="42">
        <f t="shared" si="4788"/>
        <v>0</v>
      </c>
      <c r="AR1450" s="42">
        <f t="shared" si="4788"/>
        <v>0</v>
      </c>
      <c r="AS1450" s="42">
        <f t="shared" si="4788"/>
        <v>0</v>
      </c>
      <c r="AT1450" s="42">
        <f t="shared" si="4788"/>
        <v>0</v>
      </c>
      <c r="AU1450" s="42">
        <f t="shared" ref="AU1450:AU1513" si="4789">AP1450+AS1450+AT1450+AR1450+AQ1450</f>
        <v>1050</v>
      </c>
      <c r="AV1450" s="42">
        <f t="shared" ref="AV1450:AV1513" si="4790">T1450-AU1450</f>
        <v>0</v>
      </c>
      <c r="AW1450" s="42">
        <f t="shared" ref="AW1450:AW1513" si="4791">T1450+W1450+X1450+Y1450+Z1450</f>
        <v>1050</v>
      </c>
      <c r="AX1450" s="42">
        <f t="shared" ref="AX1450:AX1513" si="4792">U1450+AA1450+AB1450</f>
        <v>1050</v>
      </c>
      <c r="AY1450" s="42">
        <f t="shared" ref="AY1450:AY1513" si="4793">V1450+AC1450+AE1450+AD1450</f>
        <v>1050</v>
      </c>
      <c r="AZ1450" s="42">
        <f>AZ1451</f>
        <v>0</v>
      </c>
      <c r="BA1450" s="43">
        <f t="shared" ref="BA1450:BA1513" si="4794">AL1450/AF1450*100</f>
        <v>100</v>
      </c>
      <c r="BB1450" s="20"/>
    </row>
    <row r="1451" spans="2:54" ht="31.2" x14ac:dyDescent="0.3">
      <c r="B1451" s="38" t="s">
        <v>566</v>
      </c>
      <c r="C1451" s="38" t="s">
        <v>42</v>
      </c>
      <c r="D1451" s="38" t="s">
        <v>44</v>
      </c>
      <c r="E1451" s="39" t="str">
        <f t="shared" si="4786"/>
        <v>0113</v>
      </c>
      <c r="F1451" s="38" t="s">
        <v>568</v>
      </c>
      <c r="G1451" s="38" t="s">
        <v>150</v>
      </c>
      <c r="H1451" s="40" t="s">
        <v>151</v>
      </c>
      <c r="I1451" s="18">
        <v>1050</v>
      </c>
      <c r="J1451" s="18">
        <v>1050</v>
      </c>
      <c r="K1451" s="18">
        <v>1050</v>
      </c>
      <c r="L1451" s="18"/>
      <c r="M1451" s="18"/>
      <c r="N1451" s="18"/>
      <c r="O1451" s="18">
        <v>0</v>
      </c>
      <c r="P1451" s="18">
        <v>0</v>
      </c>
      <c r="Q1451" s="18">
        <v>0</v>
      </c>
      <c r="R1451" s="18">
        <v>0</v>
      </c>
      <c r="S1451" s="18"/>
      <c r="T1451" s="18">
        <f t="shared" si="4784"/>
        <v>1050</v>
      </c>
      <c r="U1451" s="18">
        <f t="shared" si="4647"/>
        <v>1050</v>
      </c>
      <c r="V1451" s="18">
        <f t="shared" si="4648"/>
        <v>1050</v>
      </c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41">
        <v>1050</v>
      </c>
      <c r="AG1451" s="41"/>
      <c r="AH1451" s="41">
        <v>0</v>
      </c>
      <c r="AI1451" s="41">
        <v>0</v>
      </c>
      <c r="AJ1451" s="41">
        <v>0</v>
      </c>
      <c r="AK1451" s="41">
        <v>0</v>
      </c>
      <c r="AL1451" s="41">
        <v>1050</v>
      </c>
      <c r="AM1451" s="41">
        <v>0</v>
      </c>
      <c r="AN1451" s="41">
        <v>0</v>
      </c>
      <c r="AO1451" s="42">
        <v>710</v>
      </c>
      <c r="AP1451" s="42">
        <v>1050</v>
      </c>
      <c r="AQ1451" s="42">
        <v>0</v>
      </c>
      <c r="AR1451" s="42">
        <v>0</v>
      </c>
      <c r="AS1451" s="42">
        <v>0</v>
      </c>
      <c r="AT1451" s="42">
        <v>0</v>
      </c>
      <c r="AU1451" s="42">
        <f t="shared" si="4789"/>
        <v>1050</v>
      </c>
      <c r="AV1451" s="42">
        <f t="shared" si="4790"/>
        <v>0</v>
      </c>
      <c r="AW1451" s="42">
        <f t="shared" si="4791"/>
        <v>1050</v>
      </c>
      <c r="AX1451" s="42">
        <f t="shared" si="4792"/>
        <v>1050</v>
      </c>
      <c r="AY1451" s="42">
        <f t="shared" si="4793"/>
        <v>1050</v>
      </c>
      <c r="AZ1451" s="42"/>
      <c r="BA1451" s="43">
        <f t="shared" si="4794"/>
        <v>100</v>
      </c>
      <c r="BB1451" s="44"/>
    </row>
    <row r="1452" spans="2:54" ht="62.4" x14ac:dyDescent="0.3">
      <c r="B1452" s="38" t="s">
        <v>566</v>
      </c>
      <c r="C1452" s="38" t="s">
        <v>42</v>
      </c>
      <c r="D1452" s="38" t="s">
        <v>44</v>
      </c>
      <c r="E1452" s="39" t="str">
        <f t="shared" si="4786"/>
        <v>0113</v>
      </c>
      <c r="F1452" s="38" t="s">
        <v>271</v>
      </c>
      <c r="G1452" s="39"/>
      <c r="H1452" s="40" t="s">
        <v>272</v>
      </c>
      <c r="I1452" s="18">
        <f t="shared" ref="I1452:S1452" si="4795">I1453</f>
        <v>826.5</v>
      </c>
      <c r="J1452" s="18">
        <f t="shared" si="4795"/>
        <v>826.5</v>
      </c>
      <c r="K1452" s="18">
        <f t="shared" si="4795"/>
        <v>826.5</v>
      </c>
      <c r="L1452" s="18">
        <f t="shared" si="4795"/>
        <v>0</v>
      </c>
      <c r="M1452" s="18">
        <f t="shared" si="4795"/>
        <v>0</v>
      </c>
      <c r="N1452" s="18">
        <f t="shared" si="4795"/>
        <v>0</v>
      </c>
      <c r="O1452" s="18">
        <f t="shared" si="4795"/>
        <v>0</v>
      </c>
      <c r="P1452" s="18">
        <f t="shared" si="4795"/>
        <v>0</v>
      </c>
      <c r="Q1452" s="18">
        <f t="shared" si="4795"/>
        <v>0</v>
      </c>
      <c r="R1452" s="18">
        <f t="shared" si="4795"/>
        <v>-665</v>
      </c>
      <c r="S1452" s="18">
        <f t="shared" si="4795"/>
        <v>110</v>
      </c>
      <c r="T1452" s="18">
        <f t="shared" si="4784"/>
        <v>271.5</v>
      </c>
      <c r="U1452" s="18">
        <f t="shared" si="4647"/>
        <v>826.5</v>
      </c>
      <c r="V1452" s="18">
        <f t="shared" si="4648"/>
        <v>826.5</v>
      </c>
      <c r="W1452" s="18">
        <f t="shared" ref="W1452:AD1452" si="4796">W1453</f>
        <v>0</v>
      </c>
      <c r="X1452" s="18">
        <f t="shared" si="4796"/>
        <v>0</v>
      </c>
      <c r="Y1452" s="18">
        <f t="shared" si="4796"/>
        <v>0</v>
      </c>
      <c r="Z1452" s="18">
        <f t="shared" si="4796"/>
        <v>110</v>
      </c>
      <c r="AA1452" s="18">
        <f t="shared" si="4796"/>
        <v>110</v>
      </c>
      <c r="AB1452" s="18">
        <f t="shared" si="4796"/>
        <v>0</v>
      </c>
      <c r="AC1452" s="18">
        <f t="shared" si="4796"/>
        <v>110</v>
      </c>
      <c r="AD1452" s="18">
        <f t="shared" si="4796"/>
        <v>0</v>
      </c>
      <c r="AE1452" s="18"/>
      <c r="AF1452" s="41">
        <f t="shared" ref="AF1452:AT1452" si="4797">AF1453</f>
        <v>271.5</v>
      </c>
      <c r="AG1452" s="41">
        <f t="shared" si="4797"/>
        <v>0</v>
      </c>
      <c r="AH1452" s="41">
        <f t="shared" si="4797"/>
        <v>0</v>
      </c>
      <c r="AI1452" s="41">
        <f t="shared" si="4797"/>
        <v>0</v>
      </c>
      <c r="AJ1452" s="41">
        <f t="shared" si="4797"/>
        <v>0</v>
      </c>
      <c r="AK1452" s="41">
        <f t="shared" si="4797"/>
        <v>0</v>
      </c>
      <c r="AL1452" s="41">
        <f t="shared" si="4797"/>
        <v>271.5</v>
      </c>
      <c r="AM1452" s="41">
        <f t="shared" si="4797"/>
        <v>0</v>
      </c>
      <c r="AN1452" s="41">
        <f t="shared" si="4797"/>
        <v>0</v>
      </c>
      <c r="AO1452" s="14">
        <f t="shared" si="4797"/>
        <v>271.5</v>
      </c>
      <c r="AP1452" s="42">
        <f t="shared" si="4797"/>
        <v>271.5</v>
      </c>
      <c r="AQ1452" s="42">
        <f t="shared" si="4797"/>
        <v>0</v>
      </c>
      <c r="AR1452" s="42">
        <f t="shared" si="4797"/>
        <v>0</v>
      </c>
      <c r="AS1452" s="42">
        <f t="shared" si="4797"/>
        <v>0</v>
      </c>
      <c r="AT1452" s="42">
        <f t="shared" si="4797"/>
        <v>0</v>
      </c>
      <c r="AU1452" s="42">
        <f t="shared" si="4789"/>
        <v>271.5</v>
      </c>
      <c r="AV1452" s="42">
        <f t="shared" si="4790"/>
        <v>0</v>
      </c>
      <c r="AW1452" s="42">
        <f t="shared" si="4791"/>
        <v>381.5</v>
      </c>
      <c r="AX1452" s="42">
        <f t="shared" si="4792"/>
        <v>936.5</v>
      </c>
      <c r="AY1452" s="42">
        <f t="shared" si="4793"/>
        <v>936.5</v>
      </c>
      <c r="AZ1452" s="42">
        <f>AZ1453</f>
        <v>0</v>
      </c>
      <c r="BA1452" s="43">
        <f t="shared" si="4794"/>
        <v>100</v>
      </c>
      <c r="BB1452" s="20"/>
    </row>
    <row r="1453" spans="2:54" ht="31.2" x14ac:dyDescent="0.3">
      <c r="B1453" s="38" t="s">
        <v>566</v>
      </c>
      <c r="C1453" s="38" t="s">
        <v>42</v>
      </c>
      <c r="D1453" s="38" t="s">
        <v>44</v>
      </c>
      <c r="E1453" s="39" t="str">
        <f t="shared" si="4786"/>
        <v>0113</v>
      </c>
      <c r="F1453" s="38" t="s">
        <v>271</v>
      </c>
      <c r="G1453" s="38" t="s">
        <v>150</v>
      </c>
      <c r="H1453" s="40" t="s">
        <v>151</v>
      </c>
      <c r="I1453" s="18">
        <v>826.5</v>
      </c>
      <c r="J1453" s="18">
        <v>826.5</v>
      </c>
      <c r="K1453" s="18">
        <v>826.5</v>
      </c>
      <c r="L1453" s="18"/>
      <c r="M1453" s="18"/>
      <c r="N1453" s="18"/>
      <c r="O1453" s="18">
        <v>0</v>
      </c>
      <c r="P1453" s="18">
        <v>0</v>
      </c>
      <c r="Q1453" s="18">
        <v>0</v>
      </c>
      <c r="R1453" s="18">
        <v>-665</v>
      </c>
      <c r="S1453" s="18">
        <v>110</v>
      </c>
      <c r="T1453" s="18">
        <f t="shared" si="4784"/>
        <v>271.5</v>
      </c>
      <c r="U1453" s="18">
        <f t="shared" si="4647"/>
        <v>826.5</v>
      </c>
      <c r="V1453" s="18">
        <f t="shared" si="4648"/>
        <v>826.5</v>
      </c>
      <c r="W1453" s="18"/>
      <c r="X1453" s="18"/>
      <c r="Y1453" s="18"/>
      <c r="Z1453" s="18">
        <v>110</v>
      </c>
      <c r="AA1453" s="18">
        <v>110</v>
      </c>
      <c r="AB1453" s="18"/>
      <c r="AC1453" s="18">
        <v>110</v>
      </c>
      <c r="AD1453" s="18"/>
      <c r="AE1453" s="18"/>
      <c r="AF1453" s="41">
        <v>271.5</v>
      </c>
      <c r="AG1453" s="41"/>
      <c r="AH1453" s="41">
        <v>0</v>
      </c>
      <c r="AI1453" s="41">
        <v>0</v>
      </c>
      <c r="AJ1453" s="41">
        <v>0</v>
      </c>
      <c r="AK1453" s="41">
        <v>0</v>
      </c>
      <c r="AL1453" s="41">
        <v>271.5</v>
      </c>
      <c r="AM1453" s="41">
        <v>0</v>
      </c>
      <c r="AN1453" s="41">
        <v>0</v>
      </c>
      <c r="AO1453" s="42">
        <v>271.5</v>
      </c>
      <c r="AP1453" s="42">
        <v>271.5</v>
      </c>
      <c r="AQ1453" s="42">
        <v>0</v>
      </c>
      <c r="AR1453" s="42">
        <v>0</v>
      </c>
      <c r="AS1453" s="42">
        <v>0</v>
      </c>
      <c r="AT1453" s="42">
        <v>0</v>
      </c>
      <c r="AU1453" s="42">
        <f t="shared" si="4789"/>
        <v>271.5</v>
      </c>
      <c r="AV1453" s="42">
        <f t="shared" si="4790"/>
        <v>0</v>
      </c>
      <c r="AW1453" s="42">
        <f t="shared" si="4791"/>
        <v>381.5</v>
      </c>
      <c r="AX1453" s="42">
        <f t="shared" si="4792"/>
        <v>936.5</v>
      </c>
      <c r="AY1453" s="42">
        <f t="shared" si="4793"/>
        <v>936.5</v>
      </c>
      <c r="AZ1453" s="42"/>
      <c r="BA1453" s="43">
        <f t="shared" si="4794"/>
        <v>100</v>
      </c>
      <c r="BB1453" s="44"/>
    </row>
    <row r="1454" spans="2:54" ht="31.2" x14ac:dyDescent="0.3">
      <c r="B1454" s="38" t="s">
        <v>566</v>
      </c>
      <c r="C1454" s="38" t="s">
        <v>42</v>
      </c>
      <c r="D1454" s="38" t="s">
        <v>44</v>
      </c>
      <c r="E1454" s="39" t="str">
        <f t="shared" si="4786"/>
        <v>0113</v>
      </c>
      <c r="F1454" s="38" t="s">
        <v>72</v>
      </c>
      <c r="G1454" s="39"/>
      <c r="H1454" s="40" t="s">
        <v>73</v>
      </c>
      <c r="I1454" s="18"/>
      <c r="J1454" s="18"/>
      <c r="K1454" s="18"/>
      <c r="L1454" s="18"/>
      <c r="M1454" s="18"/>
      <c r="N1454" s="18"/>
      <c r="O1454" s="18">
        <f>O1455</f>
        <v>0</v>
      </c>
      <c r="P1454" s="18">
        <f>P1455</f>
        <v>0</v>
      </c>
      <c r="Q1454" s="18">
        <f>Q1455</f>
        <v>0</v>
      </c>
      <c r="R1454" s="18">
        <f>R1455</f>
        <v>0</v>
      </c>
      <c r="S1454" s="18">
        <f>S1455</f>
        <v>127.92184</v>
      </c>
      <c r="T1454" s="18">
        <f t="shared" si="4784"/>
        <v>127.92184</v>
      </c>
      <c r="U1454" s="18"/>
      <c r="V1454" s="18"/>
      <c r="W1454" s="18">
        <f t="shared" ref="W1454:AD1454" si="4798">W1457</f>
        <v>0</v>
      </c>
      <c r="X1454" s="18">
        <f t="shared" si="4798"/>
        <v>0</v>
      </c>
      <c r="Y1454" s="18">
        <f t="shared" si="4798"/>
        <v>0</v>
      </c>
      <c r="Z1454" s="18">
        <f t="shared" si="4798"/>
        <v>127.92184</v>
      </c>
      <c r="AA1454" s="18">
        <f t="shared" si="4798"/>
        <v>0</v>
      </c>
      <c r="AB1454" s="18">
        <f t="shared" si="4798"/>
        <v>0</v>
      </c>
      <c r="AC1454" s="18">
        <f t="shared" si="4798"/>
        <v>0</v>
      </c>
      <c r="AD1454" s="18">
        <f t="shared" si="4798"/>
        <v>0</v>
      </c>
      <c r="AE1454" s="18"/>
      <c r="AF1454" s="41">
        <f t="shared" ref="AF1454:AT1454" si="4799">AF1455</f>
        <v>537.63313000000005</v>
      </c>
      <c r="AG1454" s="41">
        <f t="shared" si="4799"/>
        <v>0</v>
      </c>
      <c r="AH1454" s="41">
        <f t="shared" si="4799"/>
        <v>0</v>
      </c>
      <c r="AI1454" s="41">
        <f t="shared" si="4799"/>
        <v>0</v>
      </c>
      <c r="AJ1454" s="41">
        <f t="shared" si="4799"/>
        <v>0</v>
      </c>
      <c r="AK1454" s="41">
        <f t="shared" si="4799"/>
        <v>0</v>
      </c>
      <c r="AL1454" s="41">
        <f t="shared" si="4799"/>
        <v>535.95570999999995</v>
      </c>
      <c r="AM1454" s="41">
        <f t="shared" si="4799"/>
        <v>0</v>
      </c>
      <c r="AN1454" s="41">
        <f t="shared" si="4799"/>
        <v>0</v>
      </c>
      <c r="AO1454" s="14">
        <f t="shared" si="4799"/>
        <v>0</v>
      </c>
      <c r="AP1454" s="42">
        <f t="shared" si="4799"/>
        <v>690</v>
      </c>
      <c r="AQ1454" s="42">
        <f t="shared" si="4799"/>
        <v>0</v>
      </c>
      <c r="AR1454" s="42">
        <f t="shared" si="4799"/>
        <v>0</v>
      </c>
      <c r="AS1454" s="42">
        <f t="shared" si="4799"/>
        <v>0</v>
      </c>
      <c r="AT1454" s="42">
        <f t="shared" si="4799"/>
        <v>0</v>
      </c>
      <c r="AU1454" s="42">
        <f t="shared" si="4789"/>
        <v>690</v>
      </c>
      <c r="AV1454" s="42">
        <f t="shared" si="4790"/>
        <v>-562.07816000000003</v>
      </c>
      <c r="AW1454" s="42">
        <f t="shared" si="4791"/>
        <v>255.84368000000001</v>
      </c>
      <c r="AX1454" s="42">
        <f t="shared" si="4792"/>
        <v>0</v>
      </c>
      <c r="AY1454" s="42">
        <f t="shared" si="4793"/>
        <v>0</v>
      </c>
      <c r="AZ1454" s="42">
        <f>AZ1457</f>
        <v>0</v>
      </c>
      <c r="BA1454" s="43">
        <f t="shared" si="4794"/>
        <v>99.687999137999526</v>
      </c>
      <c r="BB1454" s="20"/>
    </row>
    <row r="1455" spans="2:54" ht="46.8" x14ac:dyDescent="0.3">
      <c r="B1455" s="38" t="s">
        <v>566</v>
      </c>
      <c r="C1455" s="38" t="s">
        <v>42</v>
      </c>
      <c r="D1455" s="38" t="s">
        <v>44</v>
      </c>
      <c r="E1455" s="39" t="str">
        <f t="shared" si="4786"/>
        <v>0113</v>
      </c>
      <c r="F1455" s="16" t="s">
        <v>292</v>
      </c>
      <c r="G1455" s="39"/>
      <c r="H1455" s="55" t="s">
        <v>293</v>
      </c>
      <c r="I1455" s="18"/>
      <c r="J1455" s="18"/>
      <c r="K1455" s="18"/>
      <c r="L1455" s="18"/>
      <c r="M1455" s="18"/>
      <c r="N1455" s="18"/>
      <c r="O1455" s="18">
        <f>O1457+O1456</f>
        <v>0</v>
      </c>
      <c r="P1455" s="18">
        <f>P1457+P1456</f>
        <v>0</v>
      </c>
      <c r="Q1455" s="18">
        <f>Q1457+Q1456</f>
        <v>0</v>
      </c>
      <c r="R1455" s="18">
        <f>R1457+R1456</f>
        <v>0</v>
      </c>
      <c r="S1455" s="18">
        <f>S1457+S1456</f>
        <v>127.92184</v>
      </c>
      <c r="T1455" s="18">
        <f t="shared" si="4784"/>
        <v>127.92184</v>
      </c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41">
        <f t="shared" ref="AF1455:AT1455" si="4800">AF1457+AF1456</f>
        <v>537.63313000000005</v>
      </c>
      <c r="AG1455" s="41">
        <f t="shared" si="4800"/>
        <v>0</v>
      </c>
      <c r="AH1455" s="41">
        <f t="shared" si="4800"/>
        <v>0</v>
      </c>
      <c r="AI1455" s="41">
        <f t="shared" si="4800"/>
        <v>0</v>
      </c>
      <c r="AJ1455" s="41">
        <f t="shared" si="4800"/>
        <v>0</v>
      </c>
      <c r="AK1455" s="41">
        <f t="shared" si="4800"/>
        <v>0</v>
      </c>
      <c r="AL1455" s="41">
        <f t="shared" si="4800"/>
        <v>535.95570999999995</v>
      </c>
      <c r="AM1455" s="41">
        <f t="shared" si="4800"/>
        <v>0</v>
      </c>
      <c r="AN1455" s="41">
        <f t="shared" si="4800"/>
        <v>0</v>
      </c>
      <c r="AO1455" s="42">
        <f t="shared" si="4800"/>
        <v>0</v>
      </c>
      <c r="AP1455" s="42">
        <f t="shared" si="4800"/>
        <v>690</v>
      </c>
      <c r="AQ1455" s="42">
        <f t="shared" si="4800"/>
        <v>0</v>
      </c>
      <c r="AR1455" s="42">
        <f t="shared" si="4800"/>
        <v>0</v>
      </c>
      <c r="AS1455" s="42">
        <f t="shared" si="4800"/>
        <v>0</v>
      </c>
      <c r="AT1455" s="42">
        <f t="shared" si="4800"/>
        <v>0</v>
      </c>
      <c r="AU1455" s="42">
        <f t="shared" si="4789"/>
        <v>690</v>
      </c>
      <c r="AV1455" s="42">
        <f t="shared" si="4790"/>
        <v>-562.07816000000003</v>
      </c>
      <c r="AW1455" s="42"/>
      <c r="AX1455" s="42"/>
      <c r="AY1455" s="42"/>
      <c r="AZ1455" s="42"/>
      <c r="BA1455" s="43">
        <f t="shared" si="4794"/>
        <v>99.687999137999526</v>
      </c>
      <c r="BB1455" s="20"/>
    </row>
    <row r="1456" spans="2:54" ht="31.2" x14ac:dyDescent="0.3">
      <c r="B1456" s="38" t="s">
        <v>566</v>
      </c>
      <c r="C1456" s="38" t="s">
        <v>42</v>
      </c>
      <c r="D1456" s="38" t="s">
        <v>44</v>
      </c>
      <c r="E1456" s="39" t="str">
        <f t="shared" si="4786"/>
        <v>0113</v>
      </c>
      <c r="F1456" s="16" t="s">
        <v>292</v>
      </c>
      <c r="G1456" s="38" t="s">
        <v>54</v>
      </c>
      <c r="H1456" s="40" t="s">
        <v>55</v>
      </c>
      <c r="I1456" s="18"/>
      <c r="J1456" s="18"/>
      <c r="K1456" s="18"/>
      <c r="L1456" s="18"/>
      <c r="M1456" s="18"/>
      <c r="N1456" s="18"/>
      <c r="O1456" s="18">
        <v>0</v>
      </c>
      <c r="P1456" s="18">
        <v>0</v>
      </c>
      <c r="Q1456" s="18">
        <v>0</v>
      </c>
      <c r="R1456" s="18"/>
      <c r="S1456" s="18">
        <v>127.92184</v>
      </c>
      <c r="T1456" s="18">
        <f t="shared" si="4784"/>
        <v>127.92184</v>
      </c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41">
        <v>0</v>
      </c>
      <c r="AG1456" s="41"/>
      <c r="AH1456" s="41">
        <v>0</v>
      </c>
      <c r="AI1456" s="41">
        <v>0</v>
      </c>
      <c r="AJ1456" s="41">
        <v>0</v>
      </c>
      <c r="AK1456" s="41">
        <v>0</v>
      </c>
      <c r="AL1456" s="41">
        <v>0</v>
      </c>
      <c r="AM1456" s="41">
        <v>0</v>
      </c>
      <c r="AN1456" s="41">
        <v>0</v>
      </c>
      <c r="AO1456" s="14">
        <v>0</v>
      </c>
      <c r="AP1456" s="42">
        <v>0</v>
      </c>
      <c r="AQ1456" s="42">
        <v>0</v>
      </c>
      <c r="AR1456" s="42">
        <v>0</v>
      </c>
      <c r="AS1456" s="42">
        <v>0</v>
      </c>
      <c r="AT1456" s="42">
        <v>0</v>
      </c>
      <c r="AU1456" s="42">
        <f t="shared" si="4789"/>
        <v>0</v>
      </c>
      <c r="AV1456" s="42">
        <f t="shared" si="4790"/>
        <v>127.92184</v>
      </c>
      <c r="AW1456" s="42"/>
      <c r="AX1456" s="42"/>
      <c r="AY1456" s="42"/>
      <c r="AZ1456" s="42"/>
      <c r="BA1456" s="43"/>
      <c r="BB1456" s="20">
        <v>0</v>
      </c>
    </row>
    <row r="1457" spans="2:54" ht="46.8" x14ac:dyDescent="0.3">
      <c r="B1457" s="38" t="s">
        <v>566</v>
      </c>
      <c r="C1457" s="38" t="s">
        <v>42</v>
      </c>
      <c r="D1457" s="38" t="s">
        <v>44</v>
      </c>
      <c r="E1457" s="39" t="str">
        <f t="shared" si="4786"/>
        <v>0113</v>
      </c>
      <c r="F1457" s="16" t="s">
        <v>294</v>
      </c>
      <c r="G1457" s="39"/>
      <c r="H1457" s="55" t="s">
        <v>295</v>
      </c>
      <c r="I1457" s="18"/>
      <c r="J1457" s="18"/>
      <c r="K1457" s="18"/>
      <c r="L1457" s="18"/>
      <c r="M1457" s="18"/>
      <c r="N1457" s="18"/>
      <c r="O1457" s="18">
        <f>O1458</f>
        <v>0</v>
      </c>
      <c r="P1457" s="18">
        <f>P1458</f>
        <v>0</v>
      </c>
      <c r="Q1457" s="18">
        <f>Q1458</f>
        <v>0</v>
      </c>
      <c r="R1457" s="18">
        <f>R1458</f>
        <v>0</v>
      </c>
      <c r="S1457" s="18">
        <f>S1458</f>
        <v>0</v>
      </c>
      <c r="T1457" s="18">
        <f t="shared" si="4784"/>
        <v>0</v>
      </c>
      <c r="U1457" s="18"/>
      <c r="V1457" s="18"/>
      <c r="W1457" s="18">
        <f t="shared" ref="W1457:AD1457" si="4801">W1458</f>
        <v>0</v>
      </c>
      <c r="X1457" s="18">
        <f t="shared" si="4801"/>
        <v>0</v>
      </c>
      <c r="Y1457" s="18">
        <f t="shared" si="4801"/>
        <v>0</v>
      </c>
      <c r="Z1457" s="18">
        <f t="shared" si="4801"/>
        <v>127.92184</v>
      </c>
      <c r="AA1457" s="18">
        <f t="shared" si="4801"/>
        <v>0</v>
      </c>
      <c r="AB1457" s="18">
        <f t="shared" si="4801"/>
        <v>0</v>
      </c>
      <c r="AC1457" s="18">
        <f t="shared" si="4801"/>
        <v>0</v>
      </c>
      <c r="AD1457" s="18">
        <f t="shared" si="4801"/>
        <v>0</v>
      </c>
      <c r="AE1457" s="18"/>
      <c r="AF1457" s="41">
        <f t="shared" ref="AF1457:AT1457" si="4802">AF1458</f>
        <v>537.63313000000005</v>
      </c>
      <c r="AG1457" s="41">
        <f t="shared" si="4802"/>
        <v>0</v>
      </c>
      <c r="AH1457" s="41">
        <f t="shared" si="4802"/>
        <v>0</v>
      </c>
      <c r="AI1457" s="41">
        <f t="shared" si="4802"/>
        <v>0</v>
      </c>
      <c r="AJ1457" s="41">
        <f t="shared" si="4802"/>
        <v>0</v>
      </c>
      <c r="AK1457" s="41">
        <f t="shared" si="4802"/>
        <v>0</v>
      </c>
      <c r="AL1457" s="41">
        <f t="shared" si="4802"/>
        <v>535.95570999999995</v>
      </c>
      <c r="AM1457" s="41">
        <f t="shared" si="4802"/>
        <v>0</v>
      </c>
      <c r="AN1457" s="41">
        <f t="shared" si="4802"/>
        <v>0</v>
      </c>
      <c r="AO1457" s="42">
        <f t="shared" si="4802"/>
        <v>0</v>
      </c>
      <c r="AP1457" s="42">
        <f t="shared" si="4802"/>
        <v>690</v>
      </c>
      <c r="AQ1457" s="42">
        <f t="shared" si="4802"/>
        <v>0</v>
      </c>
      <c r="AR1457" s="42">
        <f t="shared" si="4802"/>
        <v>0</v>
      </c>
      <c r="AS1457" s="42">
        <f t="shared" si="4802"/>
        <v>0</v>
      </c>
      <c r="AT1457" s="42">
        <f t="shared" si="4802"/>
        <v>0</v>
      </c>
      <c r="AU1457" s="42">
        <f t="shared" si="4789"/>
        <v>690</v>
      </c>
      <c r="AV1457" s="42">
        <f t="shared" si="4790"/>
        <v>-690</v>
      </c>
      <c r="AW1457" s="42">
        <f t="shared" si="4791"/>
        <v>127.92184</v>
      </c>
      <c r="AX1457" s="42">
        <f t="shared" si="4792"/>
        <v>0</v>
      </c>
      <c r="AY1457" s="42">
        <f t="shared" si="4793"/>
        <v>0</v>
      </c>
      <c r="AZ1457" s="42">
        <f>AZ1458</f>
        <v>0</v>
      </c>
      <c r="BA1457" s="43">
        <f t="shared" si="4794"/>
        <v>99.687999137999526</v>
      </c>
      <c r="BB1457" s="20"/>
    </row>
    <row r="1458" spans="2:54" ht="31.2" x14ac:dyDescent="0.3">
      <c r="B1458" s="38" t="s">
        <v>566</v>
      </c>
      <c r="C1458" s="38" t="s">
        <v>42</v>
      </c>
      <c r="D1458" s="38" t="s">
        <v>44</v>
      </c>
      <c r="E1458" s="39" t="str">
        <f t="shared" si="4786"/>
        <v>0113</v>
      </c>
      <c r="F1458" s="16" t="s">
        <v>294</v>
      </c>
      <c r="G1458" s="38" t="s">
        <v>54</v>
      </c>
      <c r="H1458" s="40" t="s">
        <v>55</v>
      </c>
      <c r="I1458" s="18"/>
      <c r="J1458" s="18"/>
      <c r="K1458" s="18"/>
      <c r="L1458" s="18"/>
      <c r="M1458" s="18"/>
      <c r="N1458" s="18"/>
      <c r="O1458" s="18">
        <v>0</v>
      </c>
      <c r="P1458" s="18">
        <v>0</v>
      </c>
      <c r="Q1458" s="18">
        <v>0</v>
      </c>
      <c r="R1458" s="18">
        <v>0</v>
      </c>
      <c r="S1458" s="18">
        <v>0</v>
      </c>
      <c r="T1458" s="18">
        <f t="shared" si="4784"/>
        <v>0</v>
      </c>
      <c r="U1458" s="18"/>
      <c r="V1458" s="18"/>
      <c r="W1458" s="18"/>
      <c r="X1458" s="18"/>
      <c r="Y1458" s="18"/>
      <c r="Z1458" s="18">
        <v>127.92184</v>
      </c>
      <c r="AA1458" s="18"/>
      <c r="AB1458" s="18"/>
      <c r="AC1458" s="18"/>
      <c r="AD1458" s="18"/>
      <c r="AE1458" s="18"/>
      <c r="AF1458" s="41">
        <v>537.63313000000005</v>
      </c>
      <c r="AG1458" s="41"/>
      <c r="AH1458" s="41">
        <v>0</v>
      </c>
      <c r="AI1458" s="41">
        <v>0</v>
      </c>
      <c r="AJ1458" s="41">
        <v>0</v>
      </c>
      <c r="AK1458" s="41">
        <v>0</v>
      </c>
      <c r="AL1458" s="41">
        <v>535.95570999999995</v>
      </c>
      <c r="AM1458" s="41">
        <v>0</v>
      </c>
      <c r="AN1458" s="41">
        <v>0</v>
      </c>
      <c r="AO1458" s="14">
        <v>0</v>
      </c>
      <c r="AP1458" s="42">
        <v>690</v>
      </c>
      <c r="AQ1458" s="42">
        <v>0</v>
      </c>
      <c r="AR1458" s="42">
        <v>0</v>
      </c>
      <c r="AS1458" s="42">
        <v>0</v>
      </c>
      <c r="AT1458" s="42">
        <v>0</v>
      </c>
      <c r="AU1458" s="42">
        <f t="shared" si="4789"/>
        <v>690</v>
      </c>
      <c r="AV1458" s="42">
        <f t="shared" si="4790"/>
        <v>-690</v>
      </c>
      <c r="AW1458" s="42">
        <f t="shared" si="4791"/>
        <v>127.92184</v>
      </c>
      <c r="AX1458" s="42">
        <f t="shared" si="4792"/>
        <v>0</v>
      </c>
      <c r="AY1458" s="42">
        <f t="shared" si="4793"/>
        <v>0</v>
      </c>
      <c r="AZ1458" s="42"/>
      <c r="BA1458" s="43">
        <f t="shared" si="4794"/>
        <v>99.687999137999526</v>
      </c>
      <c r="BB1458" s="44"/>
    </row>
    <row r="1459" spans="2:54" ht="31.2" x14ac:dyDescent="0.3">
      <c r="B1459" s="38" t="s">
        <v>566</v>
      </c>
      <c r="C1459" s="38" t="s">
        <v>42</v>
      </c>
      <c r="D1459" s="38" t="s">
        <v>44</v>
      </c>
      <c r="E1459" s="39" t="str">
        <f t="shared" si="4786"/>
        <v>0113</v>
      </c>
      <c r="F1459" s="16" t="s">
        <v>120</v>
      </c>
      <c r="G1459" s="39"/>
      <c r="H1459" s="40" t="s">
        <v>121</v>
      </c>
      <c r="I1459" s="18"/>
      <c r="J1459" s="18"/>
      <c r="K1459" s="18"/>
      <c r="L1459" s="18"/>
      <c r="M1459" s="18"/>
      <c r="N1459" s="18"/>
      <c r="O1459" s="18">
        <f t="shared" ref="O1459:O1465" si="4803">O1460</f>
        <v>0</v>
      </c>
      <c r="P1459" s="18">
        <f t="shared" ref="P1459:P1465" si="4804">P1460</f>
        <v>0</v>
      </c>
      <c r="Q1459" s="18"/>
      <c r="R1459" s="18"/>
      <c r="S1459" s="18"/>
      <c r="T1459" s="18">
        <f t="shared" si="4784"/>
        <v>0</v>
      </c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41">
        <f t="shared" ref="AF1459:AF1465" si="4805">AF1460</f>
        <v>30</v>
      </c>
      <c r="AG1459" s="41">
        <f t="shared" ref="AG1459:AG1465" si="4806">AG1460</f>
        <v>0</v>
      </c>
      <c r="AH1459" s="41">
        <f t="shared" ref="AH1459:AH1461" si="4807">AH1460</f>
        <v>30</v>
      </c>
      <c r="AI1459" s="41">
        <f t="shared" ref="AI1459:AI1461" si="4808">AI1460</f>
        <v>0</v>
      </c>
      <c r="AJ1459" s="41">
        <f t="shared" ref="AJ1459:AJ1465" si="4809">AJ1460</f>
        <v>0</v>
      </c>
      <c r="AK1459" s="41">
        <f t="shared" ref="AK1459:AK1465" si="4810">AK1460</f>
        <v>0</v>
      </c>
      <c r="AL1459" s="41">
        <f t="shared" ref="AL1459:AL1465" si="4811">AL1460</f>
        <v>30</v>
      </c>
      <c r="AM1459" s="41">
        <f t="shared" ref="AM1459:AM1461" si="4812">AM1460</f>
        <v>30</v>
      </c>
      <c r="AN1459" s="41">
        <f t="shared" ref="AN1459:AN1465" si="4813">AN1460</f>
        <v>0</v>
      </c>
      <c r="AO1459" s="42">
        <f t="shared" ref="AO1459:AO1465" si="4814">AO1460</f>
        <v>30</v>
      </c>
      <c r="AP1459" s="42">
        <f t="shared" ref="AP1459:AP1465" si="4815">AP1460</f>
        <v>30</v>
      </c>
      <c r="AQ1459" s="42">
        <f t="shared" ref="AQ1459:AQ1465" si="4816">AQ1460</f>
        <v>0</v>
      </c>
      <c r="AR1459" s="42">
        <f t="shared" ref="AR1459:AR1465" si="4817">AR1460</f>
        <v>0</v>
      </c>
      <c r="AS1459" s="42">
        <f t="shared" ref="AS1459:AS1465" si="4818">AS1460</f>
        <v>0</v>
      </c>
      <c r="AT1459" s="42">
        <f t="shared" ref="AT1459:AT1465" si="4819">AT1460</f>
        <v>0</v>
      </c>
      <c r="AU1459" s="42">
        <f t="shared" si="4789"/>
        <v>30</v>
      </c>
      <c r="AV1459" s="42">
        <f t="shared" si="4790"/>
        <v>-30</v>
      </c>
      <c r="AW1459" s="42"/>
      <c r="AX1459" s="42"/>
      <c r="AY1459" s="42"/>
      <c r="AZ1459" s="42"/>
      <c r="BA1459" s="43">
        <f t="shared" si="4794"/>
        <v>100</v>
      </c>
      <c r="BB1459" s="44"/>
    </row>
    <row r="1460" spans="2:54" x14ac:dyDescent="0.3">
      <c r="B1460" s="38" t="s">
        <v>566</v>
      </c>
      <c r="C1460" s="38" t="s">
        <v>42</v>
      </c>
      <c r="D1460" s="38" t="s">
        <v>44</v>
      </c>
      <c r="E1460" s="39" t="str">
        <f t="shared" si="4786"/>
        <v>0113</v>
      </c>
      <c r="F1460" s="16" t="s">
        <v>487</v>
      </c>
      <c r="G1460" s="39"/>
      <c r="H1460" s="40" t="s">
        <v>488</v>
      </c>
      <c r="I1460" s="18"/>
      <c r="J1460" s="18"/>
      <c r="K1460" s="18"/>
      <c r="L1460" s="18"/>
      <c r="M1460" s="18"/>
      <c r="N1460" s="18"/>
      <c r="O1460" s="18">
        <f t="shared" si="4803"/>
        <v>0</v>
      </c>
      <c r="P1460" s="18">
        <f t="shared" si="4804"/>
        <v>0</v>
      </c>
      <c r="Q1460" s="18"/>
      <c r="R1460" s="18"/>
      <c r="S1460" s="18"/>
      <c r="T1460" s="18">
        <f t="shared" si="4784"/>
        <v>0</v>
      </c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41">
        <f t="shared" si="4805"/>
        <v>30</v>
      </c>
      <c r="AG1460" s="41">
        <f t="shared" si="4806"/>
        <v>0</v>
      </c>
      <c r="AH1460" s="41">
        <f t="shared" si="4807"/>
        <v>30</v>
      </c>
      <c r="AI1460" s="41">
        <f t="shared" si="4808"/>
        <v>0</v>
      </c>
      <c r="AJ1460" s="41">
        <f t="shared" si="4809"/>
        <v>0</v>
      </c>
      <c r="AK1460" s="41">
        <f t="shared" si="4810"/>
        <v>0</v>
      </c>
      <c r="AL1460" s="41">
        <f t="shared" si="4811"/>
        <v>30</v>
      </c>
      <c r="AM1460" s="41">
        <f t="shared" si="4812"/>
        <v>30</v>
      </c>
      <c r="AN1460" s="41">
        <f t="shared" si="4813"/>
        <v>0</v>
      </c>
      <c r="AO1460" s="14">
        <f t="shared" si="4814"/>
        <v>30</v>
      </c>
      <c r="AP1460" s="42">
        <f t="shared" si="4815"/>
        <v>30</v>
      </c>
      <c r="AQ1460" s="42">
        <f t="shared" si="4816"/>
        <v>0</v>
      </c>
      <c r="AR1460" s="42">
        <f t="shared" si="4817"/>
        <v>0</v>
      </c>
      <c r="AS1460" s="42">
        <f t="shared" si="4818"/>
        <v>0</v>
      </c>
      <c r="AT1460" s="42">
        <f t="shared" si="4819"/>
        <v>0</v>
      </c>
      <c r="AU1460" s="42">
        <f t="shared" si="4789"/>
        <v>30</v>
      </c>
      <c r="AV1460" s="42">
        <f t="shared" si="4790"/>
        <v>-30</v>
      </c>
      <c r="AW1460" s="42"/>
      <c r="AX1460" s="42"/>
      <c r="AY1460" s="42"/>
      <c r="AZ1460" s="42"/>
      <c r="BA1460" s="43">
        <f t="shared" si="4794"/>
        <v>100</v>
      </c>
      <c r="BB1460" s="44"/>
    </row>
    <row r="1461" spans="2:54" ht="62.4" x14ac:dyDescent="0.3">
      <c r="B1461" s="38" t="s">
        <v>566</v>
      </c>
      <c r="C1461" s="38" t="s">
        <v>42</v>
      </c>
      <c r="D1461" s="38" t="s">
        <v>44</v>
      </c>
      <c r="E1461" s="39" t="str">
        <f t="shared" si="4786"/>
        <v>0113</v>
      </c>
      <c r="F1461" s="16" t="s">
        <v>552</v>
      </c>
      <c r="G1461" s="38"/>
      <c r="H1461" s="48" t="s">
        <v>553</v>
      </c>
      <c r="I1461" s="18"/>
      <c r="J1461" s="18"/>
      <c r="K1461" s="18"/>
      <c r="L1461" s="18"/>
      <c r="M1461" s="18"/>
      <c r="N1461" s="18"/>
      <c r="O1461" s="18">
        <f t="shared" si="4803"/>
        <v>0</v>
      </c>
      <c r="P1461" s="18">
        <f t="shared" si="4804"/>
        <v>0</v>
      </c>
      <c r="Q1461" s="18"/>
      <c r="R1461" s="18"/>
      <c r="S1461" s="18"/>
      <c r="T1461" s="18">
        <f t="shared" si="4784"/>
        <v>0</v>
      </c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41">
        <f t="shared" si="4805"/>
        <v>30</v>
      </c>
      <c r="AG1461" s="41">
        <f t="shared" si="4806"/>
        <v>0</v>
      </c>
      <c r="AH1461" s="41">
        <f t="shared" si="4807"/>
        <v>30</v>
      </c>
      <c r="AI1461" s="41">
        <f t="shared" si="4808"/>
        <v>0</v>
      </c>
      <c r="AJ1461" s="41">
        <f t="shared" si="4809"/>
        <v>0</v>
      </c>
      <c r="AK1461" s="41">
        <f t="shared" si="4810"/>
        <v>0</v>
      </c>
      <c r="AL1461" s="41">
        <f t="shared" si="4811"/>
        <v>30</v>
      </c>
      <c r="AM1461" s="41">
        <f t="shared" si="4812"/>
        <v>30</v>
      </c>
      <c r="AN1461" s="41">
        <f t="shared" si="4813"/>
        <v>0</v>
      </c>
      <c r="AO1461" s="42">
        <f t="shared" si="4814"/>
        <v>30</v>
      </c>
      <c r="AP1461" s="42">
        <f t="shared" si="4815"/>
        <v>30</v>
      </c>
      <c r="AQ1461" s="42">
        <f t="shared" si="4816"/>
        <v>0</v>
      </c>
      <c r="AR1461" s="42">
        <f t="shared" si="4817"/>
        <v>0</v>
      </c>
      <c r="AS1461" s="42">
        <f t="shared" si="4818"/>
        <v>0</v>
      </c>
      <c r="AT1461" s="42">
        <f t="shared" si="4819"/>
        <v>0</v>
      </c>
      <c r="AU1461" s="42">
        <f t="shared" si="4789"/>
        <v>30</v>
      </c>
      <c r="AV1461" s="42">
        <f t="shared" si="4790"/>
        <v>-30</v>
      </c>
      <c r="AW1461" s="42"/>
      <c r="AX1461" s="42"/>
      <c r="AY1461" s="42"/>
      <c r="AZ1461" s="42"/>
      <c r="BA1461" s="43">
        <f t="shared" si="4794"/>
        <v>100</v>
      </c>
      <c r="BB1461" s="44"/>
    </row>
    <row r="1462" spans="2:54" ht="78" x14ac:dyDescent="0.3">
      <c r="B1462" s="38" t="s">
        <v>566</v>
      </c>
      <c r="C1462" s="38" t="s">
        <v>42</v>
      </c>
      <c r="D1462" s="38" t="s">
        <v>44</v>
      </c>
      <c r="E1462" s="39" t="str">
        <f t="shared" si="4786"/>
        <v>0113</v>
      </c>
      <c r="F1462" s="16" t="s">
        <v>552</v>
      </c>
      <c r="G1462" s="38" t="s">
        <v>66</v>
      </c>
      <c r="H1462" s="40" t="s">
        <v>67</v>
      </c>
      <c r="I1462" s="18"/>
      <c r="J1462" s="18"/>
      <c r="K1462" s="18"/>
      <c r="L1462" s="18"/>
      <c r="M1462" s="18"/>
      <c r="N1462" s="18"/>
      <c r="O1462" s="18">
        <v>0</v>
      </c>
      <c r="P1462" s="18">
        <v>0</v>
      </c>
      <c r="Q1462" s="18"/>
      <c r="R1462" s="18"/>
      <c r="S1462" s="18"/>
      <c r="T1462" s="18">
        <f t="shared" si="4784"/>
        <v>0</v>
      </c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41">
        <v>30</v>
      </c>
      <c r="AG1462" s="41"/>
      <c r="AH1462" s="41">
        <f>AF1462</f>
        <v>30</v>
      </c>
      <c r="AI1462" s="41">
        <f>AG1462</f>
        <v>0</v>
      </c>
      <c r="AJ1462" s="41">
        <v>0</v>
      </c>
      <c r="AK1462" s="41">
        <v>0</v>
      </c>
      <c r="AL1462" s="41">
        <v>30</v>
      </c>
      <c r="AM1462" s="41">
        <f>AL1462</f>
        <v>30</v>
      </c>
      <c r="AN1462" s="41">
        <v>0</v>
      </c>
      <c r="AO1462" s="14">
        <v>30</v>
      </c>
      <c r="AP1462" s="42">
        <v>30</v>
      </c>
      <c r="AQ1462" s="42">
        <v>0</v>
      </c>
      <c r="AR1462" s="42">
        <v>0</v>
      </c>
      <c r="AS1462" s="42">
        <v>0</v>
      </c>
      <c r="AT1462" s="42">
        <v>0</v>
      </c>
      <c r="AU1462" s="42">
        <f t="shared" si="4789"/>
        <v>30</v>
      </c>
      <c r="AV1462" s="42">
        <f t="shared" si="4790"/>
        <v>-30</v>
      </c>
      <c r="AW1462" s="42"/>
      <c r="AX1462" s="42"/>
      <c r="AY1462" s="42"/>
      <c r="AZ1462" s="42"/>
      <c r="BA1462" s="43">
        <f t="shared" si="4794"/>
        <v>100</v>
      </c>
      <c r="BB1462" s="44"/>
    </row>
    <row r="1463" spans="2:54" ht="46.8" x14ac:dyDescent="0.3">
      <c r="B1463" s="38" t="s">
        <v>566</v>
      </c>
      <c r="C1463" s="38" t="s">
        <v>42</v>
      </c>
      <c r="D1463" s="38" t="s">
        <v>44</v>
      </c>
      <c r="E1463" s="39" t="str">
        <f t="shared" si="4786"/>
        <v>0113</v>
      </c>
      <c r="F1463" s="16" t="s">
        <v>78</v>
      </c>
      <c r="G1463" s="39"/>
      <c r="H1463" s="40" t="s">
        <v>79</v>
      </c>
      <c r="I1463" s="18"/>
      <c r="J1463" s="18"/>
      <c r="K1463" s="18"/>
      <c r="L1463" s="18"/>
      <c r="M1463" s="18"/>
      <c r="N1463" s="18"/>
      <c r="O1463" s="18">
        <f t="shared" si="4803"/>
        <v>0</v>
      </c>
      <c r="P1463" s="18">
        <f t="shared" si="4804"/>
        <v>0</v>
      </c>
      <c r="Q1463" s="18">
        <f t="shared" ref="Q1463:Q1465" si="4820">Q1464</f>
        <v>0</v>
      </c>
      <c r="R1463" s="18">
        <f t="shared" ref="R1463:R1465" si="4821">R1464</f>
        <v>0</v>
      </c>
      <c r="S1463" s="18"/>
      <c r="T1463" s="18">
        <f t="shared" si="4784"/>
        <v>0</v>
      </c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41">
        <f t="shared" si="4805"/>
        <v>859.96420000000001</v>
      </c>
      <c r="AG1463" s="41">
        <f t="shared" si="4806"/>
        <v>0</v>
      </c>
      <c r="AH1463" s="41">
        <f t="shared" ref="AH1463:AH1465" si="4822">AH1464</f>
        <v>0</v>
      </c>
      <c r="AI1463" s="41">
        <f t="shared" ref="AI1463:AI1465" si="4823">AI1464</f>
        <v>0</v>
      </c>
      <c r="AJ1463" s="41">
        <f t="shared" si="4809"/>
        <v>0</v>
      </c>
      <c r="AK1463" s="41">
        <f t="shared" si="4810"/>
        <v>0</v>
      </c>
      <c r="AL1463" s="41">
        <f t="shared" si="4811"/>
        <v>859.96420000000001</v>
      </c>
      <c r="AM1463" s="41">
        <f t="shared" ref="AM1463:AM1465" si="4824">AM1464</f>
        <v>0</v>
      </c>
      <c r="AN1463" s="41">
        <f t="shared" si="4813"/>
        <v>0</v>
      </c>
      <c r="AO1463" s="42">
        <f t="shared" si="4814"/>
        <v>544.05319999999995</v>
      </c>
      <c r="AP1463" s="42">
        <f t="shared" si="4815"/>
        <v>544.05319999999995</v>
      </c>
      <c r="AQ1463" s="42">
        <f t="shared" si="4816"/>
        <v>0</v>
      </c>
      <c r="AR1463" s="42">
        <f t="shared" si="4817"/>
        <v>0</v>
      </c>
      <c r="AS1463" s="42">
        <f t="shared" si="4818"/>
        <v>0</v>
      </c>
      <c r="AT1463" s="42">
        <f t="shared" si="4819"/>
        <v>0</v>
      </c>
      <c r="AU1463" s="42">
        <f t="shared" si="4789"/>
        <v>544.05319999999995</v>
      </c>
      <c r="AV1463" s="42">
        <f t="shared" si="4790"/>
        <v>-544.05319999999995</v>
      </c>
      <c r="AW1463" s="42"/>
      <c r="AX1463" s="42"/>
      <c r="AY1463" s="42"/>
      <c r="AZ1463" s="42"/>
      <c r="BA1463" s="43">
        <f t="shared" si="4794"/>
        <v>100</v>
      </c>
      <c r="BB1463" s="44"/>
    </row>
    <row r="1464" spans="2:54" ht="31.2" x14ac:dyDescent="0.3">
      <c r="B1464" s="38" t="s">
        <v>566</v>
      </c>
      <c r="C1464" s="38" t="s">
        <v>42</v>
      </c>
      <c r="D1464" s="38" t="s">
        <v>44</v>
      </c>
      <c r="E1464" s="39" t="str">
        <f t="shared" si="4786"/>
        <v>0113</v>
      </c>
      <c r="F1464" s="16" t="s">
        <v>80</v>
      </c>
      <c r="G1464" s="39"/>
      <c r="H1464" s="40" t="s">
        <v>81</v>
      </c>
      <c r="I1464" s="18"/>
      <c r="J1464" s="18"/>
      <c r="K1464" s="18"/>
      <c r="L1464" s="18"/>
      <c r="M1464" s="18"/>
      <c r="N1464" s="18"/>
      <c r="O1464" s="18">
        <f t="shared" si="4803"/>
        <v>0</v>
      </c>
      <c r="P1464" s="18">
        <f t="shared" si="4804"/>
        <v>0</v>
      </c>
      <c r="Q1464" s="18">
        <f t="shared" si="4820"/>
        <v>0</v>
      </c>
      <c r="R1464" s="18">
        <f t="shared" si="4821"/>
        <v>0</v>
      </c>
      <c r="S1464" s="18"/>
      <c r="T1464" s="18">
        <f t="shared" si="4784"/>
        <v>0</v>
      </c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41">
        <f t="shared" si="4805"/>
        <v>859.96420000000001</v>
      </c>
      <c r="AG1464" s="41">
        <f t="shared" si="4806"/>
        <v>0</v>
      </c>
      <c r="AH1464" s="41">
        <f t="shared" si="4822"/>
        <v>0</v>
      </c>
      <c r="AI1464" s="41">
        <f t="shared" si="4823"/>
        <v>0</v>
      </c>
      <c r="AJ1464" s="41">
        <f t="shared" si="4809"/>
        <v>0</v>
      </c>
      <c r="AK1464" s="41">
        <f t="shared" si="4810"/>
        <v>0</v>
      </c>
      <c r="AL1464" s="41">
        <f t="shared" si="4811"/>
        <v>859.96420000000001</v>
      </c>
      <c r="AM1464" s="41">
        <f t="shared" si="4824"/>
        <v>0</v>
      </c>
      <c r="AN1464" s="41">
        <f t="shared" si="4813"/>
        <v>0</v>
      </c>
      <c r="AO1464" s="14">
        <f t="shared" si="4814"/>
        <v>544.05319999999995</v>
      </c>
      <c r="AP1464" s="42">
        <f t="shared" si="4815"/>
        <v>544.05319999999995</v>
      </c>
      <c r="AQ1464" s="42">
        <f t="shared" si="4816"/>
        <v>0</v>
      </c>
      <c r="AR1464" s="42">
        <f t="shared" si="4817"/>
        <v>0</v>
      </c>
      <c r="AS1464" s="42">
        <f t="shared" si="4818"/>
        <v>0</v>
      </c>
      <c r="AT1464" s="42">
        <f t="shared" si="4819"/>
        <v>0</v>
      </c>
      <c r="AU1464" s="42">
        <f t="shared" si="4789"/>
        <v>544.05319999999995</v>
      </c>
      <c r="AV1464" s="42">
        <f t="shared" si="4790"/>
        <v>-544.05319999999995</v>
      </c>
      <c r="AW1464" s="42"/>
      <c r="AX1464" s="42"/>
      <c r="AY1464" s="42"/>
      <c r="AZ1464" s="42"/>
      <c r="BA1464" s="43">
        <f t="shared" si="4794"/>
        <v>100</v>
      </c>
      <c r="BB1464" s="44"/>
    </row>
    <row r="1465" spans="2:54" ht="31.2" x14ac:dyDescent="0.3">
      <c r="B1465" s="38" t="s">
        <v>566</v>
      </c>
      <c r="C1465" s="38" t="s">
        <v>42</v>
      </c>
      <c r="D1465" s="38" t="s">
        <v>44</v>
      </c>
      <c r="E1465" s="39" t="str">
        <f t="shared" si="4786"/>
        <v>0113</v>
      </c>
      <c r="F1465" s="16" t="s">
        <v>82</v>
      </c>
      <c r="G1465" s="39"/>
      <c r="H1465" s="40" t="s">
        <v>83</v>
      </c>
      <c r="I1465" s="18"/>
      <c r="J1465" s="18"/>
      <c r="K1465" s="18"/>
      <c r="L1465" s="18"/>
      <c r="M1465" s="18"/>
      <c r="N1465" s="18"/>
      <c r="O1465" s="18">
        <f t="shared" si="4803"/>
        <v>0</v>
      </c>
      <c r="P1465" s="18">
        <f t="shared" si="4804"/>
        <v>0</v>
      </c>
      <c r="Q1465" s="18">
        <f t="shared" si="4820"/>
        <v>0</v>
      </c>
      <c r="R1465" s="18">
        <f t="shared" si="4821"/>
        <v>0</v>
      </c>
      <c r="S1465" s="18"/>
      <c r="T1465" s="18">
        <f t="shared" si="4784"/>
        <v>0</v>
      </c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41">
        <f t="shared" si="4805"/>
        <v>859.96420000000001</v>
      </c>
      <c r="AG1465" s="41">
        <f t="shared" si="4806"/>
        <v>0</v>
      </c>
      <c r="AH1465" s="41">
        <f t="shared" si="4822"/>
        <v>0</v>
      </c>
      <c r="AI1465" s="41">
        <f t="shared" si="4823"/>
        <v>0</v>
      </c>
      <c r="AJ1465" s="41">
        <f t="shared" si="4809"/>
        <v>0</v>
      </c>
      <c r="AK1465" s="41">
        <f t="shared" si="4810"/>
        <v>0</v>
      </c>
      <c r="AL1465" s="41">
        <f t="shared" si="4811"/>
        <v>859.96420000000001</v>
      </c>
      <c r="AM1465" s="41">
        <f t="shared" si="4824"/>
        <v>0</v>
      </c>
      <c r="AN1465" s="41">
        <f t="shared" si="4813"/>
        <v>0</v>
      </c>
      <c r="AO1465" s="42">
        <f t="shared" si="4814"/>
        <v>544.05319999999995</v>
      </c>
      <c r="AP1465" s="42">
        <f t="shared" si="4815"/>
        <v>544.05319999999995</v>
      </c>
      <c r="AQ1465" s="42">
        <f t="shared" si="4816"/>
        <v>0</v>
      </c>
      <c r="AR1465" s="42">
        <f t="shared" si="4817"/>
        <v>0</v>
      </c>
      <c r="AS1465" s="42">
        <f t="shared" si="4818"/>
        <v>0</v>
      </c>
      <c r="AT1465" s="42">
        <f t="shared" si="4819"/>
        <v>0</v>
      </c>
      <c r="AU1465" s="42">
        <f t="shared" si="4789"/>
        <v>544.05319999999995</v>
      </c>
      <c r="AV1465" s="42">
        <f t="shared" si="4790"/>
        <v>-544.05319999999995</v>
      </c>
      <c r="AW1465" s="42"/>
      <c r="AX1465" s="42"/>
      <c r="AY1465" s="42"/>
      <c r="AZ1465" s="42"/>
      <c r="BA1465" s="43">
        <f t="shared" si="4794"/>
        <v>100</v>
      </c>
      <c r="BB1465" s="44"/>
    </row>
    <row r="1466" spans="2:54" x14ac:dyDescent="0.3">
      <c r="B1466" s="38" t="s">
        <v>566</v>
      </c>
      <c r="C1466" s="38" t="s">
        <v>42</v>
      </c>
      <c r="D1466" s="38" t="s">
        <v>44</v>
      </c>
      <c r="E1466" s="39" t="str">
        <f t="shared" si="4786"/>
        <v>0113</v>
      </c>
      <c r="F1466" s="16" t="s">
        <v>82</v>
      </c>
      <c r="G1466" s="38" t="s">
        <v>56</v>
      </c>
      <c r="H1466" s="40" t="s">
        <v>57</v>
      </c>
      <c r="I1466" s="18"/>
      <c r="J1466" s="18"/>
      <c r="K1466" s="18"/>
      <c r="L1466" s="18"/>
      <c r="M1466" s="18"/>
      <c r="N1466" s="18"/>
      <c r="O1466" s="18">
        <v>0</v>
      </c>
      <c r="P1466" s="18">
        <v>0</v>
      </c>
      <c r="Q1466" s="18">
        <v>0</v>
      </c>
      <c r="R1466" s="18">
        <v>0</v>
      </c>
      <c r="S1466" s="18"/>
      <c r="T1466" s="18">
        <f t="shared" si="4784"/>
        <v>0</v>
      </c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41">
        <v>859.96420000000001</v>
      </c>
      <c r="AG1466" s="41"/>
      <c r="AH1466" s="41">
        <v>0</v>
      </c>
      <c r="AI1466" s="41">
        <v>0</v>
      </c>
      <c r="AJ1466" s="41">
        <v>0</v>
      </c>
      <c r="AK1466" s="41">
        <v>0</v>
      </c>
      <c r="AL1466" s="41">
        <v>859.96420000000001</v>
      </c>
      <c r="AM1466" s="41">
        <v>0</v>
      </c>
      <c r="AN1466" s="41">
        <v>0</v>
      </c>
      <c r="AO1466" s="14">
        <v>544.05319999999995</v>
      </c>
      <c r="AP1466" s="42">
        <v>544.05319999999995</v>
      </c>
      <c r="AQ1466" s="42">
        <v>0</v>
      </c>
      <c r="AR1466" s="42">
        <v>0</v>
      </c>
      <c r="AS1466" s="42">
        <v>0</v>
      </c>
      <c r="AT1466" s="42">
        <v>0</v>
      </c>
      <c r="AU1466" s="42">
        <f t="shared" si="4789"/>
        <v>544.05319999999995</v>
      </c>
      <c r="AV1466" s="42">
        <f t="shared" si="4790"/>
        <v>-544.05319999999995</v>
      </c>
      <c r="AW1466" s="42"/>
      <c r="AX1466" s="42"/>
      <c r="AY1466" s="42"/>
      <c r="AZ1466" s="42"/>
      <c r="BA1466" s="43">
        <f t="shared" si="4794"/>
        <v>100</v>
      </c>
      <c r="BB1466" s="44"/>
    </row>
    <row r="1467" spans="2:54" s="21" customFormat="1" ht="31.2" x14ac:dyDescent="0.3">
      <c r="B1467" s="22" t="s">
        <v>566</v>
      </c>
      <c r="C1467" s="22" t="s">
        <v>94</v>
      </c>
      <c r="D1467" s="22"/>
      <c r="E1467" s="23" t="str">
        <f t="shared" si="4786"/>
        <v>03</v>
      </c>
      <c r="F1467" s="22"/>
      <c r="G1467" s="23"/>
      <c r="H1467" s="24" t="s">
        <v>171</v>
      </c>
      <c r="I1467" s="25">
        <f t="shared" ref="I1467:S1467" si="4825">I1468+I1477</f>
        <v>2330.9</v>
      </c>
      <c r="J1467" s="25">
        <f t="shared" si="4825"/>
        <v>2363.8000000000002</v>
      </c>
      <c r="K1467" s="25">
        <f t="shared" si="4825"/>
        <v>2425.1</v>
      </c>
      <c r="L1467" s="25">
        <f t="shared" si="4825"/>
        <v>0</v>
      </c>
      <c r="M1467" s="25">
        <f t="shared" si="4825"/>
        <v>0</v>
      </c>
      <c r="N1467" s="25">
        <f t="shared" si="4825"/>
        <v>0</v>
      </c>
      <c r="O1467" s="25">
        <f t="shared" si="4825"/>
        <v>0</v>
      </c>
      <c r="P1467" s="25">
        <f t="shared" si="4825"/>
        <v>0</v>
      </c>
      <c r="Q1467" s="25">
        <f t="shared" si="4825"/>
        <v>0</v>
      </c>
      <c r="R1467" s="25">
        <f t="shared" si="4825"/>
        <v>0</v>
      </c>
      <c r="S1467" s="25">
        <f t="shared" si="4825"/>
        <v>0</v>
      </c>
      <c r="T1467" s="25">
        <f t="shared" si="4784"/>
        <v>2330.9</v>
      </c>
      <c r="U1467" s="25">
        <f t="shared" si="4647"/>
        <v>2363.8000000000002</v>
      </c>
      <c r="V1467" s="25">
        <f t="shared" si="4648"/>
        <v>2425.1</v>
      </c>
      <c r="W1467" s="25">
        <f t="shared" ref="W1467:AT1467" si="4826">W1468+W1477</f>
        <v>0</v>
      </c>
      <c r="X1467" s="25">
        <f t="shared" si="4826"/>
        <v>0</v>
      </c>
      <c r="Y1467" s="25">
        <f t="shared" si="4826"/>
        <v>0</v>
      </c>
      <c r="Z1467" s="25">
        <f t="shared" si="4826"/>
        <v>0</v>
      </c>
      <c r="AA1467" s="25">
        <f t="shared" si="4826"/>
        <v>0</v>
      </c>
      <c r="AB1467" s="25">
        <f t="shared" si="4826"/>
        <v>0</v>
      </c>
      <c r="AC1467" s="25">
        <f t="shared" si="4826"/>
        <v>0</v>
      </c>
      <c r="AD1467" s="25">
        <f t="shared" si="4826"/>
        <v>0</v>
      </c>
      <c r="AE1467" s="25">
        <f t="shared" si="4826"/>
        <v>0</v>
      </c>
      <c r="AF1467" s="26">
        <f t="shared" si="4826"/>
        <v>2400.97327</v>
      </c>
      <c r="AG1467" s="26">
        <f t="shared" si="4826"/>
        <v>0</v>
      </c>
      <c r="AH1467" s="26">
        <f t="shared" si="4826"/>
        <v>1957.2660000000001</v>
      </c>
      <c r="AI1467" s="26">
        <f t="shared" si="4826"/>
        <v>0</v>
      </c>
      <c r="AJ1467" s="26">
        <f t="shared" si="4826"/>
        <v>0</v>
      </c>
      <c r="AK1467" s="26">
        <f t="shared" si="4826"/>
        <v>0</v>
      </c>
      <c r="AL1467" s="26">
        <f t="shared" si="4826"/>
        <v>2400.9412700000003</v>
      </c>
      <c r="AM1467" s="26">
        <f t="shared" si="4826"/>
        <v>1957.2660000000001</v>
      </c>
      <c r="AN1467" s="26">
        <f t="shared" si="4826"/>
        <v>0</v>
      </c>
      <c r="AO1467" s="27">
        <f t="shared" si="4826"/>
        <v>1514.4789400000002</v>
      </c>
      <c r="AP1467" s="27">
        <f t="shared" si="4826"/>
        <v>2400.97327</v>
      </c>
      <c r="AQ1467" s="27">
        <f t="shared" si="4826"/>
        <v>0</v>
      </c>
      <c r="AR1467" s="27">
        <f t="shared" si="4826"/>
        <v>0</v>
      </c>
      <c r="AS1467" s="27">
        <f t="shared" si="4826"/>
        <v>0</v>
      </c>
      <c r="AT1467" s="27">
        <f t="shared" si="4826"/>
        <v>0</v>
      </c>
      <c r="AU1467" s="27">
        <f t="shared" si="4789"/>
        <v>2400.97327</v>
      </c>
      <c r="AV1467" s="27">
        <f t="shared" si="4790"/>
        <v>-70.073269999999866</v>
      </c>
      <c r="AW1467" s="27">
        <f t="shared" si="4791"/>
        <v>2330.9</v>
      </c>
      <c r="AX1467" s="27">
        <f t="shared" si="4792"/>
        <v>2363.8000000000002</v>
      </c>
      <c r="AY1467" s="27">
        <f t="shared" si="4793"/>
        <v>2425.1</v>
      </c>
      <c r="AZ1467" s="27">
        <f>AZ1468+AZ1477</f>
        <v>0</v>
      </c>
      <c r="BA1467" s="28">
        <f t="shared" si="4794"/>
        <v>99.998667207153048</v>
      </c>
      <c r="BB1467" s="20"/>
    </row>
    <row r="1468" spans="2:54" s="30" customFormat="1" ht="46.8" x14ac:dyDescent="0.3">
      <c r="B1468" s="31" t="s">
        <v>566</v>
      </c>
      <c r="C1468" s="31" t="s">
        <v>94</v>
      </c>
      <c r="D1468" s="31" t="s">
        <v>339</v>
      </c>
      <c r="E1468" s="29" t="str">
        <f t="shared" si="4786"/>
        <v>0310</v>
      </c>
      <c r="F1468" s="31"/>
      <c r="G1468" s="29"/>
      <c r="H1468" s="32" t="s">
        <v>500</v>
      </c>
      <c r="I1468" s="33">
        <f t="shared" ref="I1468:I1470" si="4827">I1469</f>
        <v>544.9</v>
      </c>
      <c r="J1468" s="33">
        <f t="shared" ref="J1468:J1470" si="4828">J1469</f>
        <v>486.6</v>
      </c>
      <c r="K1468" s="33">
        <f t="shared" ref="K1468:K1470" si="4829">K1469</f>
        <v>547.9</v>
      </c>
      <c r="L1468" s="33">
        <f t="shared" ref="L1468:L1470" si="4830">L1469</f>
        <v>0</v>
      </c>
      <c r="M1468" s="33">
        <f t="shared" ref="M1468:M1470" si="4831">M1469</f>
        <v>0</v>
      </c>
      <c r="N1468" s="33">
        <f t="shared" ref="N1468:N1470" si="4832">N1469</f>
        <v>0</v>
      </c>
      <c r="O1468" s="33">
        <f t="shared" ref="O1468:O1470" si="4833">O1469</f>
        <v>0</v>
      </c>
      <c r="P1468" s="33">
        <f t="shared" ref="P1468:P1470" si="4834">P1469</f>
        <v>0</v>
      </c>
      <c r="Q1468" s="33">
        <f t="shared" ref="Q1468:Q1470" si="4835">Q1469</f>
        <v>0</v>
      </c>
      <c r="R1468" s="33">
        <f t="shared" ref="R1468:R1470" si="4836">R1469</f>
        <v>0</v>
      </c>
      <c r="S1468" s="33">
        <f t="shared" ref="S1468:S1470" si="4837">S1469</f>
        <v>0</v>
      </c>
      <c r="T1468" s="33">
        <f t="shared" si="4784"/>
        <v>544.9</v>
      </c>
      <c r="U1468" s="33">
        <f t="shared" si="4647"/>
        <v>486.6</v>
      </c>
      <c r="V1468" s="33">
        <f t="shared" si="4648"/>
        <v>547.9</v>
      </c>
      <c r="W1468" s="33">
        <f t="shared" ref="W1468:W1470" si="4838">W1469</f>
        <v>0</v>
      </c>
      <c r="X1468" s="33">
        <f t="shared" ref="X1468:X1470" si="4839">X1469</f>
        <v>0</v>
      </c>
      <c r="Y1468" s="33">
        <f t="shared" ref="Y1468:Y1470" si="4840">Y1469</f>
        <v>0</v>
      </c>
      <c r="Z1468" s="33">
        <f t="shared" ref="Z1468:Z1470" si="4841">Z1469</f>
        <v>0</v>
      </c>
      <c r="AA1468" s="33">
        <f t="shared" ref="AA1468:AA1470" si="4842">AA1469</f>
        <v>0</v>
      </c>
      <c r="AB1468" s="33">
        <f t="shared" ref="AB1468:AB1470" si="4843">AB1469</f>
        <v>0</v>
      </c>
      <c r="AC1468" s="33">
        <f t="shared" ref="AC1468:AC1470" si="4844">AC1469</f>
        <v>0</v>
      </c>
      <c r="AD1468" s="33">
        <f t="shared" ref="AD1468:AD1470" si="4845">AD1469</f>
        <v>0</v>
      </c>
      <c r="AE1468" s="33">
        <f t="shared" ref="AE1468:AE1470" si="4846">AE1469</f>
        <v>0</v>
      </c>
      <c r="AF1468" s="34">
        <f t="shared" ref="AF1468:AF1470" si="4847">AF1469</f>
        <v>443.70726999999999</v>
      </c>
      <c r="AG1468" s="34">
        <f t="shared" ref="AG1468:AG1470" si="4848">AG1469</f>
        <v>0</v>
      </c>
      <c r="AH1468" s="34">
        <f t="shared" ref="AH1468:AH1470" si="4849">AH1469</f>
        <v>0</v>
      </c>
      <c r="AI1468" s="34">
        <f t="shared" ref="AI1468:AI1470" si="4850">AI1469</f>
        <v>0</v>
      </c>
      <c r="AJ1468" s="34">
        <f t="shared" ref="AJ1468:AJ1470" si="4851">AJ1469</f>
        <v>0</v>
      </c>
      <c r="AK1468" s="34">
        <f t="shared" ref="AK1468:AK1470" si="4852">AK1469</f>
        <v>0</v>
      </c>
      <c r="AL1468" s="34">
        <f t="shared" ref="AL1468:AL1470" si="4853">AL1469</f>
        <v>443.67527000000001</v>
      </c>
      <c r="AM1468" s="34">
        <f t="shared" ref="AM1468:AM1470" si="4854">AM1469</f>
        <v>0</v>
      </c>
      <c r="AN1468" s="34">
        <f t="shared" ref="AN1468:AN1470" si="4855">AN1469</f>
        <v>0</v>
      </c>
      <c r="AO1468" s="35">
        <f t="shared" ref="AO1468:AO1470" si="4856">AO1469</f>
        <v>265.48442</v>
      </c>
      <c r="AP1468" s="36">
        <f t="shared" ref="AP1468:AP1470" si="4857">AP1469</f>
        <v>443.70726999999999</v>
      </c>
      <c r="AQ1468" s="36">
        <f t="shared" ref="AQ1468:AQ1470" si="4858">AQ1469</f>
        <v>0</v>
      </c>
      <c r="AR1468" s="36">
        <f t="shared" ref="AR1468:AR1470" si="4859">AR1469</f>
        <v>0</v>
      </c>
      <c r="AS1468" s="36">
        <f t="shared" ref="AS1468:AS1470" si="4860">AS1469</f>
        <v>0</v>
      </c>
      <c r="AT1468" s="36">
        <f t="shared" ref="AT1468:AT1470" si="4861">AT1469</f>
        <v>0</v>
      </c>
      <c r="AU1468" s="36">
        <f t="shared" si="4789"/>
        <v>443.70726999999999</v>
      </c>
      <c r="AV1468" s="36">
        <f t="shared" si="4790"/>
        <v>101.19272999999998</v>
      </c>
      <c r="AW1468" s="36">
        <f t="shared" si="4791"/>
        <v>544.9</v>
      </c>
      <c r="AX1468" s="36">
        <f t="shared" si="4792"/>
        <v>486.6</v>
      </c>
      <c r="AY1468" s="36">
        <f t="shared" si="4793"/>
        <v>547.9</v>
      </c>
      <c r="AZ1468" s="36">
        <f t="shared" ref="AZ1468:AZ1470" si="4862">AZ1469</f>
        <v>0</v>
      </c>
      <c r="BA1468" s="37">
        <f t="shared" si="4794"/>
        <v>99.992788037933209</v>
      </c>
      <c r="BB1468" s="20"/>
    </row>
    <row r="1469" spans="2:54" x14ac:dyDescent="0.3">
      <c r="B1469" s="38" t="s">
        <v>566</v>
      </c>
      <c r="C1469" s="38" t="s">
        <v>94</v>
      </c>
      <c r="D1469" s="38" t="s">
        <v>339</v>
      </c>
      <c r="E1469" s="39" t="str">
        <f t="shared" si="4786"/>
        <v>0310</v>
      </c>
      <c r="F1469" s="38" t="s">
        <v>273</v>
      </c>
      <c r="G1469" s="39"/>
      <c r="H1469" s="40" t="s">
        <v>274</v>
      </c>
      <c r="I1469" s="18">
        <f t="shared" si="4827"/>
        <v>544.9</v>
      </c>
      <c r="J1469" s="18">
        <f t="shared" si="4828"/>
        <v>486.6</v>
      </c>
      <c r="K1469" s="18">
        <f t="shared" si="4829"/>
        <v>547.9</v>
      </c>
      <c r="L1469" s="18">
        <f t="shared" si="4830"/>
        <v>0</v>
      </c>
      <c r="M1469" s="18">
        <f t="shared" si="4831"/>
        <v>0</v>
      </c>
      <c r="N1469" s="18">
        <f t="shared" si="4832"/>
        <v>0</v>
      </c>
      <c r="O1469" s="18">
        <f t="shared" si="4833"/>
        <v>0</v>
      </c>
      <c r="P1469" s="18">
        <f t="shared" si="4834"/>
        <v>0</v>
      </c>
      <c r="Q1469" s="18">
        <f t="shared" si="4835"/>
        <v>0</v>
      </c>
      <c r="R1469" s="18">
        <f t="shared" si="4836"/>
        <v>0</v>
      </c>
      <c r="S1469" s="18">
        <f t="shared" si="4837"/>
        <v>0</v>
      </c>
      <c r="T1469" s="18">
        <f t="shared" si="4784"/>
        <v>544.9</v>
      </c>
      <c r="U1469" s="18">
        <f t="shared" ref="U1469:U1517" si="4863">J1469+M1469</f>
        <v>486.6</v>
      </c>
      <c r="V1469" s="18">
        <f t="shared" ref="V1469:V1517" si="4864">K1469+N1469</f>
        <v>547.9</v>
      </c>
      <c r="W1469" s="18">
        <f t="shared" si="4838"/>
        <v>0</v>
      </c>
      <c r="X1469" s="18">
        <f t="shared" si="4839"/>
        <v>0</v>
      </c>
      <c r="Y1469" s="18">
        <f t="shared" si="4840"/>
        <v>0</v>
      </c>
      <c r="Z1469" s="18">
        <f t="shared" si="4841"/>
        <v>0</v>
      </c>
      <c r="AA1469" s="18">
        <f t="shared" si="4842"/>
        <v>0</v>
      </c>
      <c r="AB1469" s="18">
        <f t="shared" si="4843"/>
        <v>0</v>
      </c>
      <c r="AC1469" s="18">
        <f t="shared" si="4844"/>
        <v>0</v>
      </c>
      <c r="AD1469" s="18">
        <f t="shared" si="4845"/>
        <v>0</v>
      </c>
      <c r="AE1469" s="18">
        <f t="shared" si="4846"/>
        <v>0</v>
      </c>
      <c r="AF1469" s="41">
        <f t="shared" si="4847"/>
        <v>443.70726999999999</v>
      </c>
      <c r="AG1469" s="41">
        <f t="shared" si="4848"/>
        <v>0</v>
      </c>
      <c r="AH1469" s="41">
        <f t="shared" si="4849"/>
        <v>0</v>
      </c>
      <c r="AI1469" s="41">
        <f t="shared" si="4850"/>
        <v>0</v>
      </c>
      <c r="AJ1469" s="41">
        <f t="shared" si="4851"/>
        <v>0</v>
      </c>
      <c r="AK1469" s="41">
        <f t="shared" si="4852"/>
        <v>0</v>
      </c>
      <c r="AL1469" s="41">
        <f t="shared" si="4853"/>
        <v>443.67527000000001</v>
      </c>
      <c r="AM1469" s="41">
        <f t="shared" si="4854"/>
        <v>0</v>
      </c>
      <c r="AN1469" s="41">
        <f t="shared" si="4855"/>
        <v>0</v>
      </c>
      <c r="AO1469" s="42">
        <f t="shared" si="4856"/>
        <v>265.48442</v>
      </c>
      <c r="AP1469" s="42">
        <f t="shared" si="4857"/>
        <v>443.70726999999999</v>
      </c>
      <c r="AQ1469" s="42">
        <f t="shared" si="4858"/>
        <v>0</v>
      </c>
      <c r="AR1469" s="42">
        <f t="shared" si="4859"/>
        <v>0</v>
      </c>
      <c r="AS1469" s="42">
        <f t="shared" si="4860"/>
        <v>0</v>
      </c>
      <c r="AT1469" s="42">
        <f t="shared" si="4861"/>
        <v>0</v>
      </c>
      <c r="AU1469" s="42">
        <f t="shared" si="4789"/>
        <v>443.70726999999999</v>
      </c>
      <c r="AV1469" s="42">
        <f t="shared" si="4790"/>
        <v>101.19272999999998</v>
      </c>
      <c r="AW1469" s="42">
        <f t="shared" si="4791"/>
        <v>544.9</v>
      </c>
      <c r="AX1469" s="42">
        <f t="shared" si="4792"/>
        <v>486.6</v>
      </c>
      <c r="AY1469" s="42">
        <f t="shared" si="4793"/>
        <v>547.9</v>
      </c>
      <c r="AZ1469" s="42">
        <f t="shared" si="4862"/>
        <v>0</v>
      </c>
      <c r="BA1469" s="43">
        <f t="shared" si="4794"/>
        <v>99.992788037933209</v>
      </c>
      <c r="BB1469" s="20"/>
    </row>
    <row r="1470" spans="2:54" x14ac:dyDescent="0.3">
      <c r="B1470" s="38" t="s">
        <v>566</v>
      </c>
      <c r="C1470" s="38" t="s">
        <v>94</v>
      </c>
      <c r="D1470" s="38" t="s">
        <v>339</v>
      </c>
      <c r="E1470" s="39" t="str">
        <f t="shared" si="4786"/>
        <v>0310</v>
      </c>
      <c r="F1470" s="38" t="s">
        <v>275</v>
      </c>
      <c r="G1470" s="39"/>
      <c r="H1470" s="40" t="s">
        <v>49</v>
      </c>
      <c r="I1470" s="18">
        <f t="shared" si="4827"/>
        <v>544.9</v>
      </c>
      <c r="J1470" s="18">
        <f t="shared" si="4828"/>
        <v>486.6</v>
      </c>
      <c r="K1470" s="18">
        <f t="shared" si="4829"/>
        <v>547.9</v>
      </c>
      <c r="L1470" s="18">
        <f t="shared" si="4830"/>
        <v>0</v>
      </c>
      <c r="M1470" s="18">
        <f t="shared" si="4831"/>
        <v>0</v>
      </c>
      <c r="N1470" s="18">
        <f t="shared" si="4832"/>
        <v>0</v>
      </c>
      <c r="O1470" s="18">
        <f t="shared" si="4833"/>
        <v>0</v>
      </c>
      <c r="P1470" s="18">
        <f t="shared" si="4834"/>
        <v>0</v>
      </c>
      <c r="Q1470" s="18">
        <f t="shared" si="4835"/>
        <v>0</v>
      </c>
      <c r="R1470" s="18">
        <f t="shared" si="4836"/>
        <v>0</v>
      </c>
      <c r="S1470" s="18">
        <f t="shared" si="4837"/>
        <v>0</v>
      </c>
      <c r="T1470" s="18">
        <f t="shared" si="4784"/>
        <v>544.9</v>
      </c>
      <c r="U1470" s="18">
        <f t="shared" si="4863"/>
        <v>486.6</v>
      </c>
      <c r="V1470" s="18">
        <f t="shared" si="4864"/>
        <v>547.9</v>
      </c>
      <c r="W1470" s="18">
        <f t="shared" si="4838"/>
        <v>0</v>
      </c>
      <c r="X1470" s="18">
        <f t="shared" si="4839"/>
        <v>0</v>
      </c>
      <c r="Y1470" s="18">
        <f t="shared" si="4840"/>
        <v>0</v>
      </c>
      <c r="Z1470" s="18">
        <f t="shared" si="4841"/>
        <v>0</v>
      </c>
      <c r="AA1470" s="18">
        <f t="shared" si="4842"/>
        <v>0</v>
      </c>
      <c r="AB1470" s="18">
        <f t="shared" si="4843"/>
        <v>0</v>
      </c>
      <c r="AC1470" s="18">
        <f t="shared" si="4844"/>
        <v>0</v>
      </c>
      <c r="AD1470" s="18">
        <f t="shared" si="4845"/>
        <v>0</v>
      </c>
      <c r="AE1470" s="18">
        <f t="shared" si="4846"/>
        <v>0</v>
      </c>
      <c r="AF1470" s="41">
        <f t="shared" si="4847"/>
        <v>443.70726999999999</v>
      </c>
      <c r="AG1470" s="41">
        <f t="shared" si="4848"/>
        <v>0</v>
      </c>
      <c r="AH1470" s="41">
        <f t="shared" si="4849"/>
        <v>0</v>
      </c>
      <c r="AI1470" s="41">
        <f t="shared" si="4850"/>
        <v>0</v>
      </c>
      <c r="AJ1470" s="41">
        <f t="shared" si="4851"/>
        <v>0</v>
      </c>
      <c r="AK1470" s="41">
        <f t="shared" si="4852"/>
        <v>0</v>
      </c>
      <c r="AL1470" s="41">
        <f t="shared" si="4853"/>
        <v>443.67527000000001</v>
      </c>
      <c r="AM1470" s="41">
        <f t="shared" si="4854"/>
        <v>0</v>
      </c>
      <c r="AN1470" s="41">
        <f t="shared" si="4855"/>
        <v>0</v>
      </c>
      <c r="AO1470" s="14">
        <f t="shared" si="4856"/>
        <v>265.48442</v>
      </c>
      <c r="AP1470" s="42">
        <f t="shared" si="4857"/>
        <v>443.70726999999999</v>
      </c>
      <c r="AQ1470" s="42">
        <f t="shared" si="4858"/>
        <v>0</v>
      </c>
      <c r="AR1470" s="42">
        <f t="shared" si="4859"/>
        <v>0</v>
      </c>
      <c r="AS1470" s="42">
        <f t="shared" si="4860"/>
        <v>0</v>
      </c>
      <c r="AT1470" s="42">
        <f t="shared" si="4861"/>
        <v>0</v>
      </c>
      <c r="AU1470" s="42">
        <f t="shared" si="4789"/>
        <v>443.70726999999999</v>
      </c>
      <c r="AV1470" s="42">
        <f t="shared" si="4790"/>
        <v>101.19272999999998</v>
      </c>
      <c r="AW1470" s="42">
        <f t="shared" si="4791"/>
        <v>544.9</v>
      </c>
      <c r="AX1470" s="42">
        <f t="shared" si="4792"/>
        <v>486.6</v>
      </c>
      <c r="AY1470" s="42">
        <f t="shared" si="4793"/>
        <v>547.9</v>
      </c>
      <c r="AZ1470" s="42">
        <f t="shared" si="4862"/>
        <v>0</v>
      </c>
      <c r="BA1470" s="43">
        <f t="shared" si="4794"/>
        <v>99.992788037933209</v>
      </c>
      <c r="BB1470" s="20"/>
    </row>
    <row r="1471" spans="2:54" ht="93.6" x14ac:dyDescent="0.3">
      <c r="B1471" s="38" t="s">
        <v>566</v>
      </c>
      <c r="C1471" s="38" t="s">
        <v>94</v>
      </c>
      <c r="D1471" s="38" t="s">
        <v>339</v>
      </c>
      <c r="E1471" s="39" t="str">
        <f t="shared" si="4786"/>
        <v>0310</v>
      </c>
      <c r="F1471" s="38" t="s">
        <v>501</v>
      </c>
      <c r="G1471" s="39"/>
      <c r="H1471" s="40" t="s">
        <v>502</v>
      </c>
      <c r="I1471" s="18">
        <f t="shared" ref="I1471:S1471" si="4865">I1472+I1474</f>
        <v>544.9</v>
      </c>
      <c r="J1471" s="18">
        <f t="shared" si="4865"/>
        <v>486.6</v>
      </c>
      <c r="K1471" s="18">
        <f t="shared" si="4865"/>
        <v>547.9</v>
      </c>
      <c r="L1471" s="18">
        <f t="shared" si="4865"/>
        <v>0</v>
      </c>
      <c r="M1471" s="18">
        <f t="shared" si="4865"/>
        <v>0</v>
      </c>
      <c r="N1471" s="18">
        <f t="shared" si="4865"/>
        <v>0</v>
      </c>
      <c r="O1471" s="18">
        <f t="shared" si="4865"/>
        <v>0</v>
      </c>
      <c r="P1471" s="18">
        <f t="shared" si="4865"/>
        <v>0</v>
      </c>
      <c r="Q1471" s="18">
        <f t="shared" si="4865"/>
        <v>0</v>
      </c>
      <c r="R1471" s="18">
        <f t="shared" si="4865"/>
        <v>0</v>
      </c>
      <c r="S1471" s="18">
        <f t="shared" si="4865"/>
        <v>0</v>
      </c>
      <c r="T1471" s="18">
        <f t="shared" si="4784"/>
        <v>544.9</v>
      </c>
      <c r="U1471" s="18">
        <f t="shared" si="4863"/>
        <v>486.6</v>
      </c>
      <c r="V1471" s="18">
        <f t="shared" si="4864"/>
        <v>547.9</v>
      </c>
      <c r="W1471" s="18">
        <f t="shared" ref="W1471:AT1471" si="4866">W1472+W1474</f>
        <v>0</v>
      </c>
      <c r="X1471" s="18">
        <f t="shared" si="4866"/>
        <v>0</v>
      </c>
      <c r="Y1471" s="18">
        <f t="shared" si="4866"/>
        <v>0</v>
      </c>
      <c r="Z1471" s="18">
        <f t="shared" si="4866"/>
        <v>0</v>
      </c>
      <c r="AA1471" s="18">
        <f t="shared" si="4866"/>
        <v>0</v>
      </c>
      <c r="AB1471" s="18">
        <f t="shared" si="4866"/>
        <v>0</v>
      </c>
      <c r="AC1471" s="18">
        <f t="shared" si="4866"/>
        <v>0</v>
      </c>
      <c r="AD1471" s="18">
        <f t="shared" si="4866"/>
        <v>0</v>
      </c>
      <c r="AE1471" s="18">
        <f t="shared" si="4866"/>
        <v>0</v>
      </c>
      <c r="AF1471" s="41">
        <f t="shared" si="4866"/>
        <v>443.70726999999999</v>
      </c>
      <c r="AG1471" s="41">
        <f t="shared" si="4866"/>
        <v>0</v>
      </c>
      <c r="AH1471" s="41">
        <f t="shared" si="4866"/>
        <v>0</v>
      </c>
      <c r="AI1471" s="41">
        <f t="shared" si="4866"/>
        <v>0</v>
      </c>
      <c r="AJ1471" s="41">
        <f t="shared" si="4866"/>
        <v>0</v>
      </c>
      <c r="AK1471" s="41">
        <f t="shared" si="4866"/>
        <v>0</v>
      </c>
      <c r="AL1471" s="41">
        <f t="shared" si="4866"/>
        <v>443.67527000000001</v>
      </c>
      <c r="AM1471" s="41">
        <f t="shared" si="4866"/>
        <v>0</v>
      </c>
      <c r="AN1471" s="41">
        <f t="shared" si="4866"/>
        <v>0</v>
      </c>
      <c r="AO1471" s="42">
        <f t="shared" si="4866"/>
        <v>265.48442</v>
      </c>
      <c r="AP1471" s="42">
        <f t="shared" si="4866"/>
        <v>443.70726999999999</v>
      </c>
      <c r="AQ1471" s="42">
        <f t="shared" si="4866"/>
        <v>0</v>
      </c>
      <c r="AR1471" s="42">
        <f t="shared" si="4866"/>
        <v>0</v>
      </c>
      <c r="AS1471" s="42">
        <f t="shared" si="4866"/>
        <v>0</v>
      </c>
      <c r="AT1471" s="42">
        <f t="shared" si="4866"/>
        <v>0</v>
      </c>
      <c r="AU1471" s="42">
        <f t="shared" si="4789"/>
        <v>443.70726999999999</v>
      </c>
      <c r="AV1471" s="42">
        <f t="shared" si="4790"/>
        <v>101.19272999999998</v>
      </c>
      <c r="AW1471" s="42">
        <f t="shared" si="4791"/>
        <v>544.9</v>
      </c>
      <c r="AX1471" s="42">
        <f t="shared" si="4792"/>
        <v>486.6</v>
      </c>
      <c r="AY1471" s="42">
        <f t="shared" si="4793"/>
        <v>547.9</v>
      </c>
      <c r="AZ1471" s="42">
        <f>AZ1472+AZ1474</f>
        <v>0</v>
      </c>
      <c r="BA1471" s="43">
        <f t="shared" si="4794"/>
        <v>99.992788037933209</v>
      </c>
      <c r="BB1471" s="20"/>
    </row>
    <row r="1472" spans="2:54" ht="46.8" x14ac:dyDescent="0.3">
      <c r="B1472" s="38" t="s">
        <v>566</v>
      </c>
      <c r="C1472" s="38" t="s">
        <v>94</v>
      </c>
      <c r="D1472" s="38" t="s">
        <v>339</v>
      </c>
      <c r="E1472" s="39" t="str">
        <f t="shared" si="4786"/>
        <v>0310</v>
      </c>
      <c r="F1472" s="38" t="s">
        <v>503</v>
      </c>
      <c r="G1472" s="39"/>
      <c r="H1472" s="40" t="s">
        <v>504</v>
      </c>
      <c r="I1472" s="18">
        <f t="shared" ref="I1472:S1472" si="4867">I1473</f>
        <v>12.1</v>
      </c>
      <c r="J1472" s="18">
        <f t="shared" si="4867"/>
        <v>12.1</v>
      </c>
      <c r="K1472" s="18">
        <f t="shared" si="4867"/>
        <v>12.1</v>
      </c>
      <c r="L1472" s="18">
        <f t="shared" si="4867"/>
        <v>0</v>
      </c>
      <c r="M1472" s="18">
        <f t="shared" si="4867"/>
        <v>0</v>
      </c>
      <c r="N1472" s="18">
        <f t="shared" si="4867"/>
        <v>0</v>
      </c>
      <c r="O1472" s="18">
        <f t="shared" si="4867"/>
        <v>0</v>
      </c>
      <c r="P1472" s="18">
        <f t="shared" si="4867"/>
        <v>0</v>
      </c>
      <c r="Q1472" s="18">
        <f t="shared" si="4867"/>
        <v>0</v>
      </c>
      <c r="R1472" s="18">
        <f t="shared" si="4867"/>
        <v>0</v>
      </c>
      <c r="S1472" s="18">
        <f t="shared" si="4867"/>
        <v>0</v>
      </c>
      <c r="T1472" s="18">
        <f t="shared" si="4784"/>
        <v>12.1</v>
      </c>
      <c r="U1472" s="18">
        <f t="shared" si="4863"/>
        <v>12.1</v>
      </c>
      <c r="V1472" s="18">
        <f t="shared" si="4864"/>
        <v>12.1</v>
      </c>
      <c r="W1472" s="18">
        <f t="shared" ref="W1472:AT1472" si="4868">W1473</f>
        <v>0</v>
      </c>
      <c r="X1472" s="18">
        <f t="shared" si="4868"/>
        <v>0</v>
      </c>
      <c r="Y1472" s="18">
        <f t="shared" si="4868"/>
        <v>0</v>
      </c>
      <c r="Z1472" s="18">
        <f t="shared" si="4868"/>
        <v>0</v>
      </c>
      <c r="AA1472" s="18">
        <f t="shared" si="4868"/>
        <v>0</v>
      </c>
      <c r="AB1472" s="18">
        <f t="shared" si="4868"/>
        <v>0</v>
      </c>
      <c r="AC1472" s="18">
        <f t="shared" si="4868"/>
        <v>0</v>
      </c>
      <c r="AD1472" s="18">
        <f t="shared" si="4868"/>
        <v>0</v>
      </c>
      <c r="AE1472" s="18">
        <f t="shared" si="4868"/>
        <v>0</v>
      </c>
      <c r="AF1472" s="41">
        <f t="shared" si="4868"/>
        <v>12.1</v>
      </c>
      <c r="AG1472" s="41">
        <f t="shared" si="4868"/>
        <v>0</v>
      </c>
      <c r="AH1472" s="41">
        <f t="shared" si="4868"/>
        <v>0</v>
      </c>
      <c r="AI1472" s="41">
        <f t="shared" si="4868"/>
        <v>0</v>
      </c>
      <c r="AJ1472" s="41">
        <f t="shared" si="4868"/>
        <v>0</v>
      </c>
      <c r="AK1472" s="41">
        <f t="shared" si="4868"/>
        <v>0</v>
      </c>
      <c r="AL1472" s="41">
        <f t="shared" si="4868"/>
        <v>12.1</v>
      </c>
      <c r="AM1472" s="41">
        <f t="shared" si="4868"/>
        <v>0</v>
      </c>
      <c r="AN1472" s="41">
        <f t="shared" si="4868"/>
        <v>0</v>
      </c>
      <c r="AO1472" s="14">
        <f t="shared" si="4868"/>
        <v>12.1</v>
      </c>
      <c r="AP1472" s="42">
        <f t="shared" si="4868"/>
        <v>12.1</v>
      </c>
      <c r="AQ1472" s="42">
        <f t="shared" si="4868"/>
        <v>0</v>
      </c>
      <c r="AR1472" s="42">
        <f t="shared" si="4868"/>
        <v>0</v>
      </c>
      <c r="AS1472" s="42">
        <f t="shared" si="4868"/>
        <v>0</v>
      </c>
      <c r="AT1472" s="42">
        <f t="shared" si="4868"/>
        <v>0</v>
      </c>
      <c r="AU1472" s="42">
        <f t="shared" si="4789"/>
        <v>12.1</v>
      </c>
      <c r="AV1472" s="42">
        <f t="shared" si="4790"/>
        <v>0</v>
      </c>
      <c r="AW1472" s="42">
        <f t="shared" si="4791"/>
        <v>12.1</v>
      </c>
      <c r="AX1472" s="42">
        <f t="shared" si="4792"/>
        <v>12.1</v>
      </c>
      <c r="AY1472" s="42">
        <f t="shared" si="4793"/>
        <v>12.1</v>
      </c>
      <c r="AZ1472" s="42">
        <f>AZ1473</f>
        <v>0</v>
      </c>
      <c r="BA1472" s="43">
        <f t="shared" si="4794"/>
        <v>100</v>
      </c>
      <c r="BB1472" s="20"/>
    </row>
    <row r="1473" spans="2:54" ht="31.2" x14ac:dyDescent="0.3">
      <c r="B1473" s="38" t="s">
        <v>566</v>
      </c>
      <c r="C1473" s="38" t="s">
        <v>94</v>
      </c>
      <c r="D1473" s="38" t="s">
        <v>339</v>
      </c>
      <c r="E1473" s="39" t="str">
        <f t="shared" si="4786"/>
        <v>0310</v>
      </c>
      <c r="F1473" s="38" t="s">
        <v>503</v>
      </c>
      <c r="G1473" s="38" t="s">
        <v>54</v>
      </c>
      <c r="H1473" s="40" t="s">
        <v>55</v>
      </c>
      <c r="I1473" s="18">
        <v>12.1</v>
      </c>
      <c r="J1473" s="18">
        <v>12.1</v>
      </c>
      <c r="K1473" s="18">
        <v>12.1</v>
      </c>
      <c r="L1473" s="18"/>
      <c r="M1473" s="18"/>
      <c r="N1473" s="18"/>
      <c r="O1473" s="18">
        <v>0</v>
      </c>
      <c r="P1473" s="18">
        <v>0</v>
      </c>
      <c r="Q1473" s="18">
        <v>0</v>
      </c>
      <c r="R1473" s="18">
        <v>0</v>
      </c>
      <c r="S1473" s="18"/>
      <c r="T1473" s="18">
        <f t="shared" si="4784"/>
        <v>12.1</v>
      </c>
      <c r="U1473" s="18">
        <f t="shared" si="4863"/>
        <v>12.1</v>
      </c>
      <c r="V1473" s="18">
        <f t="shared" si="4864"/>
        <v>12.1</v>
      </c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41">
        <v>12.1</v>
      </c>
      <c r="AG1473" s="41"/>
      <c r="AH1473" s="41">
        <v>0</v>
      </c>
      <c r="AI1473" s="41">
        <v>0</v>
      </c>
      <c r="AJ1473" s="41">
        <v>0</v>
      </c>
      <c r="AK1473" s="41">
        <v>0</v>
      </c>
      <c r="AL1473" s="41">
        <v>12.1</v>
      </c>
      <c r="AM1473" s="41">
        <v>0</v>
      </c>
      <c r="AN1473" s="41">
        <v>0</v>
      </c>
      <c r="AO1473" s="42">
        <v>12.1</v>
      </c>
      <c r="AP1473" s="42">
        <v>12.1</v>
      </c>
      <c r="AQ1473" s="42">
        <v>0</v>
      </c>
      <c r="AR1473" s="42">
        <v>0</v>
      </c>
      <c r="AS1473" s="42">
        <v>0</v>
      </c>
      <c r="AT1473" s="42">
        <v>0</v>
      </c>
      <c r="AU1473" s="42">
        <f t="shared" si="4789"/>
        <v>12.1</v>
      </c>
      <c r="AV1473" s="42">
        <f t="shared" si="4790"/>
        <v>0</v>
      </c>
      <c r="AW1473" s="42">
        <f t="shared" si="4791"/>
        <v>12.1</v>
      </c>
      <c r="AX1473" s="42">
        <f t="shared" si="4792"/>
        <v>12.1</v>
      </c>
      <c r="AY1473" s="42">
        <f t="shared" si="4793"/>
        <v>12.1</v>
      </c>
      <c r="AZ1473" s="42"/>
      <c r="BA1473" s="43">
        <f t="shared" si="4794"/>
        <v>100</v>
      </c>
      <c r="BB1473" s="44"/>
    </row>
    <row r="1474" spans="2:54" ht="31.2" x14ac:dyDescent="0.3">
      <c r="B1474" s="38" t="s">
        <v>566</v>
      </c>
      <c r="C1474" s="38" t="s">
        <v>94</v>
      </c>
      <c r="D1474" s="38" t="s">
        <v>339</v>
      </c>
      <c r="E1474" s="39" t="str">
        <f t="shared" si="4786"/>
        <v>0310</v>
      </c>
      <c r="F1474" s="38" t="s">
        <v>505</v>
      </c>
      <c r="G1474" s="39"/>
      <c r="H1474" s="40" t="s">
        <v>506</v>
      </c>
      <c r="I1474" s="18">
        <f t="shared" ref="I1474:S1474" si="4869">I1475+I1476</f>
        <v>532.79999999999995</v>
      </c>
      <c r="J1474" s="18">
        <f t="shared" si="4869"/>
        <v>474.5</v>
      </c>
      <c r="K1474" s="18">
        <f t="shared" si="4869"/>
        <v>535.79999999999995</v>
      </c>
      <c r="L1474" s="18">
        <f t="shared" si="4869"/>
        <v>0</v>
      </c>
      <c r="M1474" s="18">
        <f t="shared" si="4869"/>
        <v>0</v>
      </c>
      <c r="N1474" s="18">
        <f t="shared" si="4869"/>
        <v>0</v>
      </c>
      <c r="O1474" s="18">
        <f t="shared" si="4869"/>
        <v>0</v>
      </c>
      <c r="P1474" s="18">
        <f t="shared" si="4869"/>
        <v>0</v>
      </c>
      <c r="Q1474" s="18">
        <f t="shared" si="4869"/>
        <v>0</v>
      </c>
      <c r="R1474" s="18">
        <f t="shared" si="4869"/>
        <v>0</v>
      </c>
      <c r="S1474" s="18">
        <f t="shared" si="4869"/>
        <v>0</v>
      </c>
      <c r="T1474" s="18">
        <f t="shared" si="4784"/>
        <v>532.79999999999995</v>
      </c>
      <c r="U1474" s="18">
        <f t="shared" si="4863"/>
        <v>474.5</v>
      </c>
      <c r="V1474" s="18">
        <f t="shared" si="4864"/>
        <v>535.79999999999995</v>
      </c>
      <c r="W1474" s="18">
        <f t="shared" ref="W1474:AT1474" si="4870">W1475+W1476</f>
        <v>0</v>
      </c>
      <c r="X1474" s="18">
        <f t="shared" si="4870"/>
        <v>0</v>
      </c>
      <c r="Y1474" s="18">
        <f t="shared" si="4870"/>
        <v>0</v>
      </c>
      <c r="Z1474" s="18">
        <f t="shared" si="4870"/>
        <v>0</v>
      </c>
      <c r="AA1474" s="18">
        <f t="shared" si="4870"/>
        <v>0</v>
      </c>
      <c r="AB1474" s="18">
        <f t="shared" si="4870"/>
        <v>0</v>
      </c>
      <c r="AC1474" s="18">
        <f t="shared" si="4870"/>
        <v>0</v>
      </c>
      <c r="AD1474" s="18">
        <f t="shared" si="4870"/>
        <v>0</v>
      </c>
      <c r="AE1474" s="18">
        <f t="shared" si="4870"/>
        <v>0</v>
      </c>
      <c r="AF1474" s="41">
        <f t="shared" si="4870"/>
        <v>431.60726999999997</v>
      </c>
      <c r="AG1474" s="41">
        <f t="shared" si="4870"/>
        <v>0</v>
      </c>
      <c r="AH1474" s="41">
        <f t="shared" si="4870"/>
        <v>0</v>
      </c>
      <c r="AI1474" s="41">
        <f t="shared" si="4870"/>
        <v>0</v>
      </c>
      <c r="AJ1474" s="41">
        <f t="shared" si="4870"/>
        <v>0</v>
      </c>
      <c r="AK1474" s="41">
        <f t="shared" si="4870"/>
        <v>0</v>
      </c>
      <c r="AL1474" s="41">
        <f t="shared" si="4870"/>
        <v>431.57526999999999</v>
      </c>
      <c r="AM1474" s="41">
        <f t="shared" si="4870"/>
        <v>0</v>
      </c>
      <c r="AN1474" s="41">
        <f t="shared" si="4870"/>
        <v>0</v>
      </c>
      <c r="AO1474" s="14">
        <f t="shared" si="4870"/>
        <v>253.38442000000001</v>
      </c>
      <c r="AP1474" s="42">
        <f t="shared" si="4870"/>
        <v>431.60726999999997</v>
      </c>
      <c r="AQ1474" s="42">
        <f t="shared" si="4870"/>
        <v>0</v>
      </c>
      <c r="AR1474" s="42">
        <f t="shared" si="4870"/>
        <v>0</v>
      </c>
      <c r="AS1474" s="42">
        <f t="shared" si="4870"/>
        <v>0</v>
      </c>
      <c r="AT1474" s="42">
        <f t="shared" si="4870"/>
        <v>0</v>
      </c>
      <c r="AU1474" s="42">
        <f t="shared" si="4789"/>
        <v>431.60726999999997</v>
      </c>
      <c r="AV1474" s="42">
        <f t="shared" si="4790"/>
        <v>101.19272999999998</v>
      </c>
      <c r="AW1474" s="42">
        <f t="shared" si="4791"/>
        <v>532.79999999999995</v>
      </c>
      <c r="AX1474" s="42">
        <f t="shared" si="4792"/>
        <v>474.5</v>
      </c>
      <c r="AY1474" s="42">
        <f t="shared" si="4793"/>
        <v>535.79999999999995</v>
      </c>
      <c r="AZ1474" s="42">
        <f>AZ1475+AZ1476</f>
        <v>0</v>
      </c>
      <c r="BA1474" s="43">
        <f t="shared" si="4794"/>
        <v>99.992585852411622</v>
      </c>
      <c r="BB1474" s="20"/>
    </row>
    <row r="1475" spans="2:54" ht="31.2" x14ac:dyDescent="0.3">
      <c r="B1475" s="38" t="s">
        <v>566</v>
      </c>
      <c r="C1475" s="38" t="s">
        <v>94</v>
      </c>
      <c r="D1475" s="38" t="s">
        <v>339</v>
      </c>
      <c r="E1475" s="39" t="str">
        <f t="shared" si="4786"/>
        <v>0310</v>
      </c>
      <c r="F1475" s="38" t="s">
        <v>505</v>
      </c>
      <c r="G1475" s="38" t="s">
        <v>54</v>
      </c>
      <c r="H1475" s="40" t="s">
        <v>55</v>
      </c>
      <c r="I1475" s="18">
        <v>354.4</v>
      </c>
      <c r="J1475" s="18">
        <v>315.39999999999998</v>
      </c>
      <c r="K1475" s="18">
        <v>395.9</v>
      </c>
      <c r="L1475" s="18"/>
      <c r="M1475" s="18"/>
      <c r="N1475" s="18"/>
      <c r="O1475" s="18">
        <v>0</v>
      </c>
      <c r="P1475" s="18">
        <v>0</v>
      </c>
      <c r="Q1475" s="18">
        <v>0</v>
      </c>
      <c r="R1475" s="18">
        <v>0</v>
      </c>
      <c r="S1475" s="18"/>
      <c r="T1475" s="18">
        <f t="shared" si="4784"/>
        <v>354.4</v>
      </c>
      <c r="U1475" s="18">
        <f t="shared" si="4863"/>
        <v>315.39999999999998</v>
      </c>
      <c r="V1475" s="18">
        <f t="shared" si="4864"/>
        <v>395.9</v>
      </c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41">
        <v>253.20726999999999</v>
      </c>
      <c r="AG1475" s="41"/>
      <c r="AH1475" s="41">
        <v>0</v>
      </c>
      <c r="AI1475" s="41">
        <v>0</v>
      </c>
      <c r="AJ1475" s="41">
        <v>0</v>
      </c>
      <c r="AK1475" s="41">
        <v>0</v>
      </c>
      <c r="AL1475" s="41">
        <v>253.20726999999999</v>
      </c>
      <c r="AM1475" s="41">
        <v>0</v>
      </c>
      <c r="AN1475" s="41">
        <v>0</v>
      </c>
      <c r="AO1475" s="42">
        <v>119.00742</v>
      </c>
      <c r="AP1475" s="42">
        <v>253.20726999999999</v>
      </c>
      <c r="AQ1475" s="42">
        <v>0</v>
      </c>
      <c r="AR1475" s="42">
        <v>0</v>
      </c>
      <c r="AS1475" s="42">
        <v>0</v>
      </c>
      <c r="AT1475" s="42">
        <v>0</v>
      </c>
      <c r="AU1475" s="42">
        <f t="shared" si="4789"/>
        <v>253.20726999999999</v>
      </c>
      <c r="AV1475" s="42">
        <f t="shared" si="4790"/>
        <v>101.19272999999998</v>
      </c>
      <c r="AW1475" s="42">
        <f t="shared" si="4791"/>
        <v>354.4</v>
      </c>
      <c r="AX1475" s="42">
        <f t="shared" si="4792"/>
        <v>315.39999999999998</v>
      </c>
      <c r="AY1475" s="42">
        <f t="shared" si="4793"/>
        <v>395.9</v>
      </c>
      <c r="AZ1475" s="42"/>
      <c r="BA1475" s="43">
        <f t="shared" si="4794"/>
        <v>100</v>
      </c>
      <c r="BB1475" s="44"/>
    </row>
    <row r="1476" spans="2:54" x14ac:dyDescent="0.3">
      <c r="B1476" s="38" t="s">
        <v>566</v>
      </c>
      <c r="C1476" s="38" t="s">
        <v>94</v>
      </c>
      <c r="D1476" s="38" t="s">
        <v>339</v>
      </c>
      <c r="E1476" s="39" t="str">
        <f t="shared" si="4786"/>
        <v>0310</v>
      </c>
      <c r="F1476" s="38" t="s">
        <v>505</v>
      </c>
      <c r="G1476" s="38" t="s">
        <v>56</v>
      </c>
      <c r="H1476" s="40" t="s">
        <v>57</v>
      </c>
      <c r="I1476" s="18">
        <v>178.4</v>
      </c>
      <c r="J1476" s="18">
        <v>159.1</v>
      </c>
      <c r="K1476" s="18">
        <v>139.9</v>
      </c>
      <c r="L1476" s="18"/>
      <c r="M1476" s="18"/>
      <c r="N1476" s="18"/>
      <c r="O1476" s="18">
        <v>0</v>
      </c>
      <c r="P1476" s="18">
        <v>0</v>
      </c>
      <c r="Q1476" s="18">
        <v>0</v>
      </c>
      <c r="R1476" s="18">
        <v>0</v>
      </c>
      <c r="S1476" s="18"/>
      <c r="T1476" s="18">
        <f t="shared" si="4784"/>
        <v>178.4</v>
      </c>
      <c r="U1476" s="18">
        <f t="shared" si="4863"/>
        <v>159.1</v>
      </c>
      <c r="V1476" s="18">
        <f t="shared" si="4864"/>
        <v>139.9</v>
      </c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41">
        <v>178.4</v>
      </c>
      <c r="AG1476" s="41"/>
      <c r="AH1476" s="41">
        <v>0</v>
      </c>
      <c r="AI1476" s="41">
        <v>0</v>
      </c>
      <c r="AJ1476" s="41">
        <v>0</v>
      </c>
      <c r="AK1476" s="41">
        <v>0</v>
      </c>
      <c r="AL1476" s="41">
        <v>178.36799999999999</v>
      </c>
      <c r="AM1476" s="41">
        <v>0</v>
      </c>
      <c r="AN1476" s="41">
        <v>0</v>
      </c>
      <c r="AO1476" s="14">
        <v>134.37700000000001</v>
      </c>
      <c r="AP1476" s="42">
        <v>178.4</v>
      </c>
      <c r="AQ1476" s="42">
        <v>0</v>
      </c>
      <c r="AR1476" s="42">
        <v>0</v>
      </c>
      <c r="AS1476" s="42">
        <v>0</v>
      </c>
      <c r="AT1476" s="42">
        <v>0</v>
      </c>
      <c r="AU1476" s="42">
        <f t="shared" si="4789"/>
        <v>178.4</v>
      </c>
      <c r="AV1476" s="42">
        <f t="shared" si="4790"/>
        <v>0</v>
      </c>
      <c r="AW1476" s="42">
        <f t="shared" si="4791"/>
        <v>178.4</v>
      </c>
      <c r="AX1476" s="42">
        <f t="shared" si="4792"/>
        <v>159.1</v>
      </c>
      <c r="AY1476" s="42">
        <f t="shared" si="4793"/>
        <v>139.9</v>
      </c>
      <c r="AZ1476" s="42"/>
      <c r="BA1476" s="43">
        <f t="shared" si="4794"/>
        <v>99.982062780269061</v>
      </c>
      <c r="BB1476" s="44"/>
    </row>
    <row r="1477" spans="2:54" s="30" customFormat="1" ht="31.2" x14ac:dyDescent="0.3">
      <c r="B1477" s="31" t="s">
        <v>566</v>
      </c>
      <c r="C1477" s="31" t="s">
        <v>94</v>
      </c>
      <c r="D1477" s="31" t="s">
        <v>172</v>
      </c>
      <c r="E1477" s="29" t="str">
        <f t="shared" si="4786"/>
        <v>0314</v>
      </c>
      <c r="F1477" s="31"/>
      <c r="G1477" s="29"/>
      <c r="H1477" s="32" t="s">
        <v>173</v>
      </c>
      <c r="I1477" s="33">
        <f t="shared" ref="I1477:I1478" si="4871">I1478</f>
        <v>1786</v>
      </c>
      <c r="J1477" s="33">
        <f t="shared" ref="J1477:J1478" si="4872">J1478</f>
        <v>1877.2</v>
      </c>
      <c r="K1477" s="33">
        <f t="shared" ref="K1477:K1478" si="4873">K1478</f>
        <v>1877.2</v>
      </c>
      <c r="L1477" s="33">
        <f t="shared" ref="L1477:L1478" si="4874">L1478</f>
        <v>0</v>
      </c>
      <c r="M1477" s="33">
        <f t="shared" ref="M1477:M1478" si="4875">M1478</f>
        <v>0</v>
      </c>
      <c r="N1477" s="33">
        <f t="shared" ref="N1477:N1478" si="4876">N1478</f>
        <v>0</v>
      </c>
      <c r="O1477" s="33">
        <f t="shared" ref="O1477:O1478" si="4877">O1478</f>
        <v>0</v>
      </c>
      <c r="P1477" s="33">
        <f t="shared" ref="P1477:P1478" si="4878">P1478</f>
        <v>0</v>
      </c>
      <c r="Q1477" s="33">
        <f t="shared" ref="Q1477:Q1478" si="4879">Q1478</f>
        <v>0</v>
      </c>
      <c r="R1477" s="33">
        <f t="shared" ref="R1477:R1478" si="4880">R1478</f>
        <v>0</v>
      </c>
      <c r="S1477" s="33">
        <f t="shared" ref="S1477:S1478" si="4881">S1478</f>
        <v>0</v>
      </c>
      <c r="T1477" s="33">
        <f t="shared" si="4784"/>
        <v>1786</v>
      </c>
      <c r="U1477" s="33">
        <f t="shared" si="4863"/>
        <v>1877.2</v>
      </c>
      <c r="V1477" s="33">
        <f t="shared" si="4864"/>
        <v>1877.2</v>
      </c>
      <c r="W1477" s="33">
        <f t="shared" ref="W1477:W1478" si="4882">W1478</f>
        <v>0</v>
      </c>
      <c r="X1477" s="33">
        <f t="shared" ref="X1477:X1478" si="4883">X1478</f>
        <v>0</v>
      </c>
      <c r="Y1477" s="33">
        <f t="shared" ref="Y1477:Y1478" si="4884">Y1478</f>
        <v>0</v>
      </c>
      <c r="Z1477" s="33">
        <f t="shared" ref="Z1477:Z1478" si="4885">Z1478</f>
        <v>0</v>
      </c>
      <c r="AA1477" s="33">
        <f t="shared" ref="AA1477:AA1478" si="4886">AA1478</f>
        <v>0</v>
      </c>
      <c r="AB1477" s="33">
        <f t="shared" ref="AB1477:AB1478" si="4887">AB1478</f>
        <v>0</v>
      </c>
      <c r="AC1477" s="33">
        <f t="shared" ref="AC1477:AC1478" si="4888">AC1478</f>
        <v>0</v>
      </c>
      <c r="AD1477" s="33">
        <f t="shared" ref="AD1477:AD1478" si="4889">AD1478</f>
        <v>0</v>
      </c>
      <c r="AE1477" s="33">
        <f t="shared" ref="AE1477:AE1478" si="4890">AE1478</f>
        <v>0</v>
      </c>
      <c r="AF1477" s="34">
        <f t="shared" ref="AF1477:AF1478" si="4891">AF1478</f>
        <v>1957.2660000000001</v>
      </c>
      <c r="AG1477" s="34">
        <f t="shared" ref="AG1477:AG1478" si="4892">AG1478</f>
        <v>0</v>
      </c>
      <c r="AH1477" s="34">
        <f t="shared" ref="AH1477:AH1478" si="4893">AH1478</f>
        <v>1957.2660000000001</v>
      </c>
      <c r="AI1477" s="34">
        <f t="shared" ref="AI1477:AI1478" si="4894">AI1478</f>
        <v>0</v>
      </c>
      <c r="AJ1477" s="34">
        <f t="shared" ref="AJ1477:AJ1478" si="4895">AJ1478</f>
        <v>0</v>
      </c>
      <c r="AK1477" s="34">
        <f t="shared" ref="AK1477:AK1478" si="4896">AK1478</f>
        <v>0</v>
      </c>
      <c r="AL1477" s="34">
        <f t="shared" ref="AL1477:AL1478" si="4897">AL1478</f>
        <v>1957.2660000000001</v>
      </c>
      <c r="AM1477" s="34">
        <f t="shared" ref="AM1477:AM1478" si="4898">AM1478</f>
        <v>1957.2660000000001</v>
      </c>
      <c r="AN1477" s="34">
        <f t="shared" ref="AN1477:AN1478" si="4899">AN1478</f>
        <v>0</v>
      </c>
      <c r="AO1477" s="36">
        <f t="shared" ref="AO1477:AO1478" si="4900">AO1478</f>
        <v>1248.9945200000002</v>
      </c>
      <c r="AP1477" s="36">
        <f t="shared" ref="AP1477:AP1478" si="4901">AP1478</f>
        <v>1957.2660000000001</v>
      </c>
      <c r="AQ1477" s="36">
        <f t="shared" ref="AQ1477:AQ1478" si="4902">AQ1478</f>
        <v>0</v>
      </c>
      <c r="AR1477" s="36">
        <f t="shared" ref="AR1477:AR1478" si="4903">AR1478</f>
        <v>0</v>
      </c>
      <c r="AS1477" s="36">
        <f t="shared" ref="AS1477:AS1478" si="4904">AS1478</f>
        <v>0</v>
      </c>
      <c r="AT1477" s="36">
        <f t="shared" ref="AT1477:AT1478" si="4905">AT1478</f>
        <v>0</v>
      </c>
      <c r="AU1477" s="36">
        <f t="shared" si="4789"/>
        <v>1957.2660000000001</v>
      </c>
      <c r="AV1477" s="36">
        <f t="shared" si="4790"/>
        <v>-171.26600000000008</v>
      </c>
      <c r="AW1477" s="36">
        <f t="shared" si="4791"/>
        <v>1786</v>
      </c>
      <c r="AX1477" s="36">
        <f t="shared" si="4792"/>
        <v>1877.2</v>
      </c>
      <c r="AY1477" s="36">
        <f t="shared" si="4793"/>
        <v>1877.2</v>
      </c>
      <c r="AZ1477" s="36">
        <f t="shared" ref="AZ1477:AZ1478" si="4906">AZ1478</f>
        <v>0</v>
      </c>
      <c r="BA1477" s="37">
        <f t="shared" si="4794"/>
        <v>100</v>
      </c>
      <c r="BB1477" s="20"/>
    </row>
    <row r="1478" spans="2:54" ht="31.2" x14ac:dyDescent="0.3">
      <c r="B1478" s="38" t="s">
        <v>566</v>
      </c>
      <c r="C1478" s="38" t="s">
        <v>94</v>
      </c>
      <c r="D1478" s="38" t="s">
        <v>172</v>
      </c>
      <c r="E1478" s="39" t="str">
        <f t="shared" si="4786"/>
        <v>0314</v>
      </c>
      <c r="F1478" s="38" t="s">
        <v>72</v>
      </c>
      <c r="G1478" s="39"/>
      <c r="H1478" s="40" t="s">
        <v>73</v>
      </c>
      <c r="I1478" s="18">
        <f t="shared" si="4871"/>
        <v>1786</v>
      </c>
      <c r="J1478" s="18">
        <f t="shared" si="4872"/>
        <v>1877.2</v>
      </c>
      <c r="K1478" s="18">
        <f t="shared" si="4873"/>
        <v>1877.2</v>
      </c>
      <c r="L1478" s="18">
        <f t="shared" si="4874"/>
        <v>0</v>
      </c>
      <c r="M1478" s="18">
        <f t="shared" si="4875"/>
        <v>0</v>
      </c>
      <c r="N1478" s="18">
        <f t="shared" si="4876"/>
        <v>0</v>
      </c>
      <c r="O1478" s="18">
        <f t="shared" si="4877"/>
        <v>0</v>
      </c>
      <c r="P1478" s="18">
        <f t="shared" si="4878"/>
        <v>0</v>
      </c>
      <c r="Q1478" s="18">
        <f t="shared" si="4879"/>
        <v>0</v>
      </c>
      <c r="R1478" s="18">
        <f t="shared" si="4880"/>
        <v>0</v>
      </c>
      <c r="S1478" s="18">
        <f t="shared" si="4881"/>
        <v>0</v>
      </c>
      <c r="T1478" s="18">
        <f t="shared" si="4784"/>
        <v>1786</v>
      </c>
      <c r="U1478" s="18">
        <f t="shared" si="4863"/>
        <v>1877.2</v>
      </c>
      <c r="V1478" s="18">
        <f t="shared" si="4864"/>
        <v>1877.2</v>
      </c>
      <c r="W1478" s="18">
        <f t="shared" si="4882"/>
        <v>0</v>
      </c>
      <c r="X1478" s="18">
        <f t="shared" si="4883"/>
        <v>0</v>
      </c>
      <c r="Y1478" s="18">
        <f t="shared" si="4884"/>
        <v>0</v>
      </c>
      <c r="Z1478" s="18">
        <f t="shared" si="4885"/>
        <v>0</v>
      </c>
      <c r="AA1478" s="18">
        <f t="shared" si="4886"/>
        <v>0</v>
      </c>
      <c r="AB1478" s="18">
        <f t="shared" si="4887"/>
        <v>0</v>
      </c>
      <c r="AC1478" s="18">
        <f t="shared" si="4888"/>
        <v>0</v>
      </c>
      <c r="AD1478" s="18">
        <f t="shared" si="4889"/>
        <v>0</v>
      </c>
      <c r="AE1478" s="18">
        <f t="shared" si="4890"/>
        <v>0</v>
      </c>
      <c r="AF1478" s="41">
        <f t="shared" si="4891"/>
        <v>1957.2660000000001</v>
      </c>
      <c r="AG1478" s="41">
        <f t="shared" si="4892"/>
        <v>0</v>
      </c>
      <c r="AH1478" s="41">
        <f t="shared" si="4893"/>
        <v>1957.2660000000001</v>
      </c>
      <c r="AI1478" s="41">
        <f t="shared" si="4894"/>
        <v>0</v>
      </c>
      <c r="AJ1478" s="41">
        <f t="shared" si="4895"/>
        <v>0</v>
      </c>
      <c r="AK1478" s="41">
        <f t="shared" si="4896"/>
        <v>0</v>
      </c>
      <c r="AL1478" s="41">
        <f t="shared" si="4897"/>
        <v>1957.2660000000001</v>
      </c>
      <c r="AM1478" s="41">
        <f t="shared" si="4898"/>
        <v>1957.2660000000001</v>
      </c>
      <c r="AN1478" s="41">
        <f t="shared" si="4899"/>
        <v>0</v>
      </c>
      <c r="AO1478" s="14">
        <f t="shared" si="4900"/>
        <v>1248.9945200000002</v>
      </c>
      <c r="AP1478" s="42">
        <f t="shared" si="4901"/>
        <v>1957.2660000000001</v>
      </c>
      <c r="AQ1478" s="42">
        <f t="shared" si="4902"/>
        <v>0</v>
      </c>
      <c r="AR1478" s="42">
        <f t="shared" si="4903"/>
        <v>0</v>
      </c>
      <c r="AS1478" s="42">
        <f t="shared" si="4904"/>
        <v>0</v>
      </c>
      <c r="AT1478" s="42">
        <f t="shared" si="4905"/>
        <v>0</v>
      </c>
      <c r="AU1478" s="42">
        <f t="shared" si="4789"/>
        <v>1957.2660000000001</v>
      </c>
      <c r="AV1478" s="42">
        <f t="shared" si="4790"/>
        <v>-171.26600000000008</v>
      </c>
      <c r="AW1478" s="42">
        <f t="shared" si="4791"/>
        <v>1786</v>
      </c>
      <c r="AX1478" s="42">
        <f t="shared" si="4792"/>
        <v>1877.2</v>
      </c>
      <c r="AY1478" s="42">
        <f t="shared" si="4793"/>
        <v>1877.2</v>
      </c>
      <c r="AZ1478" s="42">
        <f t="shared" si="4906"/>
        <v>0</v>
      </c>
      <c r="BA1478" s="43">
        <f t="shared" si="4794"/>
        <v>100</v>
      </c>
      <c r="BB1478" s="20"/>
    </row>
    <row r="1479" spans="2:54" x14ac:dyDescent="0.3">
      <c r="B1479" s="38" t="s">
        <v>566</v>
      </c>
      <c r="C1479" s="38" t="s">
        <v>94</v>
      </c>
      <c r="D1479" s="38" t="s">
        <v>172</v>
      </c>
      <c r="E1479" s="39" t="str">
        <f t="shared" si="4786"/>
        <v>0314</v>
      </c>
      <c r="F1479" s="38" t="s">
        <v>74</v>
      </c>
      <c r="G1479" s="39"/>
      <c r="H1479" s="40" t="s">
        <v>75</v>
      </c>
      <c r="I1479" s="18">
        <f t="shared" ref="I1479:S1479" si="4907">I1480+I1482</f>
        <v>1786</v>
      </c>
      <c r="J1479" s="18">
        <f t="shared" si="4907"/>
        <v>1877.2</v>
      </c>
      <c r="K1479" s="18">
        <f t="shared" si="4907"/>
        <v>1877.2</v>
      </c>
      <c r="L1479" s="18">
        <f t="shared" si="4907"/>
        <v>0</v>
      </c>
      <c r="M1479" s="18">
        <f t="shared" si="4907"/>
        <v>0</v>
      </c>
      <c r="N1479" s="18">
        <f t="shared" si="4907"/>
        <v>0</v>
      </c>
      <c r="O1479" s="18">
        <f t="shared" si="4907"/>
        <v>0</v>
      </c>
      <c r="P1479" s="18">
        <f t="shared" si="4907"/>
        <v>0</v>
      </c>
      <c r="Q1479" s="18">
        <f t="shared" si="4907"/>
        <v>0</v>
      </c>
      <c r="R1479" s="18">
        <f t="shared" si="4907"/>
        <v>0</v>
      </c>
      <c r="S1479" s="18">
        <f t="shared" si="4907"/>
        <v>0</v>
      </c>
      <c r="T1479" s="18">
        <f t="shared" si="4784"/>
        <v>1786</v>
      </c>
      <c r="U1479" s="18">
        <f t="shared" si="4863"/>
        <v>1877.2</v>
      </c>
      <c r="V1479" s="18">
        <f t="shared" si="4864"/>
        <v>1877.2</v>
      </c>
      <c r="W1479" s="18">
        <f t="shared" ref="W1479:AT1479" si="4908">W1480+W1482</f>
        <v>0</v>
      </c>
      <c r="X1479" s="18">
        <f t="shared" si="4908"/>
        <v>0</v>
      </c>
      <c r="Y1479" s="18">
        <f t="shared" si="4908"/>
        <v>0</v>
      </c>
      <c r="Z1479" s="18">
        <f t="shared" si="4908"/>
        <v>0</v>
      </c>
      <c r="AA1479" s="18">
        <f t="shared" si="4908"/>
        <v>0</v>
      </c>
      <c r="AB1479" s="18">
        <f t="shared" si="4908"/>
        <v>0</v>
      </c>
      <c r="AC1479" s="18">
        <f t="shared" si="4908"/>
        <v>0</v>
      </c>
      <c r="AD1479" s="18">
        <f t="shared" si="4908"/>
        <v>0</v>
      </c>
      <c r="AE1479" s="18">
        <f t="shared" si="4908"/>
        <v>0</v>
      </c>
      <c r="AF1479" s="41">
        <f t="shared" si="4908"/>
        <v>1957.2660000000001</v>
      </c>
      <c r="AG1479" s="41">
        <f t="shared" si="4908"/>
        <v>0</v>
      </c>
      <c r="AH1479" s="41">
        <f t="shared" si="4908"/>
        <v>1957.2660000000001</v>
      </c>
      <c r="AI1479" s="41">
        <f t="shared" si="4908"/>
        <v>0</v>
      </c>
      <c r="AJ1479" s="41">
        <f t="shared" si="4908"/>
        <v>0</v>
      </c>
      <c r="AK1479" s="41">
        <f t="shared" si="4908"/>
        <v>0</v>
      </c>
      <c r="AL1479" s="41">
        <f t="shared" si="4908"/>
        <v>1957.2660000000001</v>
      </c>
      <c r="AM1479" s="41">
        <f t="shared" si="4908"/>
        <v>1957.2660000000001</v>
      </c>
      <c r="AN1479" s="41">
        <f t="shared" si="4908"/>
        <v>0</v>
      </c>
      <c r="AO1479" s="42">
        <f t="shared" si="4908"/>
        <v>1248.9945200000002</v>
      </c>
      <c r="AP1479" s="42">
        <f t="shared" si="4908"/>
        <v>1957.2660000000001</v>
      </c>
      <c r="AQ1479" s="42">
        <f t="shared" si="4908"/>
        <v>0</v>
      </c>
      <c r="AR1479" s="42">
        <f t="shared" si="4908"/>
        <v>0</v>
      </c>
      <c r="AS1479" s="42">
        <f t="shared" si="4908"/>
        <v>0</v>
      </c>
      <c r="AT1479" s="42">
        <f t="shared" si="4908"/>
        <v>0</v>
      </c>
      <c r="AU1479" s="42">
        <f t="shared" si="4789"/>
        <v>1957.2660000000001</v>
      </c>
      <c r="AV1479" s="42">
        <f t="shared" si="4790"/>
        <v>-171.26600000000008</v>
      </c>
      <c r="AW1479" s="42">
        <f t="shared" si="4791"/>
        <v>1786</v>
      </c>
      <c r="AX1479" s="42">
        <f t="shared" si="4792"/>
        <v>1877.2</v>
      </c>
      <c r="AY1479" s="42">
        <f t="shared" si="4793"/>
        <v>1877.2</v>
      </c>
      <c r="AZ1479" s="42">
        <f>AZ1480+AZ1482</f>
        <v>0</v>
      </c>
      <c r="BA1479" s="43">
        <f t="shared" si="4794"/>
        <v>100</v>
      </c>
      <c r="BB1479" s="20"/>
    </row>
    <row r="1480" spans="2:54" ht="31.2" x14ac:dyDescent="0.3">
      <c r="B1480" s="38" t="s">
        <v>566</v>
      </c>
      <c r="C1480" s="38" t="s">
        <v>94</v>
      </c>
      <c r="D1480" s="38" t="s">
        <v>172</v>
      </c>
      <c r="E1480" s="39" t="str">
        <f t="shared" si="4786"/>
        <v>0314</v>
      </c>
      <c r="F1480" s="38" t="s">
        <v>174</v>
      </c>
      <c r="G1480" s="39"/>
      <c r="H1480" s="40" t="s">
        <v>175</v>
      </c>
      <c r="I1480" s="18">
        <f t="shared" ref="I1480:S1480" si="4909">I1481</f>
        <v>452.7</v>
      </c>
      <c r="J1480" s="18">
        <f t="shared" si="4909"/>
        <v>452.7</v>
      </c>
      <c r="K1480" s="18">
        <f t="shared" si="4909"/>
        <v>452.7</v>
      </c>
      <c r="L1480" s="18">
        <f t="shared" si="4909"/>
        <v>0</v>
      </c>
      <c r="M1480" s="18">
        <f t="shared" si="4909"/>
        <v>0</v>
      </c>
      <c r="N1480" s="18">
        <f t="shared" si="4909"/>
        <v>0</v>
      </c>
      <c r="O1480" s="18">
        <f t="shared" si="4909"/>
        <v>0</v>
      </c>
      <c r="P1480" s="18">
        <f t="shared" si="4909"/>
        <v>0</v>
      </c>
      <c r="Q1480" s="18">
        <f t="shared" si="4909"/>
        <v>0</v>
      </c>
      <c r="R1480" s="18">
        <f t="shared" si="4909"/>
        <v>0</v>
      </c>
      <c r="S1480" s="18">
        <f t="shared" si="4909"/>
        <v>0</v>
      </c>
      <c r="T1480" s="18">
        <f t="shared" si="4784"/>
        <v>452.7</v>
      </c>
      <c r="U1480" s="18">
        <f t="shared" si="4863"/>
        <v>452.7</v>
      </c>
      <c r="V1480" s="18">
        <f t="shared" si="4864"/>
        <v>452.7</v>
      </c>
      <c r="W1480" s="18">
        <f t="shared" ref="W1480:AT1480" si="4910">W1481</f>
        <v>0</v>
      </c>
      <c r="X1480" s="18">
        <f t="shared" si="4910"/>
        <v>0</v>
      </c>
      <c r="Y1480" s="18">
        <f t="shared" si="4910"/>
        <v>0</v>
      </c>
      <c r="Z1480" s="18">
        <f t="shared" si="4910"/>
        <v>0</v>
      </c>
      <c r="AA1480" s="18">
        <f t="shared" si="4910"/>
        <v>0</v>
      </c>
      <c r="AB1480" s="18">
        <f t="shared" si="4910"/>
        <v>0</v>
      </c>
      <c r="AC1480" s="18">
        <f t="shared" si="4910"/>
        <v>0</v>
      </c>
      <c r="AD1480" s="18">
        <f t="shared" si="4910"/>
        <v>0</v>
      </c>
      <c r="AE1480" s="18">
        <f t="shared" si="4910"/>
        <v>0</v>
      </c>
      <c r="AF1480" s="41">
        <f t="shared" si="4910"/>
        <v>452.7</v>
      </c>
      <c r="AG1480" s="41">
        <f t="shared" si="4910"/>
        <v>0</v>
      </c>
      <c r="AH1480" s="41">
        <f t="shared" si="4910"/>
        <v>452.7</v>
      </c>
      <c r="AI1480" s="41">
        <f t="shared" si="4910"/>
        <v>0</v>
      </c>
      <c r="AJ1480" s="41">
        <f t="shared" si="4910"/>
        <v>0</v>
      </c>
      <c r="AK1480" s="41">
        <f t="shared" si="4910"/>
        <v>0</v>
      </c>
      <c r="AL1480" s="41">
        <f t="shared" si="4910"/>
        <v>452.7</v>
      </c>
      <c r="AM1480" s="41">
        <f t="shared" si="4910"/>
        <v>452.7</v>
      </c>
      <c r="AN1480" s="41">
        <f t="shared" si="4910"/>
        <v>0</v>
      </c>
      <c r="AO1480" s="14">
        <f t="shared" si="4910"/>
        <v>317.41611</v>
      </c>
      <c r="AP1480" s="42">
        <f t="shared" si="4910"/>
        <v>452.7</v>
      </c>
      <c r="AQ1480" s="42">
        <f t="shared" si="4910"/>
        <v>0</v>
      </c>
      <c r="AR1480" s="42">
        <f t="shared" si="4910"/>
        <v>0</v>
      </c>
      <c r="AS1480" s="42">
        <f t="shared" si="4910"/>
        <v>0</v>
      </c>
      <c r="AT1480" s="42">
        <f t="shared" si="4910"/>
        <v>0</v>
      </c>
      <c r="AU1480" s="42">
        <f t="shared" si="4789"/>
        <v>452.7</v>
      </c>
      <c r="AV1480" s="42">
        <f t="shared" si="4790"/>
        <v>0</v>
      </c>
      <c r="AW1480" s="42">
        <f t="shared" si="4791"/>
        <v>452.7</v>
      </c>
      <c r="AX1480" s="42">
        <f t="shared" si="4792"/>
        <v>452.7</v>
      </c>
      <c r="AY1480" s="42">
        <f t="shared" si="4793"/>
        <v>452.7</v>
      </c>
      <c r="AZ1480" s="42">
        <f>AZ1481</f>
        <v>0</v>
      </c>
      <c r="BA1480" s="43">
        <f t="shared" si="4794"/>
        <v>100</v>
      </c>
      <c r="BB1480" s="20"/>
    </row>
    <row r="1481" spans="2:54" ht="31.2" x14ac:dyDescent="0.3">
      <c r="B1481" s="38" t="s">
        <v>566</v>
      </c>
      <c r="C1481" s="38" t="s">
        <v>94</v>
      </c>
      <c r="D1481" s="38" t="s">
        <v>172</v>
      </c>
      <c r="E1481" s="39" t="str">
        <f t="shared" si="4786"/>
        <v>0314</v>
      </c>
      <c r="F1481" s="38" t="s">
        <v>174</v>
      </c>
      <c r="G1481" s="38" t="s">
        <v>54</v>
      </c>
      <c r="H1481" s="40" t="s">
        <v>55</v>
      </c>
      <c r="I1481" s="18">
        <v>452.7</v>
      </c>
      <c r="J1481" s="18">
        <v>452.7</v>
      </c>
      <c r="K1481" s="18">
        <v>452.7</v>
      </c>
      <c r="L1481" s="18"/>
      <c r="M1481" s="18"/>
      <c r="N1481" s="18"/>
      <c r="O1481" s="18">
        <v>0</v>
      </c>
      <c r="P1481" s="18">
        <v>0</v>
      </c>
      <c r="Q1481" s="18">
        <v>0</v>
      </c>
      <c r="R1481" s="18">
        <v>0</v>
      </c>
      <c r="S1481" s="18"/>
      <c r="T1481" s="18">
        <f t="shared" si="4784"/>
        <v>452.7</v>
      </c>
      <c r="U1481" s="18">
        <f t="shared" si="4863"/>
        <v>452.7</v>
      </c>
      <c r="V1481" s="18">
        <f t="shared" si="4864"/>
        <v>452.7</v>
      </c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41">
        <v>452.7</v>
      </c>
      <c r="AG1481" s="41"/>
      <c r="AH1481" s="41">
        <f>AF1481</f>
        <v>452.7</v>
      </c>
      <c r="AI1481" s="41">
        <f>AG1481</f>
        <v>0</v>
      </c>
      <c r="AJ1481" s="41">
        <v>0</v>
      </c>
      <c r="AK1481" s="41">
        <v>0</v>
      </c>
      <c r="AL1481" s="41">
        <v>452.7</v>
      </c>
      <c r="AM1481" s="41">
        <f>AL1481</f>
        <v>452.7</v>
      </c>
      <c r="AN1481" s="41">
        <v>0</v>
      </c>
      <c r="AO1481" s="42">
        <v>317.41611</v>
      </c>
      <c r="AP1481" s="42">
        <v>452.7</v>
      </c>
      <c r="AQ1481" s="42">
        <v>0</v>
      </c>
      <c r="AR1481" s="42">
        <v>0</v>
      </c>
      <c r="AS1481" s="42">
        <v>0</v>
      </c>
      <c r="AT1481" s="42">
        <v>0</v>
      </c>
      <c r="AU1481" s="42">
        <f t="shared" si="4789"/>
        <v>452.7</v>
      </c>
      <c r="AV1481" s="42">
        <f t="shared" si="4790"/>
        <v>0</v>
      </c>
      <c r="AW1481" s="42">
        <f t="shared" si="4791"/>
        <v>452.7</v>
      </c>
      <c r="AX1481" s="42">
        <f t="shared" si="4792"/>
        <v>452.7</v>
      </c>
      <c r="AY1481" s="42">
        <f t="shared" si="4793"/>
        <v>452.7</v>
      </c>
      <c r="AZ1481" s="42"/>
      <c r="BA1481" s="43">
        <f t="shared" si="4794"/>
        <v>100</v>
      </c>
      <c r="BB1481" s="44"/>
    </row>
    <row r="1482" spans="2:54" ht="46.8" x14ac:dyDescent="0.3">
      <c r="B1482" s="38" t="s">
        <v>566</v>
      </c>
      <c r="C1482" s="38" t="s">
        <v>94</v>
      </c>
      <c r="D1482" s="38" t="s">
        <v>172</v>
      </c>
      <c r="E1482" s="39" t="str">
        <f t="shared" si="4786"/>
        <v>0314</v>
      </c>
      <c r="F1482" s="38" t="s">
        <v>507</v>
      </c>
      <c r="G1482" s="39"/>
      <c r="H1482" s="40" t="s">
        <v>508</v>
      </c>
      <c r="I1482" s="18">
        <f t="shared" ref="I1482:S1482" si="4911">I1483+I1484</f>
        <v>1333.3</v>
      </c>
      <c r="J1482" s="18">
        <f t="shared" si="4911"/>
        <v>1424.5</v>
      </c>
      <c r="K1482" s="18">
        <f t="shared" si="4911"/>
        <v>1424.5</v>
      </c>
      <c r="L1482" s="18">
        <f t="shared" si="4911"/>
        <v>0</v>
      </c>
      <c r="M1482" s="18">
        <f t="shared" si="4911"/>
        <v>0</v>
      </c>
      <c r="N1482" s="18">
        <f t="shared" si="4911"/>
        <v>0</v>
      </c>
      <c r="O1482" s="18">
        <f t="shared" si="4911"/>
        <v>0</v>
      </c>
      <c r="P1482" s="18">
        <f t="shared" si="4911"/>
        <v>0</v>
      </c>
      <c r="Q1482" s="18">
        <f t="shared" si="4911"/>
        <v>0</v>
      </c>
      <c r="R1482" s="18">
        <f t="shared" si="4911"/>
        <v>0</v>
      </c>
      <c r="S1482" s="18">
        <f t="shared" si="4911"/>
        <v>0</v>
      </c>
      <c r="T1482" s="18">
        <f t="shared" si="4784"/>
        <v>1333.3</v>
      </c>
      <c r="U1482" s="18">
        <f t="shared" si="4863"/>
        <v>1424.5</v>
      </c>
      <c r="V1482" s="18">
        <f t="shared" si="4864"/>
        <v>1424.5</v>
      </c>
      <c r="W1482" s="18">
        <f t="shared" ref="W1482:AT1482" si="4912">W1483+W1484</f>
        <v>0</v>
      </c>
      <c r="X1482" s="18">
        <f t="shared" si="4912"/>
        <v>0</v>
      </c>
      <c r="Y1482" s="18">
        <f t="shared" si="4912"/>
        <v>0</v>
      </c>
      <c r="Z1482" s="18">
        <f t="shared" si="4912"/>
        <v>0</v>
      </c>
      <c r="AA1482" s="18">
        <f t="shared" si="4912"/>
        <v>0</v>
      </c>
      <c r="AB1482" s="18">
        <f t="shared" si="4912"/>
        <v>0</v>
      </c>
      <c r="AC1482" s="18">
        <f t="shared" si="4912"/>
        <v>0</v>
      </c>
      <c r="AD1482" s="18">
        <f t="shared" si="4912"/>
        <v>0</v>
      </c>
      <c r="AE1482" s="18">
        <f t="shared" si="4912"/>
        <v>0</v>
      </c>
      <c r="AF1482" s="41">
        <f t="shared" si="4912"/>
        <v>1504.566</v>
      </c>
      <c r="AG1482" s="41">
        <f t="shared" si="4912"/>
        <v>0</v>
      </c>
      <c r="AH1482" s="41">
        <f t="shared" si="4912"/>
        <v>1504.566</v>
      </c>
      <c r="AI1482" s="41">
        <f t="shared" si="4912"/>
        <v>0</v>
      </c>
      <c r="AJ1482" s="41">
        <f t="shared" si="4912"/>
        <v>0</v>
      </c>
      <c r="AK1482" s="41">
        <f t="shared" si="4912"/>
        <v>0</v>
      </c>
      <c r="AL1482" s="41">
        <f t="shared" si="4912"/>
        <v>1504.566</v>
      </c>
      <c r="AM1482" s="41">
        <f t="shared" si="4912"/>
        <v>1504.566</v>
      </c>
      <c r="AN1482" s="41">
        <f t="shared" si="4912"/>
        <v>0</v>
      </c>
      <c r="AO1482" s="14">
        <f t="shared" si="4912"/>
        <v>931.57841000000008</v>
      </c>
      <c r="AP1482" s="42">
        <f t="shared" si="4912"/>
        <v>1504.566</v>
      </c>
      <c r="AQ1482" s="42">
        <f t="shared" si="4912"/>
        <v>0</v>
      </c>
      <c r="AR1482" s="42">
        <f t="shared" si="4912"/>
        <v>0</v>
      </c>
      <c r="AS1482" s="42">
        <f t="shared" si="4912"/>
        <v>0</v>
      </c>
      <c r="AT1482" s="42">
        <f t="shared" si="4912"/>
        <v>0</v>
      </c>
      <c r="AU1482" s="42">
        <f t="shared" si="4789"/>
        <v>1504.566</v>
      </c>
      <c r="AV1482" s="42">
        <f t="shared" si="4790"/>
        <v>-171.26600000000008</v>
      </c>
      <c r="AW1482" s="42">
        <f t="shared" si="4791"/>
        <v>1333.3</v>
      </c>
      <c r="AX1482" s="42">
        <f t="shared" si="4792"/>
        <v>1424.5</v>
      </c>
      <c r="AY1482" s="42">
        <f t="shared" si="4793"/>
        <v>1424.5</v>
      </c>
      <c r="AZ1482" s="42">
        <f>AZ1483+AZ1484</f>
        <v>0</v>
      </c>
      <c r="BA1482" s="43">
        <f t="shared" si="4794"/>
        <v>100</v>
      </c>
      <c r="BB1482" s="20"/>
    </row>
    <row r="1483" spans="2:54" ht="78" x14ac:dyDescent="0.3">
      <c r="B1483" s="38" t="s">
        <v>566</v>
      </c>
      <c r="C1483" s="38" t="s">
        <v>94</v>
      </c>
      <c r="D1483" s="38" t="s">
        <v>172</v>
      </c>
      <c r="E1483" s="39" t="str">
        <f t="shared" si="4786"/>
        <v>0314</v>
      </c>
      <c r="F1483" s="38" t="s">
        <v>507</v>
      </c>
      <c r="G1483" s="38" t="s">
        <v>66</v>
      </c>
      <c r="H1483" s="40" t="s">
        <v>67</v>
      </c>
      <c r="I1483" s="18">
        <v>1048.8</v>
      </c>
      <c r="J1483" s="18">
        <v>1140</v>
      </c>
      <c r="K1483" s="18">
        <v>1140</v>
      </c>
      <c r="L1483" s="18"/>
      <c r="M1483" s="18"/>
      <c r="N1483" s="18"/>
      <c r="O1483" s="18">
        <v>0</v>
      </c>
      <c r="P1483" s="18">
        <v>0</v>
      </c>
      <c r="Q1483" s="18">
        <v>0</v>
      </c>
      <c r="R1483" s="18">
        <v>0</v>
      </c>
      <c r="S1483" s="18"/>
      <c r="T1483" s="18">
        <f t="shared" si="4784"/>
        <v>1048.8</v>
      </c>
      <c r="U1483" s="18">
        <f t="shared" si="4863"/>
        <v>1140</v>
      </c>
      <c r="V1483" s="18">
        <f t="shared" si="4864"/>
        <v>1140</v>
      </c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41">
        <v>1205.9961000000001</v>
      </c>
      <c r="AG1483" s="41"/>
      <c r="AH1483" s="41">
        <f t="shared" ref="AH1483:AH1484" si="4913">AF1483</f>
        <v>1205.9961000000001</v>
      </c>
      <c r="AI1483" s="41">
        <f t="shared" ref="AI1483:AI1484" si="4914">AG1483</f>
        <v>0</v>
      </c>
      <c r="AJ1483" s="41">
        <v>0</v>
      </c>
      <c r="AK1483" s="41">
        <v>0</v>
      </c>
      <c r="AL1483" s="41">
        <v>1205.9961000000001</v>
      </c>
      <c r="AM1483" s="41">
        <f t="shared" ref="AM1483:AM1484" si="4915">AL1483</f>
        <v>1205.9961000000001</v>
      </c>
      <c r="AN1483" s="41">
        <v>0</v>
      </c>
      <c r="AO1483" s="42">
        <v>766.91551000000004</v>
      </c>
      <c r="AP1483" s="42">
        <v>1120.066</v>
      </c>
      <c r="AQ1483" s="42">
        <v>0</v>
      </c>
      <c r="AR1483" s="42">
        <v>0</v>
      </c>
      <c r="AS1483" s="42">
        <v>0</v>
      </c>
      <c r="AT1483" s="42">
        <v>0</v>
      </c>
      <c r="AU1483" s="42">
        <f t="shared" si="4789"/>
        <v>1120.066</v>
      </c>
      <c r="AV1483" s="42">
        <f t="shared" si="4790"/>
        <v>-71.266000000000076</v>
      </c>
      <c r="AW1483" s="42">
        <f t="shared" si="4791"/>
        <v>1048.8</v>
      </c>
      <c r="AX1483" s="42">
        <f t="shared" si="4792"/>
        <v>1140</v>
      </c>
      <c r="AY1483" s="42">
        <f t="shared" si="4793"/>
        <v>1140</v>
      </c>
      <c r="AZ1483" s="42"/>
      <c r="BA1483" s="43">
        <f t="shared" si="4794"/>
        <v>100</v>
      </c>
      <c r="BB1483" s="44"/>
    </row>
    <row r="1484" spans="2:54" ht="31.2" x14ac:dyDescent="0.3">
      <c r="B1484" s="38" t="s">
        <v>566</v>
      </c>
      <c r="C1484" s="38" t="s">
        <v>94</v>
      </c>
      <c r="D1484" s="38" t="s">
        <v>172</v>
      </c>
      <c r="E1484" s="39" t="str">
        <f t="shared" si="4786"/>
        <v>0314</v>
      </c>
      <c r="F1484" s="38" t="s">
        <v>507</v>
      </c>
      <c r="G1484" s="38" t="s">
        <v>54</v>
      </c>
      <c r="H1484" s="40" t="s">
        <v>55</v>
      </c>
      <c r="I1484" s="18">
        <v>284.5</v>
      </c>
      <c r="J1484" s="18">
        <v>284.5</v>
      </c>
      <c r="K1484" s="18">
        <v>284.5</v>
      </c>
      <c r="L1484" s="18"/>
      <c r="M1484" s="18"/>
      <c r="N1484" s="18"/>
      <c r="O1484" s="18">
        <v>0</v>
      </c>
      <c r="P1484" s="18">
        <v>0</v>
      </c>
      <c r="Q1484" s="18">
        <v>0</v>
      </c>
      <c r="R1484" s="18">
        <v>0</v>
      </c>
      <c r="S1484" s="18"/>
      <c r="T1484" s="18">
        <f t="shared" si="4784"/>
        <v>284.5</v>
      </c>
      <c r="U1484" s="18">
        <f t="shared" si="4863"/>
        <v>284.5</v>
      </c>
      <c r="V1484" s="18">
        <f t="shared" si="4864"/>
        <v>284.5</v>
      </c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41">
        <v>298.56990000000002</v>
      </c>
      <c r="AG1484" s="41"/>
      <c r="AH1484" s="41">
        <f t="shared" si="4913"/>
        <v>298.56990000000002</v>
      </c>
      <c r="AI1484" s="41">
        <f t="shared" si="4914"/>
        <v>0</v>
      </c>
      <c r="AJ1484" s="41">
        <v>0</v>
      </c>
      <c r="AK1484" s="41">
        <v>0</v>
      </c>
      <c r="AL1484" s="41">
        <v>298.56990000000002</v>
      </c>
      <c r="AM1484" s="41">
        <f t="shared" si="4915"/>
        <v>298.56990000000002</v>
      </c>
      <c r="AN1484" s="41">
        <v>0</v>
      </c>
      <c r="AO1484" s="14">
        <v>164.66290000000001</v>
      </c>
      <c r="AP1484" s="42">
        <v>384.5</v>
      </c>
      <c r="AQ1484" s="42">
        <v>0</v>
      </c>
      <c r="AR1484" s="42">
        <v>0</v>
      </c>
      <c r="AS1484" s="42">
        <v>0</v>
      </c>
      <c r="AT1484" s="42">
        <v>0</v>
      </c>
      <c r="AU1484" s="42">
        <f t="shared" si="4789"/>
        <v>384.5</v>
      </c>
      <c r="AV1484" s="42">
        <f t="shared" si="4790"/>
        <v>-100</v>
      </c>
      <c r="AW1484" s="42">
        <f t="shared" si="4791"/>
        <v>284.5</v>
      </c>
      <c r="AX1484" s="42">
        <f t="shared" si="4792"/>
        <v>284.5</v>
      </c>
      <c r="AY1484" s="42">
        <f t="shared" si="4793"/>
        <v>284.5</v>
      </c>
      <c r="AZ1484" s="42"/>
      <c r="BA1484" s="43">
        <f t="shared" si="4794"/>
        <v>100</v>
      </c>
      <c r="BB1484" s="44"/>
    </row>
    <row r="1485" spans="2:54" s="21" customFormat="1" x14ac:dyDescent="0.3">
      <c r="B1485" s="22" t="s">
        <v>566</v>
      </c>
      <c r="C1485" s="22" t="s">
        <v>84</v>
      </c>
      <c r="D1485" s="22"/>
      <c r="E1485" s="23" t="str">
        <f t="shared" si="4786"/>
        <v>04</v>
      </c>
      <c r="F1485" s="22"/>
      <c r="G1485" s="22"/>
      <c r="H1485" s="24" t="s">
        <v>85</v>
      </c>
      <c r="I1485" s="25">
        <f t="shared" ref="I1485:S1485" si="4916">I1510+I1486</f>
        <v>18569.000000000004</v>
      </c>
      <c r="J1485" s="25">
        <f t="shared" si="4916"/>
        <v>18410.300000000003</v>
      </c>
      <c r="K1485" s="25">
        <f t="shared" si="4916"/>
        <v>18410.300000000003</v>
      </c>
      <c r="L1485" s="25">
        <f t="shared" si="4916"/>
        <v>0</v>
      </c>
      <c r="M1485" s="25">
        <f t="shared" si="4916"/>
        <v>0</v>
      </c>
      <c r="N1485" s="25">
        <f t="shared" si="4916"/>
        <v>0</v>
      </c>
      <c r="O1485" s="25">
        <f t="shared" si="4916"/>
        <v>0</v>
      </c>
      <c r="P1485" s="25">
        <f t="shared" si="4916"/>
        <v>157</v>
      </c>
      <c r="Q1485" s="25">
        <f t="shared" si="4916"/>
        <v>667.84800000000007</v>
      </c>
      <c r="R1485" s="25">
        <f t="shared" si="4916"/>
        <v>268.79999999999995</v>
      </c>
      <c r="S1485" s="25">
        <f t="shared" si="4916"/>
        <v>0.93549000000000004</v>
      </c>
      <c r="T1485" s="25">
        <f t="shared" si="4784"/>
        <v>19663.583490000005</v>
      </c>
      <c r="U1485" s="25">
        <f t="shared" si="4863"/>
        <v>18410.300000000003</v>
      </c>
      <c r="V1485" s="25">
        <f t="shared" si="4864"/>
        <v>18410.300000000003</v>
      </c>
      <c r="W1485" s="25">
        <f t="shared" ref="W1485:AT1485" si="4917">W1510+W1486</f>
        <v>0</v>
      </c>
      <c r="X1485" s="25">
        <f t="shared" si="4917"/>
        <v>0</v>
      </c>
      <c r="Y1485" s="25">
        <f t="shared" si="4917"/>
        <v>0</v>
      </c>
      <c r="Z1485" s="25">
        <f t="shared" si="4917"/>
        <v>0.93549000000000004</v>
      </c>
      <c r="AA1485" s="25">
        <f t="shared" si="4917"/>
        <v>0</v>
      </c>
      <c r="AB1485" s="25">
        <f t="shared" si="4917"/>
        <v>0</v>
      </c>
      <c r="AC1485" s="25">
        <f t="shared" si="4917"/>
        <v>0</v>
      </c>
      <c r="AD1485" s="25">
        <f t="shared" si="4917"/>
        <v>0</v>
      </c>
      <c r="AE1485" s="25">
        <f t="shared" si="4917"/>
        <v>0</v>
      </c>
      <c r="AF1485" s="26">
        <f t="shared" si="4917"/>
        <v>46041.298000000003</v>
      </c>
      <c r="AG1485" s="26">
        <f t="shared" si="4917"/>
        <v>0</v>
      </c>
      <c r="AH1485" s="26">
        <f t="shared" si="4917"/>
        <v>0</v>
      </c>
      <c r="AI1485" s="26">
        <f t="shared" si="4917"/>
        <v>0</v>
      </c>
      <c r="AJ1485" s="26">
        <f t="shared" si="4917"/>
        <v>0</v>
      </c>
      <c r="AK1485" s="26">
        <f t="shared" si="4917"/>
        <v>0</v>
      </c>
      <c r="AL1485" s="26">
        <f t="shared" si="4917"/>
        <v>45017.455710000002</v>
      </c>
      <c r="AM1485" s="26">
        <f t="shared" si="4917"/>
        <v>0</v>
      </c>
      <c r="AN1485" s="26">
        <f t="shared" si="4917"/>
        <v>0</v>
      </c>
      <c r="AO1485" s="27">
        <f t="shared" si="4917"/>
        <v>12696.881219999999</v>
      </c>
      <c r="AP1485" s="27">
        <f t="shared" si="4917"/>
        <v>47196.255120000002</v>
      </c>
      <c r="AQ1485" s="27">
        <f t="shared" si="4917"/>
        <v>0</v>
      </c>
      <c r="AR1485" s="27">
        <f t="shared" si="4917"/>
        <v>0</v>
      </c>
      <c r="AS1485" s="27">
        <f t="shared" si="4917"/>
        <v>0</v>
      </c>
      <c r="AT1485" s="27">
        <f t="shared" si="4917"/>
        <v>0</v>
      </c>
      <c r="AU1485" s="27">
        <f t="shared" si="4789"/>
        <v>47196.255120000002</v>
      </c>
      <c r="AV1485" s="27">
        <f t="shared" si="4790"/>
        <v>-27532.671629999997</v>
      </c>
      <c r="AW1485" s="27">
        <f t="shared" si="4791"/>
        <v>19664.518980000004</v>
      </c>
      <c r="AX1485" s="27">
        <f t="shared" si="4792"/>
        <v>18410.300000000003</v>
      </c>
      <c r="AY1485" s="27">
        <f t="shared" si="4793"/>
        <v>18410.300000000003</v>
      </c>
      <c r="AZ1485" s="27">
        <f>AZ1510+AZ1486</f>
        <v>0</v>
      </c>
      <c r="BA1485" s="28">
        <f t="shared" si="4794"/>
        <v>97.776252333285655</v>
      </c>
      <c r="BB1485" s="20"/>
    </row>
    <row r="1486" spans="2:54" s="30" customFormat="1" x14ac:dyDescent="0.3">
      <c r="B1486" s="31" t="s">
        <v>566</v>
      </c>
      <c r="C1486" s="31" t="s">
        <v>84</v>
      </c>
      <c r="D1486" s="31" t="s">
        <v>86</v>
      </c>
      <c r="E1486" s="29" t="str">
        <f t="shared" si="4786"/>
        <v>0409</v>
      </c>
      <c r="F1486" s="31"/>
      <c r="G1486" s="31"/>
      <c r="H1486" s="32" t="s">
        <v>87</v>
      </c>
      <c r="I1486" s="33">
        <f t="shared" ref="I1486:N1486" si="4918">I1487+I1495</f>
        <v>16751.600000000002</v>
      </c>
      <c r="J1486" s="33">
        <f t="shared" si="4918"/>
        <v>16751.600000000002</v>
      </c>
      <c r="K1486" s="33">
        <f t="shared" si="4918"/>
        <v>16751.600000000002</v>
      </c>
      <c r="L1486" s="33">
        <f t="shared" si="4918"/>
        <v>0</v>
      </c>
      <c r="M1486" s="33">
        <f t="shared" si="4918"/>
        <v>0</v>
      </c>
      <c r="N1486" s="33">
        <f t="shared" si="4918"/>
        <v>0</v>
      </c>
      <c r="O1486" s="33">
        <f>O1487+O1495+O1504</f>
        <v>0</v>
      </c>
      <c r="P1486" s="33">
        <f>P1487+P1495+P1504</f>
        <v>157</v>
      </c>
      <c r="Q1486" s="33">
        <f>Q1487+Q1495+Q1504</f>
        <v>-981.06100000000004</v>
      </c>
      <c r="R1486" s="33">
        <f>R1487+R1495+R1504</f>
        <v>-541.96100000000001</v>
      </c>
      <c r="S1486" s="33">
        <f>S1487+S1495+S1504</f>
        <v>0.93549000000000004</v>
      </c>
      <c r="T1486" s="33">
        <f t="shared" si="4784"/>
        <v>15386.513490000003</v>
      </c>
      <c r="U1486" s="33">
        <f t="shared" si="4863"/>
        <v>16751.600000000002</v>
      </c>
      <c r="V1486" s="33">
        <f t="shared" si="4864"/>
        <v>16751.600000000002</v>
      </c>
      <c r="W1486" s="33">
        <f t="shared" ref="W1486:AT1486" si="4919">W1487+W1495+W1504</f>
        <v>0</v>
      </c>
      <c r="X1486" s="33">
        <f t="shared" si="4919"/>
        <v>0</v>
      </c>
      <c r="Y1486" s="33">
        <f t="shared" si="4919"/>
        <v>0</v>
      </c>
      <c r="Z1486" s="33">
        <f t="shared" si="4919"/>
        <v>0.93549000000000004</v>
      </c>
      <c r="AA1486" s="33">
        <f t="shared" si="4919"/>
        <v>0</v>
      </c>
      <c r="AB1486" s="33">
        <f t="shared" si="4919"/>
        <v>0</v>
      </c>
      <c r="AC1486" s="33">
        <f t="shared" si="4919"/>
        <v>0</v>
      </c>
      <c r="AD1486" s="33">
        <f t="shared" si="4919"/>
        <v>0</v>
      </c>
      <c r="AE1486" s="33">
        <f t="shared" si="4919"/>
        <v>0</v>
      </c>
      <c r="AF1486" s="34">
        <f t="shared" si="4919"/>
        <v>42039.188930000004</v>
      </c>
      <c r="AG1486" s="34">
        <f t="shared" si="4919"/>
        <v>0</v>
      </c>
      <c r="AH1486" s="34">
        <f t="shared" si="4919"/>
        <v>0</v>
      </c>
      <c r="AI1486" s="34">
        <f t="shared" si="4919"/>
        <v>0</v>
      </c>
      <c r="AJ1486" s="34">
        <f t="shared" si="4919"/>
        <v>0</v>
      </c>
      <c r="AK1486" s="34">
        <f t="shared" si="4919"/>
        <v>0</v>
      </c>
      <c r="AL1486" s="34">
        <f t="shared" si="4919"/>
        <v>41307.627410000001</v>
      </c>
      <c r="AM1486" s="34">
        <f t="shared" si="4919"/>
        <v>0</v>
      </c>
      <c r="AN1486" s="34">
        <f t="shared" si="4919"/>
        <v>0</v>
      </c>
      <c r="AO1486" s="35">
        <f t="shared" si="4919"/>
        <v>9847.1015299999999</v>
      </c>
      <c r="AP1486" s="36">
        <f t="shared" si="4919"/>
        <v>42111.74005</v>
      </c>
      <c r="AQ1486" s="36">
        <f t="shared" si="4919"/>
        <v>0</v>
      </c>
      <c r="AR1486" s="36">
        <f t="shared" si="4919"/>
        <v>0</v>
      </c>
      <c r="AS1486" s="36">
        <f t="shared" si="4919"/>
        <v>0</v>
      </c>
      <c r="AT1486" s="36">
        <f t="shared" si="4919"/>
        <v>0</v>
      </c>
      <c r="AU1486" s="36">
        <f t="shared" si="4789"/>
        <v>42111.74005</v>
      </c>
      <c r="AV1486" s="36">
        <f t="shared" si="4790"/>
        <v>-26725.226559999996</v>
      </c>
      <c r="AW1486" s="36">
        <f t="shared" si="4791"/>
        <v>15387.448980000003</v>
      </c>
      <c r="AX1486" s="36">
        <f t="shared" si="4792"/>
        <v>16751.600000000002</v>
      </c>
      <c r="AY1486" s="36">
        <f t="shared" si="4793"/>
        <v>16751.600000000002</v>
      </c>
      <c r="AZ1486" s="36">
        <f>AZ1487+AZ1495+AZ1504</f>
        <v>0</v>
      </c>
      <c r="BA1486" s="37">
        <f t="shared" si="4794"/>
        <v>98.259810575275054</v>
      </c>
      <c r="BB1486" s="20"/>
    </row>
    <row r="1487" spans="2:54" ht="31.2" x14ac:dyDescent="0.3">
      <c r="B1487" s="38" t="s">
        <v>566</v>
      </c>
      <c r="C1487" s="38" t="s">
        <v>84</v>
      </c>
      <c r="D1487" s="38" t="s">
        <v>86</v>
      </c>
      <c r="E1487" s="39" t="str">
        <f t="shared" si="4786"/>
        <v>0409</v>
      </c>
      <c r="F1487" s="38" t="s">
        <v>96</v>
      </c>
      <c r="G1487" s="39"/>
      <c r="H1487" s="40" t="s">
        <v>97</v>
      </c>
      <c r="I1487" s="18">
        <f t="shared" ref="I1487:I1496" si="4920">I1488</f>
        <v>2054.9</v>
      </c>
      <c r="J1487" s="18">
        <f t="shared" ref="J1487:J1496" si="4921">J1488</f>
        <v>2054.9</v>
      </c>
      <c r="K1487" s="18">
        <f t="shared" ref="K1487:K1496" si="4922">K1488</f>
        <v>2054.9</v>
      </c>
      <c r="L1487" s="18">
        <f t="shared" ref="L1487:L1496" si="4923">L1488</f>
        <v>0</v>
      </c>
      <c r="M1487" s="18">
        <f t="shared" ref="M1487:M1496" si="4924">M1488</f>
        <v>0</v>
      </c>
      <c r="N1487" s="18">
        <f t="shared" ref="N1487:N1496" si="4925">N1488</f>
        <v>0</v>
      </c>
      <c r="O1487" s="18">
        <f>O1488</f>
        <v>0</v>
      </c>
      <c r="P1487" s="18">
        <f>P1488</f>
        <v>157</v>
      </c>
      <c r="Q1487" s="18">
        <f>Q1488</f>
        <v>-981.06100000000004</v>
      </c>
      <c r="R1487" s="18">
        <f>R1488</f>
        <v>-541.96100000000001</v>
      </c>
      <c r="S1487" s="18">
        <f>S1488</f>
        <v>0</v>
      </c>
      <c r="T1487" s="18">
        <f t="shared" si="4784"/>
        <v>688.87800000000004</v>
      </c>
      <c r="U1487" s="18">
        <f t="shared" si="4863"/>
        <v>2054.9</v>
      </c>
      <c r="V1487" s="18">
        <f t="shared" si="4864"/>
        <v>2054.9</v>
      </c>
      <c r="W1487" s="18">
        <f t="shared" ref="W1487:W1496" si="4926">W1488</f>
        <v>0</v>
      </c>
      <c r="X1487" s="18">
        <f t="shared" ref="X1487:X1496" si="4927">X1488</f>
        <v>0</v>
      </c>
      <c r="Y1487" s="18">
        <f t="shared" ref="Y1487:Y1496" si="4928">Y1488</f>
        <v>0</v>
      </c>
      <c r="Z1487" s="18">
        <f t="shared" ref="Z1487:Z1496" si="4929">Z1488</f>
        <v>0</v>
      </c>
      <c r="AA1487" s="18">
        <f t="shared" ref="AA1487:AA1496" si="4930">AA1488</f>
        <v>0</v>
      </c>
      <c r="AB1487" s="18">
        <f t="shared" ref="AB1487:AB1496" si="4931">AB1488</f>
        <v>0</v>
      </c>
      <c r="AC1487" s="18">
        <f t="shared" ref="AC1487:AC1496" si="4932">AC1488</f>
        <v>0</v>
      </c>
      <c r="AD1487" s="18">
        <f t="shared" ref="AD1487:AD1496" si="4933">AD1488</f>
        <v>0</v>
      </c>
      <c r="AE1487" s="18">
        <f t="shared" ref="AE1487:AE1496" si="4934">AE1488</f>
        <v>0</v>
      </c>
      <c r="AF1487" s="41">
        <f t="shared" ref="AF1487:AT1487" si="4935">AF1488</f>
        <v>557.04801999999995</v>
      </c>
      <c r="AG1487" s="41">
        <f t="shared" si="4935"/>
        <v>0</v>
      </c>
      <c r="AH1487" s="41">
        <f t="shared" si="4935"/>
        <v>0</v>
      </c>
      <c r="AI1487" s="41">
        <f t="shared" si="4935"/>
        <v>0</v>
      </c>
      <c r="AJ1487" s="41">
        <f t="shared" si="4935"/>
        <v>0</v>
      </c>
      <c r="AK1487" s="41">
        <f t="shared" si="4935"/>
        <v>0</v>
      </c>
      <c r="AL1487" s="41">
        <f t="shared" si="4935"/>
        <v>341.23</v>
      </c>
      <c r="AM1487" s="41">
        <f t="shared" si="4935"/>
        <v>0</v>
      </c>
      <c r="AN1487" s="41">
        <f t="shared" si="4935"/>
        <v>0</v>
      </c>
      <c r="AO1487" s="42">
        <f t="shared" si="4935"/>
        <v>184.23</v>
      </c>
      <c r="AP1487" s="42">
        <f t="shared" si="4935"/>
        <v>557.04801999999995</v>
      </c>
      <c r="AQ1487" s="42">
        <f t="shared" si="4935"/>
        <v>0</v>
      </c>
      <c r="AR1487" s="42">
        <f t="shared" si="4935"/>
        <v>0</v>
      </c>
      <c r="AS1487" s="42">
        <f t="shared" si="4935"/>
        <v>0</v>
      </c>
      <c r="AT1487" s="42">
        <f t="shared" si="4935"/>
        <v>0</v>
      </c>
      <c r="AU1487" s="42">
        <f t="shared" si="4789"/>
        <v>557.04801999999995</v>
      </c>
      <c r="AV1487" s="42">
        <f t="shared" si="4790"/>
        <v>131.82998000000009</v>
      </c>
      <c r="AW1487" s="42">
        <f t="shared" si="4791"/>
        <v>688.87800000000004</v>
      </c>
      <c r="AX1487" s="42">
        <f t="shared" si="4792"/>
        <v>2054.9</v>
      </c>
      <c r="AY1487" s="42">
        <f t="shared" si="4793"/>
        <v>2054.9</v>
      </c>
      <c r="AZ1487" s="42">
        <f t="shared" ref="AZ1487:AZ1496" si="4936">AZ1488</f>
        <v>0</v>
      </c>
      <c r="BA1487" s="43">
        <f t="shared" si="4794"/>
        <v>61.256837426690801</v>
      </c>
      <c r="BB1487" s="20"/>
    </row>
    <row r="1488" spans="2:54" x14ac:dyDescent="0.3">
      <c r="B1488" s="38" t="s">
        <v>566</v>
      </c>
      <c r="C1488" s="38" t="s">
        <v>84</v>
      </c>
      <c r="D1488" s="38" t="s">
        <v>86</v>
      </c>
      <c r="E1488" s="39" t="str">
        <f t="shared" si="4786"/>
        <v>0409</v>
      </c>
      <c r="F1488" s="38" t="s">
        <v>98</v>
      </c>
      <c r="G1488" s="39"/>
      <c r="H1488" s="40" t="s">
        <v>49</v>
      </c>
      <c r="I1488" s="18">
        <f t="shared" si="4920"/>
        <v>2054.9</v>
      </c>
      <c r="J1488" s="18">
        <f t="shared" si="4921"/>
        <v>2054.9</v>
      </c>
      <c r="K1488" s="18">
        <f t="shared" si="4922"/>
        <v>2054.9</v>
      </c>
      <c r="L1488" s="18">
        <f t="shared" si="4923"/>
        <v>0</v>
      </c>
      <c r="M1488" s="18">
        <f t="shared" si="4924"/>
        <v>0</v>
      </c>
      <c r="N1488" s="18">
        <f t="shared" si="4925"/>
        <v>0</v>
      </c>
      <c r="O1488" s="18">
        <f>O1489+O1492</f>
        <v>0</v>
      </c>
      <c r="P1488" s="18">
        <f>P1489+P1492</f>
        <v>157</v>
      </c>
      <c r="Q1488" s="18">
        <f>Q1489+Q1492</f>
        <v>-981.06100000000004</v>
      </c>
      <c r="R1488" s="18">
        <f>R1489+R1492</f>
        <v>-541.96100000000001</v>
      </c>
      <c r="S1488" s="18">
        <f>S1489+S1492</f>
        <v>0</v>
      </c>
      <c r="T1488" s="18">
        <f t="shared" si="4784"/>
        <v>688.87800000000004</v>
      </c>
      <c r="U1488" s="18">
        <f t="shared" si="4863"/>
        <v>2054.9</v>
      </c>
      <c r="V1488" s="18">
        <f t="shared" si="4864"/>
        <v>2054.9</v>
      </c>
      <c r="W1488" s="18">
        <f t="shared" si="4926"/>
        <v>0</v>
      </c>
      <c r="X1488" s="18">
        <f t="shared" si="4927"/>
        <v>0</v>
      </c>
      <c r="Y1488" s="18">
        <f t="shared" si="4928"/>
        <v>0</v>
      </c>
      <c r="Z1488" s="18">
        <f t="shared" si="4929"/>
        <v>0</v>
      </c>
      <c r="AA1488" s="18">
        <f t="shared" si="4930"/>
        <v>0</v>
      </c>
      <c r="AB1488" s="18">
        <f t="shared" si="4931"/>
        <v>0</v>
      </c>
      <c r="AC1488" s="18">
        <f t="shared" si="4932"/>
        <v>0</v>
      </c>
      <c r="AD1488" s="18">
        <f t="shared" si="4933"/>
        <v>0</v>
      </c>
      <c r="AE1488" s="18">
        <f t="shared" si="4934"/>
        <v>0</v>
      </c>
      <c r="AF1488" s="41">
        <f t="shared" ref="AF1488:AT1488" si="4937">AF1489+AF1492</f>
        <v>557.04801999999995</v>
      </c>
      <c r="AG1488" s="41">
        <f t="shared" si="4937"/>
        <v>0</v>
      </c>
      <c r="AH1488" s="41">
        <f t="shared" si="4937"/>
        <v>0</v>
      </c>
      <c r="AI1488" s="41">
        <f t="shared" si="4937"/>
        <v>0</v>
      </c>
      <c r="AJ1488" s="41">
        <f t="shared" si="4937"/>
        <v>0</v>
      </c>
      <c r="AK1488" s="41">
        <f t="shared" si="4937"/>
        <v>0</v>
      </c>
      <c r="AL1488" s="41">
        <f t="shared" si="4937"/>
        <v>341.23</v>
      </c>
      <c r="AM1488" s="41">
        <f t="shared" si="4937"/>
        <v>0</v>
      </c>
      <c r="AN1488" s="41">
        <f t="shared" si="4937"/>
        <v>0</v>
      </c>
      <c r="AO1488" s="14">
        <f t="shared" si="4937"/>
        <v>184.23</v>
      </c>
      <c r="AP1488" s="42">
        <f t="shared" si="4937"/>
        <v>557.04801999999995</v>
      </c>
      <c r="AQ1488" s="42">
        <f t="shared" si="4937"/>
        <v>0</v>
      </c>
      <c r="AR1488" s="42">
        <f t="shared" si="4937"/>
        <v>0</v>
      </c>
      <c r="AS1488" s="42">
        <f t="shared" si="4937"/>
        <v>0</v>
      </c>
      <c r="AT1488" s="42">
        <f t="shared" si="4937"/>
        <v>0</v>
      </c>
      <c r="AU1488" s="42">
        <f t="shared" si="4789"/>
        <v>557.04801999999995</v>
      </c>
      <c r="AV1488" s="42">
        <f t="shared" si="4790"/>
        <v>131.82998000000009</v>
      </c>
      <c r="AW1488" s="42">
        <f t="shared" si="4791"/>
        <v>688.87800000000004</v>
      </c>
      <c r="AX1488" s="42">
        <f t="shared" si="4792"/>
        <v>2054.9</v>
      </c>
      <c r="AY1488" s="42">
        <f t="shared" si="4793"/>
        <v>2054.9</v>
      </c>
      <c r="AZ1488" s="42">
        <f t="shared" si="4936"/>
        <v>0</v>
      </c>
      <c r="BA1488" s="43">
        <f t="shared" si="4794"/>
        <v>61.256837426690801</v>
      </c>
      <c r="BB1488" s="20"/>
    </row>
    <row r="1489" spans="2:54" ht="31.2" x14ac:dyDescent="0.3">
      <c r="B1489" s="38" t="s">
        <v>566</v>
      </c>
      <c r="C1489" s="38" t="s">
        <v>84</v>
      </c>
      <c r="D1489" s="38" t="s">
        <v>86</v>
      </c>
      <c r="E1489" s="39" t="str">
        <f t="shared" si="4786"/>
        <v>0409</v>
      </c>
      <c r="F1489" s="38" t="s">
        <v>509</v>
      </c>
      <c r="G1489" s="39"/>
      <c r="H1489" s="40" t="s">
        <v>510</v>
      </c>
      <c r="I1489" s="18">
        <f t="shared" si="4920"/>
        <v>2054.9</v>
      </c>
      <c r="J1489" s="18">
        <f t="shared" si="4921"/>
        <v>2054.9</v>
      </c>
      <c r="K1489" s="18">
        <f t="shared" si="4922"/>
        <v>2054.9</v>
      </c>
      <c r="L1489" s="18">
        <f t="shared" si="4923"/>
        <v>0</v>
      </c>
      <c r="M1489" s="18">
        <f t="shared" si="4924"/>
        <v>0</v>
      </c>
      <c r="N1489" s="18">
        <f t="shared" si="4925"/>
        <v>0</v>
      </c>
      <c r="O1489" s="18">
        <f t="shared" ref="O1489:O1496" si="4938">O1490</f>
        <v>0</v>
      </c>
      <c r="P1489" s="18">
        <f t="shared" ref="P1489:P1496" si="4939">P1490</f>
        <v>0</v>
      </c>
      <c r="Q1489" s="18">
        <f t="shared" ref="Q1489:Q1496" si="4940">Q1490</f>
        <v>-981.06100000000004</v>
      </c>
      <c r="R1489" s="18">
        <f t="shared" ref="R1489:R1496" si="4941">R1490</f>
        <v>-541.96100000000001</v>
      </c>
      <c r="S1489" s="18">
        <f t="shared" ref="S1489:S1496" si="4942">S1490</f>
        <v>0</v>
      </c>
      <c r="T1489" s="18">
        <f t="shared" si="4784"/>
        <v>531.87800000000004</v>
      </c>
      <c r="U1489" s="18">
        <f t="shared" si="4863"/>
        <v>2054.9</v>
      </c>
      <c r="V1489" s="18">
        <f t="shared" si="4864"/>
        <v>2054.9</v>
      </c>
      <c r="W1489" s="18">
        <f t="shared" si="4926"/>
        <v>0</v>
      </c>
      <c r="X1489" s="18">
        <f t="shared" si="4927"/>
        <v>0</v>
      </c>
      <c r="Y1489" s="18">
        <f t="shared" si="4928"/>
        <v>0</v>
      </c>
      <c r="Z1489" s="18">
        <f t="shared" si="4929"/>
        <v>0</v>
      </c>
      <c r="AA1489" s="18">
        <f t="shared" si="4930"/>
        <v>0</v>
      </c>
      <c r="AB1489" s="18">
        <f t="shared" si="4931"/>
        <v>0</v>
      </c>
      <c r="AC1489" s="18">
        <f t="shared" si="4932"/>
        <v>0</v>
      </c>
      <c r="AD1489" s="18">
        <f t="shared" si="4933"/>
        <v>0</v>
      </c>
      <c r="AE1489" s="18">
        <f t="shared" si="4934"/>
        <v>0</v>
      </c>
      <c r="AF1489" s="41">
        <f t="shared" ref="AF1489:AF1496" si="4943">AF1490</f>
        <v>400.04802000000001</v>
      </c>
      <c r="AG1489" s="41">
        <f t="shared" ref="AG1489:AG1496" si="4944">AG1490</f>
        <v>0</v>
      </c>
      <c r="AH1489" s="41">
        <f t="shared" ref="AH1489:AH1496" si="4945">AH1490</f>
        <v>0</v>
      </c>
      <c r="AI1489" s="41">
        <f t="shared" ref="AI1489:AI1496" si="4946">AI1490</f>
        <v>0</v>
      </c>
      <c r="AJ1489" s="41">
        <f t="shared" ref="AJ1489:AJ1496" si="4947">AJ1490</f>
        <v>0</v>
      </c>
      <c r="AK1489" s="41">
        <f t="shared" ref="AK1489:AK1496" si="4948">AK1490</f>
        <v>0</v>
      </c>
      <c r="AL1489" s="41">
        <f t="shared" ref="AL1489:AL1496" si="4949">AL1490</f>
        <v>184.23</v>
      </c>
      <c r="AM1489" s="41">
        <f t="shared" ref="AM1489:AM1496" si="4950">AM1490</f>
        <v>0</v>
      </c>
      <c r="AN1489" s="41">
        <f t="shared" ref="AN1489:AN1496" si="4951">AN1490</f>
        <v>0</v>
      </c>
      <c r="AO1489" s="42">
        <f t="shared" ref="AO1489:AO1496" si="4952">AO1490</f>
        <v>184.23</v>
      </c>
      <c r="AP1489" s="42">
        <f t="shared" ref="AP1489:AP1496" si="4953">AP1490</f>
        <v>400.04802000000001</v>
      </c>
      <c r="AQ1489" s="42">
        <f t="shared" ref="AQ1489:AQ1496" si="4954">AQ1490</f>
        <v>0</v>
      </c>
      <c r="AR1489" s="42">
        <f t="shared" ref="AR1489:AR1496" si="4955">AR1490</f>
        <v>0</v>
      </c>
      <c r="AS1489" s="42">
        <f t="shared" ref="AS1489:AS1496" si="4956">AS1490</f>
        <v>0</v>
      </c>
      <c r="AT1489" s="42">
        <f t="shared" ref="AT1489:AT1496" si="4957">AT1490</f>
        <v>0</v>
      </c>
      <c r="AU1489" s="42">
        <f t="shared" si="4789"/>
        <v>400.04802000000001</v>
      </c>
      <c r="AV1489" s="42">
        <f t="shared" si="4790"/>
        <v>131.82998000000003</v>
      </c>
      <c r="AW1489" s="42">
        <f t="shared" si="4791"/>
        <v>531.87800000000004</v>
      </c>
      <c r="AX1489" s="42">
        <f t="shared" si="4792"/>
        <v>2054.9</v>
      </c>
      <c r="AY1489" s="42">
        <f t="shared" si="4793"/>
        <v>2054.9</v>
      </c>
      <c r="AZ1489" s="42">
        <f t="shared" si="4936"/>
        <v>0</v>
      </c>
      <c r="BA1489" s="43">
        <f t="shared" si="4794"/>
        <v>46.051971460826124</v>
      </c>
      <c r="BB1489" s="20"/>
    </row>
    <row r="1490" spans="2:54" ht="31.2" x14ac:dyDescent="0.3">
      <c r="B1490" s="38" t="s">
        <v>566</v>
      </c>
      <c r="C1490" s="38" t="s">
        <v>84</v>
      </c>
      <c r="D1490" s="38" t="s">
        <v>86</v>
      </c>
      <c r="E1490" s="39" t="str">
        <f t="shared" si="4786"/>
        <v>0409</v>
      </c>
      <c r="F1490" s="38" t="s">
        <v>511</v>
      </c>
      <c r="G1490" s="39"/>
      <c r="H1490" s="40" t="s">
        <v>512</v>
      </c>
      <c r="I1490" s="18">
        <f t="shared" si="4920"/>
        <v>2054.9</v>
      </c>
      <c r="J1490" s="18">
        <f t="shared" si="4921"/>
        <v>2054.9</v>
      </c>
      <c r="K1490" s="18">
        <f t="shared" si="4922"/>
        <v>2054.9</v>
      </c>
      <c r="L1490" s="18">
        <f t="shared" si="4923"/>
        <v>0</v>
      </c>
      <c r="M1490" s="18">
        <f t="shared" si="4924"/>
        <v>0</v>
      </c>
      <c r="N1490" s="18">
        <f t="shared" si="4925"/>
        <v>0</v>
      </c>
      <c r="O1490" s="18">
        <f t="shared" si="4938"/>
        <v>0</v>
      </c>
      <c r="P1490" s="18">
        <f t="shared" si="4939"/>
        <v>0</v>
      </c>
      <c r="Q1490" s="18">
        <f t="shared" si="4940"/>
        <v>-981.06100000000004</v>
      </c>
      <c r="R1490" s="18">
        <f t="shared" si="4941"/>
        <v>-541.96100000000001</v>
      </c>
      <c r="S1490" s="18">
        <f t="shared" si="4942"/>
        <v>0</v>
      </c>
      <c r="T1490" s="18">
        <f t="shared" si="4784"/>
        <v>531.87800000000004</v>
      </c>
      <c r="U1490" s="18">
        <f t="shared" si="4863"/>
        <v>2054.9</v>
      </c>
      <c r="V1490" s="18">
        <f t="shared" si="4864"/>
        <v>2054.9</v>
      </c>
      <c r="W1490" s="18">
        <f t="shared" si="4926"/>
        <v>0</v>
      </c>
      <c r="X1490" s="18">
        <f t="shared" si="4927"/>
        <v>0</v>
      </c>
      <c r="Y1490" s="18">
        <f t="shared" si="4928"/>
        <v>0</v>
      </c>
      <c r="Z1490" s="18">
        <f t="shared" si="4929"/>
        <v>0</v>
      </c>
      <c r="AA1490" s="18">
        <f t="shared" si="4930"/>
        <v>0</v>
      </c>
      <c r="AB1490" s="18">
        <f t="shared" si="4931"/>
        <v>0</v>
      </c>
      <c r="AC1490" s="18">
        <f t="shared" si="4932"/>
        <v>0</v>
      </c>
      <c r="AD1490" s="18">
        <f t="shared" si="4933"/>
        <v>0</v>
      </c>
      <c r="AE1490" s="18">
        <f t="shared" si="4934"/>
        <v>0</v>
      </c>
      <c r="AF1490" s="41">
        <f t="shared" si="4943"/>
        <v>400.04802000000001</v>
      </c>
      <c r="AG1490" s="41">
        <f t="shared" si="4944"/>
        <v>0</v>
      </c>
      <c r="AH1490" s="41">
        <f t="shared" si="4945"/>
        <v>0</v>
      </c>
      <c r="AI1490" s="41">
        <f t="shared" si="4946"/>
        <v>0</v>
      </c>
      <c r="AJ1490" s="41">
        <f t="shared" si="4947"/>
        <v>0</v>
      </c>
      <c r="AK1490" s="41">
        <f t="shared" si="4948"/>
        <v>0</v>
      </c>
      <c r="AL1490" s="41">
        <f t="shared" si="4949"/>
        <v>184.23</v>
      </c>
      <c r="AM1490" s="41">
        <f t="shared" si="4950"/>
        <v>0</v>
      </c>
      <c r="AN1490" s="41">
        <f t="shared" si="4951"/>
        <v>0</v>
      </c>
      <c r="AO1490" s="14">
        <f t="shared" si="4952"/>
        <v>184.23</v>
      </c>
      <c r="AP1490" s="42">
        <f t="shared" si="4953"/>
        <v>400.04802000000001</v>
      </c>
      <c r="AQ1490" s="42">
        <f t="shared" si="4954"/>
        <v>0</v>
      </c>
      <c r="AR1490" s="42">
        <f t="shared" si="4955"/>
        <v>0</v>
      </c>
      <c r="AS1490" s="42">
        <f t="shared" si="4956"/>
        <v>0</v>
      </c>
      <c r="AT1490" s="42">
        <f t="shared" si="4957"/>
        <v>0</v>
      </c>
      <c r="AU1490" s="42">
        <f t="shared" si="4789"/>
        <v>400.04802000000001</v>
      </c>
      <c r="AV1490" s="42">
        <f t="shared" si="4790"/>
        <v>131.82998000000003</v>
      </c>
      <c r="AW1490" s="42">
        <f t="shared" si="4791"/>
        <v>531.87800000000004</v>
      </c>
      <c r="AX1490" s="42">
        <f t="shared" si="4792"/>
        <v>2054.9</v>
      </c>
      <c r="AY1490" s="42">
        <f t="shared" si="4793"/>
        <v>2054.9</v>
      </c>
      <c r="AZ1490" s="42">
        <f t="shared" si="4936"/>
        <v>0</v>
      </c>
      <c r="BA1490" s="43">
        <f t="shared" si="4794"/>
        <v>46.051971460826124</v>
      </c>
      <c r="BB1490" s="20"/>
    </row>
    <row r="1491" spans="2:54" ht="31.2" x14ac:dyDescent="0.3">
      <c r="B1491" s="38" t="s">
        <v>566</v>
      </c>
      <c r="C1491" s="38" t="s">
        <v>84</v>
      </c>
      <c r="D1491" s="38" t="s">
        <v>86</v>
      </c>
      <c r="E1491" s="39" t="str">
        <f t="shared" si="4786"/>
        <v>0409</v>
      </c>
      <c r="F1491" s="38" t="s">
        <v>511</v>
      </c>
      <c r="G1491" s="38" t="s">
        <v>54</v>
      </c>
      <c r="H1491" s="40" t="s">
        <v>55</v>
      </c>
      <c r="I1491" s="18">
        <v>2054.9</v>
      </c>
      <c r="J1491" s="18">
        <v>2054.9</v>
      </c>
      <c r="K1491" s="18">
        <v>2054.9</v>
      </c>
      <c r="L1491" s="18"/>
      <c r="M1491" s="18"/>
      <c r="N1491" s="18"/>
      <c r="O1491" s="18">
        <v>0</v>
      </c>
      <c r="P1491" s="18">
        <v>0</v>
      </c>
      <c r="Q1491" s="18">
        <v>-981.06100000000004</v>
      </c>
      <c r="R1491" s="18">
        <v>-541.96100000000001</v>
      </c>
      <c r="S1491" s="18"/>
      <c r="T1491" s="18">
        <f t="shared" si="4784"/>
        <v>531.87800000000004</v>
      </c>
      <c r="U1491" s="18">
        <f t="shared" si="4863"/>
        <v>2054.9</v>
      </c>
      <c r="V1491" s="18">
        <f t="shared" si="4864"/>
        <v>2054.9</v>
      </c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41">
        <v>400.04802000000001</v>
      </c>
      <c r="AG1491" s="41"/>
      <c r="AH1491" s="41">
        <v>0</v>
      </c>
      <c r="AI1491" s="41">
        <v>0</v>
      </c>
      <c r="AJ1491" s="41">
        <v>0</v>
      </c>
      <c r="AK1491" s="41">
        <v>0</v>
      </c>
      <c r="AL1491" s="41">
        <v>184.23</v>
      </c>
      <c r="AM1491" s="41">
        <v>0</v>
      </c>
      <c r="AN1491" s="41">
        <v>0</v>
      </c>
      <c r="AO1491" s="42">
        <v>184.23</v>
      </c>
      <c r="AP1491" s="42">
        <v>400.04802000000001</v>
      </c>
      <c r="AQ1491" s="42">
        <v>0</v>
      </c>
      <c r="AR1491" s="42">
        <v>0</v>
      </c>
      <c r="AS1491" s="42">
        <v>0</v>
      </c>
      <c r="AT1491" s="42">
        <v>0</v>
      </c>
      <c r="AU1491" s="42">
        <f t="shared" si="4789"/>
        <v>400.04802000000001</v>
      </c>
      <c r="AV1491" s="42">
        <f t="shared" si="4790"/>
        <v>131.82998000000003</v>
      </c>
      <c r="AW1491" s="42">
        <f t="shared" si="4791"/>
        <v>531.87800000000004</v>
      </c>
      <c r="AX1491" s="42">
        <f t="shared" si="4792"/>
        <v>2054.9</v>
      </c>
      <c r="AY1491" s="42">
        <f t="shared" si="4793"/>
        <v>2054.9</v>
      </c>
      <c r="AZ1491" s="42"/>
      <c r="BA1491" s="43">
        <f t="shared" si="4794"/>
        <v>46.051971460826124</v>
      </c>
      <c r="BB1491" s="44"/>
    </row>
    <row r="1492" spans="2:54" ht="46.8" x14ac:dyDescent="0.3">
      <c r="B1492" s="38" t="s">
        <v>566</v>
      </c>
      <c r="C1492" s="38" t="s">
        <v>84</v>
      </c>
      <c r="D1492" s="38" t="s">
        <v>86</v>
      </c>
      <c r="E1492" s="39" t="str">
        <f t="shared" si="4786"/>
        <v>0409</v>
      </c>
      <c r="F1492" s="38" t="s">
        <v>570</v>
      </c>
      <c r="G1492" s="39"/>
      <c r="H1492" s="40" t="s">
        <v>571</v>
      </c>
      <c r="I1492" s="18"/>
      <c r="J1492" s="18"/>
      <c r="K1492" s="18"/>
      <c r="L1492" s="18"/>
      <c r="M1492" s="18"/>
      <c r="N1492" s="18"/>
      <c r="O1492" s="18">
        <f t="shared" si="4938"/>
        <v>0</v>
      </c>
      <c r="P1492" s="18">
        <f t="shared" si="4939"/>
        <v>157</v>
      </c>
      <c r="Q1492" s="18">
        <f t="shared" si="4940"/>
        <v>0</v>
      </c>
      <c r="R1492" s="18">
        <f t="shared" si="4941"/>
        <v>0</v>
      </c>
      <c r="S1492" s="18">
        <f t="shared" si="4942"/>
        <v>0</v>
      </c>
      <c r="T1492" s="18">
        <f t="shared" si="4784"/>
        <v>157</v>
      </c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41">
        <f t="shared" si="4943"/>
        <v>157</v>
      </c>
      <c r="AG1492" s="41">
        <f t="shared" si="4944"/>
        <v>0</v>
      </c>
      <c r="AH1492" s="41">
        <f t="shared" si="4945"/>
        <v>0</v>
      </c>
      <c r="AI1492" s="41">
        <f t="shared" si="4946"/>
        <v>0</v>
      </c>
      <c r="AJ1492" s="41">
        <f t="shared" si="4947"/>
        <v>0</v>
      </c>
      <c r="AK1492" s="41">
        <f t="shared" si="4948"/>
        <v>0</v>
      </c>
      <c r="AL1492" s="41">
        <f t="shared" si="4949"/>
        <v>157</v>
      </c>
      <c r="AM1492" s="41">
        <f t="shared" si="4950"/>
        <v>0</v>
      </c>
      <c r="AN1492" s="41">
        <f t="shared" si="4951"/>
        <v>0</v>
      </c>
      <c r="AO1492" s="54">
        <f t="shared" si="4952"/>
        <v>0</v>
      </c>
      <c r="AP1492" s="42">
        <f t="shared" si="4953"/>
        <v>157</v>
      </c>
      <c r="AQ1492" s="42">
        <f t="shared" si="4954"/>
        <v>0</v>
      </c>
      <c r="AR1492" s="42">
        <f t="shared" si="4955"/>
        <v>0</v>
      </c>
      <c r="AS1492" s="42">
        <f t="shared" si="4956"/>
        <v>0</v>
      </c>
      <c r="AT1492" s="42">
        <f t="shared" si="4957"/>
        <v>0</v>
      </c>
      <c r="AU1492" s="42">
        <f t="shared" si="4789"/>
        <v>157</v>
      </c>
      <c r="AV1492" s="42">
        <f t="shared" si="4790"/>
        <v>0</v>
      </c>
      <c r="AW1492" s="42"/>
      <c r="AX1492" s="42"/>
      <c r="AY1492" s="42"/>
      <c r="AZ1492" s="42"/>
      <c r="BA1492" s="43">
        <f t="shared" si="4794"/>
        <v>100</v>
      </c>
      <c r="BB1492" s="44"/>
    </row>
    <row r="1493" spans="2:54" x14ac:dyDescent="0.3">
      <c r="B1493" s="38" t="s">
        <v>566</v>
      </c>
      <c r="C1493" s="38" t="s">
        <v>84</v>
      </c>
      <c r="D1493" s="38" t="s">
        <v>86</v>
      </c>
      <c r="E1493" s="39" t="str">
        <f t="shared" si="4786"/>
        <v>0409</v>
      </c>
      <c r="F1493" s="38" t="s">
        <v>572</v>
      </c>
      <c r="G1493" s="39"/>
      <c r="H1493" s="40" t="s">
        <v>573</v>
      </c>
      <c r="I1493" s="18"/>
      <c r="J1493" s="18"/>
      <c r="K1493" s="18"/>
      <c r="L1493" s="18"/>
      <c r="M1493" s="18"/>
      <c r="N1493" s="18"/>
      <c r="O1493" s="18">
        <f t="shared" si="4938"/>
        <v>0</v>
      </c>
      <c r="P1493" s="18">
        <f t="shared" si="4939"/>
        <v>157</v>
      </c>
      <c r="Q1493" s="18">
        <f t="shared" si="4940"/>
        <v>0</v>
      </c>
      <c r="R1493" s="18">
        <f t="shared" si="4941"/>
        <v>0</v>
      </c>
      <c r="S1493" s="18">
        <f t="shared" si="4942"/>
        <v>0</v>
      </c>
      <c r="T1493" s="18">
        <f t="shared" si="4784"/>
        <v>157</v>
      </c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41">
        <f t="shared" si="4943"/>
        <v>157</v>
      </c>
      <c r="AG1493" s="41">
        <f t="shared" si="4944"/>
        <v>0</v>
      </c>
      <c r="AH1493" s="41">
        <f t="shared" si="4945"/>
        <v>0</v>
      </c>
      <c r="AI1493" s="41">
        <f t="shared" si="4946"/>
        <v>0</v>
      </c>
      <c r="AJ1493" s="41">
        <f t="shared" si="4947"/>
        <v>0</v>
      </c>
      <c r="AK1493" s="41">
        <f t="shared" si="4948"/>
        <v>0</v>
      </c>
      <c r="AL1493" s="41">
        <f t="shared" si="4949"/>
        <v>157</v>
      </c>
      <c r="AM1493" s="41">
        <f t="shared" si="4950"/>
        <v>0</v>
      </c>
      <c r="AN1493" s="41">
        <f t="shared" si="4951"/>
        <v>0</v>
      </c>
      <c r="AO1493" s="14">
        <f t="shared" si="4952"/>
        <v>0</v>
      </c>
      <c r="AP1493" s="42">
        <f t="shared" si="4953"/>
        <v>157</v>
      </c>
      <c r="AQ1493" s="42">
        <f t="shared" si="4954"/>
        <v>0</v>
      </c>
      <c r="AR1493" s="42">
        <f t="shared" si="4955"/>
        <v>0</v>
      </c>
      <c r="AS1493" s="42">
        <f t="shared" si="4956"/>
        <v>0</v>
      </c>
      <c r="AT1493" s="42">
        <f t="shared" si="4957"/>
        <v>0</v>
      </c>
      <c r="AU1493" s="42">
        <f t="shared" si="4789"/>
        <v>157</v>
      </c>
      <c r="AV1493" s="42">
        <f t="shared" si="4790"/>
        <v>0</v>
      </c>
      <c r="AW1493" s="42"/>
      <c r="AX1493" s="42"/>
      <c r="AY1493" s="42"/>
      <c r="AZ1493" s="42"/>
      <c r="BA1493" s="43">
        <f t="shared" si="4794"/>
        <v>100</v>
      </c>
      <c r="BB1493" s="44"/>
    </row>
    <row r="1494" spans="2:54" ht="31.2" x14ac:dyDescent="0.3">
      <c r="B1494" s="38" t="s">
        <v>566</v>
      </c>
      <c r="C1494" s="38" t="s">
        <v>84</v>
      </c>
      <c r="D1494" s="38" t="s">
        <v>86</v>
      </c>
      <c r="E1494" s="39" t="str">
        <f t="shared" si="4786"/>
        <v>0409</v>
      </c>
      <c r="F1494" s="38" t="s">
        <v>572</v>
      </c>
      <c r="G1494" s="16" t="s">
        <v>54</v>
      </c>
      <c r="H1494" s="40" t="s">
        <v>55</v>
      </c>
      <c r="I1494" s="18"/>
      <c r="J1494" s="18"/>
      <c r="K1494" s="18"/>
      <c r="L1494" s="18"/>
      <c r="M1494" s="18"/>
      <c r="N1494" s="18"/>
      <c r="O1494" s="18">
        <v>0</v>
      </c>
      <c r="P1494" s="18">
        <v>157</v>
      </c>
      <c r="Q1494" s="18">
        <v>0</v>
      </c>
      <c r="R1494" s="18">
        <v>0</v>
      </c>
      <c r="S1494" s="18">
        <v>0</v>
      </c>
      <c r="T1494" s="18">
        <f t="shared" si="4784"/>
        <v>157</v>
      </c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41">
        <v>157</v>
      </c>
      <c r="AG1494" s="41"/>
      <c r="AH1494" s="41">
        <v>0</v>
      </c>
      <c r="AI1494" s="41">
        <v>0</v>
      </c>
      <c r="AJ1494" s="41">
        <v>0</v>
      </c>
      <c r="AK1494" s="41">
        <v>0</v>
      </c>
      <c r="AL1494" s="41">
        <v>157</v>
      </c>
      <c r="AM1494" s="41">
        <v>0</v>
      </c>
      <c r="AN1494" s="41">
        <v>0</v>
      </c>
      <c r="AO1494" s="54">
        <v>0</v>
      </c>
      <c r="AP1494" s="42">
        <v>157</v>
      </c>
      <c r="AQ1494" s="42">
        <v>0</v>
      </c>
      <c r="AR1494" s="42">
        <v>0</v>
      </c>
      <c r="AS1494" s="42">
        <v>0</v>
      </c>
      <c r="AT1494" s="42">
        <v>0</v>
      </c>
      <c r="AU1494" s="42">
        <f t="shared" si="4789"/>
        <v>157</v>
      </c>
      <c r="AV1494" s="42">
        <f t="shared" si="4790"/>
        <v>0</v>
      </c>
      <c r="AW1494" s="42"/>
      <c r="AX1494" s="42"/>
      <c r="AY1494" s="42"/>
      <c r="AZ1494" s="42"/>
      <c r="BA1494" s="43">
        <f t="shared" si="4794"/>
        <v>100</v>
      </c>
      <c r="BB1494" s="44"/>
    </row>
    <row r="1495" spans="2:54" ht="31.2" x14ac:dyDescent="0.3">
      <c r="B1495" s="38" t="s">
        <v>566</v>
      </c>
      <c r="C1495" s="38" t="s">
        <v>84</v>
      </c>
      <c r="D1495" s="38" t="s">
        <v>86</v>
      </c>
      <c r="E1495" s="39" t="str">
        <f t="shared" si="4786"/>
        <v>0409</v>
      </c>
      <c r="F1495" s="38" t="s">
        <v>513</v>
      </c>
      <c r="G1495" s="39"/>
      <c r="H1495" s="40" t="s">
        <v>514</v>
      </c>
      <c r="I1495" s="18">
        <f t="shared" si="4920"/>
        <v>14696.7</v>
      </c>
      <c r="J1495" s="18">
        <f t="shared" si="4921"/>
        <v>14696.7</v>
      </c>
      <c r="K1495" s="18">
        <f t="shared" si="4922"/>
        <v>14696.7</v>
      </c>
      <c r="L1495" s="18">
        <f t="shared" si="4923"/>
        <v>0</v>
      </c>
      <c r="M1495" s="18">
        <f t="shared" si="4924"/>
        <v>0</v>
      </c>
      <c r="N1495" s="18">
        <f t="shared" si="4925"/>
        <v>0</v>
      </c>
      <c r="O1495" s="18">
        <f t="shared" si="4938"/>
        <v>0</v>
      </c>
      <c r="P1495" s="18">
        <f t="shared" si="4939"/>
        <v>0</v>
      </c>
      <c r="Q1495" s="18">
        <f t="shared" si="4940"/>
        <v>0</v>
      </c>
      <c r="R1495" s="18">
        <f t="shared" si="4941"/>
        <v>0</v>
      </c>
      <c r="S1495" s="18">
        <f t="shared" si="4942"/>
        <v>0</v>
      </c>
      <c r="T1495" s="18">
        <f t="shared" si="4784"/>
        <v>14696.7</v>
      </c>
      <c r="U1495" s="18">
        <f t="shared" si="4863"/>
        <v>14696.7</v>
      </c>
      <c r="V1495" s="18">
        <f t="shared" si="4864"/>
        <v>14696.7</v>
      </c>
      <c r="W1495" s="18">
        <f t="shared" si="4926"/>
        <v>0</v>
      </c>
      <c r="X1495" s="18">
        <f t="shared" si="4927"/>
        <v>0</v>
      </c>
      <c r="Y1495" s="18">
        <f t="shared" si="4928"/>
        <v>0</v>
      </c>
      <c r="Z1495" s="18">
        <f t="shared" si="4929"/>
        <v>0</v>
      </c>
      <c r="AA1495" s="18">
        <f t="shared" si="4930"/>
        <v>0</v>
      </c>
      <c r="AB1495" s="18">
        <f t="shared" si="4931"/>
        <v>0</v>
      </c>
      <c r="AC1495" s="18">
        <f t="shared" si="4932"/>
        <v>0</v>
      </c>
      <c r="AD1495" s="18">
        <f t="shared" si="4933"/>
        <v>0</v>
      </c>
      <c r="AE1495" s="18">
        <f t="shared" si="4934"/>
        <v>0</v>
      </c>
      <c r="AF1495" s="41">
        <f t="shared" si="4943"/>
        <v>37313.408620000002</v>
      </c>
      <c r="AG1495" s="41">
        <f t="shared" si="4944"/>
        <v>0</v>
      </c>
      <c r="AH1495" s="41">
        <f t="shared" si="4945"/>
        <v>0</v>
      </c>
      <c r="AI1495" s="41">
        <f t="shared" si="4946"/>
        <v>0</v>
      </c>
      <c r="AJ1495" s="41">
        <f t="shared" si="4947"/>
        <v>0</v>
      </c>
      <c r="AK1495" s="41">
        <f t="shared" si="4948"/>
        <v>0</v>
      </c>
      <c r="AL1495" s="41">
        <f t="shared" si="4949"/>
        <v>37098.715499999998</v>
      </c>
      <c r="AM1495" s="41">
        <f t="shared" si="4950"/>
        <v>0</v>
      </c>
      <c r="AN1495" s="41">
        <f t="shared" si="4951"/>
        <v>0</v>
      </c>
      <c r="AO1495" s="14">
        <f t="shared" si="4952"/>
        <v>7212.9841799999995</v>
      </c>
      <c r="AP1495" s="42">
        <f t="shared" si="4953"/>
        <v>37360.481039999999</v>
      </c>
      <c r="AQ1495" s="42">
        <f t="shared" si="4954"/>
        <v>0</v>
      </c>
      <c r="AR1495" s="42">
        <f t="shared" si="4955"/>
        <v>0</v>
      </c>
      <c r="AS1495" s="42">
        <f t="shared" si="4956"/>
        <v>0</v>
      </c>
      <c r="AT1495" s="42">
        <f t="shared" si="4957"/>
        <v>0</v>
      </c>
      <c r="AU1495" s="42">
        <f t="shared" si="4789"/>
        <v>37360.481039999999</v>
      </c>
      <c r="AV1495" s="42">
        <f t="shared" si="4790"/>
        <v>-22663.781039999998</v>
      </c>
      <c r="AW1495" s="42">
        <f t="shared" si="4791"/>
        <v>14696.7</v>
      </c>
      <c r="AX1495" s="42">
        <f t="shared" si="4792"/>
        <v>14696.7</v>
      </c>
      <c r="AY1495" s="42">
        <f t="shared" si="4793"/>
        <v>14696.7</v>
      </c>
      <c r="AZ1495" s="42">
        <f t="shared" si="4936"/>
        <v>0</v>
      </c>
      <c r="BA1495" s="43">
        <f t="shared" si="4794"/>
        <v>99.424622064988924</v>
      </c>
      <c r="BB1495" s="20"/>
    </row>
    <row r="1496" spans="2:54" x14ac:dyDescent="0.3">
      <c r="B1496" s="38" t="s">
        <v>566</v>
      </c>
      <c r="C1496" s="38" t="s">
        <v>84</v>
      </c>
      <c r="D1496" s="38" t="s">
        <v>86</v>
      </c>
      <c r="E1496" s="39" t="str">
        <f t="shared" si="4786"/>
        <v>0409</v>
      </c>
      <c r="F1496" s="38" t="s">
        <v>515</v>
      </c>
      <c r="G1496" s="39"/>
      <c r="H1496" s="40" t="s">
        <v>109</v>
      </c>
      <c r="I1496" s="18">
        <f t="shared" si="4920"/>
        <v>14696.7</v>
      </c>
      <c r="J1496" s="18">
        <f t="shared" si="4921"/>
        <v>14696.7</v>
      </c>
      <c r="K1496" s="18">
        <f t="shared" si="4922"/>
        <v>14696.7</v>
      </c>
      <c r="L1496" s="18">
        <f t="shared" si="4923"/>
        <v>0</v>
      </c>
      <c r="M1496" s="18">
        <f t="shared" si="4924"/>
        <v>0</v>
      </c>
      <c r="N1496" s="18">
        <f t="shared" si="4925"/>
        <v>0</v>
      </c>
      <c r="O1496" s="18">
        <f t="shared" si="4938"/>
        <v>0</v>
      </c>
      <c r="P1496" s="18">
        <f t="shared" si="4939"/>
        <v>0</v>
      </c>
      <c r="Q1496" s="18">
        <f t="shared" si="4940"/>
        <v>0</v>
      </c>
      <c r="R1496" s="18">
        <f t="shared" si="4941"/>
        <v>0</v>
      </c>
      <c r="S1496" s="18">
        <f t="shared" si="4942"/>
        <v>0</v>
      </c>
      <c r="T1496" s="18">
        <f t="shared" si="4784"/>
        <v>14696.7</v>
      </c>
      <c r="U1496" s="18">
        <f t="shared" si="4863"/>
        <v>14696.7</v>
      </c>
      <c r="V1496" s="18">
        <f t="shared" si="4864"/>
        <v>14696.7</v>
      </c>
      <c r="W1496" s="18">
        <f t="shared" si="4926"/>
        <v>0</v>
      </c>
      <c r="X1496" s="18">
        <f t="shared" si="4927"/>
        <v>0</v>
      </c>
      <c r="Y1496" s="18">
        <f t="shared" si="4928"/>
        <v>0</v>
      </c>
      <c r="Z1496" s="18">
        <f t="shared" si="4929"/>
        <v>0</v>
      </c>
      <c r="AA1496" s="18">
        <f t="shared" si="4930"/>
        <v>0</v>
      </c>
      <c r="AB1496" s="18">
        <f t="shared" si="4931"/>
        <v>0</v>
      </c>
      <c r="AC1496" s="18">
        <f t="shared" si="4932"/>
        <v>0</v>
      </c>
      <c r="AD1496" s="18">
        <f t="shared" si="4933"/>
        <v>0</v>
      </c>
      <c r="AE1496" s="18">
        <f t="shared" si="4934"/>
        <v>0</v>
      </c>
      <c r="AF1496" s="41">
        <f t="shared" si="4943"/>
        <v>37313.408620000002</v>
      </c>
      <c r="AG1496" s="41">
        <f t="shared" si="4944"/>
        <v>0</v>
      </c>
      <c r="AH1496" s="41">
        <f t="shared" si="4945"/>
        <v>0</v>
      </c>
      <c r="AI1496" s="41">
        <f t="shared" si="4946"/>
        <v>0</v>
      </c>
      <c r="AJ1496" s="41">
        <f t="shared" si="4947"/>
        <v>0</v>
      </c>
      <c r="AK1496" s="41">
        <f t="shared" si="4948"/>
        <v>0</v>
      </c>
      <c r="AL1496" s="41">
        <f t="shared" si="4949"/>
        <v>37098.715499999998</v>
      </c>
      <c r="AM1496" s="41">
        <f t="shared" si="4950"/>
        <v>0</v>
      </c>
      <c r="AN1496" s="41">
        <f t="shared" si="4951"/>
        <v>0</v>
      </c>
      <c r="AO1496" s="42">
        <f t="shared" si="4952"/>
        <v>7212.9841799999995</v>
      </c>
      <c r="AP1496" s="42">
        <f t="shared" si="4953"/>
        <v>37360.481039999999</v>
      </c>
      <c r="AQ1496" s="42">
        <f t="shared" si="4954"/>
        <v>0</v>
      </c>
      <c r="AR1496" s="42">
        <f t="shared" si="4955"/>
        <v>0</v>
      </c>
      <c r="AS1496" s="42">
        <f t="shared" si="4956"/>
        <v>0</v>
      </c>
      <c r="AT1496" s="42">
        <f t="shared" si="4957"/>
        <v>0</v>
      </c>
      <c r="AU1496" s="42">
        <f t="shared" si="4789"/>
        <v>37360.481039999999</v>
      </c>
      <c r="AV1496" s="42">
        <f t="shared" si="4790"/>
        <v>-22663.781039999998</v>
      </c>
      <c r="AW1496" s="42">
        <f t="shared" si="4791"/>
        <v>14696.7</v>
      </c>
      <c r="AX1496" s="42">
        <f t="shared" si="4792"/>
        <v>14696.7</v>
      </c>
      <c r="AY1496" s="42">
        <f t="shared" si="4793"/>
        <v>14696.7</v>
      </c>
      <c r="AZ1496" s="42">
        <f t="shared" si="4936"/>
        <v>0</v>
      </c>
      <c r="BA1496" s="43">
        <f t="shared" si="4794"/>
        <v>99.424622064988924</v>
      </c>
      <c r="BB1496" s="20"/>
    </row>
    <row r="1497" spans="2:54" ht="31.2" x14ac:dyDescent="0.3">
      <c r="B1497" s="38" t="s">
        <v>566</v>
      </c>
      <c r="C1497" s="38" t="s">
        <v>84</v>
      </c>
      <c r="D1497" s="38" t="s">
        <v>86</v>
      </c>
      <c r="E1497" s="39" t="str">
        <f t="shared" si="4786"/>
        <v>0409</v>
      </c>
      <c r="F1497" s="38" t="s">
        <v>516</v>
      </c>
      <c r="G1497" s="39"/>
      <c r="H1497" s="40" t="s">
        <v>517</v>
      </c>
      <c r="I1497" s="18">
        <f t="shared" ref="I1497:N1497" si="4958">I1501</f>
        <v>14696.7</v>
      </c>
      <c r="J1497" s="18">
        <f t="shared" si="4958"/>
        <v>14696.7</v>
      </c>
      <c r="K1497" s="18">
        <f t="shared" si="4958"/>
        <v>14696.7</v>
      </c>
      <c r="L1497" s="18">
        <f t="shared" si="4958"/>
        <v>0</v>
      </c>
      <c r="M1497" s="18">
        <f t="shared" si="4958"/>
        <v>0</v>
      </c>
      <c r="N1497" s="18">
        <f t="shared" si="4958"/>
        <v>0</v>
      </c>
      <c r="O1497" s="18">
        <f>O1501+O1498</f>
        <v>0</v>
      </c>
      <c r="P1497" s="18">
        <f>P1501+P1498</f>
        <v>0</v>
      </c>
      <c r="Q1497" s="18">
        <f>Q1501</f>
        <v>0</v>
      </c>
      <c r="R1497" s="18">
        <f>R1501</f>
        <v>0</v>
      </c>
      <c r="S1497" s="18">
        <f>S1501</f>
        <v>0</v>
      </c>
      <c r="T1497" s="18">
        <f t="shared" si="4784"/>
        <v>14696.7</v>
      </c>
      <c r="U1497" s="18">
        <f t="shared" si="4863"/>
        <v>14696.7</v>
      </c>
      <c r="V1497" s="18">
        <f t="shared" si="4864"/>
        <v>14696.7</v>
      </c>
      <c r="W1497" s="18">
        <f t="shared" ref="W1497:AE1497" si="4959">W1501</f>
        <v>0</v>
      </c>
      <c r="X1497" s="18">
        <f t="shared" si="4959"/>
        <v>0</v>
      </c>
      <c r="Y1497" s="18">
        <f t="shared" si="4959"/>
        <v>0</v>
      </c>
      <c r="Z1497" s="18">
        <f t="shared" si="4959"/>
        <v>0</v>
      </c>
      <c r="AA1497" s="18">
        <f t="shared" si="4959"/>
        <v>0</v>
      </c>
      <c r="AB1497" s="18">
        <f t="shared" si="4959"/>
        <v>0</v>
      </c>
      <c r="AC1497" s="18">
        <f t="shared" si="4959"/>
        <v>0</v>
      </c>
      <c r="AD1497" s="18">
        <f t="shared" si="4959"/>
        <v>0</v>
      </c>
      <c r="AE1497" s="18">
        <f t="shared" si="4959"/>
        <v>0</v>
      </c>
      <c r="AF1497" s="41">
        <f t="shared" ref="AF1497:AT1497" si="4960">AF1501+AF1498</f>
        <v>37313.408620000002</v>
      </c>
      <c r="AG1497" s="41">
        <f t="shared" si="4960"/>
        <v>0</v>
      </c>
      <c r="AH1497" s="41">
        <f t="shared" si="4960"/>
        <v>0</v>
      </c>
      <c r="AI1497" s="41">
        <f t="shared" si="4960"/>
        <v>0</v>
      </c>
      <c r="AJ1497" s="41">
        <f t="shared" si="4960"/>
        <v>0</v>
      </c>
      <c r="AK1497" s="41">
        <f t="shared" si="4960"/>
        <v>0</v>
      </c>
      <c r="AL1497" s="41">
        <f t="shared" si="4960"/>
        <v>37098.715499999998</v>
      </c>
      <c r="AM1497" s="41">
        <f t="shared" si="4960"/>
        <v>0</v>
      </c>
      <c r="AN1497" s="41">
        <f t="shared" si="4960"/>
        <v>0</v>
      </c>
      <c r="AO1497" s="14">
        <f t="shared" si="4960"/>
        <v>7212.9841799999995</v>
      </c>
      <c r="AP1497" s="42">
        <f t="shared" si="4960"/>
        <v>37360.481039999999</v>
      </c>
      <c r="AQ1497" s="42">
        <f t="shared" si="4960"/>
        <v>0</v>
      </c>
      <c r="AR1497" s="42">
        <f t="shared" si="4960"/>
        <v>0</v>
      </c>
      <c r="AS1497" s="42">
        <f t="shared" si="4960"/>
        <v>0</v>
      </c>
      <c r="AT1497" s="42">
        <f t="shared" si="4960"/>
        <v>0</v>
      </c>
      <c r="AU1497" s="42">
        <f t="shared" si="4789"/>
        <v>37360.481039999999</v>
      </c>
      <c r="AV1497" s="42">
        <f t="shared" si="4790"/>
        <v>-22663.781039999998</v>
      </c>
      <c r="AW1497" s="42">
        <f t="shared" si="4791"/>
        <v>14696.7</v>
      </c>
      <c r="AX1497" s="42">
        <f t="shared" si="4792"/>
        <v>14696.7</v>
      </c>
      <c r="AY1497" s="42">
        <f t="shared" si="4793"/>
        <v>14696.7</v>
      </c>
      <c r="AZ1497" s="42">
        <f>AZ1501</f>
        <v>0</v>
      </c>
      <c r="BA1497" s="43">
        <f t="shared" si="4794"/>
        <v>99.424622064988924</v>
      </c>
      <c r="BB1497" s="20"/>
    </row>
    <row r="1498" spans="2:54" ht="31.2" x14ac:dyDescent="0.3">
      <c r="B1498" s="38" t="s">
        <v>566</v>
      </c>
      <c r="C1498" s="38" t="s">
        <v>84</v>
      </c>
      <c r="D1498" s="38" t="s">
        <v>86</v>
      </c>
      <c r="E1498" s="39" t="str">
        <f t="shared" si="4786"/>
        <v>0409</v>
      </c>
      <c r="F1498" s="38" t="s">
        <v>518</v>
      </c>
      <c r="G1498" s="39"/>
      <c r="H1498" s="55" t="s">
        <v>519</v>
      </c>
      <c r="I1498" s="18"/>
      <c r="J1498" s="18"/>
      <c r="K1498" s="18"/>
      <c r="L1498" s="18"/>
      <c r="M1498" s="18"/>
      <c r="N1498" s="18"/>
      <c r="O1498" s="18">
        <f>O1499+O1500</f>
        <v>0</v>
      </c>
      <c r="P1498" s="18">
        <f>P1499+P1500</f>
        <v>0</v>
      </c>
      <c r="Q1498" s="18"/>
      <c r="R1498" s="18"/>
      <c r="S1498" s="18"/>
      <c r="T1498" s="18">
        <f t="shared" si="4784"/>
        <v>0</v>
      </c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41">
        <f t="shared" ref="AF1498:AT1498" si="4961">AF1499+AF1500</f>
        <v>24539.24336</v>
      </c>
      <c r="AG1498" s="41">
        <f t="shared" si="4961"/>
        <v>0</v>
      </c>
      <c r="AH1498" s="41">
        <f t="shared" si="4961"/>
        <v>0</v>
      </c>
      <c r="AI1498" s="41">
        <f t="shared" si="4961"/>
        <v>0</v>
      </c>
      <c r="AJ1498" s="41">
        <f t="shared" si="4961"/>
        <v>0</v>
      </c>
      <c r="AK1498" s="41">
        <f t="shared" si="4961"/>
        <v>0</v>
      </c>
      <c r="AL1498" s="41">
        <f t="shared" si="4961"/>
        <v>24324.55024</v>
      </c>
      <c r="AM1498" s="41">
        <f t="shared" si="4961"/>
        <v>0</v>
      </c>
      <c r="AN1498" s="41">
        <f t="shared" si="4961"/>
        <v>0</v>
      </c>
      <c r="AO1498" s="42">
        <f t="shared" si="4961"/>
        <v>0</v>
      </c>
      <c r="AP1498" s="42">
        <f t="shared" si="4961"/>
        <v>24584.799999999999</v>
      </c>
      <c r="AQ1498" s="42">
        <f t="shared" si="4961"/>
        <v>0</v>
      </c>
      <c r="AR1498" s="42">
        <f t="shared" si="4961"/>
        <v>0</v>
      </c>
      <c r="AS1498" s="42">
        <f t="shared" si="4961"/>
        <v>0</v>
      </c>
      <c r="AT1498" s="42">
        <f t="shared" si="4961"/>
        <v>0</v>
      </c>
      <c r="AU1498" s="42">
        <f t="shared" si="4789"/>
        <v>24584.799999999999</v>
      </c>
      <c r="AV1498" s="42">
        <f t="shared" si="4790"/>
        <v>-24584.799999999999</v>
      </c>
      <c r="AW1498" s="42"/>
      <c r="AX1498" s="42"/>
      <c r="AY1498" s="42"/>
      <c r="AZ1498" s="42"/>
      <c r="BA1498" s="43">
        <f t="shared" si="4794"/>
        <v>99.125102934714121</v>
      </c>
      <c r="BB1498" s="20"/>
    </row>
    <row r="1499" spans="2:54" ht="31.2" x14ac:dyDescent="0.3">
      <c r="B1499" s="38" t="s">
        <v>566</v>
      </c>
      <c r="C1499" s="38" t="s">
        <v>84</v>
      </c>
      <c r="D1499" s="38" t="s">
        <v>86</v>
      </c>
      <c r="E1499" s="39" t="str">
        <f t="shared" si="4786"/>
        <v>0409</v>
      </c>
      <c r="F1499" s="38" t="s">
        <v>518</v>
      </c>
      <c r="G1499" s="38" t="s">
        <v>150</v>
      </c>
      <c r="H1499" s="40" t="s">
        <v>151</v>
      </c>
      <c r="I1499" s="18"/>
      <c r="J1499" s="18"/>
      <c r="K1499" s="18"/>
      <c r="L1499" s="18"/>
      <c r="M1499" s="18"/>
      <c r="N1499" s="18"/>
      <c r="O1499" s="18">
        <v>0</v>
      </c>
      <c r="P1499" s="18">
        <v>0</v>
      </c>
      <c r="Q1499" s="18"/>
      <c r="R1499" s="18"/>
      <c r="S1499" s="18"/>
      <c r="T1499" s="18">
        <f t="shared" si="4784"/>
        <v>0</v>
      </c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41">
        <v>10720.74732</v>
      </c>
      <c r="AG1499" s="41"/>
      <c r="AH1499" s="41">
        <v>0</v>
      </c>
      <c r="AI1499" s="41">
        <v>0</v>
      </c>
      <c r="AJ1499" s="41">
        <v>0</v>
      </c>
      <c r="AK1499" s="41">
        <v>0</v>
      </c>
      <c r="AL1499" s="41">
        <v>10506.0542</v>
      </c>
      <c r="AM1499" s="41">
        <v>0</v>
      </c>
      <c r="AN1499" s="41">
        <v>0</v>
      </c>
      <c r="AO1499" s="14">
        <v>0</v>
      </c>
      <c r="AP1499" s="42">
        <v>10766.303959999999</v>
      </c>
      <c r="AQ1499" s="42">
        <v>0</v>
      </c>
      <c r="AR1499" s="42">
        <v>0</v>
      </c>
      <c r="AS1499" s="42">
        <v>0</v>
      </c>
      <c r="AT1499" s="42">
        <v>0</v>
      </c>
      <c r="AU1499" s="42">
        <f t="shared" si="4789"/>
        <v>10766.303959999999</v>
      </c>
      <c r="AV1499" s="42">
        <f t="shared" si="4790"/>
        <v>-10766.303959999999</v>
      </c>
      <c r="AW1499" s="42"/>
      <c r="AX1499" s="42"/>
      <c r="AY1499" s="42"/>
      <c r="AZ1499" s="42"/>
      <c r="BA1499" s="43">
        <f t="shared" si="4794"/>
        <v>97.997405277899972</v>
      </c>
      <c r="BB1499" s="20"/>
    </row>
    <row r="1500" spans="2:54" x14ac:dyDescent="0.3">
      <c r="B1500" s="38" t="s">
        <v>566</v>
      </c>
      <c r="C1500" s="38" t="s">
        <v>84</v>
      </c>
      <c r="D1500" s="38" t="s">
        <v>86</v>
      </c>
      <c r="E1500" s="39" t="str">
        <f t="shared" si="4786"/>
        <v>0409</v>
      </c>
      <c r="F1500" s="38" t="s">
        <v>518</v>
      </c>
      <c r="G1500" s="38" t="s">
        <v>56</v>
      </c>
      <c r="H1500" s="40" t="s">
        <v>57</v>
      </c>
      <c r="I1500" s="18"/>
      <c r="J1500" s="18"/>
      <c r="K1500" s="18"/>
      <c r="L1500" s="18"/>
      <c r="M1500" s="18"/>
      <c r="N1500" s="18"/>
      <c r="O1500" s="18">
        <v>0</v>
      </c>
      <c r="P1500" s="18">
        <v>0</v>
      </c>
      <c r="Q1500" s="18"/>
      <c r="R1500" s="18"/>
      <c r="S1500" s="18"/>
      <c r="T1500" s="18">
        <f t="shared" si="4784"/>
        <v>0</v>
      </c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41">
        <v>13818.49604</v>
      </c>
      <c r="AG1500" s="41"/>
      <c r="AH1500" s="41">
        <v>0</v>
      </c>
      <c r="AI1500" s="41">
        <v>0</v>
      </c>
      <c r="AJ1500" s="41">
        <v>0</v>
      </c>
      <c r="AK1500" s="41">
        <v>0</v>
      </c>
      <c r="AL1500" s="41">
        <v>13818.49604</v>
      </c>
      <c r="AM1500" s="41">
        <v>0</v>
      </c>
      <c r="AN1500" s="41">
        <v>0</v>
      </c>
      <c r="AO1500" s="42">
        <v>0</v>
      </c>
      <c r="AP1500" s="42">
        <v>13818.49604</v>
      </c>
      <c r="AQ1500" s="42">
        <v>0</v>
      </c>
      <c r="AR1500" s="42">
        <v>0</v>
      </c>
      <c r="AS1500" s="42">
        <v>0</v>
      </c>
      <c r="AT1500" s="42">
        <v>0</v>
      </c>
      <c r="AU1500" s="42">
        <f t="shared" si="4789"/>
        <v>13818.49604</v>
      </c>
      <c r="AV1500" s="42">
        <f t="shared" si="4790"/>
        <v>-13818.49604</v>
      </c>
      <c r="AW1500" s="42"/>
      <c r="AX1500" s="42"/>
      <c r="AY1500" s="42"/>
      <c r="AZ1500" s="42"/>
      <c r="BA1500" s="43">
        <f t="shared" si="4794"/>
        <v>100</v>
      </c>
      <c r="BB1500" s="20"/>
    </row>
    <row r="1501" spans="2:54" ht="31.2" x14ac:dyDescent="0.3">
      <c r="B1501" s="38" t="s">
        <v>566</v>
      </c>
      <c r="C1501" s="38" t="s">
        <v>84</v>
      </c>
      <c r="D1501" s="38" t="s">
        <v>86</v>
      </c>
      <c r="E1501" s="39" t="str">
        <f t="shared" si="4786"/>
        <v>0409</v>
      </c>
      <c r="F1501" s="38" t="s">
        <v>520</v>
      </c>
      <c r="G1501" s="39"/>
      <c r="H1501" s="40" t="s">
        <v>521</v>
      </c>
      <c r="I1501" s="18">
        <f t="shared" ref="I1501:N1501" si="4962">I1503</f>
        <v>14696.7</v>
      </c>
      <c r="J1501" s="18">
        <f t="shared" si="4962"/>
        <v>14696.7</v>
      </c>
      <c r="K1501" s="18">
        <f t="shared" si="4962"/>
        <v>14696.7</v>
      </c>
      <c r="L1501" s="18">
        <f t="shared" si="4962"/>
        <v>0</v>
      </c>
      <c r="M1501" s="18">
        <f t="shared" si="4962"/>
        <v>0</v>
      </c>
      <c r="N1501" s="18">
        <f t="shared" si="4962"/>
        <v>0</v>
      </c>
      <c r="O1501" s="18">
        <f>O1503+O1502</f>
        <v>0</v>
      </c>
      <c r="P1501" s="18">
        <f>P1503+P1502</f>
        <v>0</v>
      </c>
      <c r="Q1501" s="18">
        <f>Q1503</f>
        <v>0</v>
      </c>
      <c r="R1501" s="18">
        <f>R1503</f>
        <v>0</v>
      </c>
      <c r="S1501" s="18">
        <f>S1503</f>
        <v>0</v>
      </c>
      <c r="T1501" s="18">
        <f t="shared" si="4784"/>
        <v>14696.7</v>
      </c>
      <c r="U1501" s="18">
        <f t="shared" si="4863"/>
        <v>14696.7</v>
      </c>
      <c r="V1501" s="18">
        <f t="shared" si="4864"/>
        <v>14696.7</v>
      </c>
      <c r="W1501" s="18">
        <f t="shared" ref="W1501:AE1501" si="4963">W1503</f>
        <v>0</v>
      </c>
      <c r="X1501" s="18">
        <f t="shared" si="4963"/>
        <v>0</v>
      </c>
      <c r="Y1501" s="18">
        <f t="shared" si="4963"/>
        <v>0</v>
      </c>
      <c r="Z1501" s="18">
        <f t="shared" si="4963"/>
        <v>0</v>
      </c>
      <c r="AA1501" s="18">
        <f t="shared" si="4963"/>
        <v>0</v>
      </c>
      <c r="AB1501" s="18">
        <f t="shared" si="4963"/>
        <v>0</v>
      </c>
      <c r="AC1501" s="18">
        <f t="shared" si="4963"/>
        <v>0</v>
      </c>
      <c r="AD1501" s="18">
        <f t="shared" si="4963"/>
        <v>0</v>
      </c>
      <c r="AE1501" s="18">
        <f t="shared" si="4963"/>
        <v>0</v>
      </c>
      <c r="AF1501" s="41">
        <f t="shared" ref="AF1501:AT1501" si="4964">AF1503+AF1502</f>
        <v>12774.16526</v>
      </c>
      <c r="AG1501" s="41">
        <f t="shared" si="4964"/>
        <v>0</v>
      </c>
      <c r="AH1501" s="41">
        <f t="shared" si="4964"/>
        <v>0</v>
      </c>
      <c r="AI1501" s="41">
        <f t="shared" si="4964"/>
        <v>0</v>
      </c>
      <c r="AJ1501" s="41">
        <f t="shared" si="4964"/>
        <v>0</v>
      </c>
      <c r="AK1501" s="41">
        <f t="shared" si="4964"/>
        <v>0</v>
      </c>
      <c r="AL1501" s="41">
        <f t="shared" si="4964"/>
        <v>12774.16526</v>
      </c>
      <c r="AM1501" s="41">
        <f t="shared" si="4964"/>
        <v>0</v>
      </c>
      <c r="AN1501" s="41">
        <f t="shared" si="4964"/>
        <v>0</v>
      </c>
      <c r="AO1501" s="14">
        <f t="shared" si="4964"/>
        <v>7212.9841799999995</v>
      </c>
      <c r="AP1501" s="42">
        <f t="shared" si="4964"/>
        <v>12775.681039999999</v>
      </c>
      <c r="AQ1501" s="42">
        <f t="shared" si="4964"/>
        <v>0</v>
      </c>
      <c r="AR1501" s="42">
        <f t="shared" si="4964"/>
        <v>0</v>
      </c>
      <c r="AS1501" s="42">
        <f t="shared" si="4964"/>
        <v>0</v>
      </c>
      <c r="AT1501" s="42">
        <f t="shared" si="4964"/>
        <v>0</v>
      </c>
      <c r="AU1501" s="42">
        <f t="shared" si="4789"/>
        <v>12775.681039999999</v>
      </c>
      <c r="AV1501" s="42">
        <f t="shared" si="4790"/>
        <v>1921.0189600000012</v>
      </c>
      <c r="AW1501" s="42">
        <f t="shared" si="4791"/>
        <v>14696.7</v>
      </c>
      <c r="AX1501" s="42">
        <f t="shared" si="4792"/>
        <v>14696.7</v>
      </c>
      <c r="AY1501" s="42">
        <f t="shared" si="4793"/>
        <v>14696.7</v>
      </c>
      <c r="AZ1501" s="42">
        <f>AZ1503</f>
        <v>0</v>
      </c>
      <c r="BA1501" s="43">
        <f t="shared" si="4794"/>
        <v>100</v>
      </c>
      <c r="BB1501" s="20"/>
    </row>
    <row r="1502" spans="2:54" ht="31.2" x14ac:dyDescent="0.3">
      <c r="B1502" s="38" t="s">
        <v>566</v>
      </c>
      <c r="C1502" s="38" t="s">
        <v>84</v>
      </c>
      <c r="D1502" s="38" t="s">
        <v>86</v>
      </c>
      <c r="E1502" s="39" t="str">
        <f t="shared" si="4786"/>
        <v>0409</v>
      </c>
      <c r="F1502" s="38" t="s">
        <v>520</v>
      </c>
      <c r="G1502" s="38" t="s">
        <v>150</v>
      </c>
      <c r="H1502" s="40" t="s">
        <v>151</v>
      </c>
      <c r="I1502" s="18"/>
      <c r="J1502" s="18"/>
      <c r="K1502" s="18"/>
      <c r="L1502" s="18"/>
      <c r="M1502" s="18"/>
      <c r="N1502" s="18"/>
      <c r="O1502" s="18">
        <v>0</v>
      </c>
      <c r="P1502" s="18">
        <v>0</v>
      </c>
      <c r="Q1502" s="18"/>
      <c r="R1502" s="18"/>
      <c r="S1502" s="18"/>
      <c r="T1502" s="18">
        <f t="shared" si="4784"/>
        <v>0</v>
      </c>
      <c r="U1502" s="18">
        <v>0</v>
      </c>
      <c r="V1502" s="18">
        <v>0</v>
      </c>
      <c r="W1502" s="18">
        <v>0</v>
      </c>
      <c r="X1502" s="18">
        <v>0</v>
      </c>
      <c r="Y1502" s="18">
        <v>0</v>
      </c>
      <c r="Z1502" s="18">
        <v>0</v>
      </c>
      <c r="AA1502" s="18">
        <v>0</v>
      </c>
      <c r="AB1502" s="18">
        <v>0</v>
      </c>
      <c r="AC1502" s="18">
        <v>0</v>
      </c>
      <c r="AD1502" s="18">
        <v>0</v>
      </c>
      <c r="AE1502" s="18">
        <v>0</v>
      </c>
      <c r="AF1502" s="41">
        <v>4409</v>
      </c>
      <c r="AG1502" s="41"/>
      <c r="AH1502" s="41">
        <v>0</v>
      </c>
      <c r="AI1502" s="41">
        <v>0</v>
      </c>
      <c r="AJ1502" s="41">
        <v>0</v>
      </c>
      <c r="AK1502" s="41">
        <v>0</v>
      </c>
      <c r="AL1502" s="41">
        <v>4409</v>
      </c>
      <c r="AM1502" s="41">
        <v>0</v>
      </c>
      <c r="AN1502" s="41">
        <v>0</v>
      </c>
      <c r="AO1502" s="42">
        <v>4409</v>
      </c>
      <c r="AP1502" s="42">
        <v>4409</v>
      </c>
      <c r="AQ1502" s="42">
        <v>0</v>
      </c>
      <c r="AR1502" s="42">
        <v>0</v>
      </c>
      <c r="AS1502" s="42">
        <v>0</v>
      </c>
      <c r="AT1502" s="42">
        <v>0</v>
      </c>
      <c r="AU1502" s="42">
        <f t="shared" si="4789"/>
        <v>4409</v>
      </c>
      <c r="AV1502" s="42">
        <f t="shared" si="4790"/>
        <v>-4409</v>
      </c>
      <c r="AW1502" s="42"/>
      <c r="AX1502" s="42"/>
      <c r="AY1502" s="42"/>
      <c r="AZ1502" s="42"/>
      <c r="BA1502" s="43">
        <f t="shared" si="4794"/>
        <v>100</v>
      </c>
      <c r="BB1502" s="20"/>
    </row>
    <row r="1503" spans="2:54" x14ac:dyDescent="0.3">
      <c r="B1503" s="38" t="s">
        <v>566</v>
      </c>
      <c r="C1503" s="38" t="s">
        <v>84</v>
      </c>
      <c r="D1503" s="38" t="s">
        <v>86</v>
      </c>
      <c r="E1503" s="39" t="str">
        <f t="shared" si="4786"/>
        <v>0409</v>
      </c>
      <c r="F1503" s="38" t="s">
        <v>520</v>
      </c>
      <c r="G1503" s="38" t="s">
        <v>56</v>
      </c>
      <c r="H1503" s="40" t="s">
        <v>57</v>
      </c>
      <c r="I1503" s="18">
        <v>14696.7</v>
      </c>
      <c r="J1503" s="18">
        <v>14696.7</v>
      </c>
      <c r="K1503" s="18">
        <v>14696.7</v>
      </c>
      <c r="L1503" s="18"/>
      <c r="M1503" s="18"/>
      <c r="N1503" s="18"/>
      <c r="O1503" s="18">
        <v>0</v>
      </c>
      <c r="P1503" s="18">
        <v>0</v>
      </c>
      <c r="Q1503" s="18">
        <v>0</v>
      </c>
      <c r="R1503" s="18">
        <v>0</v>
      </c>
      <c r="S1503" s="18"/>
      <c r="T1503" s="18">
        <f t="shared" si="4784"/>
        <v>14696.7</v>
      </c>
      <c r="U1503" s="18">
        <f t="shared" si="4863"/>
        <v>14696.7</v>
      </c>
      <c r="V1503" s="18">
        <f t="shared" si="4864"/>
        <v>14696.7</v>
      </c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41">
        <v>8365.1652599999998</v>
      </c>
      <c r="AG1503" s="41"/>
      <c r="AH1503" s="41">
        <v>0</v>
      </c>
      <c r="AI1503" s="41">
        <v>0</v>
      </c>
      <c r="AJ1503" s="41">
        <v>0</v>
      </c>
      <c r="AK1503" s="41">
        <v>0</v>
      </c>
      <c r="AL1503" s="41">
        <v>8365.1652599999998</v>
      </c>
      <c r="AM1503" s="41">
        <v>0</v>
      </c>
      <c r="AN1503" s="41">
        <v>0</v>
      </c>
      <c r="AO1503" s="14">
        <v>2803.9841799999999</v>
      </c>
      <c r="AP1503" s="42">
        <v>8366.6810399999995</v>
      </c>
      <c r="AQ1503" s="42">
        <v>0</v>
      </c>
      <c r="AR1503" s="42">
        <v>0</v>
      </c>
      <c r="AS1503" s="42">
        <v>0</v>
      </c>
      <c r="AT1503" s="42">
        <v>0</v>
      </c>
      <c r="AU1503" s="42">
        <f t="shared" si="4789"/>
        <v>8366.6810399999995</v>
      </c>
      <c r="AV1503" s="42">
        <f t="shared" si="4790"/>
        <v>6330.0189600000012</v>
      </c>
      <c r="AW1503" s="42">
        <f t="shared" si="4791"/>
        <v>14696.7</v>
      </c>
      <c r="AX1503" s="42">
        <f t="shared" si="4792"/>
        <v>14696.7</v>
      </c>
      <c r="AY1503" s="42">
        <f t="shared" si="4793"/>
        <v>14696.7</v>
      </c>
      <c r="AZ1503" s="42"/>
      <c r="BA1503" s="43">
        <f t="shared" si="4794"/>
        <v>100</v>
      </c>
      <c r="BB1503" s="44"/>
    </row>
    <row r="1504" spans="2:54" ht="31.2" x14ac:dyDescent="0.3">
      <c r="B1504" s="38" t="s">
        <v>566</v>
      </c>
      <c r="C1504" s="38" t="s">
        <v>84</v>
      </c>
      <c r="D1504" s="38" t="s">
        <v>86</v>
      </c>
      <c r="E1504" s="39" t="str">
        <f t="shared" si="4786"/>
        <v>0409</v>
      </c>
      <c r="F1504" s="38" t="s">
        <v>72</v>
      </c>
      <c r="G1504" s="39"/>
      <c r="H1504" s="40" t="s">
        <v>73</v>
      </c>
      <c r="I1504" s="18"/>
      <c r="J1504" s="18"/>
      <c r="K1504" s="18"/>
      <c r="L1504" s="18"/>
      <c r="M1504" s="18"/>
      <c r="N1504" s="18"/>
      <c r="O1504" s="18">
        <f>O1505</f>
        <v>0</v>
      </c>
      <c r="P1504" s="18">
        <f>P1505</f>
        <v>0</v>
      </c>
      <c r="Q1504" s="18">
        <f>Q1505</f>
        <v>0</v>
      </c>
      <c r="R1504" s="18">
        <f>R1505</f>
        <v>0</v>
      </c>
      <c r="S1504" s="18">
        <f>S1505</f>
        <v>0.93549000000000004</v>
      </c>
      <c r="T1504" s="18">
        <f t="shared" si="4784"/>
        <v>0.93549000000000004</v>
      </c>
      <c r="U1504" s="18"/>
      <c r="V1504" s="18"/>
      <c r="W1504" s="18">
        <f t="shared" ref="W1504:AD1504" si="4965">W1508</f>
        <v>0</v>
      </c>
      <c r="X1504" s="18">
        <f t="shared" si="4965"/>
        <v>0</v>
      </c>
      <c r="Y1504" s="18">
        <f t="shared" si="4965"/>
        <v>0</v>
      </c>
      <c r="Z1504" s="18">
        <f t="shared" si="4965"/>
        <v>0.93549000000000004</v>
      </c>
      <c r="AA1504" s="18">
        <f t="shared" si="4965"/>
        <v>0</v>
      </c>
      <c r="AB1504" s="18">
        <f t="shared" si="4965"/>
        <v>0</v>
      </c>
      <c r="AC1504" s="18">
        <f t="shared" si="4965"/>
        <v>0</v>
      </c>
      <c r="AD1504" s="18">
        <f t="shared" si="4965"/>
        <v>0</v>
      </c>
      <c r="AE1504" s="18"/>
      <c r="AF1504" s="41">
        <f t="shared" ref="AF1504:AT1504" si="4966">AF1505</f>
        <v>4168.7322899999999</v>
      </c>
      <c r="AG1504" s="41">
        <f t="shared" si="4966"/>
        <v>0</v>
      </c>
      <c r="AH1504" s="41">
        <f t="shared" si="4966"/>
        <v>0</v>
      </c>
      <c r="AI1504" s="41">
        <f t="shared" si="4966"/>
        <v>0</v>
      </c>
      <c r="AJ1504" s="41">
        <f t="shared" si="4966"/>
        <v>0</v>
      </c>
      <c r="AK1504" s="41">
        <f t="shared" si="4966"/>
        <v>0</v>
      </c>
      <c r="AL1504" s="41">
        <f t="shared" si="4966"/>
        <v>3867.6819099999998</v>
      </c>
      <c r="AM1504" s="41">
        <f t="shared" si="4966"/>
        <v>0</v>
      </c>
      <c r="AN1504" s="41">
        <f t="shared" si="4966"/>
        <v>0</v>
      </c>
      <c r="AO1504" s="42">
        <f t="shared" si="4966"/>
        <v>2449.88735</v>
      </c>
      <c r="AP1504" s="42">
        <f t="shared" si="4966"/>
        <v>4194.2109899999996</v>
      </c>
      <c r="AQ1504" s="42">
        <f t="shared" si="4966"/>
        <v>0</v>
      </c>
      <c r="AR1504" s="42">
        <f t="shared" si="4966"/>
        <v>0</v>
      </c>
      <c r="AS1504" s="42">
        <f t="shared" si="4966"/>
        <v>0</v>
      </c>
      <c r="AT1504" s="42">
        <f t="shared" si="4966"/>
        <v>0</v>
      </c>
      <c r="AU1504" s="42">
        <f t="shared" si="4789"/>
        <v>4194.2109899999996</v>
      </c>
      <c r="AV1504" s="42">
        <f t="shared" si="4790"/>
        <v>-4193.2754999999997</v>
      </c>
      <c r="AW1504" s="42">
        <f t="shared" si="4791"/>
        <v>1.8709800000000001</v>
      </c>
      <c r="AX1504" s="42">
        <f t="shared" si="4792"/>
        <v>0</v>
      </c>
      <c r="AY1504" s="42">
        <f t="shared" si="4793"/>
        <v>0</v>
      </c>
      <c r="AZ1504" s="42">
        <f>AZ1508</f>
        <v>0</v>
      </c>
      <c r="BA1504" s="43">
        <f t="shared" si="4794"/>
        <v>92.778370999688249</v>
      </c>
      <c r="BB1504" s="20"/>
    </row>
    <row r="1505" spans="2:54" ht="46.8" x14ac:dyDescent="0.3">
      <c r="B1505" s="38" t="s">
        <v>566</v>
      </c>
      <c r="C1505" s="38" t="s">
        <v>84</v>
      </c>
      <c r="D1505" s="38" t="s">
        <v>86</v>
      </c>
      <c r="E1505" s="39" t="str">
        <f t="shared" si="4786"/>
        <v>0409</v>
      </c>
      <c r="F1505" s="38" t="s">
        <v>292</v>
      </c>
      <c r="G1505" s="39"/>
      <c r="H1505" s="40" t="s">
        <v>293</v>
      </c>
      <c r="I1505" s="18"/>
      <c r="J1505" s="18"/>
      <c r="K1505" s="18"/>
      <c r="L1505" s="18"/>
      <c r="M1505" s="18"/>
      <c r="N1505" s="18"/>
      <c r="O1505" s="18">
        <f>O1506+O1508</f>
        <v>0</v>
      </c>
      <c r="P1505" s="18">
        <f>P1506+P1508</f>
        <v>0</v>
      </c>
      <c r="Q1505" s="18">
        <f>Q1506+Q1508</f>
        <v>0</v>
      </c>
      <c r="R1505" s="18">
        <f>R1507+R1508</f>
        <v>0</v>
      </c>
      <c r="S1505" s="18">
        <f>S1507+S1508</f>
        <v>0.93549000000000004</v>
      </c>
      <c r="T1505" s="18">
        <f t="shared" si="4784"/>
        <v>0.93549000000000004</v>
      </c>
      <c r="U1505" s="18">
        <v>0</v>
      </c>
      <c r="V1505" s="18">
        <v>0</v>
      </c>
      <c r="W1505" s="18">
        <v>0</v>
      </c>
      <c r="X1505" s="18">
        <v>0</v>
      </c>
      <c r="Y1505" s="18">
        <v>0</v>
      </c>
      <c r="Z1505" s="18">
        <v>0</v>
      </c>
      <c r="AA1505" s="18">
        <v>0</v>
      </c>
      <c r="AB1505" s="18">
        <v>0</v>
      </c>
      <c r="AC1505" s="18">
        <v>0</v>
      </c>
      <c r="AD1505" s="18">
        <v>0</v>
      </c>
      <c r="AE1505" s="18">
        <v>0</v>
      </c>
      <c r="AF1505" s="41">
        <f t="shared" ref="AF1505:AT1505" si="4967">AF1506+AF1508</f>
        <v>4168.7322899999999</v>
      </c>
      <c r="AG1505" s="41">
        <f t="shared" si="4967"/>
        <v>0</v>
      </c>
      <c r="AH1505" s="41">
        <f t="shared" si="4967"/>
        <v>0</v>
      </c>
      <c r="AI1505" s="41">
        <f t="shared" si="4967"/>
        <v>0</v>
      </c>
      <c r="AJ1505" s="41">
        <f t="shared" si="4967"/>
        <v>0</v>
      </c>
      <c r="AK1505" s="41">
        <f t="shared" si="4967"/>
        <v>0</v>
      </c>
      <c r="AL1505" s="41">
        <f t="shared" si="4967"/>
        <v>3867.6819099999998</v>
      </c>
      <c r="AM1505" s="41">
        <f t="shared" si="4967"/>
        <v>0</v>
      </c>
      <c r="AN1505" s="41">
        <f t="shared" si="4967"/>
        <v>0</v>
      </c>
      <c r="AO1505" s="14">
        <f t="shared" si="4967"/>
        <v>2449.88735</v>
      </c>
      <c r="AP1505" s="42">
        <f t="shared" si="4967"/>
        <v>4194.2109899999996</v>
      </c>
      <c r="AQ1505" s="42">
        <f t="shared" si="4967"/>
        <v>0</v>
      </c>
      <c r="AR1505" s="42">
        <f t="shared" si="4967"/>
        <v>0</v>
      </c>
      <c r="AS1505" s="42">
        <f t="shared" si="4967"/>
        <v>0</v>
      </c>
      <c r="AT1505" s="42">
        <f t="shared" si="4967"/>
        <v>0</v>
      </c>
      <c r="AU1505" s="42">
        <f t="shared" si="4789"/>
        <v>4194.2109899999996</v>
      </c>
      <c r="AV1505" s="42">
        <f t="shared" si="4790"/>
        <v>-4193.2754999999997</v>
      </c>
      <c r="AW1505" s="42"/>
      <c r="AX1505" s="42"/>
      <c r="AY1505" s="42"/>
      <c r="AZ1505" s="42"/>
      <c r="BA1505" s="43">
        <f t="shared" si="4794"/>
        <v>92.778370999688249</v>
      </c>
      <c r="BB1505" s="20"/>
    </row>
    <row r="1506" spans="2:54" ht="46.8" x14ac:dyDescent="0.3">
      <c r="B1506" s="38" t="s">
        <v>566</v>
      </c>
      <c r="C1506" s="38" t="s">
        <v>84</v>
      </c>
      <c r="D1506" s="38" t="s">
        <v>86</v>
      </c>
      <c r="E1506" s="39" t="str">
        <f t="shared" si="4786"/>
        <v>0409</v>
      </c>
      <c r="F1506" s="38" t="s">
        <v>292</v>
      </c>
      <c r="G1506" s="39"/>
      <c r="H1506" s="40" t="s">
        <v>293</v>
      </c>
      <c r="I1506" s="18"/>
      <c r="J1506" s="18"/>
      <c r="K1506" s="18"/>
      <c r="L1506" s="18"/>
      <c r="M1506" s="18"/>
      <c r="N1506" s="18"/>
      <c r="O1506" s="18">
        <f>O1507</f>
        <v>0</v>
      </c>
      <c r="P1506" s="18">
        <f>P1507</f>
        <v>0</v>
      </c>
      <c r="Q1506" s="18">
        <f>Q1507</f>
        <v>0</v>
      </c>
      <c r="R1506" s="18"/>
      <c r="S1506" s="18"/>
      <c r="T1506" s="18">
        <f t="shared" si="4784"/>
        <v>0</v>
      </c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41">
        <f t="shared" ref="AF1506:AT1506" si="4968">AF1507</f>
        <v>0</v>
      </c>
      <c r="AG1506" s="41">
        <f t="shared" si="4968"/>
        <v>0</v>
      </c>
      <c r="AH1506" s="41">
        <f t="shared" si="4968"/>
        <v>0</v>
      </c>
      <c r="AI1506" s="41">
        <f t="shared" si="4968"/>
        <v>0</v>
      </c>
      <c r="AJ1506" s="41">
        <f t="shared" si="4968"/>
        <v>0</v>
      </c>
      <c r="AK1506" s="41">
        <f t="shared" si="4968"/>
        <v>0</v>
      </c>
      <c r="AL1506" s="41">
        <f t="shared" si="4968"/>
        <v>0</v>
      </c>
      <c r="AM1506" s="41">
        <f t="shared" si="4968"/>
        <v>0</v>
      </c>
      <c r="AN1506" s="41">
        <f t="shared" si="4968"/>
        <v>0</v>
      </c>
      <c r="AO1506" s="42">
        <f t="shared" si="4968"/>
        <v>0</v>
      </c>
      <c r="AP1506" s="42">
        <f t="shared" si="4968"/>
        <v>0</v>
      </c>
      <c r="AQ1506" s="42">
        <f t="shared" si="4968"/>
        <v>0</v>
      </c>
      <c r="AR1506" s="42">
        <f t="shared" si="4968"/>
        <v>0</v>
      </c>
      <c r="AS1506" s="42">
        <f t="shared" si="4968"/>
        <v>0</v>
      </c>
      <c r="AT1506" s="42">
        <f t="shared" si="4968"/>
        <v>0</v>
      </c>
      <c r="AU1506" s="42">
        <f t="shared" si="4789"/>
        <v>0</v>
      </c>
      <c r="AV1506" s="42">
        <f t="shared" si="4790"/>
        <v>0</v>
      </c>
      <c r="AW1506" s="42"/>
      <c r="AX1506" s="42"/>
      <c r="AY1506" s="42"/>
      <c r="AZ1506" s="42"/>
      <c r="BA1506" s="43"/>
      <c r="BB1506" s="20">
        <v>0</v>
      </c>
    </row>
    <row r="1507" spans="2:54" x14ac:dyDescent="0.3">
      <c r="B1507" s="38" t="s">
        <v>566</v>
      </c>
      <c r="C1507" s="38" t="s">
        <v>84</v>
      </c>
      <c r="D1507" s="38" t="s">
        <v>86</v>
      </c>
      <c r="E1507" s="39" t="str">
        <f t="shared" si="4786"/>
        <v>0409</v>
      </c>
      <c r="F1507" s="38" t="s">
        <v>292</v>
      </c>
      <c r="G1507" s="38" t="s">
        <v>56</v>
      </c>
      <c r="H1507" s="40" t="s">
        <v>57</v>
      </c>
      <c r="I1507" s="18"/>
      <c r="J1507" s="18"/>
      <c r="K1507" s="18"/>
      <c r="L1507" s="18"/>
      <c r="M1507" s="18"/>
      <c r="N1507" s="18"/>
      <c r="O1507" s="18">
        <v>0</v>
      </c>
      <c r="P1507" s="18">
        <v>0</v>
      </c>
      <c r="Q1507" s="18">
        <v>0</v>
      </c>
      <c r="R1507" s="18">
        <v>0</v>
      </c>
      <c r="S1507" s="18">
        <v>0.93549000000000004</v>
      </c>
      <c r="T1507" s="18">
        <f t="shared" si="4784"/>
        <v>0.93549000000000004</v>
      </c>
      <c r="U1507" s="18">
        <v>0</v>
      </c>
      <c r="V1507" s="18">
        <v>0</v>
      </c>
      <c r="W1507" s="18">
        <v>0</v>
      </c>
      <c r="X1507" s="18">
        <v>0</v>
      </c>
      <c r="Y1507" s="18">
        <v>0</v>
      </c>
      <c r="Z1507" s="18">
        <v>0</v>
      </c>
      <c r="AA1507" s="18">
        <v>0</v>
      </c>
      <c r="AB1507" s="18">
        <v>0</v>
      </c>
      <c r="AC1507" s="18">
        <v>0</v>
      </c>
      <c r="AD1507" s="18">
        <v>0</v>
      </c>
      <c r="AE1507" s="18">
        <v>0</v>
      </c>
      <c r="AF1507" s="41">
        <v>0</v>
      </c>
      <c r="AG1507" s="41"/>
      <c r="AH1507" s="41">
        <v>0</v>
      </c>
      <c r="AI1507" s="41">
        <v>0</v>
      </c>
      <c r="AJ1507" s="41">
        <v>0</v>
      </c>
      <c r="AK1507" s="41">
        <v>0</v>
      </c>
      <c r="AL1507" s="41">
        <v>0</v>
      </c>
      <c r="AM1507" s="41">
        <v>0</v>
      </c>
      <c r="AN1507" s="41">
        <v>0</v>
      </c>
      <c r="AO1507" s="14">
        <v>0</v>
      </c>
      <c r="AP1507" s="42">
        <v>0</v>
      </c>
      <c r="AQ1507" s="42">
        <v>0</v>
      </c>
      <c r="AR1507" s="42">
        <v>0</v>
      </c>
      <c r="AS1507" s="42">
        <v>0</v>
      </c>
      <c r="AT1507" s="42">
        <v>0</v>
      </c>
      <c r="AU1507" s="42">
        <f t="shared" si="4789"/>
        <v>0</v>
      </c>
      <c r="AV1507" s="42">
        <f t="shared" si="4790"/>
        <v>0.93549000000000004</v>
      </c>
      <c r="AW1507" s="42"/>
      <c r="AX1507" s="42"/>
      <c r="AY1507" s="42"/>
      <c r="AZ1507" s="42"/>
      <c r="BA1507" s="43"/>
      <c r="BB1507" s="20">
        <v>0</v>
      </c>
    </row>
    <row r="1508" spans="2:54" ht="46.8" x14ac:dyDescent="0.3">
      <c r="B1508" s="38" t="s">
        <v>566</v>
      </c>
      <c r="C1508" s="38" t="s">
        <v>84</v>
      </c>
      <c r="D1508" s="38" t="s">
        <v>86</v>
      </c>
      <c r="E1508" s="39" t="str">
        <f t="shared" si="4786"/>
        <v>0409</v>
      </c>
      <c r="F1508" s="16" t="s">
        <v>554</v>
      </c>
      <c r="G1508" s="39"/>
      <c r="H1508" s="55" t="s">
        <v>555</v>
      </c>
      <c r="I1508" s="18"/>
      <c r="J1508" s="18"/>
      <c r="K1508" s="18"/>
      <c r="L1508" s="18"/>
      <c r="M1508" s="18"/>
      <c r="N1508" s="18"/>
      <c r="O1508" s="18">
        <f>O1509</f>
        <v>0</v>
      </c>
      <c r="P1508" s="18">
        <f>P1509</f>
        <v>0</v>
      </c>
      <c r="Q1508" s="18">
        <f>Q1509</f>
        <v>0</v>
      </c>
      <c r="R1508" s="18">
        <f>R1509</f>
        <v>0</v>
      </c>
      <c r="S1508" s="18">
        <f>S1509</f>
        <v>0</v>
      </c>
      <c r="T1508" s="18">
        <f t="shared" si="4784"/>
        <v>0</v>
      </c>
      <c r="U1508" s="18"/>
      <c r="V1508" s="18"/>
      <c r="W1508" s="18">
        <f t="shared" ref="W1508:AD1508" si="4969">W1509</f>
        <v>0</v>
      </c>
      <c r="X1508" s="18">
        <f t="shared" si="4969"/>
        <v>0</v>
      </c>
      <c r="Y1508" s="18">
        <f t="shared" si="4969"/>
        <v>0</v>
      </c>
      <c r="Z1508" s="18">
        <f t="shared" si="4969"/>
        <v>0.93549000000000004</v>
      </c>
      <c r="AA1508" s="18">
        <f t="shared" si="4969"/>
        <v>0</v>
      </c>
      <c r="AB1508" s="18">
        <f t="shared" si="4969"/>
        <v>0</v>
      </c>
      <c r="AC1508" s="18">
        <f t="shared" si="4969"/>
        <v>0</v>
      </c>
      <c r="AD1508" s="18">
        <f t="shared" si="4969"/>
        <v>0</v>
      </c>
      <c r="AE1508" s="18"/>
      <c r="AF1508" s="41">
        <f t="shared" ref="AF1508:AT1508" si="4970">AF1509</f>
        <v>4168.7322899999999</v>
      </c>
      <c r="AG1508" s="41">
        <f t="shared" si="4970"/>
        <v>0</v>
      </c>
      <c r="AH1508" s="41">
        <f t="shared" si="4970"/>
        <v>0</v>
      </c>
      <c r="AI1508" s="41">
        <f t="shared" si="4970"/>
        <v>0</v>
      </c>
      <c r="AJ1508" s="41">
        <f t="shared" si="4970"/>
        <v>0</v>
      </c>
      <c r="AK1508" s="41">
        <f t="shared" si="4970"/>
        <v>0</v>
      </c>
      <c r="AL1508" s="41">
        <f t="shared" si="4970"/>
        <v>3867.6819099999998</v>
      </c>
      <c r="AM1508" s="41">
        <f t="shared" si="4970"/>
        <v>0</v>
      </c>
      <c r="AN1508" s="41">
        <f t="shared" si="4970"/>
        <v>0</v>
      </c>
      <c r="AO1508" s="42">
        <f t="shared" si="4970"/>
        <v>2449.88735</v>
      </c>
      <c r="AP1508" s="42">
        <f t="shared" si="4970"/>
        <v>4194.2109899999996</v>
      </c>
      <c r="AQ1508" s="42">
        <f t="shared" si="4970"/>
        <v>0</v>
      </c>
      <c r="AR1508" s="42">
        <f t="shared" si="4970"/>
        <v>0</v>
      </c>
      <c r="AS1508" s="42">
        <f t="shared" si="4970"/>
        <v>0</v>
      </c>
      <c r="AT1508" s="42">
        <f t="shared" si="4970"/>
        <v>0</v>
      </c>
      <c r="AU1508" s="42">
        <f t="shared" si="4789"/>
        <v>4194.2109899999996</v>
      </c>
      <c r="AV1508" s="42">
        <f t="shared" si="4790"/>
        <v>-4194.2109899999996</v>
      </c>
      <c r="AW1508" s="42">
        <f t="shared" si="4791"/>
        <v>0.93549000000000004</v>
      </c>
      <c r="AX1508" s="42">
        <f t="shared" si="4792"/>
        <v>0</v>
      </c>
      <c r="AY1508" s="42">
        <f t="shared" si="4793"/>
        <v>0</v>
      </c>
      <c r="AZ1508" s="42">
        <f>AZ1509</f>
        <v>0</v>
      </c>
      <c r="BA1508" s="43">
        <f t="shared" si="4794"/>
        <v>92.778370999688249</v>
      </c>
      <c r="BB1508" s="20"/>
    </row>
    <row r="1509" spans="2:54" x14ac:dyDescent="0.3">
      <c r="B1509" s="38" t="s">
        <v>566</v>
      </c>
      <c r="C1509" s="38" t="s">
        <v>84</v>
      </c>
      <c r="D1509" s="38" t="s">
        <v>86</v>
      </c>
      <c r="E1509" s="39" t="str">
        <f t="shared" si="4786"/>
        <v>0409</v>
      </c>
      <c r="F1509" s="16" t="s">
        <v>554</v>
      </c>
      <c r="G1509" s="38" t="s">
        <v>56</v>
      </c>
      <c r="H1509" s="40" t="s">
        <v>57</v>
      </c>
      <c r="I1509" s="18"/>
      <c r="J1509" s="18"/>
      <c r="K1509" s="18"/>
      <c r="L1509" s="18"/>
      <c r="M1509" s="18"/>
      <c r="N1509" s="18"/>
      <c r="O1509" s="18">
        <v>0</v>
      </c>
      <c r="P1509" s="18">
        <v>0</v>
      </c>
      <c r="Q1509" s="18">
        <v>0</v>
      </c>
      <c r="R1509" s="18">
        <v>0</v>
      </c>
      <c r="S1509" s="18">
        <v>0</v>
      </c>
      <c r="T1509" s="18">
        <f t="shared" si="4784"/>
        <v>0</v>
      </c>
      <c r="U1509" s="18"/>
      <c r="V1509" s="18"/>
      <c r="W1509" s="18"/>
      <c r="X1509" s="18"/>
      <c r="Y1509" s="18"/>
      <c r="Z1509" s="18">
        <v>0.93549000000000004</v>
      </c>
      <c r="AA1509" s="18"/>
      <c r="AB1509" s="18"/>
      <c r="AC1509" s="18"/>
      <c r="AD1509" s="18"/>
      <c r="AE1509" s="18"/>
      <c r="AF1509" s="41">
        <v>4168.7322899999999</v>
      </c>
      <c r="AG1509" s="41"/>
      <c r="AH1509" s="41">
        <v>0</v>
      </c>
      <c r="AI1509" s="41">
        <v>0</v>
      </c>
      <c r="AJ1509" s="41">
        <v>0</v>
      </c>
      <c r="AK1509" s="41">
        <v>0</v>
      </c>
      <c r="AL1509" s="41">
        <v>3867.6819099999998</v>
      </c>
      <c r="AM1509" s="41">
        <v>0</v>
      </c>
      <c r="AN1509" s="41">
        <v>0</v>
      </c>
      <c r="AO1509" s="14">
        <v>2449.88735</v>
      </c>
      <c r="AP1509" s="42">
        <v>4194.2109899999996</v>
      </c>
      <c r="AQ1509" s="42">
        <v>0</v>
      </c>
      <c r="AR1509" s="42">
        <v>0</v>
      </c>
      <c r="AS1509" s="42">
        <v>0</v>
      </c>
      <c r="AT1509" s="42">
        <v>0</v>
      </c>
      <c r="AU1509" s="42">
        <f t="shared" si="4789"/>
        <v>4194.2109899999996</v>
      </c>
      <c r="AV1509" s="42">
        <f t="shared" si="4790"/>
        <v>-4194.2109899999996</v>
      </c>
      <c r="AW1509" s="42">
        <f t="shared" si="4791"/>
        <v>0.93549000000000004</v>
      </c>
      <c r="AX1509" s="42">
        <f t="shared" si="4792"/>
        <v>0</v>
      </c>
      <c r="AY1509" s="42">
        <f t="shared" si="4793"/>
        <v>0</v>
      </c>
      <c r="AZ1509" s="42"/>
      <c r="BA1509" s="43">
        <f t="shared" si="4794"/>
        <v>92.778370999688249</v>
      </c>
      <c r="BB1509" s="44"/>
    </row>
    <row r="1510" spans="2:54" s="30" customFormat="1" x14ac:dyDescent="0.3">
      <c r="B1510" s="31" t="s">
        <v>566</v>
      </c>
      <c r="C1510" s="31" t="s">
        <v>84</v>
      </c>
      <c r="D1510" s="31" t="s">
        <v>139</v>
      </c>
      <c r="E1510" s="29" t="str">
        <f t="shared" si="4786"/>
        <v>0412</v>
      </c>
      <c r="F1510" s="31"/>
      <c r="G1510" s="31"/>
      <c r="H1510" s="32" t="s">
        <v>140</v>
      </c>
      <c r="I1510" s="33">
        <f t="shared" ref="I1510:I1513" si="4971">I1511</f>
        <v>1817.4</v>
      </c>
      <c r="J1510" s="33">
        <f t="shared" ref="J1510:J1513" si="4972">J1511</f>
        <v>1658.7</v>
      </c>
      <c r="K1510" s="33">
        <f t="shared" ref="K1510:K1513" si="4973">K1511</f>
        <v>1658.7</v>
      </c>
      <c r="L1510" s="33">
        <f t="shared" ref="L1510:L1513" si="4974">L1511</f>
        <v>0</v>
      </c>
      <c r="M1510" s="33">
        <f t="shared" ref="M1510:M1513" si="4975">M1511</f>
        <v>0</v>
      </c>
      <c r="N1510" s="33">
        <f t="shared" ref="N1510:N1513" si="4976">N1511</f>
        <v>0</v>
      </c>
      <c r="O1510" s="33">
        <f t="shared" ref="O1510:O1513" si="4977">O1511</f>
        <v>0</v>
      </c>
      <c r="P1510" s="33">
        <f t="shared" ref="P1510:P1513" si="4978">P1511</f>
        <v>0</v>
      </c>
      <c r="Q1510" s="33">
        <f t="shared" ref="Q1510:Q1513" si="4979">Q1511</f>
        <v>1648.9090000000001</v>
      </c>
      <c r="R1510" s="33">
        <f t="shared" ref="R1510:R1513" si="4980">R1511</f>
        <v>810.76099999999997</v>
      </c>
      <c r="S1510" s="33">
        <f t="shared" ref="S1510:S1513" si="4981">S1511</f>
        <v>0</v>
      </c>
      <c r="T1510" s="33">
        <f t="shared" si="4784"/>
        <v>4277.07</v>
      </c>
      <c r="U1510" s="33">
        <f t="shared" si="4863"/>
        <v>1658.7</v>
      </c>
      <c r="V1510" s="33">
        <f t="shared" si="4864"/>
        <v>1658.7</v>
      </c>
      <c r="W1510" s="33">
        <f t="shared" ref="W1510:W1513" si="4982">W1511</f>
        <v>0</v>
      </c>
      <c r="X1510" s="33">
        <f t="shared" ref="X1510:X1513" si="4983">X1511</f>
        <v>0</v>
      </c>
      <c r="Y1510" s="33">
        <f t="shared" ref="Y1510:Y1513" si="4984">Y1511</f>
        <v>0</v>
      </c>
      <c r="Z1510" s="33">
        <f t="shared" ref="Z1510:Z1513" si="4985">Z1511</f>
        <v>0</v>
      </c>
      <c r="AA1510" s="33">
        <f t="shared" ref="AA1510:AA1513" si="4986">AA1511</f>
        <v>0</v>
      </c>
      <c r="AB1510" s="33">
        <f t="shared" ref="AB1510:AB1513" si="4987">AB1511</f>
        <v>0</v>
      </c>
      <c r="AC1510" s="33">
        <f t="shared" ref="AC1510:AC1513" si="4988">AC1511</f>
        <v>0</v>
      </c>
      <c r="AD1510" s="33">
        <f t="shared" ref="AD1510:AD1513" si="4989">AD1511</f>
        <v>0</v>
      </c>
      <c r="AE1510" s="33">
        <f t="shared" ref="AE1510:AE1513" si="4990">AE1511</f>
        <v>0</v>
      </c>
      <c r="AF1510" s="34">
        <f t="shared" ref="AF1510:AF1513" si="4991">AF1511</f>
        <v>4002.10907</v>
      </c>
      <c r="AG1510" s="34">
        <f t="shared" ref="AG1510:AG1513" si="4992">AG1511</f>
        <v>0</v>
      </c>
      <c r="AH1510" s="34">
        <f t="shared" ref="AH1510:AH1513" si="4993">AH1511</f>
        <v>0</v>
      </c>
      <c r="AI1510" s="34">
        <f t="shared" ref="AI1510:AI1513" si="4994">AI1511</f>
        <v>0</v>
      </c>
      <c r="AJ1510" s="34">
        <f t="shared" ref="AJ1510:AJ1513" si="4995">AJ1511</f>
        <v>0</v>
      </c>
      <c r="AK1510" s="34">
        <f t="shared" ref="AK1510:AK1513" si="4996">AK1511</f>
        <v>0</v>
      </c>
      <c r="AL1510" s="34">
        <f t="shared" ref="AL1510:AL1513" si="4997">AL1511</f>
        <v>3709.8283000000001</v>
      </c>
      <c r="AM1510" s="34">
        <f t="shared" ref="AM1510:AM1513" si="4998">AM1511</f>
        <v>0</v>
      </c>
      <c r="AN1510" s="34">
        <f t="shared" ref="AN1510:AN1513" si="4999">AN1511</f>
        <v>0</v>
      </c>
      <c r="AO1510" s="36">
        <f t="shared" ref="AO1510:AO1513" si="5000">AO1511</f>
        <v>2849.7796899999998</v>
      </c>
      <c r="AP1510" s="36">
        <f t="shared" ref="AP1510:AP1513" si="5001">AP1511</f>
        <v>5084.5150699999995</v>
      </c>
      <c r="AQ1510" s="36">
        <f t="shared" ref="AQ1510:AQ1513" si="5002">AQ1511</f>
        <v>0</v>
      </c>
      <c r="AR1510" s="36">
        <f t="shared" ref="AR1510:AR1513" si="5003">AR1511</f>
        <v>0</v>
      </c>
      <c r="AS1510" s="36">
        <f t="shared" ref="AS1510:AS1513" si="5004">AS1511</f>
        <v>0</v>
      </c>
      <c r="AT1510" s="36">
        <f t="shared" ref="AT1510:AT1513" si="5005">AT1511</f>
        <v>0</v>
      </c>
      <c r="AU1510" s="36">
        <f t="shared" si="4789"/>
        <v>5084.5150699999995</v>
      </c>
      <c r="AV1510" s="36">
        <f t="shared" si="4790"/>
        <v>-807.44506999999976</v>
      </c>
      <c r="AW1510" s="36">
        <f t="shared" si="4791"/>
        <v>4277.07</v>
      </c>
      <c r="AX1510" s="36">
        <f t="shared" si="4792"/>
        <v>1658.7</v>
      </c>
      <c r="AY1510" s="36">
        <f t="shared" si="4793"/>
        <v>1658.7</v>
      </c>
      <c r="AZ1510" s="36">
        <f t="shared" ref="AZ1510:AZ1513" si="5006">AZ1511</f>
        <v>0</v>
      </c>
      <c r="BA1510" s="37">
        <f t="shared" si="4794"/>
        <v>92.696831473411095</v>
      </c>
      <c r="BB1510" s="20"/>
    </row>
    <row r="1511" spans="2:54" ht="31.2" x14ac:dyDescent="0.3">
      <c r="B1511" s="38" t="s">
        <v>566</v>
      </c>
      <c r="C1511" s="38" t="s">
        <v>84</v>
      </c>
      <c r="D1511" s="38" t="s">
        <v>139</v>
      </c>
      <c r="E1511" s="39" t="str">
        <f t="shared" si="4786"/>
        <v>0412</v>
      </c>
      <c r="F1511" s="38" t="s">
        <v>141</v>
      </c>
      <c r="G1511" s="38"/>
      <c r="H1511" s="40" t="s">
        <v>142</v>
      </c>
      <c r="I1511" s="18">
        <f t="shared" si="4971"/>
        <v>1817.4</v>
      </c>
      <c r="J1511" s="18">
        <f t="shared" si="4972"/>
        <v>1658.7</v>
      </c>
      <c r="K1511" s="18">
        <f t="shared" si="4973"/>
        <v>1658.7</v>
      </c>
      <c r="L1511" s="18">
        <f t="shared" si="4974"/>
        <v>0</v>
      </c>
      <c r="M1511" s="18">
        <f t="shared" si="4975"/>
        <v>0</v>
      </c>
      <c r="N1511" s="18">
        <f t="shared" si="4976"/>
        <v>0</v>
      </c>
      <c r="O1511" s="18">
        <f t="shared" si="4977"/>
        <v>0</v>
      </c>
      <c r="P1511" s="18">
        <f t="shared" si="4978"/>
        <v>0</v>
      </c>
      <c r="Q1511" s="18">
        <f t="shared" si="4979"/>
        <v>1648.9090000000001</v>
      </c>
      <c r="R1511" s="18">
        <f t="shared" si="4980"/>
        <v>810.76099999999997</v>
      </c>
      <c r="S1511" s="18">
        <f t="shared" si="4981"/>
        <v>0</v>
      </c>
      <c r="T1511" s="18">
        <f t="shared" si="4784"/>
        <v>4277.07</v>
      </c>
      <c r="U1511" s="18">
        <f t="shared" si="4863"/>
        <v>1658.7</v>
      </c>
      <c r="V1511" s="18">
        <f t="shared" si="4864"/>
        <v>1658.7</v>
      </c>
      <c r="W1511" s="18">
        <f t="shared" si="4982"/>
        <v>0</v>
      </c>
      <c r="X1511" s="18">
        <f t="shared" si="4983"/>
        <v>0</v>
      </c>
      <c r="Y1511" s="18">
        <f t="shared" si="4984"/>
        <v>0</v>
      </c>
      <c r="Z1511" s="18">
        <f t="shared" si="4985"/>
        <v>0</v>
      </c>
      <c r="AA1511" s="18">
        <f t="shared" si="4986"/>
        <v>0</v>
      </c>
      <c r="AB1511" s="18">
        <f t="shared" si="4987"/>
        <v>0</v>
      </c>
      <c r="AC1511" s="18">
        <f t="shared" si="4988"/>
        <v>0</v>
      </c>
      <c r="AD1511" s="18">
        <f t="shared" si="4989"/>
        <v>0</v>
      </c>
      <c r="AE1511" s="18">
        <f t="shared" si="4990"/>
        <v>0</v>
      </c>
      <c r="AF1511" s="41">
        <f t="shared" si="4991"/>
        <v>4002.10907</v>
      </c>
      <c r="AG1511" s="41">
        <f t="shared" si="4992"/>
        <v>0</v>
      </c>
      <c r="AH1511" s="41">
        <f t="shared" si="4993"/>
        <v>0</v>
      </c>
      <c r="AI1511" s="41">
        <f t="shared" si="4994"/>
        <v>0</v>
      </c>
      <c r="AJ1511" s="41">
        <f t="shared" si="4995"/>
        <v>0</v>
      </c>
      <c r="AK1511" s="41">
        <f t="shared" si="4996"/>
        <v>0</v>
      </c>
      <c r="AL1511" s="41">
        <f t="shared" si="4997"/>
        <v>3709.8283000000001</v>
      </c>
      <c r="AM1511" s="41">
        <f t="shared" si="4998"/>
        <v>0</v>
      </c>
      <c r="AN1511" s="41">
        <f t="shared" si="4999"/>
        <v>0</v>
      </c>
      <c r="AO1511" s="14">
        <f t="shared" si="5000"/>
        <v>2849.7796899999998</v>
      </c>
      <c r="AP1511" s="42">
        <f t="shared" si="5001"/>
        <v>5084.5150699999995</v>
      </c>
      <c r="AQ1511" s="42">
        <f t="shared" si="5002"/>
        <v>0</v>
      </c>
      <c r="AR1511" s="42">
        <f t="shared" si="5003"/>
        <v>0</v>
      </c>
      <c r="AS1511" s="42">
        <f t="shared" si="5004"/>
        <v>0</v>
      </c>
      <c r="AT1511" s="42">
        <f t="shared" si="5005"/>
        <v>0</v>
      </c>
      <c r="AU1511" s="42">
        <f t="shared" si="4789"/>
        <v>5084.5150699999995</v>
      </c>
      <c r="AV1511" s="42">
        <f t="shared" si="4790"/>
        <v>-807.44506999999976</v>
      </c>
      <c r="AW1511" s="42">
        <f t="shared" si="4791"/>
        <v>4277.07</v>
      </c>
      <c r="AX1511" s="42">
        <f t="shared" si="4792"/>
        <v>1658.7</v>
      </c>
      <c r="AY1511" s="42">
        <f t="shared" si="4793"/>
        <v>1658.7</v>
      </c>
      <c r="AZ1511" s="42">
        <f t="shared" si="5006"/>
        <v>0</v>
      </c>
      <c r="BA1511" s="43">
        <f t="shared" si="4794"/>
        <v>92.696831473411095</v>
      </c>
      <c r="BB1511" s="20"/>
    </row>
    <row r="1512" spans="2:54" x14ac:dyDescent="0.3">
      <c r="B1512" s="38" t="s">
        <v>566</v>
      </c>
      <c r="C1512" s="38" t="s">
        <v>84</v>
      </c>
      <c r="D1512" s="38" t="s">
        <v>139</v>
      </c>
      <c r="E1512" s="39" t="str">
        <f t="shared" si="4786"/>
        <v>0412</v>
      </c>
      <c r="F1512" s="38" t="s">
        <v>143</v>
      </c>
      <c r="G1512" s="38"/>
      <c r="H1512" s="40" t="s">
        <v>49</v>
      </c>
      <c r="I1512" s="18">
        <f t="shared" si="4971"/>
        <v>1817.4</v>
      </c>
      <c r="J1512" s="18">
        <f t="shared" si="4972"/>
        <v>1658.7</v>
      </c>
      <c r="K1512" s="18">
        <f t="shared" si="4973"/>
        <v>1658.7</v>
      </c>
      <c r="L1512" s="18">
        <f t="shared" si="4974"/>
        <v>0</v>
      </c>
      <c r="M1512" s="18">
        <f t="shared" si="4975"/>
        <v>0</v>
      </c>
      <c r="N1512" s="18">
        <f t="shared" si="4976"/>
        <v>0</v>
      </c>
      <c r="O1512" s="18">
        <f t="shared" si="4977"/>
        <v>0</v>
      </c>
      <c r="P1512" s="18">
        <f t="shared" si="4978"/>
        <v>0</v>
      </c>
      <c r="Q1512" s="18">
        <f t="shared" si="4979"/>
        <v>1648.9090000000001</v>
      </c>
      <c r="R1512" s="18">
        <f t="shared" si="4980"/>
        <v>810.76099999999997</v>
      </c>
      <c r="S1512" s="18">
        <f t="shared" si="4981"/>
        <v>0</v>
      </c>
      <c r="T1512" s="18">
        <f t="shared" ref="T1512:T1575" si="5007">I1512+L1512+S1512+R1512+Q1512+P1512+O1512</f>
        <v>4277.07</v>
      </c>
      <c r="U1512" s="18">
        <f t="shared" si="4863"/>
        <v>1658.7</v>
      </c>
      <c r="V1512" s="18">
        <f t="shared" si="4864"/>
        <v>1658.7</v>
      </c>
      <c r="W1512" s="18">
        <f t="shared" si="4982"/>
        <v>0</v>
      </c>
      <c r="X1512" s="18">
        <f t="shared" si="4983"/>
        <v>0</v>
      </c>
      <c r="Y1512" s="18">
        <f t="shared" si="4984"/>
        <v>0</v>
      </c>
      <c r="Z1512" s="18">
        <f t="shared" si="4985"/>
        <v>0</v>
      </c>
      <c r="AA1512" s="18">
        <f t="shared" si="4986"/>
        <v>0</v>
      </c>
      <c r="AB1512" s="18">
        <f t="shared" si="4987"/>
        <v>0</v>
      </c>
      <c r="AC1512" s="18">
        <f t="shared" si="4988"/>
        <v>0</v>
      </c>
      <c r="AD1512" s="18">
        <f t="shared" si="4989"/>
        <v>0</v>
      </c>
      <c r="AE1512" s="18">
        <f t="shared" si="4990"/>
        <v>0</v>
      </c>
      <c r="AF1512" s="41">
        <f t="shared" si="4991"/>
        <v>4002.10907</v>
      </c>
      <c r="AG1512" s="41">
        <f t="shared" si="4992"/>
        <v>0</v>
      </c>
      <c r="AH1512" s="41">
        <f t="shared" si="4993"/>
        <v>0</v>
      </c>
      <c r="AI1512" s="41">
        <f t="shared" si="4994"/>
        <v>0</v>
      </c>
      <c r="AJ1512" s="41">
        <f t="shared" si="4995"/>
        <v>0</v>
      </c>
      <c r="AK1512" s="41">
        <f t="shared" si="4996"/>
        <v>0</v>
      </c>
      <c r="AL1512" s="41">
        <f t="shared" si="4997"/>
        <v>3709.8283000000001</v>
      </c>
      <c r="AM1512" s="41">
        <f t="shared" si="4998"/>
        <v>0</v>
      </c>
      <c r="AN1512" s="41">
        <f t="shared" si="4999"/>
        <v>0</v>
      </c>
      <c r="AO1512" s="42">
        <f t="shared" si="5000"/>
        <v>2849.7796899999998</v>
      </c>
      <c r="AP1512" s="42">
        <f t="shared" si="5001"/>
        <v>5084.5150699999995</v>
      </c>
      <c r="AQ1512" s="42">
        <f t="shared" si="5002"/>
        <v>0</v>
      </c>
      <c r="AR1512" s="42">
        <f t="shared" si="5003"/>
        <v>0</v>
      </c>
      <c r="AS1512" s="42">
        <f t="shared" si="5004"/>
        <v>0</v>
      </c>
      <c r="AT1512" s="42">
        <f t="shared" si="5005"/>
        <v>0</v>
      </c>
      <c r="AU1512" s="42">
        <f t="shared" si="4789"/>
        <v>5084.5150699999995</v>
      </c>
      <c r="AV1512" s="42">
        <f t="shared" si="4790"/>
        <v>-807.44506999999976</v>
      </c>
      <c r="AW1512" s="42">
        <f t="shared" si="4791"/>
        <v>4277.07</v>
      </c>
      <c r="AX1512" s="42">
        <f t="shared" si="4792"/>
        <v>1658.7</v>
      </c>
      <c r="AY1512" s="42">
        <f t="shared" si="4793"/>
        <v>1658.7</v>
      </c>
      <c r="AZ1512" s="42">
        <f t="shared" si="5006"/>
        <v>0</v>
      </c>
      <c r="BA1512" s="43">
        <f t="shared" si="4794"/>
        <v>92.696831473411095</v>
      </c>
      <c r="BB1512" s="20"/>
    </row>
    <row r="1513" spans="2:54" ht="46.8" x14ac:dyDescent="0.3">
      <c r="B1513" s="38" t="s">
        <v>566</v>
      </c>
      <c r="C1513" s="38" t="s">
        <v>84</v>
      </c>
      <c r="D1513" s="38" t="s">
        <v>139</v>
      </c>
      <c r="E1513" s="39" t="str">
        <f t="shared" si="4786"/>
        <v>0412</v>
      </c>
      <c r="F1513" s="38" t="s">
        <v>144</v>
      </c>
      <c r="G1513" s="38"/>
      <c r="H1513" s="40" t="s">
        <v>145</v>
      </c>
      <c r="I1513" s="18">
        <f t="shared" si="4971"/>
        <v>1817.4</v>
      </c>
      <c r="J1513" s="18">
        <f t="shared" si="4972"/>
        <v>1658.7</v>
      </c>
      <c r="K1513" s="18">
        <f t="shared" si="4973"/>
        <v>1658.7</v>
      </c>
      <c r="L1513" s="18">
        <f t="shared" si="4974"/>
        <v>0</v>
      </c>
      <c r="M1513" s="18">
        <f t="shared" si="4975"/>
        <v>0</v>
      </c>
      <c r="N1513" s="18">
        <f t="shared" si="4976"/>
        <v>0</v>
      </c>
      <c r="O1513" s="18">
        <f t="shared" si="4977"/>
        <v>0</v>
      </c>
      <c r="P1513" s="18">
        <f t="shared" si="4978"/>
        <v>0</v>
      </c>
      <c r="Q1513" s="18">
        <f t="shared" si="4979"/>
        <v>1648.9090000000001</v>
      </c>
      <c r="R1513" s="18">
        <f t="shared" si="4980"/>
        <v>810.76099999999997</v>
      </c>
      <c r="S1513" s="18">
        <f t="shared" si="4981"/>
        <v>0</v>
      </c>
      <c r="T1513" s="18">
        <f t="shared" si="5007"/>
        <v>4277.07</v>
      </c>
      <c r="U1513" s="18">
        <f t="shared" si="4863"/>
        <v>1658.7</v>
      </c>
      <c r="V1513" s="18">
        <f t="shared" si="4864"/>
        <v>1658.7</v>
      </c>
      <c r="W1513" s="18">
        <f t="shared" si="4982"/>
        <v>0</v>
      </c>
      <c r="X1513" s="18">
        <f t="shared" si="4983"/>
        <v>0</v>
      </c>
      <c r="Y1513" s="18">
        <f t="shared" si="4984"/>
        <v>0</v>
      </c>
      <c r="Z1513" s="18">
        <f t="shared" si="4985"/>
        <v>0</v>
      </c>
      <c r="AA1513" s="18">
        <f t="shared" si="4986"/>
        <v>0</v>
      </c>
      <c r="AB1513" s="18">
        <f t="shared" si="4987"/>
        <v>0</v>
      </c>
      <c r="AC1513" s="18">
        <f t="shared" si="4988"/>
        <v>0</v>
      </c>
      <c r="AD1513" s="18">
        <f t="shared" si="4989"/>
        <v>0</v>
      </c>
      <c r="AE1513" s="18">
        <f t="shared" si="4990"/>
        <v>0</v>
      </c>
      <c r="AF1513" s="41">
        <f t="shared" si="4991"/>
        <v>4002.10907</v>
      </c>
      <c r="AG1513" s="41">
        <f t="shared" si="4992"/>
        <v>0</v>
      </c>
      <c r="AH1513" s="41">
        <f t="shared" si="4993"/>
        <v>0</v>
      </c>
      <c r="AI1513" s="41">
        <f t="shared" si="4994"/>
        <v>0</v>
      </c>
      <c r="AJ1513" s="41">
        <f t="shared" si="4995"/>
        <v>0</v>
      </c>
      <c r="AK1513" s="41">
        <f t="shared" si="4996"/>
        <v>0</v>
      </c>
      <c r="AL1513" s="41">
        <f t="shared" si="4997"/>
        <v>3709.8283000000001</v>
      </c>
      <c r="AM1513" s="41">
        <f t="shared" si="4998"/>
        <v>0</v>
      </c>
      <c r="AN1513" s="41">
        <f t="shared" si="4999"/>
        <v>0</v>
      </c>
      <c r="AO1513" s="14">
        <f t="shared" si="5000"/>
        <v>2849.7796899999998</v>
      </c>
      <c r="AP1513" s="42">
        <f t="shared" si="5001"/>
        <v>5084.5150699999995</v>
      </c>
      <c r="AQ1513" s="42">
        <f t="shared" si="5002"/>
        <v>0</v>
      </c>
      <c r="AR1513" s="42">
        <f t="shared" si="5003"/>
        <v>0</v>
      </c>
      <c r="AS1513" s="42">
        <f t="shared" si="5004"/>
        <v>0</v>
      </c>
      <c r="AT1513" s="42">
        <f t="shared" si="5005"/>
        <v>0</v>
      </c>
      <c r="AU1513" s="42">
        <f t="shared" si="4789"/>
        <v>5084.5150699999995</v>
      </c>
      <c r="AV1513" s="42">
        <f t="shared" si="4790"/>
        <v>-807.44506999999976</v>
      </c>
      <c r="AW1513" s="42">
        <f t="shared" si="4791"/>
        <v>4277.07</v>
      </c>
      <c r="AX1513" s="42">
        <f t="shared" si="4792"/>
        <v>1658.7</v>
      </c>
      <c r="AY1513" s="42">
        <f t="shared" si="4793"/>
        <v>1658.7</v>
      </c>
      <c r="AZ1513" s="42">
        <f t="shared" si="5006"/>
        <v>0</v>
      </c>
      <c r="BA1513" s="43">
        <f t="shared" si="4794"/>
        <v>92.696831473411095</v>
      </c>
      <c r="BB1513" s="20"/>
    </row>
    <row r="1514" spans="2:54" ht="62.4" x14ac:dyDescent="0.3">
      <c r="B1514" s="38" t="s">
        <v>566</v>
      </c>
      <c r="C1514" s="38" t="s">
        <v>84</v>
      </c>
      <c r="D1514" s="38" t="s">
        <v>139</v>
      </c>
      <c r="E1514" s="39" t="str">
        <f t="shared" ref="E1514:E1577" si="5008">CONCATENATE(C1514,D1514)</f>
        <v>0412</v>
      </c>
      <c r="F1514" s="38" t="s">
        <v>522</v>
      </c>
      <c r="G1514" s="38"/>
      <c r="H1514" s="40" t="s">
        <v>523</v>
      </c>
      <c r="I1514" s="18">
        <f t="shared" ref="I1514:S1514" si="5009">I1515+I1516</f>
        <v>1817.4</v>
      </c>
      <c r="J1514" s="18">
        <f t="shared" si="5009"/>
        <v>1658.7</v>
      </c>
      <c r="K1514" s="18">
        <f t="shared" si="5009"/>
        <v>1658.7</v>
      </c>
      <c r="L1514" s="18">
        <f t="shared" si="5009"/>
        <v>0</v>
      </c>
      <c r="M1514" s="18">
        <f t="shared" si="5009"/>
        <v>0</v>
      </c>
      <c r="N1514" s="18">
        <f t="shared" si="5009"/>
        <v>0</v>
      </c>
      <c r="O1514" s="18">
        <f t="shared" si="5009"/>
        <v>0</v>
      </c>
      <c r="P1514" s="18">
        <f t="shared" si="5009"/>
        <v>0</v>
      </c>
      <c r="Q1514" s="18">
        <f t="shared" si="5009"/>
        <v>1648.9090000000001</v>
      </c>
      <c r="R1514" s="18">
        <f t="shared" si="5009"/>
        <v>810.76099999999997</v>
      </c>
      <c r="S1514" s="18">
        <f t="shared" si="5009"/>
        <v>0</v>
      </c>
      <c r="T1514" s="18">
        <f t="shared" si="5007"/>
        <v>4277.07</v>
      </c>
      <c r="U1514" s="18">
        <f t="shared" si="4863"/>
        <v>1658.7</v>
      </c>
      <c r="V1514" s="18">
        <f t="shared" si="4864"/>
        <v>1658.7</v>
      </c>
      <c r="W1514" s="18">
        <f t="shared" ref="W1514:AT1514" si="5010">W1515+W1516</f>
        <v>0</v>
      </c>
      <c r="X1514" s="18">
        <f t="shared" si="5010"/>
        <v>0</v>
      </c>
      <c r="Y1514" s="18">
        <f t="shared" si="5010"/>
        <v>0</v>
      </c>
      <c r="Z1514" s="18">
        <f t="shared" si="5010"/>
        <v>0</v>
      </c>
      <c r="AA1514" s="18">
        <f t="shared" si="5010"/>
        <v>0</v>
      </c>
      <c r="AB1514" s="18">
        <f t="shared" si="5010"/>
        <v>0</v>
      </c>
      <c r="AC1514" s="18">
        <f t="shared" si="5010"/>
        <v>0</v>
      </c>
      <c r="AD1514" s="18">
        <f t="shared" si="5010"/>
        <v>0</v>
      </c>
      <c r="AE1514" s="18">
        <f t="shared" si="5010"/>
        <v>0</v>
      </c>
      <c r="AF1514" s="41">
        <f t="shared" si="5010"/>
        <v>4002.10907</v>
      </c>
      <c r="AG1514" s="41">
        <f t="shared" si="5010"/>
        <v>0</v>
      </c>
      <c r="AH1514" s="41">
        <f t="shared" si="5010"/>
        <v>0</v>
      </c>
      <c r="AI1514" s="41">
        <f t="shared" si="5010"/>
        <v>0</v>
      </c>
      <c r="AJ1514" s="41">
        <f t="shared" si="5010"/>
        <v>0</v>
      </c>
      <c r="AK1514" s="41">
        <f t="shared" si="5010"/>
        <v>0</v>
      </c>
      <c r="AL1514" s="41">
        <f t="shared" si="5010"/>
        <v>3709.8283000000001</v>
      </c>
      <c r="AM1514" s="41">
        <f t="shared" si="5010"/>
        <v>0</v>
      </c>
      <c r="AN1514" s="41">
        <f t="shared" si="5010"/>
        <v>0</v>
      </c>
      <c r="AO1514" s="42">
        <f t="shared" si="5010"/>
        <v>2849.7796899999998</v>
      </c>
      <c r="AP1514" s="42">
        <f t="shared" si="5010"/>
        <v>5084.5150699999995</v>
      </c>
      <c r="AQ1514" s="42">
        <f t="shared" si="5010"/>
        <v>0</v>
      </c>
      <c r="AR1514" s="42">
        <f t="shared" si="5010"/>
        <v>0</v>
      </c>
      <c r="AS1514" s="42">
        <f t="shared" si="5010"/>
        <v>0</v>
      </c>
      <c r="AT1514" s="42">
        <f t="shared" si="5010"/>
        <v>0</v>
      </c>
      <c r="AU1514" s="42">
        <f t="shared" ref="AU1514:AU1577" si="5011">AP1514+AS1514+AT1514+AR1514+AQ1514</f>
        <v>5084.5150699999995</v>
      </c>
      <c r="AV1514" s="42">
        <f t="shared" ref="AV1514:AV1577" si="5012">T1514-AU1514</f>
        <v>-807.44506999999976</v>
      </c>
      <c r="AW1514" s="42">
        <f t="shared" ref="AW1514:AW1577" si="5013">T1514+W1514+X1514+Y1514+Z1514</f>
        <v>4277.07</v>
      </c>
      <c r="AX1514" s="42">
        <f t="shared" ref="AX1514:AX1577" si="5014">U1514+AA1514+AB1514</f>
        <v>1658.7</v>
      </c>
      <c r="AY1514" s="42">
        <f t="shared" ref="AY1514:AY1577" si="5015">V1514+AC1514+AE1514+AD1514</f>
        <v>1658.7</v>
      </c>
      <c r="AZ1514" s="42">
        <f>AZ1515+AZ1516</f>
        <v>0</v>
      </c>
      <c r="BA1514" s="43">
        <f t="shared" ref="BA1514:BA1577" si="5016">AL1514/AF1514*100</f>
        <v>92.696831473411095</v>
      </c>
      <c r="BB1514" s="20"/>
    </row>
    <row r="1515" spans="2:54" ht="31.2" x14ac:dyDescent="0.3">
      <c r="B1515" s="38" t="s">
        <v>566</v>
      </c>
      <c r="C1515" s="38" t="s">
        <v>84</v>
      </c>
      <c r="D1515" s="38" t="s">
        <v>139</v>
      </c>
      <c r="E1515" s="39" t="str">
        <f t="shared" si="5008"/>
        <v>0412</v>
      </c>
      <c r="F1515" s="38" t="s">
        <v>522</v>
      </c>
      <c r="G1515" s="38" t="s">
        <v>54</v>
      </c>
      <c r="H1515" s="40" t="s">
        <v>55</v>
      </c>
      <c r="I1515" s="18">
        <v>158.69999999999999</v>
      </c>
      <c r="J1515" s="18">
        <v>0</v>
      </c>
      <c r="K1515" s="18">
        <v>0</v>
      </c>
      <c r="L1515" s="18"/>
      <c r="M1515" s="18"/>
      <c r="N1515" s="18"/>
      <c r="O1515" s="18">
        <v>0</v>
      </c>
      <c r="P1515" s="18">
        <v>0</v>
      </c>
      <c r="Q1515" s="18">
        <v>1648.9090000000001</v>
      </c>
      <c r="R1515" s="18">
        <v>810.76099999999997</v>
      </c>
      <c r="S1515" s="18"/>
      <c r="T1515" s="18">
        <f t="shared" si="5007"/>
        <v>2618.37</v>
      </c>
      <c r="U1515" s="18">
        <f t="shared" si="4863"/>
        <v>0</v>
      </c>
      <c r="V1515" s="18">
        <f t="shared" si="4864"/>
        <v>0</v>
      </c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41">
        <v>826.66868999999997</v>
      </c>
      <c r="AG1515" s="41"/>
      <c r="AH1515" s="41">
        <v>0</v>
      </c>
      <c r="AI1515" s="41">
        <v>0</v>
      </c>
      <c r="AJ1515" s="41">
        <v>0</v>
      </c>
      <c r="AK1515" s="41">
        <v>0</v>
      </c>
      <c r="AL1515" s="41">
        <v>534.38792000000001</v>
      </c>
      <c r="AM1515" s="41">
        <v>0</v>
      </c>
      <c r="AN1515" s="41">
        <v>0</v>
      </c>
      <c r="AO1515" s="14">
        <v>158</v>
      </c>
      <c r="AP1515" s="42">
        <v>2392.7353800000001</v>
      </c>
      <c r="AQ1515" s="42">
        <v>0</v>
      </c>
      <c r="AR1515" s="42">
        <v>0</v>
      </c>
      <c r="AS1515" s="42">
        <v>0</v>
      </c>
      <c r="AT1515" s="42">
        <v>0</v>
      </c>
      <c r="AU1515" s="42">
        <f t="shared" si="5011"/>
        <v>2392.7353800000001</v>
      </c>
      <c r="AV1515" s="42">
        <f t="shared" si="5012"/>
        <v>225.63461999999981</v>
      </c>
      <c r="AW1515" s="42">
        <f t="shared" si="5013"/>
        <v>2618.37</v>
      </c>
      <c r="AX1515" s="42">
        <f t="shared" si="5014"/>
        <v>0</v>
      </c>
      <c r="AY1515" s="42">
        <f t="shared" si="5015"/>
        <v>0</v>
      </c>
      <c r="AZ1515" s="42"/>
      <c r="BA1515" s="43">
        <f t="shared" si="5016"/>
        <v>64.643541779718305</v>
      </c>
      <c r="BB1515" s="44"/>
    </row>
    <row r="1516" spans="2:54" x14ac:dyDescent="0.3">
      <c r="B1516" s="38" t="s">
        <v>566</v>
      </c>
      <c r="C1516" s="38" t="s">
        <v>84</v>
      </c>
      <c r="D1516" s="38" t="s">
        <v>139</v>
      </c>
      <c r="E1516" s="39" t="str">
        <f t="shared" si="5008"/>
        <v>0412</v>
      </c>
      <c r="F1516" s="38" t="s">
        <v>522</v>
      </c>
      <c r="G1516" s="38" t="s">
        <v>56</v>
      </c>
      <c r="H1516" s="40" t="s">
        <v>57</v>
      </c>
      <c r="I1516" s="18">
        <v>1658.7</v>
      </c>
      <c r="J1516" s="18">
        <v>1658.7</v>
      </c>
      <c r="K1516" s="18">
        <v>1658.7</v>
      </c>
      <c r="L1516" s="18"/>
      <c r="M1516" s="18"/>
      <c r="N1516" s="18"/>
      <c r="O1516" s="18">
        <v>0</v>
      </c>
      <c r="P1516" s="18">
        <v>0</v>
      </c>
      <c r="Q1516" s="18">
        <v>0</v>
      </c>
      <c r="R1516" s="18">
        <v>0</v>
      </c>
      <c r="S1516" s="18"/>
      <c r="T1516" s="18">
        <f t="shared" si="5007"/>
        <v>1658.7</v>
      </c>
      <c r="U1516" s="18">
        <f t="shared" si="4863"/>
        <v>1658.7</v>
      </c>
      <c r="V1516" s="18">
        <f t="shared" si="4864"/>
        <v>1658.7</v>
      </c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41">
        <v>3175.44038</v>
      </c>
      <c r="AG1516" s="41"/>
      <c r="AH1516" s="41">
        <v>0</v>
      </c>
      <c r="AI1516" s="41">
        <v>0</v>
      </c>
      <c r="AJ1516" s="41">
        <v>0</v>
      </c>
      <c r="AK1516" s="41">
        <v>0</v>
      </c>
      <c r="AL1516" s="41">
        <v>3175.44038</v>
      </c>
      <c r="AM1516" s="41">
        <v>0</v>
      </c>
      <c r="AN1516" s="41">
        <v>0</v>
      </c>
      <c r="AO1516" s="42">
        <v>2691.7796899999998</v>
      </c>
      <c r="AP1516" s="42">
        <v>2691.7796899999998</v>
      </c>
      <c r="AQ1516" s="42">
        <v>0</v>
      </c>
      <c r="AR1516" s="42">
        <v>0</v>
      </c>
      <c r="AS1516" s="42">
        <v>0</v>
      </c>
      <c r="AT1516" s="42">
        <v>0</v>
      </c>
      <c r="AU1516" s="42">
        <f t="shared" si="5011"/>
        <v>2691.7796899999998</v>
      </c>
      <c r="AV1516" s="42">
        <f t="shared" si="5012"/>
        <v>-1033.0796899999998</v>
      </c>
      <c r="AW1516" s="42">
        <f t="shared" si="5013"/>
        <v>1658.7</v>
      </c>
      <c r="AX1516" s="42">
        <f t="shared" si="5014"/>
        <v>1658.7</v>
      </c>
      <c r="AY1516" s="42">
        <f t="shared" si="5015"/>
        <v>1658.7</v>
      </c>
      <c r="AZ1516" s="42"/>
      <c r="BA1516" s="43">
        <f t="shared" si="5016"/>
        <v>100</v>
      </c>
      <c r="BB1516" s="44"/>
    </row>
    <row r="1517" spans="2:54" s="21" customFormat="1" ht="16.2" x14ac:dyDescent="0.3">
      <c r="B1517" s="22" t="s">
        <v>566</v>
      </c>
      <c r="C1517" s="51" t="s">
        <v>92</v>
      </c>
      <c r="D1517" s="51"/>
      <c r="E1517" s="52" t="str">
        <f t="shared" si="5008"/>
        <v>05</v>
      </c>
      <c r="F1517" s="22"/>
      <c r="G1517" s="22"/>
      <c r="H1517" s="24" t="s">
        <v>93</v>
      </c>
      <c r="I1517" s="25">
        <f t="shared" ref="I1517:N1517" si="5017">I1524</f>
        <v>26021.399999999998</v>
      </c>
      <c r="J1517" s="25">
        <f t="shared" si="5017"/>
        <v>20741.299999999996</v>
      </c>
      <c r="K1517" s="25">
        <f t="shared" si="5017"/>
        <v>16579.900000000001</v>
      </c>
      <c r="L1517" s="25">
        <f t="shared" si="5017"/>
        <v>14750.9</v>
      </c>
      <c r="M1517" s="25">
        <f t="shared" si="5017"/>
        <v>14750.9</v>
      </c>
      <c r="N1517" s="25">
        <f t="shared" si="5017"/>
        <v>14750.9</v>
      </c>
      <c r="O1517" s="25">
        <f>O1524+O1518</f>
        <v>-932.89800000000002</v>
      </c>
      <c r="P1517" s="25">
        <f>P1524+P1518</f>
        <v>214.5</v>
      </c>
      <c r="Q1517" s="25">
        <f>Q1524+Q1518</f>
        <v>981.06100000000004</v>
      </c>
      <c r="R1517" s="25">
        <f>R1524+R1518</f>
        <v>-268.8</v>
      </c>
      <c r="S1517" s="25">
        <f>S1524+S1518</f>
        <v>831.84685999999999</v>
      </c>
      <c r="T1517" s="25">
        <f t="shared" si="5007"/>
        <v>41598.009859999991</v>
      </c>
      <c r="U1517" s="25">
        <f t="shared" si="4863"/>
        <v>35492.199999999997</v>
      </c>
      <c r="V1517" s="25">
        <f t="shared" si="4864"/>
        <v>31330.800000000003</v>
      </c>
      <c r="W1517" s="25">
        <f t="shared" ref="W1517:AT1517" si="5018">W1524+W1518</f>
        <v>0</v>
      </c>
      <c r="X1517" s="25">
        <f t="shared" si="5018"/>
        <v>0</v>
      </c>
      <c r="Y1517" s="25">
        <f t="shared" si="5018"/>
        <v>0</v>
      </c>
      <c r="Z1517" s="25">
        <f t="shared" si="5018"/>
        <v>831.84685999999999</v>
      </c>
      <c r="AA1517" s="25">
        <f t="shared" si="5018"/>
        <v>0</v>
      </c>
      <c r="AB1517" s="25">
        <f t="shared" si="5018"/>
        <v>0</v>
      </c>
      <c r="AC1517" s="25">
        <f t="shared" si="5018"/>
        <v>0</v>
      </c>
      <c r="AD1517" s="25">
        <f t="shared" si="5018"/>
        <v>0</v>
      </c>
      <c r="AE1517" s="25">
        <f t="shared" si="5018"/>
        <v>0</v>
      </c>
      <c r="AF1517" s="26">
        <f t="shared" si="5018"/>
        <v>17423.932340000003</v>
      </c>
      <c r="AG1517" s="26">
        <f t="shared" si="5018"/>
        <v>0</v>
      </c>
      <c r="AH1517" s="26">
        <f t="shared" si="5018"/>
        <v>0</v>
      </c>
      <c r="AI1517" s="26">
        <f t="shared" si="5018"/>
        <v>0</v>
      </c>
      <c r="AJ1517" s="26">
        <f t="shared" si="5018"/>
        <v>0</v>
      </c>
      <c r="AK1517" s="26">
        <f t="shared" si="5018"/>
        <v>0</v>
      </c>
      <c r="AL1517" s="26">
        <f t="shared" si="5018"/>
        <v>16724.579270000006</v>
      </c>
      <c r="AM1517" s="26">
        <f t="shared" si="5018"/>
        <v>0</v>
      </c>
      <c r="AN1517" s="26">
        <f t="shared" si="5018"/>
        <v>0</v>
      </c>
      <c r="AO1517" s="45">
        <f t="shared" si="5018"/>
        <v>11979.57725</v>
      </c>
      <c r="AP1517" s="27">
        <f t="shared" si="5018"/>
        <v>18484.112810000002</v>
      </c>
      <c r="AQ1517" s="27">
        <f t="shared" si="5018"/>
        <v>-932.89800000000002</v>
      </c>
      <c r="AR1517" s="27">
        <f t="shared" si="5018"/>
        <v>0</v>
      </c>
      <c r="AS1517" s="27">
        <f t="shared" si="5018"/>
        <v>0</v>
      </c>
      <c r="AT1517" s="27">
        <f t="shared" si="5018"/>
        <v>0</v>
      </c>
      <c r="AU1517" s="27">
        <f t="shared" si="5011"/>
        <v>17551.214810000001</v>
      </c>
      <c r="AV1517" s="27">
        <f t="shared" si="5012"/>
        <v>24046.79504999999</v>
      </c>
      <c r="AW1517" s="27">
        <f t="shared" si="5013"/>
        <v>42429.856719999989</v>
      </c>
      <c r="AX1517" s="27">
        <f t="shared" si="5014"/>
        <v>35492.199999999997</v>
      </c>
      <c r="AY1517" s="27">
        <f t="shared" si="5015"/>
        <v>31330.800000000003</v>
      </c>
      <c r="AZ1517" s="27">
        <f>AZ1524+AZ1518</f>
        <v>0</v>
      </c>
      <c r="BA1517" s="28">
        <f t="shared" si="5016"/>
        <v>95.986250082052393</v>
      </c>
      <c r="BB1517" s="20"/>
    </row>
    <row r="1518" spans="2:54" s="30" customFormat="1" x14ac:dyDescent="0.3">
      <c r="B1518" s="31" t="s">
        <v>566</v>
      </c>
      <c r="C1518" s="31" t="s">
        <v>92</v>
      </c>
      <c r="D1518" s="31" t="s">
        <v>374</v>
      </c>
      <c r="E1518" s="29" t="str">
        <f t="shared" si="5008"/>
        <v>0502</v>
      </c>
      <c r="F1518" s="31"/>
      <c r="G1518" s="31"/>
      <c r="H1518" s="32" t="s">
        <v>524</v>
      </c>
      <c r="I1518" s="33"/>
      <c r="J1518" s="33"/>
      <c r="K1518" s="33"/>
      <c r="L1518" s="33"/>
      <c r="M1518" s="33"/>
      <c r="N1518" s="33"/>
      <c r="O1518" s="33">
        <f t="shared" ref="O1518:O1522" si="5019">O1519</f>
        <v>0</v>
      </c>
      <c r="P1518" s="33">
        <f t="shared" ref="P1518:P1522" si="5020">P1519</f>
        <v>0</v>
      </c>
      <c r="Q1518" s="33">
        <f t="shared" ref="Q1518:Q1522" si="5021">Q1519</f>
        <v>0</v>
      </c>
      <c r="R1518" s="33">
        <f t="shared" ref="R1518:R1522" si="5022">R1519</f>
        <v>0</v>
      </c>
      <c r="S1518" s="33">
        <f t="shared" ref="S1518:S1522" si="5023">S1519</f>
        <v>831.69349999999997</v>
      </c>
      <c r="T1518" s="33">
        <f t="shared" si="5007"/>
        <v>831.69349999999997</v>
      </c>
      <c r="U1518" s="33">
        <f t="shared" ref="U1518:U1522" si="5024">U1519</f>
        <v>0</v>
      </c>
      <c r="V1518" s="33">
        <f t="shared" ref="V1518:V1522" si="5025">V1519</f>
        <v>0</v>
      </c>
      <c r="W1518" s="33">
        <f t="shared" ref="W1518:W1522" si="5026">W1519</f>
        <v>0</v>
      </c>
      <c r="X1518" s="33">
        <f t="shared" ref="X1518:X1522" si="5027">X1519</f>
        <v>0</v>
      </c>
      <c r="Y1518" s="33">
        <f t="shared" ref="Y1518:Y1522" si="5028">Y1519</f>
        <v>0</v>
      </c>
      <c r="Z1518" s="33">
        <f t="shared" ref="Z1518:Z1522" si="5029">Z1519</f>
        <v>831.69349999999997</v>
      </c>
      <c r="AA1518" s="33">
        <f t="shared" ref="AA1518:AA1522" si="5030">AA1519</f>
        <v>0</v>
      </c>
      <c r="AB1518" s="33">
        <f t="shared" ref="AB1518:AB1522" si="5031">AB1519</f>
        <v>0</v>
      </c>
      <c r="AC1518" s="33">
        <f t="shared" ref="AC1518:AC1522" si="5032">AC1519</f>
        <v>0</v>
      </c>
      <c r="AD1518" s="33">
        <f t="shared" ref="AD1518:AD1522" si="5033">AD1519</f>
        <v>0</v>
      </c>
      <c r="AE1518" s="33">
        <f t="shared" ref="AE1518:AE1522" si="5034">AE1519</f>
        <v>0</v>
      </c>
      <c r="AF1518" s="34">
        <f t="shared" ref="AF1518:AF1522" si="5035">AF1519</f>
        <v>570.74350000000004</v>
      </c>
      <c r="AG1518" s="34">
        <f t="shared" ref="AG1518:AG1522" si="5036">AG1519</f>
        <v>0</v>
      </c>
      <c r="AH1518" s="34">
        <f t="shared" ref="AH1518:AH1522" si="5037">AH1519</f>
        <v>0</v>
      </c>
      <c r="AI1518" s="34">
        <f t="shared" ref="AI1518:AI1522" si="5038">AI1519</f>
        <v>0</v>
      </c>
      <c r="AJ1518" s="34">
        <f t="shared" ref="AJ1518:AJ1522" si="5039">AJ1519</f>
        <v>0</v>
      </c>
      <c r="AK1518" s="34">
        <f t="shared" ref="AK1518:AK1522" si="5040">AK1519</f>
        <v>0</v>
      </c>
      <c r="AL1518" s="34">
        <f t="shared" ref="AL1518:AL1522" si="5041">AL1519</f>
        <v>42.366</v>
      </c>
      <c r="AM1518" s="34">
        <f t="shared" ref="AM1518:AM1522" si="5042">AM1519</f>
        <v>0</v>
      </c>
      <c r="AN1518" s="34">
        <f t="shared" ref="AN1518:AN1522" si="5043">AN1519</f>
        <v>0</v>
      </c>
      <c r="AO1518" s="36">
        <f t="shared" ref="AO1518:AO1522" si="5044">AO1519</f>
        <v>0</v>
      </c>
      <c r="AP1518" s="36">
        <f t="shared" ref="AP1518:AP1522" si="5045">AP1519</f>
        <v>570.74350000000004</v>
      </c>
      <c r="AQ1518" s="36">
        <f t="shared" ref="AQ1518:AQ1522" si="5046">AQ1519</f>
        <v>0</v>
      </c>
      <c r="AR1518" s="36">
        <f t="shared" ref="AR1518:AR1522" si="5047">AR1519</f>
        <v>0</v>
      </c>
      <c r="AS1518" s="36">
        <f t="shared" ref="AS1518:AS1522" si="5048">AS1519</f>
        <v>0</v>
      </c>
      <c r="AT1518" s="36">
        <f t="shared" ref="AT1518:AT1522" si="5049">AT1519</f>
        <v>0</v>
      </c>
      <c r="AU1518" s="36">
        <f t="shared" si="5011"/>
        <v>570.74350000000004</v>
      </c>
      <c r="AV1518" s="36">
        <f t="shared" si="5012"/>
        <v>260.94999999999993</v>
      </c>
      <c r="AW1518" s="36">
        <f t="shared" si="5013"/>
        <v>1663.3869999999999</v>
      </c>
      <c r="AX1518" s="36">
        <f t="shared" si="5014"/>
        <v>0</v>
      </c>
      <c r="AY1518" s="36">
        <f t="shared" si="5015"/>
        <v>0</v>
      </c>
      <c r="AZ1518" s="36">
        <f t="shared" ref="AZ1518:AZ1522" si="5050">AZ1519</f>
        <v>0</v>
      </c>
      <c r="BA1518" s="37">
        <f t="shared" si="5016"/>
        <v>7.4229491882080127</v>
      </c>
      <c r="BB1518" s="20"/>
    </row>
    <row r="1519" spans="2:54" ht="31.2" x14ac:dyDescent="0.3">
      <c r="B1519" s="38" t="s">
        <v>566</v>
      </c>
      <c r="C1519" s="38" t="s">
        <v>92</v>
      </c>
      <c r="D1519" s="38" t="s">
        <v>374</v>
      </c>
      <c r="E1519" s="39" t="str">
        <f t="shared" si="5008"/>
        <v>0502</v>
      </c>
      <c r="F1519" s="38" t="s">
        <v>513</v>
      </c>
      <c r="G1519" s="38"/>
      <c r="H1519" s="40" t="s">
        <v>514</v>
      </c>
      <c r="I1519" s="18"/>
      <c r="J1519" s="18"/>
      <c r="K1519" s="18"/>
      <c r="L1519" s="18"/>
      <c r="M1519" s="18"/>
      <c r="N1519" s="18"/>
      <c r="O1519" s="18">
        <f t="shared" si="5019"/>
        <v>0</v>
      </c>
      <c r="P1519" s="18">
        <f t="shared" si="5020"/>
        <v>0</v>
      </c>
      <c r="Q1519" s="18">
        <f t="shared" si="5021"/>
        <v>0</v>
      </c>
      <c r="R1519" s="18">
        <f t="shared" si="5022"/>
        <v>0</v>
      </c>
      <c r="S1519" s="18">
        <f t="shared" si="5023"/>
        <v>831.69349999999997</v>
      </c>
      <c r="T1519" s="18">
        <f t="shared" si="5007"/>
        <v>831.69349999999997</v>
      </c>
      <c r="U1519" s="18">
        <f t="shared" si="5024"/>
        <v>0</v>
      </c>
      <c r="V1519" s="18">
        <f t="shared" si="5025"/>
        <v>0</v>
      </c>
      <c r="W1519" s="18">
        <f t="shared" si="5026"/>
        <v>0</v>
      </c>
      <c r="X1519" s="18">
        <f t="shared" si="5027"/>
        <v>0</v>
      </c>
      <c r="Y1519" s="18">
        <f t="shared" si="5028"/>
        <v>0</v>
      </c>
      <c r="Z1519" s="18">
        <f t="shared" si="5029"/>
        <v>831.69349999999997</v>
      </c>
      <c r="AA1519" s="18">
        <f t="shared" si="5030"/>
        <v>0</v>
      </c>
      <c r="AB1519" s="18">
        <f t="shared" si="5031"/>
        <v>0</v>
      </c>
      <c r="AC1519" s="18">
        <f t="shared" si="5032"/>
        <v>0</v>
      </c>
      <c r="AD1519" s="18">
        <f t="shared" si="5033"/>
        <v>0</v>
      </c>
      <c r="AE1519" s="18">
        <f t="shared" si="5034"/>
        <v>0</v>
      </c>
      <c r="AF1519" s="41">
        <f t="shared" si="5035"/>
        <v>570.74350000000004</v>
      </c>
      <c r="AG1519" s="41">
        <f t="shared" si="5036"/>
        <v>0</v>
      </c>
      <c r="AH1519" s="41">
        <f t="shared" si="5037"/>
        <v>0</v>
      </c>
      <c r="AI1519" s="41">
        <f t="shared" si="5038"/>
        <v>0</v>
      </c>
      <c r="AJ1519" s="41">
        <f t="shared" si="5039"/>
        <v>0</v>
      </c>
      <c r="AK1519" s="41">
        <f t="shared" si="5040"/>
        <v>0</v>
      </c>
      <c r="AL1519" s="41">
        <f t="shared" si="5041"/>
        <v>42.366</v>
      </c>
      <c r="AM1519" s="41">
        <f t="shared" si="5042"/>
        <v>0</v>
      </c>
      <c r="AN1519" s="41">
        <f t="shared" si="5043"/>
        <v>0</v>
      </c>
      <c r="AO1519" s="14">
        <f t="shared" si="5044"/>
        <v>0</v>
      </c>
      <c r="AP1519" s="42">
        <f t="shared" si="5045"/>
        <v>570.74350000000004</v>
      </c>
      <c r="AQ1519" s="42">
        <f t="shared" si="5046"/>
        <v>0</v>
      </c>
      <c r="AR1519" s="42">
        <f t="shared" si="5047"/>
        <v>0</v>
      </c>
      <c r="AS1519" s="42">
        <f t="shared" si="5048"/>
        <v>0</v>
      </c>
      <c r="AT1519" s="42">
        <f t="shared" si="5049"/>
        <v>0</v>
      </c>
      <c r="AU1519" s="42">
        <f t="shared" si="5011"/>
        <v>570.74350000000004</v>
      </c>
      <c r="AV1519" s="42">
        <f t="shared" si="5012"/>
        <v>260.94999999999993</v>
      </c>
      <c r="AW1519" s="42">
        <f t="shared" si="5013"/>
        <v>1663.3869999999999</v>
      </c>
      <c r="AX1519" s="42">
        <f t="shared" si="5014"/>
        <v>0</v>
      </c>
      <c r="AY1519" s="42">
        <f t="shared" si="5015"/>
        <v>0</v>
      </c>
      <c r="AZ1519" s="42">
        <f t="shared" si="5050"/>
        <v>0</v>
      </c>
      <c r="BA1519" s="43">
        <f t="shared" si="5016"/>
        <v>7.4229491882080127</v>
      </c>
      <c r="BB1519" s="20"/>
    </row>
    <row r="1520" spans="2:54" x14ac:dyDescent="0.3">
      <c r="B1520" s="38" t="s">
        <v>566</v>
      </c>
      <c r="C1520" s="38" t="s">
        <v>92</v>
      </c>
      <c r="D1520" s="38" t="s">
        <v>374</v>
      </c>
      <c r="E1520" s="39" t="str">
        <f t="shared" si="5008"/>
        <v>0502</v>
      </c>
      <c r="F1520" s="38" t="s">
        <v>525</v>
      </c>
      <c r="G1520" s="38"/>
      <c r="H1520" s="40" t="s">
        <v>49</v>
      </c>
      <c r="I1520" s="18"/>
      <c r="J1520" s="18"/>
      <c r="K1520" s="18"/>
      <c r="L1520" s="18"/>
      <c r="M1520" s="18"/>
      <c r="N1520" s="18"/>
      <c r="O1520" s="18">
        <f t="shared" si="5019"/>
        <v>0</v>
      </c>
      <c r="P1520" s="18">
        <f t="shared" si="5020"/>
        <v>0</v>
      </c>
      <c r="Q1520" s="18">
        <f t="shared" si="5021"/>
        <v>0</v>
      </c>
      <c r="R1520" s="18">
        <f t="shared" si="5022"/>
        <v>0</v>
      </c>
      <c r="S1520" s="18">
        <f t="shared" si="5023"/>
        <v>831.69349999999997</v>
      </c>
      <c r="T1520" s="18">
        <f t="shared" si="5007"/>
        <v>831.69349999999997</v>
      </c>
      <c r="U1520" s="18">
        <f t="shared" si="5024"/>
        <v>0</v>
      </c>
      <c r="V1520" s="18">
        <f t="shared" si="5025"/>
        <v>0</v>
      </c>
      <c r="W1520" s="18">
        <f t="shared" si="5026"/>
        <v>0</v>
      </c>
      <c r="X1520" s="18">
        <f t="shared" si="5027"/>
        <v>0</v>
      </c>
      <c r="Y1520" s="18">
        <f t="shared" si="5028"/>
        <v>0</v>
      </c>
      <c r="Z1520" s="18">
        <f t="shared" si="5029"/>
        <v>831.69349999999997</v>
      </c>
      <c r="AA1520" s="18">
        <f t="shared" si="5030"/>
        <v>0</v>
      </c>
      <c r="AB1520" s="18">
        <f t="shared" si="5031"/>
        <v>0</v>
      </c>
      <c r="AC1520" s="18">
        <f t="shared" si="5032"/>
        <v>0</v>
      </c>
      <c r="AD1520" s="18">
        <f t="shared" si="5033"/>
        <v>0</v>
      </c>
      <c r="AE1520" s="18">
        <f t="shared" si="5034"/>
        <v>0</v>
      </c>
      <c r="AF1520" s="41">
        <f t="shared" si="5035"/>
        <v>570.74350000000004</v>
      </c>
      <c r="AG1520" s="41">
        <f t="shared" si="5036"/>
        <v>0</v>
      </c>
      <c r="AH1520" s="41">
        <f t="shared" si="5037"/>
        <v>0</v>
      </c>
      <c r="AI1520" s="41">
        <f t="shared" si="5038"/>
        <v>0</v>
      </c>
      <c r="AJ1520" s="41">
        <f t="shared" si="5039"/>
        <v>0</v>
      </c>
      <c r="AK1520" s="41">
        <f t="shared" si="5040"/>
        <v>0</v>
      </c>
      <c r="AL1520" s="41">
        <f t="shared" si="5041"/>
        <v>42.366</v>
      </c>
      <c r="AM1520" s="41">
        <f t="shared" si="5042"/>
        <v>0</v>
      </c>
      <c r="AN1520" s="41">
        <f t="shared" si="5043"/>
        <v>0</v>
      </c>
      <c r="AO1520" s="42">
        <f t="shared" si="5044"/>
        <v>0</v>
      </c>
      <c r="AP1520" s="42">
        <f t="shared" si="5045"/>
        <v>570.74350000000004</v>
      </c>
      <c r="AQ1520" s="42">
        <f t="shared" si="5046"/>
        <v>0</v>
      </c>
      <c r="AR1520" s="42">
        <f t="shared" si="5047"/>
        <v>0</v>
      </c>
      <c r="AS1520" s="42">
        <f t="shared" si="5048"/>
        <v>0</v>
      </c>
      <c r="AT1520" s="42">
        <f t="shared" si="5049"/>
        <v>0</v>
      </c>
      <c r="AU1520" s="42">
        <f t="shared" si="5011"/>
        <v>570.74350000000004</v>
      </c>
      <c r="AV1520" s="42">
        <f t="shared" si="5012"/>
        <v>260.94999999999993</v>
      </c>
      <c r="AW1520" s="42">
        <f t="shared" si="5013"/>
        <v>1663.3869999999999</v>
      </c>
      <c r="AX1520" s="42">
        <f t="shared" si="5014"/>
        <v>0</v>
      </c>
      <c r="AY1520" s="42">
        <f t="shared" si="5015"/>
        <v>0</v>
      </c>
      <c r="AZ1520" s="42">
        <f t="shared" si="5050"/>
        <v>0</v>
      </c>
      <c r="BA1520" s="43">
        <f t="shared" si="5016"/>
        <v>7.4229491882080127</v>
      </c>
      <c r="BB1520" s="20"/>
    </row>
    <row r="1521" spans="2:54" ht="31.2" x14ac:dyDescent="0.3">
      <c r="B1521" s="38" t="s">
        <v>566</v>
      </c>
      <c r="C1521" s="38" t="s">
        <v>92</v>
      </c>
      <c r="D1521" s="38" t="s">
        <v>374</v>
      </c>
      <c r="E1521" s="39" t="str">
        <f t="shared" si="5008"/>
        <v>0502</v>
      </c>
      <c r="F1521" s="38" t="s">
        <v>526</v>
      </c>
      <c r="G1521" s="38"/>
      <c r="H1521" s="40" t="s">
        <v>527</v>
      </c>
      <c r="I1521" s="18"/>
      <c r="J1521" s="18"/>
      <c r="K1521" s="18"/>
      <c r="L1521" s="18"/>
      <c r="M1521" s="18"/>
      <c r="N1521" s="18"/>
      <c r="O1521" s="18">
        <f t="shared" si="5019"/>
        <v>0</v>
      </c>
      <c r="P1521" s="18">
        <f t="shared" si="5020"/>
        <v>0</v>
      </c>
      <c r="Q1521" s="18">
        <f t="shared" si="5021"/>
        <v>0</v>
      </c>
      <c r="R1521" s="18">
        <f t="shared" si="5022"/>
        <v>0</v>
      </c>
      <c r="S1521" s="18">
        <f t="shared" si="5023"/>
        <v>831.69349999999997</v>
      </c>
      <c r="T1521" s="18">
        <f t="shared" si="5007"/>
        <v>831.69349999999997</v>
      </c>
      <c r="U1521" s="18">
        <f t="shared" si="5024"/>
        <v>0</v>
      </c>
      <c r="V1521" s="18">
        <f t="shared" si="5025"/>
        <v>0</v>
      </c>
      <c r="W1521" s="18">
        <f t="shared" si="5026"/>
        <v>0</v>
      </c>
      <c r="X1521" s="18">
        <f t="shared" si="5027"/>
        <v>0</v>
      </c>
      <c r="Y1521" s="18">
        <f t="shared" si="5028"/>
        <v>0</v>
      </c>
      <c r="Z1521" s="18">
        <f t="shared" si="5029"/>
        <v>831.69349999999997</v>
      </c>
      <c r="AA1521" s="18">
        <f t="shared" si="5030"/>
        <v>0</v>
      </c>
      <c r="AB1521" s="18">
        <f t="shared" si="5031"/>
        <v>0</v>
      </c>
      <c r="AC1521" s="18">
        <f t="shared" si="5032"/>
        <v>0</v>
      </c>
      <c r="AD1521" s="18">
        <f t="shared" si="5033"/>
        <v>0</v>
      </c>
      <c r="AE1521" s="18">
        <f t="shared" si="5034"/>
        <v>0</v>
      </c>
      <c r="AF1521" s="41">
        <f t="shared" si="5035"/>
        <v>570.74350000000004</v>
      </c>
      <c r="AG1521" s="41">
        <f t="shared" si="5036"/>
        <v>0</v>
      </c>
      <c r="AH1521" s="41">
        <f t="shared" si="5037"/>
        <v>0</v>
      </c>
      <c r="AI1521" s="41">
        <f t="shared" si="5038"/>
        <v>0</v>
      </c>
      <c r="AJ1521" s="41">
        <f t="shared" si="5039"/>
        <v>0</v>
      </c>
      <c r="AK1521" s="41">
        <f t="shared" si="5040"/>
        <v>0</v>
      </c>
      <c r="AL1521" s="41">
        <f t="shared" si="5041"/>
        <v>42.366</v>
      </c>
      <c r="AM1521" s="41">
        <f t="shared" si="5042"/>
        <v>0</v>
      </c>
      <c r="AN1521" s="41">
        <f t="shared" si="5043"/>
        <v>0</v>
      </c>
      <c r="AO1521" s="14">
        <f t="shared" si="5044"/>
        <v>0</v>
      </c>
      <c r="AP1521" s="42">
        <f t="shared" si="5045"/>
        <v>570.74350000000004</v>
      </c>
      <c r="AQ1521" s="42">
        <f t="shared" si="5046"/>
        <v>0</v>
      </c>
      <c r="AR1521" s="42">
        <f t="shared" si="5047"/>
        <v>0</v>
      </c>
      <c r="AS1521" s="42">
        <f t="shared" si="5048"/>
        <v>0</v>
      </c>
      <c r="AT1521" s="42">
        <f t="shared" si="5049"/>
        <v>0</v>
      </c>
      <c r="AU1521" s="42">
        <f t="shared" si="5011"/>
        <v>570.74350000000004</v>
      </c>
      <c r="AV1521" s="42">
        <f t="shared" si="5012"/>
        <v>260.94999999999993</v>
      </c>
      <c r="AW1521" s="42">
        <f t="shared" si="5013"/>
        <v>1663.3869999999999</v>
      </c>
      <c r="AX1521" s="42">
        <f t="shared" si="5014"/>
        <v>0</v>
      </c>
      <c r="AY1521" s="42">
        <f t="shared" si="5015"/>
        <v>0</v>
      </c>
      <c r="AZ1521" s="42">
        <f t="shared" si="5050"/>
        <v>0</v>
      </c>
      <c r="BA1521" s="43">
        <f t="shared" si="5016"/>
        <v>7.4229491882080127</v>
      </c>
      <c r="BB1521" s="20"/>
    </row>
    <row r="1522" spans="2:54" ht="31.2" x14ac:dyDescent="0.3">
      <c r="B1522" s="38" t="s">
        <v>566</v>
      </c>
      <c r="C1522" s="38" t="s">
        <v>92</v>
      </c>
      <c r="D1522" s="38" t="s">
        <v>374</v>
      </c>
      <c r="E1522" s="39" t="str">
        <f t="shared" si="5008"/>
        <v>0502</v>
      </c>
      <c r="F1522" s="38" t="s">
        <v>528</v>
      </c>
      <c r="G1522" s="38"/>
      <c r="H1522" s="40" t="s">
        <v>529</v>
      </c>
      <c r="I1522" s="18"/>
      <c r="J1522" s="18"/>
      <c r="K1522" s="18"/>
      <c r="L1522" s="18"/>
      <c r="M1522" s="18"/>
      <c r="N1522" s="18"/>
      <c r="O1522" s="18">
        <f t="shared" si="5019"/>
        <v>0</v>
      </c>
      <c r="P1522" s="18">
        <f t="shared" si="5020"/>
        <v>0</v>
      </c>
      <c r="Q1522" s="18">
        <f t="shared" si="5021"/>
        <v>0</v>
      </c>
      <c r="R1522" s="18">
        <f t="shared" si="5022"/>
        <v>0</v>
      </c>
      <c r="S1522" s="18">
        <f t="shared" si="5023"/>
        <v>831.69349999999997</v>
      </c>
      <c r="T1522" s="18">
        <f t="shared" si="5007"/>
        <v>831.69349999999997</v>
      </c>
      <c r="U1522" s="18">
        <f t="shared" si="5024"/>
        <v>0</v>
      </c>
      <c r="V1522" s="18">
        <f t="shared" si="5025"/>
        <v>0</v>
      </c>
      <c r="W1522" s="18">
        <f t="shared" si="5026"/>
        <v>0</v>
      </c>
      <c r="X1522" s="18">
        <f t="shared" si="5027"/>
        <v>0</v>
      </c>
      <c r="Y1522" s="18">
        <f t="shared" si="5028"/>
        <v>0</v>
      </c>
      <c r="Z1522" s="18">
        <f t="shared" si="5029"/>
        <v>831.69349999999997</v>
      </c>
      <c r="AA1522" s="18">
        <f t="shared" si="5030"/>
        <v>0</v>
      </c>
      <c r="AB1522" s="18">
        <f t="shared" si="5031"/>
        <v>0</v>
      </c>
      <c r="AC1522" s="18">
        <f t="shared" si="5032"/>
        <v>0</v>
      </c>
      <c r="AD1522" s="18">
        <f t="shared" si="5033"/>
        <v>0</v>
      </c>
      <c r="AE1522" s="18">
        <f t="shared" si="5034"/>
        <v>0</v>
      </c>
      <c r="AF1522" s="41">
        <f t="shared" si="5035"/>
        <v>570.74350000000004</v>
      </c>
      <c r="AG1522" s="41">
        <f t="shared" si="5036"/>
        <v>0</v>
      </c>
      <c r="AH1522" s="41">
        <f t="shared" si="5037"/>
        <v>0</v>
      </c>
      <c r="AI1522" s="41">
        <f t="shared" si="5038"/>
        <v>0</v>
      </c>
      <c r="AJ1522" s="41">
        <f t="shared" si="5039"/>
        <v>0</v>
      </c>
      <c r="AK1522" s="41">
        <f t="shared" si="5040"/>
        <v>0</v>
      </c>
      <c r="AL1522" s="41">
        <f t="shared" si="5041"/>
        <v>42.366</v>
      </c>
      <c r="AM1522" s="41">
        <f t="shared" si="5042"/>
        <v>0</v>
      </c>
      <c r="AN1522" s="41">
        <f t="shared" si="5043"/>
        <v>0</v>
      </c>
      <c r="AO1522" s="42">
        <f t="shared" si="5044"/>
        <v>0</v>
      </c>
      <c r="AP1522" s="42">
        <f t="shared" si="5045"/>
        <v>570.74350000000004</v>
      </c>
      <c r="AQ1522" s="42">
        <f t="shared" si="5046"/>
        <v>0</v>
      </c>
      <c r="AR1522" s="42">
        <f t="shared" si="5047"/>
        <v>0</v>
      </c>
      <c r="AS1522" s="42">
        <f t="shared" si="5048"/>
        <v>0</v>
      </c>
      <c r="AT1522" s="42">
        <f t="shared" si="5049"/>
        <v>0</v>
      </c>
      <c r="AU1522" s="42">
        <f t="shared" si="5011"/>
        <v>570.74350000000004</v>
      </c>
      <c r="AV1522" s="42">
        <f t="shared" si="5012"/>
        <v>260.94999999999993</v>
      </c>
      <c r="AW1522" s="42">
        <f t="shared" si="5013"/>
        <v>1663.3869999999999</v>
      </c>
      <c r="AX1522" s="42">
        <f t="shared" si="5014"/>
        <v>0</v>
      </c>
      <c r="AY1522" s="42">
        <f t="shared" si="5015"/>
        <v>0</v>
      </c>
      <c r="AZ1522" s="42">
        <f t="shared" si="5050"/>
        <v>0</v>
      </c>
      <c r="BA1522" s="43">
        <f t="shared" si="5016"/>
        <v>7.4229491882080127</v>
      </c>
      <c r="BB1522" s="20"/>
    </row>
    <row r="1523" spans="2:54" ht="31.2" x14ac:dyDescent="0.3">
      <c r="B1523" s="38" t="s">
        <v>566</v>
      </c>
      <c r="C1523" s="38" t="s">
        <v>92</v>
      </c>
      <c r="D1523" s="38" t="s">
        <v>374</v>
      </c>
      <c r="E1523" s="39" t="str">
        <f t="shared" si="5008"/>
        <v>0502</v>
      </c>
      <c r="F1523" s="38" t="s">
        <v>528</v>
      </c>
      <c r="G1523" s="38" t="s">
        <v>54</v>
      </c>
      <c r="H1523" s="40" t="s">
        <v>55</v>
      </c>
      <c r="I1523" s="18"/>
      <c r="J1523" s="18"/>
      <c r="K1523" s="18"/>
      <c r="L1523" s="18"/>
      <c r="M1523" s="18"/>
      <c r="N1523" s="18"/>
      <c r="O1523" s="18">
        <v>0</v>
      </c>
      <c r="P1523" s="18">
        <v>0</v>
      </c>
      <c r="Q1523" s="18">
        <v>0</v>
      </c>
      <c r="R1523" s="18">
        <v>0</v>
      </c>
      <c r="S1523" s="18">
        <f>614+217.6935</f>
        <v>831.69349999999997</v>
      </c>
      <c r="T1523" s="18">
        <f t="shared" si="5007"/>
        <v>831.69349999999997</v>
      </c>
      <c r="U1523" s="18"/>
      <c r="V1523" s="18"/>
      <c r="W1523" s="18"/>
      <c r="X1523" s="18"/>
      <c r="Y1523" s="18"/>
      <c r="Z1523" s="18">
        <f>614+217.6935</f>
        <v>831.69349999999997</v>
      </c>
      <c r="AA1523" s="18"/>
      <c r="AB1523" s="18"/>
      <c r="AC1523" s="18"/>
      <c r="AD1523" s="18"/>
      <c r="AE1523" s="18"/>
      <c r="AF1523" s="41">
        <v>570.74350000000004</v>
      </c>
      <c r="AG1523" s="41"/>
      <c r="AH1523" s="41">
        <v>0</v>
      </c>
      <c r="AI1523" s="41">
        <v>0</v>
      </c>
      <c r="AJ1523" s="41">
        <v>0</v>
      </c>
      <c r="AK1523" s="41">
        <v>0</v>
      </c>
      <c r="AL1523" s="41">
        <v>42.366</v>
      </c>
      <c r="AM1523" s="41">
        <v>0</v>
      </c>
      <c r="AN1523" s="41">
        <v>0</v>
      </c>
      <c r="AO1523" s="14">
        <v>0</v>
      </c>
      <c r="AP1523" s="42">
        <v>570.74350000000004</v>
      </c>
      <c r="AQ1523" s="42">
        <v>0</v>
      </c>
      <c r="AR1523" s="42">
        <v>0</v>
      </c>
      <c r="AS1523" s="42">
        <v>0</v>
      </c>
      <c r="AT1523" s="42">
        <v>0</v>
      </c>
      <c r="AU1523" s="42">
        <f t="shared" si="5011"/>
        <v>570.74350000000004</v>
      </c>
      <c r="AV1523" s="42">
        <f t="shared" si="5012"/>
        <v>260.94999999999993</v>
      </c>
      <c r="AW1523" s="42">
        <f t="shared" si="5013"/>
        <v>1663.3869999999999</v>
      </c>
      <c r="AX1523" s="42">
        <f t="shared" si="5014"/>
        <v>0</v>
      </c>
      <c r="AY1523" s="42">
        <f t="shared" si="5015"/>
        <v>0</v>
      </c>
      <c r="AZ1523" s="42"/>
      <c r="BA1523" s="43">
        <f t="shared" si="5016"/>
        <v>7.4229491882080127</v>
      </c>
      <c r="BB1523" s="44"/>
    </row>
    <row r="1524" spans="2:54" s="30" customFormat="1" x14ac:dyDescent="0.3">
      <c r="B1524" s="31" t="s">
        <v>566</v>
      </c>
      <c r="C1524" s="31" t="s">
        <v>92</v>
      </c>
      <c r="D1524" s="31" t="s">
        <v>94</v>
      </c>
      <c r="E1524" s="29" t="str">
        <f t="shared" si="5008"/>
        <v>0503</v>
      </c>
      <c r="F1524" s="31"/>
      <c r="G1524" s="31"/>
      <c r="H1524" s="32" t="s">
        <v>95</v>
      </c>
      <c r="I1524" s="33">
        <f t="shared" ref="I1524:N1524" si="5051">I1525+I1530+I1545</f>
        <v>26021.399999999998</v>
      </c>
      <c r="J1524" s="33">
        <f t="shared" si="5051"/>
        <v>20741.299999999996</v>
      </c>
      <c r="K1524" s="33">
        <f t="shared" si="5051"/>
        <v>16579.900000000001</v>
      </c>
      <c r="L1524" s="33">
        <f t="shared" si="5051"/>
        <v>14750.9</v>
      </c>
      <c r="M1524" s="33">
        <f t="shared" si="5051"/>
        <v>14750.9</v>
      </c>
      <c r="N1524" s="33">
        <f t="shared" si="5051"/>
        <v>14750.9</v>
      </c>
      <c r="O1524" s="33">
        <f>O1525+O1530+O1545+O1550</f>
        <v>-932.89800000000002</v>
      </c>
      <c r="P1524" s="33">
        <f>P1525+P1530+P1545+P1550</f>
        <v>214.5</v>
      </c>
      <c r="Q1524" s="33">
        <f>Q1525+Q1530+Q1545+Q1550</f>
        <v>981.06100000000004</v>
      </c>
      <c r="R1524" s="33">
        <f>R1525+R1530+R1545+R1550</f>
        <v>-268.8</v>
      </c>
      <c r="S1524" s="33">
        <f>S1525+S1530+S1545+S1550</f>
        <v>0.15336</v>
      </c>
      <c r="T1524" s="33">
        <f t="shared" si="5007"/>
        <v>40766.31635999999</v>
      </c>
      <c r="U1524" s="33">
        <f t="shared" ref="U1524:U1587" si="5052">J1524+M1524</f>
        <v>35492.199999999997</v>
      </c>
      <c r="V1524" s="33">
        <f t="shared" ref="V1524:V1587" si="5053">K1524+N1524</f>
        <v>31330.800000000003</v>
      </c>
      <c r="W1524" s="33">
        <f t="shared" ref="W1524:AT1524" si="5054">W1525+W1530+W1545+W1550</f>
        <v>0</v>
      </c>
      <c r="X1524" s="33">
        <f t="shared" si="5054"/>
        <v>0</v>
      </c>
      <c r="Y1524" s="33">
        <f t="shared" si="5054"/>
        <v>0</v>
      </c>
      <c r="Z1524" s="33">
        <f t="shared" si="5054"/>
        <v>0.15336</v>
      </c>
      <c r="AA1524" s="33">
        <f t="shared" si="5054"/>
        <v>0</v>
      </c>
      <c r="AB1524" s="33">
        <f t="shared" si="5054"/>
        <v>0</v>
      </c>
      <c r="AC1524" s="33">
        <f t="shared" si="5054"/>
        <v>0</v>
      </c>
      <c r="AD1524" s="33">
        <f t="shared" si="5054"/>
        <v>0</v>
      </c>
      <c r="AE1524" s="33">
        <f t="shared" si="5054"/>
        <v>0</v>
      </c>
      <c r="AF1524" s="34">
        <f t="shared" si="5054"/>
        <v>16853.188840000003</v>
      </c>
      <c r="AG1524" s="34">
        <f t="shared" si="5054"/>
        <v>0</v>
      </c>
      <c r="AH1524" s="34">
        <f t="shared" si="5054"/>
        <v>0</v>
      </c>
      <c r="AI1524" s="34">
        <f t="shared" si="5054"/>
        <v>0</v>
      </c>
      <c r="AJ1524" s="34">
        <f t="shared" si="5054"/>
        <v>0</v>
      </c>
      <c r="AK1524" s="34">
        <f t="shared" si="5054"/>
        <v>0</v>
      </c>
      <c r="AL1524" s="34">
        <f t="shared" si="5054"/>
        <v>16682.213270000004</v>
      </c>
      <c r="AM1524" s="34">
        <f t="shared" si="5054"/>
        <v>0</v>
      </c>
      <c r="AN1524" s="34">
        <f t="shared" si="5054"/>
        <v>0</v>
      </c>
      <c r="AO1524" s="36">
        <f t="shared" si="5054"/>
        <v>11979.57725</v>
      </c>
      <c r="AP1524" s="36">
        <f t="shared" si="5054"/>
        <v>17913.369310000002</v>
      </c>
      <c r="AQ1524" s="36">
        <f t="shared" si="5054"/>
        <v>-932.89800000000002</v>
      </c>
      <c r="AR1524" s="36">
        <f t="shared" si="5054"/>
        <v>0</v>
      </c>
      <c r="AS1524" s="36">
        <f t="shared" si="5054"/>
        <v>0</v>
      </c>
      <c r="AT1524" s="36">
        <f t="shared" si="5054"/>
        <v>0</v>
      </c>
      <c r="AU1524" s="36">
        <f t="shared" si="5011"/>
        <v>16980.471310000001</v>
      </c>
      <c r="AV1524" s="36">
        <f t="shared" si="5012"/>
        <v>23785.845049999989</v>
      </c>
      <c r="AW1524" s="36">
        <f t="shared" si="5013"/>
        <v>40766.469719999986</v>
      </c>
      <c r="AX1524" s="36">
        <f t="shared" si="5014"/>
        <v>35492.199999999997</v>
      </c>
      <c r="AY1524" s="36">
        <f t="shared" si="5015"/>
        <v>31330.800000000003</v>
      </c>
      <c r="AZ1524" s="36">
        <f>AZ1525+AZ1530+AZ1545+AZ1550</f>
        <v>0</v>
      </c>
      <c r="BA1524" s="37">
        <f t="shared" si="5016"/>
        <v>98.985500182646746</v>
      </c>
      <c r="BB1524" s="20"/>
    </row>
    <row r="1525" spans="2:54" ht="31.2" x14ac:dyDescent="0.3">
      <c r="B1525" s="38" t="s">
        <v>566</v>
      </c>
      <c r="C1525" s="38" t="s">
        <v>92</v>
      </c>
      <c r="D1525" s="38" t="s">
        <v>94</v>
      </c>
      <c r="E1525" s="39" t="str">
        <f t="shared" si="5008"/>
        <v>0503</v>
      </c>
      <c r="F1525" s="38" t="s">
        <v>96</v>
      </c>
      <c r="G1525" s="39"/>
      <c r="H1525" s="40" t="s">
        <v>97</v>
      </c>
      <c r="I1525" s="18">
        <f t="shared" ref="I1525:I1528" si="5055">I1526</f>
        <v>268.8</v>
      </c>
      <c r="J1525" s="18">
        <f t="shared" ref="J1525:J1528" si="5056">J1526</f>
        <v>269.3</v>
      </c>
      <c r="K1525" s="18">
        <f t="shared" ref="K1525:K1528" si="5057">K1526</f>
        <v>272.89999999999998</v>
      </c>
      <c r="L1525" s="18">
        <f t="shared" ref="L1525:L1528" si="5058">L1526</f>
        <v>0</v>
      </c>
      <c r="M1525" s="18">
        <f t="shared" ref="M1525:M1528" si="5059">M1526</f>
        <v>0</v>
      </c>
      <c r="N1525" s="18">
        <f t="shared" ref="N1525:N1528" si="5060">N1526</f>
        <v>0</v>
      </c>
      <c r="O1525" s="18">
        <f t="shared" ref="O1525:O1528" si="5061">O1526</f>
        <v>-932.89800000000002</v>
      </c>
      <c r="P1525" s="18">
        <f t="shared" ref="P1525:P1528" si="5062">P1526</f>
        <v>0</v>
      </c>
      <c r="Q1525" s="18">
        <f t="shared" ref="Q1525:Q1528" si="5063">Q1526</f>
        <v>981.06100000000004</v>
      </c>
      <c r="R1525" s="18">
        <f t="shared" ref="R1525:R1528" si="5064">R1526</f>
        <v>-268.8</v>
      </c>
      <c r="S1525" s="18">
        <f t="shared" ref="S1525:S1528" si="5065">S1526</f>
        <v>0</v>
      </c>
      <c r="T1525" s="18">
        <f t="shared" si="5007"/>
        <v>48.163000000000011</v>
      </c>
      <c r="U1525" s="18">
        <f t="shared" si="5052"/>
        <v>269.3</v>
      </c>
      <c r="V1525" s="18">
        <f t="shared" si="5053"/>
        <v>272.89999999999998</v>
      </c>
      <c r="W1525" s="18">
        <f t="shared" ref="W1525:W1528" si="5066">W1526</f>
        <v>0</v>
      </c>
      <c r="X1525" s="18">
        <f t="shared" ref="X1525:X1528" si="5067">X1526</f>
        <v>0</v>
      </c>
      <c r="Y1525" s="18">
        <f t="shared" ref="Y1525:Y1528" si="5068">Y1526</f>
        <v>0</v>
      </c>
      <c r="Z1525" s="18">
        <f t="shared" ref="Z1525:Z1528" si="5069">Z1526</f>
        <v>0</v>
      </c>
      <c r="AA1525" s="18">
        <f t="shared" ref="AA1525:AA1528" si="5070">AA1526</f>
        <v>0</v>
      </c>
      <c r="AB1525" s="18">
        <f t="shared" ref="AB1525:AB1528" si="5071">AB1526</f>
        <v>0</v>
      </c>
      <c r="AC1525" s="18">
        <f t="shared" ref="AC1525:AC1528" si="5072">AC1526</f>
        <v>0</v>
      </c>
      <c r="AD1525" s="18">
        <f t="shared" ref="AD1525:AD1528" si="5073">AD1526</f>
        <v>0</v>
      </c>
      <c r="AE1525" s="18">
        <f t="shared" ref="AE1525:AE1528" si="5074">AE1526</f>
        <v>0</v>
      </c>
      <c r="AF1525" s="41">
        <f t="shared" ref="AF1525:AF1528" si="5075">AF1526</f>
        <v>0</v>
      </c>
      <c r="AG1525" s="41">
        <f t="shared" ref="AG1525:AG1528" si="5076">AG1526</f>
        <v>0</v>
      </c>
      <c r="AH1525" s="41">
        <f t="shared" ref="AH1525:AH1528" si="5077">AH1526</f>
        <v>0</v>
      </c>
      <c r="AI1525" s="41">
        <f t="shared" ref="AI1525:AI1528" si="5078">AI1526</f>
        <v>0</v>
      </c>
      <c r="AJ1525" s="41">
        <f t="shared" ref="AJ1525:AJ1528" si="5079">AJ1526</f>
        <v>0</v>
      </c>
      <c r="AK1525" s="41">
        <f t="shared" ref="AK1525:AK1528" si="5080">AK1526</f>
        <v>0</v>
      </c>
      <c r="AL1525" s="41">
        <f t="shared" ref="AL1525:AL1528" si="5081">AL1526</f>
        <v>0</v>
      </c>
      <c r="AM1525" s="41">
        <f t="shared" ref="AM1525:AM1528" si="5082">AM1526</f>
        <v>0</v>
      </c>
      <c r="AN1525" s="41">
        <f t="shared" ref="AN1525:AN1528" si="5083">AN1526</f>
        <v>0</v>
      </c>
      <c r="AO1525" s="14">
        <f t="shared" ref="AO1525:AO1528" si="5084">AO1526</f>
        <v>0</v>
      </c>
      <c r="AP1525" s="42">
        <f t="shared" ref="AP1525:AP1528" si="5085">AP1526</f>
        <v>933.62918999999999</v>
      </c>
      <c r="AQ1525" s="42">
        <f t="shared" ref="AQ1525:AQ1528" si="5086">AQ1526</f>
        <v>-932.89800000000002</v>
      </c>
      <c r="AR1525" s="42">
        <f t="shared" ref="AR1525:AR1528" si="5087">AR1526</f>
        <v>0</v>
      </c>
      <c r="AS1525" s="42">
        <f t="shared" ref="AS1525:AS1528" si="5088">AS1526</f>
        <v>0</v>
      </c>
      <c r="AT1525" s="42">
        <f t="shared" ref="AT1525:AT1528" si="5089">AT1526</f>
        <v>0</v>
      </c>
      <c r="AU1525" s="42">
        <f t="shared" si="5011"/>
        <v>0.73118999999996959</v>
      </c>
      <c r="AV1525" s="42">
        <f t="shared" si="5012"/>
        <v>47.431810000000041</v>
      </c>
      <c r="AW1525" s="42">
        <f t="shared" si="5013"/>
        <v>48.163000000000011</v>
      </c>
      <c r="AX1525" s="42">
        <f t="shared" si="5014"/>
        <v>269.3</v>
      </c>
      <c r="AY1525" s="42">
        <f t="shared" si="5015"/>
        <v>272.89999999999998</v>
      </c>
      <c r="AZ1525" s="42">
        <f t="shared" ref="AZ1525:AZ1528" si="5090">AZ1526</f>
        <v>0</v>
      </c>
      <c r="BA1525" s="43"/>
      <c r="BB1525" s="20">
        <v>0</v>
      </c>
    </row>
    <row r="1526" spans="2:54" x14ac:dyDescent="0.3">
      <c r="B1526" s="38" t="s">
        <v>566</v>
      </c>
      <c r="C1526" s="38" t="s">
        <v>92</v>
      </c>
      <c r="D1526" s="38" t="s">
        <v>94</v>
      </c>
      <c r="E1526" s="39" t="str">
        <f t="shared" si="5008"/>
        <v>0503</v>
      </c>
      <c r="F1526" s="38" t="s">
        <v>98</v>
      </c>
      <c r="G1526" s="39"/>
      <c r="H1526" s="40" t="s">
        <v>49</v>
      </c>
      <c r="I1526" s="18">
        <f t="shared" si="5055"/>
        <v>268.8</v>
      </c>
      <c r="J1526" s="18">
        <f t="shared" si="5056"/>
        <v>269.3</v>
      </c>
      <c r="K1526" s="18">
        <f t="shared" si="5057"/>
        <v>272.89999999999998</v>
      </c>
      <c r="L1526" s="18">
        <f t="shared" si="5058"/>
        <v>0</v>
      </c>
      <c r="M1526" s="18">
        <f t="shared" si="5059"/>
        <v>0</v>
      </c>
      <c r="N1526" s="18">
        <f t="shared" si="5060"/>
        <v>0</v>
      </c>
      <c r="O1526" s="18">
        <f t="shared" si="5061"/>
        <v>-932.89800000000002</v>
      </c>
      <c r="P1526" s="18">
        <f t="shared" si="5062"/>
        <v>0</v>
      </c>
      <c r="Q1526" s="18">
        <f t="shared" si="5063"/>
        <v>981.06100000000004</v>
      </c>
      <c r="R1526" s="18">
        <f t="shared" si="5064"/>
        <v>-268.8</v>
      </c>
      <c r="S1526" s="18">
        <f t="shared" si="5065"/>
        <v>0</v>
      </c>
      <c r="T1526" s="18">
        <f t="shared" si="5007"/>
        <v>48.163000000000011</v>
      </c>
      <c r="U1526" s="18">
        <f t="shared" si="5052"/>
        <v>269.3</v>
      </c>
      <c r="V1526" s="18">
        <f t="shared" si="5053"/>
        <v>272.89999999999998</v>
      </c>
      <c r="W1526" s="18">
        <f t="shared" si="5066"/>
        <v>0</v>
      </c>
      <c r="X1526" s="18">
        <f t="shared" si="5067"/>
        <v>0</v>
      </c>
      <c r="Y1526" s="18">
        <f t="shared" si="5068"/>
        <v>0</v>
      </c>
      <c r="Z1526" s="18">
        <f t="shared" si="5069"/>
        <v>0</v>
      </c>
      <c r="AA1526" s="18">
        <f t="shared" si="5070"/>
        <v>0</v>
      </c>
      <c r="AB1526" s="18">
        <f t="shared" si="5071"/>
        <v>0</v>
      </c>
      <c r="AC1526" s="18">
        <f t="shared" si="5072"/>
        <v>0</v>
      </c>
      <c r="AD1526" s="18">
        <f t="shared" si="5073"/>
        <v>0</v>
      </c>
      <c r="AE1526" s="18">
        <f t="shared" si="5074"/>
        <v>0</v>
      </c>
      <c r="AF1526" s="41">
        <f t="shared" si="5075"/>
        <v>0</v>
      </c>
      <c r="AG1526" s="41">
        <f t="shared" si="5076"/>
        <v>0</v>
      </c>
      <c r="AH1526" s="41">
        <f t="shared" si="5077"/>
        <v>0</v>
      </c>
      <c r="AI1526" s="41">
        <f t="shared" si="5078"/>
        <v>0</v>
      </c>
      <c r="AJ1526" s="41">
        <f t="shared" si="5079"/>
        <v>0</v>
      </c>
      <c r="AK1526" s="41">
        <f t="shared" si="5080"/>
        <v>0</v>
      </c>
      <c r="AL1526" s="41">
        <f t="shared" si="5081"/>
        <v>0</v>
      </c>
      <c r="AM1526" s="41">
        <f t="shared" si="5082"/>
        <v>0</v>
      </c>
      <c r="AN1526" s="41">
        <f t="shared" si="5083"/>
        <v>0</v>
      </c>
      <c r="AO1526" s="42">
        <f t="shared" si="5084"/>
        <v>0</v>
      </c>
      <c r="AP1526" s="42">
        <f t="shared" si="5085"/>
        <v>933.62918999999999</v>
      </c>
      <c r="AQ1526" s="42">
        <f t="shared" si="5086"/>
        <v>-932.89800000000002</v>
      </c>
      <c r="AR1526" s="42">
        <f t="shared" si="5087"/>
        <v>0</v>
      </c>
      <c r="AS1526" s="42">
        <f t="shared" si="5088"/>
        <v>0</v>
      </c>
      <c r="AT1526" s="42">
        <f t="shared" si="5089"/>
        <v>0</v>
      </c>
      <c r="AU1526" s="42">
        <f t="shared" si="5011"/>
        <v>0.73118999999996959</v>
      </c>
      <c r="AV1526" s="42">
        <f t="shared" si="5012"/>
        <v>47.431810000000041</v>
      </c>
      <c r="AW1526" s="42">
        <f t="shared" si="5013"/>
        <v>48.163000000000011</v>
      </c>
      <c r="AX1526" s="42">
        <f t="shared" si="5014"/>
        <v>269.3</v>
      </c>
      <c r="AY1526" s="42">
        <f t="shared" si="5015"/>
        <v>272.89999999999998</v>
      </c>
      <c r="AZ1526" s="42">
        <f t="shared" si="5090"/>
        <v>0</v>
      </c>
      <c r="BA1526" s="43"/>
      <c r="BB1526" s="20">
        <v>0</v>
      </c>
    </row>
    <row r="1527" spans="2:54" ht="31.2" x14ac:dyDescent="0.3">
      <c r="B1527" s="38" t="s">
        <v>566</v>
      </c>
      <c r="C1527" s="38" t="s">
        <v>92</v>
      </c>
      <c r="D1527" s="38" t="s">
        <v>94</v>
      </c>
      <c r="E1527" s="39" t="str">
        <f t="shared" si="5008"/>
        <v>0503</v>
      </c>
      <c r="F1527" s="38" t="s">
        <v>99</v>
      </c>
      <c r="G1527" s="39"/>
      <c r="H1527" s="40" t="s">
        <v>100</v>
      </c>
      <c r="I1527" s="18">
        <f t="shared" si="5055"/>
        <v>268.8</v>
      </c>
      <c r="J1527" s="18">
        <f t="shared" si="5056"/>
        <v>269.3</v>
      </c>
      <c r="K1527" s="18">
        <f t="shared" si="5057"/>
        <v>272.89999999999998</v>
      </c>
      <c r="L1527" s="18">
        <f t="shared" si="5058"/>
        <v>0</v>
      </c>
      <c r="M1527" s="18">
        <f t="shared" si="5059"/>
        <v>0</v>
      </c>
      <c r="N1527" s="18">
        <f t="shared" si="5060"/>
        <v>0</v>
      </c>
      <c r="O1527" s="18">
        <f t="shared" si="5061"/>
        <v>-932.89800000000002</v>
      </c>
      <c r="P1527" s="18">
        <f t="shared" si="5062"/>
        <v>0</v>
      </c>
      <c r="Q1527" s="18">
        <f t="shared" si="5063"/>
        <v>981.06100000000004</v>
      </c>
      <c r="R1527" s="18">
        <f t="shared" si="5064"/>
        <v>-268.8</v>
      </c>
      <c r="S1527" s="18">
        <f t="shared" si="5065"/>
        <v>0</v>
      </c>
      <c r="T1527" s="18">
        <f t="shared" si="5007"/>
        <v>48.163000000000011</v>
      </c>
      <c r="U1527" s="18">
        <f t="shared" si="5052"/>
        <v>269.3</v>
      </c>
      <c r="V1527" s="18">
        <f t="shared" si="5053"/>
        <v>272.89999999999998</v>
      </c>
      <c r="W1527" s="18">
        <f t="shared" si="5066"/>
        <v>0</v>
      </c>
      <c r="X1527" s="18">
        <f t="shared" si="5067"/>
        <v>0</v>
      </c>
      <c r="Y1527" s="18">
        <f t="shared" si="5068"/>
        <v>0</v>
      </c>
      <c r="Z1527" s="18">
        <f t="shared" si="5069"/>
        <v>0</v>
      </c>
      <c r="AA1527" s="18">
        <f t="shared" si="5070"/>
        <v>0</v>
      </c>
      <c r="AB1527" s="18">
        <f t="shared" si="5071"/>
        <v>0</v>
      </c>
      <c r="AC1527" s="18">
        <f t="shared" si="5072"/>
        <v>0</v>
      </c>
      <c r="AD1527" s="18">
        <f t="shared" si="5073"/>
        <v>0</v>
      </c>
      <c r="AE1527" s="18">
        <f t="shared" si="5074"/>
        <v>0</v>
      </c>
      <c r="AF1527" s="41">
        <f t="shared" si="5075"/>
        <v>0</v>
      </c>
      <c r="AG1527" s="41">
        <f t="shared" si="5076"/>
        <v>0</v>
      </c>
      <c r="AH1527" s="41">
        <f t="shared" si="5077"/>
        <v>0</v>
      </c>
      <c r="AI1527" s="41">
        <f t="shared" si="5078"/>
        <v>0</v>
      </c>
      <c r="AJ1527" s="41">
        <f t="shared" si="5079"/>
        <v>0</v>
      </c>
      <c r="AK1527" s="41">
        <f t="shared" si="5080"/>
        <v>0</v>
      </c>
      <c r="AL1527" s="41">
        <f t="shared" si="5081"/>
        <v>0</v>
      </c>
      <c r="AM1527" s="41">
        <f t="shared" si="5082"/>
        <v>0</v>
      </c>
      <c r="AN1527" s="41">
        <f t="shared" si="5083"/>
        <v>0</v>
      </c>
      <c r="AO1527" s="14">
        <f t="shared" si="5084"/>
        <v>0</v>
      </c>
      <c r="AP1527" s="42">
        <f t="shared" si="5085"/>
        <v>933.62918999999999</v>
      </c>
      <c r="AQ1527" s="42">
        <f t="shared" si="5086"/>
        <v>-932.89800000000002</v>
      </c>
      <c r="AR1527" s="42">
        <f t="shared" si="5087"/>
        <v>0</v>
      </c>
      <c r="AS1527" s="42">
        <f t="shared" si="5088"/>
        <v>0</v>
      </c>
      <c r="AT1527" s="42">
        <f t="shared" si="5089"/>
        <v>0</v>
      </c>
      <c r="AU1527" s="42">
        <f t="shared" si="5011"/>
        <v>0.73118999999996959</v>
      </c>
      <c r="AV1527" s="42">
        <f t="shared" si="5012"/>
        <v>47.431810000000041</v>
      </c>
      <c r="AW1527" s="42">
        <f t="shared" si="5013"/>
        <v>48.163000000000011</v>
      </c>
      <c r="AX1527" s="42">
        <f t="shared" si="5014"/>
        <v>269.3</v>
      </c>
      <c r="AY1527" s="42">
        <f t="shared" si="5015"/>
        <v>272.89999999999998</v>
      </c>
      <c r="AZ1527" s="42">
        <f t="shared" si="5090"/>
        <v>0</v>
      </c>
      <c r="BA1527" s="43"/>
      <c r="BB1527" s="20">
        <v>0</v>
      </c>
    </row>
    <row r="1528" spans="2:54" ht="31.2" x14ac:dyDescent="0.3">
      <c r="B1528" s="38" t="s">
        <v>566</v>
      </c>
      <c r="C1528" s="38" t="s">
        <v>92</v>
      </c>
      <c r="D1528" s="38" t="s">
        <v>94</v>
      </c>
      <c r="E1528" s="39" t="str">
        <f t="shared" si="5008"/>
        <v>0503</v>
      </c>
      <c r="F1528" s="38" t="s">
        <v>530</v>
      </c>
      <c r="G1528" s="39"/>
      <c r="H1528" s="40" t="s">
        <v>531</v>
      </c>
      <c r="I1528" s="18">
        <f t="shared" si="5055"/>
        <v>268.8</v>
      </c>
      <c r="J1528" s="18">
        <f t="shared" si="5056"/>
        <v>269.3</v>
      </c>
      <c r="K1528" s="18">
        <f t="shared" si="5057"/>
        <v>272.89999999999998</v>
      </c>
      <c r="L1528" s="18">
        <f t="shared" si="5058"/>
        <v>0</v>
      </c>
      <c r="M1528" s="18">
        <f t="shared" si="5059"/>
        <v>0</v>
      </c>
      <c r="N1528" s="18">
        <f t="shared" si="5060"/>
        <v>0</v>
      </c>
      <c r="O1528" s="18">
        <f t="shared" si="5061"/>
        <v>-932.89800000000002</v>
      </c>
      <c r="P1528" s="18">
        <f t="shared" si="5062"/>
        <v>0</v>
      </c>
      <c r="Q1528" s="18">
        <f t="shared" si="5063"/>
        <v>981.06100000000004</v>
      </c>
      <c r="R1528" s="18">
        <f t="shared" si="5064"/>
        <v>-268.8</v>
      </c>
      <c r="S1528" s="18">
        <f t="shared" si="5065"/>
        <v>0</v>
      </c>
      <c r="T1528" s="18">
        <f t="shared" si="5007"/>
        <v>48.163000000000011</v>
      </c>
      <c r="U1528" s="18">
        <f t="shared" si="5052"/>
        <v>269.3</v>
      </c>
      <c r="V1528" s="18">
        <f t="shared" si="5053"/>
        <v>272.89999999999998</v>
      </c>
      <c r="W1528" s="18">
        <f t="shared" si="5066"/>
        <v>0</v>
      </c>
      <c r="X1528" s="18">
        <f t="shared" si="5067"/>
        <v>0</v>
      </c>
      <c r="Y1528" s="18">
        <f t="shared" si="5068"/>
        <v>0</v>
      </c>
      <c r="Z1528" s="18">
        <f t="shared" si="5069"/>
        <v>0</v>
      </c>
      <c r="AA1528" s="18">
        <f t="shared" si="5070"/>
        <v>0</v>
      </c>
      <c r="AB1528" s="18">
        <f t="shared" si="5071"/>
        <v>0</v>
      </c>
      <c r="AC1528" s="18">
        <f t="shared" si="5072"/>
        <v>0</v>
      </c>
      <c r="AD1528" s="18">
        <f t="shared" si="5073"/>
        <v>0</v>
      </c>
      <c r="AE1528" s="18">
        <f t="shared" si="5074"/>
        <v>0</v>
      </c>
      <c r="AF1528" s="41">
        <f t="shared" si="5075"/>
        <v>0</v>
      </c>
      <c r="AG1528" s="41">
        <f t="shared" si="5076"/>
        <v>0</v>
      </c>
      <c r="AH1528" s="41">
        <f t="shared" si="5077"/>
        <v>0</v>
      </c>
      <c r="AI1528" s="41">
        <f t="shared" si="5078"/>
        <v>0</v>
      </c>
      <c r="AJ1528" s="41">
        <f t="shared" si="5079"/>
        <v>0</v>
      </c>
      <c r="AK1528" s="41">
        <f t="shared" si="5080"/>
        <v>0</v>
      </c>
      <c r="AL1528" s="41">
        <f t="shared" si="5081"/>
        <v>0</v>
      </c>
      <c r="AM1528" s="41">
        <f t="shared" si="5082"/>
        <v>0</v>
      </c>
      <c r="AN1528" s="41">
        <f t="shared" si="5083"/>
        <v>0</v>
      </c>
      <c r="AO1528" s="42">
        <f t="shared" si="5084"/>
        <v>0</v>
      </c>
      <c r="AP1528" s="42">
        <f t="shared" si="5085"/>
        <v>933.62918999999999</v>
      </c>
      <c r="AQ1528" s="42">
        <f t="shared" si="5086"/>
        <v>-932.89800000000002</v>
      </c>
      <c r="AR1528" s="42">
        <f t="shared" si="5087"/>
        <v>0</v>
      </c>
      <c r="AS1528" s="42">
        <f t="shared" si="5088"/>
        <v>0</v>
      </c>
      <c r="AT1528" s="42">
        <f t="shared" si="5089"/>
        <v>0</v>
      </c>
      <c r="AU1528" s="42">
        <f t="shared" si="5011"/>
        <v>0.73118999999996959</v>
      </c>
      <c r="AV1528" s="42">
        <f t="shared" si="5012"/>
        <v>47.431810000000041</v>
      </c>
      <c r="AW1528" s="42">
        <f t="shared" si="5013"/>
        <v>48.163000000000011</v>
      </c>
      <c r="AX1528" s="42">
        <f t="shared" si="5014"/>
        <v>269.3</v>
      </c>
      <c r="AY1528" s="42">
        <f t="shared" si="5015"/>
        <v>272.89999999999998</v>
      </c>
      <c r="AZ1528" s="42">
        <f t="shared" si="5090"/>
        <v>0</v>
      </c>
      <c r="BA1528" s="43"/>
      <c r="BB1528" s="20">
        <v>0</v>
      </c>
    </row>
    <row r="1529" spans="2:54" ht="31.2" x14ac:dyDescent="0.3">
      <c r="B1529" s="38" t="s">
        <v>566</v>
      </c>
      <c r="C1529" s="38" t="s">
        <v>92</v>
      </c>
      <c r="D1529" s="38" t="s">
        <v>94</v>
      </c>
      <c r="E1529" s="39" t="str">
        <f t="shared" si="5008"/>
        <v>0503</v>
      </c>
      <c r="F1529" s="38" t="s">
        <v>530</v>
      </c>
      <c r="G1529" s="38" t="s">
        <v>54</v>
      </c>
      <c r="H1529" s="40" t="s">
        <v>55</v>
      </c>
      <c r="I1529" s="18">
        <v>268.8</v>
      </c>
      <c r="J1529" s="18">
        <v>269.3</v>
      </c>
      <c r="K1529" s="18">
        <v>272.89999999999998</v>
      </c>
      <c r="L1529" s="18"/>
      <c r="M1529" s="18"/>
      <c r="N1529" s="18"/>
      <c r="O1529" s="18">
        <v>-932.89800000000002</v>
      </c>
      <c r="P1529" s="18">
        <v>0</v>
      </c>
      <c r="Q1529" s="18">
        <v>981.06100000000004</v>
      </c>
      <c r="R1529" s="18">
        <v>-268.8</v>
      </c>
      <c r="S1529" s="18"/>
      <c r="T1529" s="18">
        <f t="shared" si="5007"/>
        <v>48.163000000000011</v>
      </c>
      <c r="U1529" s="18">
        <f t="shared" si="5052"/>
        <v>269.3</v>
      </c>
      <c r="V1529" s="18">
        <f t="shared" si="5053"/>
        <v>272.89999999999998</v>
      </c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41">
        <v>0</v>
      </c>
      <c r="AG1529" s="41"/>
      <c r="AH1529" s="41">
        <v>0</v>
      </c>
      <c r="AI1529" s="41">
        <v>0</v>
      </c>
      <c r="AJ1529" s="41">
        <v>0</v>
      </c>
      <c r="AK1529" s="41">
        <v>0</v>
      </c>
      <c r="AL1529" s="41">
        <v>0</v>
      </c>
      <c r="AM1529" s="41">
        <v>0</v>
      </c>
      <c r="AN1529" s="41">
        <v>0</v>
      </c>
      <c r="AO1529" s="14">
        <v>0</v>
      </c>
      <c r="AP1529" s="42">
        <v>933.62918999999999</v>
      </c>
      <c r="AQ1529" s="42">
        <v>-932.89800000000002</v>
      </c>
      <c r="AR1529" s="42">
        <v>0</v>
      </c>
      <c r="AS1529" s="42">
        <v>0</v>
      </c>
      <c r="AT1529" s="42">
        <v>0</v>
      </c>
      <c r="AU1529" s="42">
        <f t="shared" si="5011"/>
        <v>0.73118999999996959</v>
      </c>
      <c r="AV1529" s="42">
        <f t="shared" si="5012"/>
        <v>47.431810000000041</v>
      </c>
      <c r="AW1529" s="42">
        <f t="shared" si="5013"/>
        <v>48.163000000000011</v>
      </c>
      <c r="AX1529" s="42">
        <f t="shared" si="5014"/>
        <v>269.3</v>
      </c>
      <c r="AY1529" s="42">
        <f t="shared" si="5015"/>
        <v>272.89999999999998</v>
      </c>
      <c r="AZ1529" s="42"/>
      <c r="BA1529" s="43"/>
      <c r="BB1529" s="20">
        <v>0</v>
      </c>
    </row>
    <row r="1530" spans="2:54" ht="31.2" x14ac:dyDescent="0.3">
      <c r="B1530" s="38" t="s">
        <v>566</v>
      </c>
      <c r="C1530" s="38" t="s">
        <v>92</v>
      </c>
      <c r="D1530" s="38" t="s">
        <v>94</v>
      </c>
      <c r="E1530" s="39" t="str">
        <f t="shared" si="5008"/>
        <v>0503</v>
      </c>
      <c r="F1530" s="38" t="s">
        <v>513</v>
      </c>
      <c r="G1530" s="39"/>
      <c r="H1530" s="40" t="s">
        <v>514</v>
      </c>
      <c r="I1530" s="18">
        <f t="shared" ref="I1530:S1530" si="5091">I1531+I1538</f>
        <v>25025.8</v>
      </c>
      <c r="J1530" s="18">
        <f t="shared" si="5091"/>
        <v>19745.199999999997</v>
      </c>
      <c r="K1530" s="18">
        <f t="shared" si="5091"/>
        <v>15580.2</v>
      </c>
      <c r="L1530" s="18">
        <f t="shared" si="5091"/>
        <v>14750.9</v>
      </c>
      <c r="M1530" s="18">
        <f t="shared" si="5091"/>
        <v>14750.9</v>
      </c>
      <c r="N1530" s="18">
        <f t="shared" si="5091"/>
        <v>14750.9</v>
      </c>
      <c r="O1530" s="18">
        <f t="shared" si="5091"/>
        <v>0</v>
      </c>
      <c r="P1530" s="18">
        <f t="shared" si="5091"/>
        <v>214.5</v>
      </c>
      <c r="Q1530" s="18">
        <f t="shared" si="5091"/>
        <v>0</v>
      </c>
      <c r="R1530" s="18">
        <f t="shared" si="5091"/>
        <v>0</v>
      </c>
      <c r="S1530" s="18">
        <f t="shared" si="5091"/>
        <v>0</v>
      </c>
      <c r="T1530" s="18">
        <f t="shared" si="5007"/>
        <v>39991.199999999997</v>
      </c>
      <c r="U1530" s="18">
        <f t="shared" si="5052"/>
        <v>34496.1</v>
      </c>
      <c r="V1530" s="18">
        <f t="shared" si="5053"/>
        <v>30331.1</v>
      </c>
      <c r="W1530" s="18">
        <f t="shared" ref="W1530:AT1530" si="5092">W1531+W1538</f>
        <v>0</v>
      </c>
      <c r="X1530" s="18">
        <f t="shared" si="5092"/>
        <v>0</v>
      </c>
      <c r="Y1530" s="18">
        <f t="shared" si="5092"/>
        <v>0</v>
      </c>
      <c r="Z1530" s="18">
        <f t="shared" si="5092"/>
        <v>0</v>
      </c>
      <c r="AA1530" s="18">
        <f t="shared" si="5092"/>
        <v>0</v>
      </c>
      <c r="AB1530" s="18">
        <f t="shared" si="5092"/>
        <v>0</v>
      </c>
      <c r="AC1530" s="18">
        <f t="shared" si="5092"/>
        <v>0</v>
      </c>
      <c r="AD1530" s="18">
        <f t="shared" si="5092"/>
        <v>0</v>
      </c>
      <c r="AE1530" s="18">
        <f t="shared" si="5092"/>
        <v>0</v>
      </c>
      <c r="AF1530" s="41">
        <f t="shared" si="5092"/>
        <v>15748.182230000002</v>
      </c>
      <c r="AG1530" s="41">
        <f t="shared" si="5092"/>
        <v>0</v>
      </c>
      <c r="AH1530" s="41">
        <f t="shared" si="5092"/>
        <v>0</v>
      </c>
      <c r="AI1530" s="41">
        <f t="shared" si="5092"/>
        <v>0</v>
      </c>
      <c r="AJ1530" s="41">
        <f t="shared" si="5092"/>
        <v>0</v>
      </c>
      <c r="AK1530" s="41">
        <f t="shared" si="5092"/>
        <v>0</v>
      </c>
      <c r="AL1530" s="41">
        <f t="shared" si="5092"/>
        <v>15577.206660000002</v>
      </c>
      <c r="AM1530" s="41">
        <f t="shared" si="5092"/>
        <v>0</v>
      </c>
      <c r="AN1530" s="41">
        <f t="shared" si="5092"/>
        <v>0</v>
      </c>
      <c r="AO1530" s="42">
        <f t="shared" si="5092"/>
        <v>11154.6147</v>
      </c>
      <c r="AP1530" s="42">
        <f t="shared" si="5092"/>
        <v>15850.641010000001</v>
      </c>
      <c r="AQ1530" s="42">
        <f t="shared" si="5092"/>
        <v>0</v>
      </c>
      <c r="AR1530" s="42">
        <f t="shared" si="5092"/>
        <v>0</v>
      </c>
      <c r="AS1530" s="42">
        <f t="shared" si="5092"/>
        <v>0</v>
      </c>
      <c r="AT1530" s="42">
        <f t="shared" si="5092"/>
        <v>0</v>
      </c>
      <c r="AU1530" s="42">
        <f t="shared" si="5011"/>
        <v>15850.641010000001</v>
      </c>
      <c r="AV1530" s="42">
        <f t="shared" si="5012"/>
        <v>24140.558989999998</v>
      </c>
      <c r="AW1530" s="42">
        <f t="shared" si="5013"/>
        <v>39991.199999999997</v>
      </c>
      <c r="AX1530" s="42">
        <f t="shared" si="5014"/>
        <v>34496.1</v>
      </c>
      <c r="AY1530" s="42">
        <f t="shared" si="5015"/>
        <v>30331.1</v>
      </c>
      <c r="AZ1530" s="42">
        <f>AZ1531+AZ1538</f>
        <v>0</v>
      </c>
      <c r="BA1530" s="43">
        <f t="shared" si="5016"/>
        <v>98.914315522242973</v>
      </c>
      <c r="BB1530" s="20"/>
    </row>
    <row r="1531" spans="2:54" x14ac:dyDescent="0.3">
      <c r="B1531" s="38" t="s">
        <v>566</v>
      </c>
      <c r="C1531" s="38" t="s">
        <v>92</v>
      </c>
      <c r="D1531" s="38" t="s">
        <v>94</v>
      </c>
      <c r="E1531" s="39" t="str">
        <f t="shared" si="5008"/>
        <v>0503</v>
      </c>
      <c r="F1531" s="38" t="s">
        <v>515</v>
      </c>
      <c r="G1531" s="39"/>
      <c r="H1531" s="40" t="s">
        <v>109</v>
      </c>
      <c r="I1531" s="18">
        <f t="shared" ref="I1531:S1531" si="5093">I1532</f>
        <v>9833.9</v>
      </c>
      <c r="J1531" s="18">
        <f t="shared" si="5093"/>
        <v>9833.9</v>
      </c>
      <c r="K1531" s="18">
        <f t="shared" si="5093"/>
        <v>9833.9</v>
      </c>
      <c r="L1531" s="18">
        <f t="shared" si="5093"/>
        <v>14750.9</v>
      </c>
      <c r="M1531" s="18">
        <f t="shared" si="5093"/>
        <v>14750.9</v>
      </c>
      <c r="N1531" s="18">
        <f t="shared" si="5093"/>
        <v>14750.9</v>
      </c>
      <c r="O1531" s="18">
        <f t="shared" si="5093"/>
        <v>0</v>
      </c>
      <c r="P1531" s="18">
        <f t="shared" si="5093"/>
        <v>0</v>
      </c>
      <c r="Q1531" s="18">
        <f t="shared" si="5093"/>
        <v>0</v>
      </c>
      <c r="R1531" s="18">
        <f t="shared" si="5093"/>
        <v>0</v>
      </c>
      <c r="S1531" s="18">
        <f t="shared" si="5093"/>
        <v>0</v>
      </c>
      <c r="T1531" s="18">
        <f t="shared" si="5007"/>
        <v>24584.799999999999</v>
      </c>
      <c r="U1531" s="18">
        <f t="shared" si="5052"/>
        <v>24584.799999999999</v>
      </c>
      <c r="V1531" s="18">
        <f t="shared" si="5053"/>
        <v>24584.799999999999</v>
      </c>
      <c r="W1531" s="18">
        <f t="shared" ref="W1531:AT1531" si="5094">W1532</f>
        <v>0</v>
      </c>
      <c r="X1531" s="18">
        <f t="shared" si="5094"/>
        <v>0</v>
      </c>
      <c r="Y1531" s="18">
        <f t="shared" si="5094"/>
        <v>0</v>
      </c>
      <c r="Z1531" s="18">
        <f t="shared" si="5094"/>
        <v>0</v>
      </c>
      <c r="AA1531" s="18">
        <f t="shared" si="5094"/>
        <v>0</v>
      </c>
      <c r="AB1531" s="18">
        <f t="shared" si="5094"/>
        <v>0</v>
      </c>
      <c r="AC1531" s="18">
        <f t="shared" si="5094"/>
        <v>0</v>
      </c>
      <c r="AD1531" s="18">
        <f t="shared" si="5094"/>
        <v>0</v>
      </c>
      <c r="AE1531" s="18">
        <f t="shared" si="5094"/>
        <v>0</v>
      </c>
      <c r="AF1531" s="41">
        <f t="shared" si="5094"/>
        <v>451.31895999999995</v>
      </c>
      <c r="AG1531" s="41">
        <f t="shared" si="5094"/>
        <v>0</v>
      </c>
      <c r="AH1531" s="41">
        <f t="shared" si="5094"/>
        <v>0</v>
      </c>
      <c r="AI1531" s="41">
        <f t="shared" si="5094"/>
        <v>0</v>
      </c>
      <c r="AJ1531" s="41">
        <f t="shared" si="5094"/>
        <v>0</v>
      </c>
      <c r="AK1531" s="41">
        <f t="shared" si="5094"/>
        <v>0</v>
      </c>
      <c r="AL1531" s="41">
        <f t="shared" si="5094"/>
        <v>451.31895999999995</v>
      </c>
      <c r="AM1531" s="41">
        <f t="shared" si="5094"/>
        <v>0</v>
      </c>
      <c r="AN1531" s="41">
        <f t="shared" si="5094"/>
        <v>0</v>
      </c>
      <c r="AO1531" s="14">
        <f t="shared" si="5094"/>
        <v>0</v>
      </c>
      <c r="AP1531" s="42">
        <f t="shared" si="5094"/>
        <v>451.31895999999995</v>
      </c>
      <c r="AQ1531" s="42">
        <f t="shared" si="5094"/>
        <v>0</v>
      </c>
      <c r="AR1531" s="42">
        <f t="shared" si="5094"/>
        <v>0</v>
      </c>
      <c r="AS1531" s="42">
        <f t="shared" si="5094"/>
        <v>0</v>
      </c>
      <c r="AT1531" s="42">
        <f t="shared" si="5094"/>
        <v>0</v>
      </c>
      <c r="AU1531" s="42">
        <f t="shared" si="5011"/>
        <v>451.31895999999995</v>
      </c>
      <c r="AV1531" s="42">
        <f t="shared" si="5012"/>
        <v>24133.481039999999</v>
      </c>
      <c r="AW1531" s="42">
        <f t="shared" si="5013"/>
        <v>24584.799999999999</v>
      </c>
      <c r="AX1531" s="42">
        <f t="shared" si="5014"/>
        <v>24584.799999999999</v>
      </c>
      <c r="AY1531" s="42">
        <f t="shared" si="5015"/>
        <v>24584.799999999999</v>
      </c>
      <c r="AZ1531" s="42">
        <f>AZ1532</f>
        <v>0</v>
      </c>
      <c r="BA1531" s="43">
        <f t="shared" si="5016"/>
        <v>100</v>
      </c>
      <c r="BB1531" s="20"/>
    </row>
    <row r="1532" spans="2:54" ht="31.2" x14ac:dyDescent="0.3">
      <c r="B1532" s="38" t="s">
        <v>566</v>
      </c>
      <c r="C1532" s="38" t="s">
        <v>92</v>
      </c>
      <c r="D1532" s="38" t="s">
        <v>94</v>
      </c>
      <c r="E1532" s="39" t="str">
        <f t="shared" si="5008"/>
        <v>0503</v>
      </c>
      <c r="F1532" s="38" t="s">
        <v>516</v>
      </c>
      <c r="G1532" s="39"/>
      <c r="H1532" s="40" t="s">
        <v>517</v>
      </c>
      <c r="I1532" s="18">
        <f t="shared" ref="I1532:N1532" si="5095">I1536</f>
        <v>9833.9</v>
      </c>
      <c r="J1532" s="18">
        <f t="shared" si="5095"/>
        <v>9833.9</v>
      </c>
      <c r="K1532" s="18">
        <f t="shared" si="5095"/>
        <v>9833.9</v>
      </c>
      <c r="L1532" s="18">
        <f t="shared" si="5095"/>
        <v>14750.9</v>
      </c>
      <c r="M1532" s="18">
        <f t="shared" si="5095"/>
        <v>14750.9</v>
      </c>
      <c r="N1532" s="18">
        <f t="shared" si="5095"/>
        <v>14750.9</v>
      </c>
      <c r="O1532" s="18">
        <f>O1536+O1533</f>
        <v>0</v>
      </c>
      <c r="P1532" s="18">
        <f>P1536+P1533</f>
        <v>0</v>
      </c>
      <c r="Q1532" s="18">
        <f>Q1536</f>
        <v>0</v>
      </c>
      <c r="R1532" s="18">
        <f>R1536</f>
        <v>0</v>
      </c>
      <c r="S1532" s="18">
        <f>S1536</f>
        <v>0</v>
      </c>
      <c r="T1532" s="18">
        <f t="shared" si="5007"/>
        <v>24584.799999999999</v>
      </c>
      <c r="U1532" s="18">
        <f t="shared" si="5052"/>
        <v>24584.799999999999</v>
      </c>
      <c r="V1532" s="18">
        <f t="shared" si="5053"/>
        <v>24584.799999999999</v>
      </c>
      <c r="W1532" s="18">
        <f t="shared" ref="W1532:AE1532" si="5096">W1536</f>
        <v>0</v>
      </c>
      <c r="X1532" s="18">
        <f t="shared" si="5096"/>
        <v>0</v>
      </c>
      <c r="Y1532" s="18">
        <f t="shared" si="5096"/>
        <v>0</v>
      </c>
      <c r="Z1532" s="18">
        <f t="shared" si="5096"/>
        <v>0</v>
      </c>
      <c r="AA1532" s="18">
        <f t="shared" si="5096"/>
        <v>0</v>
      </c>
      <c r="AB1532" s="18">
        <f t="shared" si="5096"/>
        <v>0</v>
      </c>
      <c r="AC1532" s="18">
        <f t="shared" si="5096"/>
        <v>0</v>
      </c>
      <c r="AD1532" s="18">
        <f t="shared" si="5096"/>
        <v>0</v>
      </c>
      <c r="AE1532" s="18">
        <f t="shared" si="5096"/>
        <v>0</v>
      </c>
      <c r="AF1532" s="41">
        <f t="shared" ref="AF1532:AT1532" si="5097">AF1536+AF1533</f>
        <v>451.31895999999995</v>
      </c>
      <c r="AG1532" s="41">
        <f t="shared" si="5097"/>
        <v>0</v>
      </c>
      <c r="AH1532" s="41">
        <f t="shared" si="5097"/>
        <v>0</v>
      </c>
      <c r="AI1532" s="41">
        <f t="shared" si="5097"/>
        <v>0</v>
      </c>
      <c r="AJ1532" s="41">
        <f t="shared" si="5097"/>
        <v>0</v>
      </c>
      <c r="AK1532" s="41">
        <f t="shared" si="5097"/>
        <v>0</v>
      </c>
      <c r="AL1532" s="41">
        <f t="shared" si="5097"/>
        <v>451.31895999999995</v>
      </c>
      <c r="AM1532" s="41">
        <f t="shared" si="5097"/>
        <v>0</v>
      </c>
      <c r="AN1532" s="41">
        <f t="shared" si="5097"/>
        <v>0</v>
      </c>
      <c r="AO1532" s="42">
        <f t="shared" si="5097"/>
        <v>0</v>
      </c>
      <c r="AP1532" s="42">
        <f t="shared" si="5097"/>
        <v>451.31895999999995</v>
      </c>
      <c r="AQ1532" s="42">
        <f t="shared" si="5097"/>
        <v>0</v>
      </c>
      <c r="AR1532" s="42">
        <f t="shared" si="5097"/>
        <v>0</v>
      </c>
      <c r="AS1532" s="42">
        <f t="shared" si="5097"/>
        <v>0</v>
      </c>
      <c r="AT1532" s="42">
        <f t="shared" si="5097"/>
        <v>0</v>
      </c>
      <c r="AU1532" s="42">
        <f t="shared" si="5011"/>
        <v>451.31895999999995</v>
      </c>
      <c r="AV1532" s="42">
        <f t="shared" si="5012"/>
        <v>24133.481039999999</v>
      </c>
      <c r="AW1532" s="42">
        <f t="shared" si="5013"/>
        <v>24584.799999999999</v>
      </c>
      <c r="AX1532" s="42">
        <f t="shared" si="5014"/>
        <v>24584.799999999999</v>
      </c>
      <c r="AY1532" s="42">
        <f t="shared" si="5015"/>
        <v>24584.799999999999</v>
      </c>
      <c r="AZ1532" s="42">
        <f>AZ1536</f>
        <v>0</v>
      </c>
      <c r="BA1532" s="43">
        <f t="shared" si="5016"/>
        <v>100</v>
      </c>
      <c r="BB1532" s="20"/>
    </row>
    <row r="1533" spans="2:54" ht="31.2" x14ac:dyDescent="0.3">
      <c r="B1533" s="38" t="s">
        <v>566</v>
      </c>
      <c r="C1533" s="38" t="s">
        <v>92</v>
      </c>
      <c r="D1533" s="38" t="s">
        <v>94</v>
      </c>
      <c r="E1533" s="39" t="str">
        <f t="shared" si="5008"/>
        <v>0503</v>
      </c>
      <c r="F1533" s="38" t="s">
        <v>532</v>
      </c>
      <c r="G1533" s="39"/>
      <c r="H1533" s="55" t="s">
        <v>521</v>
      </c>
      <c r="I1533" s="18"/>
      <c r="J1533" s="18"/>
      <c r="K1533" s="18"/>
      <c r="L1533" s="18"/>
      <c r="M1533" s="18"/>
      <c r="N1533" s="18"/>
      <c r="O1533" s="18">
        <f>O1534+O1535</f>
        <v>0</v>
      </c>
      <c r="P1533" s="18">
        <f>P1534+P1535</f>
        <v>0</v>
      </c>
      <c r="Q1533" s="18"/>
      <c r="R1533" s="18"/>
      <c r="S1533" s="18"/>
      <c r="T1533" s="18">
        <f t="shared" si="5007"/>
        <v>0</v>
      </c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41">
        <f t="shared" ref="AF1533:AT1533" si="5098">AF1534+AF1535</f>
        <v>451.31895999999995</v>
      </c>
      <c r="AG1533" s="41">
        <f t="shared" si="5098"/>
        <v>0</v>
      </c>
      <c r="AH1533" s="41">
        <f t="shared" si="5098"/>
        <v>0</v>
      </c>
      <c r="AI1533" s="41">
        <f t="shared" si="5098"/>
        <v>0</v>
      </c>
      <c r="AJ1533" s="41">
        <f t="shared" si="5098"/>
        <v>0</v>
      </c>
      <c r="AK1533" s="41">
        <f t="shared" si="5098"/>
        <v>0</v>
      </c>
      <c r="AL1533" s="41">
        <f t="shared" si="5098"/>
        <v>451.31895999999995</v>
      </c>
      <c r="AM1533" s="41">
        <f t="shared" si="5098"/>
        <v>0</v>
      </c>
      <c r="AN1533" s="41">
        <f t="shared" si="5098"/>
        <v>0</v>
      </c>
      <c r="AO1533" s="14">
        <f t="shared" si="5098"/>
        <v>0</v>
      </c>
      <c r="AP1533" s="42">
        <f t="shared" si="5098"/>
        <v>451.31895999999995</v>
      </c>
      <c r="AQ1533" s="42">
        <f t="shared" si="5098"/>
        <v>0</v>
      </c>
      <c r="AR1533" s="42">
        <f t="shared" si="5098"/>
        <v>0</v>
      </c>
      <c r="AS1533" s="42">
        <f t="shared" si="5098"/>
        <v>0</v>
      </c>
      <c r="AT1533" s="42">
        <f t="shared" si="5098"/>
        <v>0</v>
      </c>
      <c r="AU1533" s="42">
        <f t="shared" si="5011"/>
        <v>451.31895999999995</v>
      </c>
      <c r="AV1533" s="42">
        <f t="shared" si="5012"/>
        <v>-451.31895999999995</v>
      </c>
      <c r="AW1533" s="42"/>
      <c r="AX1533" s="42"/>
      <c r="AY1533" s="42"/>
      <c r="AZ1533" s="42"/>
      <c r="BA1533" s="43">
        <f t="shared" si="5016"/>
        <v>100</v>
      </c>
      <c r="BB1533" s="20"/>
    </row>
    <row r="1534" spans="2:54" ht="31.2" x14ac:dyDescent="0.3">
      <c r="B1534" s="38" t="s">
        <v>566</v>
      </c>
      <c r="C1534" s="38" t="s">
        <v>92</v>
      </c>
      <c r="D1534" s="38" t="s">
        <v>94</v>
      </c>
      <c r="E1534" s="39" t="str">
        <f t="shared" si="5008"/>
        <v>0503</v>
      </c>
      <c r="F1534" s="38" t="s">
        <v>532</v>
      </c>
      <c r="G1534" s="38" t="s">
        <v>150</v>
      </c>
      <c r="H1534" s="40" t="s">
        <v>151</v>
      </c>
      <c r="I1534" s="18"/>
      <c r="J1534" s="18"/>
      <c r="K1534" s="18"/>
      <c r="L1534" s="18"/>
      <c r="M1534" s="18"/>
      <c r="N1534" s="18"/>
      <c r="O1534" s="18">
        <v>0</v>
      </c>
      <c r="P1534" s="18">
        <v>0</v>
      </c>
      <c r="Q1534" s="18"/>
      <c r="R1534" s="18"/>
      <c r="S1534" s="18"/>
      <c r="T1534" s="18">
        <f t="shared" si="5007"/>
        <v>0</v>
      </c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41">
        <v>29.228960000000001</v>
      </c>
      <c r="AG1534" s="41"/>
      <c r="AH1534" s="41">
        <v>0</v>
      </c>
      <c r="AI1534" s="41">
        <v>0</v>
      </c>
      <c r="AJ1534" s="41">
        <v>0</v>
      </c>
      <c r="AK1534" s="41">
        <v>0</v>
      </c>
      <c r="AL1534" s="41">
        <v>29.228960000000001</v>
      </c>
      <c r="AM1534" s="41">
        <v>0</v>
      </c>
      <c r="AN1534" s="41">
        <v>0</v>
      </c>
      <c r="AO1534" s="42">
        <v>0</v>
      </c>
      <c r="AP1534" s="42">
        <v>29.228960000000001</v>
      </c>
      <c r="AQ1534" s="42">
        <v>0</v>
      </c>
      <c r="AR1534" s="42">
        <v>0</v>
      </c>
      <c r="AS1534" s="42">
        <v>0</v>
      </c>
      <c r="AT1534" s="42">
        <v>0</v>
      </c>
      <c r="AU1534" s="42">
        <f t="shared" si="5011"/>
        <v>29.228960000000001</v>
      </c>
      <c r="AV1534" s="42">
        <f t="shared" si="5012"/>
        <v>-29.228960000000001</v>
      </c>
      <c r="AW1534" s="42"/>
      <c r="AX1534" s="42"/>
      <c r="AY1534" s="42"/>
      <c r="AZ1534" s="42"/>
      <c r="BA1534" s="43">
        <f t="shared" si="5016"/>
        <v>100</v>
      </c>
      <c r="BB1534" s="20"/>
    </row>
    <row r="1535" spans="2:54" x14ac:dyDescent="0.3">
      <c r="B1535" s="38" t="s">
        <v>566</v>
      </c>
      <c r="C1535" s="38" t="s">
        <v>92</v>
      </c>
      <c r="D1535" s="38" t="s">
        <v>94</v>
      </c>
      <c r="E1535" s="39" t="str">
        <f t="shared" si="5008"/>
        <v>0503</v>
      </c>
      <c r="F1535" s="38" t="s">
        <v>532</v>
      </c>
      <c r="G1535" s="38" t="s">
        <v>56</v>
      </c>
      <c r="H1535" s="40" t="s">
        <v>57</v>
      </c>
      <c r="I1535" s="18"/>
      <c r="J1535" s="18"/>
      <c r="K1535" s="18"/>
      <c r="L1535" s="18"/>
      <c r="M1535" s="18"/>
      <c r="N1535" s="18"/>
      <c r="O1535" s="18">
        <v>0</v>
      </c>
      <c r="P1535" s="18">
        <v>0</v>
      </c>
      <c r="Q1535" s="18"/>
      <c r="R1535" s="18"/>
      <c r="S1535" s="18"/>
      <c r="T1535" s="18">
        <f t="shared" si="5007"/>
        <v>0</v>
      </c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41">
        <v>422.09</v>
      </c>
      <c r="AG1535" s="41"/>
      <c r="AH1535" s="41">
        <v>0</v>
      </c>
      <c r="AI1535" s="41">
        <v>0</v>
      </c>
      <c r="AJ1535" s="41">
        <v>0</v>
      </c>
      <c r="AK1535" s="41">
        <v>0</v>
      </c>
      <c r="AL1535" s="41">
        <v>422.09</v>
      </c>
      <c r="AM1535" s="41">
        <v>0</v>
      </c>
      <c r="AN1535" s="41">
        <v>0</v>
      </c>
      <c r="AO1535" s="14">
        <v>0</v>
      </c>
      <c r="AP1535" s="42">
        <v>422.09</v>
      </c>
      <c r="AQ1535" s="42">
        <v>0</v>
      </c>
      <c r="AR1535" s="42">
        <v>0</v>
      </c>
      <c r="AS1535" s="42">
        <v>0</v>
      </c>
      <c r="AT1535" s="42">
        <v>0</v>
      </c>
      <c r="AU1535" s="42">
        <f t="shared" si="5011"/>
        <v>422.09</v>
      </c>
      <c r="AV1535" s="42">
        <f t="shared" si="5012"/>
        <v>-422.09</v>
      </c>
      <c r="AW1535" s="42"/>
      <c r="AX1535" s="42"/>
      <c r="AY1535" s="42"/>
      <c r="AZ1535" s="42"/>
      <c r="BA1535" s="43">
        <f t="shared" si="5016"/>
        <v>100</v>
      </c>
      <c r="BB1535" s="20"/>
    </row>
    <row r="1536" spans="2:54" ht="31.2" x14ac:dyDescent="0.3">
      <c r="B1536" s="38" t="s">
        <v>566</v>
      </c>
      <c r="C1536" s="38" t="s">
        <v>92</v>
      </c>
      <c r="D1536" s="38" t="s">
        <v>94</v>
      </c>
      <c r="E1536" s="39" t="str">
        <f t="shared" si="5008"/>
        <v>0503</v>
      </c>
      <c r="F1536" s="38" t="s">
        <v>533</v>
      </c>
      <c r="G1536" s="39"/>
      <c r="H1536" s="40" t="s">
        <v>519</v>
      </c>
      <c r="I1536" s="18">
        <f t="shared" ref="I1536:S1536" si="5099">I1537</f>
        <v>9833.9</v>
      </c>
      <c r="J1536" s="18">
        <f t="shared" si="5099"/>
        <v>9833.9</v>
      </c>
      <c r="K1536" s="18">
        <f t="shared" si="5099"/>
        <v>9833.9</v>
      </c>
      <c r="L1536" s="18">
        <f t="shared" si="5099"/>
        <v>14750.9</v>
      </c>
      <c r="M1536" s="18">
        <f t="shared" si="5099"/>
        <v>14750.9</v>
      </c>
      <c r="N1536" s="18">
        <f t="shared" si="5099"/>
        <v>14750.9</v>
      </c>
      <c r="O1536" s="18">
        <f t="shared" si="5099"/>
        <v>0</v>
      </c>
      <c r="P1536" s="18">
        <f t="shared" si="5099"/>
        <v>0</v>
      </c>
      <c r="Q1536" s="18">
        <f t="shared" si="5099"/>
        <v>0</v>
      </c>
      <c r="R1536" s="18">
        <f t="shared" si="5099"/>
        <v>0</v>
      </c>
      <c r="S1536" s="18">
        <f t="shared" si="5099"/>
        <v>0</v>
      </c>
      <c r="T1536" s="18">
        <f t="shared" si="5007"/>
        <v>24584.799999999999</v>
      </c>
      <c r="U1536" s="18">
        <f t="shared" si="5052"/>
        <v>24584.799999999999</v>
      </c>
      <c r="V1536" s="18">
        <f t="shared" si="5053"/>
        <v>24584.799999999999</v>
      </c>
      <c r="W1536" s="18">
        <f t="shared" ref="W1536:AT1536" si="5100">W1537</f>
        <v>0</v>
      </c>
      <c r="X1536" s="18">
        <f t="shared" si="5100"/>
        <v>0</v>
      </c>
      <c r="Y1536" s="18">
        <f t="shared" si="5100"/>
        <v>0</v>
      </c>
      <c r="Z1536" s="18">
        <f t="shared" si="5100"/>
        <v>0</v>
      </c>
      <c r="AA1536" s="18">
        <f t="shared" si="5100"/>
        <v>0</v>
      </c>
      <c r="AB1536" s="18">
        <f t="shared" si="5100"/>
        <v>0</v>
      </c>
      <c r="AC1536" s="18">
        <f t="shared" si="5100"/>
        <v>0</v>
      </c>
      <c r="AD1536" s="18">
        <f t="shared" si="5100"/>
        <v>0</v>
      </c>
      <c r="AE1536" s="18">
        <f t="shared" si="5100"/>
        <v>0</v>
      </c>
      <c r="AF1536" s="41">
        <f t="shared" si="5100"/>
        <v>0</v>
      </c>
      <c r="AG1536" s="41">
        <f t="shared" si="5100"/>
        <v>0</v>
      </c>
      <c r="AH1536" s="41">
        <f t="shared" si="5100"/>
        <v>0</v>
      </c>
      <c r="AI1536" s="41">
        <f t="shared" si="5100"/>
        <v>0</v>
      </c>
      <c r="AJ1536" s="41">
        <f t="shared" si="5100"/>
        <v>0</v>
      </c>
      <c r="AK1536" s="41">
        <f t="shared" si="5100"/>
        <v>0</v>
      </c>
      <c r="AL1536" s="41">
        <f t="shared" si="5100"/>
        <v>0</v>
      </c>
      <c r="AM1536" s="41">
        <f t="shared" si="5100"/>
        <v>0</v>
      </c>
      <c r="AN1536" s="41">
        <f t="shared" si="5100"/>
        <v>0</v>
      </c>
      <c r="AO1536" s="42">
        <f t="shared" si="5100"/>
        <v>0</v>
      </c>
      <c r="AP1536" s="42">
        <f t="shared" si="5100"/>
        <v>0</v>
      </c>
      <c r="AQ1536" s="42">
        <f t="shared" si="5100"/>
        <v>0</v>
      </c>
      <c r="AR1536" s="42">
        <f t="shared" si="5100"/>
        <v>0</v>
      </c>
      <c r="AS1536" s="42">
        <f t="shared" si="5100"/>
        <v>0</v>
      </c>
      <c r="AT1536" s="42">
        <f t="shared" si="5100"/>
        <v>0</v>
      </c>
      <c r="AU1536" s="42">
        <f t="shared" si="5011"/>
        <v>0</v>
      </c>
      <c r="AV1536" s="42">
        <f t="shared" si="5012"/>
        <v>24584.799999999999</v>
      </c>
      <c r="AW1536" s="42">
        <f t="shared" si="5013"/>
        <v>24584.799999999999</v>
      </c>
      <c r="AX1536" s="42">
        <f t="shared" si="5014"/>
        <v>24584.799999999999</v>
      </c>
      <c r="AY1536" s="42">
        <f t="shared" si="5015"/>
        <v>24584.799999999999</v>
      </c>
      <c r="AZ1536" s="42">
        <f>AZ1537</f>
        <v>0</v>
      </c>
      <c r="BA1536" s="43"/>
      <c r="BB1536" s="20">
        <v>0</v>
      </c>
    </row>
    <row r="1537" spans="2:54" x14ac:dyDescent="0.3">
      <c r="B1537" s="38" t="s">
        <v>566</v>
      </c>
      <c r="C1537" s="38" t="s">
        <v>92</v>
      </c>
      <c r="D1537" s="38" t="s">
        <v>94</v>
      </c>
      <c r="E1537" s="39" t="str">
        <f t="shared" si="5008"/>
        <v>0503</v>
      </c>
      <c r="F1537" s="38" t="s">
        <v>533</v>
      </c>
      <c r="G1537" s="38" t="s">
        <v>56</v>
      </c>
      <c r="H1537" s="40" t="s">
        <v>57</v>
      </c>
      <c r="I1537" s="18">
        <v>9833.9</v>
      </c>
      <c r="J1537" s="18">
        <v>9833.9</v>
      </c>
      <c r="K1537" s="18">
        <v>9833.9</v>
      </c>
      <c r="L1537" s="18">
        <v>14750.9</v>
      </c>
      <c r="M1537" s="18">
        <v>14750.9</v>
      </c>
      <c r="N1537" s="18">
        <v>14750.9</v>
      </c>
      <c r="O1537" s="18">
        <v>0</v>
      </c>
      <c r="P1537" s="18">
        <v>0</v>
      </c>
      <c r="Q1537" s="18">
        <v>0</v>
      </c>
      <c r="R1537" s="18">
        <v>0</v>
      </c>
      <c r="S1537" s="18"/>
      <c r="T1537" s="18">
        <f t="shared" si="5007"/>
        <v>24584.799999999999</v>
      </c>
      <c r="U1537" s="18">
        <f t="shared" si="5052"/>
        <v>24584.799999999999</v>
      </c>
      <c r="V1537" s="18">
        <f t="shared" si="5053"/>
        <v>24584.799999999999</v>
      </c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41">
        <v>0</v>
      </c>
      <c r="AG1537" s="41"/>
      <c r="AH1537" s="41">
        <v>0</v>
      </c>
      <c r="AI1537" s="41">
        <v>0</v>
      </c>
      <c r="AJ1537" s="41">
        <v>0</v>
      </c>
      <c r="AK1537" s="41">
        <v>0</v>
      </c>
      <c r="AL1537" s="41">
        <v>0</v>
      </c>
      <c r="AM1537" s="41">
        <v>0</v>
      </c>
      <c r="AN1537" s="41">
        <v>0</v>
      </c>
      <c r="AO1537" s="14">
        <v>0</v>
      </c>
      <c r="AP1537" s="42">
        <v>0</v>
      </c>
      <c r="AQ1537" s="42">
        <v>0</v>
      </c>
      <c r="AR1537" s="42">
        <v>0</v>
      </c>
      <c r="AS1537" s="42">
        <v>0</v>
      </c>
      <c r="AT1537" s="42">
        <v>0</v>
      </c>
      <c r="AU1537" s="42">
        <f t="shared" si="5011"/>
        <v>0</v>
      </c>
      <c r="AV1537" s="42">
        <f t="shared" si="5012"/>
        <v>24584.799999999999</v>
      </c>
      <c r="AW1537" s="42">
        <f t="shared" si="5013"/>
        <v>24584.799999999999</v>
      </c>
      <c r="AX1537" s="42">
        <f t="shared" si="5014"/>
        <v>24584.799999999999</v>
      </c>
      <c r="AY1537" s="42">
        <f t="shared" si="5015"/>
        <v>24584.799999999999</v>
      </c>
      <c r="AZ1537" s="42"/>
      <c r="BA1537" s="43"/>
      <c r="BB1537" s="44">
        <v>0</v>
      </c>
    </row>
    <row r="1538" spans="2:54" x14ac:dyDescent="0.3">
      <c r="B1538" s="38" t="s">
        <v>566</v>
      </c>
      <c r="C1538" s="38" t="s">
        <v>92</v>
      </c>
      <c r="D1538" s="38" t="s">
        <v>94</v>
      </c>
      <c r="E1538" s="39" t="str">
        <f t="shared" si="5008"/>
        <v>0503</v>
      </c>
      <c r="F1538" s="38" t="s">
        <v>525</v>
      </c>
      <c r="G1538" s="39"/>
      <c r="H1538" s="40" t="s">
        <v>49</v>
      </c>
      <c r="I1538" s="18">
        <f t="shared" ref="I1538:S1538" si="5101">I1539</f>
        <v>15191.9</v>
      </c>
      <c r="J1538" s="18">
        <f t="shared" si="5101"/>
        <v>9911.2999999999993</v>
      </c>
      <c r="K1538" s="18">
        <f t="shared" si="5101"/>
        <v>5746.3</v>
      </c>
      <c r="L1538" s="18">
        <f t="shared" si="5101"/>
        <v>0</v>
      </c>
      <c r="M1538" s="18">
        <f t="shared" si="5101"/>
        <v>0</v>
      </c>
      <c r="N1538" s="18">
        <f t="shared" si="5101"/>
        <v>0</v>
      </c>
      <c r="O1538" s="18">
        <f t="shared" si="5101"/>
        <v>0</v>
      </c>
      <c r="P1538" s="18">
        <f t="shared" si="5101"/>
        <v>214.5</v>
      </c>
      <c r="Q1538" s="18">
        <f t="shared" si="5101"/>
        <v>0</v>
      </c>
      <c r="R1538" s="18">
        <f t="shared" si="5101"/>
        <v>0</v>
      </c>
      <c r="S1538" s="18">
        <f t="shared" si="5101"/>
        <v>0</v>
      </c>
      <c r="T1538" s="18">
        <f t="shared" si="5007"/>
        <v>15406.4</v>
      </c>
      <c r="U1538" s="18">
        <f t="shared" si="5052"/>
        <v>9911.2999999999993</v>
      </c>
      <c r="V1538" s="18">
        <f t="shared" si="5053"/>
        <v>5746.3</v>
      </c>
      <c r="W1538" s="18">
        <f t="shared" ref="W1538:AT1538" si="5102">W1539</f>
        <v>0</v>
      </c>
      <c r="X1538" s="18">
        <f t="shared" si="5102"/>
        <v>0</v>
      </c>
      <c r="Y1538" s="18">
        <f t="shared" si="5102"/>
        <v>0</v>
      </c>
      <c r="Z1538" s="18">
        <f t="shared" si="5102"/>
        <v>0</v>
      </c>
      <c r="AA1538" s="18">
        <f t="shared" si="5102"/>
        <v>0</v>
      </c>
      <c r="AB1538" s="18">
        <f t="shared" si="5102"/>
        <v>0</v>
      </c>
      <c r="AC1538" s="18">
        <f t="shared" si="5102"/>
        <v>0</v>
      </c>
      <c r="AD1538" s="18">
        <f t="shared" si="5102"/>
        <v>0</v>
      </c>
      <c r="AE1538" s="18">
        <f t="shared" si="5102"/>
        <v>0</v>
      </c>
      <c r="AF1538" s="41">
        <f t="shared" si="5102"/>
        <v>15296.863270000002</v>
      </c>
      <c r="AG1538" s="41">
        <f t="shared" si="5102"/>
        <v>0</v>
      </c>
      <c r="AH1538" s="41">
        <f t="shared" si="5102"/>
        <v>0</v>
      </c>
      <c r="AI1538" s="41">
        <f t="shared" si="5102"/>
        <v>0</v>
      </c>
      <c r="AJ1538" s="41">
        <f t="shared" si="5102"/>
        <v>0</v>
      </c>
      <c r="AK1538" s="41">
        <f t="shared" si="5102"/>
        <v>0</v>
      </c>
      <c r="AL1538" s="41">
        <f t="shared" si="5102"/>
        <v>15125.887700000001</v>
      </c>
      <c r="AM1538" s="41">
        <f t="shared" si="5102"/>
        <v>0</v>
      </c>
      <c r="AN1538" s="41">
        <f t="shared" si="5102"/>
        <v>0</v>
      </c>
      <c r="AO1538" s="42">
        <f t="shared" si="5102"/>
        <v>11154.6147</v>
      </c>
      <c r="AP1538" s="42">
        <f t="shared" si="5102"/>
        <v>15399.322050000001</v>
      </c>
      <c r="AQ1538" s="42">
        <f t="shared" si="5102"/>
        <v>0</v>
      </c>
      <c r="AR1538" s="42">
        <f t="shared" si="5102"/>
        <v>0</v>
      </c>
      <c r="AS1538" s="42">
        <f t="shared" si="5102"/>
        <v>0</v>
      </c>
      <c r="AT1538" s="42">
        <f t="shared" si="5102"/>
        <v>0</v>
      </c>
      <c r="AU1538" s="42">
        <f t="shared" si="5011"/>
        <v>15399.322050000001</v>
      </c>
      <c r="AV1538" s="42">
        <f t="shared" si="5012"/>
        <v>7.0779499999989639</v>
      </c>
      <c r="AW1538" s="42">
        <f t="shared" si="5013"/>
        <v>15406.4</v>
      </c>
      <c r="AX1538" s="42">
        <f t="shared" si="5014"/>
        <v>9911.2999999999993</v>
      </c>
      <c r="AY1538" s="42">
        <f t="shared" si="5015"/>
        <v>5746.3</v>
      </c>
      <c r="AZ1538" s="42">
        <f>AZ1539</f>
        <v>0</v>
      </c>
      <c r="BA1538" s="43">
        <f t="shared" si="5016"/>
        <v>98.882283465687266</v>
      </c>
      <c r="BB1538" s="20"/>
    </row>
    <row r="1539" spans="2:54" ht="46.8" x14ac:dyDescent="0.3">
      <c r="B1539" s="38" t="s">
        <v>566</v>
      </c>
      <c r="C1539" s="38" t="s">
        <v>92</v>
      </c>
      <c r="D1539" s="38" t="s">
        <v>94</v>
      </c>
      <c r="E1539" s="39" t="str">
        <f t="shared" si="5008"/>
        <v>0503</v>
      </c>
      <c r="F1539" s="38" t="s">
        <v>534</v>
      </c>
      <c r="G1539" s="39"/>
      <c r="H1539" s="40" t="s">
        <v>535</v>
      </c>
      <c r="I1539" s="18">
        <f t="shared" ref="I1539:S1539" si="5103">I1540+I1542</f>
        <v>15191.9</v>
      </c>
      <c r="J1539" s="18">
        <f t="shared" si="5103"/>
        <v>9911.2999999999993</v>
      </c>
      <c r="K1539" s="18">
        <f t="shared" si="5103"/>
        <v>5746.3</v>
      </c>
      <c r="L1539" s="18">
        <f t="shared" si="5103"/>
        <v>0</v>
      </c>
      <c r="M1539" s="18">
        <f t="shared" si="5103"/>
        <v>0</v>
      </c>
      <c r="N1539" s="18">
        <f t="shared" si="5103"/>
        <v>0</v>
      </c>
      <c r="O1539" s="18">
        <f t="shared" si="5103"/>
        <v>0</v>
      </c>
      <c r="P1539" s="18">
        <f t="shared" si="5103"/>
        <v>214.5</v>
      </c>
      <c r="Q1539" s="18">
        <f t="shared" si="5103"/>
        <v>0</v>
      </c>
      <c r="R1539" s="18">
        <f t="shared" si="5103"/>
        <v>0</v>
      </c>
      <c r="S1539" s="18">
        <f t="shared" si="5103"/>
        <v>0</v>
      </c>
      <c r="T1539" s="18">
        <f t="shared" si="5007"/>
        <v>15406.4</v>
      </c>
      <c r="U1539" s="18">
        <f t="shared" si="5052"/>
        <v>9911.2999999999993</v>
      </c>
      <c r="V1539" s="18">
        <f t="shared" si="5053"/>
        <v>5746.3</v>
      </c>
      <c r="W1539" s="18">
        <f t="shared" ref="W1539:AT1539" si="5104">W1540+W1542</f>
        <v>0</v>
      </c>
      <c r="X1539" s="18">
        <f t="shared" si="5104"/>
        <v>0</v>
      </c>
      <c r="Y1539" s="18">
        <f t="shared" si="5104"/>
        <v>0</v>
      </c>
      <c r="Z1539" s="18">
        <f t="shared" si="5104"/>
        <v>0</v>
      </c>
      <c r="AA1539" s="18">
        <f t="shared" si="5104"/>
        <v>0</v>
      </c>
      <c r="AB1539" s="18">
        <f t="shared" si="5104"/>
        <v>0</v>
      </c>
      <c r="AC1539" s="18">
        <f t="shared" si="5104"/>
        <v>0</v>
      </c>
      <c r="AD1539" s="18">
        <f t="shared" si="5104"/>
        <v>0</v>
      </c>
      <c r="AE1539" s="18">
        <f t="shared" si="5104"/>
        <v>0</v>
      </c>
      <c r="AF1539" s="41">
        <f t="shared" si="5104"/>
        <v>15296.863270000002</v>
      </c>
      <c r="AG1539" s="41">
        <f t="shared" si="5104"/>
        <v>0</v>
      </c>
      <c r="AH1539" s="41">
        <f t="shared" si="5104"/>
        <v>0</v>
      </c>
      <c r="AI1539" s="41">
        <f t="shared" si="5104"/>
        <v>0</v>
      </c>
      <c r="AJ1539" s="41">
        <f t="shared" si="5104"/>
        <v>0</v>
      </c>
      <c r="AK1539" s="41">
        <f t="shared" si="5104"/>
        <v>0</v>
      </c>
      <c r="AL1539" s="41">
        <f t="shared" si="5104"/>
        <v>15125.887700000001</v>
      </c>
      <c r="AM1539" s="41">
        <f t="shared" si="5104"/>
        <v>0</v>
      </c>
      <c r="AN1539" s="41">
        <f t="shared" si="5104"/>
        <v>0</v>
      </c>
      <c r="AO1539" s="14">
        <f t="shared" si="5104"/>
        <v>11154.6147</v>
      </c>
      <c r="AP1539" s="42">
        <f t="shared" si="5104"/>
        <v>15399.322050000001</v>
      </c>
      <c r="AQ1539" s="42">
        <f t="shared" si="5104"/>
        <v>0</v>
      </c>
      <c r="AR1539" s="42">
        <f t="shared" si="5104"/>
        <v>0</v>
      </c>
      <c r="AS1539" s="42">
        <f t="shared" si="5104"/>
        <v>0</v>
      </c>
      <c r="AT1539" s="42">
        <f t="shared" si="5104"/>
        <v>0</v>
      </c>
      <c r="AU1539" s="42">
        <f t="shared" si="5011"/>
        <v>15399.322050000001</v>
      </c>
      <c r="AV1539" s="42">
        <f t="shared" si="5012"/>
        <v>7.0779499999989639</v>
      </c>
      <c r="AW1539" s="42">
        <f t="shared" si="5013"/>
        <v>15406.4</v>
      </c>
      <c r="AX1539" s="42">
        <f t="shared" si="5014"/>
        <v>9911.2999999999993</v>
      </c>
      <c r="AY1539" s="42">
        <f t="shared" si="5015"/>
        <v>5746.3</v>
      </c>
      <c r="AZ1539" s="42">
        <f>AZ1540+AZ1542</f>
        <v>0</v>
      </c>
      <c r="BA1539" s="43">
        <f t="shared" si="5016"/>
        <v>98.882283465687266</v>
      </c>
      <c r="BB1539" s="20"/>
    </row>
    <row r="1540" spans="2:54" ht="31.2" x14ac:dyDescent="0.3">
      <c r="B1540" s="38" t="s">
        <v>566</v>
      </c>
      <c r="C1540" s="38" t="s">
        <v>92</v>
      </c>
      <c r="D1540" s="38" t="s">
        <v>94</v>
      </c>
      <c r="E1540" s="39" t="str">
        <f t="shared" si="5008"/>
        <v>0503</v>
      </c>
      <c r="F1540" s="38" t="s">
        <v>536</v>
      </c>
      <c r="G1540" s="39"/>
      <c r="H1540" s="40" t="s">
        <v>537</v>
      </c>
      <c r="I1540" s="18">
        <f t="shared" ref="I1540:S1540" si="5105">I1541</f>
        <v>10941.9</v>
      </c>
      <c r="J1540" s="18">
        <f t="shared" si="5105"/>
        <v>5746.3</v>
      </c>
      <c r="K1540" s="18">
        <f t="shared" si="5105"/>
        <v>5746.3</v>
      </c>
      <c r="L1540" s="18">
        <f t="shared" si="5105"/>
        <v>0</v>
      </c>
      <c r="M1540" s="18">
        <f t="shared" si="5105"/>
        <v>0</v>
      </c>
      <c r="N1540" s="18">
        <f t="shared" si="5105"/>
        <v>0</v>
      </c>
      <c r="O1540" s="18">
        <f t="shared" si="5105"/>
        <v>0</v>
      </c>
      <c r="P1540" s="18">
        <f t="shared" si="5105"/>
        <v>214.5</v>
      </c>
      <c r="Q1540" s="18">
        <f t="shared" si="5105"/>
        <v>0</v>
      </c>
      <c r="R1540" s="18">
        <f t="shared" si="5105"/>
        <v>0</v>
      </c>
      <c r="S1540" s="18">
        <f t="shared" si="5105"/>
        <v>0</v>
      </c>
      <c r="T1540" s="18">
        <f t="shared" si="5007"/>
        <v>11156.4</v>
      </c>
      <c r="U1540" s="18">
        <f t="shared" si="5052"/>
        <v>5746.3</v>
      </c>
      <c r="V1540" s="18">
        <f t="shared" si="5053"/>
        <v>5746.3</v>
      </c>
      <c r="W1540" s="18">
        <f t="shared" ref="W1540:AT1540" si="5106">W1541</f>
        <v>0</v>
      </c>
      <c r="X1540" s="18">
        <f t="shared" si="5106"/>
        <v>0</v>
      </c>
      <c r="Y1540" s="18">
        <f t="shared" si="5106"/>
        <v>0</v>
      </c>
      <c r="Z1540" s="18">
        <f t="shared" si="5106"/>
        <v>0</v>
      </c>
      <c r="AA1540" s="18">
        <f t="shared" si="5106"/>
        <v>0</v>
      </c>
      <c r="AB1540" s="18">
        <f t="shared" si="5106"/>
        <v>0</v>
      </c>
      <c r="AC1540" s="18">
        <f t="shared" si="5106"/>
        <v>0</v>
      </c>
      <c r="AD1540" s="18">
        <f t="shared" si="5106"/>
        <v>0</v>
      </c>
      <c r="AE1540" s="18">
        <f t="shared" si="5106"/>
        <v>0</v>
      </c>
      <c r="AF1540" s="41">
        <f t="shared" si="5106"/>
        <v>11149.322050000001</v>
      </c>
      <c r="AG1540" s="41">
        <f t="shared" si="5106"/>
        <v>0</v>
      </c>
      <c r="AH1540" s="41">
        <f t="shared" si="5106"/>
        <v>0</v>
      </c>
      <c r="AI1540" s="41">
        <f t="shared" si="5106"/>
        <v>0</v>
      </c>
      <c r="AJ1540" s="41">
        <f t="shared" si="5106"/>
        <v>0</v>
      </c>
      <c r="AK1540" s="41">
        <f t="shared" si="5106"/>
        <v>0</v>
      </c>
      <c r="AL1540" s="41">
        <f t="shared" si="5106"/>
        <v>11134.435810000001</v>
      </c>
      <c r="AM1540" s="41">
        <f t="shared" si="5106"/>
        <v>0</v>
      </c>
      <c r="AN1540" s="41">
        <f t="shared" si="5106"/>
        <v>0</v>
      </c>
      <c r="AO1540" s="42">
        <f t="shared" si="5106"/>
        <v>9402.5319600000003</v>
      </c>
      <c r="AP1540" s="42">
        <f t="shared" si="5106"/>
        <v>11149.322050000001</v>
      </c>
      <c r="AQ1540" s="42">
        <f t="shared" si="5106"/>
        <v>0</v>
      </c>
      <c r="AR1540" s="42">
        <f t="shared" si="5106"/>
        <v>0</v>
      </c>
      <c r="AS1540" s="42">
        <f t="shared" si="5106"/>
        <v>0</v>
      </c>
      <c r="AT1540" s="42">
        <f t="shared" si="5106"/>
        <v>0</v>
      </c>
      <c r="AU1540" s="42">
        <f t="shared" si="5011"/>
        <v>11149.322050000001</v>
      </c>
      <c r="AV1540" s="42">
        <f t="shared" si="5012"/>
        <v>7.0779499999989639</v>
      </c>
      <c r="AW1540" s="42">
        <f t="shared" si="5013"/>
        <v>11156.4</v>
      </c>
      <c r="AX1540" s="42">
        <f t="shared" si="5014"/>
        <v>5746.3</v>
      </c>
      <c r="AY1540" s="42">
        <f t="shared" si="5015"/>
        <v>5746.3</v>
      </c>
      <c r="AZ1540" s="42">
        <f>AZ1541</f>
        <v>0</v>
      </c>
      <c r="BA1540" s="43">
        <f t="shared" si="5016"/>
        <v>99.866483002883584</v>
      </c>
      <c r="BB1540" s="20"/>
    </row>
    <row r="1541" spans="2:54" ht="31.2" x14ac:dyDescent="0.3">
      <c r="B1541" s="38" t="s">
        <v>566</v>
      </c>
      <c r="C1541" s="38" t="s">
        <v>92</v>
      </c>
      <c r="D1541" s="38" t="s">
        <v>94</v>
      </c>
      <c r="E1541" s="39" t="str">
        <f t="shared" si="5008"/>
        <v>0503</v>
      </c>
      <c r="F1541" s="38" t="s">
        <v>536</v>
      </c>
      <c r="G1541" s="38" t="s">
        <v>54</v>
      </c>
      <c r="H1541" s="40" t="s">
        <v>55</v>
      </c>
      <c r="I1541" s="18">
        <v>10941.9</v>
      </c>
      <c r="J1541" s="18">
        <v>5746.3</v>
      </c>
      <c r="K1541" s="18">
        <v>5746.3</v>
      </c>
      <c r="L1541" s="18"/>
      <c r="M1541" s="18"/>
      <c r="N1541" s="18"/>
      <c r="O1541" s="18">
        <v>0</v>
      </c>
      <c r="P1541" s="18">
        <v>214.5</v>
      </c>
      <c r="Q1541" s="18">
        <v>0</v>
      </c>
      <c r="R1541" s="18">
        <v>0</v>
      </c>
      <c r="S1541" s="18"/>
      <c r="T1541" s="18">
        <f t="shared" si="5007"/>
        <v>11156.4</v>
      </c>
      <c r="U1541" s="18">
        <f t="shared" si="5052"/>
        <v>5746.3</v>
      </c>
      <c r="V1541" s="18">
        <f t="shared" si="5053"/>
        <v>5746.3</v>
      </c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41">
        <v>11149.322050000001</v>
      </c>
      <c r="AG1541" s="41"/>
      <c r="AH1541" s="41">
        <v>0</v>
      </c>
      <c r="AI1541" s="41">
        <v>0</v>
      </c>
      <c r="AJ1541" s="41">
        <v>0</v>
      </c>
      <c r="AK1541" s="41">
        <v>0</v>
      </c>
      <c r="AL1541" s="41">
        <v>11134.435810000001</v>
      </c>
      <c r="AM1541" s="41">
        <v>0</v>
      </c>
      <c r="AN1541" s="41">
        <v>0</v>
      </c>
      <c r="AO1541" s="14">
        <v>9402.5319600000003</v>
      </c>
      <c r="AP1541" s="42">
        <v>11149.322050000001</v>
      </c>
      <c r="AQ1541" s="42">
        <v>0</v>
      </c>
      <c r="AR1541" s="42">
        <v>0</v>
      </c>
      <c r="AS1541" s="42">
        <v>0</v>
      </c>
      <c r="AT1541" s="42">
        <v>0</v>
      </c>
      <c r="AU1541" s="42">
        <f t="shared" si="5011"/>
        <v>11149.322050000001</v>
      </c>
      <c r="AV1541" s="42">
        <f t="shared" si="5012"/>
        <v>7.0779499999989639</v>
      </c>
      <c r="AW1541" s="42">
        <f t="shared" si="5013"/>
        <v>11156.4</v>
      </c>
      <c r="AX1541" s="42">
        <f t="shared" si="5014"/>
        <v>5746.3</v>
      </c>
      <c r="AY1541" s="42">
        <f t="shared" si="5015"/>
        <v>5746.3</v>
      </c>
      <c r="AZ1541" s="42"/>
      <c r="BA1541" s="43">
        <f t="shared" si="5016"/>
        <v>99.866483002883584</v>
      </c>
      <c r="BB1541" s="44"/>
    </row>
    <row r="1542" spans="2:54" ht="31.2" x14ac:dyDescent="0.3">
      <c r="B1542" s="38" t="s">
        <v>566</v>
      </c>
      <c r="C1542" s="38" t="s">
        <v>92</v>
      </c>
      <c r="D1542" s="38" t="s">
        <v>94</v>
      </c>
      <c r="E1542" s="39" t="str">
        <f t="shared" si="5008"/>
        <v>0503</v>
      </c>
      <c r="F1542" s="38" t="s">
        <v>538</v>
      </c>
      <c r="G1542" s="39"/>
      <c r="H1542" s="40" t="s">
        <v>539</v>
      </c>
      <c r="I1542" s="18">
        <f t="shared" ref="I1542:N1542" si="5107">I1544</f>
        <v>4250</v>
      </c>
      <c r="J1542" s="18">
        <f t="shared" si="5107"/>
        <v>4165</v>
      </c>
      <c r="K1542" s="18">
        <f t="shared" si="5107"/>
        <v>0</v>
      </c>
      <c r="L1542" s="18">
        <f t="shared" si="5107"/>
        <v>0</v>
      </c>
      <c r="M1542" s="18">
        <f t="shared" si="5107"/>
        <v>0</v>
      </c>
      <c r="N1542" s="18">
        <f t="shared" si="5107"/>
        <v>0</v>
      </c>
      <c r="O1542" s="18">
        <f>O1544+O1543</f>
        <v>0</v>
      </c>
      <c r="P1542" s="18">
        <f>P1544</f>
        <v>0</v>
      </c>
      <c r="Q1542" s="18">
        <f>Q1544</f>
        <v>0</v>
      </c>
      <c r="R1542" s="18">
        <f>R1544</f>
        <v>0</v>
      </c>
      <c r="S1542" s="18">
        <f>S1544</f>
        <v>0</v>
      </c>
      <c r="T1542" s="18">
        <f t="shared" si="5007"/>
        <v>4250</v>
      </c>
      <c r="U1542" s="18">
        <f t="shared" si="5052"/>
        <v>4165</v>
      </c>
      <c r="V1542" s="18">
        <f t="shared" si="5053"/>
        <v>0</v>
      </c>
      <c r="W1542" s="18">
        <f t="shared" ref="W1542:AE1542" si="5108">W1544</f>
        <v>0</v>
      </c>
      <c r="X1542" s="18">
        <f t="shared" si="5108"/>
        <v>0</v>
      </c>
      <c r="Y1542" s="18">
        <f t="shared" si="5108"/>
        <v>0</v>
      </c>
      <c r="Z1542" s="18">
        <f t="shared" si="5108"/>
        <v>0</v>
      </c>
      <c r="AA1542" s="18">
        <f t="shared" si="5108"/>
        <v>0</v>
      </c>
      <c r="AB1542" s="18">
        <f t="shared" si="5108"/>
        <v>0</v>
      </c>
      <c r="AC1542" s="18">
        <f t="shared" si="5108"/>
        <v>0</v>
      </c>
      <c r="AD1542" s="18">
        <f t="shared" si="5108"/>
        <v>0</v>
      </c>
      <c r="AE1542" s="18">
        <f t="shared" si="5108"/>
        <v>0</v>
      </c>
      <c r="AF1542" s="41">
        <f t="shared" ref="AF1542:AT1542" si="5109">AF1544+AF1543</f>
        <v>4147.5412200000001</v>
      </c>
      <c r="AG1542" s="41">
        <f t="shared" si="5109"/>
        <v>0</v>
      </c>
      <c r="AH1542" s="41">
        <f t="shared" si="5109"/>
        <v>0</v>
      </c>
      <c r="AI1542" s="41">
        <f t="shared" si="5109"/>
        <v>0</v>
      </c>
      <c r="AJ1542" s="41">
        <f t="shared" si="5109"/>
        <v>0</v>
      </c>
      <c r="AK1542" s="41">
        <f t="shared" si="5109"/>
        <v>0</v>
      </c>
      <c r="AL1542" s="41">
        <f t="shared" si="5109"/>
        <v>3991.4518900000003</v>
      </c>
      <c r="AM1542" s="41">
        <f t="shared" si="5109"/>
        <v>0</v>
      </c>
      <c r="AN1542" s="41">
        <f t="shared" si="5109"/>
        <v>0</v>
      </c>
      <c r="AO1542" s="42">
        <f t="shared" si="5109"/>
        <v>1752.0827400000001</v>
      </c>
      <c r="AP1542" s="42">
        <f t="shared" si="5109"/>
        <v>4250</v>
      </c>
      <c r="AQ1542" s="42">
        <f t="shared" si="5109"/>
        <v>0</v>
      </c>
      <c r="AR1542" s="42">
        <f t="shared" si="5109"/>
        <v>0</v>
      </c>
      <c r="AS1542" s="42">
        <f t="shared" si="5109"/>
        <v>0</v>
      </c>
      <c r="AT1542" s="42">
        <f t="shared" si="5109"/>
        <v>0</v>
      </c>
      <c r="AU1542" s="42">
        <f t="shared" si="5011"/>
        <v>4250</v>
      </c>
      <c r="AV1542" s="42">
        <f t="shared" si="5012"/>
        <v>0</v>
      </c>
      <c r="AW1542" s="42">
        <f t="shared" si="5013"/>
        <v>4250</v>
      </c>
      <c r="AX1542" s="42">
        <f t="shared" si="5014"/>
        <v>4165</v>
      </c>
      <c r="AY1542" s="42">
        <f t="shared" si="5015"/>
        <v>0</v>
      </c>
      <c r="AZ1542" s="42">
        <f>AZ1544</f>
        <v>0</v>
      </c>
      <c r="BA1542" s="43">
        <f t="shared" si="5016"/>
        <v>96.236581586041481</v>
      </c>
      <c r="BB1542" s="20"/>
    </row>
    <row r="1543" spans="2:54" ht="31.2" x14ac:dyDescent="0.3">
      <c r="B1543" s="38" t="s">
        <v>566</v>
      </c>
      <c r="C1543" s="38" t="s">
        <v>92</v>
      </c>
      <c r="D1543" s="38" t="s">
        <v>94</v>
      </c>
      <c r="E1543" s="39" t="str">
        <f t="shared" si="5008"/>
        <v>0503</v>
      </c>
      <c r="F1543" s="38" t="s">
        <v>538</v>
      </c>
      <c r="G1543" s="38" t="s">
        <v>150</v>
      </c>
      <c r="H1543" s="40" t="s">
        <v>151</v>
      </c>
      <c r="I1543" s="18"/>
      <c r="J1543" s="18"/>
      <c r="K1543" s="18"/>
      <c r="L1543" s="18"/>
      <c r="M1543" s="18"/>
      <c r="N1543" s="18"/>
      <c r="O1543" s="18">
        <v>0</v>
      </c>
      <c r="P1543" s="18"/>
      <c r="Q1543" s="18"/>
      <c r="R1543" s="18"/>
      <c r="S1543" s="18"/>
      <c r="T1543" s="18">
        <f t="shared" si="5007"/>
        <v>0</v>
      </c>
      <c r="U1543" s="18">
        <v>0</v>
      </c>
      <c r="V1543" s="18">
        <v>0</v>
      </c>
      <c r="W1543" s="18">
        <v>0</v>
      </c>
      <c r="X1543" s="18">
        <v>0</v>
      </c>
      <c r="Y1543" s="18">
        <v>0</v>
      </c>
      <c r="Z1543" s="18">
        <v>0</v>
      </c>
      <c r="AA1543" s="18">
        <v>0</v>
      </c>
      <c r="AB1543" s="18">
        <v>0</v>
      </c>
      <c r="AC1543" s="18">
        <v>0</v>
      </c>
      <c r="AD1543" s="18">
        <v>0</v>
      </c>
      <c r="AE1543" s="18">
        <v>0</v>
      </c>
      <c r="AF1543" s="41">
        <v>2395.4584799999998</v>
      </c>
      <c r="AG1543" s="41"/>
      <c r="AH1543" s="41">
        <v>0</v>
      </c>
      <c r="AI1543" s="41">
        <v>0</v>
      </c>
      <c r="AJ1543" s="41">
        <v>0</v>
      </c>
      <c r="AK1543" s="41">
        <v>0</v>
      </c>
      <c r="AL1543" s="41">
        <v>2239.36915</v>
      </c>
      <c r="AM1543" s="41">
        <v>0</v>
      </c>
      <c r="AN1543" s="41">
        <v>0</v>
      </c>
      <c r="AO1543" s="14">
        <v>0</v>
      </c>
      <c r="AP1543" s="42">
        <v>2497.9172600000002</v>
      </c>
      <c r="AQ1543" s="42">
        <v>0</v>
      </c>
      <c r="AR1543" s="42">
        <v>0</v>
      </c>
      <c r="AS1543" s="42">
        <v>0</v>
      </c>
      <c r="AT1543" s="42">
        <v>0</v>
      </c>
      <c r="AU1543" s="42">
        <f t="shared" si="5011"/>
        <v>2497.9172600000002</v>
      </c>
      <c r="AV1543" s="42">
        <f t="shared" si="5012"/>
        <v>-2497.9172600000002</v>
      </c>
      <c r="AW1543" s="42"/>
      <c r="AX1543" s="42"/>
      <c r="AY1543" s="42"/>
      <c r="AZ1543" s="42"/>
      <c r="BA1543" s="43">
        <f t="shared" si="5016"/>
        <v>93.483947590692537</v>
      </c>
      <c r="BB1543" s="20"/>
    </row>
    <row r="1544" spans="2:54" x14ac:dyDescent="0.3">
      <c r="B1544" s="38" t="s">
        <v>566</v>
      </c>
      <c r="C1544" s="38" t="s">
        <v>92</v>
      </c>
      <c r="D1544" s="38" t="s">
        <v>94</v>
      </c>
      <c r="E1544" s="39" t="str">
        <f t="shared" si="5008"/>
        <v>0503</v>
      </c>
      <c r="F1544" s="38" t="s">
        <v>538</v>
      </c>
      <c r="G1544" s="38" t="s">
        <v>56</v>
      </c>
      <c r="H1544" s="40" t="s">
        <v>57</v>
      </c>
      <c r="I1544" s="18">
        <v>4250</v>
      </c>
      <c r="J1544" s="18">
        <v>4165</v>
      </c>
      <c r="K1544" s="18">
        <v>0</v>
      </c>
      <c r="L1544" s="18"/>
      <c r="M1544" s="18"/>
      <c r="N1544" s="18"/>
      <c r="O1544" s="18">
        <v>0</v>
      </c>
      <c r="P1544" s="18">
        <v>0</v>
      </c>
      <c r="Q1544" s="18">
        <v>0</v>
      </c>
      <c r="R1544" s="18">
        <v>0</v>
      </c>
      <c r="S1544" s="18"/>
      <c r="T1544" s="18">
        <f t="shared" si="5007"/>
        <v>4250</v>
      </c>
      <c r="U1544" s="18">
        <f t="shared" si="5052"/>
        <v>4165</v>
      </c>
      <c r="V1544" s="18">
        <f t="shared" si="5053"/>
        <v>0</v>
      </c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41">
        <v>1752.0827400000001</v>
      </c>
      <c r="AG1544" s="41"/>
      <c r="AH1544" s="41">
        <v>0</v>
      </c>
      <c r="AI1544" s="41">
        <v>0</v>
      </c>
      <c r="AJ1544" s="41">
        <v>0</v>
      </c>
      <c r="AK1544" s="41">
        <v>0</v>
      </c>
      <c r="AL1544" s="41">
        <v>1752.0827400000001</v>
      </c>
      <c r="AM1544" s="41">
        <v>0</v>
      </c>
      <c r="AN1544" s="41">
        <v>0</v>
      </c>
      <c r="AO1544" s="42">
        <v>1752.0827400000001</v>
      </c>
      <c r="AP1544" s="42">
        <v>1752.0827400000001</v>
      </c>
      <c r="AQ1544" s="42">
        <v>0</v>
      </c>
      <c r="AR1544" s="42">
        <v>0</v>
      </c>
      <c r="AS1544" s="42">
        <v>0</v>
      </c>
      <c r="AT1544" s="42">
        <v>0</v>
      </c>
      <c r="AU1544" s="42">
        <f t="shared" si="5011"/>
        <v>1752.0827400000001</v>
      </c>
      <c r="AV1544" s="42">
        <f t="shared" si="5012"/>
        <v>2497.9172600000002</v>
      </c>
      <c r="AW1544" s="42">
        <f t="shared" si="5013"/>
        <v>4250</v>
      </c>
      <c r="AX1544" s="42">
        <f t="shared" si="5014"/>
        <v>4165</v>
      </c>
      <c r="AY1544" s="42">
        <f t="shared" si="5015"/>
        <v>0</v>
      </c>
      <c r="AZ1544" s="42"/>
      <c r="BA1544" s="43">
        <f t="shared" si="5016"/>
        <v>100</v>
      </c>
      <c r="BB1544" s="44"/>
    </row>
    <row r="1545" spans="2:54" ht="31.2" x14ac:dyDescent="0.3">
      <c r="B1545" s="38" t="s">
        <v>566</v>
      </c>
      <c r="C1545" s="38" t="s">
        <v>92</v>
      </c>
      <c r="D1545" s="38" t="s">
        <v>94</v>
      </c>
      <c r="E1545" s="39" t="str">
        <f t="shared" si="5008"/>
        <v>0503</v>
      </c>
      <c r="F1545" s="38" t="s">
        <v>177</v>
      </c>
      <c r="G1545" s="39"/>
      <c r="H1545" s="40" t="s">
        <v>178</v>
      </c>
      <c r="I1545" s="18">
        <f t="shared" ref="I1545:I1562" si="5110">I1546</f>
        <v>726.8</v>
      </c>
      <c r="J1545" s="18">
        <f t="shared" ref="J1545:J1562" si="5111">J1546</f>
        <v>726.8</v>
      </c>
      <c r="K1545" s="18">
        <f t="shared" ref="K1545:K1562" si="5112">K1546</f>
        <v>726.8</v>
      </c>
      <c r="L1545" s="18">
        <f t="shared" ref="L1545:L1562" si="5113">L1546</f>
        <v>0</v>
      </c>
      <c r="M1545" s="18">
        <f t="shared" ref="M1545:M1562" si="5114">M1546</f>
        <v>0</v>
      </c>
      <c r="N1545" s="18">
        <f t="shared" ref="N1545:N1562" si="5115">N1546</f>
        <v>0</v>
      </c>
      <c r="O1545" s="18">
        <f t="shared" ref="O1545:O1550" si="5116">O1546</f>
        <v>0</v>
      </c>
      <c r="P1545" s="18">
        <f t="shared" ref="P1545:P1550" si="5117">P1546</f>
        <v>0</v>
      </c>
      <c r="Q1545" s="18">
        <f t="shared" ref="Q1545:Q1562" si="5118">Q1546</f>
        <v>0</v>
      </c>
      <c r="R1545" s="18">
        <f t="shared" ref="R1545:R1562" si="5119">R1546</f>
        <v>0</v>
      </c>
      <c r="S1545" s="18">
        <f t="shared" ref="S1545:S1562" si="5120">S1546</f>
        <v>0</v>
      </c>
      <c r="T1545" s="18">
        <f t="shared" si="5007"/>
        <v>726.8</v>
      </c>
      <c r="U1545" s="18">
        <f t="shared" si="5052"/>
        <v>726.8</v>
      </c>
      <c r="V1545" s="18">
        <f t="shared" si="5053"/>
        <v>726.8</v>
      </c>
      <c r="W1545" s="18">
        <f t="shared" ref="W1545:W1562" si="5121">W1546</f>
        <v>0</v>
      </c>
      <c r="X1545" s="18">
        <f t="shared" ref="X1545:X1562" si="5122">X1546</f>
        <v>0</v>
      </c>
      <c r="Y1545" s="18">
        <f t="shared" ref="Y1545:Y1562" si="5123">Y1546</f>
        <v>0</v>
      </c>
      <c r="Z1545" s="18">
        <f t="shared" ref="Z1545:Z1562" si="5124">Z1546</f>
        <v>0</v>
      </c>
      <c r="AA1545" s="18">
        <f t="shared" ref="AA1545:AA1562" si="5125">AA1546</f>
        <v>0</v>
      </c>
      <c r="AB1545" s="18">
        <f t="shared" ref="AB1545:AB1562" si="5126">AB1546</f>
        <v>0</v>
      </c>
      <c r="AC1545" s="18">
        <f t="shared" ref="AC1545:AC1562" si="5127">AC1546</f>
        <v>0</v>
      </c>
      <c r="AD1545" s="18">
        <f t="shared" ref="AD1545:AD1562" si="5128">AD1546</f>
        <v>0</v>
      </c>
      <c r="AE1545" s="18">
        <f t="shared" ref="AE1545:AE1562" si="5129">AE1546</f>
        <v>0</v>
      </c>
      <c r="AF1545" s="41">
        <f t="shared" ref="AF1545:AF1550" si="5130">AF1546</f>
        <v>271.0917</v>
      </c>
      <c r="AG1545" s="41">
        <f t="shared" ref="AG1545:AG1550" si="5131">AG1546</f>
        <v>0</v>
      </c>
      <c r="AH1545" s="41">
        <f t="shared" ref="AH1545:AH1550" si="5132">AH1546</f>
        <v>0</v>
      </c>
      <c r="AI1545" s="41">
        <f t="shared" ref="AI1545:AI1550" si="5133">AI1546</f>
        <v>0</v>
      </c>
      <c r="AJ1545" s="41">
        <f t="shared" ref="AJ1545:AJ1550" si="5134">AJ1546</f>
        <v>0</v>
      </c>
      <c r="AK1545" s="41">
        <f t="shared" ref="AK1545:AK1550" si="5135">AK1546</f>
        <v>0</v>
      </c>
      <c r="AL1545" s="41">
        <f t="shared" ref="AL1545:AL1550" si="5136">AL1546</f>
        <v>271.0917</v>
      </c>
      <c r="AM1545" s="41">
        <f t="shared" ref="AM1545:AM1550" si="5137">AM1546</f>
        <v>0</v>
      </c>
      <c r="AN1545" s="41">
        <f t="shared" ref="AN1545:AN1550" si="5138">AN1546</f>
        <v>0</v>
      </c>
      <c r="AO1545" s="14">
        <f t="shared" ref="AO1545:AO1550" si="5139">AO1546</f>
        <v>198.8142</v>
      </c>
      <c r="AP1545" s="42">
        <f t="shared" ref="AP1545:AP1550" si="5140">AP1546</f>
        <v>295.18419999999998</v>
      </c>
      <c r="AQ1545" s="42">
        <f t="shared" ref="AQ1545:AQ1550" si="5141">AQ1546</f>
        <v>0</v>
      </c>
      <c r="AR1545" s="42">
        <f t="shared" ref="AR1545:AR1550" si="5142">AR1546</f>
        <v>0</v>
      </c>
      <c r="AS1545" s="42">
        <f t="shared" ref="AS1545:AS1550" si="5143">AS1546</f>
        <v>0</v>
      </c>
      <c r="AT1545" s="42">
        <f t="shared" ref="AT1545:AT1550" si="5144">AT1546</f>
        <v>0</v>
      </c>
      <c r="AU1545" s="42">
        <f t="shared" si="5011"/>
        <v>295.18419999999998</v>
      </c>
      <c r="AV1545" s="42">
        <f t="shared" si="5012"/>
        <v>431.61579999999998</v>
      </c>
      <c r="AW1545" s="42">
        <f t="shared" si="5013"/>
        <v>726.8</v>
      </c>
      <c r="AX1545" s="42">
        <f t="shared" si="5014"/>
        <v>726.8</v>
      </c>
      <c r="AY1545" s="42">
        <f t="shared" si="5015"/>
        <v>726.8</v>
      </c>
      <c r="AZ1545" s="42">
        <f t="shared" ref="AZ1545:AZ1562" si="5145">AZ1546</f>
        <v>0</v>
      </c>
      <c r="BA1545" s="43">
        <f t="shared" si="5016"/>
        <v>100</v>
      </c>
      <c r="BB1545" s="20"/>
    </row>
    <row r="1546" spans="2:54" x14ac:dyDescent="0.3">
      <c r="B1546" s="38" t="s">
        <v>566</v>
      </c>
      <c r="C1546" s="38" t="s">
        <v>92</v>
      </c>
      <c r="D1546" s="38" t="s">
        <v>94</v>
      </c>
      <c r="E1546" s="39" t="str">
        <f t="shared" si="5008"/>
        <v>0503</v>
      </c>
      <c r="F1546" s="38" t="s">
        <v>179</v>
      </c>
      <c r="G1546" s="39"/>
      <c r="H1546" s="40" t="s">
        <v>49</v>
      </c>
      <c r="I1546" s="18">
        <f t="shared" si="5110"/>
        <v>726.8</v>
      </c>
      <c r="J1546" s="18">
        <f t="shared" si="5111"/>
        <v>726.8</v>
      </c>
      <c r="K1546" s="18">
        <f t="shared" si="5112"/>
        <v>726.8</v>
      </c>
      <c r="L1546" s="18">
        <f t="shared" si="5113"/>
        <v>0</v>
      </c>
      <c r="M1546" s="18">
        <f t="shared" si="5114"/>
        <v>0</v>
      </c>
      <c r="N1546" s="18">
        <f t="shared" si="5115"/>
        <v>0</v>
      </c>
      <c r="O1546" s="18">
        <f t="shared" si="5116"/>
        <v>0</v>
      </c>
      <c r="P1546" s="18">
        <f t="shared" si="5117"/>
        <v>0</v>
      </c>
      <c r="Q1546" s="18">
        <f t="shared" si="5118"/>
        <v>0</v>
      </c>
      <c r="R1546" s="18">
        <f t="shared" si="5119"/>
        <v>0</v>
      </c>
      <c r="S1546" s="18">
        <f t="shared" si="5120"/>
        <v>0</v>
      </c>
      <c r="T1546" s="18">
        <f t="shared" si="5007"/>
        <v>726.8</v>
      </c>
      <c r="U1546" s="18">
        <f t="shared" si="5052"/>
        <v>726.8</v>
      </c>
      <c r="V1546" s="18">
        <f t="shared" si="5053"/>
        <v>726.8</v>
      </c>
      <c r="W1546" s="18">
        <f t="shared" si="5121"/>
        <v>0</v>
      </c>
      <c r="X1546" s="18">
        <f t="shared" si="5122"/>
        <v>0</v>
      </c>
      <c r="Y1546" s="18">
        <f t="shared" si="5123"/>
        <v>0</v>
      </c>
      <c r="Z1546" s="18">
        <f t="shared" si="5124"/>
        <v>0</v>
      </c>
      <c r="AA1546" s="18">
        <f t="shared" si="5125"/>
        <v>0</v>
      </c>
      <c r="AB1546" s="18">
        <f t="shared" si="5126"/>
        <v>0</v>
      </c>
      <c r="AC1546" s="18">
        <f t="shared" si="5127"/>
        <v>0</v>
      </c>
      <c r="AD1546" s="18">
        <f t="shared" si="5128"/>
        <v>0</v>
      </c>
      <c r="AE1546" s="18">
        <f t="shared" si="5129"/>
        <v>0</v>
      </c>
      <c r="AF1546" s="41">
        <f t="shared" si="5130"/>
        <v>271.0917</v>
      </c>
      <c r="AG1546" s="41">
        <f t="shared" si="5131"/>
        <v>0</v>
      </c>
      <c r="AH1546" s="41">
        <f t="shared" si="5132"/>
        <v>0</v>
      </c>
      <c r="AI1546" s="41">
        <f t="shared" si="5133"/>
        <v>0</v>
      </c>
      <c r="AJ1546" s="41">
        <f t="shared" si="5134"/>
        <v>0</v>
      </c>
      <c r="AK1546" s="41">
        <f t="shared" si="5135"/>
        <v>0</v>
      </c>
      <c r="AL1546" s="41">
        <f t="shared" si="5136"/>
        <v>271.0917</v>
      </c>
      <c r="AM1546" s="41">
        <f t="shared" si="5137"/>
        <v>0</v>
      </c>
      <c r="AN1546" s="41">
        <f t="shared" si="5138"/>
        <v>0</v>
      </c>
      <c r="AO1546" s="42">
        <f t="shared" si="5139"/>
        <v>198.8142</v>
      </c>
      <c r="AP1546" s="42">
        <f t="shared" si="5140"/>
        <v>295.18419999999998</v>
      </c>
      <c r="AQ1546" s="42">
        <f t="shared" si="5141"/>
        <v>0</v>
      </c>
      <c r="AR1546" s="42">
        <f t="shared" si="5142"/>
        <v>0</v>
      </c>
      <c r="AS1546" s="42">
        <f t="shared" si="5143"/>
        <v>0</v>
      </c>
      <c r="AT1546" s="42">
        <f t="shared" si="5144"/>
        <v>0</v>
      </c>
      <c r="AU1546" s="42">
        <f t="shared" si="5011"/>
        <v>295.18419999999998</v>
      </c>
      <c r="AV1546" s="42">
        <f t="shared" si="5012"/>
        <v>431.61579999999998</v>
      </c>
      <c r="AW1546" s="42">
        <f t="shared" si="5013"/>
        <v>726.8</v>
      </c>
      <c r="AX1546" s="42">
        <f t="shared" si="5014"/>
        <v>726.8</v>
      </c>
      <c r="AY1546" s="42">
        <f t="shared" si="5015"/>
        <v>726.8</v>
      </c>
      <c r="AZ1546" s="42">
        <f t="shared" si="5145"/>
        <v>0</v>
      </c>
      <c r="BA1546" s="43">
        <f t="shared" si="5016"/>
        <v>100</v>
      </c>
      <c r="BB1546" s="20"/>
    </row>
    <row r="1547" spans="2:54" ht="31.2" x14ac:dyDescent="0.3">
      <c r="B1547" s="38" t="s">
        <v>566</v>
      </c>
      <c r="C1547" s="38" t="s">
        <v>92</v>
      </c>
      <c r="D1547" s="38" t="s">
        <v>94</v>
      </c>
      <c r="E1547" s="39" t="str">
        <f t="shared" si="5008"/>
        <v>0503</v>
      </c>
      <c r="F1547" s="38" t="s">
        <v>180</v>
      </c>
      <c r="G1547" s="39"/>
      <c r="H1547" s="40" t="s">
        <v>181</v>
      </c>
      <c r="I1547" s="18">
        <f t="shared" si="5110"/>
        <v>726.8</v>
      </c>
      <c r="J1547" s="18">
        <f t="shared" si="5111"/>
        <v>726.8</v>
      </c>
      <c r="K1547" s="18">
        <f t="shared" si="5112"/>
        <v>726.8</v>
      </c>
      <c r="L1547" s="18">
        <f t="shared" si="5113"/>
        <v>0</v>
      </c>
      <c r="M1547" s="18">
        <f t="shared" si="5114"/>
        <v>0</v>
      </c>
      <c r="N1547" s="18">
        <f t="shared" si="5115"/>
        <v>0</v>
      </c>
      <c r="O1547" s="18">
        <f t="shared" si="5116"/>
        <v>0</v>
      </c>
      <c r="P1547" s="18">
        <f t="shared" si="5117"/>
        <v>0</v>
      </c>
      <c r="Q1547" s="18">
        <f t="shared" si="5118"/>
        <v>0</v>
      </c>
      <c r="R1547" s="18">
        <f t="shared" si="5119"/>
        <v>0</v>
      </c>
      <c r="S1547" s="18">
        <f t="shared" si="5120"/>
        <v>0</v>
      </c>
      <c r="T1547" s="18">
        <f t="shared" si="5007"/>
        <v>726.8</v>
      </c>
      <c r="U1547" s="18">
        <f t="shared" si="5052"/>
        <v>726.8</v>
      </c>
      <c r="V1547" s="18">
        <f t="shared" si="5053"/>
        <v>726.8</v>
      </c>
      <c r="W1547" s="18">
        <f t="shared" si="5121"/>
        <v>0</v>
      </c>
      <c r="X1547" s="18">
        <f t="shared" si="5122"/>
        <v>0</v>
      </c>
      <c r="Y1547" s="18">
        <f t="shared" si="5123"/>
        <v>0</v>
      </c>
      <c r="Z1547" s="18">
        <f t="shared" si="5124"/>
        <v>0</v>
      </c>
      <c r="AA1547" s="18">
        <f t="shared" si="5125"/>
        <v>0</v>
      </c>
      <c r="AB1547" s="18">
        <f t="shared" si="5126"/>
        <v>0</v>
      </c>
      <c r="AC1547" s="18">
        <f t="shared" si="5127"/>
        <v>0</v>
      </c>
      <c r="AD1547" s="18">
        <f t="shared" si="5128"/>
        <v>0</v>
      </c>
      <c r="AE1547" s="18">
        <f t="shared" si="5129"/>
        <v>0</v>
      </c>
      <c r="AF1547" s="41">
        <f t="shared" si="5130"/>
        <v>271.0917</v>
      </c>
      <c r="AG1547" s="41">
        <f t="shared" si="5131"/>
        <v>0</v>
      </c>
      <c r="AH1547" s="41">
        <f t="shared" si="5132"/>
        <v>0</v>
      </c>
      <c r="AI1547" s="41">
        <f t="shared" si="5133"/>
        <v>0</v>
      </c>
      <c r="AJ1547" s="41">
        <f t="shared" si="5134"/>
        <v>0</v>
      </c>
      <c r="AK1547" s="41">
        <f t="shared" si="5135"/>
        <v>0</v>
      </c>
      <c r="AL1547" s="41">
        <f t="shared" si="5136"/>
        <v>271.0917</v>
      </c>
      <c r="AM1547" s="41">
        <f t="shared" si="5137"/>
        <v>0</v>
      </c>
      <c r="AN1547" s="41">
        <f t="shared" si="5138"/>
        <v>0</v>
      </c>
      <c r="AO1547" s="14">
        <f t="shared" si="5139"/>
        <v>198.8142</v>
      </c>
      <c r="AP1547" s="42">
        <f t="shared" si="5140"/>
        <v>295.18419999999998</v>
      </c>
      <c r="AQ1547" s="42">
        <f t="shared" si="5141"/>
        <v>0</v>
      </c>
      <c r="AR1547" s="42">
        <f t="shared" si="5142"/>
        <v>0</v>
      </c>
      <c r="AS1547" s="42">
        <f t="shared" si="5143"/>
        <v>0</v>
      </c>
      <c r="AT1547" s="42">
        <f t="shared" si="5144"/>
        <v>0</v>
      </c>
      <c r="AU1547" s="42">
        <f t="shared" si="5011"/>
        <v>295.18419999999998</v>
      </c>
      <c r="AV1547" s="42">
        <f t="shared" si="5012"/>
        <v>431.61579999999998</v>
      </c>
      <c r="AW1547" s="42">
        <f t="shared" si="5013"/>
        <v>726.8</v>
      </c>
      <c r="AX1547" s="42">
        <f t="shared" si="5014"/>
        <v>726.8</v>
      </c>
      <c r="AY1547" s="42">
        <f t="shared" si="5015"/>
        <v>726.8</v>
      </c>
      <c r="AZ1547" s="42">
        <f t="shared" si="5145"/>
        <v>0</v>
      </c>
      <c r="BA1547" s="43">
        <f t="shared" si="5016"/>
        <v>100</v>
      </c>
      <c r="BB1547" s="20"/>
    </row>
    <row r="1548" spans="2:54" ht="31.2" x14ac:dyDescent="0.3">
      <c r="B1548" s="38" t="s">
        <v>566</v>
      </c>
      <c r="C1548" s="38" t="s">
        <v>92</v>
      </c>
      <c r="D1548" s="38" t="s">
        <v>94</v>
      </c>
      <c r="E1548" s="39" t="str">
        <f t="shared" si="5008"/>
        <v>0503</v>
      </c>
      <c r="F1548" s="38" t="s">
        <v>225</v>
      </c>
      <c r="G1548" s="39"/>
      <c r="H1548" s="40" t="s">
        <v>226</v>
      </c>
      <c r="I1548" s="18">
        <f t="shared" si="5110"/>
        <v>726.8</v>
      </c>
      <c r="J1548" s="18">
        <f t="shared" si="5111"/>
        <v>726.8</v>
      </c>
      <c r="K1548" s="18">
        <f t="shared" si="5112"/>
        <v>726.8</v>
      </c>
      <c r="L1548" s="18">
        <f t="shared" si="5113"/>
        <v>0</v>
      </c>
      <c r="M1548" s="18">
        <f t="shared" si="5114"/>
        <v>0</v>
      </c>
      <c r="N1548" s="18">
        <f t="shared" si="5115"/>
        <v>0</v>
      </c>
      <c r="O1548" s="18">
        <f t="shared" si="5116"/>
        <v>0</v>
      </c>
      <c r="P1548" s="18">
        <f t="shared" si="5117"/>
        <v>0</v>
      </c>
      <c r="Q1548" s="18">
        <f t="shared" si="5118"/>
        <v>0</v>
      </c>
      <c r="R1548" s="18">
        <f t="shared" si="5119"/>
        <v>0</v>
      </c>
      <c r="S1548" s="18">
        <f t="shared" si="5120"/>
        <v>0</v>
      </c>
      <c r="T1548" s="18">
        <f t="shared" si="5007"/>
        <v>726.8</v>
      </c>
      <c r="U1548" s="18">
        <f t="shared" si="5052"/>
        <v>726.8</v>
      </c>
      <c r="V1548" s="18">
        <f t="shared" si="5053"/>
        <v>726.8</v>
      </c>
      <c r="W1548" s="18">
        <f t="shared" si="5121"/>
        <v>0</v>
      </c>
      <c r="X1548" s="18">
        <f t="shared" si="5122"/>
        <v>0</v>
      </c>
      <c r="Y1548" s="18">
        <f t="shared" si="5123"/>
        <v>0</v>
      </c>
      <c r="Z1548" s="18">
        <f t="shared" si="5124"/>
        <v>0</v>
      </c>
      <c r="AA1548" s="18">
        <f t="shared" si="5125"/>
        <v>0</v>
      </c>
      <c r="AB1548" s="18">
        <f t="shared" si="5126"/>
        <v>0</v>
      </c>
      <c r="AC1548" s="18">
        <f t="shared" si="5127"/>
        <v>0</v>
      </c>
      <c r="AD1548" s="18">
        <f t="shared" si="5128"/>
        <v>0</v>
      </c>
      <c r="AE1548" s="18">
        <f t="shared" si="5129"/>
        <v>0</v>
      </c>
      <c r="AF1548" s="41">
        <f t="shared" si="5130"/>
        <v>271.0917</v>
      </c>
      <c r="AG1548" s="41">
        <f t="shared" si="5131"/>
        <v>0</v>
      </c>
      <c r="AH1548" s="41">
        <f t="shared" si="5132"/>
        <v>0</v>
      </c>
      <c r="AI1548" s="41">
        <f t="shared" si="5133"/>
        <v>0</v>
      </c>
      <c r="AJ1548" s="41">
        <f t="shared" si="5134"/>
        <v>0</v>
      </c>
      <c r="AK1548" s="41">
        <f t="shared" si="5135"/>
        <v>0</v>
      </c>
      <c r="AL1548" s="41">
        <f t="shared" si="5136"/>
        <v>271.0917</v>
      </c>
      <c r="AM1548" s="41">
        <f t="shared" si="5137"/>
        <v>0</v>
      </c>
      <c r="AN1548" s="41">
        <f t="shared" si="5138"/>
        <v>0</v>
      </c>
      <c r="AO1548" s="42">
        <f t="shared" si="5139"/>
        <v>198.8142</v>
      </c>
      <c r="AP1548" s="42">
        <f t="shared" si="5140"/>
        <v>295.18419999999998</v>
      </c>
      <c r="AQ1548" s="42">
        <f t="shared" si="5141"/>
        <v>0</v>
      </c>
      <c r="AR1548" s="42">
        <f t="shared" si="5142"/>
        <v>0</v>
      </c>
      <c r="AS1548" s="42">
        <f t="shared" si="5143"/>
        <v>0</v>
      </c>
      <c r="AT1548" s="42">
        <f t="shared" si="5144"/>
        <v>0</v>
      </c>
      <c r="AU1548" s="42">
        <f t="shared" si="5011"/>
        <v>295.18419999999998</v>
      </c>
      <c r="AV1548" s="42">
        <f t="shared" si="5012"/>
        <v>431.61579999999998</v>
      </c>
      <c r="AW1548" s="42">
        <f t="shared" si="5013"/>
        <v>726.8</v>
      </c>
      <c r="AX1548" s="42">
        <f t="shared" si="5014"/>
        <v>726.8</v>
      </c>
      <c r="AY1548" s="42">
        <f t="shared" si="5015"/>
        <v>726.8</v>
      </c>
      <c r="AZ1548" s="42">
        <f t="shared" si="5145"/>
        <v>0</v>
      </c>
      <c r="BA1548" s="43">
        <f t="shared" si="5016"/>
        <v>100</v>
      </c>
      <c r="BB1548" s="20"/>
    </row>
    <row r="1549" spans="2:54" ht="31.2" x14ac:dyDescent="0.3">
      <c r="B1549" s="38" t="s">
        <v>566</v>
      </c>
      <c r="C1549" s="38" t="s">
        <v>92</v>
      </c>
      <c r="D1549" s="38" t="s">
        <v>94</v>
      </c>
      <c r="E1549" s="39" t="str">
        <f t="shared" si="5008"/>
        <v>0503</v>
      </c>
      <c r="F1549" s="38" t="s">
        <v>225</v>
      </c>
      <c r="G1549" s="38" t="s">
        <v>54</v>
      </c>
      <c r="H1549" s="40" t="s">
        <v>55</v>
      </c>
      <c r="I1549" s="18">
        <v>726.8</v>
      </c>
      <c r="J1549" s="18">
        <v>726.8</v>
      </c>
      <c r="K1549" s="18">
        <v>726.8</v>
      </c>
      <c r="L1549" s="18"/>
      <c r="M1549" s="18"/>
      <c r="N1549" s="18"/>
      <c r="O1549" s="18">
        <v>0</v>
      </c>
      <c r="P1549" s="18">
        <v>0</v>
      </c>
      <c r="Q1549" s="18">
        <v>0</v>
      </c>
      <c r="R1549" s="18">
        <v>0</v>
      </c>
      <c r="S1549" s="18"/>
      <c r="T1549" s="18">
        <f t="shared" si="5007"/>
        <v>726.8</v>
      </c>
      <c r="U1549" s="18">
        <f t="shared" si="5052"/>
        <v>726.8</v>
      </c>
      <c r="V1549" s="18">
        <f t="shared" si="5053"/>
        <v>726.8</v>
      </c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41">
        <v>271.0917</v>
      </c>
      <c r="AG1549" s="41"/>
      <c r="AH1549" s="41">
        <v>0</v>
      </c>
      <c r="AI1549" s="41">
        <v>0</v>
      </c>
      <c r="AJ1549" s="41">
        <v>0</v>
      </c>
      <c r="AK1549" s="41">
        <v>0</v>
      </c>
      <c r="AL1549" s="41">
        <v>271.0917</v>
      </c>
      <c r="AM1549" s="41">
        <v>0</v>
      </c>
      <c r="AN1549" s="41">
        <v>0</v>
      </c>
      <c r="AO1549" s="14">
        <v>198.8142</v>
      </c>
      <c r="AP1549" s="42">
        <v>295.18419999999998</v>
      </c>
      <c r="AQ1549" s="42">
        <v>0</v>
      </c>
      <c r="AR1549" s="42">
        <v>0</v>
      </c>
      <c r="AS1549" s="42">
        <v>0</v>
      </c>
      <c r="AT1549" s="42">
        <v>0</v>
      </c>
      <c r="AU1549" s="42">
        <f t="shared" si="5011"/>
        <v>295.18419999999998</v>
      </c>
      <c r="AV1549" s="42">
        <f t="shared" si="5012"/>
        <v>431.61579999999998</v>
      </c>
      <c r="AW1549" s="42">
        <f t="shared" si="5013"/>
        <v>726.8</v>
      </c>
      <c r="AX1549" s="42">
        <f t="shared" si="5014"/>
        <v>726.8</v>
      </c>
      <c r="AY1549" s="42">
        <f t="shared" si="5015"/>
        <v>726.8</v>
      </c>
      <c r="AZ1549" s="42"/>
      <c r="BA1549" s="43">
        <f t="shared" si="5016"/>
        <v>100</v>
      </c>
      <c r="BB1549" s="44"/>
    </row>
    <row r="1550" spans="2:54" ht="31.2" x14ac:dyDescent="0.3">
      <c r="B1550" s="38" t="s">
        <v>566</v>
      </c>
      <c r="C1550" s="38" t="s">
        <v>92</v>
      </c>
      <c r="D1550" s="38" t="s">
        <v>94</v>
      </c>
      <c r="E1550" s="39" t="str">
        <f t="shared" si="5008"/>
        <v>0503</v>
      </c>
      <c r="F1550" s="38" t="s">
        <v>72</v>
      </c>
      <c r="G1550" s="39"/>
      <c r="H1550" s="40" t="s">
        <v>73</v>
      </c>
      <c r="I1550" s="18"/>
      <c r="J1550" s="18"/>
      <c r="K1550" s="18"/>
      <c r="L1550" s="18"/>
      <c r="M1550" s="18"/>
      <c r="N1550" s="18"/>
      <c r="O1550" s="18">
        <f t="shared" si="5116"/>
        <v>0</v>
      </c>
      <c r="P1550" s="18">
        <f t="shared" si="5117"/>
        <v>0</v>
      </c>
      <c r="Q1550" s="18">
        <f t="shared" si="5118"/>
        <v>0</v>
      </c>
      <c r="R1550" s="18">
        <f t="shared" si="5119"/>
        <v>0</v>
      </c>
      <c r="S1550" s="18">
        <f t="shared" si="5120"/>
        <v>0.15336</v>
      </c>
      <c r="T1550" s="18">
        <f t="shared" si="5007"/>
        <v>0.15336</v>
      </c>
      <c r="U1550" s="18"/>
      <c r="V1550" s="18"/>
      <c r="W1550" s="18">
        <f t="shared" si="5121"/>
        <v>0</v>
      </c>
      <c r="X1550" s="18">
        <f t="shared" si="5122"/>
        <v>0</v>
      </c>
      <c r="Y1550" s="18">
        <f t="shared" si="5123"/>
        <v>0</v>
      </c>
      <c r="Z1550" s="18">
        <f t="shared" si="5124"/>
        <v>0.15336</v>
      </c>
      <c r="AA1550" s="18">
        <f t="shared" si="5125"/>
        <v>0</v>
      </c>
      <c r="AB1550" s="18">
        <f t="shared" si="5126"/>
        <v>0</v>
      </c>
      <c r="AC1550" s="18">
        <f t="shared" si="5127"/>
        <v>0</v>
      </c>
      <c r="AD1550" s="18">
        <f t="shared" si="5128"/>
        <v>0</v>
      </c>
      <c r="AE1550" s="18"/>
      <c r="AF1550" s="41">
        <f t="shared" si="5130"/>
        <v>833.91490999999996</v>
      </c>
      <c r="AG1550" s="41">
        <f t="shared" si="5131"/>
        <v>0</v>
      </c>
      <c r="AH1550" s="41">
        <f t="shared" si="5132"/>
        <v>0</v>
      </c>
      <c r="AI1550" s="41">
        <f t="shared" si="5133"/>
        <v>0</v>
      </c>
      <c r="AJ1550" s="41">
        <f t="shared" si="5134"/>
        <v>0</v>
      </c>
      <c r="AK1550" s="41">
        <f t="shared" si="5135"/>
        <v>0</v>
      </c>
      <c r="AL1550" s="41">
        <f t="shared" si="5136"/>
        <v>833.91490999999996</v>
      </c>
      <c r="AM1550" s="41">
        <f t="shared" si="5137"/>
        <v>0</v>
      </c>
      <c r="AN1550" s="41">
        <f t="shared" si="5138"/>
        <v>0</v>
      </c>
      <c r="AO1550" s="42">
        <f t="shared" si="5139"/>
        <v>626.14835000000005</v>
      </c>
      <c r="AP1550" s="42">
        <f t="shared" si="5140"/>
        <v>833.91490999999996</v>
      </c>
      <c r="AQ1550" s="42">
        <f t="shared" si="5141"/>
        <v>0</v>
      </c>
      <c r="AR1550" s="42">
        <f t="shared" si="5142"/>
        <v>0</v>
      </c>
      <c r="AS1550" s="42">
        <f t="shared" si="5143"/>
        <v>0</v>
      </c>
      <c r="AT1550" s="42">
        <f t="shared" si="5144"/>
        <v>0</v>
      </c>
      <c r="AU1550" s="42">
        <f t="shared" si="5011"/>
        <v>833.91490999999996</v>
      </c>
      <c r="AV1550" s="42">
        <f t="shared" si="5012"/>
        <v>-833.76154999999994</v>
      </c>
      <c r="AW1550" s="42">
        <f t="shared" si="5013"/>
        <v>0.30671999999999999</v>
      </c>
      <c r="AX1550" s="42">
        <f t="shared" si="5014"/>
        <v>0</v>
      </c>
      <c r="AY1550" s="42">
        <f t="shared" si="5015"/>
        <v>0</v>
      </c>
      <c r="AZ1550" s="42">
        <f t="shared" si="5145"/>
        <v>0</v>
      </c>
      <c r="BA1550" s="43">
        <f t="shared" si="5016"/>
        <v>100</v>
      </c>
      <c r="BB1550" s="20"/>
    </row>
    <row r="1551" spans="2:54" ht="46.8" x14ac:dyDescent="0.3">
      <c r="B1551" s="38" t="s">
        <v>566</v>
      </c>
      <c r="C1551" s="38" t="s">
        <v>92</v>
      </c>
      <c r="D1551" s="38" t="s">
        <v>94</v>
      </c>
      <c r="E1551" s="39" t="str">
        <f t="shared" si="5008"/>
        <v>0503</v>
      </c>
      <c r="F1551" s="16" t="s">
        <v>292</v>
      </c>
      <c r="G1551" s="39"/>
      <c r="H1551" s="40" t="s">
        <v>293</v>
      </c>
      <c r="I1551" s="18"/>
      <c r="J1551" s="18"/>
      <c r="K1551" s="18"/>
      <c r="L1551" s="18"/>
      <c r="M1551" s="18"/>
      <c r="N1551" s="18"/>
      <c r="O1551" s="18">
        <f>O1552+O1553</f>
        <v>0</v>
      </c>
      <c r="P1551" s="18">
        <f>P1552+P1553</f>
        <v>0</v>
      </c>
      <c r="Q1551" s="18">
        <f t="shared" si="5118"/>
        <v>0</v>
      </c>
      <c r="R1551" s="18">
        <f t="shared" si="5119"/>
        <v>0</v>
      </c>
      <c r="S1551" s="18">
        <f t="shared" si="5120"/>
        <v>0.15336</v>
      </c>
      <c r="T1551" s="18">
        <f t="shared" si="5007"/>
        <v>0.15336</v>
      </c>
      <c r="U1551" s="18"/>
      <c r="V1551" s="18"/>
      <c r="W1551" s="18">
        <f t="shared" si="5121"/>
        <v>0</v>
      </c>
      <c r="X1551" s="18">
        <f t="shared" si="5122"/>
        <v>0</v>
      </c>
      <c r="Y1551" s="18">
        <f t="shared" si="5123"/>
        <v>0</v>
      </c>
      <c r="Z1551" s="18">
        <f t="shared" si="5124"/>
        <v>0.15336</v>
      </c>
      <c r="AA1551" s="18">
        <f t="shared" si="5125"/>
        <v>0</v>
      </c>
      <c r="AB1551" s="18">
        <f t="shared" si="5126"/>
        <v>0</v>
      </c>
      <c r="AC1551" s="18">
        <f t="shared" si="5127"/>
        <v>0</v>
      </c>
      <c r="AD1551" s="18">
        <f t="shared" si="5128"/>
        <v>0</v>
      </c>
      <c r="AE1551" s="18"/>
      <c r="AF1551" s="41">
        <f t="shared" ref="AF1551:AT1551" si="5146">AF1552+AF1553</f>
        <v>833.91490999999996</v>
      </c>
      <c r="AG1551" s="41">
        <f t="shared" si="5146"/>
        <v>0</v>
      </c>
      <c r="AH1551" s="41">
        <f t="shared" si="5146"/>
        <v>0</v>
      </c>
      <c r="AI1551" s="41">
        <f t="shared" si="5146"/>
        <v>0</v>
      </c>
      <c r="AJ1551" s="41">
        <f t="shared" si="5146"/>
        <v>0</v>
      </c>
      <c r="AK1551" s="41">
        <f t="shared" si="5146"/>
        <v>0</v>
      </c>
      <c r="AL1551" s="41">
        <f t="shared" si="5146"/>
        <v>833.91490999999996</v>
      </c>
      <c r="AM1551" s="41">
        <f t="shared" si="5146"/>
        <v>0</v>
      </c>
      <c r="AN1551" s="41">
        <f t="shared" si="5146"/>
        <v>0</v>
      </c>
      <c r="AO1551" s="14">
        <f t="shared" si="5146"/>
        <v>626.14835000000005</v>
      </c>
      <c r="AP1551" s="42">
        <f t="shared" si="5146"/>
        <v>833.91490999999996</v>
      </c>
      <c r="AQ1551" s="42">
        <f t="shared" si="5146"/>
        <v>0</v>
      </c>
      <c r="AR1551" s="42">
        <f t="shared" si="5146"/>
        <v>0</v>
      </c>
      <c r="AS1551" s="42">
        <f t="shared" si="5146"/>
        <v>0</v>
      </c>
      <c r="AT1551" s="42">
        <f t="shared" si="5146"/>
        <v>0</v>
      </c>
      <c r="AU1551" s="42">
        <f t="shared" si="5011"/>
        <v>833.91490999999996</v>
      </c>
      <c r="AV1551" s="42">
        <f t="shared" si="5012"/>
        <v>-833.76154999999994</v>
      </c>
      <c r="AW1551" s="42">
        <f t="shared" si="5013"/>
        <v>0.30671999999999999</v>
      </c>
      <c r="AX1551" s="42">
        <f t="shared" si="5014"/>
        <v>0</v>
      </c>
      <c r="AY1551" s="42">
        <f t="shared" si="5015"/>
        <v>0</v>
      </c>
      <c r="AZ1551" s="42">
        <f t="shared" si="5145"/>
        <v>0</v>
      </c>
      <c r="BA1551" s="43">
        <f t="shared" si="5016"/>
        <v>100</v>
      </c>
      <c r="BB1551" s="20"/>
    </row>
    <row r="1552" spans="2:54" x14ac:dyDescent="0.3">
      <c r="B1552" s="38" t="s">
        <v>566</v>
      </c>
      <c r="C1552" s="38" t="s">
        <v>92</v>
      </c>
      <c r="D1552" s="38" t="s">
        <v>94</v>
      </c>
      <c r="E1552" s="39" t="str">
        <f t="shared" si="5008"/>
        <v>0503</v>
      </c>
      <c r="F1552" s="16" t="s">
        <v>292</v>
      </c>
      <c r="G1552" s="38" t="s">
        <v>56</v>
      </c>
      <c r="H1552" s="40" t="s">
        <v>57</v>
      </c>
      <c r="I1552" s="18"/>
      <c r="J1552" s="18"/>
      <c r="K1552" s="18"/>
      <c r="L1552" s="18"/>
      <c r="M1552" s="18"/>
      <c r="N1552" s="18"/>
      <c r="O1552" s="18">
        <v>0</v>
      </c>
      <c r="P1552" s="18">
        <v>0</v>
      </c>
      <c r="Q1552" s="18">
        <v>0</v>
      </c>
      <c r="R1552" s="18">
        <v>0</v>
      </c>
      <c r="S1552" s="18">
        <v>0.15336</v>
      </c>
      <c r="T1552" s="18">
        <f t="shared" si="5007"/>
        <v>0.15336</v>
      </c>
      <c r="U1552" s="18"/>
      <c r="V1552" s="18"/>
      <c r="W1552" s="18"/>
      <c r="X1552" s="18"/>
      <c r="Y1552" s="18"/>
      <c r="Z1552" s="18">
        <v>0.15336</v>
      </c>
      <c r="AA1552" s="18"/>
      <c r="AB1552" s="18"/>
      <c r="AC1552" s="18"/>
      <c r="AD1552" s="18"/>
      <c r="AE1552" s="18"/>
      <c r="AF1552" s="41">
        <v>0</v>
      </c>
      <c r="AG1552" s="41"/>
      <c r="AH1552" s="41">
        <v>0</v>
      </c>
      <c r="AI1552" s="41">
        <v>0</v>
      </c>
      <c r="AJ1552" s="41">
        <v>0</v>
      </c>
      <c r="AK1552" s="41">
        <v>0</v>
      </c>
      <c r="AL1552" s="41">
        <v>0</v>
      </c>
      <c r="AM1552" s="41">
        <v>0</v>
      </c>
      <c r="AN1552" s="41">
        <v>0</v>
      </c>
      <c r="AO1552" s="42">
        <v>0</v>
      </c>
      <c r="AP1552" s="42">
        <v>0</v>
      </c>
      <c r="AQ1552" s="42">
        <v>0</v>
      </c>
      <c r="AR1552" s="42">
        <v>0</v>
      </c>
      <c r="AS1552" s="42">
        <v>0</v>
      </c>
      <c r="AT1552" s="42">
        <v>0</v>
      </c>
      <c r="AU1552" s="42">
        <f t="shared" si="5011"/>
        <v>0</v>
      </c>
      <c r="AV1552" s="42">
        <f t="shared" si="5012"/>
        <v>0.15336</v>
      </c>
      <c r="AW1552" s="42">
        <f t="shared" si="5013"/>
        <v>0.30671999999999999</v>
      </c>
      <c r="AX1552" s="42">
        <f t="shared" si="5014"/>
        <v>0</v>
      </c>
      <c r="AY1552" s="42">
        <f t="shared" si="5015"/>
        <v>0</v>
      </c>
      <c r="AZ1552" s="42"/>
      <c r="BA1552" s="43"/>
      <c r="BB1552" s="44">
        <v>0</v>
      </c>
    </row>
    <row r="1553" spans="2:54" ht="46.8" x14ac:dyDescent="0.3">
      <c r="B1553" s="38" t="s">
        <v>566</v>
      </c>
      <c r="C1553" s="38" t="s">
        <v>92</v>
      </c>
      <c r="D1553" s="38" t="s">
        <v>94</v>
      </c>
      <c r="E1553" s="39" t="str">
        <f t="shared" si="5008"/>
        <v>0503</v>
      </c>
      <c r="F1553" s="16" t="s">
        <v>294</v>
      </c>
      <c r="G1553" s="38"/>
      <c r="H1553" s="55" t="s">
        <v>295</v>
      </c>
      <c r="I1553" s="18"/>
      <c r="J1553" s="18"/>
      <c r="K1553" s="18"/>
      <c r="L1553" s="18"/>
      <c r="M1553" s="18"/>
      <c r="N1553" s="18"/>
      <c r="O1553" s="18">
        <f>O1554</f>
        <v>0</v>
      </c>
      <c r="P1553" s="18">
        <f>P1554</f>
        <v>0</v>
      </c>
      <c r="Q1553" s="18"/>
      <c r="R1553" s="18"/>
      <c r="S1553" s="18"/>
      <c r="T1553" s="18">
        <f t="shared" si="5007"/>
        <v>0</v>
      </c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41">
        <f t="shared" ref="AF1553:AT1553" si="5147">AF1554</f>
        <v>833.91490999999996</v>
      </c>
      <c r="AG1553" s="41">
        <f t="shared" si="5147"/>
        <v>0</v>
      </c>
      <c r="AH1553" s="41">
        <f t="shared" si="5147"/>
        <v>0</v>
      </c>
      <c r="AI1553" s="41">
        <f t="shared" si="5147"/>
        <v>0</v>
      </c>
      <c r="AJ1553" s="41">
        <f t="shared" si="5147"/>
        <v>0</v>
      </c>
      <c r="AK1553" s="41">
        <f t="shared" si="5147"/>
        <v>0</v>
      </c>
      <c r="AL1553" s="41">
        <f t="shared" si="5147"/>
        <v>833.91490999999996</v>
      </c>
      <c r="AM1553" s="41">
        <f t="shared" si="5147"/>
        <v>0</v>
      </c>
      <c r="AN1553" s="41">
        <f t="shared" si="5147"/>
        <v>0</v>
      </c>
      <c r="AO1553" s="14">
        <f t="shared" si="5147"/>
        <v>626.14835000000005</v>
      </c>
      <c r="AP1553" s="42">
        <f t="shared" si="5147"/>
        <v>833.91490999999996</v>
      </c>
      <c r="AQ1553" s="42">
        <f t="shared" si="5147"/>
        <v>0</v>
      </c>
      <c r="AR1553" s="42">
        <f t="shared" si="5147"/>
        <v>0</v>
      </c>
      <c r="AS1553" s="42">
        <f t="shared" si="5147"/>
        <v>0</v>
      </c>
      <c r="AT1553" s="42">
        <f t="shared" si="5147"/>
        <v>0</v>
      </c>
      <c r="AU1553" s="42">
        <f t="shared" si="5011"/>
        <v>833.91490999999996</v>
      </c>
      <c r="AV1553" s="42">
        <f t="shared" si="5012"/>
        <v>-833.91490999999996</v>
      </c>
      <c r="AW1553" s="42"/>
      <c r="AX1553" s="42"/>
      <c r="AY1553" s="42"/>
      <c r="AZ1553" s="42"/>
      <c r="BA1553" s="43">
        <f t="shared" si="5016"/>
        <v>100</v>
      </c>
      <c r="BB1553" s="44"/>
    </row>
    <row r="1554" spans="2:54" x14ac:dyDescent="0.3">
      <c r="B1554" s="38" t="s">
        <v>566</v>
      </c>
      <c r="C1554" s="38" t="s">
        <v>92</v>
      </c>
      <c r="D1554" s="38" t="s">
        <v>94</v>
      </c>
      <c r="E1554" s="39" t="str">
        <f t="shared" si="5008"/>
        <v>0503</v>
      </c>
      <c r="F1554" s="16" t="s">
        <v>294</v>
      </c>
      <c r="G1554" s="38" t="s">
        <v>56</v>
      </c>
      <c r="H1554" s="40" t="s">
        <v>57</v>
      </c>
      <c r="I1554" s="18"/>
      <c r="J1554" s="18"/>
      <c r="K1554" s="18"/>
      <c r="L1554" s="18"/>
      <c r="M1554" s="18"/>
      <c r="N1554" s="18"/>
      <c r="O1554" s="18">
        <v>0</v>
      </c>
      <c r="P1554" s="18">
        <v>0</v>
      </c>
      <c r="Q1554" s="18"/>
      <c r="R1554" s="18"/>
      <c r="S1554" s="18"/>
      <c r="T1554" s="18">
        <f t="shared" si="5007"/>
        <v>0</v>
      </c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41">
        <v>833.91490999999996</v>
      </c>
      <c r="AG1554" s="41"/>
      <c r="AH1554" s="41">
        <v>0</v>
      </c>
      <c r="AI1554" s="41">
        <v>0</v>
      </c>
      <c r="AJ1554" s="41">
        <v>0</v>
      </c>
      <c r="AK1554" s="41">
        <v>0</v>
      </c>
      <c r="AL1554" s="41">
        <v>833.91490999999996</v>
      </c>
      <c r="AM1554" s="41">
        <v>0</v>
      </c>
      <c r="AN1554" s="41">
        <v>0</v>
      </c>
      <c r="AO1554" s="42">
        <v>626.14835000000005</v>
      </c>
      <c r="AP1554" s="42">
        <v>833.91490999999996</v>
      </c>
      <c r="AQ1554" s="42">
        <v>0</v>
      </c>
      <c r="AR1554" s="42">
        <v>0</v>
      </c>
      <c r="AS1554" s="42">
        <v>0</v>
      </c>
      <c r="AT1554" s="42">
        <v>0</v>
      </c>
      <c r="AU1554" s="42">
        <f t="shared" si="5011"/>
        <v>833.91490999999996</v>
      </c>
      <c r="AV1554" s="42">
        <f t="shared" si="5012"/>
        <v>-833.91490999999996</v>
      </c>
      <c r="AW1554" s="42"/>
      <c r="AX1554" s="42"/>
      <c r="AY1554" s="42"/>
      <c r="AZ1554" s="42"/>
      <c r="BA1554" s="43">
        <f t="shared" si="5016"/>
        <v>100</v>
      </c>
      <c r="BB1554" s="44"/>
    </row>
    <row r="1555" spans="2:54" s="21" customFormat="1" x14ac:dyDescent="0.3">
      <c r="B1555" s="22" t="s">
        <v>566</v>
      </c>
      <c r="C1555" s="22" t="s">
        <v>118</v>
      </c>
      <c r="D1555" s="22"/>
      <c r="E1555" s="23" t="str">
        <f t="shared" si="5008"/>
        <v>06</v>
      </c>
      <c r="F1555" s="22"/>
      <c r="G1555" s="23"/>
      <c r="H1555" s="24" t="s">
        <v>229</v>
      </c>
      <c r="I1555" s="25">
        <f t="shared" si="5110"/>
        <v>90.8</v>
      </c>
      <c r="J1555" s="25">
        <f t="shared" si="5111"/>
        <v>90.8</v>
      </c>
      <c r="K1555" s="25">
        <f t="shared" si="5112"/>
        <v>90.8</v>
      </c>
      <c r="L1555" s="25">
        <f t="shared" si="5113"/>
        <v>0</v>
      </c>
      <c r="M1555" s="25">
        <f t="shared" si="5114"/>
        <v>0</v>
      </c>
      <c r="N1555" s="25">
        <f t="shared" si="5115"/>
        <v>0</v>
      </c>
      <c r="O1555" s="25">
        <f t="shared" ref="O1555:O1562" si="5148">O1556</f>
        <v>0</v>
      </c>
      <c r="P1555" s="25">
        <f t="shared" ref="P1555:P1562" si="5149">P1556</f>
        <v>21.9</v>
      </c>
      <c r="Q1555" s="25">
        <f t="shared" si="5118"/>
        <v>0</v>
      </c>
      <c r="R1555" s="25">
        <f t="shared" si="5119"/>
        <v>0</v>
      </c>
      <c r="S1555" s="25">
        <f t="shared" si="5120"/>
        <v>0</v>
      </c>
      <c r="T1555" s="25">
        <f t="shared" si="5007"/>
        <v>112.69999999999999</v>
      </c>
      <c r="U1555" s="25">
        <f t="shared" si="5052"/>
        <v>90.8</v>
      </c>
      <c r="V1555" s="25">
        <f t="shared" si="5053"/>
        <v>90.8</v>
      </c>
      <c r="W1555" s="25">
        <f t="shared" si="5121"/>
        <v>0</v>
      </c>
      <c r="X1555" s="25">
        <f t="shared" si="5122"/>
        <v>0</v>
      </c>
      <c r="Y1555" s="25">
        <f t="shared" si="5123"/>
        <v>0</v>
      </c>
      <c r="Z1555" s="25">
        <f t="shared" si="5124"/>
        <v>0</v>
      </c>
      <c r="AA1555" s="25">
        <f t="shared" si="5125"/>
        <v>0</v>
      </c>
      <c r="AB1555" s="25">
        <f t="shared" si="5126"/>
        <v>0</v>
      </c>
      <c r="AC1555" s="25">
        <f t="shared" si="5127"/>
        <v>0</v>
      </c>
      <c r="AD1555" s="25">
        <f t="shared" si="5128"/>
        <v>0</v>
      </c>
      <c r="AE1555" s="25">
        <f t="shared" si="5129"/>
        <v>0</v>
      </c>
      <c r="AF1555" s="26">
        <f t="shared" ref="AF1555:AF1562" si="5150">AF1556</f>
        <v>112.6</v>
      </c>
      <c r="AG1555" s="26">
        <f t="shared" ref="AG1555:AG1562" si="5151">AG1556</f>
        <v>0</v>
      </c>
      <c r="AH1555" s="26">
        <f t="shared" ref="AH1555:AH1562" si="5152">AH1556</f>
        <v>0</v>
      </c>
      <c r="AI1555" s="26">
        <f t="shared" ref="AI1555:AI1562" si="5153">AI1556</f>
        <v>0</v>
      </c>
      <c r="AJ1555" s="26">
        <f t="shared" ref="AJ1555:AJ1562" si="5154">AJ1556</f>
        <v>0</v>
      </c>
      <c r="AK1555" s="26">
        <f t="shared" ref="AK1555:AK1562" si="5155">AK1556</f>
        <v>0</v>
      </c>
      <c r="AL1555" s="26">
        <f t="shared" ref="AL1555:AL1562" si="5156">AL1556</f>
        <v>112.6</v>
      </c>
      <c r="AM1555" s="26">
        <f t="shared" ref="AM1555:AM1562" si="5157">AM1556</f>
        <v>0</v>
      </c>
      <c r="AN1555" s="26">
        <f t="shared" ref="AN1555:AN1562" si="5158">AN1556</f>
        <v>0</v>
      </c>
      <c r="AO1555" s="45">
        <f t="shared" ref="AO1555:AO1562" si="5159">AO1556</f>
        <v>0</v>
      </c>
      <c r="AP1555" s="27">
        <f t="shared" ref="AP1555:AP1562" si="5160">AP1556</f>
        <v>112.7</v>
      </c>
      <c r="AQ1555" s="27">
        <f t="shared" ref="AQ1555:AQ1562" si="5161">AQ1556</f>
        <v>0</v>
      </c>
      <c r="AR1555" s="27">
        <f t="shared" ref="AR1555:AR1562" si="5162">AR1556</f>
        <v>0</v>
      </c>
      <c r="AS1555" s="27">
        <f t="shared" ref="AS1555:AS1562" si="5163">AS1556</f>
        <v>0</v>
      </c>
      <c r="AT1555" s="27">
        <f t="shared" ref="AT1555:AT1562" si="5164">AT1556</f>
        <v>0</v>
      </c>
      <c r="AU1555" s="27">
        <f t="shared" si="5011"/>
        <v>112.7</v>
      </c>
      <c r="AV1555" s="27">
        <f t="shared" si="5012"/>
        <v>0</v>
      </c>
      <c r="AW1555" s="27">
        <f t="shared" si="5013"/>
        <v>112.69999999999999</v>
      </c>
      <c r="AX1555" s="27">
        <f t="shared" si="5014"/>
        <v>90.8</v>
      </c>
      <c r="AY1555" s="27">
        <f t="shared" si="5015"/>
        <v>90.8</v>
      </c>
      <c r="AZ1555" s="27">
        <f t="shared" si="5145"/>
        <v>0</v>
      </c>
      <c r="BA1555" s="28">
        <f t="shared" si="5016"/>
        <v>100</v>
      </c>
      <c r="BB1555" s="20"/>
    </row>
    <row r="1556" spans="2:54" s="30" customFormat="1" ht="31.2" x14ac:dyDescent="0.3">
      <c r="B1556" s="31" t="s">
        <v>566</v>
      </c>
      <c r="C1556" s="31" t="s">
        <v>118</v>
      </c>
      <c r="D1556" s="31" t="s">
        <v>94</v>
      </c>
      <c r="E1556" s="29" t="str">
        <f t="shared" si="5008"/>
        <v>0603</v>
      </c>
      <c r="F1556" s="31"/>
      <c r="G1556" s="29"/>
      <c r="H1556" s="32" t="s">
        <v>230</v>
      </c>
      <c r="I1556" s="33">
        <f t="shared" si="5110"/>
        <v>90.8</v>
      </c>
      <c r="J1556" s="33">
        <f t="shared" si="5111"/>
        <v>90.8</v>
      </c>
      <c r="K1556" s="33">
        <f t="shared" si="5112"/>
        <v>90.8</v>
      </c>
      <c r="L1556" s="33">
        <f t="shared" si="5113"/>
        <v>0</v>
      </c>
      <c r="M1556" s="33">
        <f t="shared" si="5114"/>
        <v>0</v>
      </c>
      <c r="N1556" s="33">
        <f t="shared" si="5115"/>
        <v>0</v>
      </c>
      <c r="O1556" s="33">
        <f t="shared" si="5148"/>
        <v>0</v>
      </c>
      <c r="P1556" s="33">
        <f t="shared" si="5149"/>
        <v>21.9</v>
      </c>
      <c r="Q1556" s="33">
        <f t="shared" si="5118"/>
        <v>0</v>
      </c>
      <c r="R1556" s="33">
        <f t="shared" si="5119"/>
        <v>0</v>
      </c>
      <c r="S1556" s="33">
        <f t="shared" si="5120"/>
        <v>0</v>
      </c>
      <c r="T1556" s="33">
        <f t="shared" si="5007"/>
        <v>112.69999999999999</v>
      </c>
      <c r="U1556" s="33">
        <f t="shared" si="5052"/>
        <v>90.8</v>
      </c>
      <c r="V1556" s="33">
        <f t="shared" si="5053"/>
        <v>90.8</v>
      </c>
      <c r="W1556" s="33">
        <f t="shared" si="5121"/>
        <v>0</v>
      </c>
      <c r="X1556" s="33">
        <f t="shared" si="5122"/>
        <v>0</v>
      </c>
      <c r="Y1556" s="33">
        <f t="shared" si="5123"/>
        <v>0</v>
      </c>
      <c r="Z1556" s="33">
        <f t="shared" si="5124"/>
        <v>0</v>
      </c>
      <c r="AA1556" s="33">
        <f t="shared" si="5125"/>
        <v>0</v>
      </c>
      <c r="AB1556" s="33">
        <f t="shared" si="5126"/>
        <v>0</v>
      </c>
      <c r="AC1556" s="33">
        <f t="shared" si="5127"/>
        <v>0</v>
      </c>
      <c r="AD1556" s="33">
        <f t="shared" si="5128"/>
        <v>0</v>
      </c>
      <c r="AE1556" s="33">
        <f t="shared" si="5129"/>
        <v>0</v>
      </c>
      <c r="AF1556" s="34">
        <f t="shared" si="5150"/>
        <v>112.6</v>
      </c>
      <c r="AG1556" s="34">
        <f t="shared" si="5151"/>
        <v>0</v>
      </c>
      <c r="AH1556" s="34">
        <f t="shared" si="5152"/>
        <v>0</v>
      </c>
      <c r="AI1556" s="34">
        <f t="shared" si="5153"/>
        <v>0</v>
      </c>
      <c r="AJ1556" s="34">
        <f t="shared" si="5154"/>
        <v>0</v>
      </c>
      <c r="AK1556" s="34">
        <f t="shared" si="5155"/>
        <v>0</v>
      </c>
      <c r="AL1556" s="34">
        <f t="shared" si="5156"/>
        <v>112.6</v>
      </c>
      <c r="AM1556" s="34">
        <f t="shared" si="5157"/>
        <v>0</v>
      </c>
      <c r="AN1556" s="34">
        <f t="shared" si="5158"/>
        <v>0</v>
      </c>
      <c r="AO1556" s="36">
        <f t="shared" si="5159"/>
        <v>0</v>
      </c>
      <c r="AP1556" s="36">
        <f t="shared" si="5160"/>
        <v>112.7</v>
      </c>
      <c r="AQ1556" s="36">
        <f t="shared" si="5161"/>
        <v>0</v>
      </c>
      <c r="AR1556" s="36">
        <f t="shared" si="5162"/>
        <v>0</v>
      </c>
      <c r="AS1556" s="36">
        <f t="shared" si="5163"/>
        <v>0</v>
      </c>
      <c r="AT1556" s="36">
        <f t="shared" si="5164"/>
        <v>0</v>
      </c>
      <c r="AU1556" s="36">
        <f t="shared" si="5011"/>
        <v>112.7</v>
      </c>
      <c r="AV1556" s="36">
        <f t="shared" si="5012"/>
        <v>0</v>
      </c>
      <c r="AW1556" s="36">
        <f t="shared" si="5013"/>
        <v>112.69999999999999</v>
      </c>
      <c r="AX1556" s="36">
        <f t="shared" si="5014"/>
        <v>90.8</v>
      </c>
      <c r="AY1556" s="36">
        <f t="shared" si="5015"/>
        <v>90.8</v>
      </c>
      <c r="AZ1556" s="36">
        <f t="shared" si="5145"/>
        <v>0</v>
      </c>
      <c r="BA1556" s="37">
        <f t="shared" si="5016"/>
        <v>100</v>
      </c>
      <c r="BB1556" s="20"/>
    </row>
    <row r="1557" spans="2:54" ht="31.2" x14ac:dyDescent="0.3">
      <c r="B1557" s="38" t="s">
        <v>566</v>
      </c>
      <c r="C1557" s="38" t="s">
        <v>118</v>
      </c>
      <c r="D1557" s="38" t="s">
        <v>94</v>
      </c>
      <c r="E1557" s="39" t="str">
        <f t="shared" si="5008"/>
        <v>0603</v>
      </c>
      <c r="F1557" s="38" t="s">
        <v>177</v>
      </c>
      <c r="G1557" s="39"/>
      <c r="H1557" s="40" t="s">
        <v>178</v>
      </c>
      <c r="I1557" s="18">
        <f t="shared" si="5110"/>
        <v>90.8</v>
      </c>
      <c r="J1557" s="18">
        <f t="shared" si="5111"/>
        <v>90.8</v>
      </c>
      <c r="K1557" s="18">
        <f t="shared" si="5112"/>
        <v>90.8</v>
      </c>
      <c r="L1557" s="18">
        <f t="shared" si="5113"/>
        <v>0</v>
      </c>
      <c r="M1557" s="18">
        <f t="shared" si="5114"/>
        <v>0</v>
      </c>
      <c r="N1557" s="18">
        <f t="shared" si="5115"/>
        <v>0</v>
      </c>
      <c r="O1557" s="18">
        <f t="shared" si="5148"/>
        <v>0</v>
      </c>
      <c r="P1557" s="18">
        <f t="shared" si="5149"/>
        <v>21.9</v>
      </c>
      <c r="Q1557" s="18">
        <f t="shared" si="5118"/>
        <v>0</v>
      </c>
      <c r="R1557" s="18">
        <f t="shared" si="5119"/>
        <v>0</v>
      </c>
      <c r="S1557" s="18">
        <f t="shared" si="5120"/>
        <v>0</v>
      </c>
      <c r="T1557" s="18">
        <f t="shared" si="5007"/>
        <v>112.69999999999999</v>
      </c>
      <c r="U1557" s="18">
        <f t="shared" si="5052"/>
        <v>90.8</v>
      </c>
      <c r="V1557" s="18">
        <f t="shared" si="5053"/>
        <v>90.8</v>
      </c>
      <c r="W1557" s="18">
        <f t="shared" si="5121"/>
        <v>0</v>
      </c>
      <c r="X1557" s="18">
        <f t="shared" si="5122"/>
        <v>0</v>
      </c>
      <c r="Y1557" s="18">
        <f t="shared" si="5123"/>
        <v>0</v>
      </c>
      <c r="Z1557" s="18">
        <f t="shared" si="5124"/>
        <v>0</v>
      </c>
      <c r="AA1557" s="18">
        <f t="shared" si="5125"/>
        <v>0</v>
      </c>
      <c r="AB1557" s="18">
        <f t="shared" si="5126"/>
        <v>0</v>
      </c>
      <c r="AC1557" s="18">
        <f t="shared" si="5127"/>
        <v>0</v>
      </c>
      <c r="AD1557" s="18">
        <f t="shared" si="5128"/>
        <v>0</v>
      </c>
      <c r="AE1557" s="18">
        <f t="shared" si="5129"/>
        <v>0</v>
      </c>
      <c r="AF1557" s="41">
        <f t="shared" si="5150"/>
        <v>112.6</v>
      </c>
      <c r="AG1557" s="41">
        <f t="shared" si="5151"/>
        <v>0</v>
      </c>
      <c r="AH1557" s="41">
        <f t="shared" si="5152"/>
        <v>0</v>
      </c>
      <c r="AI1557" s="41">
        <f t="shared" si="5153"/>
        <v>0</v>
      </c>
      <c r="AJ1557" s="41">
        <f t="shared" si="5154"/>
        <v>0</v>
      </c>
      <c r="AK1557" s="41">
        <f t="shared" si="5155"/>
        <v>0</v>
      </c>
      <c r="AL1557" s="41">
        <f t="shared" si="5156"/>
        <v>112.6</v>
      </c>
      <c r="AM1557" s="41">
        <f t="shared" si="5157"/>
        <v>0</v>
      </c>
      <c r="AN1557" s="41">
        <f t="shared" si="5158"/>
        <v>0</v>
      </c>
      <c r="AO1557" s="14">
        <f t="shared" si="5159"/>
        <v>0</v>
      </c>
      <c r="AP1557" s="42">
        <f t="shared" si="5160"/>
        <v>112.7</v>
      </c>
      <c r="AQ1557" s="42">
        <f t="shared" si="5161"/>
        <v>0</v>
      </c>
      <c r="AR1557" s="42">
        <f t="shared" si="5162"/>
        <v>0</v>
      </c>
      <c r="AS1557" s="42">
        <f t="shared" si="5163"/>
        <v>0</v>
      </c>
      <c r="AT1557" s="42">
        <f t="shared" si="5164"/>
        <v>0</v>
      </c>
      <c r="AU1557" s="42">
        <f t="shared" si="5011"/>
        <v>112.7</v>
      </c>
      <c r="AV1557" s="42">
        <f t="shared" si="5012"/>
        <v>0</v>
      </c>
      <c r="AW1557" s="42">
        <f t="shared" si="5013"/>
        <v>112.69999999999999</v>
      </c>
      <c r="AX1557" s="42">
        <f t="shared" si="5014"/>
        <v>90.8</v>
      </c>
      <c r="AY1557" s="42">
        <f t="shared" si="5015"/>
        <v>90.8</v>
      </c>
      <c r="AZ1557" s="42">
        <f t="shared" si="5145"/>
        <v>0</v>
      </c>
      <c r="BA1557" s="43">
        <f t="shared" si="5016"/>
        <v>100</v>
      </c>
      <c r="BB1557" s="20"/>
    </row>
    <row r="1558" spans="2:54" x14ac:dyDescent="0.3">
      <c r="B1558" s="38" t="s">
        <v>566</v>
      </c>
      <c r="C1558" s="38" t="s">
        <v>118</v>
      </c>
      <c r="D1558" s="38" t="s">
        <v>94</v>
      </c>
      <c r="E1558" s="39" t="str">
        <f t="shared" si="5008"/>
        <v>0603</v>
      </c>
      <c r="F1558" s="38" t="s">
        <v>179</v>
      </c>
      <c r="G1558" s="39"/>
      <c r="H1558" s="40" t="s">
        <v>49</v>
      </c>
      <c r="I1558" s="18">
        <f t="shared" si="5110"/>
        <v>90.8</v>
      </c>
      <c r="J1558" s="18">
        <f t="shared" si="5111"/>
        <v>90.8</v>
      </c>
      <c r="K1558" s="18">
        <f t="shared" si="5112"/>
        <v>90.8</v>
      </c>
      <c r="L1558" s="18">
        <f t="shared" si="5113"/>
        <v>0</v>
      </c>
      <c r="M1558" s="18">
        <f t="shared" si="5114"/>
        <v>0</v>
      </c>
      <c r="N1558" s="18">
        <f t="shared" si="5115"/>
        <v>0</v>
      </c>
      <c r="O1558" s="18">
        <f t="shared" si="5148"/>
        <v>0</v>
      </c>
      <c r="P1558" s="18">
        <f t="shared" si="5149"/>
        <v>21.9</v>
      </c>
      <c r="Q1558" s="18">
        <f t="shared" si="5118"/>
        <v>0</v>
      </c>
      <c r="R1558" s="18">
        <f t="shared" si="5119"/>
        <v>0</v>
      </c>
      <c r="S1558" s="18">
        <f t="shared" si="5120"/>
        <v>0</v>
      </c>
      <c r="T1558" s="18">
        <f t="shared" si="5007"/>
        <v>112.69999999999999</v>
      </c>
      <c r="U1558" s="18">
        <f t="shared" si="5052"/>
        <v>90.8</v>
      </c>
      <c r="V1558" s="18">
        <f t="shared" si="5053"/>
        <v>90.8</v>
      </c>
      <c r="W1558" s="18">
        <f t="shared" si="5121"/>
        <v>0</v>
      </c>
      <c r="X1558" s="18">
        <f t="shared" si="5122"/>
        <v>0</v>
      </c>
      <c r="Y1558" s="18">
        <f t="shared" si="5123"/>
        <v>0</v>
      </c>
      <c r="Z1558" s="18">
        <f t="shared" si="5124"/>
        <v>0</v>
      </c>
      <c r="AA1558" s="18">
        <f t="shared" si="5125"/>
        <v>0</v>
      </c>
      <c r="AB1558" s="18">
        <f t="shared" si="5126"/>
        <v>0</v>
      </c>
      <c r="AC1558" s="18">
        <f t="shared" si="5127"/>
        <v>0</v>
      </c>
      <c r="AD1558" s="18">
        <f t="shared" si="5128"/>
        <v>0</v>
      </c>
      <c r="AE1558" s="18">
        <f t="shared" si="5129"/>
        <v>0</v>
      </c>
      <c r="AF1558" s="41">
        <f t="shared" si="5150"/>
        <v>112.6</v>
      </c>
      <c r="AG1558" s="41">
        <f t="shared" si="5151"/>
        <v>0</v>
      </c>
      <c r="AH1558" s="41">
        <f t="shared" si="5152"/>
        <v>0</v>
      </c>
      <c r="AI1558" s="41">
        <f t="shared" si="5153"/>
        <v>0</v>
      </c>
      <c r="AJ1558" s="41">
        <f t="shared" si="5154"/>
        <v>0</v>
      </c>
      <c r="AK1558" s="41">
        <f t="shared" si="5155"/>
        <v>0</v>
      </c>
      <c r="AL1558" s="41">
        <f t="shared" si="5156"/>
        <v>112.6</v>
      </c>
      <c r="AM1558" s="41">
        <f t="shared" si="5157"/>
        <v>0</v>
      </c>
      <c r="AN1558" s="41">
        <f t="shared" si="5158"/>
        <v>0</v>
      </c>
      <c r="AO1558" s="42">
        <f t="shared" si="5159"/>
        <v>0</v>
      </c>
      <c r="AP1558" s="42">
        <f t="shared" si="5160"/>
        <v>112.7</v>
      </c>
      <c r="AQ1558" s="42">
        <f t="shared" si="5161"/>
        <v>0</v>
      </c>
      <c r="AR1558" s="42">
        <f t="shared" si="5162"/>
        <v>0</v>
      </c>
      <c r="AS1558" s="42">
        <f t="shared" si="5163"/>
        <v>0</v>
      </c>
      <c r="AT1558" s="42">
        <f t="shared" si="5164"/>
        <v>0</v>
      </c>
      <c r="AU1558" s="42">
        <f t="shared" si="5011"/>
        <v>112.7</v>
      </c>
      <c r="AV1558" s="42">
        <f t="shared" si="5012"/>
        <v>0</v>
      </c>
      <c r="AW1558" s="42">
        <f t="shared" si="5013"/>
        <v>112.69999999999999</v>
      </c>
      <c r="AX1558" s="42">
        <f t="shared" si="5014"/>
        <v>90.8</v>
      </c>
      <c r="AY1558" s="42">
        <f t="shared" si="5015"/>
        <v>90.8</v>
      </c>
      <c r="AZ1558" s="42">
        <f t="shared" si="5145"/>
        <v>0</v>
      </c>
      <c r="BA1558" s="43">
        <f t="shared" si="5016"/>
        <v>100</v>
      </c>
      <c r="BB1558" s="20"/>
    </row>
    <row r="1559" spans="2:54" ht="46.8" x14ac:dyDescent="0.3">
      <c r="B1559" s="38" t="s">
        <v>566</v>
      </c>
      <c r="C1559" s="38" t="s">
        <v>118</v>
      </c>
      <c r="D1559" s="38" t="s">
        <v>94</v>
      </c>
      <c r="E1559" s="39" t="str">
        <f t="shared" si="5008"/>
        <v>0603</v>
      </c>
      <c r="F1559" s="38" t="s">
        <v>215</v>
      </c>
      <c r="G1559" s="39"/>
      <c r="H1559" s="40" t="s">
        <v>216</v>
      </c>
      <c r="I1559" s="18">
        <f t="shared" si="5110"/>
        <v>90.8</v>
      </c>
      <c r="J1559" s="18">
        <f t="shared" si="5111"/>
        <v>90.8</v>
      </c>
      <c r="K1559" s="18">
        <f t="shared" si="5112"/>
        <v>90.8</v>
      </c>
      <c r="L1559" s="18">
        <f t="shared" si="5113"/>
        <v>0</v>
      </c>
      <c r="M1559" s="18">
        <f t="shared" si="5114"/>
        <v>0</v>
      </c>
      <c r="N1559" s="18">
        <f t="shared" si="5115"/>
        <v>0</v>
      </c>
      <c r="O1559" s="18">
        <f t="shared" si="5148"/>
        <v>0</v>
      </c>
      <c r="P1559" s="18">
        <f t="shared" si="5149"/>
        <v>21.9</v>
      </c>
      <c r="Q1559" s="18">
        <f t="shared" si="5118"/>
        <v>0</v>
      </c>
      <c r="R1559" s="18">
        <f t="shared" si="5119"/>
        <v>0</v>
      </c>
      <c r="S1559" s="18">
        <f t="shared" si="5120"/>
        <v>0</v>
      </c>
      <c r="T1559" s="18">
        <f t="shared" si="5007"/>
        <v>112.69999999999999</v>
      </c>
      <c r="U1559" s="18">
        <f t="shared" si="5052"/>
        <v>90.8</v>
      </c>
      <c r="V1559" s="18">
        <f t="shared" si="5053"/>
        <v>90.8</v>
      </c>
      <c r="W1559" s="18">
        <f t="shared" si="5121"/>
        <v>0</v>
      </c>
      <c r="X1559" s="18">
        <f t="shared" si="5122"/>
        <v>0</v>
      </c>
      <c r="Y1559" s="18">
        <f t="shared" si="5123"/>
        <v>0</v>
      </c>
      <c r="Z1559" s="18">
        <f t="shared" si="5124"/>
        <v>0</v>
      </c>
      <c r="AA1559" s="18">
        <f t="shared" si="5125"/>
        <v>0</v>
      </c>
      <c r="AB1559" s="18">
        <f t="shared" si="5126"/>
        <v>0</v>
      </c>
      <c r="AC1559" s="18">
        <f t="shared" si="5127"/>
        <v>0</v>
      </c>
      <c r="AD1559" s="18">
        <f t="shared" si="5128"/>
        <v>0</v>
      </c>
      <c r="AE1559" s="18">
        <f t="shared" si="5129"/>
        <v>0</v>
      </c>
      <c r="AF1559" s="41">
        <f t="shared" si="5150"/>
        <v>112.6</v>
      </c>
      <c r="AG1559" s="41">
        <f t="shared" si="5151"/>
        <v>0</v>
      </c>
      <c r="AH1559" s="41">
        <f t="shared" si="5152"/>
        <v>0</v>
      </c>
      <c r="AI1559" s="41">
        <f t="shared" si="5153"/>
        <v>0</v>
      </c>
      <c r="AJ1559" s="41">
        <f t="shared" si="5154"/>
        <v>0</v>
      </c>
      <c r="AK1559" s="41">
        <f t="shared" si="5155"/>
        <v>0</v>
      </c>
      <c r="AL1559" s="41">
        <f t="shared" si="5156"/>
        <v>112.6</v>
      </c>
      <c r="AM1559" s="41">
        <f t="shared" si="5157"/>
        <v>0</v>
      </c>
      <c r="AN1559" s="41">
        <f t="shared" si="5158"/>
        <v>0</v>
      </c>
      <c r="AO1559" s="14">
        <f t="shared" si="5159"/>
        <v>0</v>
      </c>
      <c r="AP1559" s="42">
        <f t="shared" si="5160"/>
        <v>112.7</v>
      </c>
      <c r="AQ1559" s="42">
        <f t="shared" si="5161"/>
        <v>0</v>
      </c>
      <c r="AR1559" s="42">
        <f t="shared" si="5162"/>
        <v>0</v>
      </c>
      <c r="AS1559" s="42">
        <f t="shared" si="5163"/>
        <v>0</v>
      </c>
      <c r="AT1559" s="42">
        <f t="shared" si="5164"/>
        <v>0</v>
      </c>
      <c r="AU1559" s="42">
        <f t="shared" si="5011"/>
        <v>112.7</v>
      </c>
      <c r="AV1559" s="42">
        <f t="shared" si="5012"/>
        <v>0</v>
      </c>
      <c r="AW1559" s="42">
        <f t="shared" si="5013"/>
        <v>112.69999999999999</v>
      </c>
      <c r="AX1559" s="42">
        <f t="shared" si="5014"/>
        <v>90.8</v>
      </c>
      <c r="AY1559" s="42">
        <f t="shared" si="5015"/>
        <v>90.8</v>
      </c>
      <c r="AZ1559" s="42">
        <f t="shared" si="5145"/>
        <v>0</v>
      </c>
      <c r="BA1559" s="43">
        <f t="shared" si="5016"/>
        <v>100</v>
      </c>
      <c r="BB1559" s="20"/>
    </row>
    <row r="1560" spans="2:54" x14ac:dyDescent="0.3">
      <c r="B1560" s="38" t="s">
        <v>566</v>
      </c>
      <c r="C1560" s="38" t="s">
        <v>118</v>
      </c>
      <c r="D1560" s="38" t="s">
        <v>94</v>
      </c>
      <c r="E1560" s="39" t="str">
        <f t="shared" si="5008"/>
        <v>0603</v>
      </c>
      <c r="F1560" s="38" t="s">
        <v>231</v>
      </c>
      <c r="G1560" s="39"/>
      <c r="H1560" s="40" t="s">
        <v>232</v>
      </c>
      <c r="I1560" s="18">
        <f t="shared" si="5110"/>
        <v>90.8</v>
      </c>
      <c r="J1560" s="18">
        <f t="shared" si="5111"/>
        <v>90.8</v>
      </c>
      <c r="K1560" s="18">
        <f t="shared" si="5112"/>
        <v>90.8</v>
      </c>
      <c r="L1560" s="18">
        <f t="shared" si="5113"/>
        <v>0</v>
      </c>
      <c r="M1560" s="18">
        <f t="shared" si="5114"/>
        <v>0</v>
      </c>
      <c r="N1560" s="18">
        <f t="shared" si="5115"/>
        <v>0</v>
      </c>
      <c r="O1560" s="18">
        <f t="shared" si="5148"/>
        <v>0</v>
      </c>
      <c r="P1560" s="18">
        <f t="shared" si="5149"/>
        <v>21.9</v>
      </c>
      <c r="Q1560" s="18">
        <f t="shared" si="5118"/>
        <v>0</v>
      </c>
      <c r="R1560" s="18">
        <f t="shared" si="5119"/>
        <v>0</v>
      </c>
      <c r="S1560" s="18">
        <f t="shared" si="5120"/>
        <v>0</v>
      </c>
      <c r="T1560" s="18">
        <f t="shared" si="5007"/>
        <v>112.69999999999999</v>
      </c>
      <c r="U1560" s="18">
        <f t="shared" si="5052"/>
        <v>90.8</v>
      </c>
      <c r="V1560" s="18">
        <f t="shared" si="5053"/>
        <v>90.8</v>
      </c>
      <c r="W1560" s="18">
        <f t="shared" si="5121"/>
        <v>0</v>
      </c>
      <c r="X1560" s="18">
        <f t="shared" si="5122"/>
        <v>0</v>
      </c>
      <c r="Y1560" s="18">
        <f t="shared" si="5123"/>
        <v>0</v>
      </c>
      <c r="Z1560" s="18">
        <f t="shared" si="5124"/>
        <v>0</v>
      </c>
      <c r="AA1560" s="18">
        <f t="shared" si="5125"/>
        <v>0</v>
      </c>
      <c r="AB1560" s="18">
        <f t="shared" si="5126"/>
        <v>0</v>
      </c>
      <c r="AC1560" s="18">
        <f t="shared" si="5127"/>
        <v>0</v>
      </c>
      <c r="AD1560" s="18">
        <f t="shared" si="5128"/>
        <v>0</v>
      </c>
      <c r="AE1560" s="18">
        <f t="shared" si="5129"/>
        <v>0</v>
      </c>
      <c r="AF1560" s="41">
        <f t="shared" si="5150"/>
        <v>112.6</v>
      </c>
      <c r="AG1560" s="41">
        <f t="shared" si="5151"/>
        <v>0</v>
      </c>
      <c r="AH1560" s="41">
        <f t="shared" si="5152"/>
        <v>0</v>
      </c>
      <c r="AI1560" s="41">
        <f t="shared" si="5153"/>
        <v>0</v>
      </c>
      <c r="AJ1560" s="41">
        <f t="shared" si="5154"/>
        <v>0</v>
      </c>
      <c r="AK1560" s="41">
        <f t="shared" si="5155"/>
        <v>0</v>
      </c>
      <c r="AL1560" s="41">
        <f t="shared" si="5156"/>
        <v>112.6</v>
      </c>
      <c r="AM1560" s="41">
        <f t="shared" si="5157"/>
        <v>0</v>
      </c>
      <c r="AN1560" s="41">
        <f t="shared" si="5158"/>
        <v>0</v>
      </c>
      <c r="AO1560" s="42">
        <f t="shared" si="5159"/>
        <v>0</v>
      </c>
      <c r="AP1560" s="42">
        <f t="shared" si="5160"/>
        <v>112.7</v>
      </c>
      <c r="AQ1560" s="42">
        <f t="shared" si="5161"/>
        <v>0</v>
      </c>
      <c r="AR1560" s="42">
        <f t="shared" si="5162"/>
        <v>0</v>
      </c>
      <c r="AS1560" s="42">
        <f t="shared" si="5163"/>
        <v>0</v>
      </c>
      <c r="AT1560" s="42">
        <f t="shared" si="5164"/>
        <v>0</v>
      </c>
      <c r="AU1560" s="42">
        <f t="shared" si="5011"/>
        <v>112.7</v>
      </c>
      <c r="AV1560" s="42">
        <f t="shared" si="5012"/>
        <v>0</v>
      </c>
      <c r="AW1560" s="42">
        <f t="shared" si="5013"/>
        <v>112.69999999999999</v>
      </c>
      <c r="AX1560" s="42">
        <f t="shared" si="5014"/>
        <v>90.8</v>
      </c>
      <c r="AY1560" s="42">
        <f t="shared" si="5015"/>
        <v>90.8</v>
      </c>
      <c r="AZ1560" s="42">
        <f t="shared" si="5145"/>
        <v>0</v>
      </c>
      <c r="BA1560" s="43">
        <f t="shared" si="5016"/>
        <v>100</v>
      </c>
      <c r="BB1560" s="20"/>
    </row>
    <row r="1561" spans="2:54" ht="31.2" x14ac:dyDescent="0.3">
      <c r="B1561" s="38" t="s">
        <v>566</v>
      </c>
      <c r="C1561" s="38" t="s">
        <v>118</v>
      </c>
      <c r="D1561" s="38" t="s">
        <v>94</v>
      </c>
      <c r="E1561" s="39" t="str">
        <f t="shared" si="5008"/>
        <v>0603</v>
      </c>
      <c r="F1561" s="38" t="s">
        <v>231</v>
      </c>
      <c r="G1561" s="38" t="s">
        <v>54</v>
      </c>
      <c r="H1561" s="40" t="s">
        <v>55</v>
      </c>
      <c r="I1561" s="18">
        <v>90.8</v>
      </c>
      <c r="J1561" s="18">
        <v>90.8</v>
      </c>
      <c r="K1561" s="18">
        <v>90.8</v>
      </c>
      <c r="L1561" s="18"/>
      <c r="M1561" s="18"/>
      <c r="N1561" s="18"/>
      <c r="O1561" s="18">
        <v>0</v>
      </c>
      <c r="P1561" s="18">
        <v>21.9</v>
      </c>
      <c r="Q1561" s="18">
        <v>0</v>
      </c>
      <c r="R1561" s="18">
        <v>0</v>
      </c>
      <c r="S1561" s="18"/>
      <c r="T1561" s="18">
        <f t="shared" si="5007"/>
        <v>112.69999999999999</v>
      </c>
      <c r="U1561" s="18">
        <f t="shared" si="5052"/>
        <v>90.8</v>
      </c>
      <c r="V1561" s="18">
        <f t="shared" si="5053"/>
        <v>90.8</v>
      </c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41">
        <v>112.6</v>
      </c>
      <c r="AG1561" s="41"/>
      <c r="AH1561" s="41">
        <v>0</v>
      </c>
      <c r="AI1561" s="41">
        <v>0</v>
      </c>
      <c r="AJ1561" s="41">
        <v>0</v>
      </c>
      <c r="AK1561" s="41">
        <v>0</v>
      </c>
      <c r="AL1561" s="41">
        <v>112.6</v>
      </c>
      <c r="AM1561" s="41">
        <v>0</v>
      </c>
      <c r="AN1561" s="41">
        <v>0</v>
      </c>
      <c r="AO1561" s="14">
        <v>0</v>
      </c>
      <c r="AP1561" s="42">
        <v>112.7</v>
      </c>
      <c r="AQ1561" s="42">
        <v>0</v>
      </c>
      <c r="AR1561" s="42">
        <v>0</v>
      </c>
      <c r="AS1561" s="42">
        <v>0</v>
      </c>
      <c r="AT1561" s="42">
        <v>0</v>
      </c>
      <c r="AU1561" s="42">
        <f t="shared" si="5011"/>
        <v>112.7</v>
      </c>
      <c r="AV1561" s="42">
        <f t="shared" si="5012"/>
        <v>0</v>
      </c>
      <c r="AW1561" s="42">
        <f t="shared" si="5013"/>
        <v>112.69999999999999</v>
      </c>
      <c r="AX1561" s="42">
        <f t="shared" si="5014"/>
        <v>90.8</v>
      </c>
      <c r="AY1561" s="42">
        <f t="shared" si="5015"/>
        <v>90.8</v>
      </c>
      <c r="AZ1561" s="42"/>
      <c r="BA1561" s="43">
        <f t="shared" si="5016"/>
        <v>100</v>
      </c>
      <c r="BB1561" s="44"/>
    </row>
    <row r="1562" spans="2:54" s="21" customFormat="1" x14ac:dyDescent="0.3">
      <c r="B1562" s="22" t="s">
        <v>566</v>
      </c>
      <c r="C1562" s="22" t="s">
        <v>189</v>
      </c>
      <c r="D1562" s="22"/>
      <c r="E1562" s="23" t="str">
        <f t="shared" si="5008"/>
        <v>07</v>
      </c>
      <c r="F1562" s="22"/>
      <c r="G1562" s="22"/>
      <c r="H1562" s="24" t="s">
        <v>241</v>
      </c>
      <c r="I1562" s="25">
        <f t="shared" si="5110"/>
        <v>5401.1</v>
      </c>
      <c r="J1562" s="25">
        <f t="shared" si="5111"/>
        <v>5401.1</v>
      </c>
      <c r="K1562" s="25">
        <f t="shared" si="5112"/>
        <v>5401.1</v>
      </c>
      <c r="L1562" s="25">
        <f t="shared" si="5113"/>
        <v>0</v>
      </c>
      <c r="M1562" s="25">
        <f t="shared" si="5114"/>
        <v>0</v>
      </c>
      <c r="N1562" s="25">
        <f t="shared" si="5115"/>
        <v>0</v>
      </c>
      <c r="O1562" s="25">
        <f t="shared" si="5148"/>
        <v>0</v>
      </c>
      <c r="P1562" s="25">
        <f t="shared" si="5149"/>
        <v>0</v>
      </c>
      <c r="Q1562" s="25">
        <f t="shared" si="5118"/>
        <v>0</v>
      </c>
      <c r="R1562" s="25">
        <f t="shared" si="5119"/>
        <v>0</v>
      </c>
      <c r="S1562" s="25">
        <f t="shared" si="5120"/>
        <v>0</v>
      </c>
      <c r="T1562" s="25">
        <f t="shared" si="5007"/>
        <v>5401.1</v>
      </c>
      <c r="U1562" s="25">
        <f t="shared" si="5052"/>
        <v>5401.1</v>
      </c>
      <c r="V1562" s="25">
        <f t="shared" si="5053"/>
        <v>5401.1</v>
      </c>
      <c r="W1562" s="25">
        <f t="shared" si="5121"/>
        <v>0</v>
      </c>
      <c r="X1562" s="25">
        <f t="shared" si="5122"/>
        <v>0</v>
      </c>
      <c r="Y1562" s="25">
        <f t="shared" si="5123"/>
        <v>0</v>
      </c>
      <c r="Z1562" s="25">
        <f t="shared" si="5124"/>
        <v>0</v>
      </c>
      <c r="AA1562" s="25">
        <f t="shared" si="5125"/>
        <v>0</v>
      </c>
      <c r="AB1562" s="25">
        <f t="shared" si="5126"/>
        <v>0</v>
      </c>
      <c r="AC1562" s="25">
        <f t="shared" si="5127"/>
        <v>0</v>
      </c>
      <c r="AD1562" s="25">
        <f t="shared" si="5128"/>
        <v>0</v>
      </c>
      <c r="AE1562" s="25">
        <f t="shared" si="5129"/>
        <v>0</v>
      </c>
      <c r="AF1562" s="26">
        <f t="shared" si="5150"/>
        <v>5401.1</v>
      </c>
      <c r="AG1562" s="26">
        <f t="shared" si="5151"/>
        <v>0</v>
      </c>
      <c r="AH1562" s="26">
        <f t="shared" si="5152"/>
        <v>0</v>
      </c>
      <c r="AI1562" s="26">
        <f t="shared" si="5153"/>
        <v>0</v>
      </c>
      <c r="AJ1562" s="26">
        <f t="shared" si="5154"/>
        <v>0</v>
      </c>
      <c r="AK1562" s="26">
        <f t="shared" si="5155"/>
        <v>0</v>
      </c>
      <c r="AL1562" s="26">
        <f t="shared" si="5156"/>
        <v>5401.0609000000004</v>
      </c>
      <c r="AM1562" s="26">
        <f t="shared" si="5157"/>
        <v>0</v>
      </c>
      <c r="AN1562" s="26">
        <f t="shared" si="5158"/>
        <v>0</v>
      </c>
      <c r="AO1562" s="27">
        <f t="shared" si="5159"/>
        <v>4781.0609000000004</v>
      </c>
      <c r="AP1562" s="27">
        <f t="shared" si="5160"/>
        <v>5401.1</v>
      </c>
      <c r="AQ1562" s="27">
        <f t="shared" si="5161"/>
        <v>0</v>
      </c>
      <c r="AR1562" s="27">
        <f t="shared" si="5162"/>
        <v>0</v>
      </c>
      <c r="AS1562" s="27">
        <f t="shared" si="5163"/>
        <v>0</v>
      </c>
      <c r="AT1562" s="27">
        <f t="shared" si="5164"/>
        <v>0</v>
      </c>
      <c r="AU1562" s="27">
        <f t="shared" si="5011"/>
        <v>5401.1</v>
      </c>
      <c r="AV1562" s="27">
        <f t="shared" si="5012"/>
        <v>0</v>
      </c>
      <c r="AW1562" s="27">
        <f t="shared" si="5013"/>
        <v>5401.1</v>
      </c>
      <c r="AX1562" s="27">
        <f t="shared" si="5014"/>
        <v>5401.1</v>
      </c>
      <c r="AY1562" s="27">
        <f t="shared" si="5015"/>
        <v>5401.1</v>
      </c>
      <c r="AZ1562" s="27">
        <f t="shared" si="5145"/>
        <v>0</v>
      </c>
      <c r="BA1562" s="28">
        <f t="shared" si="5016"/>
        <v>99.999276073392465</v>
      </c>
      <c r="BB1562" s="20"/>
    </row>
    <row r="1563" spans="2:54" s="30" customFormat="1" x14ac:dyDescent="0.3">
      <c r="B1563" s="31" t="s">
        <v>566</v>
      </c>
      <c r="C1563" s="31" t="s">
        <v>189</v>
      </c>
      <c r="D1563" s="31" t="s">
        <v>189</v>
      </c>
      <c r="E1563" s="29" t="str">
        <f t="shared" si="5008"/>
        <v>0707</v>
      </c>
      <c r="F1563" s="31"/>
      <c r="G1563" s="31"/>
      <c r="H1563" s="32" t="s">
        <v>265</v>
      </c>
      <c r="I1563" s="33">
        <f t="shared" ref="I1563:S1563" si="5165">I1564+I1569</f>
        <v>5401.1</v>
      </c>
      <c r="J1563" s="33">
        <f t="shared" si="5165"/>
        <v>5401.1</v>
      </c>
      <c r="K1563" s="33">
        <f t="shared" si="5165"/>
        <v>5401.1</v>
      </c>
      <c r="L1563" s="33">
        <f t="shared" si="5165"/>
        <v>0</v>
      </c>
      <c r="M1563" s="33">
        <f t="shared" si="5165"/>
        <v>0</v>
      </c>
      <c r="N1563" s="33">
        <f t="shared" si="5165"/>
        <v>0</v>
      </c>
      <c r="O1563" s="33">
        <f t="shared" si="5165"/>
        <v>0</v>
      </c>
      <c r="P1563" s="33">
        <f t="shared" si="5165"/>
        <v>0</v>
      </c>
      <c r="Q1563" s="33">
        <f t="shared" si="5165"/>
        <v>0</v>
      </c>
      <c r="R1563" s="33">
        <f t="shared" si="5165"/>
        <v>0</v>
      </c>
      <c r="S1563" s="33">
        <f t="shared" si="5165"/>
        <v>0</v>
      </c>
      <c r="T1563" s="33">
        <f t="shared" si="5007"/>
        <v>5401.1</v>
      </c>
      <c r="U1563" s="33">
        <f t="shared" si="5052"/>
        <v>5401.1</v>
      </c>
      <c r="V1563" s="33">
        <f t="shared" si="5053"/>
        <v>5401.1</v>
      </c>
      <c r="W1563" s="33">
        <f t="shared" ref="W1563:AT1563" si="5166">W1564+W1569</f>
        <v>0</v>
      </c>
      <c r="X1563" s="33">
        <f t="shared" si="5166"/>
        <v>0</v>
      </c>
      <c r="Y1563" s="33">
        <f t="shared" si="5166"/>
        <v>0</v>
      </c>
      <c r="Z1563" s="33">
        <f t="shared" si="5166"/>
        <v>0</v>
      </c>
      <c r="AA1563" s="33">
        <f t="shared" si="5166"/>
        <v>0</v>
      </c>
      <c r="AB1563" s="33">
        <f t="shared" si="5166"/>
        <v>0</v>
      </c>
      <c r="AC1563" s="33">
        <f t="shared" si="5166"/>
        <v>0</v>
      </c>
      <c r="AD1563" s="33">
        <f t="shared" si="5166"/>
        <v>0</v>
      </c>
      <c r="AE1563" s="33">
        <f t="shared" si="5166"/>
        <v>0</v>
      </c>
      <c r="AF1563" s="34">
        <f t="shared" si="5166"/>
        <v>5401.1</v>
      </c>
      <c r="AG1563" s="34">
        <f t="shared" si="5166"/>
        <v>0</v>
      </c>
      <c r="AH1563" s="34">
        <f t="shared" si="5166"/>
        <v>0</v>
      </c>
      <c r="AI1563" s="34">
        <f t="shared" si="5166"/>
        <v>0</v>
      </c>
      <c r="AJ1563" s="34">
        <f t="shared" si="5166"/>
        <v>0</v>
      </c>
      <c r="AK1563" s="34">
        <f t="shared" si="5166"/>
        <v>0</v>
      </c>
      <c r="AL1563" s="34">
        <f t="shared" si="5166"/>
        <v>5401.0609000000004</v>
      </c>
      <c r="AM1563" s="34">
        <f t="shared" si="5166"/>
        <v>0</v>
      </c>
      <c r="AN1563" s="34">
        <f t="shared" si="5166"/>
        <v>0</v>
      </c>
      <c r="AO1563" s="35">
        <f t="shared" si="5166"/>
        <v>4781.0609000000004</v>
      </c>
      <c r="AP1563" s="36">
        <f t="shared" si="5166"/>
        <v>5401.1</v>
      </c>
      <c r="AQ1563" s="36">
        <f t="shared" si="5166"/>
        <v>0</v>
      </c>
      <c r="AR1563" s="36">
        <f t="shared" si="5166"/>
        <v>0</v>
      </c>
      <c r="AS1563" s="36">
        <f t="shared" si="5166"/>
        <v>0</v>
      </c>
      <c r="AT1563" s="36">
        <f t="shared" si="5166"/>
        <v>0</v>
      </c>
      <c r="AU1563" s="36">
        <f t="shared" si="5011"/>
        <v>5401.1</v>
      </c>
      <c r="AV1563" s="36">
        <f t="shared" si="5012"/>
        <v>0</v>
      </c>
      <c r="AW1563" s="36">
        <f t="shared" si="5013"/>
        <v>5401.1</v>
      </c>
      <c r="AX1563" s="36">
        <f t="shared" si="5014"/>
        <v>5401.1</v>
      </c>
      <c r="AY1563" s="36">
        <f t="shared" si="5015"/>
        <v>5401.1</v>
      </c>
      <c r="AZ1563" s="36">
        <f>AZ1564+AZ1569</f>
        <v>0</v>
      </c>
      <c r="BA1563" s="37">
        <f t="shared" si="5016"/>
        <v>99.999276073392465</v>
      </c>
      <c r="BB1563" s="20"/>
    </row>
    <row r="1564" spans="2:54" ht="31.2" x14ac:dyDescent="0.3">
      <c r="B1564" s="38" t="s">
        <v>566</v>
      </c>
      <c r="C1564" s="38" t="s">
        <v>189</v>
      </c>
      <c r="D1564" s="38" t="s">
        <v>189</v>
      </c>
      <c r="E1564" s="39" t="str">
        <f t="shared" si="5008"/>
        <v>0707</v>
      </c>
      <c r="F1564" s="38" t="s">
        <v>106</v>
      </c>
      <c r="G1564" s="39"/>
      <c r="H1564" s="40" t="s">
        <v>107</v>
      </c>
      <c r="I1564" s="18">
        <f t="shared" ref="I1564:I1592" si="5167">I1565</f>
        <v>4781.1000000000004</v>
      </c>
      <c r="J1564" s="18">
        <f t="shared" ref="J1564:J1592" si="5168">J1565</f>
        <v>4781.1000000000004</v>
      </c>
      <c r="K1564" s="18">
        <f t="shared" ref="K1564:K1592" si="5169">K1565</f>
        <v>4781.1000000000004</v>
      </c>
      <c r="L1564" s="18">
        <f t="shared" ref="L1564:L1592" si="5170">L1565</f>
        <v>0</v>
      </c>
      <c r="M1564" s="18">
        <f t="shared" ref="M1564:M1592" si="5171">M1565</f>
        <v>0</v>
      </c>
      <c r="N1564" s="18">
        <f t="shared" ref="N1564:N1592" si="5172">N1565</f>
        <v>0</v>
      </c>
      <c r="O1564" s="18">
        <f t="shared" ref="O1564:O1574" si="5173">O1565</f>
        <v>0</v>
      </c>
      <c r="P1564" s="18">
        <f t="shared" ref="P1564:P1574" si="5174">P1565</f>
        <v>0</v>
      </c>
      <c r="Q1564" s="18">
        <f t="shared" ref="Q1564:Q1574" si="5175">Q1565</f>
        <v>0</v>
      </c>
      <c r="R1564" s="18">
        <f t="shared" ref="R1564:R1574" si="5176">R1565</f>
        <v>0</v>
      </c>
      <c r="S1564" s="18">
        <f t="shared" ref="S1564:S1574" si="5177">S1565</f>
        <v>0</v>
      </c>
      <c r="T1564" s="18">
        <f t="shared" si="5007"/>
        <v>4781.1000000000004</v>
      </c>
      <c r="U1564" s="18">
        <f t="shared" si="5052"/>
        <v>4781.1000000000004</v>
      </c>
      <c r="V1564" s="18">
        <f t="shared" si="5053"/>
        <v>4781.1000000000004</v>
      </c>
      <c r="W1564" s="18">
        <f t="shared" ref="W1564:W1574" si="5178">W1565</f>
        <v>0</v>
      </c>
      <c r="X1564" s="18">
        <f t="shared" ref="X1564:X1574" si="5179">X1565</f>
        <v>0</v>
      </c>
      <c r="Y1564" s="18">
        <f t="shared" ref="Y1564:Y1574" si="5180">Y1565</f>
        <v>0</v>
      </c>
      <c r="Z1564" s="18">
        <f t="shared" ref="Z1564:Z1574" si="5181">Z1565</f>
        <v>0</v>
      </c>
      <c r="AA1564" s="18">
        <f t="shared" ref="AA1564:AA1574" si="5182">AA1565</f>
        <v>0</v>
      </c>
      <c r="AB1564" s="18">
        <f t="shared" ref="AB1564:AB1574" si="5183">AB1565</f>
        <v>0</v>
      </c>
      <c r="AC1564" s="18">
        <f t="shared" ref="AC1564:AC1574" si="5184">AC1565</f>
        <v>0</v>
      </c>
      <c r="AD1564" s="18">
        <f t="shared" ref="AD1564:AD1574" si="5185">AD1565</f>
        <v>0</v>
      </c>
      <c r="AE1564" s="18">
        <f t="shared" ref="AE1564:AE1574" si="5186">AE1565</f>
        <v>0</v>
      </c>
      <c r="AF1564" s="41">
        <f t="shared" ref="AF1564:AF1574" si="5187">AF1565</f>
        <v>4781.1000000000004</v>
      </c>
      <c r="AG1564" s="41">
        <f t="shared" ref="AG1564:AG1574" si="5188">AG1565</f>
        <v>0</v>
      </c>
      <c r="AH1564" s="41">
        <f t="shared" ref="AH1564:AH1574" si="5189">AH1565</f>
        <v>0</v>
      </c>
      <c r="AI1564" s="41">
        <f t="shared" ref="AI1564:AI1574" si="5190">AI1565</f>
        <v>0</v>
      </c>
      <c r="AJ1564" s="41">
        <f t="shared" ref="AJ1564:AJ1574" si="5191">AJ1565</f>
        <v>0</v>
      </c>
      <c r="AK1564" s="41">
        <f t="shared" ref="AK1564:AK1574" si="5192">AK1565</f>
        <v>0</v>
      </c>
      <c r="AL1564" s="41">
        <f t="shared" ref="AL1564:AL1574" si="5193">AL1565</f>
        <v>4781.0609000000004</v>
      </c>
      <c r="AM1564" s="41">
        <f t="shared" ref="AM1564:AM1574" si="5194">AM1565</f>
        <v>0</v>
      </c>
      <c r="AN1564" s="41">
        <f t="shared" ref="AN1564:AN1574" si="5195">AN1565</f>
        <v>0</v>
      </c>
      <c r="AO1564" s="42">
        <f t="shared" ref="AO1564:AO1574" si="5196">AO1565</f>
        <v>4781.0609000000004</v>
      </c>
      <c r="AP1564" s="42">
        <f t="shared" ref="AP1564:AP1574" si="5197">AP1565</f>
        <v>4781.1000000000004</v>
      </c>
      <c r="AQ1564" s="42">
        <f t="shared" ref="AQ1564:AQ1574" si="5198">AQ1565</f>
        <v>0</v>
      </c>
      <c r="AR1564" s="42">
        <f t="shared" ref="AR1564:AR1574" si="5199">AR1565</f>
        <v>0</v>
      </c>
      <c r="AS1564" s="42">
        <f t="shared" ref="AS1564:AS1574" si="5200">AS1565</f>
        <v>0</v>
      </c>
      <c r="AT1564" s="42">
        <f t="shared" ref="AT1564:AT1574" si="5201">AT1565</f>
        <v>0</v>
      </c>
      <c r="AU1564" s="42">
        <f t="shared" si="5011"/>
        <v>4781.1000000000004</v>
      </c>
      <c r="AV1564" s="42">
        <f t="shared" si="5012"/>
        <v>0</v>
      </c>
      <c r="AW1564" s="42">
        <f t="shared" si="5013"/>
        <v>4781.1000000000004</v>
      </c>
      <c r="AX1564" s="42">
        <f t="shared" si="5014"/>
        <v>4781.1000000000004</v>
      </c>
      <c r="AY1564" s="42">
        <f t="shared" si="5015"/>
        <v>4781.1000000000004</v>
      </c>
      <c r="AZ1564" s="42">
        <f t="shared" ref="AZ1564:AZ1574" si="5202">AZ1565</f>
        <v>0</v>
      </c>
      <c r="BA1564" s="43">
        <f t="shared" si="5016"/>
        <v>99.999182196565656</v>
      </c>
      <c r="BB1564" s="20"/>
    </row>
    <row r="1565" spans="2:54" x14ac:dyDescent="0.3">
      <c r="B1565" s="38" t="s">
        <v>566</v>
      </c>
      <c r="C1565" s="38" t="s">
        <v>189</v>
      </c>
      <c r="D1565" s="38" t="s">
        <v>189</v>
      </c>
      <c r="E1565" s="39" t="str">
        <f t="shared" si="5008"/>
        <v>0707</v>
      </c>
      <c r="F1565" s="38" t="s">
        <v>164</v>
      </c>
      <c r="G1565" s="39"/>
      <c r="H1565" s="40" t="s">
        <v>49</v>
      </c>
      <c r="I1565" s="18">
        <f t="shared" si="5167"/>
        <v>4781.1000000000004</v>
      </c>
      <c r="J1565" s="18">
        <f t="shared" si="5168"/>
        <v>4781.1000000000004</v>
      </c>
      <c r="K1565" s="18">
        <f t="shared" si="5169"/>
        <v>4781.1000000000004</v>
      </c>
      <c r="L1565" s="18">
        <f t="shared" si="5170"/>
        <v>0</v>
      </c>
      <c r="M1565" s="18">
        <f t="shared" si="5171"/>
        <v>0</v>
      </c>
      <c r="N1565" s="18">
        <f t="shared" si="5172"/>
        <v>0</v>
      </c>
      <c r="O1565" s="18">
        <f t="shared" si="5173"/>
        <v>0</v>
      </c>
      <c r="P1565" s="18">
        <f t="shared" si="5174"/>
        <v>0</v>
      </c>
      <c r="Q1565" s="18">
        <f t="shared" si="5175"/>
        <v>0</v>
      </c>
      <c r="R1565" s="18">
        <f t="shared" si="5176"/>
        <v>0</v>
      </c>
      <c r="S1565" s="18">
        <f t="shared" si="5177"/>
        <v>0</v>
      </c>
      <c r="T1565" s="18">
        <f t="shared" si="5007"/>
        <v>4781.1000000000004</v>
      </c>
      <c r="U1565" s="18">
        <f t="shared" si="5052"/>
        <v>4781.1000000000004</v>
      </c>
      <c r="V1565" s="18">
        <f t="shared" si="5053"/>
        <v>4781.1000000000004</v>
      </c>
      <c r="W1565" s="18">
        <f t="shared" si="5178"/>
        <v>0</v>
      </c>
      <c r="X1565" s="18">
        <f t="shared" si="5179"/>
        <v>0</v>
      </c>
      <c r="Y1565" s="18">
        <f t="shared" si="5180"/>
        <v>0</v>
      </c>
      <c r="Z1565" s="18">
        <f t="shared" si="5181"/>
        <v>0</v>
      </c>
      <c r="AA1565" s="18">
        <f t="shared" si="5182"/>
        <v>0</v>
      </c>
      <c r="AB1565" s="18">
        <f t="shared" si="5183"/>
        <v>0</v>
      </c>
      <c r="AC1565" s="18">
        <f t="shared" si="5184"/>
        <v>0</v>
      </c>
      <c r="AD1565" s="18">
        <f t="shared" si="5185"/>
        <v>0</v>
      </c>
      <c r="AE1565" s="18">
        <f t="shared" si="5186"/>
        <v>0</v>
      </c>
      <c r="AF1565" s="41">
        <f t="shared" si="5187"/>
        <v>4781.1000000000004</v>
      </c>
      <c r="AG1565" s="41">
        <f t="shared" si="5188"/>
        <v>0</v>
      </c>
      <c r="AH1565" s="41">
        <f t="shared" si="5189"/>
        <v>0</v>
      </c>
      <c r="AI1565" s="41">
        <f t="shared" si="5190"/>
        <v>0</v>
      </c>
      <c r="AJ1565" s="41">
        <f t="shared" si="5191"/>
        <v>0</v>
      </c>
      <c r="AK1565" s="41">
        <f t="shared" si="5192"/>
        <v>0</v>
      </c>
      <c r="AL1565" s="41">
        <f t="shared" si="5193"/>
        <v>4781.0609000000004</v>
      </c>
      <c r="AM1565" s="41">
        <f t="shared" si="5194"/>
        <v>0</v>
      </c>
      <c r="AN1565" s="41">
        <f t="shared" si="5195"/>
        <v>0</v>
      </c>
      <c r="AO1565" s="14">
        <f t="shared" si="5196"/>
        <v>4781.0609000000004</v>
      </c>
      <c r="AP1565" s="42">
        <f t="shared" si="5197"/>
        <v>4781.1000000000004</v>
      </c>
      <c r="AQ1565" s="42">
        <f t="shared" si="5198"/>
        <v>0</v>
      </c>
      <c r="AR1565" s="42">
        <f t="shared" si="5199"/>
        <v>0</v>
      </c>
      <c r="AS1565" s="42">
        <f t="shared" si="5200"/>
        <v>0</v>
      </c>
      <c r="AT1565" s="42">
        <f t="shared" si="5201"/>
        <v>0</v>
      </c>
      <c r="AU1565" s="42">
        <f t="shared" si="5011"/>
        <v>4781.1000000000004</v>
      </c>
      <c r="AV1565" s="42">
        <f t="shared" si="5012"/>
        <v>0</v>
      </c>
      <c r="AW1565" s="42">
        <f t="shared" si="5013"/>
        <v>4781.1000000000004</v>
      </c>
      <c r="AX1565" s="42">
        <f t="shared" si="5014"/>
        <v>4781.1000000000004</v>
      </c>
      <c r="AY1565" s="42">
        <f t="shared" si="5015"/>
        <v>4781.1000000000004</v>
      </c>
      <c r="AZ1565" s="42">
        <f t="shared" si="5202"/>
        <v>0</v>
      </c>
      <c r="BA1565" s="43">
        <f t="shared" si="5016"/>
        <v>99.999182196565656</v>
      </c>
      <c r="BB1565" s="20"/>
    </row>
    <row r="1566" spans="2:54" ht="46.8" x14ac:dyDescent="0.3">
      <c r="B1566" s="38" t="s">
        <v>566</v>
      </c>
      <c r="C1566" s="38" t="s">
        <v>189</v>
      </c>
      <c r="D1566" s="38" t="s">
        <v>189</v>
      </c>
      <c r="E1566" s="39" t="str">
        <f t="shared" si="5008"/>
        <v>0707</v>
      </c>
      <c r="F1566" s="38" t="s">
        <v>280</v>
      </c>
      <c r="G1566" s="39"/>
      <c r="H1566" s="40" t="s">
        <v>281</v>
      </c>
      <c r="I1566" s="18">
        <f t="shared" si="5167"/>
        <v>4781.1000000000004</v>
      </c>
      <c r="J1566" s="18">
        <f t="shared" si="5168"/>
        <v>4781.1000000000004</v>
      </c>
      <c r="K1566" s="18">
        <f t="shared" si="5169"/>
        <v>4781.1000000000004</v>
      </c>
      <c r="L1566" s="18">
        <f t="shared" si="5170"/>
        <v>0</v>
      </c>
      <c r="M1566" s="18">
        <f t="shared" si="5171"/>
        <v>0</v>
      </c>
      <c r="N1566" s="18">
        <f t="shared" si="5172"/>
        <v>0</v>
      </c>
      <c r="O1566" s="18">
        <f t="shared" si="5173"/>
        <v>0</v>
      </c>
      <c r="P1566" s="18">
        <f t="shared" si="5174"/>
        <v>0</v>
      </c>
      <c r="Q1566" s="18">
        <f t="shared" si="5175"/>
        <v>0</v>
      </c>
      <c r="R1566" s="18">
        <f t="shared" si="5176"/>
        <v>0</v>
      </c>
      <c r="S1566" s="18">
        <f t="shared" si="5177"/>
        <v>0</v>
      </c>
      <c r="T1566" s="18">
        <f t="shared" si="5007"/>
        <v>4781.1000000000004</v>
      </c>
      <c r="U1566" s="18">
        <f t="shared" si="5052"/>
        <v>4781.1000000000004</v>
      </c>
      <c r="V1566" s="18">
        <f t="shared" si="5053"/>
        <v>4781.1000000000004</v>
      </c>
      <c r="W1566" s="18">
        <f t="shared" si="5178"/>
        <v>0</v>
      </c>
      <c r="X1566" s="18">
        <f t="shared" si="5179"/>
        <v>0</v>
      </c>
      <c r="Y1566" s="18">
        <f t="shared" si="5180"/>
        <v>0</v>
      </c>
      <c r="Z1566" s="18">
        <f t="shared" si="5181"/>
        <v>0</v>
      </c>
      <c r="AA1566" s="18">
        <f t="shared" si="5182"/>
        <v>0</v>
      </c>
      <c r="AB1566" s="18">
        <f t="shared" si="5183"/>
        <v>0</v>
      </c>
      <c r="AC1566" s="18">
        <f t="shared" si="5184"/>
        <v>0</v>
      </c>
      <c r="AD1566" s="18">
        <f t="shared" si="5185"/>
        <v>0</v>
      </c>
      <c r="AE1566" s="18">
        <f t="shared" si="5186"/>
        <v>0</v>
      </c>
      <c r="AF1566" s="41">
        <f t="shared" si="5187"/>
        <v>4781.1000000000004</v>
      </c>
      <c r="AG1566" s="41">
        <f t="shared" si="5188"/>
        <v>0</v>
      </c>
      <c r="AH1566" s="41">
        <f t="shared" si="5189"/>
        <v>0</v>
      </c>
      <c r="AI1566" s="41">
        <f t="shared" si="5190"/>
        <v>0</v>
      </c>
      <c r="AJ1566" s="41">
        <f t="shared" si="5191"/>
        <v>0</v>
      </c>
      <c r="AK1566" s="41">
        <f t="shared" si="5192"/>
        <v>0</v>
      </c>
      <c r="AL1566" s="41">
        <f t="shared" si="5193"/>
        <v>4781.0609000000004</v>
      </c>
      <c r="AM1566" s="41">
        <f t="shared" si="5194"/>
        <v>0</v>
      </c>
      <c r="AN1566" s="41">
        <f t="shared" si="5195"/>
        <v>0</v>
      </c>
      <c r="AO1566" s="42">
        <f t="shared" si="5196"/>
        <v>4781.0609000000004</v>
      </c>
      <c r="AP1566" s="42">
        <f t="shared" si="5197"/>
        <v>4781.1000000000004</v>
      </c>
      <c r="AQ1566" s="42">
        <f t="shared" si="5198"/>
        <v>0</v>
      </c>
      <c r="AR1566" s="42">
        <f t="shared" si="5199"/>
        <v>0</v>
      </c>
      <c r="AS1566" s="42">
        <f t="shared" si="5200"/>
        <v>0</v>
      </c>
      <c r="AT1566" s="42">
        <f t="shared" si="5201"/>
        <v>0</v>
      </c>
      <c r="AU1566" s="42">
        <f t="shared" si="5011"/>
        <v>4781.1000000000004</v>
      </c>
      <c r="AV1566" s="42">
        <f t="shared" si="5012"/>
        <v>0</v>
      </c>
      <c r="AW1566" s="42">
        <f t="shared" si="5013"/>
        <v>4781.1000000000004</v>
      </c>
      <c r="AX1566" s="42">
        <f t="shared" si="5014"/>
        <v>4781.1000000000004</v>
      </c>
      <c r="AY1566" s="42">
        <f t="shared" si="5015"/>
        <v>4781.1000000000004</v>
      </c>
      <c r="AZ1566" s="42">
        <f t="shared" si="5202"/>
        <v>0</v>
      </c>
      <c r="BA1566" s="43">
        <f t="shared" si="5016"/>
        <v>99.999182196565656</v>
      </c>
      <c r="BB1566" s="20"/>
    </row>
    <row r="1567" spans="2:54" ht="62.4" x14ac:dyDescent="0.3">
      <c r="B1567" s="38" t="s">
        <v>566</v>
      </c>
      <c r="C1567" s="38" t="s">
        <v>189</v>
      </c>
      <c r="D1567" s="38" t="s">
        <v>189</v>
      </c>
      <c r="E1567" s="39" t="str">
        <f t="shared" si="5008"/>
        <v>0707</v>
      </c>
      <c r="F1567" s="38" t="s">
        <v>540</v>
      </c>
      <c r="G1567" s="39"/>
      <c r="H1567" s="40" t="s">
        <v>541</v>
      </c>
      <c r="I1567" s="18">
        <f t="shared" si="5167"/>
        <v>4781.1000000000004</v>
      </c>
      <c r="J1567" s="18">
        <f t="shared" si="5168"/>
        <v>4781.1000000000004</v>
      </c>
      <c r="K1567" s="18">
        <f t="shared" si="5169"/>
        <v>4781.1000000000004</v>
      </c>
      <c r="L1567" s="18">
        <f t="shared" si="5170"/>
        <v>0</v>
      </c>
      <c r="M1567" s="18">
        <f t="shared" si="5171"/>
        <v>0</v>
      </c>
      <c r="N1567" s="18">
        <f t="shared" si="5172"/>
        <v>0</v>
      </c>
      <c r="O1567" s="18">
        <f t="shared" si="5173"/>
        <v>0</v>
      </c>
      <c r="P1567" s="18">
        <f t="shared" si="5174"/>
        <v>0</v>
      </c>
      <c r="Q1567" s="18">
        <f t="shared" si="5175"/>
        <v>0</v>
      </c>
      <c r="R1567" s="18">
        <f t="shared" si="5176"/>
        <v>0</v>
      </c>
      <c r="S1567" s="18">
        <f t="shared" si="5177"/>
        <v>0</v>
      </c>
      <c r="T1567" s="18">
        <f t="shared" si="5007"/>
        <v>4781.1000000000004</v>
      </c>
      <c r="U1567" s="18">
        <f t="shared" si="5052"/>
        <v>4781.1000000000004</v>
      </c>
      <c r="V1567" s="18">
        <f t="shared" si="5053"/>
        <v>4781.1000000000004</v>
      </c>
      <c r="W1567" s="18">
        <f t="shared" si="5178"/>
        <v>0</v>
      </c>
      <c r="X1567" s="18">
        <f t="shared" si="5179"/>
        <v>0</v>
      </c>
      <c r="Y1567" s="18">
        <f t="shared" si="5180"/>
        <v>0</v>
      </c>
      <c r="Z1567" s="18">
        <f t="shared" si="5181"/>
        <v>0</v>
      </c>
      <c r="AA1567" s="18">
        <f t="shared" si="5182"/>
        <v>0</v>
      </c>
      <c r="AB1567" s="18">
        <f t="shared" si="5183"/>
        <v>0</v>
      </c>
      <c r="AC1567" s="18">
        <f t="shared" si="5184"/>
        <v>0</v>
      </c>
      <c r="AD1567" s="18">
        <f t="shared" si="5185"/>
        <v>0</v>
      </c>
      <c r="AE1567" s="18">
        <f t="shared" si="5186"/>
        <v>0</v>
      </c>
      <c r="AF1567" s="41">
        <f t="shared" si="5187"/>
        <v>4781.1000000000004</v>
      </c>
      <c r="AG1567" s="41">
        <f t="shared" si="5188"/>
        <v>0</v>
      </c>
      <c r="AH1567" s="41">
        <f t="shared" si="5189"/>
        <v>0</v>
      </c>
      <c r="AI1567" s="41">
        <f t="shared" si="5190"/>
        <v>0</v>
      </c>
      <c r="AJ1567" s="41">
        <f t="shared" si="5191"/>
        <v>0</v>
      </c>
      <c r="AK1567" s="41">
        <f t="shared" si="5192"/>
        <v>0</v>
      </c>
      <c r="AL1567" s="41">
        <f t="shared" si="5193"/>
        <v>4781.0609000000004</v>
      </c>
      <c r="AM1567" s="41">
        <f t="shared" si="5194"/>
        <v>0</v>
      </c>
      <c r="AN1567" s="41">
        <f t="shared" si="5195"/>
        <v>0</v>
      </c>
      <c r="AO1567" s="14">
        <f t="shared" si="5196"/>
        <v>4781.0609000000004</v>
      </c>
      <c r="AP1567" s="42">
        <f t="shared" si="5197"/>
        <v>4781.1000000000004</v>
      </c>
      <c r="AQ1567" s="42">
        <f t="shared" si="5198"/>
        <v>0</v>
      </c>
      <c r="AR1567" s="42">
        <f t="shared" si="5199"/>
        <v>0</v>
      </c>
      <c r="AS1567" s="42">
        <f t="shared" si="5200"/>
        <v>0</v>
      </c>
      <c r="AT1567" s="42">
        <f t="shared" si="5201"/>
        <v>0</v>
      </c>
      <c r="AU1567" s="42">
        <f t="shared" si="5011"/>
        <v>4781.1000000000004</v>
      </c>
      <c r="AV1567" s="42">
        <f t="shared" si="5012"/>
        <v>0</v>
      </c>
      <c r="AW1567" s="42">
        <f t="shared" si="5013"/>
        <v>4781.1000000000004</v>
      </c>
      <c r="AX1567" s="42">
        <f t="shared" si="5014"/>
        <v>4781.1000000000004</v>
      </c>
      <c r="AY1567" s="42">
        <f t="shared" si="5015"/>
        <v>4781.1000000000004</v>
      </c>
      <c r="AZ1567" s="42">
        <f t="shared" si="5202"/>
        <v>0</v>
      </c>
      <c r="BA1567" s="43">
        <f t="shared" si="5016"/>
        <v>99.999182196565656</v>
      </c>
      <c r="BB1567" s="20"/>
    </row>
    <row r="1568" spans="2:54" ht="31.2" x14ac:dyDescent="0.3">
      <c r="B1568" s="38" t="s">
        <v>566</v>
      </c>
      <c r="C1568" s="38" t="s">
        <v>189</v>
      </c>
      <c r="D1568" s="38" t="s">
        <v>189</v>
      </c>
      <c r="E1568" s="39" t="str">
        <f t="shared" si="5008"/>
        <v>0707</v>
      </c>
      <c r="F1568" s="38" t="s">
        <v>540</v>
      </c>
      <c r="G1568" s="38" t="s">
        <v>150</v>
      </c>
      <c r="H1568" s="40" t="s">
        <v>151</v>
      </c>
      <c r="I1568" s="18">
        <v>4781.1000000000004</v>
      </c>
      <c r="J1568" s="18">
        <v>4781.1000000000004</v>
      </c>
      <c r="K1568" s="18">
        <v>4781.1000000000004</v>
      </c>
      <c r="L1568" s="18"/>
      <c r="M1568" s="18"/>
      <c r="N1568" s="18"/>
      <c r="O1568" s="18">
        <v>0</v>
      </c>
      <c r="P1568" s="18">
        <v>0</v>
      </c>
      <c r="Q1568" s="18">
        <v>0</v>
      </c>
      <c r="R1568" s="18">
        <v>0</v>
      </c>
      <c r="S1568" s="18"/>
      <c r="T1568" s="18">
        <f t="shared" si="5007"/>
        <v>4781.1000000000004</v>
      </c>
      <c r="U1568" s="18">
        <f t="shared" si="5052"/>
        <v>4781.1000000000004</v>
      </c>
      <c r="V1568" s="18">
        <f t="shared" si="5053"/>
        <v>4781.1000000000004</v>
      </c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41">
        <v>4781.1000000000004</v>
      </c>
      <c r="AG1568" s="41"/>
      <c r="AH1568" s="41">
        <v>0</v>
      </c>
      <c r="AI1568" s="41">
        <v>0</v>
      </c>
      <c r="AJ1568" s="41">
        <v>0</v>
      </c>
      <c r="AK1568" s="41">
        <v>0</v>
      </c>
      <c r="AL1568" s="41">
        <v>4781.0609000000004</v>
      </c>
      <c r="AM1568" s="41">
        <v>0</v>
      </c>
      <c r="AN1568" s="41">
        <v>0</v>
      </c>
      <c r="AO1568" s="42">
        <v>4781.0609000000004</v>
      </c>
      <c r="AP1568" s="42">
        <v>4781.1000000000004</v>
      </c>
      <c r="AQ1568" s="42">
        <v>0</v>
      </c>
      <c r="AR1568" s="42">
        <v>0</v>
      </c>
      <c r="AS1568" s="42">
        <v>0</v>
      </c>
      <c r="AT1568" s="42">
        <v>0</v>
      </c>
      <c r="AU1568" s="42">
        <f t="shared" si="5011"/>
        <v>4781.1000000000004</v>
      </c>
      <c r="AV1568" s="42">
        <f t="shared" si="5012"/>
        <v>0</v>
      </c>
      <c r="AW1568" s="42">
        <f t="shared" si="5013"/>
        <v>4781.1000000000004</v>
      </c>
      <c r="AX1568" s="42">
        <f t="shared" si="5014"/>
        <v>4781.1000000000004</v>
      </c>
      <c r="AY1568" s="42">
        <f t="shared" si="5015"/>
        <v>4781.1000000000004</v>
      </c>
      <c r="AZ1568" s="42"/>
      <c r="BA1568" s="43">
        <f t="shared" si="5016"/>
        <v>99.999182196565656</v>
      </c>
      <c r="BB1568" s="44"/>
    </row>
    <row r="1569" spans="2:54" ht="46.8" x14ac:dyDescent="0.3">
      <c r="B1569" s="38" t="s">
        <v>566</v>
      </c>
      <c r="C1569" s="38" t="s">
        <v>189</v>
      </c>
      <c r="D1569" s="38" t="s">
        <v>189</v>
      </c>
      <c r="E1569" s="39" t="str">
        <f t="shared" si="5008"/>
        <v>0707</v>
      </c>
      <c r="F1569" s="38" t="s">
        <v>258</v>
      </c>
      <c r="G1569" s="39"/>
      <c r="H1569" s="40" t="s">
        <v>259</v>
      </c>
      <c r="I1569" s="18">
        <f t="shared" si="5167"/>
        <v>620</v>
      </c>
      <c r="J1569" s="18">
        <f t="shared" si="5168"/>
        <v>620</v>
      </c>
      <c r="K1569" s="18">
        <f t="shared" si="5169"/>
        <v>620</v>
      </c>
      <c r="L1569" s="18">
        <f t="shared" si="5170"/>
        <v>0</v>
      </c>
      <c r="M1569" s="18">
        <f t="shared" si="5171"/>
        <v>0</v>
      </c>
      <c r="N1569" s="18">
        <f t="shared" si="5172"/>
        <v>0</v>
      </c>
      <c r="O1569" s="18">
        <f t="shared" si="5173"/>
        <v>0</v>
      </c>
      <c r="P1569" s="18">
        <f t="shared" si="5174"/>
        <v>0</v>
      </c>
      <c r="Q1569" s="18">
        <f t="shared" si="5175"/>
        <v>0</v>
      </c>
      <c r="R1569" s="18">
        <f t="shared" si="5176"/>
        <v>0</v>
      </c>
      <c r="S1569" s="18">
        <f t="shared" si="5177"/>
        <v>0</v>
      </c>
      <c r="T1569" s="18">
        <f t="shared" si="5007"/>
        <v>620</v>
      </c>
      <c r="U1569" s="18">
        <f t="shared" si="5052"/>
        <v>620</v>
      </c>
      <c r="V1569" s="18">
        <f t="shared" si="5053"/>
        <v>620</v>
      </c>
      <c r="W1569" s="18">
        <f t="shared" si="5178"/>
        <v>0</v>
      </c>
      <c r="X1569" s="18">
        <f t="shared" si="5179"/>
        <v>0</v>
      </c>
      <c r="Y1569" s="18">
        <f t="shared" si="5180"/>
        <v>0</v>
      </c>
      <c r="Z1569" s="18">
        <f t="shared" si="5181"/>
        <v>0</v>
      </c>
      <c r="AA1569" s="18">
        <f t="shared" si="5182"/>
        <v>0</v>
      </c>
      <c r="AB1569" s="18">
        <f t="shared" si="5183"/>
        <v>0</v>
      </c>
      <c r="AC1569" s="18">
        <f t="shared" si="5184"/>
        <v>0</v>
      </c>
      <c r="AD1569" s="18">
        <f t="shared" si="5185"/>
        <v>0</v>
      </c>
      <c r="AE1569" s="18">
        <f t="shared" si="5186"/>
        <v>0</v>
      </c>
      <c r="AF1569" s="41">
        <f t="shared" si="5187"/>
        <v>620</v>
      </c>
      <c r="AG1569" s="41">
        <f t="shared" si="5188"/>
        <v>0</v>
      </c>
      <c r="AH1569" s="41">
        <f t="shared" si="5189"/>
        <v>0</v>
      </c>
      <c r="AI1569" s="41">
        <f t="shared" si="5190"/>
        <v>0</v>
      </c>
      <c r="AJ1569" s="41">
        <f t="shared" si="5191"/>
        <v>0</v>
      </c>
      <c r="AK1569" s="41">
        <f t="shared" si="5192"/>
        <v>0</v>
      </c>
      <c r="AL1569" s="41">
        <f t="shared" si="5193"/>
        <v>620</v>
      </c>
      <c r="AM1569" s="41">
        <f t="shared" si="5194"/>
        <v>0</v>
      </c>
      <c r="AN1569" s="41">
        <f t="shared" si="5195"/>
        <v>0</v>
      </c>
      <c r="AO1569" s="14">
        <f t="shared" si="5196"/>
        <v>0</v>
      </c>
      <c r="AP1569" s="42">
        <f t="shared" si="5197"/>
        <v>620</v>
      </c>
      <c r="AQ1569" s="42">
        <f t="shared" si="5198"/>
        <v>0</v>
      </c>
      <c r="AR1569" s="42">
        <f t="shared" si="5199"/>
        <v>0</v>
      </c>
      <c r="AS1569" s="42">
        <f t="shared" si="5200"/>
        <v>0</v>
      </c>
      <c r="AT1569" s="42">
        <f t="shared" si="5201"/>
        <v>0</v>
      </c>
      <c r="AU1569" s="42">
        <f t="shared" si="5011"/>
        <v>620</v>
      </c>
      <c r="AV1569" s="42">
        <f t="shared" si="5012"/>
        <v>0</v>
      </c>
      <c r="AW1569" s="42">
        <f t="shared" si="5013"/>
        <v>620</v>
      </c>
      <c r="AX1569" s="42">
        <f t="shared" si="5014"/>
        <v>620</v>
      </c>
      <c r="AY1569" s="42">
        <f t="shared" si="5015"/>
        <v>620</v>
      </c>
      <c r="AZ1569" s="42">
        <f t="shared" si="5202"/>
        <v>0</v>
      </c>
      <c r="BA1569" s="43">
        <f t="shared" si="5016"/>
        <v>100</v>
      </c>
      <c r="BB1569" s="20"/>
    </row>
    <row r="1570" spans="2:54" x14ac:dyDescent="0.3">
      <c r="B1570" s="38" t="s">
        <v>566</v>
      </c>
      <c r="C1570" s="38" t="s">
        <v>189</v>
      </c>
      <c r="D1570" s="38" t="s">
        <v>189</v>
      </c>
      <c r="E1570" s="39" t="str">
        <f t="shared" si="5008"/>
        <v>0707</v>
      </c>
      <c r="F1570" s="38" t="s">
        <v>260</v>
      </c>
      <c r="G1570" s="39"/>
      <c r="H1570" s="40" t="s">
        <v>49</v>
      </c>
      <c r="I1570" s="18">
        <f t="shared" si="5167"/>
        <v>620</v>
      </c>
      <c r="J1570" s="18">
        <f t="shared" si="5168"/>
        <v>620</v>
      </c>
      <c r="K1570" s="18">
        <f t="shared" si="5169"/>
        <v>620</v>
      </c>
      <c r="L1570" s="18">
        <f t="shared" si="5170"/>
        <v>0</v>
      </c>
      <c r="M1570" s="18">
        <f t="shared" si="5171"/>
        <v>0</v>
      </c>
      <c r="N1570" s="18">
        <f t="shared" si="5172"/>
        <v>0</v>
      </c>
      <c r="O1570" s="18">
        <f t="shared" si="5173"/>
        <v>0</v>
      </c>
      <c r="P1570" s="18">
        <f t="shared" si="5174"/>
        <v>0</v>
      </c>
      <c r="Q1570" s="18">
        <f t="shared" si="5175"/>
        <v>0</v>
      </c>
      <c r="R1570" s="18">
        <f t="shared" si="5176"/>
        <v>0</v>
      </c>
      <c r="S1570" s="18">
        <f t="shared" si="5177"/>
        <v>0</v>
      </c>
      <c r="T1570" s="18">
        <f t="shared" si="5007"/>
        <v>620</v>
      </c>
      <c r="U1570" s="18">
        <f t="shared" si="5052"/>
        <v>620</v>
      </c>
      <c r="V1570" s="18">
        <f t="shared" si="5053"/>
        <v>620</v>
      </c>
      <c r="W1570" s="18">
        <f t="shared" si="5178"/>
        <v>0</v>
      </c>
      <c r="X1570" s="18">
        <f t="shared" si="5179"/>
        <v>0</v>
      </c>
      <c r="Y1570" s="18">
        <f t="shared" si="5180"/>
        <v>0</v>
      </c>
      <c r="Z1570" s="18">
        <f t="shared" si="5181"/>
        <v>0</v>
      </c>
      <c r="AA1570" s="18">
        <f t="shared" si="5182"/>
        <v>0</v>
      </c>
      <c r="AB1570" s="18">
        <f t="shared" si="5183"/>
        <v>0</v>
      </c>
      <c r="AC1570" s="18">
        <f t="shared" si="5184"/>
        <v>0</v>
      </c>
      <c r="AD1570" s="18">
        <f t="shared" si="5185"/>
        <v>0</v>
      </c>
      <c r="AE1570" s="18">
        <f t="shared" si="5186"/>
        <v>0</v>
      </c>
      <c r="AF1570" s="41">
        <f t="shared" si="5187"/>
        <v>620</v>
      </c>
      <c r="AG1570" s="41">
        <f t="shared" si="5188"/>
        <v>0</v>
      </c>
      <c r="AH1570" s="41">
        <f t="shared" si="5189"/>
        <v>0</v>
      </c>
      <c r="AI1570" s="41">
        <f t="shared" si="5190"/>
        <v>0</v>
      </c>
      <c r="AJ1570" s="41">
        <f t="shared" si="5191"/>
        <v>0</v>
      </c>
      <c r="AK1570" s="41">
        <f t="shared" si="5192"/>
        <v>0</v>
      </c>
      <c r="AL1570" s="41">
        <f t="shared" si="5193"/>
        <v>620</v>
      </c>
      <c r="AM1570" s="41">
        <f t="shared" si="5194"/>
        <v>0</v>
      </c>
      <c r="AN1570" s="41">
        <f t="shared" si="5195"/>
        <v>0</v>
      </c>
      <c r="AO1570" s="42">
        <f t="shared" si="5196"/>
        <v>0</v>
      </c>
      <c r="AP1570" s="42">
        <f t="shared" si="5197"/>
        <v>620</v>
      </c>
      <c r="AQ1570" s="42">
        <f t="shared" si="5198"/>
        <v>0</v>
      </c>
      <c r="AR1570" s="42">
        <f t="shared" si="5199"/>
        <v>0</v>
      </c>
      <c r="AS1570" s="42">
        <f t="shared" si="5200"/>
        <v>0</v>
      </c>
      <c r="AT1570" s="42">
        <f t="shared" si="5201"/>
        <v>0</v>
      </c>
      <c r="AU1570" s="42">
        <f t="shared" si="5011"/>
        <v>620</v>
      </c>
      <c r="AV1570" s="42">
        <f t="shared" si="5012"/>
        <v>0</v>
      </c>
      <c r="AW1570" s="42">
        <f t="shared" si="5013"/>
        <v>620</v>
      </c>
      <c r="AX1570" s="42">
        <f t="shared" si="5014"/>
        <v>620</v>
      </c>
      <c r="AY1570" s="42">
        <f t="shared" si="5015"/>
        <v>620</v>
      </c>
      <c r="AZ1570" s="42">
        <f t="shared" si="5202"/>
        <v>0</v>
      </c>
      <c r="BA1570" s="43">
        <f t="shared" si="5016"/>
        <v>100</v>
      </c>
      <c r="BB1570" s="20"/>
    </row>
    <row r="1571" spans="2:54" ht="31.2" x14ac:dyDescent="0.3">
      <c r="B1571" s="38" t="s">
        <v>566</v>
      </c>
      <c r="C1571" s="38" t="s">
        <v>189</v>
      </c>
      <c r="D1571" s="38" t="s">
        <v>189</v>
      </c>
      <c r="E1571" s="39" t="str">
        <f t="shared" si="5008"/>
        <v>0707</v>
      </c>
      <c r="F1571" s="38" t="s">
        <v>299</v>
      </c>
      <c r="G1571" s="39"/>
      <c r="H1571" s="40" t="s">
        <v>300</v>
      </c>
      <c r="I1571" s="18">
        <f t="shared" si="5167"/>
        <v>620</v>
      </c>
      <c r="J1571" s="18">
        <f t="shared" si="5168"/>
        <v>620</v>
      </c>
      <c r="K1571" s="18">
        <f t="shared" si="5169"/>
        <v>620</v>
      </c>
      <c r="L1571" s="18">
        <f t="shared" si="5170"/>
        <v>0</v>
      </c>
      <c r="M1571" s="18">
        <f t="shared" si="5171"/>
        <v>0</v>
      </c>
      <c r="N1571" s="18">
        <f t="shared" si="5172"/>
        <v>0</v>
      </c>
      <c r="O1571" s="18">
        <f t="shared" si="5173"/>
        <v>0</v>
      </c>
      <c r="P1571" s="18">
        <f t="shared" si="5174"/>
        <v>0</v>
      </c>
      <c r="Q1571" s="18">
        <f t="shared" si="5175"/>
        <v>0</v>
      </c>
      <c r="R1571" s="18">
        <f t="shared" si="5176"/>
        <v>0</v>
      </c>
      <c r="S1571" s="18">
        <f t="shared" si="5177"/>
        <v>0</v>
      </c>
      <c r="T1571" s="18">
        <f t="shared" si="5007"/>
        <v>620</v>
      </c>
      <c r="U1571" s="18">
        <f t="shared" si="5052"/>
        <v>620</v>
      </c>
      <c r="V1571" s="18">
        <f t="shared" si="5053"/>
        <v>620</v>
      </c>
      <c r="W1571" s="18">
        <f t="shared" si="5178"/>
        <v>0</v>
      </c>
      <c r="X1571" s="18">
        <f t="shared" si="5179"/>
        <v>0</v>
      </c>
      <c r="Y1571" s="18">
        <f t="shared" si="5180"/>
        <v>0</v>
      </c>
      <c r="Z1571" s="18">
        <f t="shared" si="5181"/>
        <v>0</v>
      </c>
      <c r="AA1571" s="18">
        <f t="shared" si="5182"/>
        <v>0</v>
      </c>
      <c r="AB1571" s="18">
        <f t="shared" si="5183"/>
        <v>0</v>
      </c>
      <c r="AC1571" s="18">
        <f t="shared" si="5184"/>
        <v>0</v>
      </c>
      <c r="AD1571" s="18">
        <f t="shared" si="5185"/>
        <v>0</v>
      </c>
      <c r="AE1571" s="18">
        <f t="shared" si="5186"/>
        <v>0</v>
      </c>
      <c r="AF1571" s="41">
        <f t="shared" si="5187"/>
        <v>620</v>
      </c>
      <c r="AG1571" s="41">
        <f t="shared" si="5188"/>
        <v>0</v>
      </c>
      <c r="AH1571" s="41">
        <f t="shared" si="5189"/>
        <v>0</v>
      </c>
      <c r="AI1571" s="41">
        <f t="shared" si="5190"/>
        <v>0</v>
      </c>
      <c r="AJ1571" s="41">
        <f t="shared" si="5191"/>
        <v>0</v>
      </c>
      <c r="AK1571" s="41">
        <f t="shared" si="5192"/>
        <v>0</v>
      </c>
      <c r="AL1571" s="41">
        <f t="shared" si="5193"/>
        <v>620</v>
      </c>
      <c r="AM1571" s="41">
        <f t="shared" si="5194"/>
        <v>0</v>
      </c>
      <c r="AN1571" s="41">
        <f t="shared" si="5195"/>
        <v>0</v>
      </c>
      <c r="AO1571" s="14">
        <f t="shared" si="5196"/>
        <v>0</v>
      </c>
      <c r="AP1571" s="42">
        <f t="shared" si="5197"/>
        <v>620</v>
      </c>
      <c r="AQ1571" s="42">
        <f t="shared" si="5198"/>
        <v>0</v>
      </c>
      <c r="AR1571" s="42">
        <f t="shared" si="5199"/>
        <v>0</v>
      </c>
      <c r="AS1571" s="42">
        <f t="shared" si="5200"/>
        <v>0</v>
      </c>
      <c r="AT1571" s="42">
        <f t="shared" si="5201"/>
        <v>0</v>
      </c>
      <c r="AU1571" s="42">
        <f t="shared" si="5011"/>
        <v>620</v>
      </c>
      <c r="AV1571" s="42">
        <f t="shared" si="5012"/>
        <v>0</v>
      </c>
      <c r="AW1571" s="42">
        <f t="shared" si="5013"/>
        <v>620</v>
      </c>
      <c r="AX1571" s="42">
        <f t="shared" si="5014"/>
        <v>620</v>
      </c>
      <c r="AY1571" s="42">
        <f t="shared" si="5015"/>
        <v>620</v>
      </c>
      <c r="AZ1571" s="42">
        <f t="shared" si="5202"/>
        <v>0</v>
      </c>
      <c r="BA1571" s="43">
        <f t="shared" si="5016"/>
        <v>100</v>
      </c>
      <c r="BB1571" s="20"/>
    </row>
    <row r="1572" spans="2:54" ht="46.8" x14ac:dyDescent="0.3">
      <c r="B1572" s="38" t="s">
        <v>566</v>
      </c>
      <c r="C1572" s="38" t="s">
        <v>189</v>
      </c>
      <c r="D1572" s="38" t="s">
        <v>189</v>
      </c>
      <c r="E1572" s="39" t="str">
        <f t="shared" si="5008"/>
        <v>0707</v>
      </c>
      <c r="F1572" s="38" t="s">
        <v>542</v>
      </c>
      <c r="G1572" s="39"/>
      <c r="H1572" s="40" t="s">
        <v>543</v>
      </c>
      <c r="I1572" s="18">
        <f t="shared" si="5167"/>
        <v>620</v>
      </c>
      <c r="J1572" s="18">
        <f t="shared" si="5168"/>
        <v>620</v>
      </c>
      <c r="K1572" s="18">
        <f t="shared" si="5169"/>
        <v>620</v>
      </c>
      <c r="L1572" s="18">
        <f t="shared" si="5170"/>
        <v>0</v>
      </c>
      <c r="M1572" s="18">
        <f t="shared" si="5171"/>
        <v>0</v>
      </c>
      <c r="N1572" s="18">
        <f t="shared" si="5172"/>
        <v>0</v>
      </c>
      <c r="O1572" s="18">
        <f t="shared" si="5173"/>
        <v>0</v>
      </c>
      <c r="P1572" s="18">
        <f t="shared" si="5174"/>
        <v>0</v>
      </c>
      <c r="Q1572" s="18">
        <f t="shared" si="5175"/>
        <v>0</v>
      </c>
      <c r="R1572" s="18">
        <f t="shared" si="5176"/>
        <v>0</v>
      </c>
      <c r="S1572" s="18">
        <f t="shared" si="5177"/>
        <v>0</v>
      </c>
      <c r="T1572" s="18">
        <f t="shared" si="5007"/>
        <v>620</v>
      </c>
      <c r="U1572" s="18">
        <f t="shared" si="5052"/>
        <v>620</v>
      </c>
      <c r="V1572" s="18">
        <f t="shared" si="5053"/>
        <v>620</v>
      </c>
      <c r="W1572" s="18">
        <f t="shared" si="5178"/>
        <v>0</v>
      </c>
      <c r="X1572" s="18">
        <f t="shared" si="5179"/>
        <v>0</v>
      </c>
      <c r="Y1572" s="18">
        <f t="shared" si="5180"/>
        <v>0</v>
      </c>
      <c r="Z1572" s="18">
        <f t="shared" si="5181"/>
        <v>0</v>
      </c>
      <c r="AA1572" s="18">
        <f t="shared" si="5182"/>
        <v>0</v>
      </c>
      <c r="AB1572" s="18">
        <f t="shared" si="5183"/>
        <v>0</v>
      </c>
      <c r="AC1572" s="18">
        <f t="shared" si="5184"/>
        <v>0</v>
      </c>
      <c r="AD1572" s="18">
        <f t="shared" si="5185"/>
        <v>0</v>
      </c>
      <c r="AE1572" s="18">
        <f t="shared" si="5186"/>
        <v>0</v>
      </c>
      <c r="AF1572" s="41">
        <f t="shared" si="5187"/>
        <v>620</v>
      </c>
      <c r="AG1572" s="41">
        <f t="shared" si="5188"/>
        <v>0</v>
      </c>
      <c r="AH1572" s="41">
        <f t="shared" si="5189"/>
        <v>0</v>
      </c>
      <c r="AI1572" s="41">
        <f t="shared" si="5190"/>
        <v>0</v>
      </c>
      <c r="AJ1572" s="41">
        <f t="shared" si="5191"/>
        <v>0</v>
      </c>
      <c r="AK1572" s="41">
        <f t="shared" si="5192"/>
        <v>0</v>
      </c>
      <c r="AL1572" s="41">
        <f t="shared" si="5193"/>
        <v>620</v>
      </c>
      <c r="AM1572" s="41">
        <f t="shared" si="5194"/>
        <v>0</v>
      </c>
      <c r="AN1572" s="41">
        <f t="shared" si="5195"/>
        <v>0</v>
      </c>
      <c r="AO1572" s="42">
        <f t="shared" si="5196"/>
        <v>0</v>
      </c>
      <c r="AP1572" s="42">
        <f t="shared" si="5197"/>
        <v>620</v>
      </c>
      <c r="AQ1572" s="42">
        <f t="shared" si="5198"/>
        <v>0</v>
      </c>
      <c r="AR1572" s="42">
        <f t="shared" si="5199"/>
        <v>0</v>
      </c>
      <c r="AS1572" s="42">
        <f t="shared" si="5200"/>
        <v>0</v>
      </c>
      <c r="AT1572" s="42">
        <f t="shared" si="5201"/>
        <v>0</v>
      </c>
      <c r="AU1572" s="42">
        <f t="shared" si="5011"/>
        <v>620</v>
      </c>
      <c r="AV1572" s="42">
        <f t="shared" si="5012"/>
        <v>0</v>
      </c>
      <c r="AW1572" s="42">
        <f t="shared" si="5013"/>
        <v>620</v>
      </c>
      <c r="AX1572" s="42">
        <f t="shared" si="5014"/>
        <v>620</v>
      </c>
      <c r="AY1572" s="42">
        <f t="shared" si="5015"/>
        <v>620</v>
      </c>
      <c r="AZ1572" s="42">
        <f t="shared" si="5202"/>
        <v>0</v>
      </c>
      <c r="BA1572" s="43">
        <f t="shared" si="5016"/>
        <v>100</v>
      </c>
      <c r="BB1572" s="20"/>
    </row>
    <row r="1573" spans="2:54" ht="31.2" x14ac:dyDescent="0.3">
      <c r="B1573" s="38" t="s">
        <v>566</v>
      </c>
      <c r="C1573" s="38" t="s">
        <v>189</v>
      </c>
      <c r="D1573" s="38" t="s">
        <v>189</v>
      </c>
      <c r="E1573" s="39" t="str">
        <f t="shared" si="5008"/>
        <v>0707</v>
      </c>
      <c r="F1573" s="38" t="s">
        <v>542</v>
      </c>
      <c r="G1573" s="38" t="s">
        <v>54</v>
      </c>
      <c r="H1573" s="40" t="s">
        <v>55</v>
      </c>
      <c r="I1573" s="18">
        <v>620</v>
      </c>
      <c r="J1573" s="18">
        <v>620</v>
      </c>
      <c r="K1573" s="18">
        <v>620</v>
      </c>
      <c r="L1573" s="18"/>
      <c r="M1573" s="18"/>
      <c r="N1573" s="18"/>
      <c r="O1573" s="18">
        <v>0</v>
      </c>
      <c r="P1573" s="18">
        <v>0</v>
      </c>
      <c r="Q1573" s="18">
        <v>0</v>
      </c>
      <c r="R1573" s="18">
        <v>0</v>
      </c>
      <c r="S1573" s="18"/>
      <c r="T1573" s="18">
        <f t="shared" si="5007"/>
        <v>620</v>
      </c>
      <c r="U1573" s="18">
        <f t="shared" si="5052"/>
        <v>620</v>
      </c>
      <c r="V1573" s="18">
        <f t="shared" si="5053"/>
        <v>620</v>
      </c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41">
        <v>620</v>
      </c>
      <c r="AG1573" s="41"/>
      <c r="AH1573" s="41">
        <v>0</v>
      </c>
      <c r="AI1573" s="41">
        <v>0</v>
      </c>
      <c r="AJ1573" s="41">
        <v>0</v>
      </c>
      <c r="AK1573" s="41">
        <v>0</v>
      </c>
      <c r="AL1573" s="41">
        <v>620</v>
      </c>
      <c r="AM1573" s="41">
        <v>0</v>
      </c>
      <c r="AN1573" s="41">
        <v>0</v>
      </c>
      <c r="AO1573" s="14">
        <v>0</v>
      </c>
      <c r="AP1573" s="42">
        <v>620</v>
      </c>
      <c r="AQ1573" s="42">
        <v>0</v>
      </c>
      <c r="AR1573" s="42">
        <v>0</v>
      </c>
      <c r="AS1573" s="42">
        <v>0</v>
      </c>
      <c r="AT1573" s="42">
        <v>0</v>
      </c>
      <c r="AU1573" s="42">
        <f t="shared" si="5011"/>
        <v>620</v>
      </c>
      <c r="AV1573" s="42">
        <f t="shared" si="5012"/>
        <v>0</v>
      </c>
      <c r="AW1573" s="42">
        <f t="shared" si="5013"/>
        <v>620</v>
      </c>
      <c r="AX1573" s="42">
        <f t="shared" si="5014"/>
        <v>620</v>
      </c>
      <c r="AY1573" s="42">
        <f t="shared" si="5015"/>
        <v>620</v>
      </c>
      <c r="AZ1573" s="42"/>
      <c r="BA1573" s="43">
        <f t="shared" si="5016"/>
        <v>100</v>
      </c>
      <c r="BB1573" s="44"/>
    </row>
    <row r="1574" spans="2:54" s="21" customFormat="1" x14ac:dyDescent="0.3">
      <c r="B1574" s="22" t="s">
        <v>566</v>
      </c>
      <c r="C1574" s="22" t="s">
        <v>103</v>
      </c>
      <c r="D1574" s="22"/>
      <c r="E1574" s="23" t="str">
        <f t="shared" si="5008"/>
        <v>08</v>
      </c>
      <c r="F1574" s="22"/>
      <c r="G1574" s="22"/>
      <c r="H1574" s="24" t="s">
        <v>104</v>
      </c>
      <c r="I1574" s="25">
        <f t="shared" si="5167"/>
        <v>1040.0999999999999</v>
      </c>
      <c r="J1574" s="25">
        <f t="shared" si="5168"/>
        <v>1040.0999999999999</v>
      </c>
      <c r="K1574" s="25">
        <f t="shared" si="5169"/>
        <v>1740.1</v>
      </c>
      <c r="L1574" s="25">
        <f t="shared" si="5170"/>
        <v>0</v>
      </c>
      <c r="M1574" s="25">
        <f t="shared" si="5171"/>
        <v>0</v>
      </c>
      <c r="N1574" s="25">
        <f t="shared" si="5172"/>
        <v>0</v>
      </c>
      <c r="O1574" s="25">
        <f t="shared" si="5173"/>
        <v>0</v>
      </c>
      <c r="P1574" s="25">
        <f t="shared" si="5174"/>
        <v>0</v>
      </c>
      <c r="Q1574" s="25">
        <f t="shared" si="5175"/>
        <v>0</v>
      </c>
      <c r="R1574" s="25">
        <f t="shared" si="5176"/>
        <v>0</v>
      </c>
      <c r="S1574" s="25">
        <f t="shared" si="5177"/>
        <v>2.7015500000000001</v>
      </c>
      <c r="T1574" s="25">
        <f t="shared" si="5007"/>
        <v>1042.8015499999999</v>
      </c>
      <c r="U1574" s="25">
        <f t="shared" si="5052"/>
        <v>1040.0999999999999</v>
      </c>
      <c r="V1574" s="25">
        <f t="shared" si="5053"/>
        <v>1740.1</v>
      </c>
      <c r="W1574" s="25">
        <f t="shared" si="5178"/>
        <v>0</v>
      </c>
      <c r="X1574" s="25">
        <f t="shared" si="5179"/>
        <v>0</v>
      </c>
      <c r="Y1574" s="25">
        <f t="shared" si="5180"/>
        <v>0</v>
      </c>
      <c r="Z1574" s="25">
        <f t="shared" si="5181"/>
        <v>2.7015500000000001</v>
      </c>
      <c r="AA1574" s="25">
        <f t="shared" si="5182"/>
        <v>0</v>
      </c>
      <c r="AB1574" s="25">
        <f t="shared" si="5183"/>
        <v>0</v>
      </c>
      <c r="AC1574" s="25">
        <f t="shared" si="5184"/>
        <v>0</v>
      </c>
      <c r="AD1574" s="25">
        <f t="shared" si="5185"/>
        <v>0</v>
      </c>
      <c r="AE1574" s="25">
        <f t="shared" si="5186"/>
        <v>0</v>
      </c>
      <c r="AF1574" s="26">
        <f t="shared" si="5187"/>
        <v>5599.6519100000005</v>
      </c>
      <c r="AG1574" s="26">
        <f t="shared" si="5188"/>
        <v>0</v>
      </c>
      <c r="AH1574" s="26">
        <f t="shared" si="5189"/>
        <v>0</v>
      </c>
      <c r="AI1574" s="26">
        <f t="shared" si="5190"/>
        <v>0</v>
      </c>
      <c r="AJ1574" s="26">
        <f t="shared" si="5191"/>
        <v>0</v>
      </c>
      <c r="AK1574" s="26">
        <f t="shared" si="5192"/>
        <v>0</v>
      </c>
      <c r="AL1574" s="26">
        <f t="shared" si="5193"/>
        <v>5449.4488000000001</v>
      </c>
      <c r="AM1574" s="26">
        <f t="shared" si="5194"/>
        <v>0</v>
      </c>
      <c r="AN1574" s="26">
        <f t="shared" si="5195"/>
        <v>0</v>
      </c>
      <c r="AO1574" s="27">
        <f t="shared" si="5196"/>
        <v>2414.1068</v>
      </c>
      <c r="AP1574" s="27">
        <f t="shared" si="5197"/>
        <v>5521.8163399999994</v>
      </c>
      <c r="AQ1574" s="27">
        <f t="shared" si="5198"/>
        <v>0</v>
      </c>
      <c r="AR1574" s="27">
        <f t="shared" si="5199"/>
        <v>0</v>
      </c>
      <c r="AS1574" s="27">
        <f t="shared" si="5200"/>
        <v>0</v>
      </c>
      <c r="AT1574" s="27">
        <f t="shared" si="5201"/>
        <v>0</v>
      </c>
      <c r="AU1574" s="27">
        <f t="shared" si="5011"/>
        <v>5521.8163399999994</v>
      </c>
      <c r="AV1574" s="27">
        <f t="shared" si="5012"/>
        <v>-4479.0147899999993</v>
      </c>
      <c r="AW1574" s="27">
        <f t="shared" si="5013"/>
        <v>1045.5030999999999</v>
      </c>
      <c r="AX1574" s="27">
        <f t="shared" si="5014"/>
        <v>1040.0999999999999</v>
      </c>
      <c r="AY1574" s="27">
        <f t="shared" si="5015"/>
        <v>1740.1</v>
      </c>
      <c r="AZ1574" s="27">
        <f t="shared" si="5202"/>
        <v>0</v>
      </c>
      <c r="BA1574" s="28">
        <f t="shared" si="5016"/>
        <v>97.317634874200593</v>
      </c>
      <c r="BB1574" s="20"/>
    </row>
    <row r="1575" spans="2:54" s="30" customFormat="1" x14ac:dyDescent="0.3">
      <c r="B1575" s="31" t="s">
        <v>566</v>
      </c>
      <c r="C1575" s="31" t="s">
        <v>103</v>
      </c>
      <c r="D1575" s="31" t="s">
        <v>42</v>
      </c>
      <c r="E1575" s="29" t="str">
        <f t="shared" si="5008"/>
        <v>0801</v>
      </c>
      <c r="F1575" s="31"/>
      <c r="G1575" s="31"/>
      <c r="H1575" s="32" t="s">
        <v>105</v>
      </c>
      <c r="I1575" s="33">
        <f t="shared" si="5167"/>
        <v>1040.0999999999999</v>
      </c>
      <c r="J1575" s="33">
        <f t="shared" si="5168"/>
        <v>1040.0999999999999</v>
      </c>
      <c r="K1575" s="33">
        <f t="shared" si="5169"/>
        <v>1740.1</v>
      </c>
      <c r="L1575" s="33">
        <f t="shared" si="5170"/>
        <v>0</v>
      </c>
      <c r="M1575" s="33">
        <f t="shared" si="5171"/>
        <v>0</v>
      </c>
      <c r="N1575" s="33">
        <f t="shared" si="5172"/>
        <v>0</v>
      </c>
      <c r="O1575" s="33">
        <f>O1576+O1581</f>
        <v>0</v>
      </c>
      <c r="P1575" s="33">
        <f>P1576+P1581</f>
        <v>0</v>
      </c>
      <c r="Q1575" s="33">
        <f>Q1576+Q1581</f>
        <v>0</v>
      </c>
      <c r="R1575" s="33">
        <f>R1576+R1581</f>
        <v>0</v>
      </c>
      <c r="S1575" s="33">
        <f>S1576+S1581</f>
        <v>2.7015500000000001</v>
      </c>
      <c r="T1575" s="33">
        <f t="shared" si="5007"/>
        <v>1042.8015499999999</v>
      </c>
      <c r="U1575" s="33">
        <f t="shared" si="5052"/>
        <v>1040.0999999999999</v>
      </c>
      <c r="V1575" s="33">
        <f t="shared" si="5053"/>
        <v>1740.1</v>
      </c>
      <c r="W1575" s="33">
        <f t="shared" ref="W1575:AT1575" si="5203">W1576+W1581</f>
        <v>0</v>
      </c>
      <c r="X1575" s="33">
        <f t="shared" si="5203"/>
        <v>0</v>
      </c>
      <c r="Y1575" s="33">
        <f t="shared" si="5203"/>
        <v>0</v>
      </c>
      <c r="Z1575" s="33">
        <f t="shared" si="5203"/>
        <v>2.7015500000000001</v>
      </c>
      <c r="AA1575" s="33">
        <f t="shared" si="5203"/>
        <v>0</v>
      </c>
      <c r="AB1575" s="33">
        <f t="shared" si="5203"/>
        <v>0</v>
      </c>
      <c r="AC1575" s="33">
        <f t="shared" si="5203"/>
        <v>0</v>
      </c>
      <c r="AD1575" s="33">
        <f t="shared" si="5203"/>
        <v>0</v>
      </c>
      <c r="AE1575" s="33">
        <f t="shared" si="5203"/>
        <v>0</v>
      </c>
      <c r="AF1575" s="34">
        <f t="shared" si="5203"/>
        <v>5599.6519100000005</v>
      </c>
      <c r="AG1575" s="34">
        <f t="shared" si="5203"/>
        <v>0</v>
      </c>
      <c r="AH1575" s="34">
        <f t="shared" si="5203"/>
        <v>0</v>
      </c>
      <c r="AI1575" s="34">
        <f t="shared" si="5203"/>
        <v>0</v>
      </c>
      <c r="AJ1575" s="34">
        <f t="shared" si="5203"/>
        <v>0</v>
      </c>
      <c r="AK1575" s="34">
        <f t="shared" si="5203"/>
        <v>0</v>
      </c>
      <c r="AL1575" s="34">
        <f t="shared" si="5203"/>
        <v>5449.4488000000001</v>
      </c>
      <c r="AM1575" s="34">
        <f t="shared" si="5203"/>
        <v>0</v>
      </c>
      <c r="AN1575" s="34">
        <f t="shared" si="5203"/>
        <v>0</v>
      </c>
      <c r="AO1575" s="35">
        <f t="shared" si="5203"/>
        <v>2414.1068</v>
      </c>
      <c r="AP1575" s="36">
        <f t="shared" si="5203"/>
        <v>5521.8163399999994</v>
      </c>
      <c r="AQ1575" s="36">
        <f t="shared" si="5203"/>
        <v>0</v>
      </c>
      <c r="AR1575" s="36">
        <f t="shared" si="5203"/>
        <v>0</v>
      </c>
      <c r="AS1575" s="36">
        <f t="shared" si="5203"/>
        <v>0</v>
      </c>
      <c r="AT1575" s="36">
        <f t="shared" si="5203"/>
        <v>0</v>
      </c>
      <c r="AU1575" s="36">
        <f t="shared" si="5011"/>
        <v>5521.8163399999994</v>
      </c>
      <c r="AV1575" s="36">
        <f t="shared" si="5012"/>
        <v>-4479.0147899999993</v>
      </c>
      <c r="AW1575" s="36">
        <f t="shared" si="5013"/>
        <v>1045.5030999999999</v>
      </c>
      <c r="AX1575" s="36">
        <f t="shared" si="5014"/>
        <v>1040.0999999999999</v>
      </c>
      <c r="AY1575" s="36">
        <f t="shared" si="5015"/>
        <v>1740.1</v>
      </c>
      <c r="AZ1575" s="36">
        <f>AZ1576+AZ1581</f>
        <v>0</v>
      </c>
      <c r="BA1575" s="37">
        <f t="shared" si="5016"/>
        <v>97.317634874200593</v>
      </c>
      <c r="BB1575" s="20"/>
    </row>
    <row r="1576" spans="2:54" ht="31.2" x14ac:dyDescent="0.3">
      <c r="B1576" s="38" t="s">
        <v>566</v>
      </c>
      <c r="C1576" s="38" t="s">
        <v>103</v>
      </c>
      <c r="D1576" s="38" t="s">
        <v>42</v>
      </c>
      <c r="E1576" s="39" t="str">
        <f t="shared" si="5008"/>
        <v>0801</v>
      </c>
      <c r="F1576" s="38" t="s">
        <v>106</v>
      </c>
      <c r="G1576" s="39"/>
      <c r="H1576" s="40" t="s">
        <v>107</v>
      </c>
      <c r="I1576" s="18">
        <f t="shared" si="5167"/>
        <v>1040.0999999999999</v>
      </c>
      <c r="J1576" s="18">
        <f t="shared" si="5168"/>
        <v>1040.0999999999999</v>
      </c>
      <c r="K1576" s="18">
        <f t="shared" si="5169"/>
        <v>1740.1</v>
      </c>
      <c r="L1576" s="18">
        <f t="shared" si="5170"/>
        <v>0</v>
      </c>
      <c r="M1576" s="18">
        <f t="shared" si="5171"/>
        <v>0</v>
      </c>
      <c r="N1576" s="18">
        <f t="shared" si="5172"/>
        <v>0</v>
      </c>
      <c r="O1576" s="18">
        <f t="shared" ref="O1576:O1581" si="5204">O1577</f>
        <v>0</v>
      </c>
      <c r="P1576" s="18">
        <f t="shared" ref="P1576:P1581" si="5205">P1577</f>
        <v>0</v>
      </c>
      <c r="Q1576" s="18">
        <f t="shared" ref="Q1576:Q1581" si="5206">Q1577</f>
        <v>0</v>
      </c>
      <c r="R1576" s="18">
        <f t="shared" ref="R1576:R1581" si="5207">R1577</f>
        <v>0</v>
      </c>
      <c r="S1576" s="18">
        <f t="shared" ref="S1576:S1581" si="5208">S1577</f>
        <v>0</v>
      </c>
      <c r="T1576" s="18">
        <f t="shared" ref="T1576:T1639" si="5209">I1576+L1576+S1576+R1576+Q1576+P1576+O1576</f>
        <v>1040.0999999999999</v>
      </c>
      <c r="U1576" s="18">
        <f t="shared" si="5052"/>
        <v>1040.0999999999999</v>
      </c>
      <c r="V1576" s="18">
        <f t="shared" si="5053"/>
        <v>1740.1</v>
      </c>
      <c r="W1576" s="18">
        <f t="shared" ref="W1576:W1579" si="5210">W1577</f>
        <v>0</v>
      </c>
      <c r="X1576" s="18">
        <f t="shared" ref="X1576:X1579" si="5211">X1577</f>
        <v>0</v>
      </c>
      <c r="Y1576" s="18">
        <f t="shared" ref="Y1576:Y1579" si="5212">Y1577</f>
        <v>0</v>
      </c>
      <c r="Z1576" s="18">
        <f t="shared" ref="Z1576:Z1579" si="5213">Z1577</f>
        <v>0</v>
      </c>
      <c r="AA1576" s="18">
        <f t="shared" ref="AA1576:AA1579" si="5214">AA1577</f>
        <v>0</v>
      </c>
      <c r="AB1576" s="18">
        <f t="shared" ref="AB1576:AB1579" si="5215">AB1577</f>
        <v>0</v>
      </c>
      <c r="AC1576" s="18">
        <f t="shared" ref="AC1576:AC1579" si="5216">AC1577</f>
        <v>0</v>
      </c>
      <c r="AD1576" s="18">
        <f t="shared" ref="AD1576:AD1579" si="5217">AD1577</f>
        <v>0</v>
      </c>
      <c r="AE1576" s="18">
        <f t="shared" ref="AE1576:AE1592" si="5218">AE1577</f>
        <v>0</v>
      </c>
      <c r="AF1576" s="41">
        <f t="shared" ref="AF1576:AF1581" si="5219">AF1577</f>
        <v>1040.0899999999999</v>
      </c>
      <c r="AG1576" s="41">
        <f t="shared" ref="AG1576:AG1581" si="5220">AG1577</f>
        <v>0</v>
      </c>
      <c r="AH1576" s="41">
        <f t="shared" ref="AH1576:AH1581" si="5221">AH1577</f>
        <v>0</v>
      </c>
      <c r="AI1576" s="41">
        <f t="shared" ref="AI1576:AI1581" si="5222">AI1577</f>
        <v>0</v>
      </c>
      <c r="AJ1576" s="41">
        <f t="shared" ref="AJ1576:AJ1581" si="5223">AJ1577</f>
        <v>0</v>
      </c>
      <c r="AK1576" s="41">
        <f t="shared" ref="AK1576:AK1581" si="5224">AK1577</f>
        <v>0</v>
      </c>
      <c r="AL1576" s="41">
        <f t="shared" ref="AL1576:AL1581" si="5225">AL1577</f>
        <v>1040.0899999999999</v>
      </c>
      <c r="AM1576" s="41">
        <f t="shared" ref="AM1576:AM1581" si="5226">AM1577</f>
        <v>0</v>
      </c>
      <c r="AN1576" s="41">
        <f t="shared" ref="AN1576:AN1581" si="5227">AN1577</f>
        <v>0</v>
      </c>
      <c r="AO1576" s="42">
        <f t="shared" ref="AO1576:AO1581" si="5228">AO1577</f>
        <v>735.09</v>
      </c>
      <c r="AP1576" s="42">
        <f t="shared" ref="AP1576:AP1581" si="5229">AP1577</f>
        <v>1040.0999999999999</v>
      </c>
      <c r="AQ1576" s="42">
        <f t="shared" ref="AQ1576:AQ1581" si="5230">AQ1577</f>
        <v>0</v>
      </c>
      <c r="AR1576" s="42">
        <f t="shared" ref="AR1576:AR1581" si="5231">AR1577</f>
        <v>0</v>
      </c>
      <c r="AS1576" s="42">
        <f t="shared" ref="AS1576:AS1581" si="5232">AS1577</f>
        <v>0</v>
      </c>
      <c r="AT1576" s="42">
        <f t="shared" ref="AT1576:AT1581" si="5233">AT1577</f>
        <v>0</v>
      </c>
      <c r="AU1576" s="42">
        <f t="shared" si="5011"/>
        <v>1040.0999999999999</v>
      </c>
      <c r="AV1576" s="42">
        <f t="shared" si="5012"/>
        <v>0</v>
      </c>
      <c r="AW1576" s="42">
        <f t="shared" si="5013"/>
        <v>1040.0999999999999</v>
      </c>
      <c r="AX1576" s="42">
        <f t="shared" si="5014"/>
        <v>1040.0999999999999</v>
      </c>
      <c r="AY1576" s="42">
        <f t="shared" si="5015"/>
        <v>1740.1</v>
      </c>
      <c r="AZ1576" s="42">
        <f t="shared" ref="AZ1576:AZ1579" si="5234">AZ1577</f>
        <v>0</v>
      </c>
      <c r="BA1576" s="43">
        <f t="shared" si="5016"/>
        <v>100</v>
      </c>
      <c r="BB1576" s="20"/>
    </row>
    <row r="1577" spans="2:54" x14ac:dyDescent="0.3">
      <c r="B1577" s="38" t="s">
        <v>566</v>
      </c>
      <c r="C1577" s="38" t="s">
        <v>103</v>
      </c>
      <c r="D1577" s="38" t="s">
        <v>42</v>
      </c>
      <c r="E1577" s="39" t="str">
        <f t="shared" si="5008"/>
        <v>0801</v>
      </c>
      <c r="F1577" s="38" t="s">
        <v>164</v>
      </c>
      <c r="G1577" s="39"/>
      <c r="H1577" s="40" t="s">
        <v>49</v>
      </c>
      <c r="I1577" s="18">
        <f t="shared" si="5167"/>
        <v>1040.0999999999999</v>
      </c>
      <c r="J1577" s="18">
        <f t="shared" si="5168"/>
        <v>1040.0999999999999</v>
      </c>
      <c r="K1577" s="18">
        <f t="shared" si="5169"/>
        <v>1740.1</v>
      </c>
      <c r="L1577" s="18">
        <f t="shared" si="5170"/>
        <v>0</v>
      </c>
      <c r="M1577" s="18">
        <f t="shared" si="5171"/>
        <v>0</v>
      </c>
      <c r="N1577" s="18">
        <f t="shared" si="5172"/>
        <v>0</v>
      </c>
      <c r="O1577" s="18">
        <f t="shared" si="5204"/>
        <v>0</v>
      </c>
      <c r="P1577" s="18">
        <f t="shared" si="5205"/>
        <v>0</v>
      </c>
      <c r="Q1577" s="18">
        <f t="shared" si="5206"/>
        <v>0</v>
      </c>
      <c r="R1577" s="18">
        <f t="shared" si="5207"/>
        <v>0</v>
      </c>
      <c r="S1577" s="18">
        <f t="shared" si="5208"/>
        <v>0</v>
      </c>
      <c r="T1577" s="18">
        <f t="shared" si="5209"/>
        <v>1040.0999999999999</v>
      </c>
      <c r="U1577" s="18">
        <f t="shared" si="5052"/>
        <v>1040.0999999999999</v>
      </c>
      <c r="V1577" s="18">
        <f t="shared" si="5053"/>
        <v>1740.1</v>
      </c>
      <c r="W1577" s="18">
        <f t="shared" si="5210"/>
        <v>0</v>
      </c>
      <c r="X1577" s="18">
        <f t="shared" si="5211"/>
        <v>0</v>
      </c>
      <c r="Y1577" s="18">
        <f t="shared" si="5212"/>
        <v>0</v>
      </c>
      <c r="Z1577" s="18">
        <f t="shared" si="5213"/>
        <v>0</v>
      </c>
      <c r="AA1577" s="18">
        <f t="shared" si="5214"/>
        <v>0</v>
      </c>
      <c r="AB1577" s="18">
        <f t="shared" si="5215"/>
        <v>0</v>
      </c>
      <c r="AC1577" s="18">
        <f t="shared" si="5216"/>
        <v>0</v>
      </c>
      <c r="AD1577" s="18">
        <f t="shared" si="5217"/>
        <v>0</v>
      </c>
      <c r="AE1577" s="18">
        <f t="shared" si="5218"/>
        <v>0</v>
      </c>
      <c r="AF1577" s="41">
        <f t="shared" si="5219"/>
        <v>1040.0899999999999</v>
      </c>
      <c r="AG1577" s="41">
        <f t="shared" si="5220"/>
        <v>0</v>
      </c>
      <c r="AH1577" s="41">
        <f t="shared" si="5221"/>
        <v>0</v>
      </c>
      <c r="AI1577" s="41">
        <f t="shared" si="5222"/>
        <v>0</v>
      </c>
      <c r="AJ1577" s="41">
        <f t="shared" si="5223"/>
        <v>0</v>
      </c>
      <c r="AK1577" s="41">
        <f t="shared" si="5224"/>
        <v>0</v>
      </c>
      <c r="AL1577" s="41">
        <f t="shared" si="5225"/>
        <v>1040.0899999999999</v>
      </c>
      <c r="AM1577" s="41">
        <f t="shared" si="5226"/>
        <v>0</v>
      </c>
      <c r="AN1577" s="41">
        <f t="shared" si="5227"/>
        <v>0</v>
      </c>
      <c r="AO1577" s="14">
        <f t="shared" si="5228"/>
        <v>735.09</v>
      </c>
      <c r="AP1577" s="42">
        <f t="shared" si="5229"/>
        <v>1040.0999999999999</v>
      </c>
      <c r="AQ1577" s="42">
        <f t="shared" si="5230"/>
        <v>0</v>
      </c>
      <c r="AR1577" s="42">
        <f t="shared" si="5231"/>
        <v>0</v>
      </c>
      <c r="AS1577" s="42">
        <f t="shared" si="5232"/>
        <v>0</v>
      </c>
      <c r="AT1577" s="42">
        <f t="shared" si="5233"/>
        <v>0</v>
      </c>
      <c r="AU1577" s="42">
        <f t="shared" si="5011"/>
        <v>1040.0999999999999</v>
      </c>
      <c r="AV1577" s="42">
        <f t="shared" si="5012"/>
        <v>0</v>
      </c>
      <c r="AW1577" s="42">
        <f t="shared" si="5013"/>
        <v>1040.0999999999999</v>
      </c>
      <c r="AX1577" s="42">
        <f t="shared" si="5014"/>
        <v>1040.0999999999999</v>
      </c>
      <c r="AY1577" s="42">
        <f t="shared" si="5015"/>
        <v>1740.1</v>
      </c>
      <c r="AZ1577" s="42">
        <f t="shared" si="5234"/>
        <v>0</v>
      </c>
      <c r="BA1577" s="43">
        <f t="shared" si="5016"/>
        <v>100</v>
      </c>
      <c r="BB1577" s="20"/>
    </row>
    <row r="1578" spans="2:54" ht="31.2" x14ac:dyDescent="0.3">
      <c r="B1578" s="38" t="s">
        <v>566</v>
      </c>
      <c r="C1578" s="38" t="s">
        <v>103</v>
      </c>
      <c r="D1578" s="38" t="s">
        <v>42</v>
      </c>
      <c r="E1578" s="39" t="str">
        <f t="shared" ref="E1578:E1641" si="5235">CONCATENATE(C1578,D1578)</f>
        <v>0801</v>
      </c>
      <c r="F1578" s="38" t="s">
        <v>165</v>
      </c>
      <c r="G1578" s="39"/>
      <c r="H1578" s="40" t="s">
        <v>166</v>
      </c>
      <c r="I1578" s="18">
        <f t="shared" si="5167"/>
        <v>1040.0999999999999</v>
      </c>
      <c r="J1578" s="18">
        <f t="shared" si="5168"/>
        <v>1040.0999999999999</v>
      </c>
      <c r="K1578" s="18">
        <f t="shared" si="5169"/>
        <v>1740.1</v>
      </c>
      <c r="L1578" s="18">
        <f t="shared" si="5170"/>
        <v>0</v>
      </c>
      <c r="M1578" s="18">
        <f t="shared" si="5171"/>
        <v>0</v>
      </c>
      <c r="N1578" s="18">
        <f t="shared" si="5172"/>
        <v>0</v>
      </c>
      <c r="O1578" s="18">
        <f t="shared" si="5204"/>
        <v>0</v>
      </c>
      <c r="P1578" s="18">
        <f t="shared" si="5205"/>
        <v>0</v>
      </c>
      <c r="Q1578" s="18">
        <f t="shared" si="5206"/>
        <v>0</v>
      </c>
      <c r="R1578" s="18">
        <f t="shared" si="5207"/>
        <v>0</v>
      </c>
      <c r="S1578" s="18">
        <f t="shared" si="5208"/>
        <v>0</v>
      </c>
      <c r="T1578" s="18">
        <f t="shared" si="5209"/>
        <v>1040.0999999999999</v>
      </c>
      <c r="U1578" s="18">
        <f t="shared" si="5052"/>
        <v>1040.0999999999999</v>
      </c>
      <c r="V1578" s="18">
        <f t="shared" si="5053"/>
        <v>1740.1</v>
      </c>
      <c r="W1578" s="18">
        <f t="shared" si="5210"/>
        <v>0</v>
      </c>
      <c r="X1578" s="18">
        <f t="shared" si="5211"/>
        <v>0</v>
      </c>
      <c r="Y1578" s="18">
        <f t="shared" si="5212"/>
        <v>0</v>
      </c>
      <c r="Z1578" s="18">
        <f t="shared" si="5213"/>
        <v>0</v>
      </c>
      <c r="AA1578" s="18">
        <f t="shared" si="5214"/>
        <v>0</v>
      </c>
      <c r="AB1578" s="18">
        <f t="shared" si="5215"/>
        <v>0</v>
      </c>
      <c r="AC1578" s="18">
        <f t="shared" si="5216"/>
        <v>0</v>
      </c>
      <c r="AD1578" s="18">
        <f t="shared" si="5217"/>
        <v>0</v>
      </c>
      <c r="AE1578" s="18">
        <f t="shared" si="5218"/>
        <v>0</v>
      </c>
      <c r="AF1578" s="41">
        <f t="shared" si="5219"/>
        <v>1040.0899999999999</v>
      </c>
      <c r="AG1578" s="41">
        <f t="shared" si="5220"/>
        <v>0</v>
      </c>
      <c r="AH1578" s="41">
        <f t="shared" si="5221"/>
        <v>0</v>
      </c>
      <c r="AI1578" s="41">
        <f t="shared" si="5222"/>
        <v>0</v>
      </c>
      <c r="AJ1578" s="41">
        <f t="shared" si="5223"/>
        <v>0</v>
      </c>
      <c r="AK1578" s="41">
        <f t="shared" si="5224"/>
        <v>0</v>
      </c>
      <c r="AL1578" s="41">
        <f t="shared" si="5225"/>
        <v>1040.0899999999999</v>
      </c>
      <c r="AM1578" s="41">
        <f t="shared" si="5226"/>
        <v>0</v>
      </c>
      <c r="AN1578" s="41">
        <f t="shared" si="5227"/>
        <v>0</v>
      </c>
      <c r="AO1578" s="42">
        <f t="shared" si="5228"/>
        <v>735.09</v>
      </c>
      <c r="AP1578" s="42">
        <f t="shared" si="5229"/>
        <v>1040.0999999999999</v>
      </c>
      <c r="AQ1578" s="42">
        <f t="shared" si="5230"/>
        <v>0</v>
      </c>
      <c r="AR1578" s="42">
        <f t="shared" si="5231"/>
        <v>0</v>
      </c>
      <c r="AS1578" s="42">
        <f t="shared" si="5232"/>
        <v>0</v>
      </c>
      <c r="AT1578" s="42">
        <f t="shared" si="5233"/>
        <v>0</v>
      </c>
      <c r="AU1578" s="42">
        <f t="shared" ref="AU1578:AU1641" si="5236">AP1578+AS1578+AT1578+AR1578+AQ1578</f>
        <v>1040.0999999999999</v>
      </c>
      <c r="AV1578" s="42">
        <f t="shared" ref="AV1578:AV1641" si="5237">T1578-AU1578</f>
        <v>0</v>
      </c>
      <c r="AW1578" s="42">
        <f t="shared" ref="AW1578:AW1638" si="5238">T1578+W1578+X1578+Y1578+Z1578</f>
        <v>1040.0999999999999</v>
      </c>
      <c r="AX1578" s="42">
        <f t="shared" ref="AX1578:AX1638" si="5239">U1578+AA1578+AB1578</f>
        <v>1040.0999999999999</v>
      </c>
      <c r="AY1578" s="42">
        <f t="shared" ref="AY1578:AY1638" si="5240">V1578+AC1578+AE1578+AD1578</f>
        <v>1740.1</v>
      </c>
      <c r="AZ1578" s="42">
        <f t="shared" si="5234"/>
        <v>0</v>
      </c>
      <c r="BA1578" s="43">
        <f t="shared" ref="BA1578:BA1641" si="5241">AL1578/AF1578*100</f>
        <v>100</v>
      </c>
      <c r="BB1578" s="20"/>
    </row>
    <row r="1579" spans="2:54" ht="31.2" x14ac:dyDescent="0.3">
      <c r="B1579" s="38" t="s">
        <v>566</v>
      </c>
      <c r="C1579" s="38" t="s">
        <v>103</v>
      </c>
      <c r="D1579" s="38" t="s">
        <v>42</v>
      </c>
      <c r="E1579" s="39" t="str">
        <f t="shared" si="5235"/>
        <v>0801</v>
      </c>
      <c r="F1579" s="38" t="s">
        <v>167</v>
      </c>
      <c r="G1579" s="39"/>
      <c r="H1579" s="40" t="s">
        <v>168</v>
      </c>
      <c r="I1579" s="18">
        <f t="shared" si="5167"/>
        <v>1040.0999999999999</v>
      </c>
      <c r="J1579" s="18">
        <f t="shared" si="5168"/>
        <v>1040.0999999999999</v>
      </c>
      <c r="K1579" s="18">
        <f t="shared" si="5169"/>
        <v>1740.1</v>
      </c>
      <c r="L1579" s="18">
        <f t="shared" si="5170"/>
        <v>0</v>
      </c>
      <c r="M1579" s="18">
        <f t="shared" si="5171"/>
        <v>0</v>
      </c>
      <c r="N1579" s="18">
        <f t="shared" si="5172"/>
        <v>0</v>
      </c>
      <c r="O1579" s="18">
        <f t="shared" si="5204"/>
        <v>0</v>
      </c>
      <c r="P1579" s="18">
        <f t="shared" si="5205"/>
        <v>0</v>
      </c>
      <c r="Q1579" s="18">
        <f t="shared" si="5206"/>
        <v>0</v>
      </c>
      <c r="R1579" s="18">
        <f t="shared" si="5207"/>
        <v>0</v>
      </c>
      <c r="S1579" s="18">
        <f t="shared" si="5208"/>
        <v>0</v>
      </c>
      <c r="T1579" s="18">
        <f t="shared" si="5209"/>
        <v>1040.0999999999999</v>
      </c>
      <c r="U1579" s="18">
        <f t="shared" si="5052"/>
        <v>1040.0999999999999</v>
      </c>
      <c r="V1579" s="18">
        <f t="shared" si="5053"/>
        <v>1740.1</v>
      </c>
      <c r="W1579" s="18">
        <f t="shared" si="5210"/>
        <v>0</v>
      </c>
      <c r="X1579" s="18">
        <f t="shared" si="5211"/>
        <v>0</v>
      </c>
      <c r="Y1579" s="18">
        <f t="shared" si="5212"/>
        <v>0</v>
      </c>
      <c r="Z1579" s="18">
        <f t="shared" si="5213"/>
        <v>0</v>
      </c>
      <c r="AA1579" s="18">
        <f t="shared" si="5214"/>
        <v>0</v>
      </c>
      <c r="AB1579" s="18">
        <f t="shared" si="5215"/>
        <v>0</v>
      </c>
      <c r="AC1579" s="18">
        <f t="shared" si="5216"/>
        <v>0</v>
      </c>
      <c r="AD1579" s="18">
        <f t="shared" si="5217"/>
        <v>0</v>
      </c>
      <c r="AE1579" s="18">
        <f t="shared" si="5218"/>
        <v>0</v>
      </c>
      <c r="AF1579" s="41">
        <f t="shared" si="5219"/>
        <v>1040.0899999999999</v>
      </c>
      <c r="AG1579" s="41">
        <f t="shared" si="5220"/>
        <v>0</v>
      </c>
      <c r="AH1579" s="41">
        <f t="shared" si="5221"/>
        <v>0</v>
      </c>
      <c r="AI1579" s="41">
        <f t="shared" si="5222"/>
        <v>0</v>
      </c>
      <c r="AJ1579" s="41">
        <f t="shared" si="5223"/>
        <v>0</v>
      </c>
      <c r="AK1579" s="41">
        <f t="shared" si="5224"/>
        <v>0</v>
      </c>
      <c r="AL1579" s="41">
        <f t="shared" si="5225"/>
        <v>1040.0899999999999</v>
      </c>
      <c r="AM1579" s="41">
        <f t="shared" si="5226"/>
        <v>0</v>
      </c>
      <c r="AN1579" s="41">
        <f t="shared" si="5227"/>
        <v>0</v>
      </c>
      <c r="AO1579" s="14">
        <f t="shared" si="5228"/>
        <v>735.09</v>
      </c>
      <c r="AP1579" s="42">
        <f t="shared" si="5229"/>
        <v>1040.0999999999999</v>
      </c>
      <c r="AQ1579" s="42">
        <f t="shared" si="5230"/>
        <v>0</v>
      </c>
      <c r="AR1579" s="42">
        <f t="shared" si="5231"/>
        <v>0</v>
      </c>
      <c r="AS1579" s="42">
        <f t="shared" si="5232"/>
        <v>0</v>
      </c>
      <c r="AT1579" s="42">
        <f t="shared" si="5233"/>
        <v>0</v>
      </c>
      <c r="AU1579" s="42">
        <f t="shared" si="5236"/>
        <v>1040.0999999999999</v>
      </c>
      <c r="AV1579" s="42">
        <f t="shared" si="5237"/>
        <v>0</v>
      </c>
      <c r="AW1579" s="42">
        <f t="shared" si="5238"/>
        <v>1040.0999999999999</v>
      </c>
      <c r="AX1579" s="42">
        <f t="shared" si="5239"/>
        <v>1040.0999999999999</v>
      </c>
      <c r="AY1579" s="42">
        <f t="shared" si="5240"/>
        <v>1740.1</v>
      </c>
      <c r="AZ1579" s="42">
        <f t="shared" si="5234"/>
        <v>0</v>
      </c>
      <c r="BA1579" s="43">
        <f t="shared" si="5241"/>
        <v>100</v>
      </c>
      <c r="BB1579" s="20"/>
    </row>
    <row r="1580" spans="2:54" ht="31.2" x14ac:dyDescent="0.3">
      <c r="B1580" s="38" t="s">
        <v>566</v>
      </c>
      <c r="C1580" s="38" t="s">
        <v>103</v>
      </c>
      <c r="D1580" s="38" t="s">
        <v>42</v>
      </c>
      <c r="E1580" s="39" t="str">
        <f t="shared" si="5235"/>
        <v>0801</v>
      </c>
      <c r="F1580" s="38" t="s">
        <v>167</v>
      </c>
      <c r="G1580" s="38" t="s">
        <v>54</v>
      </c>
      <c r="H1580" s="40" t="s">
        <v>55</v>
      </c>
      <c r="I1580" s="18">
        <v>1040.0999999999999</v>
      </c>
      <c r="J1580" s="18">
        <v>1040.0999999999999</v>
      </c>
      <c r="K1580" s="18">
        <v>1740.1</v>
      </c>
      <c r="L1580" s="18"/>
      <c r="M1580" s="18"/>
      <c r="N1580" s="18"/>
      <c r="O1580" s="18">
        <v>0</v>
      </c>
      <c r="P1580" s="18">
        <v>0</v>
      </c>
      <c r="Q1580" s="18">
        <v>0</v>
      </c>
      <c r="R1580" s="18">
        <v>0</v>
      </c>
      <c r="S1580" s="18"/>
      <c r="T1580" s="18">
        <f t="shared" si="5209"/>
        <v>1040.0999999999999</v>
      </c>
      <c r="U1580" s="18">
        <f t="shared" si="5052"/>
        <v>1040.0999999999999</v>
      </c>
      <c r="V1580" s="18">
        <f t="shared" si="5053"/>
        <v>1740.1</v>
      </c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41">
        <v>1040.0899999999999</v>
      </c>
      <c r="AG1580" s="41"/>
      <c r="AH1580" s="41">
        <v>0</v>
      </c>
      <c r="AI1580" s="41">
        <v>0</v>
      </c>
      <c r="AJ1580" s="41">
        <v>0</v>
      </c>
      <c r="AK1580" s="41">
        <v>0</v>
      </c>
      <c r="AL1580" s="41">
        <v>1040.0899999999999</v>
      </c>
      <c r="AM1580" s="41">
        <v>0</v>
      </c>
      <c r="AN1580" s="41">
        <v>0</v>
      </c>
      <c r="AO1580" s="42">
        <v>735.09</v>
      </c>
      <c r="AP1580" s="42">
        <v>1040.0999999999999</v>
      </c>
      <c r="AQ1580" s="42">
        <v>0</v>
      </c>
      <c r="AR1580" s="42">
        <v>0</v>
      </c>
      <c r="AS1580" s="42">
        <v>0</v>
      </c>
      <c r="AT1580" s="42">
        <v>0</v>
      </c>
      <c r="AU1580" s="42">
        <f t="shared" si="5236"/>
        <v>1040.0999999999999</v>
      </c>
      <c r="AV1580" s="42">
        <f t="shared" si="5237"/>
        <v>0</v>
      </c>
      <c r="AW1580" s="42">
        <f t="shared" si="5238"/>
        <v>1040.0999999999999</v>
      </c>
      <c r="AX1580" s="42">
        <f t="shared" si="5239"/>
        <v>1040.0999999999999</v>
      </c>
      <c r="AY1580" s="42">
        <f t="shared" si="5240"/>
        <v>1740.1</v>
      </c>
      <c r="AZ1580" s="42"/>
      <c r="BA1580" s="43">
        <f t="shared" si="5241"/>
        <v>100</v>
      </c>
      <c r="BB1580" s="44"/>
    </row>
    <row r="1581" spans="2:54" ht="31.2" x14ac:dyDescent="0.3">
      <c r="B1581" s="38" t="s">
        <v>566</v>
      </c>
      <c r="C1581" s="38" t="s">
        <v>103</v>
      </c>
      <c r="D1581" s="38" t="s">
        <v>42</v>
      </c>
      <c r="E1581" s="39" t="str">
        <f t="shared" si="5235"/>
        <v>0801</v>
      </c>
      <c r="F1581" s="38" t="s">
        <v>72</v>
      </c>
      <c r="G1581" s="39"/>
      <c r="H1581" s="40" t="s">
        <v>73</v>
      </c>
      <c r="I1581" s="18"/>
      <c r="J1581" s="18"/>
      <c r="K1581" s="18"/>
      <c r="L1581" s="18"/>
      <c r="M1581" s="18"/>
      <c r="N1581" s="18"/>
      <c r="O1581" s="18">
        <f t="shared" si="5204"/>
        <v>0</v>
      </c>
      <c r="P1581" s="18">
        <f t="shared" si="5205"/>
        <v>0</v>
      </c>
      <c r="Q1581" s="18">
        <f t="shared" si="5206"/>
        <v>0</v>
      </c>
      <c r="R1581" s="18">
        <f t="shared" si="5207"/>
        <v>0</v>
      </c>
      <c r="S1581" s="18">
        <f t="shared" si="5208"/>
        <v>2.7015500000000001</v>
      </c>
      <c r="T1581" s="18">
        <f t="shared" si="5209"/>
        <v>2.7015500000000001</v>
      </c>
      <c r="U1581" s="18"/>
      <c r="V1581" s="18"/>
      <c r="W1581" s="18">
        <f t="shared" ref="W1581:AD1581" si="5242">W1584</f>
        <v>0</v>
      </c>
      <c r="X1581" s="18">
        <f t="shared" si="5242"/>
        <v>0</v>
      </c>
      <c r="Y1581" s="18">
        <f t="shared" si="5242"/>
        <v>0</v>
      </c>
      <c r="Z1581" s="18">
        <f t="shared" si="5242"/>
        <v>2.7015500000000001</v>
      </c>
      <c r="AA1581" s="18">
        <f t="shared" si="5242"/>
        <v>0</v>
      </c>
      <c r="AB1581" s="18">
        <f t="shared" si="5242"/>
        <v>0</v>
      </c>
      <c r="AC1581" s="18">
        <f t="shared" si="5242"/>
        <v>0</v>
      </c>
      <c r="AD1581" s="18">
        <f t="shared" si="5242"/>
        <v>0</v>
      </c>
      <c r="AE1581" s="18"/>
      <c r="AF1581" s="41">
        <f t="shared" si="5219"/>
        <v>4559.5619100000004</v>
      </c>
      <c r="AG1581" s="41">
        <f t="shared" si="5220"/>
        <v>0</v>
      </c>
      <c r="AH1581" s="41">
        <f t="shared" si="5221"/>
        <v>0</v>
      </c>
      <c r="AI1581" s="41">
        <f t="shared" si="5222"/>
        <v>0</v>
      </c>
      <c r="AJ1581" s="41">
        <f t="shared" si="5223"/>
        <v>0</v>
      </c>
      <c r="AK1581" s="41">
        <f t="shared" si="5224"/>
        <v>0</v>
      </c>
      <c r="AL1581" s="41">
        <f t="shared" si="5225"/>
        <v>4409.3588</v>
      </c>
      <c r="AM1581" s="41">
        <f t="shared" si="5226"/>
        <v>0</v>
      </c>
      <c r="AN1581" s="41">
        <f t="shared" si="5227"/>
        <v>0</v>
      </c>
      <c r="AO1581" s="14">
        <f t="shared" si="5228"/>
        <v>1679.0168000000001</v>
      </c>
      <c r="AP1581" s="42">
        <f t="shared" si="5229"/>
        <v>4481.7163399999999</v>
      </c>
      <c r="AQ1581" s="42">
        <f t="shared" si="5230"/>
        <v>0</v>
      </c>
      <c r="AR1581" s="42">
        <f t="shared" si="5231"/>
        <v>0</v>
      </c>
      <c r="AS1581" s="42">
        <f t="shared" si="5232"/>
        <v>0</v>
      </c>
      <c r="AT1581" s="42">
        <f t="shared" si="5233"/>
        <v>0</v>
      </c>
      <c r="AU1581" s="42">
        <f t="shared" si="5236"/>
        <v>4481.7163399999999</v>
      </c>
      <c r="AV1581" s="42">
        <f t="shared" si="5237"/>
        <v>-4479.0147900000002</v>
      </c>
      <c r="AW1581" s="42">
        <f t="shared" si="5238"/>
        <v>5.4031000000000002</v>
      </c>
      <c r="AX1581" s="42">
        <f t="shared" si="5239"/>
        <v>0</v>
      </c>
      <c r="AY1581" s="42">
        <f t="shared" si="5240"/>
        <v>0</v>
      </c>
      <c r="AZ1581" s="42">
        <f>AZ1584</f>
        <v>0</v>
      </c>
      <c r="BA1581" s="43">
        <f t="shared" si="5241"/>
        <v>96.705755663267212</v>
      </c>
      <c r="BB1581" s="20"/>
    </row>
    <row r="1582" spans="2:54" ht="46.8" x14ac:dyDescent="0.3">
      <c r="B1582" s="38" t="s">
        <v>566</v>
      </c>
      <c r="C1582" s="38" t="s">
        <v>103</v>
      </c>
      <c r="D1582" s="38" t="s">
        <v>42</v>
      </c>
      <c r="E1582" s="39" t="str">
        <f t="shared" si="5235"/>
        <v>0801</v>
      </c>
      <c r="F1582" s="16" t="s">
        <v>292</v>
      </c>
      <c r="G1582" s="39"/>
      <c r="H1582" s="55" t="s">
        <v>293</v>
      </c>
      <c r="I1582" s="18"/>
      <c r="J1582" s="18"/>
      <c r="K1582" s="18"/>
      <c r="L1582" s="18"/>
      <c r="M1582" s="18"/>
      <c r="N1582" s="18"/>
      <c r="O1582" s="18">
        <f>O1584+O1583</f>
        <v>0</v>
      </c>
      <c r="P1582" s="18">
        <f>P1584+P1583</f>
        <v>0</v>
      </c>
      <c r="Q1582" s="18">
        <f>Q1584+Q1583</f>
        <v>0</v>
      </c>
      <c r="R1582" s="18">
        <f>R1584+R1583</f>
        <v>0</v>
      </c>
      <c r="S1582" s="18">
        <f>S1584+S1583</f>
        <v>2.7015500000000001</v>
      </c>
      <c r="T1582" s="18">
        <f t="shared" si="5209"/>
        <v>2.7015500000000001</v>
      </c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41">
        <f t="shared" ref="AF1582:AT1582" si="5243">AF1584+AF1583</f>
        <v>4559.5619100000004</v>
      </c>
      <c r="AG1582" s="41">
        <f t="shared" si="5243"/>
        <v>0</v>
      </c>
      <c r="AH1582" s="41">
        <f t="shared" si="5243"/>
        <v>0</v>
      </c>
      <c r="AI1582" s="41">
        <f t="shared" si="5243"/>
        <v>0</v>
      </c>
      <c r="AJ1582" s="41">
        <f t="shared" si="5243"/>
        <v>0</v>
      </c>
      <c r="AK1582" s="41">
        <f t="shared" si="5243"/>
        <v>0</v>
      </c>
      <c r="AL1582" s="41">
        <f t="shared" si="5243"/>
        <v>4409.3588</v>
      </c>
      <c r="AM1582" s="41">
        <f t="shared" si="5243"/>
        <v>0</v>
      </c>
      <c r="AN1582" s="41">
        <f t="shared" si="5243"/>
        <v>0</v>
      </c>
      <c r="AO1582" s="42">
        <f t="shared" si="5243"/>
        <v>1679.0168000000001</v>
      </c>
      <c r="AP1582" s="42">
        <f t="shared" si="5243"/>
        <v>4481.7163399999999</v>
      </c>
      <c r="AQ1582" s="42">
        <f t="shared" si="5243"/>
        <v>0</v>
      </c>
      <c r="AR1582" s="42">
        <f t="shared" si="5243"/>
        <v>0</v>
      </c>
      <c r="AS1582" s="42">
        <f t="shared" si="5243"/>
        <v>0</v>
      </c>
      <c r="AT1582" s="42">
        <f t="shared" si="5243"/>
        <v>0</v>
      </c>
      <c r="AU1582" s="42">
        <f t="shared" si="5236"/>
        <v>4481.7163399999999</v>
      </c>
      <c r="AV1582" s="42">
        <f t="shared" si="5237"/>
        <v>-4479.0147900000002</v>
      </c>
      <c r="AW1582" s="42"/>
      <c r="AX1582" s="42"/>
      <c r="AY1582" s="42"/>
      <c r="AZ1582" s="42"/>
      <c r="BA1582" s="43">
        <f t="shared" si="5241"/>
        <v>96.705755663267212</v>
      </c>
      <c r="BB1582" s="20"/>
    </row>
    <row r="1583" spans="2:54" ht="31.2" x14ac:dyDescent="0.3">
      <c r="B1583" s="38" t="s">
        <v>566</v>
      </c>
      <c r="C1583" s="38" t="s">
        <v>103</v>
      </c>
      <c r="D1583" s="38" t="s">
        <v>42</v>
      </c>
      <c r="E1583" s="39" t="str">
        <f t="shared" si="5235"/>
        <v>0801</v>
      </c>
      <c r="F1583" s="16" t="s">
        <v>292</v>
      </c>
      <c r="G1583" s="38" t="s">
        <v>54</v>
      </c>
      <c r="H1583" s="40" t="s">
        <v>55</v>
      </c>
      <c r="I1583" s="18"/>
      <c r="J1583" s="18"/>
      <c r="K1583" s="18"/>
      <c r="L1583" s="18"/>
      <c r="M1583" s="18"/>
      <c r="N1583" s="18"/>
      <c r="O1583" s="18">
        <v>0</v>
      </c>
      <c r="P1583" s="18">
        <v>0</v>
      </c>
      <c r="Q1583" s="18">
        <v>0</v>
      </c>
      <c r="R1583" s="18"/>
      <c r="S1583" s="18">
        <v>2.7015500000000001</v>
      </c>
      <c r="T1583" s="18">
        <f t="shared" si="5209"/>
        <v>2.7015500000000001</v>
      </c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41">
        <v>0</v>
      </c>
      <c r="AG1583" s="41"/>
      <c r="AH1583" s="41">
        <v>0</v>
      </c>
      <c r="AI1583" s="41">
        <v>0</v>
      </c>
      <c r="AJ1583" s="41">
        <v>0</v>
      </c>
      <c r="AK1583" s="41">
        <v>0</v>
      </c>
      <c r="AL1583" s="41">
        <v>0</v>
      </c>
      <c r="AM1583" s="41">
        <v>0</v>
      </c>
      <c r="AN1583" s="41">
        <v>0</v>
      </c>
      <c r="AO1583" s="14">
        <v>0</v>
      </c>
      <c r="AP1583" s="42">
        <v>0</v>
      </c>
      <c r="AQ1583" s="42">
        <v>0</v>
      </c>
      <c r="AR1583" s="42">
        <v>0</v>
      </c>
      <c r="AS1583" s="42">
        <v>0</v>
      </c>
      <c r="AT1583" s="42">
        <v>0</v>
      </c>
      <c r="AU1583" s="42">
        <f t="shared" si="5236"/>
        <v>0</v>
      </c>
      <c r="AV1583" s="42">
        <f t="shared" si="5237"/>
        <v>2.7015500000000001</v>
      </c>
      <c r="AW1583" s="42"/>
      <c r="AX1583" s="42"/>
      <c r="AY1583" s="42"/>
      <c r="AZ1583" s="42"/>
      <c r="BA1583" s="43"/>
      <c r="BB1583" s="20">
        <v>0</v>
      </c>
    </row>
    <row r="1584" spans="2:54" ht="46.8" x14ac:dyDescent="0.3">
      <c r="B1584" s="38" t="s">
        <v>566</v>
      </c>
      <c r="C1584" s="38" t="s">
        <v>103</v>
      </c>
      <c r="D1584" s="38" t="s">
        <v>42</v>
      </c>
      <c r="E1584" s="39" t="str">
        <f t="shared" si="5235"/>
        <v>0801</v>
      </c>
      <c r="F1584" s="16" t="s">
        <v>294</v>
      </c>
      <c r="G1584" s="39"/>
      <c r="H1584" s="55" t="s">
        <v>295</v>
      </c>
      <c r="I1584" s="18"/>
      <c r="J1584" s="18"/>
      <c r="K1584" s="18"/>
      <c r="L1584" s="18"/>
      <c r="M1584" s="18"/>
      <c r="N1584" s="18"/>
      <c r="O1584" s="18">
        <f>O1585+O1586</f>
        <v>0</v>
      </c>
      <c r="P1584" s="18">
        <f>P1585+P1586</f>
        <v>0</v>
      </c>
      <c r="Q1584" s="18">
        <f>Q1585+Q1586</f>
        <v>0</v>
      </c>
      <c r="R1584" s="18">
        <f>R1585+R1586</f>
        <v>0</v>
      </c>
      <c r="S1584" s="18">
        <f>S1585</f>
        <v>0</v>
      </c>
      <c r="T1584" s="18">
        <f t="shared" si="5209"/>
        <v>0</v>
      </c>
      <c r="U1584" s="18"/>
      <c r="V1584" s="18"/>
      <c r="W1584" s="18">
        <f t="shared" ref="W1584:AD1584" si="5244">W1585</f>
        <v>0</v>
      </c>
      <c r="X1584" s="18">
        <f t="shared" si="5244"/>
        <v>0</v>
      </c>
      <c r="Y1584" s="18">
        <f t="shared" si="5244"/>
        <v>0</v>
      </c>
      <c r="Z1584" s="18">
        <f t="shared" si="5244"/>
        <v>2.7015500000000001</v>
      </c>
      <c r="AA1584" s="18">
        <f t="shared" si="5244"/>
        <v>0</v>
      </c>
      <c r="AB1584" s="18">
        <f t="shared" si="5244"/>
        <v>0</v>
      </c>
      <c r="AC1584" s="18">
        <f t="shared" si="5244"/>
        <v>0</v>
      </c>
      <c r="AD1584" s="18">
        <f t="shared" si="5244"/>
        <v>0</v>
      </c>
      <c r="AE1584" s="18"/>
      <c r="AF1584" s="41">
        <f t="shared" ref="AF1584:AT1584" si="5245">AF1585+AF1586</f>
        <v>4559.5619100000004</v>
      </c>
      <c r="AG1584" s="41">
        <f t="shared" si="5245"/>
        <v>0</v>
      </c>
      <c r="AH1584" s="41">
        <f t="shared" si="5245"/>
        <v>0</v>
      </c>
      <c r="AI1584" s="41">
        <f t="shared" si="5245"/>
        <v>0</v>
      </c>
      <c r="AJ1584" s="41">
        <f t="shared" si="5245"/>
        <v>0</v>
      </c>
      <c r="AK1584" s="41">
        <f t="shared" si="5245"/>
        <v>0</v>
      </c>
      <c r="AL1584" s="41">
        <f t="shared" si="5245"/>
        <v>4409.3588</v>
      </c>
      <c r="AM1584" s="41">
        <f t="shared" si="5245"/>
        <v>0</v>
      </c>
      <c r="AN1584" s="41">
        <f t="shared" si="5245"/>
        <v>0</v>
      </c>
      <c r="AO1584" s="42">
        <f t="shared" si="5245"/>
        <v>1679.0168000000001</v>
      </c>
      <c r="AP1584" s="42">
        <f t="shared" si="5245"/>
        <v>4481.7163399999999</v>
      </c>
      <c r="AQ1584" s="42">
        <f t="shared" si="5245"/>
        <v>0</v>
      </c>
      <c r="AR1584" s="42">
        <f t="shared" si="5245"/>
        <v>0</v>
      </c>
      <c r="AS1584" s="42">
        <f t="shared" si="5245"/>
        <v>0</v>
      </c>
      <c r="AT1584" s="42">
        <f t="shared" si="5245"/>
        <v>0</v>
      </c>
      <c r="AU1584" s="42">
        <f t="shared" si="5236"/>
        <v>4481.7163399999999</v>
      </c>
      <c r="AV1584" s="42">
        <f t="shared" si="5237"/>
        <v>-4481.7163399999999</v>
      </c>
      <c r="AW1584" s="42">
        <f t="shared" si="5238"/>
        <v>2.7015500000000001</v>
      </c>
      <c r="AX1584" s="42">
        <f t="shared" si="5239"/>
        <v>0</v>
      </c>
      <c r="AY1584" s="42">
        <f t="shared" si="5240"/>
        <v>0</v>
      </c>
      <c r="AZ1584" s="42">
        <f>AZ1585</f>
        <v>0</v>
      </c>
      <c r="BA1584" s="43">
        <f t="shared" si="5241"/>
        <v>96.705755663267212</v>
      </c>
      <c r="BB1584" s="20"/>
    </row>
    <row r="1585" spans="2:54" ht="31.2" x14ac:dyDescent="0.3">
      <c r="B1585" s="38" t="s">
        <v>566</v>
      </c>
      <c r="C1585" s="38" t="s">
        <v>103</v>
      </c>
      <c r="D1585" s="38" t="s">
        <v>42</v>
      </c>
      <c r="E1585" s="39" t="str">
        <f t="shared" si="5235"/>
        <v>0801</v>
      </c>
      <c r="F1585" s="16" t="s">
        <v>294</v>
      </c>
      <c r="G1585" s="38" t="s">
        <v>54</v>
      </c>
      <c r="H1585" s="40" t="s">
        <v>55</v>
      </c>
      <c r="I1585" s="18"/>
      <c r="J1585" s="18"/>
      <c r="K1585" s="18"/>
      <c r="L1585" s="18"/>
      <c r="M1585" s="18"/>
      <c r="N1585" s="18"/>
      <c r="O1585" s="18">
        <v>0</v>
      </c>
      <c r="P1585" s="18">
        <v>0</v>
      </c>
      <c r="Q1585" s="18">
        <v>0</v>
      </c>
      <c r="R1585" s="18">
        <v>0</v>
      </c>
      <c r="S1585" s="18">
        <v>0</v>
      </c>
      <c r="T1585" s="18">
        <f t="shared" si="5209"/>
        <v>0</v>
      </c>
      <c r="U1585" s="18"/>
      <c r="V1585" s="18"/>
      <c r="W1585" s="18"/>
      <c r="X1585" s="18"/>
      <c r="Y1585" s="18"/>
      <c r="Z1585" s="18">
        <v>2.7015500000000001</v>
      </c>
      <c r="AA1585" s="18"/>
      <c r="AB1585" s="18"/>
      <c r="AC1585" s="18"/>
      <c r="AD1585" s="18"/>
      <c r="AE1585" s="18"/>
      <c r="AF1585" s="41">
        <v>3065.54511</v>
      </c>
      <c r="AG1585" s="41"/>
      <c r="AH1585" s="41">
        <v>0</v>
      </c>
      <c r="AI1585" s="41">
        <v>0</v>
      </c>
      <c r="AJ1585" s="41">
        <v>0</v>
      </c>
      <c r="AK1585" s="41">
        <v>0</v>
      </c>
      <c r="AL1585" s="41">
        <v>3065.3420000000001</v>
      </c>
      <c r="AM1585" s="41">
        <v>0</v>
      </c>
      <c r="AN1585" s="41">
        <v>0</v>
      </c>
      <c r="AO1585" s="14">
        <v>565</v>
      </c>
      <c r="AP1585" s="42">
        <v>1430</v>
      </c>
      <c r="AQ1585" s="42">
        <v>0</v>
      </c>
      <c r="AR1585" s="42">
        <v>0</v>
      </c>
      <c r="AS1585" s="42">
        <v>0</v>
      </c>
      <c r="AT1585" s="42">
        <v>0</v>
      </c>
      <c r="AU1585" s="42">
        <f t="shared" si="5236"/>
        <v>1430</v>
      </c>
      <c r="AV1585" s="42">
        <f t="shared" si="5237"/>
        <v>-1430</v>
      </c>
      <c r="AW1585" s="42">
        <f t="shared" si="5238"/>
        <v>2.7015500000000001</v>
      </c>
      <c r="AX1585" s="42">
        <f t="shared" si="5239"/>
        <v>0</v>
      </c>
      <c r="AY1585" s="42">
        <f t="shared" si="5240"/>
        <v>0</v>
      </c>
      <c r="AZ1585" s="42"/>
      <c r="BA1585" s="43">
        <f t="shared" si="5241"/>
        <v>99.993374424687559</v>
      </c>
      <c r="BB1585" s="44"/>
    </row>
    <row r="1586" spans="2:54" ht="31.2" x14ac:dyDescent="0.3">
      <c r="B1586" s="38" t="s">
        <v>566</v>
      </c>
      <c r="C1586" s="38" t="s">
        <v>103</v>
      </c>
      <c r="D1586" s="38" t="s">
        <v>42</v>
      </c>
      <c r="E1586" s="39" t="str">
        <f t="shared" si="5235"/>
        <v>0801</v>
      </c>
      <c r="F1586" s="16" t="s">
        <v>294</v>
      </c>
      <c r="G1586" s="38" t="s">
        <v>150</v>
      </c>
      <c r="H1586" s="40" t="s">
        <v>151</v>
      </c>
      <c r="I1586" s="18"/>
      <c r="J1586" s="18"/>
      <c r="K1586" s="18"/>
      <c r="L1586" s="18"/>
      <c r="M1586" s="18"/>
      <c r="N1586" s="18"/>
      <c r="O1586" s="18">
        <v>0</v>
      </c>
      <c r="P1586" s="18">
        <v>0</v>
      </c>
      <c r="Q1586" s="18">
        <v>0</v>
      </c>
      <c r="R1586" s="18">
        <v>0</v>
      </c>
      <c r="S1586" s="18"/>
      <c r="T1586" s="18">
        <f t="shared" si="5209"/>
        <v>0</v>
      </c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41">
        <v>1494.0168000000001</v>
      </c>
      <c r="AG1586" s="41"/>
      <c r="AH1586" s="41">
        <v>0</v>
      </c>
      <c r="AI1586" s="41">
        <v>0</v>
      </c>
      <c r="AJ1586" s="41">
        <v>0</v>
      </c>
      <c r="AK1586" s="41">
        <v>0</v>
      </c>
      <c r="AL1586" s="41">
        <v>1344.0168000000001</v>
      </c>
      <c r="AM1586" s="41">
        <v>0</v>
      </c>
      <c r="AN1586" s="41">
        <v>0</v>
      </c>
      <c r="AO1586" s="42">
        <v>1114.0168000000001</v>
      </c>
      <c r="AP1586" s="42">
        <v>3051.7163399999999</v>
      </c>
      <c r="AQ1586" s="42">
        <v>0</v>
      </c>
      <c r="AR1586" s="42">
        <v>0</v>
      </c>
      <c r="AS1586" s="42">
        <v>0</v>
      </c>
      <c r="AT1586" s="42">
        <v>0</v>
      </c>
      <c r="AU1586" s="42">
        <f t="shared" si="5236"/>
        <v>3051.7163399999999</v>
      </c>
      <c r="AV1586" s="42">
        <f t="shared" si="5237"/>
        <v>-3051.7163399999999</v>
      </c>
      <c r="AW1586" s="42"/>
      <c r="AX1586" s="42"/>
      <c r="AY1586" s="42"/>
      <c r="AZ1586" s="42"/>
      <c r="BA1586" s="43">
        <f t="shared" si="5241"/>
        <v>89.959952257564979</v>
      </c>
      <c r="BB1586" s="44"/>
    </row>
    <row r="1587" spans="2:54" s="21" customFormat="1" x14ac:dyDescent="0.3">
      <c r="B1587" s="22" t="s">
        <v>566</v>
      </c>
      <c r="C1587" s="22" t="s">
        <v>125</v>
      </c>
      <c r="D1587" s="22"/>
      <c r="E1587" s="23" t="str">
        <f t="shared" si="5235"/>
        <v>11</v>
      </c>
      <c r="F1587" s="22"/>
      <c r="G1587" s="23"/>
      <c r="H1587" s="24" t="s">
        <v>463</v>
      </c>
      <c r="I1587" s="25">
        <f t="shared" si="5167"/>
        <v>2130.3000000000002</v>
      </c>
      <c r="J1587" s="25">
        <f t="shared" si="5168"/>
        <v>2130.3000000000002</v>
      </c>
      <c r="K1587" s="25">
        <f t="shared" si="5169"/>
        <v>2130.3000000000002</v>
      </c>
      <c r="L1587" s="25">
        <f t="shared" si="5170"/>
        <v>0</v>
      </c>
      <c r="M1587" s="25">
        <f t="shared" si="5171"/>
        <v>0</v>
      </c>
      <c r="N1587" s="25">
        <f t="shared" si="5172"/>
        <v>0</v>
      </c>
      <c r="O1587" s="25">
        <f>O1588</f>
        <v>0</v>
      </c>
      <c r="P1587" s="25">
        <f>P1588</f>
        <v>0</v>
      </c>
      <c r="Q1587" s="25">
        <f t="shared" ref="Q1587:Q1592" si="5246">Q1588</f>
        <v>0</v>
      </c>
      <c r="R1587" s="25">
        <f t="shared" ref="R1587:R1592" si="5247">R1588</f>
        <v>0</v>
      </c>
      <c r="S1587" s="25">
        <f t="shared" ref="S1587:S1592" si="5248">S1588</f>
        <v>0</v>
      </c>
      <c r="T1587" s="25">
        <f t="shared" si="5209"/>
        <v>2130.3000000000002</v>
      </c>
      <c r="U1587" s="25">
        <f t="shared" si="5052"/>
        <v>2130.3000000000002</v>
      </c>
      <c r="V1587" s="25">
        <f t="shared" si="5053"/>
        <v>2130.3000000000002</v>
      </c>
      <c r="W1587" s="25">
        <f t="shared" ref="W1587:W1592" si="5249">W1588</f>
        <v>0</v>
      </c>
      <c r="X1587" s="25">
        <f t="shared" ref="X1587:X1592" si="5250">X1588</f>
        <v>0</v>
      </c>
      <c r="Y1587" s="25">
        <f t="shared" ref="Y1587:Y1592" si="5251">Y1588</f>
        <v>0</v>
      </c>
      <c r="Z1587" s="25">
        <f t="shared" ref="Z1587:Z1592" si="5252">Z1588</f>
        <v>0</v>
      </c>
      <c r="AA1587" s="25">
        <f t="shared" ref="AA1587:AA1592" si="5253">AA1588</f>
        <v>0</v>
      </c>
      <c r="AB1587" s="25">
        <f t="shared" ref="AB1587:AB1592" si="5254">AB1588</f>
        <v>0</v>
      </c>
      <c r="AC1587" s="25">
        <f t="shared" ref="AC1587:AC1592" si="5255">AC1588</f>
        <v>0</v>
      </c>
      <c r="AD1587" s="25">
        <f t="shared" ref="AD1587:AD1592" si="5256">AD1588</f>
        <v>0</v>
      </c>
      <c r="AE1587" s="25">
        <f t="shared" si="5218"/>
        <v>0</v>
      </c>
      <c r="AF1587" s="26">
        <f t="shared" ref="AF1587:AT1587" si="5257">AF1588</f>
        <v>2160.2559999999999</v>
      </c>
      <c r="AG1587" s="26">
        <f t="shared" si="5257"/>
        <v>0</v>
      </c>
      <c r="AH1587" s="26">
        <f t="shared" si="5257"/>
        <v>0</v>
      </c>
      <c r="AI1587" s="26">
        <f t="shared" si="5257"/>
        <v>0</v>
      </c>
      <c r="AJ1587" s="26">
        <f t="shared" si="5257"/>
        <v>0</v>
      </c>
      <c r="AK1587" s="26">
        <f t="shared" si="5257"/>
        <v>0</v>
      </c>
      <c r="AL1587" s="26">
        <f t="shared" si="5257"/>
        <v>2160.2559999999999</v>
      </c>
      <c r="AM1587" s="26">
        <f t="shared" si="5257"/>
        <v>0</v>
      </c>
      <c r="AN1587" s="26">
        <f t="shared" si="5257"/>
        <v>0</v>
      </c>
      <c r="AO1587" s="45">
        <f t="shared" si="5257"/>
        <v>1384.5383999999999</v>
      </c>
      <c r="AP1587" s="27">
        <f t="shared" si="5257"/>
        <v>2160.3000000000002</v>
      </c>
      <c r="AQ1587" s="27">
        <f t="shared" si="5257"/>
        <v>0</v>
      </c>
      <c r="AR1587" s="27">
        <f t="shared" si="5257"/>
        <v>0</v>
      </c>
      <c r="AS1587" s="27">
        <f t="shared" si="5257"/>
        <v>0</v>
      </c>
      <c r="AT1587" s="27">
        <f t="shared" si="5257"/>
        <v>0</v>
      </c>
      <c r="AU1587" s="27">
        <f t="shared" si="5236"/>
        <v>2160.3000000000002</v>
      </c>
      <c r="AV1587" s="27">
        <f t="shared" si="5237"/>
        <v>-30</v>
      </c>
      <c r="AW1587" s="27">
        <f t="shared" si="5238"/>
        <v>2130.3000000000002</v>
      </c>
      <c r="AX1587" s="27">
        <f t="shared" si="5239"/>
        <v>2130.3000000000002</v>
      </c>
      <c r="AY1587" s="27">
        <f t="shared" si="5240"/>
        <v>2130.3000000000002</v>
      </c>
      <c r="AZ1587" s="27">
        <f t="shared" ref="AZ1587:AZ1592" si="5258">AZ1588</f>
        <v>0</v>
      </c>
      <c r="BA1587" s="28">
        <f t="shared" si="5241"/>
        <v>100</v>
      </c>
      <c r="BB1587" s="20"/>
    </row>
    <row r="1588" spans="2:54" s="30" customFormat="1" ht="16.5" customHeight="1" x14ac:dyDescent="0.3">
      <c r="B1588" s="31" t="s">
        <v>566</v>
      </c>
      <c r="C1588" s="31" t="s">
        <v>125</v>
      </c>
      <c r="D1588" s="31" t="s">
        <v>42</v>
      </c>
      <c r="E1588" s="29" t="str">
        <f t="shared" si="5235"/>
        <v>1101</v>
      </c>
      <c r="F1588" s="31"/>
      <c r="G1588" s="29"/>
      <c r="H1588" s="32" t="s">
        <v>464</v>
      </c>
      <c r="I1588" s="33">
        <f t="shared" si="5167"/>
        <v>2130.3000000000002</v>
      </c>
      <c r="J1588" s="33">
        <f t="shared" si="5168"/>
        <v>2130.3000000000002</v>
      </c>
      <c r="K1588" s="33">
        <f t="shared" si="5169"/>
        <v>2130.3000000000002</v>
      </c>
      <c r="L1588" s="33">
        <f t="shared" si="5170"/>
        <v>0</v>
      </c>
      <c r="M1588" s="33">
        <f t="shared" si="5171"/>
        <v>0</v>
      </c>
      <c r="N1588" s="33">
        <f t="shared" si="5172"/>
        <v>0</v>
      </c>
      <c r="O1588" s="33">
        <f>O1589+O1594</f>
        <v>0</v>
      </c>
      <c r="P1588" s="33">
        <f>P1589+P1594</f>
        <v>0</v>
      </c>
      <c r="Q1588" s="33">
        <f t="shared" si="5246"/>
        <v>0</v>
      </c>
      <c r="R1588" s="33">
        <f t="shared" si="5247"/>
        <v>0</v>
      </c>
      <c r="S1588" s="33">
        <f t="shared" si="5248"/>
        <v>0</v>
      </c>
      <c r="T1588" s="33">
        <f t="shared" si="5209"/>
        <v>2130.3000000000002</v>
      </c>
      <c r="U1588" s="33">
        <f t="shared" ref="U1588:U1651" si="5259">J1588+M1588</f>
        <v>2130.3000000000002</v>
      </c>
      <c r="V1588" s="33">
        <f t="shared" ref="V1588:V1651" si="5260">K1588+N1588</f>
        <v>2130.3000000000002</v>
      </c>
      <c r="W1588" s="33">
        <f t="shared" si="5249"/>
        <v>0</v>
      </c>
      <c r="X1588" s="33">
        <f t="shared" si="5250"/>
        <v>0</v>
      </c>
      <c r="Y1588" s="33">
        <f t="shared" si="5251"/>
        <v>0</v>
      </c>
      <c r="Z1588" s="33">
        <f t="shared" si="5252"/>
        <v>0</v>
      </c>
      <c r="AA1588" s="33">
        <f t="shared" si="5253"/>
        <v>0</v>
      </c>
      <c r="AB1588" s="33">
        <f t="shared" si="5254"/>
        <v>0</v>
      </c>
      <c r="AC1588" s="33">
        <f t="shared" si="5255"/>
        <v>0</v>
      </c>
      <c r="AD1588" s="33">
        <f t="shared" si="5256"/>
        <v>0</v>
      </c>
      <c r="AE1588" s="33">
        <f t="shared" si="5218"/>
        <v>0</v>
      </c>
      <c r="AF1588" s="34">
        <f t="shared" ref="AF1588:AT1588" si="5261">AF1589+AF1594</f>
        <v>2160.2559999999999</v>
      </c>
      <c r="AG1588" s="34">
        <f t="shared" si="5261"/>
        <v>0</v>
      </c>
      <c r="AH1588" s="34">
        <f t="shared" si="5261"/>
        <v>0</v>
      </c>
      <c r="AI1588" s="34">
        <f t="shared" si="5261"/>
        <v>0</v>
      </c>
      <c r="AJ1588" s="34">
        <f t="shared" si="5261"/>
        <v>0</v>
      </c>
      <c r="AK1588" s="34">
        <f t="shared" si="5261"/>
        <v>0</v>
      </c>
      <c r="AL1588" s="34">
        <f t="shared" si="5261"/>
        <v>2160.2559999999999</v>
      </c>
      <c r="AM1588" s="34">
        <f t="shared" si="5261"/>
        <v>0</v>
      </c>
      <c r="AN1588" s="34">
        <f t="shared" si="5261"/>
        <v>0</v>
      </c>
      <c r="AO1588" s="36">
        <f t="shared" si="5261"/>
        <v>1384.5383999999999</v>
      </c>
      <c r="AP1588" s="36">
        <f t="shared" si="5261"/>
        <v>2160.3000000000002</v>
      </c>
      <c r="AQ1588" s="36">
        <f t="shared" si="5261"/>
        <v>0</v>
      </c>
      <c r="AR1588" s="36">
        <f t="shared" si="5261"/>
        <v>0</v>
      </c>
      <c r="AS1588" s="36">
        <f t="shared" si="5261"/>
        <v>0</v>
      </c>
      <c r="AT1588" s="36">
        <f t="shared" si="5261"/>
        <v>0</v>
      </c>
      <c r="AU1588" s="36">
        <f t="shared" si="5236"/>
        <v>2160.3000000000002</v>
      </c>
      <c r="AV1588" s="36">
        <f t="shared" si="5237"/>
        <v>-30</v>
      </c>
      <c r="AW1588" s="36">
        <f t="shared" si="5238"/>
        <v>2130.3000000000002</v>
      </c>
      <c r="AX1588" s="36">
        <f t="shared" si="5239"/>
        <v>2130.3000000000002</v>
      </c>
      <c r="AY1588" s="36">
        <f t="shared" si="5240"/>
        <v>2130.3000000000002</v>
      </c>
      <c r="AZ1588" s="36">
        <f t="shared" si="5258"/>
        <v>0</v>
      </c>
      <c r="BA1588" s="37">
        <f t="shared" si="5241"/>
        <v>100</v>
      </c>
      <c r="BB1588" s="20"/>
    </row>
    <row r="1589" spans="2:54" ht="31.2" x14ac:dyDescent="0.3">
      <c r="B1589" s="38" t="s">
        <v>566</v>
      </c>
      <c r="C1589" s="38" t="s">
        <v>125</v>
      </c>
      <c r="D1589" s="38" t="s">
        <v>42</v>
      </c>
      <c r="E1589" s="39" t="str">
        <f t="shared" si="5235"/>
        <v>1101</v>
      </c>
      <c r="F1589" s="38" t="s">
        <v>465</v>
      </c>
      <c r="G1589" s="39"/>
      <c r="H1589" s="40" t="s">
        <v>466</v>
      </c>
      <c r="I1589" s="18">
        <f t="shared" si="5167"/>
        <v>2130.3000000000002</v>
      </c>
      <c r="J1589" s="18">
        <f t="shared" si="5168"/>
        <v>2130.3000000000002</v>
      </c>
      <c r="K1589" s="18">
        <f t="shared" si="5169"/>
        <v>2130.3000000000002</v>
      </c>
      <c r="L1589" s="18">
        <f t="shared" si="5170"/>
        <v>0</v>
      </c>
      <c r="M1589" s="18">
        <f t="shared" si="5171"/>
        <v>0</v>
      </c>
      <c r="N1589" s="18">
        <f t="shared" si="5172"/>
        <v>0</v>
      </c>
      <c r="O1589" s="18">
        <f t="shared" ref="O1589:O1596" si="5262">O1590</f>
        <v>0</v>
      </c>
      <c r="P1589" s="18">
        <f t="shared" ref="P1589:P1596" si="5263">P1590</f>
        <v>0</v>
      </c>
      <c r="Q1589" s="18">
        <f t="shared" si="5246"/>
        <v>0</v>
      </c>
      <c r="R1589" s="18">
        <f t="shared" si="5247"/>
        <v>0</v>
      </c>
      <c r="S1589" s="18">
        <f t="shared" si="5248"/>
        <v>0</v>
      </c>
      <c r="T1589" s="18">
        <f t="shared" si="5209"/>
        <v>2130.3000000000002</v>
      </c>
      <c r="U1589" s="18">
        <f t="shared" si="5259"/>
        <v>2130.3000000000002</v>
      </c>
      <c r="V1589" s="18">
        <f t="shared" si="5260"/>
        <v>2130.3000000000002</v>
      </c>
      <c r="W1589" s="18">
        <f t="shared" si="5249"/>
        <v>0</v>
      </c>
      <c r="X1589" s="18">
        <f t="shared" si="5250"/>
        <v>0</v>
      </c>
      <c r="Y1589" s="18">
        <f t="shared" si="5251"/>
        <v>0</v>
      </c>
      <c r="Z1589" s="18">
        <f t="shared" si="5252"/>
        <v>0</v>
      </c>
      <c r="AA1589" s="18">
        <f t="shared" si="5253"/>
        <v>0</v>
      </c>
      <c r="AB1589" s="18">
        <f t="shared" si="5254"/>
        <v>0</v>
      </c>
      <c r="AC1589" s="18">
        <f t="shared" si="5255"/>
        <v>0</v>
      </c>
      <c r="AD1589" s="18">
        <f t="shared" si="5256"/>
        <v>0</v>
      </c>
      <c r="AE1589" s="18">
        <f t="shared" si="5218"/>
        <v>0</v>
      </c>
      <c r="AF1589" s="41">
        <f t="shared" ref="AF1589:AF1596" si="5264">AF1590</f>
        <v>2130.2559999999999</v>
      </c>
      <c r="AG1589" s="41">
        <f t="shared" ref="AG1589:AG1596" si="5265">AG1590</f>
        <v>0</v>
      </c>
      <c r="AH1589" s="41">
        <f t="shared" ref="AH1589:AH1596" si="5266">AH1590</f>
        <v>0</v>
      </c>
      <c r="AI1589" s="41">
        <f t="shared" ref="AI1589:AI1596" si="5267">AI1590</f>
        <v>0</v>
      </c>
      <c r="AJ1589" s="41">
        <f t="shared" ref="AJ1589:AJ1596" si="5268">AJ1590</f>
        <v>0</v>
      </c>
      <c r="AK1589" s="41">
        <f t="shared" ref="AK1589:AK1596" si="5269">AK1590</f>
        <v>0</v>
      </c>
      <c r="AL1589" s="41">
        <f t="shared" ref="AL1589:AL1596" si="5270">AL1590</f>
        <v>2130.2559999999999</v>
      </c>
      <c r="AM1589" s="41">
        <f t="shared" ref="AM1589:AM1596" si="5271">AM1590</f>
        <v>0</v>
      </c>
      <c r="AN1589" s="41">
        <f t="shared" ref="AN1589:AN1596" si="5272">AN1590</f>
        <v>0</v>
      </c>
      <c r="AO1589" s="14">
        <f t="shared" ref="AO1589:AO1596" si="5273">AO1590</f>
        <v>1384.5383999999999</v>
      </c>
      <c r="AP1589" s="42">
        <f t="shared" ref="AP1589:AP1596" si="5274">AP1590</f>
        <v>2130.3000000000002</v>
      </c>
      <c r="AQ1589" s="42">
        <f t="shared" ref="AQ1589:AQ1596" si="5275">AQ1590</f>
        <v>0</v>
      </c>
      <c r="AR1589" s="42">
        <f t="shared" ref="AR1589:AR1596" si="5276">AR1590</f>
        <v>0</v>
      </c>
      <c r="AS1589" s="42">
        <f t="shared" ref="AS1589:AS1596" si="5277">AS1590</f>
        <v>0</v>
      </c>
      <c r="AT1589" s="42">
        <f t="shared" ref="AT1589:AT1596" si="5278">AT1590</f>
        <v>0</v>
      </c>
      <c r="AU1589" s="42">
        <f t="shared" si="5236"/>
        <v>2130.3000000000002</v>
      </c>
      <c r="AV1589" s="42">
        <f t="shared" si="5237"/>
        <v>0</v>
      </c>
      <c r="AW1589" s="42">
        <f t="shared" si="5238"/>
        <v>2130.3000000000002</v>
      </c>
      <c r="AX1589" s="42">
        <f t="shared" si="5239"/>
        <v>2130.3000000000002</v>
      </c>
      <c r="AY1589" s="42">
        <f t="shared" si="5240"/>
        <v>2130.3000000000002</v>
      </c>
      <c r="AZ1589" s="42">
        <f t="shared" si="5258"/>
        <v>0</v>
      </c>
      <c r="BA1589" s="43">
        <f t="shared" si="5241"/>
        <v>100</v>
      </c>
      <c r="BB1589" s="20"/>
    </row>
    <row r="1590" spans="2:54" x14ac:dyDescent="0.3">
      <c r="B1590" s="38" t="s">
        <v>566</v>
      </c>
      <c r="C1590" s="38" t="s">
        <v>125</v>
      </c>
      <c r="D1590" s="38" t="s">
        <v>42</v>
      </c>
      <c r="E1590" s="39" t="str">
        <f t="shared" si="5235"/>
        <v>1101</v>
      </c>
      <c r="F1590" s="38" t="s">
        <v>467</v>
      </c>
      <c r="G1590" s="39"/>
      <c r="H1590" s="40" t="s">
        <v>49</v>
      </c>
      <c r="I1590" s="18">
        <f t="shared" si="5167"/>
        <v>2130.3000000000002</v>
      </c>
      <c r="J1590" s="18">
        <f t="shared" si="5168"/>
        <v>2130.3000000000002</v>
      </c>
      <c r="K1590" s="18">
        <f t="shared" si="5169"/>
        <v>2130.3000000000002</v>
      </c>
      <c r="L1590" s="18">
        <f t="shared" si="5170"/>
        <v>0</v>
      </c>
      <c r="M1590" s="18">
        <f t="shared" si="5171"/>
        <v>0</v>
      </c>
      <c r="N1590" s="18">
        <f t="shared" si="5172"/>
        <v>0</v>
      </c>
      <c r="O1590" s="18">
        <f t="shared" si="5262"/>
        <v>0</v>
      </c>
      <c r="P1590" s="18">
        <f t="shared" si="5263"/>
        <v>0</v>
      </c>
      <c r="Q1590" s="18">
        <f t="shared" si="5246"/>
        <v>0</v>
      </c>
      <c r="R1590" s="18">
        <f t="shared" si="5247"/>
        <v>0</v>
      </c>
      <c r="S1590" s="18">
        <f t="shared" si="5248"/>
        <v>0</v>
      </c>
      <c r="T1590" s="18">
        <f t="shared" si="5209"/>
        <v>2130.3000000000002</v>
      </c>
      <c r="U1590" s="18">
        <f t="shared" si="5259"/>
        <v>2130.3000000000002</v>
      </c>
      <c r="V1590" s="18">
        <f t="shared" si="5260"/>
        <v>2130.3000000000002</v>
      </c>
      <c r="W1590" s="18">
        <f t="shared" si="5249"/>
        <v>0</v>
      </c>
      <c r="X1590" s="18">
        <f t="shared" si="5250"/>
        <v>0</v>
      </c>
      <c r="Y1590" s="18">
        <f t="shared" si="5251"/>
        <v>0</v>
      </c>
      <c r="Z1590" s="18">
        <f t="shared" si="5252"/>
        <v>0</v>
      </c>
      <c r="AA1590" s="18">
        <f t="shared" si="5253"/>
        <v>0</v>
      </c>
      <c r="AB1590" s="18">
        <f t="shared" si="5254"/>
        <v>0</v>
      </c>
      <c r="AC1590" s="18">
        <f t="shared" si="5255"/>
        <v>0</v>
      </c>
      <c r="AD1590" s="18">
        <f t="shared" si="5256"/>
        <v>0</v>
      </c>
      <c r="AE1590" s="18">
        <f t="shared" si="5218"/>
        <v>0</v>
      </c>
      <c r="AF1590" s="41">
        <f t="shared" si="5264"/>
        <v>2130.2559999999999</v>
      </c>
      <c r="AG1590" s="41">
        <f t="shared" si="5265"/>
        <v>0</v>
      </c>
      <c r="AH1590" s="41">
        <f t="shared" si="5266"/>
        <v>0</v>
      </c>
      <c r="AI1590" s="41">
        <f t="shared" si="5267"/>
        <v>0</v>
      </c>
      <c r="AJ1590" s="41">
        <f t="shared" si="5268"/>
        <v>0</v>
      </c>
      <c r="AK1590" s="41">
        <f t="shared" si="5269"/>
        <v>0</v>
      </c>
      <c r="AL1590" s="41">
        <f t="shared" si="5270"/>
        <v>2130.2559999999999</v>
      </c>
      <c r="AM1590" s="41">
        <f t="shared" si="5271"/>
        <v>0</v>
      </c>
      <c r="AN1590" s="41">
        <f t="shared" si="5272"/>
        <v>0</v>
      </c>
      <c r="AO1590" s="42">
        <f t="shared" si="5273"/>
        <v>1384.5383999999999</v>
      </c>
      <c r="AP1590" s="42">
        <f t="shared" si="5274"/>
        <v>2130.3000000000002</v>
      </c>
      <c r="AQ1590" s="42">
        <f t="shared" si="5275"/>
        <v>0</v>
      </c>
      <c r="AR1590" s="42">
        <f t="shared" si="5276"/>
        <v>0</v>
      </c>
      <c r="AS1590" s="42">
        <f t="shared" si="5277"/>
        <v>0</v>
      </c>
      <c r="AT1590" s="42">
        <f t="shared" si="5278"/>
        <v>0</v>
      </c>
      <c r="AU1590" s="42">
        <f t="shared" si="5236"/>
        <v>2130.3000000000002</v>
      </c>
      <c r="AV1590" s="42">
        <f t="shared" si="5237"/>
        <v>0</v>
      </c>
      <c r="AW1590" s="42">
        <f t="shared" si="5238"/>
        <v>2130.3000000000002</v>
      </c>
      <c r="AX1590" s="42">
        <f t="shared" si="5239"/>
        <v>2130.3000000000002</v>
      </c>
      <c r="AY1590" s="42">
        <f t="shared" si="5240"/>
        <v>2130.3000000000002</v>
      </c>
      <c r="AZ1590" s="42">
        <f t="shared" si="5258"/>
        <v>0</v>
      </c>
      <c r="BA1590" s="43">
        <f t="shared" si="5241"/>
        <v>100</v>
      </c>
      <c r="BB1590" s="20"/>
    </row>
    <row r="1591" spans="2:54" ht="46.8" x14ac:dyDescent="0.3">
      <c r="B1591" s="38" t="s">
        <v>566</v>
      </c>
      <c r="C1591" s="38" t="s">
        <v>125</v>
      </c>
      <c r="D1591" s="38" t="s">
        <v>42</v>
      </c>
      <c r="E1591" s="39" t="str">
        <f t="shared" si="5235"/>
        <v>1101</v>
      </c>
      <c r="F1591" s="38" t="s">
        <v>468</v>
      </c>
      <c r="G1591" s="39"/>
      <c r="H1591" s="40" t="s">
        <v>469</v>
      </c>
      <c r="I1591" s="18">
        <f t="shared" si="5167"/>
        <v>2130.3000000000002</v>
      </c>
      <c r="J1591" s="18">
        <f t="shared" si="5168"/>
        <v>2130.3000000000002</v>
      </c>
      <c r="K1591" s="18">
        <f t="shared" si="5169"/>
        <v>2130.3000000000002</v>
      </c>
      <c r="L1591" s="18">
        <f t="shared" si="5170"/>
        <v>0</v>
      </c>
      <c r="M1591" s="18">
        <f t="shared" si="5171"/>
        <v>0</v>
      </c>
      <c r="N1591" s="18">
        <f t="shared" si="5172"/>
        <v>0</v>
      </c>
      <c r="O1591" s="18">
        <f t="shared" si="5262"/>
        <v>0</v>
      </c>
      <c r="P1591" s="18">
        <f t="shared" si="5263"/>
        <v>0</v>
      </c>
      <c r="Q1591" s="18">
        <f t="shared" si="5246"/>
        <v>0</v>
      </c>
      <c r="R1591" s="18">
        <f t="shared" si="5247"/>
        <v>0</v>
      </c>
      <c r="S1591" s="18">
        <f t="shared" si="5248"/>
        <v>0</v>
      </c>
      <c r="T1591" s="18">
        <f t="shared" si="5209"/>
        <v>2130.3000000000002</v>
      </c>
      <c r="U1591" s="18">
        <f t="shared" si="5259"/>
        <v>2130.3000000000002</v>
      </c>
      <c r="V1591" s="18">
        <f t="shared" si="5260"/>
        <v>2130.3000000000002</v>
      </c>
      <c r="W1591" s="18">
        <f t="shared" si="5249"/>
        <v>0</v>
      </c>
      <c r="X1591" s="18">
        <f t="shared" si="5250"/>
        <v>0</v>
      </c>
      <c r="Y1591" s="18">
        <f t="shared" si="5251"/>
        <v>0</v>
      </c>
      <c r="Z1591" s="18">
        <f t="shared" si="5252"/>
        <v>0</v>
      </c>
      <c r="AA1591" s="18">
        <f t="shared" si="5253"/>
        <v>0</v>
      </c>
      <c r="AB1591" s="18">
        <f t="shared" si="5254"/>
        <v>0</v>
      </c>
      <c r="AC1591" s="18">
        <f t="shared" si="5255"/>
        <v>0</v>
      </c>
      <c r="AD1591" s="18">
        <f t="shared" si="5256"/>
        <v>0</v>
      </c>
      <c r="AE1591" s="18">
        <f t="shared" si="5218"/>
        <v>0</v>
      </c>
      <c r="AF1591" s="41">
        <f t="shared" si="5264"/>
        <v>2130.2559999999999</v>
      </c>
      <c r="AG1591" s="41">
        <f t="shared" si="5265"/>
        <v>0</v>
      </c>
      <c r="AH1591" s="41">
        <f t="shared" si="5266"/>
        <v>0</v>
      </c>
      <c r="AI1591" s="41">
        <f t="shared" si="5267"/>
        <v>0</v>
      </c>
      <c r="AJ1591" s="41">
        <f t="shared" si="5268"/>
        <v>0</v>
      </c>
      <c r="AK1591" s="41">
        <f t="shared" si="5269"/>
        <v>0</v>
      </c>
      <c r="AL1591" s="41">
        <f t="shared" si="5270"/>
        <v>2130.2559999999999</v>
      </c>
      <c r="AM1591" s="41">
        <f t="shared" si="5271"/>
        <v>0</v>
      </c>
      <c r="AN1591" s="41">
        <f t="shared" si="5272"/>
        <v>0</v>
      </c>
      <c r="AO1591" s="14">
        <f t="shared" si="5273"/>
        <v>1384.5383999999999</v>
      </c>
      <c r="AP1591" s="42">
        <f t="shared" si="5274"/>
        <v>2130.3000000000002</v>
      </c>
      <c r="AQ1591" s="42">
        <f t="shared" si="5275"/>
        <v>0</v>
      </c>
      <c r="AR1591" s="42">
        <f t="shared" si="5276"/>
        <v>0</v>
      </c>
      <c r="AS1591" s="42">
        <f t="shared" si="5277"/>
        <v>0</v>
      </c>
      <c r="AT1591" s="42">
        <f t="shared" si="5278"/>
        <v>0</v>
      </c>
      <c r="AU1591" s="42">
        <f t="shared" si="5236"/>
        <v>2130.3000000000002</v>
      </c>
      <c r="AV1591" s="42">
        <f t="shared" si="5237"/>
        <v>0</v>
      </c>
      <c r="AW1591" s="42">
        <f t="shared" si="5238"/>
        <v>2130.3000000000002</v>
      </c>
      <c r="AX1591" s="42">
        <f t="shared" si="5239"/>
        <v>2130.3000000000002</v>
      </c>
      <c r="AY1591" s="42">
        <f t="shared" si="5240"/>
        <v>2130.3000000000002</v>
      </c>
      <c r="AZ1591" s="42">
        <f t="shared" si="5258"/>
        <v>0</v>
      </c>
      <c r="BA1591" s="43">
        <f t="shared" si="5241"/>
        <v>100</v>
      </c>
      <c r="BB1591" s="20"/>
    </row>
    <row r="1592" spans="2:54" ht="46.8" x14ac:dyDescent="0.3">
      <c r="B1592" s="38" t="s">
        <v>566</v>
      </c>
      <c r="C1592" s="38" t="s">
        <v>125</v>
      </c>
      <c r="D1592" s="38" t="s">
        <v>42</v>
      </c>
      <c r="E1592" s="39" t="str">
        <f t="shared" si="5235"/>
        <v>1101</v>
      </c>
      <c r="F1592" s="38" t="s">
        <v>544</v>
      </c>
      <c r="G1592" s="39"/>
      <c r="H1592" s="40" t="s">
        <v>545</v>
      </c>
      <c r="I1592" s="18">
        <f t="shared" si="5167"/>
        <v>2130.3000000000002</v>
      </c>
      <c r="J1592" s="18">
        <f t="shared" si="5168"/>
        <v>2130.3000000000002</v>
      </c>
      <c r="K1592" s="18">
        <f t="shared" si="5169"/>
        <v>2130.3000000000002</v>
      </c>
      <c r="L1592" s="18">
        <f t="shared" si="5170"/>
        <v>0</v>
      </c>
      <c r="M1592" s="18">
        <f t="shared" si="5171"/>
        <v>0</v>
      </c>
      <c r="N1592" s="18">
        <f t="shared" si="5172"/>
        <v>0</v>
      </c>
      <c r="O1592" s="18">
        <f t="shared" si="5262"/>
        <v>0</v>
      </c>
      <c r="P1592" s="18">
        <f t="shared" si="5263"/>
        <v>0</v>
      </c>
      <c r="Q1592" s="18">
        <f t="shared" si="5246"/>
        <v>0</v>
      </c>
      <c r="R1592" s="18">
        <f t="shared" si="5247"/>
        <v>0</v>
      </c>
      <c r="S1592" s="18">
        <f t="shared" si="5248"/>
        <v>0</v>
      </c>
      <c r="T1592" s="18">
        <f t="shared" si="5209"/>
        <v>2130.3000000000002</v>
      </c>
      <c r="U1592" s="18">
        <f t="shared" si="5259"/>
        <v>2130.3000000000002</v>
      </c>
      <c r="V1592" s="18">
        <f t="shared" si="5260"/>
        <v>2130.3000000000002</v>
      </c>
      <c r="W1592" s="18">
        <f t="shared" si="5249"/>
        <v>0</v>
      </c>
      <c r="X1592" s="18">
        <f t="shared" si="5250"/>
        <v>0</v>
      </c>
      <c r="Y1592" s="18">
        <f t="shared" si="5251"/>
        <v>0</v>
      </c>
      <c r="Z1592" s="18">
        <f t="shared" si="5252"/>
        <v>0</v>
      </c>
      <c r="AA1592" s="18">
        <f t="shared" si="5253"/>
        <v>0</v>
      </c>
      <c r="AB1592" s="18">
        <f t="shared" si="5254"/>
        <v>0</v>
      </c>
      <c r="AC1592" s="18">
        <f t="shared" si="5255"/>
        <v>0</v>
      </c>
      <c r="AD1592" s="18">
        <f t="shared" si="5256"/>
        <v>0</v>
      </c>
      <c r="AE1592" s="18">
        <f t="shared" si="5218"/>
        <v>0</v>
      </c>
      <c r="AF1592" s="41">
        <f t="shared" si="5264"/>
        <v>2130.2559999999999</v>
      </c>
      <c r="AG1592" s="41">
        <f t="shared" si="5265"/>
        <v>0</v>
      </c>
      <c r="AH1592" s="41">
        <f t="shared" si="5266"/>
        <v>0</v>
      </c>
      <c r="AI1592" s="41">
        <f t="shared" si="5267"/>
        <v>0</v>
      </c>
      <c r="AJ1592" s="41">
        <f t="shared" si="5268"/>
        <v>0</v>
      </c>
      <c r="AK1592" s="41">
        <f t="shared" si="5269"/>
        <v>0</v>
      </c>
      <c r="AL1592" s="41">
        <f t="shared" si="5270"/>
        <v>2130.2559999999999</v>
      </c>
      <c r="AM1592" s="41">
        <f t="shared" si="5271"/>
        <v>0</v>
      </c>
      <c r="AN1592" s="41">
        <f t="shared" si="5272"/>
        <v>0</v>
      </c>
      <c r="AO1592" s="42">
        <f t="shared" si="5273"/>
        <v>1384.5383999999999</v>
      </c>
      <c r="AP1592" s="42">
        <f t="shared" si="5274"/>
        <v>2130.3000000000002</v>
      </c>
      <c r="AQ1592" s="42">
        <f t="shared" si="5275"/>
        <v>0</v>
      </c>
      <c r="AR1592" s="42">
        <f t="shared" si="5276"/>
        <v>0</v>
      </c>
      <c r="AS1592" s="42">
        <f t="shared" si="5277"/>
        <v>0</v>
      </c>
      <c r="AT1592" s="42">
        <f t="shared" si="5278"/>
        <v>0</v>
      </c>
      <c r="AU1592" s="42">
        <f t="shared" si="5236"/>
        <v>2130.3000000000002</v>
      </c>
      <c r="AV1592" s="42">
        <f t="shared" si="5237"/>
        <v>0</v>
      </c>
      <c r="AW1592" s="42">
        <f t="shared" si="5238"/>
        <v>2130.3000000000002</v>
      </c>
      <c r="AX1592" s="42">
        <f t="shared" si="5239"/>
        <v>2130.3000000000002</v>
      </c>
      <c r="AY1592" s="42">
        <f t="shared" si="5240"/>
        <v>2130.3000000000002</v>
      </c>
      <c r="AZ1592" s="42">
        <f t="shared" si="5258"/>
        <v>0</v>
      </c>
      <c r="BA1592" s="43">
        <f t="shared" si="5241"/>
        <v>100</v>
      </c>
      <c r="BB1592" s="20"/>
    </row>
    <row r="1593" spans="2:54" ht="31.2" x14ac:dyDescent="0.3">
      <c r="B1593" s="38" t="s">
        <v>566</v>
      </c>
      <c r="C1593" s="38" t="s">
        <v>125</v>
      </c>
      <c r="D1593" s="38" t="s">
        <v>42</v>
      </c>
      <c r="E1593" s="39" t="str">
        <f t="shared" si="5235"/>
        <v>1101</v>
      </c>
      <c r="F1593" s="38" t="s">
        <v>544</v>
      </c>
      <c r="G1593" s="38" t="s">
        <v>54</v>
      </c>
      <c r="H1593" s="40" t="s">
        <v>55</v>
      </c>
      <c r="I1593" s="18">
        <v>2130.3000000000002</v>
      </c>
      <c r="J1593" s="18">
        <v>2130.3000000000002</v>
      </c>
      <c r="K1593" s="18">
        <v>2130.3000000000002</v>
      </c>
      <c r="L1593" s="18"/>
      <c r="M1593" s="18"/>
      <c r="N1593" s="18"/>
      <c r="O1593" s="18">
        <v>0</v>
      </c>
      <c r="P1593" s="18">
        <v>0</v>
      </c>
      <c r="Q1593" s="18">
        <v>0</v>
      </c>
      <c r="R1593" s="18">
        <v>0</v>
      </c>
      <c r="S1593" s="18"/>
      <c r="T1593" s="18">
        <f t="shared" si="5209"/>
        <v>2130.3000000000002</v>
      </c>
      <c r="U1593" s="18">
        <f t="shared" si="5259"/>
        <v>2130.3000000000002</v>
      </c>
      <c r="V1593" s="18">
        <f t="shared" si="5260"/>
        <v>2130.3000000000002</v>
      </c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41">
        <v>2130.2559999999999</v>
      </c>
      <c r="AG1593" s="41"/>
      <c r="AH1593" s="41">
        <v>0</v>
      </c>
      <c r="AI1593" s="41">
        <v>0</v>
      </c>
      <c r="AJ1593" s="41">
        <v>0</v>
      </c>
      <c r="AK1593" s="41">
        <v>0</v>
      </c>
      <c r="AL1593" s="41">
        <v>2130.2559999999999</v>
      </c>
      <c r="AM1593" s="41">
        <v>0</v>
      </c>
      <c r="AN1593" s="41">
        <v>0</v>
      </c>
      <c r="AO1593" s="14">
        <v>1384.5383999999999</v>
      </c>
      <c r="AP1593" s="42">
        <v>2130.3000000000002</v>
      </c>
      <c r="AQ1593" s="42">
        <v>0</v>
      </c>
      <c r="AR1593" s="42">
        <v>0</v>
      </c>
      <c r="AS1593" s="42">
        <v>0</v>
      </c>
      <c r="AT1593" s="42">
        <v>0</v>
      </c>
      <c r="AU1593" s="42">
        <f t="shared" si="5236"/>
        <v>2130.3000000000002</v>
      </c>
      <c r="AV1593" s="42">
        <f t="shared" si="5237"/>
        <v>0</v>
      </c>
      <c r="AW1593" s="42">
        <f t="shared" si="5238"/>
        <v>2130.3000000000002</v>
      </c>
      <c r="AX1593" s="42">
        <f t="shared" si="5239"/>
        <v>2130.3000000000002</v>
      </c>
      <c r="AY1593" s="42">
        <f t="shared" si="5240"/>
        <v>2130.3000000000002</v>
      </c>
      <c r="AZ1593" s="42"/>
      <c r="BA1593" s="43">
        <f t="shared" si="5241"/>
        <v>100</v>
      </c>
      <c r="BB1593" s="44"/>
    </row>
    <row r="1594" spans="2:54" ht="31.2" x14ac:dyDescent="0.3">
      <c r="B1594" s="38" t="s">
        <v>566</v>
      </c>
      <c r="C1594" s="38" t="s">
        <v>125</v>
      </c>
      <c r="D1594" s="38" t="s">
        <v>42</v>
      </c>
      <c r="E1594" s="39" t="str">
        <f t="shared" si="5235"/>
        <v>1101</v>
      </c>
      <c r="F1594" s="38" t="s">
        <v>72</v>
      </c>
      <c r="G1594" s="39"/>
      <c r="H1594" s="40" t="s">
        <v>73</v>
      </c>
      <c r="I1594" s="18"/>
      <c r="J1594" s="18"/>
      <c r="K1594" s="18"/>
      <c r="L1594" s="18"/>
      <c r="M1594" s="18"/>
      <c r="N1594" s="18"/>
      <c r="O1594" s="18">
        <f t="shared" si="5262"/>
        <v>0</v>
      </c>
      <c r="P1594" s="18">
        <f t="shared" si="5263"/>
        <v>0</v>
      </c>
      <c r="Q1594" s="18"/>
      <c r="R1594" s="18"/>
      <c r="S1594" s="18"/>
      <c r="T1594" s="18">
        <f t="shared" si="5209"/>
        <v>0</v>
      </c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41">
        <f t="shared" si="5264"/>
        <v>30</v>
      </c>
      <c r="AG1594" s="41">
        <f t="shared" si="5265"/>
        <v>0</v>
      </c>
      <c r="AH1594" s="41">
        <f t="shared" si="5266"/>
        <v>0</v>
      </c>
      <c r="AI1594" s="41">
        <f t="shared" si="5267"/>
        <v>0</v>
      </c>
      <c r="AJ1594" s="41">
        <f t="shared" si="5268"/>
        <v>0</v>
      </c>
      <c r="AK1594" s="41">
        <f t="shared" si="5269"/>
        <v>0</v>
      </c>
      <c r="AL1594" s="41">
        <f t="shared" si="5270"/>
        <v>30</v>
      </c>
      <c r="AM1594" s="41">
        <f t="shared" si="5271"/>
        <v>0</v>
      </c>
      <c r="AN1594" s="41">
        <f t="shared" si="5272"/>
        <v>0</v>
      </c>
      <c r="AO1594" s="42">
        <f t="shared" si="5273"/>
        <v>0</v>
      </c>
      <c r="AP1594" s="42">
        <f t="shared" si="5274"/>
        <v>30</v>
      </c>
      <c r="AQ1594" s="42">
        <f t="shared" si="5275"/>
        <v>0</v>
      </c>
      <c r="AR1594" s="42">
        <f t="shared" si="5276"/>
        <v>0</v>
      </c>
      <c r="AS1594" s="42">
        <f t="shared" si="5277"/>
        <v>0</v>
      </c>
      <c r="AT1594" s="42">
        <f t="shared" si="5278"/>
        <v>0</v>
      </c>
      <c r="AU1594" s="42">
        <f t="shared" si="5236"/>
        <v>30</v>
      </c>
      <c r="AV1594" s="42">
        <f t="shared" si="5237"/>
        <v>-30</v>
      </c>
      <c r="AW1594" s="42"/>
      <c r="AX1594" s="42"/>
      <c r="AY1594" s="42"/>
      <c r="AZ1594" s="42"/>
      <c r="BA1594" s="43">
        <f t="shared" si="5241"/>
        <v>100</v>
      </c>
      <c r="BB1594" s="44"/>
    </row>
    <row r="1595" spans="2:54" ht="46.8" x14ac:dyDescent="0.3">
      <c r="B1595" s="38" t="s">
        <v>566</v>
      </c>
      <c r="C1595" s="38" t="s">
        <v>125</v>
      </c>
      <c r="D1595" s="38" t="s">
        <v>42</v>
      </c>
      <c r="E1595" s="39" t="str">
        <f t="shared" si="5235"/>
        <v>1101</v>
      </c>
      <c r="F1595" s="16" t="s">
        <v>292</v>
      </c>
      <c r="G1595" s="39"/>
      <c r="H1595" s="55" t="s">
        <v>293</v>
      </c>
      <c r="I1595" s="18"/>
      <c r="J1595" s="18"/>
      <c r="K1595" s="18"/>
      <c r="L1595" s="18"/>
      <c r="M1595" s="18"/>
      <c r="N1595" s="18"/>
      <c r="O1595" s="18">
        <f t="shared" si="5262"/>
        <v>0</v>
      </c>
      <c r="P1595" s="18">
        <f t="shared" si="5263"/>
        <v>0</v>
      </c>
      <c r="Q1595" s="18"/>
      <c r="R1595" s="18"/>
      <c r="S1595" s="18"/>
      <c r="T1595" s="18">
        <f t="shared" si="5209"/>
        <v>0</v>
      </c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41">
        <f t="shared" si="5264"/>
        <v>30</v>
      </c>
      <c r="AG1595" s="41">
        <f t="shared" si="5265"/>
        <v>0</v>
      </c>
      <c r="AH1595" s="41">
        <f t="shared" si="5266"/>
        <v>0</v>
      </c>
      <c r="AI1595" s="41">
        <f t="shared" si="5267"/>
        <v>0</v>
      </c>
      <c r="AJ1595" s="41">
        <f t="shared" si="5268"/>
        <v>0</v>
      </c>
      <c r="AK1595" s="41">
        <f t="shared" si="5269"/>
        <v>0</v>
      </c>
      <c r="AL1595" s="41">
        <f t="shared" si="5270"/>
        <v>30</v>
      </c>
      <c r="AM1595" s="41">
        <f t="shared" si="5271"/>
        <v>0</v>
      </c>
      <c r="AN1595" s="41">
        <f t="shared" si="5272"/>
        <v>0</v>
      </c>
      <c r="AO1595" s="14">
        <f t="shared" si="5273"/>
        <v>0</v>
      </c>
      <c r="AP1595" s="42">
        <f t="shared" si="5274"/>
        <v>30</v>
      </c>
      <c r="AQ1595" s="42">
        <f t="shared" si="5275"/>
        <v>0</v>
      </c>
      <c r="AR1595" s="42">
        <f t="shared" si="5276"/>
        <v>0</v>
      </c>
      <c r="AS1595" s="42">
        <f t="shared" si="5277"/>
        <v>0</v>
      </c>
      <c r="AT1595" s="42">
        <f t="shared" si="5278"/>
        <v>0</v>
      </c>
      <c r="AU1595" s="42">
        <f t="shared" si="5236"/>
        <v>30</v>
      </c>
      <c r="AV1595" s="42">
        <f t="shared" si="5237"/>
        <v>-30</v>
      </c>
      <c r="AW1595" s="42"/>
      <c r="AX1595" s="42"/>
      <c r="AY1595" s="42"/>
      <c r="AZ1595" s="42"/>
      <c r="BA1595" s="43">
        <f t="shared" si="5241"/>
        <v>100</v>
      </c>
      <c r="BB1595" s="44"/>
    </row>
    <row r="1596" spans="2:54" ht="46.8" x14ac:dyDescent="0.3">
      <c r="B1596" s="38" t="s">
        <v>566</v>
      </c>
      <c r="C1596" s="38" t="s">
        <v>125</v>
      </c>
      <c r="D1596" s="38" t="s">
        <v>42</v>
      </c>
      <c r="E1596" s="39" t="str">
        <f t="shared" si="5235"/>
        <v>1101</v>
      </c>
      <c r="F1596" s="16" t="s">
        <v>294</v>
      </c>
      <c r="G1596" s="39"/>
      <c r="H1596" s="55" t="s">
        <v>295</v>
      </c>
      <c r="I1596" s="18"/>
      <c r="J1596" s="18"/>
      <c r="K1596" s="18"/>
      <c r="L1596" s="18"/>
      <c r="M1596" s="18"/>
      <c r="N1596" s="18"/>
      <c r="O1596" s="18">
        <f t="shared" si="5262"/>
        <v>0</v>
      </c>
      <c r="P1596" s="18">
        <f t="shared" si="5263"/>
        <v>0</v>
      </c>
      <c r="Q1596" s="18"/>
      <c r="R1596" s="18"/>
      <c r="S1596" s="18"/>
      <c r="T1596" s="18">
        <f t="shared" si="5209"/>
        <v>0</v>
      </c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41">
        <f t="shared" si="5264"/>
        <v>30</v>
      </c>
      <c r="AG1596" s="41">
        <f t="shared" si="5265"/>
        <v>0</v>
      </c>
      <c r="AH1596" s="41">
        <f t="shared" si="5266"/>
        <v>0</v>
      </c>
      <c r="AI1596" s="41">
        <f t="shared" si="5267"/>
        <v>0</v>
      </c>
      <c r="AJ1596" s="41">
        <f t="shared" si="5268"/>
        <v>0</v>
      </c>
      <c r="AK1596" s="41">
        <f t="shared" si="5269"/>
        <v>0</v>
      </c>
      <c r="AL1596" s="41">
        <f t="shared" si="5270"/>
        <v>30</v>
      </c>
      <c r="AM1596" s="41">
        <f t="shared" si="5271"/>
        <v>0</v>
      </c>
      <c r="AN1596" s="41">
        <f t="shared" si="5272"/>
        <v>0</v>
      </c>
      <c r="AO1596" s="42">
        <f t="shared" si="5273"/>
        <v>0</v>
      </c>
      <c r="AP1596" s="42">
        <f t="shared" si="5274"/>
        <v>30</v>
      </c>
      <c r="AQ1596" s="42">
        <f t="shared" si="5275"/>
        <v>0</v>
      </c>
      <c r="AR1596" s="42">
        <f t="shared" si="5276"/>
        <v>0</v>
      </c>
      <c r="AS1596" s="42">
        <f t="shared" si="5277"/>
        <v>0</v>
      </c>
      <c r="AT1596" s="42">
        <f t="shared" si="5278"/>
        <v>0</v>
      </c>
      <c r="AU1596" s="42">
        <f t="shared" si="5236"/>
        <v>30</v>
      </c>
      <c r="AV1596" s="42">
        <f t="shared" si="5237"/>
        <v>-30</v>
      </c>
      <c r="AW1596" s="42"/>
      <c r="AX1596" s="42"/>
      <c r="AY1596" s="42"/>
      <c r="AZ1596" s="42"/>
      <c r="BA1596" s="43">
        <f t="shared" si="5241"/>
        <v>100</v>
      </c>
      <c r="BB1596" s="44"/>
    </row>
    <row r="1597" spans="2:54" ht="31.2" x14ac:dyDescent="0.3">
      <c r="B1597" s="38" t="s">
        <v>566</v>
      </c>
      <c r="C1597" s="38" t="s">
        <v>125</v>
      </c>
      <c r="D1597" s="38" t="s">
        <v>42</v>
      </c>
      <c r="E1597" s="39" t="str">
        <f t="shared" si="5235"/>
        <v>1101</v>
      </c>
      <c r="F1597" s="16" t="s">
        <v>294</v>
      </c>
      <c r="G1597" s="38" t="s">
        <v>150</v>
      </c>
      <c r="H1597" s="40" t="s">
        <v>151</v>
      </c>
      <c r="I1597" s="18"/>
      <c r="J1597" s="18"/>
      <c r="K1597" s="18"/>
      <c r="L1597" s="18"/>
      <c r="M1597" s="18"/>
      <c r="N1597" s="18"/>
      <c r="O1597" s="18">
        <v>0</v>
      </c>
      <c r="P1597" s="18">
        <v>0</v>
      </c>
      <c r="Q1597" s="18"/>
      <c r="R1597" s="18"/>
      <c r="S1597" s="18"/>
      <c r="T1597" s="18">
        <f t="shared" si="5209"/>
        <v>0</v>
      </c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41">
        <v>30</v>
      </c>
      <c r="AG1597" s="41"/>
      <c r="AH1597" s="41">
        <v>0</v>
      </c>
      <c r="AI1597" s="41">
        <v>0</v>
      </c>
      <c r="AJ1597" s="41">
        <v>0</v>
      </c>
      <c r="AK1597" s="41">
        <v>0</v>
      </c>
      <c r="AL1597" s="41">
        <v>30</v>
      </c>
      <c r="AM1597" s="41">
        <v>0</v>
      </c>
      <c r="AN1597" s="41">
        <v>0</v>
      </c>
      <c r="AO1597" s="14">
        <v>0</v>
      </c>
      <c r="AP1597" s="42">
        <v>30</v>
      </c>
      <c r="AQ1597" s="42">
        <v>0</v>
      </c>
      <c r="AR1597" s="42">
        <v>0</v>
      </c>
      <c r="AS1597" s="42">
        <v>0</v>
      </c>
      <c r="AT1597" s="42">
        <v>0</v>
      </c>
      <c r="AU1597" s="42">
        <f t="shared" si="5236"/>
        <v>30</v>
      </c>
      <c r="AV1597" s="42">
        <f t="shared" si="5237"/>
        <v>-30</v>
      </c>
      <c r="AW1597" s="42"/>
      <c r="AX1597" s="42"/>
      <c r="AY1597" s="42"/>
      <c r="AZ1597" s="42"/>
      <c r="BA1597" s="43">
        <f t="shared" si="5241"/>
        <v>100</v>
      </c>
      <c r="BB1597" s="44"/>
    </row>
    <row r="1598" spans="2:54" s="21" customFormat="1" ht="17.25" customHeight="1" x14ac:dyDescent="0.3">
      <c r="B1598" s="22" t="s">
        <v>574</v>
      </c>
      <c r="C1598" s="22"/>
      <c r="D1598" s="22"/>
      <c r="E1598" s="23" t="str">
        <f t="shared" si="5235"/>
        <v/>
      </c>
      <c r="F1598" s="22"/>
      <c r="G1598" s="22"/>
      <c r="H1598" s="68" t="s">
        <v>575</v>
      </c>
      <c r="I1598" s="25">
        <f t="shared" ref="I1598:S1598" si="5279">I1599+I1661+I1730+I1742+I1684+I1643+I1754+I1723</f>
        <v>143517.70000000001</v>
      </c>
      <c r="J1598" s="25">
        <f t="shared" si="5279"/>
        <v>127886.59999999999</v>
      </c>
      <c r="K1598" s="25">
        <f t="shared" si="5279"/>
        <v>124223.7</v>
      </c>
      <c r="L1598" s="25">
        <f t="shared" si="5279"/>
        <v>11896.1</v>
      </c>
      <c r="M1598" s="25">
        <f t="shared" si="5279"/>
        <v>11918</v>
      </c>
      <c r="N1598" s="25">
        <f t="shared" si="5279"/>
        <v>11918</v>
      </c>
      <c r="O1598" s="25">
        <f t="shared" si="5279"/>
        <v>2947.5209999999997</v>
      </c>
      <c r="P1598" s="25">
        <f t="shared" si="5279"/>
        <v>5045.4480000000003</v>
      </c>
      <c r="Q1598" s="25">
        <f t="shared" si="5279"/>
        <v>2680.627</v>
      </c>
      <c r="R1598" s="25">
        <f t="shared" si="5279"/>
        <v>-117.75600000000009</v>
      </c>
      <c r="S1598" s="25">
        <f t="shared" si="5279"/>
        <v>9285.1669999999995</v>
      </c>
      <c r="T1598" s="25">
        <f t="shared" si="5209"/>
        <v>175254.80700000003</v>
      </c>
      <c r="U1598" s="25">
        <f t="shared" si="5259"/>
        <v>139804.59999999998</v>
      </c>
      <c r="V1598" s="25">
        <f t="shared" si="5260"/>
        <v>136141.70000000001</v>
      </c>
      <c r="W1598" s="25">
        <f t="shared" ref="W1598:AT1598" si="5280">W1599+W1661+W1730+W1742+W1684+W1643+W1754+W1723</f>
        <v>8841.9</v>
      </c>
      <c r="X1598" s="25">
        <f t="shared" si="5280"/>
        <v>0</v>
      </c>
      <c r="Y1598" s="25">
        <f t="shared" si="5280"/>
        <v>0</v>
      </c>
      <c r="Z1598" s="25">
        <f t="shared" si="5280"/>
        <v>443.26699999999994</v>
      </c>
      <c r="AA1598" s="25">
        <f t="shared" si="5280"/>
        <v>10946.6</v>
      </c>
      <c r="AB1598" s="25">
        <f t="shared" si="5280"/>
        <v>0</v>
      </c>
      <c r="AC1598" s="25">
        <f t="shared" si="5280"/>
        <v>10946.6</v>
      </c>
      <c r="AD1598" s="25">
        <f t="shared" si="5280"/>
        <v>0</v>
      </c>
      <c r="AE1598" s="25">
        <f t="shared" si="5280"/>
        <v>0</v>
      </c>
      <c r="AF1598" s="26">
        <f t="shared" si="5280"/>
        <v>175292.30287000004</v>
      </c>
      <c r="AG1598" s="26">
        <f t="shared" si="5280"/>
        <v>0</v>
      </c>
      <c r="AH1598" s="26">
        <f t="shared" si="5280"/>
        <v>12127.666000000001</v>
      </c>
      <c r="AI1598" s="26">
        <f t="shared" si="5280"/>
        <v>0</v>
      </c>
      <c r="AJ1598" s="26">
        <f t="shared" si="5280"/>
        <v>0</v>
      </c>
      <c r="AK1598" s="26">
        <f t="shared" si="5280"/>
        <v>0</v>
      </c>
      <c r="AL1598" s="26">
        <f t="shared" si="5280"/>
        <v>171251.00627000004</v>
      </c>
      <c r="AM1598" s="26">
        <f t="shared" si="5280"/>
        <v>12127.666000000001</v>
      </c>
      <c r="AN1598" s="26">
        <f t="shared" si="5280"/>
        <v>0</v>
      </c>
      <c r="AO1598" s="27">
        <f t="shared" si="5280"/>
        <v>106494.45677999999</v>
      </c>
      <c r="AP1598" s="27">
        <f t="shared" si="5280"/>
        <v>177510.67268000005</v>
      </c>
      <c r="AQ1598" s="27">
        <f t="shared" si="5280"/>
        <v>2947.5209999999997</v>
      </c>
      <c r="AR1598" s="27">
        <f t="shared" si="5280"/>
        <v>0</v>
      </c>
      <c r="AS1598" s="27">
        <f t="shared" si="5280"/>
        <v>0</v>
      </c>
      <c r="AT1598" s="27">
        <f t="shared" si="5280"/>
        <v>0</v>
      </c>
      <c r="AU1598" s="27">
        <f t="shared" si="5236"/>
        <v>180458.19368000005</v>
      </c>
      <c r="AV1598" s="27">
        <f t="shared" si="5237"/>
        <v>-5203.3866800000251</v>
      </c>
      <c r="AW1598" s="27">
        <f t="shared" si="5238"/>
        <v>184539.97400000002</v>
      </c>
      <c r="AX1598" s="27">
        <f t="shared" si="5239"/>
        <v>150751.19999999998</v>
      </c>
      <c r="AY1598" s="27">
        <f t="shared" si="5240"/>
        <v>147088.30000000002</v>
      </c>
      <c r="AZ1598" s="27">
        <f>AZ1599+AZ1661+AZ1730+AZ1742+AZ1684+AZ1643+AZ1754+AZ1723</f>
        <v>0</v>
      </c>
      <c r="BA1598" s="28">
        <f t="shared" si="5241"/>
        <v>97.694538474403473</v>
      </c>
      <c r="BB1598" s="20"/>
    </row>
    <row r="1599" spans="2:54" s="21" customFormat="1" x14ac:dyDescent="0.3">
      <c r="B1599" s="22" t="s">
        <v>574</v>
      </c>
      <c r="C1599" s="22" t="s">
        <v>42</v>
      </c>
      <c r="D1599" s="22"/>
      <c r="E1599" s="23" t="str">
        <f t="shared" si="5235"/>
        <v>01</v>
      </c>
      <c r="F1599" s="22"/>
      <c r="G1599" s="22"/>
      <c r="H1599" s="24" t="s">
        <v>43</v>
      </c>
      <c r="I1599" s="25">
        <f t="shared" ref="I1599:S1599" si="5281">I1613+I1600</f>
        <v>83820.5</v>
      </c>
      <c r="J1599" s="25">
        <f t="shared" si="5281"/>
        <v>82472.299999999988</v>
      </c>
      <c r="K1599" s="25">
        <f t="shared" si="5281"/>
        <v>82468.799999999988</v>
      </c>
      <c r="L1599" s="25">
        <f t="shared" si="5281"/>
        <v>709.5</v>
      </c>
      <c r="M1599" s="25">
        <f t="shared" si="5281"/>
        <v>731.4</v>
      </c>
      <c r="N1599" s="25">
        <f t="shared" si="5281"/>
        <v>731.4</v>
      </c>
      <c r="O1599" s="25">
        <f t="shared" si="5281"/>
        <v>1724.569</v>
      </c>
      <c r="P1599" s="25">
        <f t="shared" si="5281"/>
        <v>0</v>
      </c>
      <c r="Q1599" s="25">
        <f t="shared" si="5281"/>
        <v>603.96400000000006</v>
      </c>
      <c r="R1599" s="25">
        <f t="shared" si="5281"/>
        <v>803.34799999999996</v>
      </c>
      <c r="S1599" s="25">
        <f t="shared" si="5281"/>
        <v>8952.15</v>
      </c>
      <c r="T1599" s="25">
        <f t="shared" si="5209"/>
        <v>96614.031000000003</v>
      </c>
      <c r="U1599" s="25">
        <f t="shared" si="5259"/>
        <v>83203.699999999983</v>
      </c>
      <c r="V1599" s="25">
        <f t="shared" si="5260"/>
        <v>83200.199999999983</v>
      </c>
      <c r="W1599" s="25">
        <f t="shared" ref="W1599:AT1599" si="5282">W1613+W1600</f>
        <v>8841.9</v>
      </c>
      <c r="X1599" s="25">
        <f t="shared" si="5282"/>
        <v>0</v>
      </c>
      <c r="Y1599" s="25">
        <f t="shared" si="5282"/>
        <v>0</v>
      </c>
      <c r="Z1599" s="25">
        <f t="shared" si="5282"/>
        <v>110.25</v>
      </c>
      <c r="AA1599" s="25">
        <f t="shared" si="5282"/>
        <v>10946.6</v>
      </c>
      <c r="AB1599" s="25">
        <f t="shared" si="5282"/>
        <v>0</v>
      </c>
      <c r="AC1599" s="25">
        <f t="shared" si="5282"/>
        <v>10946.6</v>
      </c>
      <c r="AD1599" s="25">
        <f t="shared" si="5282"/>
        <v>0</v>
      </c>
      <c r="AE1599" s="25">
        <f t="shared" si="5282"/>
        <v>0</v>
      </c>
      <c r="AF1599" s="26">
        <f t="shared" si="5282"/>
        <v>97396.351059999986</v>
      </c>
      <c r="AG1599" s="26">
        <f t="shared" si="5282"/>
        <v>0</v>
      </c>
      <c r="AH1599" s="26">
        <f t="shared" si="5282"/>
        <v>10476.900000000001</v>
      </c>
      <c r="AI1599" s="26">
        <f t="shared" si="5282"/>
        <v>0</v>
      </c>
      <c r="AJ1599" s="26">
        <f t="shared" si="5282"/>
        <v>0</v>
      </c>
      <c r="AK1599" s="26">
        <f t="shared" si="5282"/>
        <v>0</v>
      </c>
      <c r="AL1599" s="26">
        <f t="shared" si="5282"/>
        <v>94421.164199999999</v>
      </c>
      <c r="AM1599" s="26">
        <f t="shared" si="5282"/>
        <v>10476.900000000001</v>
      </c>
      <c r="AN1599" s="26">
        <f t="shared" si="5282"/>
        <v>0</v>
      </c>
      <c r="AO1599" s="45">
        <f t="shared" si="5282"/>
        <v>63577.635510000007</v>
      </c>
      <c r="AP1599" s="27">
        <f t="shared" si="5282"/>
        <v>96915.351060000001</v>
      </c>
      <c r="AQ1599" s="27">
        <f t="shared" si="5282"/>
        <v>1724.569</v>
      </c>
      <c r="AR1599" s="27">
        <f t="shared" si="5282"/>
        <v>0</v>
      </c>
      <c r="AS1599" s="27">
        <f t="shared" si="5282"/>
        <v>0</v>
      </c>
      <c r="AT1599" s="27">
        <f t="shared" si="5282"/>
        <v>0</v>
      </c>
      <c r="AU1599" s="27">
        <f t="shared" si="5236"/>
        <v>98639.920060000004</v>
      </c>
      <c r="AV1599" s="27">
        <f t="shared" si="5237"/>
        <v>-2025.8890600000013</v>
      </c>
      <c r="AW1599" s="27">
        <f t="shared" si="5238"/>
        <v>105566.181</v>
      </c>
      <c r="AX1599" s="27">
        <f t="shared" si="5239"/>
        <v>94150.299999999988</v>
      </c>
      <c r="AY1599" s="27">
        <f t="shared" si="5240"/>
        <v>94146.799999999988</v>
      </c>
      <c r="AZ1599" s="27">
        <f>AZ1613+AZ1600</f>
        <v>0</v>
      </c>
      <c r="BA1599" s="28">
        <f t="shared" si="5241"/>
        <v>96.945278927167237</v>
      </c>
      <c r="BB1599" s="20"/>
    </row>
    <row r="1600" spans="2:54" s="30" customFormat="1" ht="62.4" x14ac:dyDescent="0.3">
      <c r="B1600" s="31" t="s">
        <v>574</v>
      </c>
      <c r="C1600" s="31" t="s">
        <v>42</v>
      </c>
      <c r="D1600" s="31" t="s">
        <v>84</v>
      </c>
      <c r="E1600" s="29" t="str">
        <f t="shared" si="5235"/>
        <v>0104</v>
      </c>
      <c r="F1600" s="31"/>
      <c r="G1600" s="31"/>
      <c r="H1600" s="32" t="s">
        <v>482</v>
      </c>
      <c r="I1600" s="33">
        <f t="shared" ref="I1600:S1600" si="5283">I1601+I1607</f>
        <v>69467</v>
      </c>
      <c r="J1600" s="33">
        <f t="shared" si="5283"/>
        <v>71472.399999999994</v>
      </c>
      <c r="K1600" s="33">
        <f t="shared" si="5283"/>
        <v>71472.399999999994</v>
      </c>
      <c r="L1600" s="33">
        <f t="shared" si="5283"/>
        <v>709.5</v>
      </c>
      <c r="M1600" s="33">
        <f t="shared" si="5283"/>
        <v>731.4</v>
      </c>
      <c r="N1600" s="33">
        <f t="shared" si="5283"/>
        <v>731.4</v>
      </c>
      <c r="O1600" s="33">
        <f t="shared" si="5283"/>
        <v>0</v>
      </c>
      <c r="P1600" s="33">
        <f t="shared" si="5283"/>
        <v>0</v>
      </c>
      <c r="Q1600" s="33">
        <f t="shared" si="5283"/>
        <v>0</v>
      </c>
      <c r="R1600" s="33">
        <f t="shared" si="5283"/>
        <v>0</v>
      </c>
      <c r="S1600" s="33">
        <f t="shared" si="5283"/>
        <v>8841.9</v>
      </c>
      <c r="T1600" s="33">
        <f t="shared" si="5209"/>
        <v>79018.399999999994</v>
      </c>
      <c r="U1600" s="33">
        <f t="shared" si="5259"/>
        <v>72203.799999999988</v>
      </c>
      <c r="V1600" s="33">
        <f t="shared" si="5260"/>
        <v>72203.799999999988</v>
      </c>
      <c r="W1600" s="33">
        <f t="shared" ref="W1600:AT1600" si="5284">W1601+W1607</f>
        <v>8841.9</v>
      </c>
      <c r="X1600" s="33">
        <f t="shared" si="5284"/>
        <v>0</v>
      </c>
      <c r="Y1600" s="33">
        <f t="shared" si="5284"/>
        <v>0</v>
      </c>
      <c r="Z1600" s="33">
        <f t="shared" si="5284"/>
        <v>0</v>
      </c>
      <c r="AA1600" s="33">
        <f t="shared" si="5284"/>
        <v>10836.6</v>
      </c>
      <c r="AB1600" s="33">
        <f t="shared" si="5284"/>
        <v>0</v>
      </c>
      <c r="AC1600" s="33">
        <f t="shared" si="5284"/>
        <v>10836.6</v>
      </c>
      <c r="AD1600" s="33">
        <f t="shared" si="5284"/>
        <v>0</v>
      </c>
      <c r="AE1600" s="33">
        <f t="shared" si="5284"/>
        <v>0</v>
      </c>
      <c r="AF1600" s="34">
        <f t="shared" si="5284"/>
        <v>78978.299999999988</v>
      </c>
      <c r="AG1600" s="34">
        <f t="shared" si="5284"/>
        <v>0</v>
      </c>
      <c r="AH1600" s="34">
        <f t="shared" si="5284"/>
        <v>10476.900000000001</v>
      </c>
      <c r="AI1600" s="34">
        <f t="shared" si="5284"/>
        <v>0</v>
      </c>
      <c r="AJ1600" s="34">
        <f t="shared" si="5284"/>
        <v>0</v>
      </c>
      <c r="AK1600" s="34">
        <f t="shared" si="5284"/>
        <v>0</v>
      </c>
      <c r="AL1600" s="34">
        <f t="shared" si="5284"/>
        <v>76110.335859999992</v>
      </c>
      <c r="AM1600" s="34">
        <f t="shared" si="5284"/>
        <v>10476.900000000001</v>
      </c>
      <c r="AN1600" s="34">
        <f t="shared" si="5284"/>
        <v>0</v>
      </c>
      <c r="AO1600" s="36">
        <f t="shared" si="5284"/>
        <v>50082.436090000003</v>
      </c>
      <c r="AP1600" s="36">
        <f t="shared" si="5284"/>
        <v>78978.3</v>
      </c>
      <c r="AQ1600" s="36">
        <f t="shared" si="5284"/>
        <v>0</v>
      </c>
      <c r="AR1600" s="36">
        <f t="shared" si="5284"/>
        <v>0</v>
      </c>
      <c r="AS1600" s="36">
        <f t="shared" si="5284"/>
        <v>0</v>
      </c>
      <c r="AT1600" s="36">
        <f t="shared" si="5284"/>
        <v>0</v>
      </c>
      <c r="AU1600" s="36">
        <f t="shared" si="5236"/>
        <v>78978.3</v>
      </c>
      <c r="AV1600" s="36">
        <f t="shared" si="5237"/>
        <v>40.099999999991269</v>
      </c>
      <c r="AW1600" s="36">
        <f t="shared" si="5238"/>
        <v>87860.299999999988</v>
      </c>
      <c r="AX1600" s="36">
        <f t="shared" si="5239"/>
        <v>83040.399999999994</v>
      </c>
      <c r="AY1600" s="36">
        <f t="shared" si="5240"/>
        <v>83040.399999999994</v>
      </c>
      <c r="AZ1600" s="36">
        <f>AZ1601+AZ1607</f>
        <v>0</v>
      </c>
      <c r="BA1600" s="37">
        <f t="shared" si="5241"/>
        <v>96.368668178474351</v>
      </c>
      <c r="BB1600" s="20"/>
    </row>
    <row r="1601" spans="2:54" ht="46.8" x14ac:dyDescent="0.3">
      <c r="B1601" s="38" t="s">
        <v>574</v>
      </c>
      <c r="C1601" s="38" t="s">
        <v>42</v>
      </c>
      <c r="D1601" s="38" t="s">
        <v>84</v>
      </c>
      <c r="E1601" s="39" t="str">
        <f t="shared" si="5235"/>
        <v>0104</v>
      </c>
      <c r="F1601" s="38" t="s">
        <v>258</v>
      </c>
      <c r="G1601" s="39"/>
      <c r="H1601" s="40" t="s">
        <v>259</v>
      </c>
      <c r="I1601" s="18">
        <f t="shared" ref="I1601:I1603" si="5285">I1602</f>
        <v>10211.299999999999</v>
      </c>
      <c r="J1601" s="18">
        <f t="shared" ref="J1601:J1603" si="5286">J1602</f>
        <v>10513.699999999999</v>
      </c>
      <c r="K1601" s="18">
        <f t="shared" ref="K1601:K1603" si="5287">K1602</f>
        <v>10513.699999999999</v>
      </c>
      <c r="L1601" s="18">
        <f t="shared" ref="L1601:L1603" si="5288">L1602</f>
        <v>0</v>
      </c>
      <c r="M1601" s="18">
        <f t="shared" ref="M1601:M1603" si="5289">M1602</f>
        <v>0</v>
      </c>
      <c r="N1601" s="18">
        <f t="shared" ref="N1601:N1603" si="5290">N1602</f>
        <v>0</v>
      </c>
      <c r="O1601" s="18">
        <f t="shared" ref="O1601:O1603" si="5291">O1602</f>
        <v>0</v>
      </c>
      <c r="P1601" s="18">
        <f t="shared" ref="P1601:P1603" si="5292">P1602</f>
        <v>0</v>
      </c>
      <c r="Q1601" s="18">
        <f t="shared" ref="Q1601:Q1603" si="5293">Q1602</f>
        <v>0</v>
      </c>
      <c r="R1601" s="18">
        <f t="shared" ref="R1601:R1603" si="5294">R1602</f>
        <v>0</v>
      </c>
      <c r="S1601" s="18">
        <f t="shared" ref="S1601:S1603" si="5295">S1602</f>
        <v>0</v>
      </c>
      <c r="T1601" s="18">
        <f t="shared" si="5209"/>
        <v>10211.299999999999</v>
      </c>
      <c r="U1601" s="18">
        <f t="shared" si="5259"/>
        <v>10513.699999999999</v>
      </c>
      <c r="V1601" s="18">
        <f t="shared" si="5260"/>
        <v>10513.699999999999</v>
      </c>
      <c r="W1601" s="18">
        <f t="shared" ref="W1601:W1603" si="5296">W1602</f>
        <v>0</v>
      </c>
      <c r="X1601" s="18">
        <f t="shared" ref="X1601:X1603" si="5297">X1602</f>
        <v>0</v>
      </c>
      <c r="Y1601" s="18">
        <f t="shared" ref="Y1601:Y1603" si="5298">Y1602</f>
        <v>0</v>
      </c>
      <c r="Z1601" s="18">
        <f t="shared" ref="Z1601:Z1603" si="5299">Z1602</f>
        <v>0</v>
      </c>
      <c r="AA1601" s="18">
        <f t="shared" ref="AA1601:AA1603" si="5300">AA1602</f>
        <v>0</v>
      </c>
      <c r="AB1601" s="18">
        <f t="shared" ref="AB1601:AB1603" si="5301">AB1602</f>
        <v>0</v>
      </c>
      <c r="AC1601" s="18">
        <f t="shared" ref="AC1601:AC1603" si="5302">AC1602</f>
        <v>0</v>
      </c>
      <c r="AD1601" s="18">
        <f t="shared" ref="AD1601:AD1603" si="5303">AD1602</f>
        <v>0</v>
      </c>
      <c r="AE1601" s="18">
        <f t="shared" ref="AE1601:AE1603" si="5304">AE1602</f>
        <v>0</v>
      </c>
      <c r="AF1601" s="41">
        <f t="shared" ref="AF1601:AF1603" si="5305">AF1602</f>
        <v>10476.900000000001</v>
      </c>
      <c r="AG1601" s="41">
        <f t="shared" ref="AG1601:AG1603" si="5306">AG1602</f>
        <v>0</v>
      </c>
      <c r="AH1601" s="41">
        <f t="shared" ref="AH1601:AH1603" si="5307">AH1602</f>
        <v>10476.900000000001</v>
      </c>
      <c r="AI1601" s="41">
        <f t="shared" ref="AI1601:AI1603" si="5308">AI1602</f>
        <v>0</v>
      </c>
      <c r="AJ1601" s="41">
        <f t="shared" ref="AJ1601:AJ1603" si="5309">AJ1602</f>
        <v>0</v>
      </c>
      <c r="AK1601" s="41">
        <f t="shared" ref="AK1601:AK1603" si="5310">AK1602</f>
        <v>0</v>
      </c>
      <c r="AL1601" s="41">
        <f t="shared" ref="AL1601:AL1603" si="5311">AL1602</f>
        <v>10476.900000000001</v>
      </c>
      <c r="AM1601" s="41">
        <f t="shared" ref="AM1601:AM1603" si="5312">AM1602</f>
        <v>10476.900000000001</v>
      </c>
      <c r="AN1601" s="41">
        <f t="shared" ref="AN1601:AN1603" si="5313">AN1602</f>
        <v>0</v>
      </c>
      <c r="AO1601" s="14">
        <f t="shared" ref="AO1601:AO1603" si="5314">AO1602</f>
        <v>6483.4801500000003</v>
      </c>
      <c r="AP1601" s="42">
        <f t="shared" ref="AP1601:AP1603" si="5315">AP1602</f>
        <v>10476.9</v>
      </c>
      <c r="AQ1601" s="42">
        <f t="shared" ref="AQ1601:AQ1603" si="5316">AQ1602</f>
        <v>0</v>
      </c>
      <c r="AR1601" s="42">
        <f t="shared" ref="AR1601:AR1603" si="5317">AR1602</f>
        <v>0</v>
      </c>
      <c r="AS1601" s="42">
        <f t="shared" ref="AS1601:AS1603" si="5318">AS1602</f>
        <v>0</v>
      </c>
      <c r="AT1601" s="42">
        <f t="shared" ref="AT1601:AT1603" si="5319">AT1602</f>
        <v>0</v>
      </c>
      <c r="AU1601" s="42">
        <f t="shared" si="5236"/>
        <v>10476.9</v>
      </c>
      <c r="AV1601" s="42">
        <f t="shared" si="5237"/>
        <v>-265.60000000000036</v>
      </c>
      <c r="AW1601" s="42">
        <f t="shared" si="5238"/>
        <v>10211.299999999999</v>
      </c>
      <c r="AX1601" s="42">
        <f t="shared" si="5239"/>
        <v>10513.699999999999</v>
      </c>
      <c r="AY1601" s="42">
        <f t="shared" si="5240"/>
        <v>10513.699999999999</v>
      </c>
      <c r="AZ1601" s="42">
        <f t="shared" ref="AZ1601:AZ1603" si="5320">AZ1602</f>
        <v>0</v>
      </c>
      <c r="BA1601" s="43">
        <f t="shared" si="5241"/>
        <v>100</v>
      </c>
      <c r="BB1601" s="20"/>
    </row>
    <row r="1602" spans="2:54" x14ac:dyDescent="0.3">
      <c r="B1602" s="38" t="s">
        <v>574</v>
      </c>
      <c r="C1602" s="38" t="s">
        <v>42</v>
      </c>
      <c r="D1602" s="38" t="s">
        <v>84</v>
      </c>
      <c r="E1602" s="39" t="str">
        <f t="shared" si="5235"/>
        <v>0104</v>
      </c>
      <c r="F1602" s="38" t="s">
        <v>260</v>
      </c>
      <c r="G1602" s="39"/>
      <c r="H1602" s="40" t="s">
        <v>49</v>
      </c>
      <c r="I1602" s="18">
        <f t="shared" si="5285"/>
        <v>10211.299999999999</v>
      </c>
      <c r="J1602" s="18">
        <f t="shared" si="5286"/>
        <v>10513.699999999999</v>
      </c>
      <c r="K1602" s="18">
        <f t="shared" si="5287"/>
        <v>10513.699999999999</v>
      </c>
      <c r="L1602" s="18">
        <f t="shared" si="5288"/>
        <v>0</v>
      </c>
      <c r="M1602" s="18">
        <f t="shared" si="5289"/>
        <v>0</v>
      </c>
      <c r="N1602" s="18">
        <f t="shared" si="5290"/>
        <v>0</v>
      </c>
      <c r="O1602" s="18">
        <f t="shared" si="5291"/>
        <v>0</v>
      </c>
      <c r="P1602" s="18">
        <f t="shared" si="5292"/>
        <v>0</v>
      </c>
      <c r="Q1602" s="18">
        <f t="shared" si="5293"/>
        <v>0</v>
      </c>
      <c r="R1602" s="18">
        <f t="shared" si="5294"/>
        <v>0</v>
      </c>
      <c r="S1602" s="18">
        <f t="shared" si="5295"/>
        <v>0</v>
      </c>
      <c r="T1602" s="18">
        <f t="shared" si="5209"/>
        <v>10211.299999999999</v>
      </c>
      <c r="U1602" s="18">
        <f t="shared" si="5259"/>
        <v>10513.699999999999</v>
      </c>
      <c r="V1602" s="18">
        <f t="shared" si="5260"/>
        <v>10513.699999999999</v>
      </c>
      <c r="W1602" s="18">
        <f t="shared" si="5296"/>
        <v>0</v>
      </c>
      <c r="X1602" s="18">
        <f t="shared" si="5297"/>
        <v>0</v>
      </c>
      <c r="Y1602" s="18">
        <f t="shared" si="5298"/>
        <v>0</v>
      </c>
      <c r="Z1602" s="18">
        <f t="shared" si="5299"/>
        <v>0</v>
      </c>
      <c r="AA1602" s="18">
        <f t="shared" si="5300"/>
        <v>0</v>
      </c>
      <c r="AB1602" s="18">
        <f t="shared" si="5301"/>
        <v>0</v>
      </c>
      <c r="AC1602" s="18">
        <f t="shared" si="5302"/>
        <v>0</v>
      </c>
      <c r="AD1602" s="18">
        <f t="shared" si="5303"/>
        <v>0</v>
      </c>
      <c r="AE1602" s="18">
        <f t="shared" si="5304"/>
        <v>0</v>
      </c>
      <c r="AF1602" s="41">
        <f t="shared" si="5305"/>
        <v>10476.900000000001</v>
      </c>
      <c r="AG1602" s="41">
        <f t="shared" si="5306"/>
        <v>0</v>
      </c>
      <c r="AH1602" s="41">
        <f t="shared" si="5307"/>
        <v>10476.900000000001</v>
      </c>
      <c r="AI1602" s="41">
        <f t="shared" si="5308"/>
        <v>0</v>
      </c>
      <c r="AJ1602" s="41">
        <f t="shared" si="5309"/>
        <v>0</v>
      </c>
      <c r="AK1602" s="41">
        <f t="shared" si="5310"/>
        <v>0</v>
      </c>
      <c r="AL1602" s="41">
        <f t="shared" si="5311"/>
        <v>10476.900000000001</v>
      </c>
      <c r="AM1602" s="41">
        <f t="shared" si="5312"/>
        <v>10476.900000000001</v>
      </c>
      <c r="AN1602" s="41">
        <f t="shared" si="5313"/>
        <v>0</v>
      </c>
      <c r="AO1602" s="42">
        <f t="shared" si="5314"/>
        <v>6483.4801500000003</v>
      </c>
      <c r="AP1602" s="42">
        <f t="shared" si="5315"/>
        <v>10476.9</v>
      </c>
      <c r="AQ1602" s="42">
        <f t="shared" si="5316"/>
        <v>0</v>
      </c>
      <c r="AR1602" s="42">
        <f t="shared" si="5317"/>
        <v>0</v>
      </c>
      <c r="AS1602" s="42">
        <f t="shared" si="5318"/>
        <v>0</v>
      </c>
      <c r="AT1602" s="42">
        <f t="shared" si="5319"/>
        <v>0</v>
      </c>
      <c r="AU1602" s="42">
        <f t="shared" si="5236"/>
        <v>10476.9</v>
      </c>
      <c r="AV1602" s="42">
        <f t="shared" si="5237"/>
        <v>-265.60000000000036</v>
      </c>
      <c r="AW1602" s="42">
        <f t="shared" si="5238"/>
        <v>10211.299999999999</v>
      </c>
      <c r="AX1602" s="42">
        <f t="shared" si="5239"/>
        <v>10513.699999999999</v>
      </c>
      <c r="AY1602" s="42">
        <f t="shared" si="5240"/>
        <v>10513.699999999999</v>
      </c>
      <c r="AZ1602" s="42">
        <f t="shared" si="5320"/>
        <v>0</v>
      </c>
      <c r="BA1602" s="43">
        <f t="shared" si="5241"/>
        <v>100</v>
      </c>
      <c r="BB1602" s="20"/>
    </row>
    <row r="1603" spans="2:54" ht="78" x14ac:dyDescent="0.3">
      <c r="B1603" s="38" t="s">
        <v>574</v>
      </c>
      <c r="C1603" s="38" t="s">
        <v>42</v>
      </c>
      <c r="D1603" s="38" t="s">
        <v>84</v>
      </c>
      <c r="E1603" s="39" t="str">
        <f t="shared" si="5235"/>
        <v>0104</v>
      </c>
      <c r="F1603" s="38" t="s">
        <v>483</v>
      </c>
      <c r="G1603" s="39"/>
      <c r="H1603" s="40" t="s">
        <v>484</v>
      </c>
      <c r="I1603" s="18">
        <f t="shared" si="5285"/>
        <v>10211.299999999999</v>
      </c>
      <c r="J1603" s="18">
        <f t="shared" si="5286"/>
        <v>10513.699999999999</v>
      </c>
      <c r="K1603" s="18">
        <f t="shared" si="5287"/>
        <v>10513.699999999999</v>
      </c>
      <c r="L1603" s="18">
        <f t="shared" si="5288"/>
        <v>0</v>
      </c>
      <c r="M1603" s="18">
        <f t="shared" si="5289"/>
        <v>0</v>
      </c>
      <c r="N1603" s="18">
        <f t="shared" si="5290"/>
        <v>0</v>
      </c>
      <c r="O1603" s="18">
        <f t="shared" si="5291"/>
        <v>0</v>
      </c>
      <c r="P1603" s="18">
        <f t="shared" si="5292"/>
        <v>0</v>
      </c>
      <c r="Q1603" s="18">
        <f t="shared" si="5293"/>
        <v>0</v>
      </c>
      <c r="R1603" s="18">
        <f t="shared" si="5294"/>
        <v>0</v>
      </c>
      <c r="S1603" s="18">
        <f t="shared" si="5295"/>
        <v>0</v>
      </c>
      <c r="T1603" s="18">
        <f t="shared" si="5209"/>
        <v>10211.299999999999</v>
      </c>
      <c r="U1603" s="18">
        <f t="shared" si="5259"/>
        <v>10513.699999999999</v>
      </c>
      <c r="V1603" s="18">
        <f t="shared" si="5260"/>
        <v>10513.699999999999</v>
      </c>
      <c r="W1603" s="18">
        <f t="shared" si="5296"/>
        <v>0</v>
      </c>
      <c r="X1603" s="18">
        <f t="shared" si="5297"/>
        <v>0</v>
      </c>
      <c r="Y1603" s="18">
        <f t="shared" si="5298"/>
        <v>0</v>
      </c>
      <c r="Z1603" s="18">
        <f t="shared" si="5299"/>
        <v>0</v>
      </c>
      <c r="AA1603" s="18">
        <f t="shared" si="5300"/>
        <v>0</v>
      </c>
      <c r="AB1603" s="18">
        <f t="shared" si="5301"/>
        <v>0</v>
      </c>
      <c r="AC1603" s="18">
        <f t="shared" si="5302"/>
        <v>0</v>
      </c>
      <c r="AD1603" s="18">
        <f t="shared" si="5303"/>
        <v>0</v>
      </c>
      <c r="AE1603" s="18">
        <f t="shared" si="5304"/>
        <v>0</v>
      </c>
      <c r="AF1603" s="41">
        <f t="shared" si="5305"/>
        <v>10476.900000000001</v>
      </c>
      <c r="AG1603" s="41">
        <f t="shared" si="5306"/>
        <v>0</v>
      </c>
      <c r="AH1603" s="41">
        <f t="shared" si="5307"/>
        <v>10476.900000000001</v>
      </c>
      <c r="AI1603" s="41">
        <f t="shared" si="5308"/>
        <v>0</v>
      </c>
      <c r="AJ1603" s="41">
        <f t="shared" si="5309"/>
        <v>0</v>
      </c>
      <c r="AK1603" s="41">
        <f t="shared" si="5310"/>
        <v>0</v>
      </c>
      <c r="AL1603" s="41">
        <f t="shared" si="5311"/>
        <v>10476.900000000001</v>
      </c>
      <c r="AM1603" s="41">
        <f t="shared" si="5312"/>
        <v>10476.900000000001</v>
      </c>
      <c r="AN1603" s="41">
        <f t="shared" si="5313"/>
        <v>0</v>
      </c>
      <c r="AO1603" s="14">
        <f t="shared" si="5314"/>
        <v>6483.4801500000003</v>
      </c>
      <c r="AP1603" s="42">
        <f t="shared" si="5315"/>
        <v>10476.9</v>
      </c>
      <c r="AQ1603" s="42">
        <f t="shared" si="5316"/>
        <v>0</v>
      </c>
      <c r="AR1603" s="42">
        <f t="shared" si="5317"/>
        <v>0</v>
      </c>
      <c r="AS1603" s="42">
        <f t="shared" si="5318"/>
        <v>0</v>
      </c>
      <c r="AT1603" s="42">
        <f t="shared" si="5319"/>
        <v>0</v>
      </c>
      <c r="AU1603" s="42">
        <f t="shared" si="5236"/>
        <v>10476.9</v>
      </c>
      <c r="AV1603" s="42">
        <f t="shared" si="5237"/>
        <v>-265.60000000000036</v>
      </c>
      <c r="AW1603" s="42">
        <f t="shared" si="5238"/>
        <v>10211.299999999999</v>
      </c>
      <c r="AX1603" s="42">
        <f t="shared" si="5239"/>
        <v>10513.699999999999</v>
      </c>
      <c r="AY1603" s="42">
        <f t="shared" si="5240"/>
        <v>10513.699999999999</v>
      </c>
      <c r="AZ1603" s="42">
        <f t="shared" si="5320"/>
        <v>0</v>
      </c>
      <c r="BA1603" s="43">
        <f t="shared" si="5241"/>
        <v>100</v>
      </c>
      <c r="BB1603" s="20"/>
    </row>
    <row r="1604" spans="2:54" ht="31.2" x14ac:dyDescent="0.3">
      <c r="B1604" s="38" t="s">
        <v>574</v>
      </c>
      <c r="C1604" s="38" t="s">
        <v>42</v>
      </c>
      <c r="D1604" s="38" t="s">
        <v>84</v>
      </c>
      <c r="E1604" s="39" t="str">
        <f t="shared" si="5235"/>
        <v>0104</v>
      </c>
      <c r="F1604" s="38" t="s">
        <v>485</v>
      </c>
      <c r="G1604" s="39"/>
      <c r="H1604" s="40" t="s">
        <v>486</v>
      </c>
      <c r="I1604" s="18">
        <f t="shared" ref="I1604:S1604" si="5321">I1605+I1606</f>
        <v>10211.299999999999</v>
      </c>
      <c r="J1604" s="18">
        <f t="shared" si="5321"/>
        <v>10513.699999999999</v>
      </c>
      <c r="K1604" s="18">
        <f t="shared" si="5321"/>
        <v>10513.699999999999</v>
      </c>
      <c r="L1604" s="18">
        <f t="shared" si="5321"/>
        <v>0</v>
      </c>
      <c r="M1604" s="18">
        <f t="shared" si="5321"/>
        <v>0</v>
      </c>
      <c r="N1604" s="18">
        <f t="shared" si="5321"/>
        <v>0</v>
      </c>
      <c r="O1604" s="18">
        <f t="shared" si="5321"/>
        <v>0</v>
      </c>
      <c r="P1604" s="18">
        <f t="shared" si="5321"/>
        <v>0</v>
      </c>
      <c r="Q1604" s="18">
        <f t="shared" si="5321"/>
        <v>0</v>
      </c>
      <c r="R1604" s="18">
        <f t="shared" si="5321"/>
        <v>0</v>
      </c>
      <c r="S1604" s="18">
        <f t="shared" si="5321"/>
        <v>0</v>
      </c>
      <c r="T1604" s="18">
        <f t="shared" si="5209"/>
        <v>10211.299999999999</v>
      </c>
      <c r="U1604" s="18">
        <f t="shared" si="5259"/>
        <v>10513.699999999999</v>
      </c>
      <c r="V1604" s="18">
        <f t="shared" si="5260"/>
        <v>10513.699999999999</v>
      </c>
      <c r="W1604" s="18">
        <f t="shared" ref="W1604:AT1604" si="5322">W1605+W1606</f>
        <v>0</v>
      </c>
      <c r="X1604" s="18">
        <f t="shared" si="5322"/>
        <v>0</v>
      </c>
      <c r="Y1604" s="18">
        <f t="shared" si="5322"/>
        <v>0</v>
      </c>
      <c r="Z1604" s="18">
        <f t="shared" si="5322"/>
        <v>0</v>
      </c>
      <c r="AA1604" s="18">
        <f t="shared" si="5322"/>
        <v>0</v>
      </c>
      <c r="AB1604" s="18">
        <f t="shared" si="5322"/>
        <v>0</v>
      </c>
      <c r="AC1604" s="18">
        <f t="shared" si="5322"/>
        <v>0</v>
      </c>
      <c r="AD1604" s="18">
        <f t="shared" si="5322"/>
        <v>0</v>
      </c>
      <c r="AE1604" s="18">
        <f t="shared" si="5322"/>
        <v>0</v>
      </c>
      <c r="AF1604" s="41">
        <f t="shared" si="5322"/>
        <v>10476.900000000001</v>
      </c>
      <c r="AG1604" s="41">
        <f t="shared" si="5322"/>
        <v>0</v>
      </c>
      <c r="AH1604" s="41">
        <f t="shared" si="5322"/>
        <v>10476.900000000001</v>
      </c>
      <c r="AI1604" s="41">
        <f t="shared" si="5322"/>
        <v>0</v>
      </c>
      <c r="AJ1604" s="41">
        <f t="shared" si="5322"/>
        <v>0</v>
      </c>
      <c r="AK1604" s="41">
        <f t="shared" si="5322"/>
        <v>0</v>
      </c>
      <c r="AL1604" s="41">
        <f t="shared" si="5322"/>
        <v>10476.900000000001</v>
      </c>
      <c r="AM1604" s="41">
        <f t="shared" si="5322"/>
        <v>10476.900000000001</v>
      </c>
      <c r="AN1604" s="41">
        <f t="shared" si="5322"/>
        <v>0</v>
      </c>
      <c r="AO1604" s="42">
        <f t="shared" si="5322"/>
        <v>6483.4801500000003</v>
      </c>
      <c r="AP1604" s="42">
        <f t="shared" si="5322"/>
        <v>10476.9</v>
      </c>
      <c r="AQ1604" s="42">
        <f t="shared" si="5322"/>
        <v>0</v>
      </c>
      <c r="AR1604" s="42">
        <f t="shared" si="5322"/>
        <v>0</v>
      </c>
      <c r="AS1604" s="42">
        <f t="shared" si="5322"/>
        <v>0</v>
      </c>
      <c r="AT1604" s="42">
        <f t="shared" si="5322"/>
        <v>0</v>
      </c>
      <c r="AU1604" s="42">
        <f t="shared" si="5236"/>
        <v>10476.9</v>
      </c>
      <c r="AV1604" s="42">
        <f t="shared" si="5237"/>
        <v>-265.60000000000036</v>
      </c>
      <c r="AW1604" s="42">
        <f t="shared" si="5238"/>
        <v>10211.299999999999</v>
      </c>
      <c r="AX1604" s="42">
        <f t="shared" si="5239"/>
        <v>10513.699999999999</v>
      </c>
      <c r="AY1604" s="42">
        <f t="shared" si="5240"/>
        <v>10513.699999999999</v>
      </c>
      <c r="AZ1604" s="42">
        <f>AZ1605+AZ1606</f>
        <v>0</v>
      </c>
      <c r="BA1604" s="43">
        <f t="shared" si="5241"/>
        <v>100</v>
      </c>
      <c r="BB1604" s="20"/>
    </row>
    <row r="1605" spans="2:54" ht="78" x14ac:dyDescent="0.3">
      <c r="B1605" s="38" t="s">
        <v>574</v>
      </c>
      <c r="C1605" s="38" t="s">
        <v>42</v>
      </c>
      <c r="D1605" s="38" t="s">
        <v>84</v>
      </c>
      <c r="E1605" s="39" t="str">
        <f t="shared" si="5235"/>
        <v>0104</v>
      </c>
      <c r="F1605" s="38" t="s">
        <v>485</v>
      </c>
      <c r="G1605" s="38" t="s">
        <v>66</v>
      </c>
      <c r="H1605" s="40" t="s">
        <v>67</v>
      </c>
      <c r="I1605" s="18">
        <v>9834.4</v>
      </c>
      <c r="J1605" s="18">
        <v>10136.799999999999</v>
      </c>
      <c r="K1605" s="18">
        <v>10136.799999999999</v>
      </c>
      <c r="L1605" s="18"/>
      <c r="M1605" s="18"/>
      <c r="N1605" s="18"/>
      <c r="O1605" s="18">
        <v>0</v>
      </c>
      <c r="P1605" s="18">
        <v>0</v>
      </c>
      <c r="Q1605" s="18">
        <v>0</v>
      </c>
      <c r="R1605" s="18">
        <v>0</v>
      </c>
      <c r="S1605" s="18"/>
      <c r="T1605" s="18">
        <f t="shared" si="5209"/>
        <v>9834.4</v>
      </c>
      <c r="U1605" s="18">
        <f t="shared" si="5259"/>
        <v>10136.799999999999</v>
      </c>
      <c r="V1605" s="18">
        <f t="shared" si="5260"/>
        <v>10136.799999999999</v>
      </c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41">
        <v>10034.542460000001</v>
      </c>
      <c r="AG1605" s="41"/>
      <c r="AH1605" s="41">
        <f t="shared" ref="AH1605:AH1606" si="5323">AF1605</f>
        <v>10034.542460000001</v>
      </c>
      <c r="AI1605" s="41">
        <f t="shared" ref="AI1605:AI1606" si="5324">AG1605</f>
        <v>0</v>
      </c>
      <c r="AJ1605" s="41">
        <v>0</v>
      </c>
      <c r="AK1605" s="41">
        <v>0</v>
      </c>
      <c r="AL1605" s="41">
        <v>10034.542460000001</v>
      </c>
      <c r="AM1605" s="41">
        <f t="shared" ref="AM1605:AM1606" si="5325">AL1605</f>
        <v>10034.542460000001</v>
      </c>
      <c r="AN1605" s="41">
        <v>0</v>
      </c>
      <c r="AO1605" s="14">
        <v>6358.0901000000003</v>
      </c>
      <c r="AP1605" s="42">
        <v>10100</v>
      </c>
      <c r="AQ1605" s="42">
        <v>0</v>
      </c>
      <c r="AR1605" s="42">
        <v>0</v>
      </c>
      <c r="AS1605" s="42">
        <v>0</v>
      </c>
      <c r="AT1605" s="42">
        <v>0</v>
      </c>
      <c r="AU1605" s="42">
        <f t="shared" si="5236"/>
        <v>10100</v>
      </c>
      <c r="AV1605" s="42">
        <f t="shared" si="5237"/>
        <v>-265.60000000000036</v>
      </c>
      <c r="AW1605" s="42">
        <f t="shared" si="5238"/>
        <v>9834.4</v>
      </c>
      <c r="AX1605" s="42">
        <f t="shared" si="5239"/>
        <v>10136.799999999999</v>
      </c>
      <c r="AY1605" s="42">
        <f t="shared" si="5240"/>
        <v>10136.799999999999</v>
      </c>
      <c r="AZ1605" s="42"/>
      <c r="BA1605" s="43">
        <f t="shared" si="5241"/>
        <v>100</v>
      </c>
      <c r="BB1605" s="44"/>
    </row>
    <row r="1606" spans="2:54" ht="31.2" x14ac:dyDescent="0.3">
      <c r="B1606" s="38" t="s">
        <v>574</v>
      </c>
      <c r="C1606" s="38" t="s">
        <v>42</v>
      </c>
      <c r="D1606" s="38" t="s">
        <v>84</v>
      </c>
      <c r="E1606" s="39" t="str">
        <f t="shared" si="5235"/>
        <v>0104</v>
      </c>
      <c r="F1606" s="38" t="s">
        <v>485</v>
      </c>
      <c r="G1606" s="38" t="s">
        <v>54</v>
      </c>
      <c r="H1606" s="40" t="s">
        <v>55</v>
      </c>
      <c r="I1606" s="18">
        <v>376.9</v>
      </c>
      <c r="J1606" s="18">
        <v>376.9</v>
      </c>
      <c r="K1606" s="18">
        <v>376.9</v>
      </c>
      <c r="L1606" s="18"/>
      <c r="M1606" s="18"/>
      <c r="N1606" s="18"/>
      <c r="O1606" s="18">
        <v>0</v>
      </c>
      <c r="P1606" s="18">
        <v>0</v>
      </c>
      <c r="Q1606" s="18">
        <v>0</v>
      </c>
      <c r="R1606" s="18">
        <v>0</v>
      </c>
      <c r="S1606" s="18"/>
      <c r="T1606" s="18">
        <f t="shared" si="5209"/>
        <v>376.9</v>
      </c>
      <c r="U1606" s="18">
        <f t="shared" si="5259"/>
        <v>376.9</v>
      </c>
      <c r="V1606" s="18">
        <f t="shared" si="5260"/>
        <v>376.9</v>
      </c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41">
        <v>442.35753999999997</v>
      </c>
      <c r="AG1606" s="41"/>
      <c r="AH1606" s="41">
        <f t="shared" si="5323"/>
        <v>442.35753999999997</v>
      </c>
      <c r="AI1606" s="41">
        <f t="shared" si="5324"/>
        <v>0</v>
      </c>
      <c r="AJ1606" s="41">
        <v>0</v>
      </c>
      <c r="AK1606" s="41">
        <v>0</v>
      </c>
      <c r="AL1606" s="41">
        <v>442.35753999999997</v>
      </c>
      <c r="AM1606" s="41">
        <f t="shared" si="5325"/>
        <v>442.35753999999997</v>
      </c>
      <c r="AN1606" s="41">
        <v>0</v>
      </c>
      <c r="AO1606" s="42">
        <v>125.39005</v>
      </c>
      <c r="AP1606" s="42">
        <v>376.9</v>
      </c>
      <c r="AQ1606" s="42">
        <v>0</v>
      </c>
      <c r="AR1606" s="42">
        <v>0</v>
      </c>
      <c r="AS1606" s="42">
        <v>0</v>
      </c>
      <c r="AT1606" s="42">
        <v>0</v>
      </c>
      <c r="AU1606" s="42">
        <f t="shared" si="5236"/>
        <v>376.9</v>
      </c>
      <c r="AV1606" s="42">
        <f t="shared" si="5237"/>
        <v>0</v>
      </c>
      <c r="AW1606" s="42">
        <f t="shared" si="5238"/>
        <v>376.9</v>
      </c>
      <c r="AX1606" s="42">
        <f t="shared" si="5239"/>
        <v>376.9</v>
      </c>
      <c r="AY1606" s="42">
        <f t="shared" si="5240"/>
        <v>376.9</v>
      </c>
      <c r="AZ1606" s="42"/>
      <c r="BA1606" s="43">
        <f t="shared" si="5241"/>
        <v>100</v>
      </c>
      <c r="BB1606" s="44"/>
    </row>
    <row r="1607" spans="2:54" ht="31.2" x14ac:dyDescent="0.3">
      <c r="B1607" s="38" t="s">
        <v>574</v>
      </c>
      <c r="C1607" s="38" t="s">
        <v>42</v>
      </c>
      <c r="D1607" s="38" t="s">
        <v>84</v>
      </c>
      <c r="E1607" s="39" t="str">
        <f t="shared" si="5235"/>
        <v>0104</v>
      </c>
      <c r="F1607" s="38" t="s">
        <v>120</v>
      </c>
      <c r="G1607" s="39"/>
      <c r="H1607" s="40" t="s">
        <v>121</v>
      </c>
      <c r="I1607" s="18">
        <f t="shared" ref="I1607:I1608" si="5326">I1608</f>
        <v>59255.7</v>
      </c>
      <c r="J1607" s="18">
        <f t="shared" ref="J1607:J1608" si="5327">J1608</f>
        <v>60958.7</v>
      </c>
      <c r="K1607" s="18">
        <f t="shared" ref="K1607:K1608" si="5328">K1608</f>
        <v>60958.7</v>
      </c>
      <c r="L1607" s="18">
        <f t="shared" ref="L1607:L1608" si="5329">L1608</f>
        <v>709.5</v>
      </c>
      <c r="M1607" s="18">
        <f t="shared" ref="M1607:M1608" si="5330">M1608</f>
        <v>731.4</v>
      </c>
      <c r="N1607" s="18">
        <f t="shared" ref="N1607:N1608" si="5331">N1608</f>
        <v>731.4</v>
      </c>
      <c r="O1607" s="18">
        <f t="shared" ref="O1607:O1608" si="5332">O1608</f>
        <v>0</v>
      </c>
      <c r="P1607" s="18">
        <f t="shared" ref="P1607:P1608" si="5333">P1608</f>
        <v>0</v>
      </c>
      <c r="Q1607" s="18">
        <f t="shared" ref="Q1607:Q1608" si="5334">Q1608</f>
        <v>0</v>
      </c>
      <c r="R1607" s="18">
        <f t="shared" ref="R1607:R1608" si="5335">R1608</f>
        <v>0</v>
      </c>
      <c r="S1607" s="18">
        <f t="shared" ref="S1607:S1608" si="5336">S1608</f>
        <v>8841.9</v>
      </c>
      <c r="T1607" s="18">
        <f t="shared" si="5209"/>
        <v>68807.099999999991</v>
      </c>
      <c r="U1607" s="18">
        <f t="shared" si="5259"/>
        <v>61690.1</v>
      </c>
      <c r="V1607" s="18">
        <f t="shared" si="5260"/>
        <v>61690.1</v>
      </c>
      <c r="W1607" s="18">
        <f t="shared" ref="W1607:W1608" si="5337">W1608</f>
        <v>8841.9</v>
      </c>
      <c r="X1607" s="18">
        <f t="shared" ref="X1607:X1608" si="5338">X1608</f>
        <v>0</v>
      </c>
      <c r="Y1607" s="18">
        <f t="shared" ref="Y1607:Y1608" si="5339">Y1608</f>
        <v>0</v>
      </c>
      <c r="Z1607" s="18">
        <f t="shared" ref="Z1607:Z1608" si="5340">Z1608</f>
        <v>0</v>
      </c>
      <c r="AA1607" s="18">
        <f t="shared" ref="AA1607:AA1608" si="5341">AA1608</f>
        <v>10836.6</v>
      </c>
      <c r="AB1607" s="18">
        <f t="shared" ref="AB1607:AB1608" si="5342">AB1608</f>
        <v>0</v>
      </c>
      <c r="AC1607" s="18">
        <f t="shared" ref="AC1607:AC1608" si="5343">AC1608</f>
        <v>10836.6</v>
      </c>
      <c r="AD1607" s="18">
        <f t="shared" ref="AD1607:AD1608" si="5344">AD1608</f>
        <v>0</v>
      </c>
      <c r="AE1607" s="18">
        <f t="shared" ref="AE1607:AE1608" si="5345">AE1608</f>
        <v>0</v>
      </c>
      <c r="AF1607" s="41">
        <f t="shared" ref="AF1607:AF1608" si="5346">AF1608</f>
        <v>68501.399999999994</v>
      </c>
      <c r="AG1607" s="41">
        <f t="shared" ref="AG1607:AG1608" si="5347">AG1608</f>
        <v>0</v>
      </c>
      <c r="AH1607" s="41">
        <f t="shared" ref="AH1607:AH1608" si="5348">AH1608</f>
        <v>0</v>
      </c>
      <c r="AI1607" s="41">
        <f t="shared" ref="AI1607:AI1608" si="5349">AI1608</f>
        <v>0</v>
      </c>
      <c r="AJ1607" s="41">
        <f t="shared" ref="AJ1607:AJ1608" si="5350">AJ1608</f>
        <v>0</v>
      </c>
      <c r="AK1607" s="41">
        <f t="shared" ref="AK1607:AK1608" si="5351">AK1608</f>
        <v>0</v>
      </c>
      <c r="AL1607" s="41">
        <f t="shared" ref="AL1607:AL1608" si="5352">AL1608</f>
        <v>65633.435859999998</v>
      </c>
      <c r="AM1607" s="41">
        <f t="shared" ref="AM1607:AM1608" si="5353">AM1608</f>
        <v>0</v>
      </c>
      <c r="AN1607" s="41">
        <f t="shared" ref="AN1607:AN1608" si="5354">AN1608</f>
        <v>0</v>
      </c>
      <c r="AO1607" s="14">
        <f t="shared" ref="AO1607:AO1608" si="5355">AO1608</f>
        <v>43598.95594</v>
      </c>
      <c r="AP1607" s="42">
        <f t="shared" ref="AP1607:AP1608" si="5356">AP1608</f>
        <v>68501.400000000009</v>
      </c>
      <c r="AQ1607" s="42">
        <f t="shared" ref="AQ1607:AQ1608" si="5357">AQ1608</f>
        <v>0</v>
      </c>
      <c r="AR1607" s="42">
        <f t="shared" ref="AR1607:AR1608" si="5358">AR1608</f>
        <v>0</v>
      </c>
      <c r="AS1607" s="42">
        <f t="shared" ref="AS1607:AS1608" si="5359">AS1608</f>
        <v>0</v>
      </c>
      <c r="AT1607" s="42">
        <f t="shared" ref="AT1607:AT1608" si="5360">AT1608</f>
        <v>0</v>
      </c>
      <c r="AU1607" s="42">
        <f t="shared" si="5236"/>
        <v>68501.400000000009</v>
      </c>
      <c r="AV1607" s="42">
        <f t="shared" si="5237"/>
        <v>305.69999999998254</v>
      </c>
      <c r="AW1607" s="42">
        <f t="shared" si="5238"/>
        <v>77648.999999999985</v>
      </c>
      <c r="AX1607" s="42">
        <f t="shared" si="5239"/>
        <v>72526.7</v>
      </c>
      <c r="AY1607" s="42">
        <f t="shared" si="5240"/>
        <v>72526.7</v>
      </c>
      <c r="AZ1607" s="42">
        <f t="shared" ref="AZ1607:AZ1608" si="5361">AZ1608</f>
        <v>0</v>
      </c>
      <c r="BA1607" s="43">
        <f t="shared" si="5241"/>
        <v>95.813276604565758</v>
      </c>
      <c r="BB1607" s="20"/>
    </row>
    <row r="1608" spans="2:54" x14ac:dyDescent="0.3">
      <c r="B1608" s="38" t="s">
        <v>574</v>
      </c>
      <c r="C1608" s="38" t="s">
        <v>42</v>
      </c>
      <c r="D1608" s="38" t="s">
        <v>84</v>
      </c>
      <c r="E1608" s="39" t="str">
        <f t="shared" si="5235"/>
        <v>0104</v>
      </c>
      <c r="F1608" s="38" t="s">
        <v>487</v>
      </c>
      <c r="G1608" s="39"/>
      <c r="H1608" s="40" t="s">
        <v>488</v>
      </c>
      <c r="I1608" s="18">
        <f t="shared" si="5326"/>
        <v>59255.7</v>
      </c>
      <c r="J1608" s="18">
        <f t="shared" si="5327"/>
        <v>60958.7</v>
      </c>
      <c r="K1608" s="18">
        <f t="shared" si="5328"/>
        <v>60958.7</v>
      </c>
      <c r="L1608" s="18">
        <f t="shared" si="5329"/>
        <v>709.5</v>
      </c>
      <c r="M1608" s="18">
        <f t="shared" si="5330"/>
        <v>731.4</v>
      </c>
      <c r="N1608" s="18">
        <f t="shared" si="5331"/>
        <v>731.4</v>
      </c>
      <c r="O1608" s="18">
        <f t="shared" si="5332"/>
        <v>0</v>
      </c>
      <c r="P1608" s="18">
        <f t="shared" si="5333"/>
        <v>0</v>
      </c>
      <c r="Q1608" s="18">
        <f t="shared" si="5334"/>
        <v>0</v>
      </c>
      <c r="R1608" s="18">
        <f t="shared" si="5335"/>
        <v>0</v>
      </c>
      <c r="S1608" s="18">
        <f t="shared" si="5336"/>
        <v>8841.9</v>
      </c>
      <c r="T1608" s="18">
        <f t="shared" si="5209"/>
        <v>68807.099999999991</v>
      </c>
      <c r="U1608" s="18">
        <f t="shared" si="5259"/>
        <v>61690.1</v>
      </c>
      <c r="V1608" s="18">
        <f t="shared" si="5260"/>
        <v>61690.1</v>
      </c>
      <c r="W1608" s="18">
        <f t="shared" si="5337"/>
        <v>8841.9</v>
      </c>
      <c r="X1608" s="18">
        <f t="shared" si="5338"/>
        <v>0</v>
      </c>
      <c r="Y1608" s="18">
        <f t="shared" si="5339"/>
        <v>0</v>
      </c>
      <c r="Z1608" s="18">
        <f t="shared" si="5340"/>
        <v>0</v>
      </c>
      <c r="AA1608" s="18">
        <f t="shared" si="5341"/>
        <v>10836.6</v>
      </c>
      <c r="AB1608" s="18">
        <f t="shared" si="5342"/>
        <v>0</v>
      </c>
      <c r="AC1608" s="18">
        <f t="shared" si="5343"/>
        <v>10836.6</v>
      </c>
      <c r="AD1608" s="18">
        <f t="shared" si="5344"/>
        <v>0</v>
      </c>
      <c r="AE1608" s="18">
        <f t="shared" si="5345"/>
        <v>0</v>
      </c>
      <c r="AF1608" s="41">
        <f t="shared" si="5346"/>
        <v>68501.399999999994</v>
      </c>
      <c r="AG1608" s="41">
        <f t="shared" si="5347"/>
        <v>0</v>
      </c>
      <c r="AH1608" s="41">
        <f t="shared" si="5348"/>
        <v>0</v>
      </c>
      <c r="AI1608" s="41">
        <f t="shared" si="5349"/>
        <v>0</v>
      </c>
      <c r="AJ1608" s="41">
        <f t="shared" si="5350"/>
        <v>0</v>
      </c>
      <c r="AK1608" s="41">
        <f t="shared" si="5351"/>
        <v>0</v>
      </c>
      <c r="AL1608" s="41">
        <f t="shared" si="5352"/>
        <v>65633.435859999998</v>
      </c>
      <c r="AM1608" s="41">
        <f t="shared" si="5353"/>
        <v>0</v>
      </c>
      <c r="AN1608" s="41">
        <f t="shared" si="5354"/>
        <v>0</v>
      </c>
      <c r="AO1608" s="42">
        <f t="shared" si="5355"/>
        <v>43598.95594</v>
      </c>
      <c r="AP1608" s="42">
        <f t="shared" si="5356"/>
        <v>68501.400000000009</v>
      </c>
      <c r="AQ1608" s="42">
        <f t="shared" si="5357"/>
        <v>0</v>
      </c>
      <c r="AR1608" s="42">
        <f t="shared" si="5358"/>
        <v>0</v>
      </c>
      <c r="AS1608" s="42">
        <f t="shared" si="5359"/>
        <v>0</v>
      </c>
      <c r="AT1608" s="42">
        <f t="shared" si="5360"/>
        <v>0</v>
      </c>
      <c r="AU1608" s="42">
        <f t="shared" si="5236"/>
        <v>68501.400000000009</v>
      </c>
      <c r="AV1608" s="42">
        <f t="shared" si="5237"/>
        <v>305.69999999998254</v>
      </c>
      <c r="AW1608" s="42">
        <f t="shared" si="5238"/>
        <v>77648.999999999985</v>
      </c>
      <c r="AX1608" s="42">
        <f t="shared" si="5239"/>
        <v>72526.7</v>
      </c>
      <c r="AY1608" s="42">
        <f t="shared" si="5240"/>
        <v>72526.7</v>
      </c>
      <c r="AZ1608" s="42">
        <f t="shared" si="5361"/>
        <v>0</v>
      </c>
      <c r="BA1608" s="43">
        <f t="shared" si="5241"/>
        <v>95.813276604565758</v>
      </c>
      <c r="BB1608" s="20"/>
    </row>
    <row r="1609" spans="2:54" x14ac:dyDescent="0.3">
      <c r="B1609" s="38" t="s">
        <v>574</v>
      </c>
      <c r="C1609" s="38" t="s">
        <v>42</v>
      </c>
      <c r="D1609" s="38" t="s">
        <v>84</v>
      </c>
      <c r="E1609" s="39" t="str">
        <f t="shared" si="5235"/>
        <v>0104</v>
      </c>
      <c r="F1609" s="38" t="s">
        <v>489</v>
      </c>
      <c r="G1609" s="39"/>
      <c r="H1609" s="40" t="s">
        <v>65</v>
      </c>
      <c r="I1609" s="18">
        <f t="shared" ref="I1609:N1609" si="5362">I1610+I1611</f>
        <v>59255.7</v>
      </c>
      <c r="J1609" s="18">
        <f t="shared" si="5362"/>
        <v>60958.7</v>
      </c>
      <c r="K1609" s="18">
        <f t="shared" si="5362"/>
        <v>60958.7</v>
      </c>
      <c r="L1609" s="18">
        <f t="shared" si="5362"/>
        <v>709.5</v>
      </c>
      <c r="M1609" s="18">
        <f t="shared" si="5362"/>
        <v>731.4</v>
      </c>
      <c r="N1609" s="18">
        <f t="shared" si="5362"/>
        <v>731.4</v>
      </c>
      <c r="O1609" s="18">
        <f>O1610+O1611+O1612</f>
        <v>0</v>
      </c>
      <c r="P1609" s="18">
        <f>P1610+P1611</f>
        <v>0</v>
      </c>
      <c r="Q1609" s="18">
        <f>Q1610+Q1611</f>
        <v>0</v>
      </c>
      <c r="R1609" s="18">
        <f>R1610+R1611</f>
        <v>0</v>
      </c>
      <c r="S1609" s="18">
        <f>S1610+S1611</f>
        <v>8841.9</v>
      </c>
      <c r="T1609" s="18">
        <f t="shared" si="5209"/>
        <v>68807.099999999991</v>
      </c>
      <c r="U1609" s="18">
        <f t="shared" si="5259"/>
        <v>61690.1</v>
      </c>
      <c r="V1609" s="18">
        <f t="shared" si="5260"/>
        <v>61690.1</v>
      </c>
      <c r="W1609" s="18">
        <f t="shared" ref="W1609:AE1609" si="5363">W1610+W1611</f>
        <v>8841.9</v>
      </c>
      <c r="X1609" s="18">
        <f t="shared" si="5363"/>
        <v>0</v>
      </c>
      <c r="Y1609" s="18">
        <f t="shared" si="5363"/>
        <v>0</v>
      </c>
      <c r="Z1609" s="18">
        <f t="shared" si="5363"/>
        <v>0</v>
      </c>
      <c r="AA1609" s="18">
        <f t="shared" si="5363"/>
        <v>10836.6</v>
      </c>
      <c r="AB1609" s="18">
        <f t="shared" si="5363"/>
        <v>0</v>
      </c>
      <c r="AC1609" s="18">
        <f t="shared" si="5363"/>
        <v>10836.6</v>
      </c>
      <c r="AD1609" s="18">
        <f t="shared" si="5363"/>
        <v>0</v>
      </c>
      <c r="AE1609" s="18">
        <f t="shared" si="5363"/>
        <v>0</v>
      </c>
      <c r="AF1609" s="41">
        <f t="shared" ref="AF1609:AT1609" si="5364">AF1610+AF1611+AF1612</f>
        <v>68501.399999999994</v>
      </c>
      <c r="AG1609" s="41">
        <f t="shared" si="5364"/>
        <v>0</v>
      </c>
      <c r="AH1609" s="41">
        <f t="shared" si="5364"/>
        <v>0</v>
      </c>
      <c r="AI1609" s="41">
        <f t="shared" si="5364"/>
        <v>0</v>
      </c>
      <c r="AJ1609" s="41">
        <f t="shared" si="5364"/>
        <v>0</v>
      </c>
      <c r="AK1609" s="41">
        <f t="shared" si="5364"/>
        <v>0</v>
      </c>
      <c r="AL1609" s="41">
        <f t="shared" si="5364"/>
        <v>65633.435859999998</v>
      </c>
      <c r="AM1609" s="41">
        <f t="shared" si="5364"/>
        <v>0</v>
      </c>
      <c r="AN1609" s="41">
        <f t="shared" si="5364"/>
        <v>0</v>
      </c>
      <c r="AO1609" s="14">
        <f t="shared" si="5364"/>
        <v>43598.95594</v>
      </c>
      <c r="AP1609" s="42">
        <f t="shared" si="5364"/>
        <v>68501.400000000009</v>
      </c>
      <c r="AQ1609" s="42">
        <f t="shared" si="5364"/>
        <v>0</v>
      </c>
      <c r="AR1609" s="42">
        <f t="shared" si="5364"/>
        <v>0</v>
      </c>
      <c r="AS1609" s="42">
        <f t="shared" si="5364"/>
        <v>0</v>
      </c>
      <c r="AT1609" s="42">
        <f t="shared" si="5364"/>
        <v>0</v>
      </c>
      <c r="AU1609" s="42">
        <f t="shared" si="5236"/>
        <v>68501.400000000009</v>
      </c>
      <c r="AV1609" s="42">
        <f t="shared" si="5237"/>
        <v>305.69999999998254</v>
      </c>
      <c r="AW1609" s="42">
        <f t="shared" si="5238"/>
        <v>77648.999999999985</v>
      </c>
      <c r="AX1609" s="42">
        <f t="shared" si="5239"/>
        <v>72526.7</v>
      </c>
      <c r="AY1609" s="42">
        <f t="shared" si="5240"/>
        <v>72526.7</v>
      </c>
      <c r="AZ1609" s="42">
        <f>AZ1610+AZ1611</f>
        <v>0</v>
      </c>
      <c r="BA1609" s="43">
        <f t="shared" si="5241"/>
        <v>95.813276604565758</v>
      </c>
      <c r="BB1609" s="20"/>
    </row>
    <row r="1610" spans="2:54" ht="78" x14ac:dyDescent="0.3">
      <c r="B1610" s="38" t="s">
        <v>574</v>
      </c>
      <c r="C1610" s="38" t="s">
        <v>42</v>
      </c>
      <c r="D1610" s="38" t="s">
        <v>84</v>
      </c>
      <c r="E1610" s="39" t="str">
        <f t="shared" si="5235"/>
        <v>0104</v>
      </c>
      <c r="F1610" s="38" t="s">
        <v>489</v>
      </c>
      <c r="G1610" s="38" t="s">
        <v>66</v>
      </c>
      <c r="H1610" s="40" t="s">
        <v>67</v>
      </c>
      <c r="I1610" s="18">
        <v>55370.7</v>
      </c>
      <c r="J1610" s="18">
        <v>57073.7</v>
      </c>
      <c r="K1610" s="18">
        <v>57073.7</v>
      </c>
      <c r="L1610" s="18">
        <v>709.5</v>
      </c>
      <c r="M1610" s="18">
        <v>731.4</v>
      </c>
      <c r="N1610" s="18">
        <v>731.4</v>
      </c>
      <c r="O1610" s="18">
        <v>0</v>
      </c>
      <c r="P1610" s="18">
        <v>0</v>
      </c>
      <c r="Q1610" s="18">
        <v>0</v>
      </c>
      <c r="R1610" s="18">
        <v>0</v>
      </c>
      <c r="S1610" s="18">
        <v>8841.9</v>
      </c>
      <c r="T1610" s="18">
        <f t="shared" si="5209"/>
        <v>64922.1</v>
      </c>
      <c r="U1610" s="18">
        <f t="shared" si="5259"/>
        <v>57805.1</v>
      </c>
      <c r="V1610" s="18">
        <f t="shared" si="5260"/>
        <v>57805.1</v>
      </c>
      <c r="W1610" s="18">
        <v>8841.9</v>
      </c>
      <c r="X1610" s="18"/>
      <c r="Y1610" s="18"/>
      <c r="Z1610" s="18"/>
      <c r="AA1610" s="18">
        <v>10836.6</v>
      </c>
      <c r="AB1610" s="18"/>
      <c r="AC1610" s="18">
        <v>10836.6</v>
      </c>
      <c r="AD1610" s="18"/>
      <c r="AE1610" s="18"/>
      <c r="AF1610" s="41">
        <v>64857.999049999999</v>
      </c>
      <c r="AG1610" s="41"/>
      <c r="AH1610" s="41">
        <v>0</v>
      </c>
      <c r="AI1610" s="41">
        <v>0</v>
      </c>
      <c r="AJ1610" s="41">
        <v>0</v>
      </c>
      <c r="AK1610" s="41">
        <v>0</v>
      </c>
      <c r="AL1610" s="41">
        <v>62108.847070000003</v>
      </c>
      <c r="AM1610" s="41">
        <v>0</v>
      </c>
      <c r="AN1610" s="41">
        <v>0</v>
      </c>
      <c r="AO1610" s="42">
        <v>41180.500079999998</v>
      </c>
      <c r="AP1610" s="42">
        <v>64612.952210000003</v>
      </c>
      <c r="AQ1610" s="42">
        <v>0</v>
      </c>
      <c r="AR1610" s="42">
        <v>0</v>
      </c>
      <c r="AS1610" s="42">
        <v>0</v>
      </c>
      <c r="AT1610" s="42">
        <v>0</v>
      </c>
      <c r="AU1610" s="42">
        <f t="shared" si="5236"/>
        <v>64612.952210000003</v>
      </c>
      <c r="AV1610" s="42">
        <f t="shared" si="5237"/>
        <v>309.14778999999544</v>
      </c>
      <c r="AW1610" s="42">
        <f t="shared" si="5238"/>
        <v>73764</v>
      </c>
      <c r="AX1610" s="42">
        <f t="shared" si="5239"/>
        <v>68641.7</v>
      </c>
      <c r="AY1610" s="42">
        <f t="shared" si="5240"/>
        <v>68641.7</v>
      </c>
      <c r="AZ1610" s="42"/>
      <c r="BA1610" s="43">
        <f t="shared" si="5241"/>
        <v>95.761275370397058</v>
      </c>
      <c r="BB1610" s="44"/>
    </row>
    <row r="1611" spans="2:54" ht="31.2" x14ac:dyDescent="0.3">
      <c r="B1611" s="38" t="s">
        <v>574</v>
      </c>
      <c r="C1611" s="38" t="s">
        <v>42</v>
      </c>
      <c r="D1611" s="38" t="s">
        <v>84</v>
      </c>
      <c r="E1611" s="39" t="str">
        <f t="shared" si="5235"/>
        <v>0104</v>
      </c>
      <c r="F1611" s="38" t="s">
        <v>489</v>
      </c>
      <c r="G1611" s="38" t="s">
        <v>54</v>
      </c>
      <c r="H1611" s="40" t="s">
        <v>55</v>
      </c>
      <c r="I1611" s="18">
        <v>3885</v>
      </c>
      <c r="J1611" s="18">
        <v>3885</v>
      </c>
      <c r="K1611" s="18">
        <v>3885</v>
      </c>
      <c r="L1611" s="18"/>
      <c r="M1611" s="18"/>
      <c r="N1611" s="18"/>
      <c r="O1611" s="18">
        <v>0</v>
      </c>
      <c r="P1611" s="18">
        <v>0</v>
      </c>
      <c r="Q1611" s="18">
        <v>0</v>
      </c>
      <c r="R1611" s="18">
        <v>0</v>
      </c>
      <c r="S1611" s="18"/>
      <c r="T1611" s="18">
        <f t="shared" si="5209"/>
        <v>3885</v>
      </c>
      <c r="U1611" s="18">
        <f t="shared" si="5259"/>
        <v>3885</v>
      </c>
      <c r="V1611" s="18">
        <f t="shared" si="5260"/>
        <v>3885</v>
      </c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41">
        <v>3638.5531599999999</v>
      </c>
      <c r="AG1611" s="41"/>
      <c r="AH1611" s="41">
        <v>0</v>
      </c>
      <c r="AI1611" s="41">
        <v>0</v>
      </c>
      <c r="AJ1611" s="41">
        <v>0</v>
      </c>
      <c r="AK1611" s="41">
        <v>0</v>
      </c>
      <c r="AL1611" s="41">
        <v>3519.741</v>
      </c>
      <c r="AM1611" s="41">
        <v>0</v>
      </c>
      <c r="AN1611" s="41">
        <v>0</v>
      </c>
      <c r="AO1611" s="14">
        <v>2413.6080700000002</v>
      </c>
      <c r="AP1611" s="42">
        <v>3883.6</v>
      </c>
      <c r="AQ1611" s="42">
        <v>0</v>
      </c>
      <c r="AR1611" s="42">
        <v>0</v>
      </c>
      <c r="AS1611" s="42">
        <v>0</v>
      </c>
      <c r="AT1611" s="42">
        <v>0</v>
      </c>
      <c r="AU1611" s="42">
        <f t="shared" si="5236"/>
        <v>3883.6</v>
      </c>
      <c r="AV1611" s="42">
        <f t="shared" si="5237"/>
        <v>1.4000000000000909</v>
      </c>
      <c r="AW1611" s="42">
        <f t="shared" si="5238"/>
        <v>3885</v>
      </c>
      <c r="AX1611" s="42">
        <f t="shared" si="5239"/>
        <v>3885</v>
      </c>
      <c r="AY1611" s="42">
        <f t="shared" si="5240"/>
        <v>3885</v>
      </c>
      <c r="AZ1611" s="42"/>
      <c r="BA1611" s="43">
        <f t="shared" si="5241"/>
        <v>96.734631740271183</v>
      </c>
      <c r="BB1611" s="44"/>
    </row>
    <row r="1612" spans="2:54" x14ac:dyDescent="0.3">
      <c r="B1612" s="38" t="s">
        <v>574</v>
      </c>
      <c r="C1612" s="38" t="s">
        <v>42</v>
      </c>
      <c r="D1612" s="38" t="s">
        <v>84</v>
      </c>
      <c r="E1612" s="39" t="str">
        <f t="shared" si="5235"/>
        <v>0104</v>
      </c>
      <c r="F1612" s="38" t="s">
        <v>489</v>
      </c>
      <c r="G1612" s="38" t="s">
        <v>68</v>
      </c>
      <c r="H1612" s="40" t="s">
        <v>69</v>
      </c>
      <c r="I1612" s="18"/>
      <c r="J1612" s="18"/>
      <c r="K1612" s="18"/>
      <c r="L1612" s="18"/>
      <c r="M1612" s="18"/>
      <c r="N1612" s="18"/>
      <c r="O1612" s="18">
        <v>0</v>
      </c>
      <c r="P1612" s="18"/>
      <c r="Q1612" s="18"/>
      <c r="R1612" s="18"/>
      <c r="S1612" s="18"/>
      <c r="T1612" s="18">
        <f t="shared" si="5209"/>
        <v>0</v>
      </c>
      <c r="U1612" s="18">
        <v>0</v>
      </c>
      <c r="V1612" s="18">
        <v>0</v>
      </c>
      <c r="W1612" s="18">
        <v>0</v>
      </c>
      <c r="X1612" s="18">
        <v>0</v>
      </c>
      <c r="Y1612" s="18">
        <v>0</v>
      </c>
      <c r="Z1612" s="18">
        <v>0</v>
      </c>
      <c r="AA1612" s="18">
        <v>0</v>
      </c>
      <c r="AB1612" s="18">
        <v>0</v>
      </c>
      <c r="AC1612" s="18">
        <v>0</v>
      </c>
      <c r="AD1612" s="18">
        <v>0</v>
      </c>
      <c r="AE1612" s="18">
        <v>0</v>
      </c>
      <c r="AF1612" s="41">
        <v>4.8477899999999998</v>
      </c>
      <c r="AG1612" s="41"/>
      <c r="AH1612" s="41">
        <v>0</v>
      </c>
      <c r="AI1612" s="41">
        <v>0</v>
      </c>
      <c r="AJ1612" s="41">
        <v>0</v>
      </c>
      <c r="AK1612" s="41">
        <v>0</v>
      </c>
      <c r="AL1612" s="41">
        <v>4.8477899999999998</v>
      </c>
      <c r="AM1612" s="41">
        <v>0</v>
      </c>
      <c r="AN1612" s="41">
        <v>0</v>
      </c>
      <c r="AO1612" s="42">
        <v>4.8477899999999998</v>
      </c>
      <c r="AP1612" s="42">
        <v>4.8477899999999998</v>
      </c>
      <c r="AQ1612" s="42">
        <v>0</v>
      </c>
      <c r="AR1612" s="42">
        <v>0</v>
      </c>
      <c r="AS1612" s="42">
        <v>0</v>
      </c>
      <c r="AT1612" s="42">
        <v>0</v>
      </c>
      <c r="AU1612" s="42">
        <f t="shared" si="5236"/>
        <v>4.8477899999999998</v>
      </c>
      <c r="AV1612" s="42">
        <f t="shared" si="5237"/>
        <v>-4.8477899999999998</v>
      </c>
      <c r="AW1612" s="42"/>
      <c r="AX1612" s="42"/>
      <c r="AY1612" s="42"/>
      <c r="AZ1612" s="42"/>
      <c r="BA1612" s="43">
        <f t="shared" si="5241"/>
        <v>100</v>
      </c>
      <c r="BB1612" s="44"/>
    </row>
    <row r="1613" spans="2:54" s="30" customFormat="1" x14ac:dyDescent="0.3">
      <c r="B1613" s="31" t="s">
        <v>574</v>
      </c>
      <c r="C1613" s="31" t="s">
        <v>42</v>
      </c>
      <c r="D1613" s="31" t="s">
        <v>44</v>
      </c>
      <c r="E1613" s="29" t="str">
        <f t="shared" si="5235"/>
        <v>0113</v>
      </c>
      <c r="F1613" s="31"/>
      <c r="G1613" s="31"/>
      <c r="H1613" s="32" t="s">
        <v>45</v>
      </c>
      <c r="I1613" s="33">
        <f t="shared" ref="I1613:N1613" si="5365">I1614</f>
        <v>14353.5</v>
      </c>
      <c r="J1613" s="33">
        <f t="shared" si="5365"/>
        <v>10999.9</v>
      </c>
      <c r="K1613" s="33">
        <f t="shared" si="5365"/>
        <v>10996.4</v>
      </c>
      <c r="L1613" s="33">
        <f t="shared" si="5365"/>
        <v>0</v>
      </c>
      <c r="M1613" s="33">
        <f t="shared" si="5365"/>
        <v>0</v>
      </c>
      <c r="N1613" s="33">
        <f t="shared" si="5365"/>
        <v>0</v>
      </c>
      <c r="O1613" s="33">
        <f>O1614+O1634+O1639</f>
        <v>1724.569</v>
      </c>
      <c r="P1613" s="33">
        <f>P1614+P1634+P1639</f>
        <v>0</v>
      </c>
      <c r="Q1613" s="33">
        <f>Q1614+Q1634+Q1639</f>
        <v>603.96400000000006</v>
      </c>
      <c r="R1613" s="33">
        <f>R1614+R1634+R1639</f>
        <v>803.34799999999996</v>
      </c>
      <c r="S1613" s="33">
        <f>S1614+S1634</f>
        <v>110.25</v>
      </c>
      <c r="T1613" s="33">
        <f t="shared" si="5209"/>
        <v>17595.631000000001</v>
      </c>
      <c r="U1613" s="33">
        <f t="shared" si="5259"/>
        <v>10999.9</v>
      </c>
      <c r="V1613" s="33">
        <f t="shared" si="5260"/>
        <v>10996.4</v>
      </c>
      <c r="W1613" s="33">
        <f t="shared" ref="W1613:AE1613" si="5366">W1614+W1634</f>
        <v>0</v>
      </c>
      <c r="X1613" s="33">
        <f t="shared" si="5366"/>
        <v>0</v>
      </c>
      <c r="Y1613" s="33">
        <f t="shared" si="5366"/>
        <v>0</v>
      </c>
      <c r="Z1613" s="33">
        <f t="shared" si="5366"/>
        <v>110.25</v>
      </c>
      <c r="AA1613" s="33">
        <f t="shared" si="5366"/>
        <v>110</v>
      </c>
      <c r="AB1613" s="33">
        <f t="shared" si="5366"/>
        <v>0</v>
      </c>
      <c r="AC1613" s="33">
        <f t="shared" si="5366"/>
        <v>110</v>
      </c>
      <c r="AD1613" s="33">
        <f t="shared" si="5366"/>
        <v>0</v>
      </c>
      <c r="AE1613" s="33">
        <f t="shared" si="5366"/>
        <v>0</v>
      </c>
      <c r="AF1613" s="34">
        <f t="shared" ref="AF1613:AT1613" si="5367">AF1614+AF1634+AF1639</f>
        <v>18418.051060000002</v>
      </c>
      <c r="AG1613" s="34">
        <f t="shared" si="5367"/>
        <v>0</v>
      </c>
      <c r="AH1613" s="34">
        <f t="shared" si="5367"/>
        <v>0</v>
      </c>
      <c r="AI1613" s="34">
        <f t="shared" si="5367"/>
        <v>0</v>
      </c>
      <c r="AJ1613" s="34">
        <f t="shared" si="5367"/>
        <v>0</v>
      </c>
      <c r="AK1613" s="34">
        <f t="shared" si="5367"/>
        <v>0</v>
      </c>
      <c r="AL1613" s="34">
        <f t="shared" si="5367"/>
        <v>18310.828340000004</v>
      </c>
      <c r="AM1613" s="34">
        <f t="shared" si="5367"/>
        <v>0</v>
      </c>
      <c r="AN1613" s="34">
        <f t="shared" si="5367"/>
        <v>0</v>
      </c>
      <c r="AO1613" s="35">
        <f t="shared" si="5367"/>
        <v>13495.199420000001</v>
      </c>
      <c r="AP1613" s="36">
        <f t="shared" si="5367"/>
        <v>17937.051060000002</v>
      </c>
      <c r="AQ1613" s="36">
        <f t="shared" si="5367"/>
        <v>1724.569</v>
      </c>
      <c r="AR1613" s="36">
        <f t="shared" si="5367"/>
        <v>0</v>
      </c>
      <c r="AS1613" s="36">
        <f t="shared" si="5367"/>
        <v>0</v>
      </c>
      <c r="AT1613" s="36">
        <f t="shared" si="5367"/>
        <v>0</v>
      </c>
      <c r="AU1613" s="36">
        <f t="shared" si="5236"/>
        <v>19661.620060000001</v>
      </c>
      <c r="AV1613" s="36">
        <f t="shared" si="5237"/>
        <v>-2065.9890599999999</v>
      </c>
      <c r="AW1613" s="36">
        <f t="shared" si="5238"/>
        <v>17705.881000000001</v>
      </c>
      <c r="AX1613" s="36">
        <f t="shared" si="5239"/>
        <v>11109.9</v>
      </c>
      <c r="AY1613" s="36">
        <f t="shared" si="5240"/>
        <v>11106.4</v>
      </c>
      <c r="AZ1613" s="36">
        <f>AZ1614+AZ1634</f>
        <v>0</v>
      </c>
      <c r="BA1613" s="37">
        <f t="shared" si="5241"/>
        <v>99.417838946961865</v>
      </c>
      <c r="BB1613" s="20"/>
    </row>
    <row r="1614" spans="2:54" x14ac:dyDescent="0.3">
      <c r="B1614" s="38" t="s">
        <v>574</v>
      </c>
      <c r="C1614" s="38" t="s">
        <v>42</v>
      </c>
      <c r="D1614" s="38" t="s">
        <v>44</v>
      </c>
      <c r="E1614" s="39" t="str">
        <f t="shared" si="5235"/>
        <v>0113</v>
      </c>
      <c r="F1614" s="38" t="s">
        <v>191</v>
      </c>
      <c r="G1614" s="38"/>
      <c r="H1614" s="40" t="s">
        <v>192</v>
      </c>
      <c r="I1614" s="18">
        <f t="shared" ref="I1614:N1614" si="5368">I1623</f>
        <v>14353.5</v>
      </c>
      <c r="J1614" s="18">
        <f t="shared" si="5368"/>
        <v>10999.9</v>
      </c>
      <c r="K1614" s="18">
        <f t="shared" si="5368"/>
        <v>10996.4</v>
      </c>
      <c r="L1614" s="18">
        <f t="shared" si="5368"/>
        <v>0</v>
      </c>
      <c r="M1614" s="18">
        <f t="shared" si="5368"/>
        <v>0</v>
      </c>
      <c r="N1614" s="18">
        <f t="shared" si="5368"/>
        <v>0</v>
      </c>
      <c r="O1614" s="18">
        <f>O1623+O1615</f>
        <v>1724.569</v>
      </c>
      <c r="P1614" s="18">
        <f>P1623+P1615</f>
        <v>0</v>
      </c>
      <c r="Q1614" s="18">
        <f>Q1623+Q1615</f>
        <v>603.96400000000006</v>
      </c>
      <c r="R1614" s="18">
        <f>R1623+R1615</f>
        <v>803.34799999999996</v>
      </c>
      <c r="S1614" s="18">
        <f>S1623</f>
        <v>110</v>
      </c>
      <c r="T1614" s="18">
        <f t="shared" si="5209"/>
        <v>17595.381000000001</v>
      </c>
      <c r="U1614" s="18">
        <f t="shared" si="5259"/>
        <v>10999.9</v>
      </c>
      <c r="V1614" s="18">
        <f t="shared" si="5260"/>
        <v>10996.4</v>
      </c>
      <c r="W1614" s="18">
        <f t="shared" ref="W1614:AE1614" si="5369">W1623</f>
        <v>0</v>
      </c>
      <c r="X1614" s="18">
        <f t="shared" si="5369"/>
        <v>0</v>
      </c>
      <c r="Y1614" s="18">
        <f t="shared" si="5369"/>
        <v>0</v>
      </c>
      <c r="Z1614" s="18">
        <f t="shared" si="5369"/>
        <v>110</v>
      </c>
      <c r="AA1614" s="18">
        <f t="shared" si="5369"/>
        <v>110</v>
      </c>
      <c r="AB1614" s="18">
        <f t="shared" si="5369"/>
        <v>0</v>
      </c>
      <c r="AC1614" s="18">
        <f t="shared" si="5369"/>
        <v>110</v>
      </c>
      <c r="AD1614" s="18">
        <f t="shared" si="5369"/>
        <v>0</v>
      </c>
      <c r="AE1614" s="18">
        <f t="shared" si="5369"/>
        <v>0</v>
      </c>
      <c r="AF1614" s="41">
        <f t="shared" ref="AF1614:AT1614" si="5370">AF1623+AF1615</f>
        <v>17669.65106</v>
      </c>
      <c r="AG1614" s="41">
        <f t="shared" si="5370"/>
        <v>0</v>
      </c>
      <c r="AH1614" s="41">
        <f t="shared" si="5370"/>
        <v>0</v>
      </c>
      <c r="AI1614" s="41">
        <f t="shared" si="5370"/>
        <v>0</v>
      </c>
      <c r="AJ1614" s="41">
        <f t="shared" si="5370"/>
        <v>0</v>
      </c>
      <c r="AK1614" s="41">
        <f t="shared" si="5370"/>
        <v>0</v>
      </c>
      <c r="AL1614" s="41">
        <f t="shared" si="5370"/>
        <v>17562.678340000002</v>
      </c>
      <c r="AM1614" s="41">
        <f t="shared" si="5370"/>
        <v>0</v>
      </c>
      <c r="AN1614" s="41">
        <f t="shared" si="5370"/>
        <v>0</v>
      </c>
      <c r="AO1614" s="42">
        <f t="shared" si="5370"/>
        <v>13408.199420000001</v>
      </c>
      <c r="AP1614" s="42">
        <f t="shared" si="5370"/>
        <v>17669.65106</v>
      </c>
      <c r="AQ1614" s="42">
        <f t="shared" si="5370"/>
        <v>1724.569</v>
      </c>
      <c r="AR1614" s="42">
        <f t="shared" si="5370"/>
        <v>0</v>
      </c>
      <c r="AS1614" s="42">
        <f t="shared" si="5370"/>
        <v>0</v>
      </c>
      <c r="AT1614" s="42">
        <f t="shared" si="5370"/>
        <v>0</v>
      </c>
      <c r="AU1614" s="42">
        <f t="shared" si="5236"/>
        <v>19394.22006</v>
      </c>
      <c r="AV1614" s="42">
        <f t="shared" si="5237"/>
        <v>-1798.8390599999984</v>
      </c>
      <c r="AW1614" s="42">
        <f t="shared" si="5238"/>
        <v>17705.381000000001</v>
      </c>
      <c r="AX1614" s="42">
        <f t="shared" si="5239"/>
        <v>11109.9</v>
      </c>
      <c r="AY1614" s="42">
        <f t="shared" si="5240"/>
        <v>11106.4</v>
      </c>
      <c r="AZ1614" s="42">
        <f>AZ1623</f>
        <v>0</v>
      </c>
      <c r="BA1614" s="43">
        <f t="shared" si="5241"/>
        <v>99.394596307325173</v>
      </c>
      <c r="BB1614" s="20"/>
    </row>
    <row r="1615" spans="2:54" x14ac:dyDescent="0.3">
      <c r="B1615" s="38" t="s">
        <v>574</v>
      </c>
      <c r="C1615" s="38" t="s">
        <v>42</v>
      </c>
      <c r="D1615" s="38" t="s">
        <v>44</v>
      </c>
      <c r="E1615" s="39" t="str">
        <f t="shared" si="5235"/>
        <v>0113</v>
      </c>
      <c r="F1615" s="38" t="s">
        <v>193</v>
      </c>
      <c r="G1615" s="39"/>
      <c r="H1615" s="40" t="s">
        <v>109</v>
      </c>
      <c r="I1615" s="18"/>
      <c r="J1615" s="18"/>
      <c r="K1615" s="18"/>
      <c r="L1615" s="18"/>
      <c r="M1615" s="18"/>
      <c r="N1615" s="18"/>
      <c r="O1615" s="18">
        <f>O1616</f>
        <v>1724.569</v>
      </c>
      <c r="P1615" s="18">
        <f>P1616</f>
        <v>0</v>
      </c>
      <c r="Q1615" s="18">
        <f>Q1616</f>
        <v>0</v>
      </c>
      <c r="R1615" s="18">
        <f>R1616</f>
        <v>665</v>
      </c>
      <c r="S1615" s="18"/>
      <c r="T1615" s="18">
        <f t="shared" si="5209"/>
        <v>2389.569</v>
      </c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41">
        <f t="shared" ref="AF1615:AT1615" si="5371">AF1616</f>
        <v>2421.13906</v>
      </c>
      <c r="AG1615" s="41">
        <f t="shared" si="5371"/>
        <v>0</v>
      </c>
      <c r="AH1615" s="41">
        <f t="shared" si="5371"/>
        <v>0</v>
      </c>
      <c r="AI1615" s="41">
        <f t="shared" si="5371"/>
        <v>0</v>
      </c>
      <c r="AJ1615" s="41">
        <f t="shared" si="5371"/>
        <v>0</v>
      </c>
      <c r="AK1615" s="41">
        <f t="shared" si="5371"/>
        <v>0</v>
      </c>
      <c r="AL1615" s="41">
        <f t="shared" si="5371"/>
        <v>2327.0129999999999</v>
      </c>
      <c r="AM1615" s="41">
        <f t="shared" si="5371"/>
        <v>0</v>
      </c>
      <c r="AN1615" s="41">
        <f t="shared" si="5371"/>
        <v>0</v>
      </c>
      <c r="AO1615" s="14">
        <f t="shared" si="5371"/>
        <v>1692.413</v>
      </c>
      <c r="AP1615" s="42">
        <f t="shared" si="5371"/>
        <v>2421.13906</v>
      </c>
      <c r="AQ1615" s="42">
        <f t="shared" si="5371"/>
        <v>1724.569</v>
      </c>
      <c r="AR1615" s="42">
        <f t="shared" si="5371"/>
        <v>0</v>
      </c>
      <c r="AS1615" s="42">
        <f t="shared" si="5371"/>
        <v>0</v>
      </c>
      <c r="AT1615" s="42">
        <f t="shared" si="5371"/>
        <v>0</v>
      </c>
      <c r="AU1615" s="42">
        <f t="shared" si="5236"/>
        <v>4145.7080599999999</v>
      </c>
      <c r="AV1615" s="42">
        <f t="shared" si="5237"/>
        <v>-1756.13906</v>
      </c>
      <c r="AW1615" s="42"/>
      <c r="AX1615" s="42"/>
      <c r="AY1615" s="42"/>
      <c r="AZ1615" s="42"/>
      <c r="BA1615" s="43">
        <f t="shared" si="5241"/>
        <v>96.112323263249493</v>
      </c>
      <c r="BB1615" s="20"/>
    </row>
    <row r="1616" spans="2:54" ht="46.8" x14ac:dyDescent="0.3">
      <c r="B1616" s="38" t="s">
        <v>574</v>
      </c>
      <c r="C1616" s="38" t="s">
        <v>42</v>
      </c>
      <c r="D1616" s="38" t="s">
        <v>44</v>
      </c>
      <c r="E1616" s="39" t="str">
        <f t="shared" si="5235"/>
        <v>0113</v>
      </c>
      <c r="F1616" s="38" t="s">
        <v>194</v>
      </c>
      <c r="G1616" s="39"/>
      <c r="H1616" s="40" t="s">
        <v>195</v>
      </c>
      <c r="I1616" s="18"/>
      <c r="J1616" s="18"/>
      <c r="K1616" s="18"/>
      <c r="L1616" s="18"/>
      <c r="M1616" s="18"/>
      <c r="N1616" s="18"/>
      <c r="O1616" s="18">
        <f>O1617+O1621+O1619</f>
        <v>1724.569</v>
      </c>
      <c r="P1616" s="18">
        <f>P1617+P1621</f>
        <v>0</v>
      </c>
      <c r="Q1616" s="18">
        <f>Q1617+Q1621</f>
        <v>0</v>
      </c>
      <c r="R1616" s="18">
        <f>R1617+R1621</f>
        <v>665</v>
      </c>
      <c r="S1616" s="18"/>
      <c r="T1616" s="18">
        <f t="shared" si="5209"/>
        <v>2389.569</v>
      </c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41">
        <f t="shared" ref="AF1616:AT1616" si="5372">AF1617+AF1621+AF1619</f>
        <v>2421.13906</v>
      </c>
      <c r="AG1616" s="41">
        <f t="shared" si="5372"/>
        <v>0</v>
      </c>
      <c r="AH1616" s="41">
        <f t="shared" si="5372"/>
        <v>0</v>
      </c>
      <c r="AI1616" s="41">
        <f t="shared" si="5372"/>
        <v>0</v>
      </c>
      <c r="AJ1616" s="41">
        <f t="shared" si="5372"/>
        <v>0</v>
      </c>
      <c r="AK1616" s="41">
        <f t="shared" si="5372"/>
        <v>0</v>
      </c>
      <c r="AL1616" s="41">
        <f t="shared" si="5372"/>
        <v>2327.0129999999999</v>
      </c>
      <c r="AM1616" s="41">
        <f t="shared" si="5372"/>
        <v>0</v>
      </c>
      <c r="AN1616" s="41">
        <f t="shared" si="5372"/>
        <v>0</v>
      </c>
      <c r="AO1616" s="42">
        <f t="shared" si="5372"/>
        <v>1692.413</v>
      </c>
      <c r="AP1616" s="42">
        <f t="shared" si="5372"/>
        <v>2421.13906</v>
      </c>
      <c r="AQ1616" s="42">
        <f t="shared" si="5372"/>
        <v>1724.569</v>
      </c>
      <c r="AR1616" s="42">
        <f t="shared" si="5372"/>
        <v>0</v>
      </c>
      <c r="AS1616" s="42">
        <f t="shared" si="5372"/>
        <v>0</v>
      </c>
      <c r="AT1616" s="42">
        <f t="shared" si="5372"/>
        <v>0</v>
      </c>
      <c r="AU1616" s="42">
        <f t="shared" si="5236"/>
        <v>4145.7080599999999</v>
      </c>
      <c r="AV1616" s="42">
        <f t="shared" si="5237"/>
        <v>-1756.13906</v>
      </c>
      <c r="AW1616" s="42"/>
      <c r="AX1616" s="42"/>
      <c r="AY1616" s="42"/>
      <c r="AZ1616" s="42"/>
      <c r="BA1616" s="43">
        <f t="shared" si="5241"/>
        <v>96.112323263249493</v>
      </c>
      <c r="BB1616" s="20"/>
    </row>
    <row r="1617" spans="2:54" ht="31.2" x14ac:dyDescent="0.3">
      <c r="B1617" s="38" t="s">
        <v>574</v>
      </c>
      <c r="C1617" s="38" t="s">
        <v>42</v>
      </c>
      <c r="D1617" s="38" t="s">
        <v>44</v>
      </c>
      <c r="E1617" s="39" t="str">
        <f t="shared" si="5235"/>
        <v>0113</v>
      </c>
      <c r="F1617" s="38" t="s">
        <v>196</v>
      </c>
      <c r="G1617" s="39"/>
      <c r="H1617" s="40" t="s">
        <v>197</v>
      </c>
      <c r="I1617" s="18"/>
      <c r="J1617" s="18"/>
      <c r="K1617" s="18"/>
      <c r="L1617" s="18"/>
      <c r="M1617" s="18"/>
      <c r="N1617" s="18"/>
      <c r="O1617" s="18">
        <f>O1618</f>
        <v>0</v>
      </c>
      <c r="P1617" s="18">
        <f>P1618</f>
        <v>0</v>
      </c>
      <c r="Q1617" s="18">
        <f>Q1618</f>
        <v>0</v>
      </c>
      <c r="R1617" s="18">
        <f>R1618</f>
        <v>0</v>
      </c>
      <c r="S1617" s="18"/>
      <c r="T1617" s="18">
        <f t="shared" si="5209"/>
        <v>0</v>
      </c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41">
        <f t="shared" ref="AF1617:AT1617" si="5373">AF1618</f>
        <v>0</v>
      </c>
      <c r="AG1617" s="41">
        <f t="shared" si="5373"/>
        <v>0</v>
      </c>
      <c r="AH1617" s="41">
        <f t="shared" si="5373"/>
        <v>0</v>
      </c>
      <c r="AI1617" s="41">
        <f t="shared" si="5373"/>
        <v>0</v>
      </c>
      <c r="AJ1617" s="41">
        <f t="shared" si="5373"/>
        <v>0</v>
      </c>
      <c r="AK1617" s="41">
        <f t="shared" si="5373"/>
        <v>0</v>
      </c>
      <c r="AL1617" s="41">
        <f t="shared" si="5373"/>
        <v>0</v>
      </c>
      <c r="AM1617" s="41">
        <f t="shared" si="5373"/>
        <v>0</v>
      </c>
      <c r="AN1617" s="41">
        <f t="shared" si="5373"/>
        <v>0</v>
      </c>
      <c r="AO1617" s="14">
        <f t="shared" si="5373"/>
        <v>1159.913</v>
      </c>
      <c r="AP1617" s="42">
        <f t="shared" si="5373"/>
        <v>1756.13906</v>
      </c>
      <c r="AQ1617" s="42">
        <f t="shared" si="5373"/>
        <v>0</v>
      </c>
      <c r="AR1617" s="42">
        <f t="shared" si="5373"/>
        <v>0</v>
      </c>
      <c r="AS1617" s="42">
        <f t="shared" si="5373"/>
        <v>0</v>
      </c>
      <c r="AT1617" s="42">
        <f t="shared" si="5373"/>
        <v>0</v>
      </c>
      <c r="AU1617" s="42">
        <f t="shared" si="5236"/>
        <v>1756.13906</v>
      </c>
      <c r="AV1617" s="42">
        <f t="shared" si="5237"/>
        <v>-1756.13906</v>
      </c>
      <c r="AW1617" s="42"/>
      <c r="AX1617" s="42"/>
      <c r="AY1617" s="42"/>
      <c r="AZ1617" s="42"/>
      <c r="BA1617" s="43"/>
      <c r="BB1617" s="20">
        <v>0</v>
      </c>
    </row>
    <row r="1618" spans="2:54" ht="31.2" x14ac:dyDescent="0.3">
      <c r="B1618" s="38" t="s">
        <v>574</v>
      </c>
      <c r="C1618" s="38" t="s">
        <v>42</v>
      </c>
      <c r="D1618" s="38" t="s">
        <v>44</v>
      </c>
      <c r="E1618" s="39" t="str">
        <f t="shared" si="5235"/>
        <v>0113</v>
      </c>
      <c r="F1618" s="38" t="s">
        <v>196</v>
      </c>
      <c r="G1618" s="38" t="s">
        <v>54</v>
      </c>
      <c r="H1618" s="40" t="s">
        <v>55</v>
      </c>
      <c r="I1618" s="18"/>
      <c r="J1618" s="18"/>
      <c r="K1618" s="18"/>
      <c r="L1618" s="18"/>
      <c r="M1618" s="18"/>
      <c r="N1618" s="18"/>
      <c r="O1618" s="18">
        <v>0</v>
      </c>
      <c r="P1618" s="18">
        <v>0</v>
      </c>
      <c r="Q1618" s="18">
        <v>0</v>
      </c>
      <c r="R1618" s="18">
        <v>0</v>
      </c>
      <c r="S1618" s="18"/>
      <c r="T1618" s="18">
        <f t="shared" si="5209"/>
        <v>0</v>
      </c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41">
        <v>0</v>
      </c>
      <c r="AG1618" s="41"/>
      <c r="AH1618" s="41">
        <v>0</v>
      </c>
      <c r="AI1618" s="41">
        <v>0</v>
      </c>
      <c r="AJ1618" s="41">
        <v>0</v>
      </c>
      <c r="AK1618" s="41">
        <v>0</v>
      </c>
      <c r="AL1618" s="41">
        <v>0</v>
      </c>
      <c r="AM1618" s="41">
        <v>0</v>
      </c>
      <c r="AN1618" s="41">
        <v>0</v>
      </c>
      <c r="AO1618" s="42">
        <v>1159.913</v>
      </c>
      <c r="AP1618" s="42">
        <v>1756.13906</v>
      </c>
      <c r="AQ1618" s="42">
        <v>0</v>
      </c>
      <c r="AR1618" s="42">
        <v>0</v>
      </c>
      <c r="AS1618" s="42">
        <v>0</v>
      </c>
      <c r="AT1618" s="42">
        <v>0</v>
      </c>
      <c r="AU1618" s="42">
        <f t="shared" si="5236"/>
        <v>1756.13906</v>
      </c>
      <c r="AV1618" s="42">
        <f t="shared" si="5237"/>
        <v>-1756.13906</v>
      </c>
      <c r="AW1618" s="42"/>
      <c r="AX1618" s="42"/>
      <c r="AY1618" s="42"/>
      <c r="AZ1618" s="42"/>
      <c r="BA1618" s="43"/>
      <c r="BB1618" s="20">
        <v>0</v>
      </c>
    </row>
    <row r="1619" spans="2:54" ht="31.2" x14ac:dyDescent="0.3">
      <c r="B1619" s="38" t="s">
        <v>574</v>
      </c>
      <c r="C1619" s="38" t="s">
        <v>42</v>
      </c>
      <c r="D1619" s="38" t="s">
        <v>44</v>
      </c>
      <c r="E1619" s="39" t="str">
        <f t="shared" si="5235"/>
        <v>0113</v>
      </c>
      <c r="F1619" s="38" t="s">
        <v>548</v>
      </c>
      <c r="G1619" s="38"/>
      <c r="H1619" s="40" t="s">
        <v>549</v>
      </c>
      <c r="I1619" s="18"/>
      <c r="J1619" s="18"/>
      <c r="K1619" s="18"/>
      <c r="L1619" s="18"/>
      <c r="M1619" s="18"/>
      <c r="N1619" s="18"/>
      <c r="O1619" s="18">
        <f>O1620</f>
        <v>1724.569</v>
      </c>
      <c r="P1619" s="18"/>
      <c r="Q1619" s="18"/>
      <c r="R1619" s="18"/>
      <c r="S1619" s="18"/>
      <c r="T1619" s="18">
        <f t="shared" si="5209"/>
        <v>1724.569</v>
      </c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41">
        <f t="shared" ref="AF1619:AT1619" si="5374">AF1620</f>
        <v>1756.13906</v>
      </c>
      <c r="AG1619" s="41">
        <f t="shared" si="5374"/>
        <v>0</v>
      </c>
      <c r="AH1619" s="41">
        <f t="shared" si="5374"/>
        <v>0</v>
      </c>
      <c r="AI1619" s="41">
        <f t="shared" si="5374"/>
        <v>0</v>
      </c>
      <c r="AJ1619" s="41">
        <f t="shared" si="5374"/>
        <v>0</v>
      </c>
      <c r="AK1619" s="41">
        <f t="shared" si="5374"/>
        <v>0</v>
      </c>
      <c r="AL1619" s="41">
        <f t="shared" si="5374"/>
        <v>1662.0129999999999</v>
      </c>
      <c r="AM1619" s="41">
        <f t="shared" si="5374"/>
        <v>0</v>
      </c>
      <c r="AN1619" s="41">
        <f t="shared" si="5374"/>
        <v>0</v>
      </c>
      <c r="AO1619" s="54">
        <f t="shared" si="5374"/>
        <v>0</v>
      </c>
      <c r="AP1619" s="14">
        <f t="shared" si="5374"/>
        <v>0</v>
      </c>
      <c r="AQ1619" s="42">
        <f t="shared" si="5374"/>
        <v>1724.569</v>
      </c>
      <c r="AR1619" s="14">
        <f t="shared" si="5374"/>
        <v>0</v>
      </c>
      <c r="AS1619" s="42">
        <f t="shared" si="5374"/>
        <v>0</v>
      </c>
      <c r="AT1619" s="14">
        <f t="shared" si="5374"/>
        <v>0</v>
      </c>
      <c r="AU1619" s="42">
        <f t="shared" si="5236"/>
        <v>1724.569</v>
      </c>
      <c r="AV1619" s="42">
        <f t="shared" si="5237"/>
        <v>0</v>
      </c>
      <c r="AW1619" s="42"/>
      <c r="AX1619" s="42"/>
      <c r="AY1619" s="42"/>
      <c r="AZ1619" s="42"/>
      <c r="BA1619" s="43">
        <f t="shared" si="5241"/>
        <v>94.640170465771661</v>
      </c>
      <c r="BB1619" s="20"/>
    </row>
    <row r="1620" spans="2:54" ht="31.2" x14ac:dyDescent="0.3">
      <c r="B1620" s="38" t="s">
        <v>574</v>
      </c>
      <c r="C1620" s="38" t="s">
        <v>42</v>
      </c>
      <c r="D1620" s="38" t="s">
        <v>44</v>
      </c>
      <c r="E1620" s="39" t="str">
        <f t="shared" si="5235"/>
        <v>0113</v>
      </c>
      <c r="F1620" s="38" t="s">
        <v>548</v>
      </c>
      <c r="G1620" s="38" t="s">
        <v>54</v>
      </c>
      <c r="H1620" s="40" t="s">
        <v>55</v>
      </c>
      <c r="I1620" s="18"/>
      <c r="J1620" s="18"/>
      <c r="K1620" s="18"/>
      <c r="L1620" s="18"/>
      <c r="M1620" s="18"/>
      <c r="N1620" s="18"/>
      <c r="O1620" s="18">
        <v>1724.569</v>
      </c>
      <c r="P1620" s="18"/>
      <c r="Q1620" s="18"/>
      <c r="R1620" s="18"/>
      <c r="S1620" s="18"/>
      <c r="T1620" s="18">
        <f t="shared" si="5209"/>
        <v>1724.569</v>
      </c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41">
        <v>1756.13906</v>
      </c>
      <c r="AG1620" s="41"/>
      <c r="AH1620" s="41">
        <v>0</v>
      </c>
      <c r="AI1620" s="41">
        <v>0</v>
      </c>
      <c r="AJ1620" s="41">
        <v>0</v>
      </c>
      <c r="AK1620" s="41">
        <v>0</v>
      </c>
      <c r="AL1620" s="41">
        <v>1662.0129999999999</v>
      </c>
      <c r="AM1620" s="41">
        <v>0</v>
      </c>
      <c r="AN1620" s="41">
        <v>0</v>
      </c>
      <c r="AO1620" s="14">
        <v>0</v>
      </c>
      <c r="AP1620" s="42">
        <v>0</v>
      </c>
      <c r="AQ1620" s="14">
        <v>1724.569</v>
      </c>
      <c r="AR1620" s="42">
        <v>0</v>
      </c>
      <c r="AS1620" s="14">
        <v>0</v>
      </c>
      <c r="AT1620" s="42">
        <v>0</v>
      </c>
      <c r="AU1620" s="42">
        <f t="shared" si="5236"/>
        <v>1724.569</v>
      </c>
      <c r="AV1620" s="42">
        <f t="shared" si="5237"/>
        <v>0</v>
      </c>
      <c r="AW1620" s="42"/>
      <c r="AX1620" s="42"/>
      <c r="AY1620" s="42"/>
      <c r="AZ1620" s="42"/>
      <c r="BA1620" s="43">
        <f t="shared" si="5241"/>
        <v>94.640170465771661</v>
      </c>
      <c r="BB1620" s="20"/>
    </row>
    <row r="1621" spans="2:54" ht="46.8" x14ac:dyDescent="0.3">
      <c r="B1621" s="38" t="s">
        <v>574</v>
      </c>
      <c r="C1621" s="38" t="s">
        <v>42</v>
      </c>
      <c r="D1621" s="38" t="s">
        <v>44</v>
      </c>
      <c r="E1621" s="39" t="str">
        <f t="shared" si="5235"/>
        <v>0113</v>
      </c>
      <c r="F1621" s="38" t="s">
        <v>490</v>
      </c>
      <c r="G1621" s="38"/>
      <c r="H1621" s="40" t="s">
        <v>491</v>
      </c>
      <c r="I1621" s="18"/>
      <c r="J1621" s="18"/>
      <c r="K1621" s="18"/>
      <c r="L1621" s="18"/>
      <c r="M1621" s="18"/>
      <c r="N1621" s="18"/>
      <c r="O1621" s="18">
        <f>O1622</f>
        <v>0</v>
      </c>
      <c r="P1621" s="18">
        <f>P1622</f>
        <v>0</v>
      </c>
      <c r="Q1621" s="18">
        <f>Q1622</f>
        <v>0</v>
      </c>
      <c r="R1621" s="18">
        <f>R1622</f>
        <v>665</v>
      </c>
      <c r="S1621" s="18"/>
      <c r="T1621" s="18">
        <f t="shared" si="5209"/>
        <v>665</v>
      </c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41">
        <f t="shared" ref="AF1621:AT1621" si="5375">AF1622</f>
        <v>665</v>
      </c>
      <c r="AG1621" s="41">
        <f t="shared" si="5375"/>
        <v>0</v>
      </c>
      <c r="AH1621" s="41">
        <f t="shared" si="5375"/>
        <v>0</v>
      </c>
      <c r="AI1621" s="41">
        <f t="shared" si="5375"/>
        <v>0</v>
      </c>
      <c r="AJ1621" s="41">
        <f t="shared" si="5375"/>
        <v>0</v>
      </c>
      <c r="AK1621" s="41">
        <f t="shared" si="5375"/>
        <v>0</v>
      </c>
      <c r="AL1621" s="41">
        <f t="shared" si="5375"/>
        <v>665</v>
      </c>
      <c r="AM1621" s="41">
        <f t="shared" si="5375"/>
        <v>0</v>
      </c>
      <c r="AN1621" s="41">
        <f t="shared" si="5375"/>
        <v>0</v>
      </c>
      <c r="AO1621" s="42">
        <f t="shared" si="5375"/>
        <v>532.5</v>
      </c>
      <c r="AP1621" s="42">
        <f t="shared" si="5375"/>
        <v>665</v>
      </c>
      <c r="AQ1621" s="42">
        <f t="shared" si="5375"/>
        <v>0</v>
      </c>
      <c r="AR1621" s="42">
        <f t="shared" si="5375"/>
        <v>0</v>
      </c>
      <c r="AS1621" s="42">
        <f t="shared" si="5375"/>
        <v>0</v>
      </c>
      <c r="AT1621" s="42">
        <f t="shared" si="5375"/>
        <v>0</v>
      </c>
      <c r="AU1621" s="42">
        <f t="shared" si="5236"/>
        <v>665</v>
      </c>
      <c r="AV1621" s="42">
        <f t="shared" si="5237"/>
        <v>0</v>
      </c>
      <c r="AW1621" s="42"/>
      <c r="AX1621" s="42"/>
      <c r="AY1621" s="42"/>
      <c r="AZ1621" s="42"/>
      <c r="BA1621" s="43">
        <f t="shared" si="5241"/>
        <v>100</v>
      </c>
      <c r="BB1621" s="20"/>
    </row>
    <row r="1622" spans="2:54" ht="31.2" x14ac:dyDescent="0.3">
      <c r="B1622" s="38" t="s">
        <v>574</v>
      </c>
      <c r="C1622" s="38" t="s">
        <v>42</v>
      </c>
      <c r="D1622" s="38" t="s">
        <v>44</v>
      </c>
      <c r="E1622" s="39" t="str">
        <f t="shared" si="5235"/>
        <v>0113</v>
      </c>
      <c r="F1622" s="38" t="s">
        <v>490</v>
      </c>
      <c r="G1622" s="38" t="s">
        <v>150</v>
      </c>
      <c r="H1622" s="40" t="s">
        <v>151</v>
      </c>
      <c r="I1622" s="18"/>
      <c r="J1622" s="18"/>
      <c r="K1622" s="18"/>
      <c r="L1622" s="18"/>
      <c r="M1622" s="18"/>
      <c r="N1622" s="18"/>
      <c r="O1622" s="18">
        <v>0</v>
      </c>
      <c r="P1622" s="18">
        <v>0</v>
      </c>
      <c r="Q1622" s="18">
        <v>0</v>
      </c>
      <c r="R1622" s="18">
        <v>665</v>
      </c>
      <c r="S1622" s="18"/>
      <c r="T1622" s="18">
        <f t="shared" si="5209"/>
        <v>665</v>
      </c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41">
        <v>665</v>
      </c>
      <c r="AG1622" s="41"/>
      <c r="AH1622" s="41">
        <v>0</v>
      </c>
      <c r="AI1622" s="41">
        <v>0</v>
      </c>
      <c r="AJ1622" s="41">
        <v>0</v>
      </c>
      <c r="AK1622" s="41">
        <v>0</v>
      </c>
      <c r="AL1622" s="41">
        <v>665</v>
      </c>
      <c r="AM1622" s="41">
        <v>0</v>
      </c>
      <c r="AN1622" s="41">
        <v>0</v>
      </c>
      <c r="AO1622" s="14">
        <v>532.5</v>
      </c>
      <c r="AP1622" s="42">
        <v>665</v>
      </c>
      <c r="AQ1622" s="42">
        <v>0</v>
      </c>
      <c r="AR1622" s="42">
        <v>0</v>
      </c>
      <c r="AS1622" s="42">
        <v>0</v>
      </c>
      <c r="AT1622" s="42">
        <v>0</v>
      </c>
      <c r="AU1622" s="42">
        <f t="shared" si="5236"/>
        <v>665</v>
      </c>
      <c r="AV1622" s="42">
        <f t="shared" si="5237"/>
        <v>0</v>
      </c>
      <c r="AW1622" s="42"/>
      <c r="AX1622" s="42"/>
      <c r="AY1622" s="42"/>
      <c r="AZ1622" s="42"/>
      <c r="BA1622" s="43">
        <f t="shared" si="5241"/>
        <v>100</v>
      </c>
      <c r="BB1622" s="20"/>
    </row>
    <row r="1623" spans="2:54" x14ac:dyDescent="0.3">
      <c r="B1623" s="38" t="s">
        <v>574</v>
      </c>
      <c r="C1623" s="38" t="s">
        <v>42</v>
      </c>
      <c r="D1623" s="38" t="s">
        <v>44</v>
      </c>
      <c r="E1623" s="39" t="str">
        <f t="shared" si="5235"/>
        <v>0113</v>
      </c>
      <c r="F1623" s="38" t="s">
        <v>266</v>
      </c>
      <c r="G1623" s="38"/>
      <c r="H1623" s="40" t="s">
        <v>49</v>
      </c>
      <c r="I1623" s="18">
        <f t="shared" ref="I1623:S1623" si="5376">I1624</f>
        <v>14353.5</v>
      </c>
      <c r="J1623" s="18">
        <f t="shared" si="5376"/>
        <v>10999.9</v>
      </c>
      <c r="K1623" s="18">
        <f t="shared" si="5376"/>
        <v>10996.4</v>
      </c>
      <c r="L1623" s="18">
        <f t="shared" si="5376"/>
        <v>0</v>
      </c>
      <c r="M1623" s="18">
        <f t="shared" si="5376"/>
        <v>0</v>
      </c>
      <c r="N1623" s="18">
        <f t="shared" si="5376"/>
        <v>0</v>
      </c>
      <c r="O1623" s="18">
        <f t="shared" si="5376"/>
        <v>0</v>
      </c>
      <c r="P1623" s="18">
        <f t="shared" si="5376"/>
        <v>0</v>
      </c>
      <c r="Q1623" s="18">
        <f t="shared" si="5376"/>
        <v>603.96400000000006</v>
      </c>
      <c r="R1623" s="18">
        <f t="shared" si="5376"/>
        <v>138.34799999999996</v>
      </c>
      <c r="S1623" s="18">
        <f t="shared" si="5376"/>
        <v>110</v>
      </c>
      <c r="T1623" s="18">
        <f t="shared" si="5209"/>
        <v>15205.812</v>
      </c>
      <c r="U1623" s="18">
        <f t="shared" si="5259"/>
        <v>10999.9</v>
      </c>
      <c r="V1623" s="18">
        <f t="shared" si="5260"/>
        <v>10996.4</v>
      </c>
      <c r="W1623" s="18">
        <f t="shared" ref="W1623:AT1623" si="5377">W1624</f>
        <v>0</v>
      </c>
      <c r="X1623" s="18">
        <f t="shared" si="5377"/>
        <v>0</v>
      </c>
      <c r="Y1623" s="18">
        <f t="shared" si="5377"/>
        <v>0</v>
      </c>
      <c r="Z1623" s="18">
        <f t="shared" si="5377"/>
        <v>110</v>
      </c>
      <c r="AA1623" s="18">
        <f t="shared" si="5377"/>
        <v>110</v>
      </c>
      <c r="AB1623" s="18">
        <f t="shared" si="5377"/>
        <v>0</v>
      </c>
      <c r="AC1623" s="18">
        <f t="shared" si="5377"/>
        <v>110</v>
      </c>
      <c r="AD1623" s="18">
        <f t="shared" si="5377"/>
        <v>0</v>
      </c>
      <c r="AE1623" s="18">
        <f t="shared" si="5377"/>
        <v>0</v>
      </c>
      <c r="AF1623" s="41">
        <f t="shared" si="5377"/>
        <v>15248.512000000001</v>
      </c>
      <c r="AG1623" s="41">
        <f t="shared" si="5377"/>
        <v>0</v>
      </c>
      <c r="AH1623" s="41">
        <f t="shared" si="5377"/>
        <v>0</v>
      </c>
      <c r="AI1623" s="41">
        <f t="shared" si="5377"/>
        <v>0</v>
      </c>
      <c r="AJ1623" s="41">
        <f t="shared" si="5377"/>
        <v>0</v>
      </c>
      <c r="AK1623" s="41">
        <f t="shared" si="5377"/>
        <v>0</v>
      </c>
      <c r="AL1623" s="41">
        <f t="shared" si="5377"/>
        <v>15235.665340000001</v>
      </c>
      <c r="AM1623" s="41">
        <f t="shared" si="5377"/>
        <v>0</v>
      </c>
      <c r="AN1623" s="41">
        <f t="shared" si="5377"/>
        <v>0</v>
      </c>
      <c r="AO1623" s="42">
        <f t="shared" si="5377"/>
        <v>11715.78642</v>
      </c>
      <c r="AP1623" s="42">
        <f t="shared" si="5377"/>
        <v>15248.512000000001</v>
      </c>
      <c r="AQ1623" s="42">
        <f t="shared" si="5377"/>
        <v>0</v>
      </c>
      <c r="AR1623" s="42">
        <f t="shared" si="5377"/>
        <v>0</v>
      </c>
      <c r="AS1623" s="42">
        <f t="shared" si="5377"/>
        <v>0</v>
      </c>
      <c r="AT1623" s="42">
        <f t="shared" si="5377"/>
        <v>0</v>
      </c>
      <c r="AU1623" s="42">
        <f t="shared" si="5236"/>
        <v>15248.512000000001</v>
      </c>
      <c r="AV1623" s="42">
        <f t="shared" si="5237"/>
        <v>-42.700000000000728</v>
      </c>
      <c r="AW1623" s="42">
        <f t="shared" si="5238"/>
        <v>15315.812</v>
      </c>
      <c r="AX1623" s="42">
        <f t="shared" si="5239"/>
        <v>11109.9</v>
      </c>
      <c r="AY1623" s="42">
        <f t="shared" si="5240"/>
        <v>11106.4</v>
      </c>
      <c r="AZ1623" s="42">
        <f>AZ1624</f>
        <v>0</v>
      </c>
      <c r="BA1623" s="43">
        <f t="shared" si="5241"/>
        <v>99.915751386102471</v>
      </c>
      <c r="BB1623" s="20"/>
    </row>
    <row r="1624" spans="2:54" ht="46.8" x14ac:dyDescent="0.3">
      <c r="B1624" s="38" t="s">
        <v>574</v>
      </c>
      <c r="C1624" s="38" t="s">
        <v>42</v>
      </c>
      <c r="D1624" s="38" t="s">
        <v>44</v>
      </c>
      <c r="E1624" s="39" t="str">
        <f t="shared" si="5235"/>
        <v>0113</v>
      </c>
      <c r="F1624" s="38" t="s">
        <v>267</v>
      </c>
      <c r="G1624" s="38"/>
      <c r="H1624" s="40" t="s">
        <v>268</v>
      </c>
      <c r="I1624" s="18">
        <f t="shared" ref="I1624:S1624" si="5378">I1625+I1628+I1632+I1630</f>
        <v>14353.5</v>
      </c>
      <c r="J1624" s="18">
        <f t="shared" si="5378"/>
        <v>10999.9</v>
      </c>
      <c r="K1624" s="18">
        <f t="shared" si="5378"/>
        <v>10996.4</v>
      </c>
      <c r="L1624" s="18">
        <f t="shared" si="5378"/>
        <v>0</v>
      </c>
      <c r="M1624" s="18">
        <f t="shared" si="5378"/>
        <v>0</v>
      </c>
      <c r="N1624" s="18">
        <f t="shared" si="5378"/>
        <v>0</v>
      </c>
      <c r="O1624" s="18">
        <f t="shared" si="5378"/>
        <v>0</v>
      </c>
      <c r="P1624" s="18">
        <f t="shared" si="5378"/>
        <v>0</v>
      </c>
      <c r="Q1624" s="18">
        <f t="shared" si="5378"/>
        <v>603.96400000000006</v>
      </c>
      <c r="R1624" s="18">
        <f t="shared" si="5378"/>
        <v>138.34799999999996</v>
      </c>
      <c r="S1624" s="18">
        <f t="shared" si="5378"/>
        <v>110</v>
      </c>
      <c r="T1624" s="18">
        <f t="shared" si="5209"/>
        <v>15205.812</v>
      </c>
      <c r="U1624" s="18">
        <f t="shared" si="5259"/>
        <v>10999.9</v>
      </c>
      <c r="V1624" s="18">
        <f t="shared" si="5260"/>
        <v>10996.4</v>
      </c>
      <c r="W1624" s="18">
        <f t="shared" ref="W1624:AT1624" si="5379">W1625+W1628+W1632+W1630</f>
        <v>0</v>
      </c>
      <c r="X1624" s="18">
        <f t="shared" si="5379"/>
        <v>0</v>
      </c>
      <c r="Y1624" s="18">
        <f t="shared" si="5379"/>
        <v>0</v>
      </c>
      <c r="Z1624" s="18">
        <f t="shared" si="5379"/>
        <v>110</v>
      </c>
      <c r="AA1624" s="18">
        <f t="shared" si="5379"/>
        <v>110</v>
      </c>
      <c r="AB1624" s="18">
        <f t="shared" si="5379"/>
        <v>0</v>
      </c>
      <c r="AC1624" s="18">
        <f t="shared" si="5379"/>
        <v>110</v>
      </c>
      <c r="AD1624" s="18">
        <f t="shared" si="5379"/>
        <v>0</v>
      </c>
      <c r="AE1624" s="18">
        <f t="shared" si="5379"/>
        <v>0</v>
      </c>
      <c r="AF1624" s="41">
        <f t="shared" si="5379"/>
        <v>15248.512000000001</v>
      </c>
      <c r="AG1624" s="41">
        <f t="shared" si="5379"/>
        <v>0</v>
      </c>
      <c r="AH1624" s="41">
        <f t="shared" si="5379"/>
        <v>0</v>
      </c>
      <c r="AI1624" s="41">
        <f t="shared" si="5379"/>
        <v>0</v>
      </c>
      <c r="AJ1624" s="41">
        <f t="shared" si="5379"/>
        <v>0</v>
      </c>
      <c r="AK1624" s="41">
        <f t="shared" si="5379"/>
        <v>0</v>
      </c>
      <c r="AL1624" s="41">
        <f t="shared" si="5379"/>
        <v>15235.665340000001</v>
      </c>
      <c r="AM1624" s="41">
        <f t="shared" si="5379"/>
        <v>0</v>
      </c>
      <c r="AN1624" s="41">
        <f t="shared" si="5379"/>
        <v>0</v>
      </c>
      <c r="AO1624" s="14">
        <f t="shared" si="5379"/>
        <v>11715.78642</v>
      </c>
      <c r="AP1624" s="42">
        <f t="shared" si="5379"/>
        <v>15248.512000000001</v>
      </c>
      <c r="AQ1624" s="42">
        <f t="shared" si="5379"/>
        <v>0</v>
      </c>
      <c r="AR1624" s="42">
        <f t="shared" si="5379"/>
        <v>0</v>
      </c>
      <c r="AS1624" s="42">
        <f t="shared" si="5379"/>
        <v>0</v>
      </c>
      <c r="AT1624" s="42">
        <f t="shared" si="5379"/>
        <v>0</v>
      </c>
      <c r="AU1624" s="42">
        <f t="shared" si="5236"/>
        <v>15248.512000000001</v>
      </c>
      <c r="AV1624" s="42">
        <f t="shared" si="5237"/>
        <v>-42.700000000000728</v>
      </c>
      <c r="AW1624" s="42">
        <f t="shared" si="5238"/>
        <v>15315.812</v>
      </c>
      <c r="AX1624" s="42">
        <f t="shared" si="5239"/>
        <v>11109.9</v>
      </c>
      <c r="AY1624" s="42">
        <f t="shared" si="5240"/>
        <v>11106.4</v>
      </c>
      <c r="AZ1624" s="42">
        <f>AZ1625+AZ1628+AZ1632+AZ1630</f>
        <v>0</v>
      </c>
      <c r="BA1624" s="43">
        <f t="shared" si="5241"/>
        <v>99.915751386102471</v>
      </c>
      <c r="BB1624" s="20"/>
    </row>
    <row r="1625" spans="2:54" ht="31.2" x14ac:dyDescent="0.3">
      <c r="B1625" s="38" t="s">
        <v>574</v>
      </c>
      <c r="C1625" s="38" t="s">
        <v>42</v>
      </c>
      <c r="D1625" s="38" t="s">
        <v>44</v>
      </c>
      <c r="E1625" s="39" t="str">
        <f t="shared" si="5235"/>
        <v>0113</v>
      </c>
      <c r="F1625" s="38" t="s">
        <v>492</v>
      </c>
      <c r="G1625" s="38"/>
      <c r="H1625" s="40" t="s">
        <v>493</v>
      </c>
      <c r="I1625" s="18">
        <f t="shared" ref="I1625:S1625" si="5380">I1626+I1627</f>
        <v>7039</v>
      </c>
      <c r="J1625" s="18">
        <f t="shared" si="5380"/>
        <v>3685.4</v>
      </c>
      <c r="K1625" s="18">
        <f t="shared" si="5380"/>
        <v>3681.9</v>
      </c>
      <c r="L1625" s="18">
        <f t="shared" si="5380"/>
        <v>0</v>
      </c>
      <c r="M1625" s="18">
        <f t="shared" si="5380"/>
        <v>0</v>
      </c>
      <c r="N1625" s="18">
        <f t="shared" si="5380"/>
        <v>0</v>
      </c>
      <c r="O1625" s="18">
        <f t="shared" si="5380"/>
        <v>0</v>
      </c>
      <c r="P1625" s="18">
        <f t="shared" si="5380"/>
        <v>0</v>
      </c>
      <c r="Q1625" s="18">
        <f t="shared" si="5380"/>
        <v>603.96400000000006</v>
      </c>
      <c r="R1625" s="18">
        <f t="shared" si="5380"/>
        <v>803.34799999999996</v>
      </c>
      <c r="S1625" s="18">
        <f t="shared" si="5380"/>
        <v>0</v>
      </c>
      <c r="T1625" s="18">
        <f t="shared" si="5209"/>
        <v>8446.3119999999999</v>
      </c>
      <c r="U1625" s="18">
        <f t="shared" si="5259"/>
        <v>3685.4</v>
      </c>
      <c r="V1625" s="18">
        <f t="shared" si="5260"/>
        <v>3681.9</v>
      </c>
      <c r="W1625" s="18">
        <f t="shared" ref="W1625:AT1625" si="5381">W1626+W1627</f>
        <v>0</v>
      </c>
      <c r="X1625" s="18">
        <f t="shared" si="5381"/>
        <v>0</v>
      </c>
      <c r="Y1625" s="18">
        <f t="shared" si="5381"/>
        <v>0</v>
      </c>
      <c r="Z1625" s="18">
        <f t="shared" si="5381"/>
        <v>0</v>
      </c>
      <c r="AA1625" s="18">
        <f t="shared" si="5381"/>
        <v>0</v>
      </c>
      <c r="AB1625" s="18">
        <f t="shared" si="5381"/>
        <v>0</v>
      </c>
      <c r="AC1625" s="18">
        <f t="shared" si="5381"/>
        <v>0</v>
      </c>
      <c r="AD1625" s="18">
        <f t="shared" si="5381"/>
        <v>0</v>
      </c>
      <c r="AE1625" s="18">
        <f t="shared" si="5381"/>
        <v>0</v>
      </c>
      <c r="AF1625" s="41">
        <f t="shared" si="5381"/>
        <v>8446.3119999999999</v>
      </c>
      <c r="AG1625" s="41">
        <f t="shared" si="5381"/>
        <v>0</v>
      </c>
      <c r="AH1625" s="41">
        <f t="shared" si="5381"/>
        <v>0</v>
      </c>
      <c r="AI1625" s="41">
        <f t="shared" si="5381"/>
        <v>0</v>
      </c>
      <c r="AJ1625" s="41">
        <f t="shared" si="5381"/>
        <v>0</v>
      </c>
      <c r="AK1625" s="41">
        <f t="shared" si="5381"/>
        <v>0</v>
      </c>
      <c r="AL1625" s="41">
        <f t="shared" si="5381"/>
        <v>8433.4653400000007</v>
      </c>
      <c r="AM1625" s="41">
        <f t="shared" si="5381"/>
        <v>0</v>
      </c>
      <c r="AN1625" s="41">
        <f t="shared" si="5381"/>
        <v>0</v>
      </c>
      <c r="AO1625" s="42">
        <f t="shared" si="5381"/>
        <v>5265.1214199999995</v>
      </c>
      <c r="AP1625" s="42">
        <f t="shared" si="5381"/>
        <v>8446.3119999999999</v>
      </c>
      <c r="AQ1625" s="42">
        <f t="shared" si="5381"/>
        <v>0</v>
      </c>
      <c r="AR1625" s="42">
        <f t="shared" si="5381"/>
        <v>0</v>
      </c>
      <c r="AS1625" s="42">
        <f t="shared" si="5381"/>
        <v>0</v>
      </c>
      <c r="AT1625" s="42">
        <f t="shared" si="5381"/>
        <v>0</v>
      </c>
      <c r="AU1625" s="42">
        <f t="shared" si="5236"/>
        <v>8446.3119999999999</v>
      </c>
      <c r="AV1625" s="42">
        <f t="shared" si="5237"/>
        <v>0</v>
      </c>
      <c r="AW1625" s="42">
        <f t="shared" si="5238"/>
        <v>8446.3119999999999</v>
      </c>
      <c r="AX1625" s="42">
        <f t="shared" si="5239"/>
        <v>3685.4</v>
      </c>
      <c r="AY1625" s="42">
        <f t="shared" si="5240"/>
        <v>3681.9</v>
      </c>
      <c r="AZ1625" s="42">
        <f>AZ1626+AZ1627</f>
        <v>0</v>
      </c>
      <c r="BA1625" s="43">
        <f t="shared" si="5241"/>
        <v>99.847902137643047</v>
      </c>
      <c r="BB1625" s="20"/>
    </row>
    <row r="1626" spans="2:54" ht="31.2" x14ac:dyDescent="0.3">
      <c r="B1626" s="38" t="s">
        <v>574</v>
      </c>
      <c r="C1626" s="38" t="s">
        <v>42</v>
      </c>
      <c r="D1626" s="38" t="s">
        <v>44</v>
      </c>
      <c r="E1626" s="39" t="str">
        <f t="shared" si="5235"/>
        <v>0113</v>
      </c>
      <c r="F1626" s="38" t="s">
        <v>492</v>
      </c>
      <c r="G1626" s="38" t="s">
        <v>54</v>
      </c>
      <c r="H1626" s="40" t="s">
        <v>55</v>
      </c>
      <c r="I1626" s="18">
        <v>7038.2</v>
      </c>
      <c r="J1626" s="18">
        <v>3684.6</v>
      </c>
      <c r="K1626" s="18">
        <v>3681.1</v>
      </c>
      <c r="L1626" s="18"/>
      <c r="M1626" s="18"/>
      <c r="N1626" s="18"/>
      <c r="O1626" s="18">
        <v>0</v>
      </c>
      <c r="P1626" s="18">
        <v>0</v>
      </c>
      <c r="Q1626" s="18">
        <v>603.96400000000006</v>
      </c>
      <c r="R1626" s="18">
        <v>803.34799999999996</v>
      </c>
      <c r="S1626" s="18"/>
      <c r="T1626" s="18">
        <f t="shared" si="5209"/>
        <v>8445.5120000000006</v>
      </c>
      <c r="U1626" s="18">
        <f t="shared" si="5259"/>
        <v>3684.6</v>
      </c>
      <c r="V1626" s="18">
        <f t="shared" si="5260"/>
        <v>3681.1</v>
      </c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41">
        <v>8445.5120000000006</v>
      </c>
      <c r="AG1626" s="41"/>
      <c r="AH1626" s="41">
        <v>0</v>
      </c>
      <c r="AI1626" s="41">
        <v>0</v>
      </c>
      <c r="AJ1626" s="41">
        <v>0</v>
      </c>
      <c r="AK1626" s="41">
        <v>0</v>
      </c>
      <c r="AL1626" s="41">
        <v>8433.1233400000001</v>
      </c>
      <c r="AM1626" s="41">
        <v>0</v>
      </c>
      <c r="AN1626" s="41">
        <v>0</v>
      </c>
      <c r="AO1626" s="14">
        <v>5264.8644199999999</v>
      </c>
      <c r="AP1626" s="42">
        <v>8445.5120000000006</v>
      </c>
      <c r="AQ1626" s="42">
        <v>0</v>
      </c>
      <c r="AR1626" s="42">
        <v>0</v>
      </c>
      <c r="AS1626" s="42">
        <v>0</v>
      </c>
      <c r="AT1626" s="42">
        <v>0</v>
      </c>
      <c r="AU1626" s="42">
        <f t="shared" si="5236"/>
        <v>8445.5120000000006</v>
      </c>
      <c r="AV1626" s="42">
        <f t="shared" si="5237"/>
        <v>0</v>
      </c>
      <c r="AW1626" s="42">
        <f t="shared" si="5238"/>
        <v>8445.5120000000006</v>
      </c>
      <c r="AX1626" s="42">
        <f t="shared" si="5239"/>
        <v>3684.6</v>
      </c>
      <c r="AY1626" s="42">
        <f t="shared" si="5240"/>
        <v>3681.1</v>
      </c>
      <c r="AZ1626" s="42"/>
      <c r="BA1626" s="43">
        <f t="shared" si="5241"/>
        <v>99.853310728822592</v>
      </c>
      <c r="BB1626" s="44"/>
    </row>
    <row r="1627" spans="2:54" x14ac:dyDescent="0.3">
      <c r="B1627" s="38" t="s">
        <v>574</v>
      </c>
      <c r="C1627" s="38" t="s">
        <v>42</v>
      </c>
      <c r="D1627" s="38" t="s">
        <v>44</v>
      </c>
      <c r="E1627" s="39" t="str">
        <f t="shared" si="5235"/>
        <v>0113</v>
      </c>
      <c r="F1627" s="38" t="s">
        <v>492</v>
      </c>
      <c r="G1627" s="38" t="s">
        <v>56</v>
      </c>
      <c r="H1627" s="40" t="s">
        <v>57</v>
      </c>
      <c r="I1627" s="18">
        <v>0.8</v>
      </c>
      <c r="J1627" s="18">
        <v>0.8</v>
      </c>
      <c r="K1627" s="18">
        <v>0.8</v>
      </c>
      <c r="L1627" s="18"/>
      <c r="M1627" s="18"/>
      <c r="N1627" s="18"/>
      <c r="O1627" s="18">
        <v>0</v>
      </c>
      <c r="P1627" s="18">
        <v>0</v>
      </c>
      <c r="Q1627" s="18">
        <v>0</v>
      </c>
      <c r="R1627" s="18">
        <v>0</v>
      </c>
      <c r="S1627" s="18"/>
      <c r="T1627" s="18">
        <f t="shared" si="5209"/>
        <v>0.8</v>
      </c>
      <c r="U1627" s="18">
        <f t="shared" si="5259"/>
        <v>0.8</v>
      </c>
      <c r="V1627" s="18">
        <f t="shared" si="5260"/>
        <v>0.8</v>
      </c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41">
        <v>0.8</v>
      </c>
      <c r="AG1627" s="41"/>
      <c r="AH1627" s="41">
        <v>0</v>
      </c>
      <c r="AI1627" s="41">
        <v>0</v>
      </c>
      <c r="AJ1627" s="41">
        <v>0</v>
      </c>
      <c r="AK1627" s="41">
        <v>0</v>
      </c>
      <c r="AL1627" s="41">
        <v>0.34200000000000003</v>
      </c>
      <c r="AM1627" s="41">
        <v>0</v>
      </c>
      <c r="AN1627" s="41">
        <v>0</v>
      </c>
      <c r="AO1627" s="42">
        <v>0.25700000000000001</v>
      </c>
      <c r="AP1627" s="42">
        <v>0.8</v>
      </c>
      <c r="AQ1627" s="42">
        <v>0</v>
      </c>
      <c r="AR1627" s="42">
        <v>0</v>
      </c>
      <c r="AS1627" s="42">
        <v>0</v>
      </c>
      <c r="AT1627" s="42">
        <v>0</v>
      </c>
      <c r="AU1627" s="42">
        <f t="shared" si="5236"/>
        <v>0.8</v>
      </c>
      <c r="AV1627" s="42">
        <f t="shared" si="5237"/>
        <v>0</v>
      </c>
      <c r="AW1627" s="42">
        <f t="shared" si="5238"/>
        <v>0.8</v>
      </c>
      <c r="AX1627" s="42">
        <f t="shared" si="5239"/>
        <v>0.8</v>
      </c>
      <c r="AY1627" s="42">
        <f t="shared" si="5240"/>
        <v>0.8</v>
      </c>
      <c r="AZ1627" s="42"/>
      <c r="BA1627" s="43">
        <f t="shared" si="5241"/>
        <v>42.75</v>
      </c>
      <c r="BB1627" s="44"/>
    </row>
    <row r="1628" spans="2:54" ht="31.2" x14ac:dyDescent="0.3">
      <c r="B1628" s="38" t="s">
        <v>574</v>
      </c>
      <c r="C1628" s="38" t="s">
        <v>42</v>
      </c>
      <c r="D1628" s="38" t="s">
        <v>44</v>
      </c>
      <c r="E1628" s="39" t="str">
        <f t="shared" si="5235"/>
        <v>0113</v>
      </c>
      <c r="F1628" s="38" t="s">
        <v>494</v>
      </c>
      <c r="G1628" s="39"/>
      <c r="H1628" s="40" t="s">
        <v>495</v>
      </c>
      <c r="I1628" s="18">
        <f t="shared" ref="I1628:S1628" si="5382">I1629</f>
        <v>5496.4</v>
      </c>
      <c r="J1628" s="18">
        <f t="shared" si="5382"/>
        <v>5496.4</v>
      </c>
      <c r="K1628" s="18">
        <f t="shared" si="5382"/>
        <v>5496.4</v>
      </c>
      <c r="L1628" s="18">
        <f t="shared" si="5382"/>
        <v>0</v>
      </c>
      <c r="M1628" s="18">
        <f t="shared" si="5382"/>
        <v>0</v>
      </c>
      <c r="N1628" s="18">
        <f t="shared" si="5382"/>
        <v>0</v>
      </c>
      <c r="O1628" s="18">
        <f t="shared" si="5382"/>
        <v>0</v>
      </c>
      <c r="P1628" s="18">
        <f t="shared" si="5382"/>
        <v>0</v>
      </c>
      <c r="Q1628" s="18">
        <f t="shared" si="5382"/>
        <v>0</v>
      </c>
      <c r="R1628" s="18">
        <f t="shared" si="5382"/>
        <v>0</v>
      </c>
      <c r="S1628" s="18">
        <f t="shared" si="5382"/>
        <v>0</v>
      </c>
      <c r="T1628" s="18">
        <f t="shared" si="5209"/>
        <v>5496.4</v>
      </c>
      <c r="U1628" s="18">
        <f t="shared" si="5259"/>
        <v>5496.4</v>
      </c>
      <c r="V1628" s="18">
        <f t="shared" si="5260"/>
        <v>5496.4</v>
      </c>
      <c r="W1628" s="18">
        <f t="shared" ref="W1628:AT1628" si="5383">W1629</f>
        <v>0</v>
      </c>
      <c r="X1628" s="18">
        <f t="shared" si="5383"/>
        <v>0</v>
      </c>
      <c r="Y1628" s="18">
        <f t="shared" si="5383"/>
        <v>0</v>
      </c>
      <c r="Z1628" s="18">
        <f t="shared" si="5383"/>
        <v>0</v>
      </c>
      <c r="AA1628" s="18">
        <f t="shared" si="5383"/>
        <v>0</v>
      </c>
      <c r="AB1628" s="18">
        <f t="shared" si="5383"/>
        <v>0</v>
      </c>
      <c r="AC1628" s="18">
        <f t="shared" si="5383"/>
        <v>0</v>
      </c>
      <c r="AD1628" s="18">
        <f t="shared" si="5383"/>
        <v>0</v>
      </c>
      <c r="AE1628" s="18">
        <f t="shared" si="5383"/>
        <v>0</v>
      </c>
      <c r="AF1628" s="41">
        <f t="shared" si="5383"/>
        <v>5539.1</v>
      </c>
      <c r="AG1628" s="41">
        <f t="shared" si="5383"/>
        <v>0</v>
      </c>
      <c r="AH1628" s="41">
        <f t="shared" si="5383"/>
        <v>0</v>
      </c>
      <c r="AI1628" s="41">
        <f t="shared" si="5383"/>
        <v>0</v>
      </c>
      <c r="AJ1628" s="41">
        <f t="shared" si="5383"/>
        <v>0</v>
      </c>
      <c r="AK1628" s="41">
        <f t="shared" si="5383"/>
        <v>0</v>
      </c>
      <c r="AL1628" s="41">
        <f t="shared" si="5383"/>
        <v>5539.1</v>
      </c>
      <c r="AM1628" s="41">
        <f t="shared" si="5383"/>
        <v>0</v>
      </c>
      <c r="AN1628" s="41">
        <f t="shared" si="5383"/>
        <v>0</v>
      </c>
      <c r="AO1628" s="14">
        <f t="shared" si="5383"/>
        <v>5539.1</v>
      </c>
      <c r="AP1628" s="42">
        <f t="shared" si="5383"/>
        <v>5539.1</v>
      </c>
      <c r="AQ1628" s="42">
        <f t="shared" si="5383"/>
        <v>0</v>
      </c>
      <c r="AR1628" s="42">
        <f t="shared" si="5383"/>
        <v>0</v>
      </c>
      <c r="AS1628" s="42">
        <f t="shared" si="5383"/>
        <v>0</v>
      </c>
      <c r="AT1628" s="42">
        <f t="shared" si="5383"/>
        <v>0</v>
      </c>
      <c r="AU1628" s="42">
        <f t="shared" si="5236"/>
        <v>5539.1</v>
      </c>
      <c r="AV1628" s="42">
        <f t="shared" si="5237"/>
        <v>-42.700000000000728</v>
      </c>
      <c r="AW1628" s="42">
        <f t="shared" si="5238"/>
        <v>5496.4</v>
      </c>
      <c r="AX1628" s="42">
        <f t="shared" si="5239"/>
        <v>5496.4</v>
      </c>
      <c r="AY1628" s="42">
        <f t="shared" si="5240"/>
        <v>5496.4</v>
      </c>
      <c r="AZ1628" s="42">
        <f>AZ1629</f>
        <v>0</v>
      </c>
      <c r="BA1628" s="43">
        <f t="shared" si="5241"/>
        <v>100</v>
      </c>
      <c r="BB1628" s="20"/>
    </row>
    <row r="1629" spans="2:54" ht="31.2" x14ac:dyDescent="0.3">
      <c r="B1629" s="38" t="s">
        <v>574</v>
      </c>
      <c r="C1629" s="38" t="s">
        <v>42</v>
      </c>
      <c r="D1629" s="38" t="s">
        <v>44</v>
      </c>
      <c r="E1629" s="39" t="str">
        <f t="shared" si="5235"/>
        <v>0113</v>
      </c>
      <c r="F1629" s="38" t="s">
        <v>494</v>
      </c>
      <c r="G1629" s="38" t="s">
        <v>150</v>
      </c>
      <c r="H1629" s="40" t="s">
        <v>151</v>
      </c>
      <c r="I1629" s="18">
        <v>5496.4</v>
      </c>
      <c r="J1629" s="18">
        <v>5496.4</v>
      </c>
      <c r="K1629" s="18">
        <v>5496.4</v>
      </c>
      <c r="L1629" s="18"/>
      <c r="M1629" s="18"/>
      <c r="N1629" s="18"/>
      <c r="O1629" s="18">
        <v>0</v>
      </c>
      <c r="P1629" s="18">
        <v>0</v>
      </c>
      <c r="Q1629" s="18">
        <v>0</v>
      </c>
      <c r="R1629" s="18">
        <v>0</v>
      </c>
      <c r="S1629" s="18"/>
      <c r="T1629" s="18">
        <f t="shared" si="5209"/>
        <v>5496.4</v>
      </c>
      <c r="U1629" s="18">
        <f t="shared" si="5259"/>
        <v>5496.4</v>
      </c>
      <c r="V1629" s="18">
        <f t="shared" si="5260"/>
        <v>5496.4</v>
      </c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41">
        <v>5539.1</v>
      </c>
      <c r="AG1629" s="41"/>
      <c r="AH1629" s="41">
        <v>0</v>
      </c>
      <c r="AI1629" s="41">
        <v>0</v>
      </c>
      <c r="AJ1629" s="41">
        <v>0</v>
      </c>
      <c r="AK1629" s="41">
        <v>0</v>
      </c>
      <c r="AL1629" s="41">
        <v>5539.1</v>
      </c>
      <c r="AM1629" s="41">
        <v>0</v>
      </c>
      <c r="AN1629" s="41">
        <v>0</v>
      </c>
      <c r="AO1629" s="42">
        <v>5539.1</v>
      </c>
      <c r="AP1629" s="42">
        <v>5539.1</v>
      </c>
      <c r="AQ1629" s="42">
        <v>0</v>
      </c>
      <c r="AR1629" s="42">
        <v>0</v>
      </c>
      <c r="AS1629" s="42">
        <v>0</v>
      </c>
      <c r="AT1629" s="42">
        <v>0</v>
      </c>
      <c r="AU1629" s="42">
        <f t="shared" si="5236"/>
        <v>5539.1</v>
      </c>
      <c r="AV1629" s="42">
        <f t="shared" si="5237"/>
        <v>-42.700000000000728</v>
      </c>
      <c r="AW1629" s="42">
        <f t="shared" si="5238"/>
        <v>5496.4</v>
      </c>
      <c r="AX1629" s="42">
        <f t="shared" si="5239"/>
        <v>5496.4</v>
      </c>
      <c r="AY1629" s="42">
        <f t="shared" si="5240"/>
        <v>5496.4</v>
      </c>
      <c r="AZ1629" s="42"/>
      <c r="BA1629" s="43">
        <f t="shared" si="5241"/>
        <v>100</v>
      </c>
      <c r="BB1629" s="44"/>
    </row>
    <row r="1630" spans="2:54" ht="46.8" x14ac:dyDescent="0.3">
      <c r="B1630" s="38" t="s">
        <v>574</v>
      </c>
      <c r="C1630" s="38" t="s">
        <v>42</v>
      </c>
      <c r="D1630" s="38" t="s">
        <v>44</v>
      </c>
      <c r="E1630" s="39" t="str">
        <f t="shared" si="5235"/>
        <v>0113</v>
      </c>
      <c r="F1630" s="38" t="s">
        <v>576</v>
      </c>
      <c r="G1630" s="38"/>
      <c r="H1630" s="40" t="s">
        <v>577</v>
      </c>
      <c r="I1630" s="18">
        <f t="shared" ref="I1630:S1630" si="5384">I1631</f>
        <v>991.6</v>
      </c>
      <c r="J1630" s="18">
        <f t="shared" si="5384"/>
        <v>991.6</v>
      </c>
      <c r="K1630" s="18">
        <f t="shared" si="5384"/>
        <v>991.6</v>
      </c>
      <c r="L1630" s="18">
        <f t="shared" si="5384"/>
        <v>0</v>
      </c>
      <c r="M1630" s="18">
        <f t="shared" si="5384"/>
        <v>0</v>
      </c>
      <c r="N1630" s="18">
        <f t="shared" si="5384"/>
        <v>0</v>
      </c>
      <c r="O1630" s="18">
        <f t="shared" si="5384"/>
        <v>0</v>
      </c>
      <c r="P1630" s="18">
        <f t="shared" si="5384"/>
        <v>0</v>
      </c>
      <c r="Q1630" s="18">
        <f t="shared" si="5384"/>
        <v>0</v>
      </c>
      <c r="R1630" s="18">
        <f t="shared" si="5384"/>
        <v>0</v>
      </c>
      <c r="S1630" s="18">
        <f t="shared" si="5384"/>
        <v>0</v>
      </c>
      <c r="T1630" s="18">
        <f t="shared" si="5209"/>
        <v>991.6</v>
      </c>
      <c r="U1630" s="18">
        <f t="shared" si="5259"/>
        <v>991.6</v>
      </c>
      <c r="V1630" s="18">
        <f t="shared" si="5260"/>
        <v>991.6</v>
      </c>
      <c r="W1630" s="18">
        <f t="shared" ref="W1630:AT1630" si="5385">W1631</f>
        <v>0</v>
      </c>
      <c r="X1630" s="18">
        <f t="shared" si="5385"/>
        <v>0</v>
      </c>
      <c r="Y1630" s="18">
        <f t="shared" si="5385"/>
        <v>0</v>
      </c>
      <c r="Z1630" s="18">
        <f t="shared" si="5385"/>
        <v>0</v>
      </c>
      <c r="AA1630" s="18">
        <f t="shared" si="5385"/>
        <v>0</v>
      </c>
      <c r="AB1630" s="18">
        <f t="shared" si="5385"/>
        <v>0</v>
      </c>
      <c r="AC1630" s="18">
        <f t="shared" si="5385"/>
        <v>0</v>
      </c>
      <c r="AD1630" s="18">
        <f t="shared" si="5385"/>
        <v>0</v>
      </c>
      <c r="AE1630" s="18">
        <f t="shared" si="5385"/>
        <v>0</v>
      </c>
      <c r="AF1630" s="41">
        <f t="shared" si="5385"/>
        <v>991.6</v>
      </c>
      <c r="AG1630" s="41">
        <f t="shared" si="5385"/>
        <v>0</v>
      </c>
      <c r="AH1630" s="41">
        <f t="shared" si="5385"/>
        <v>0</v>
      </c>
      <c r="AI1630" s="41">
        <f t="shared" si="5385"/>
        <v>0</v>
      </c>
      <c r="AJ1630" s="41">
        <f t="shared" si="5385"/>
        <v>0</v>
      </c>
      <c r="AK1630" s="41">
        <f t="shared" si="5385"/>
        <v>0</v>
      </c>
      <c r="AL1630" s="41">
        <f t="shared" si="5385"/>
        <v>991.6</v>
      </c>
      <c r="AM1630" s="41">
        <f t="shared" si="5385"/>
        <v>0</v>
      </c>
      <c r="AN1630" s="41">
        <f t="shared" si="5385"/>
        <v>0</v>
      </c>
      <c r="AO1630" s="14">
        <f t="shared" si="5385"/>
        <v>740.06500000000005</v>
      </c>
      <c r="AP1630" s="42">
        <f t="shared" si="5385"/>
        <v>991.6</v>
      </c>
      <c r="AQ1630" s="42">
        <f t="shared" si="5385"/>
        <v>0</v>
      </c>
      <c r="AR1630" s="42">
        <f t="shared" si="5385"/>
        <v>0</v>
      </c>
      <c r="AS1630" s="42">
        <f t="shared" si="5385"/>
        <v>0</v>
      </c>
      <c r="AT1630" s="42">
        <f t="shared" si="5385"/>
        <v>0</v>
      </c>
      <c r="AU1630" s="42">
        <f t="shared" si="5236"/>
        <v>991.6</v>
      </c>
      <c r="AV1630" s="42">
        <f t="shared" si="5237"/>
        <v>0</v>
      </c>
      <c r="AW1630" s="42">
        <f t="shared" si="5238"/>
        <v>991.6</v>
      </c>
      <c r="AX1630" s="42">
        <f t="shared" si="5239"/>
        <v>991.6</v>
      </c>
      <c r="AY1630" s="42">
        <f t="shared" si="5240"/>
        <v>991.6</v>
      </c>
      <c r="AZ1630" s="42">
        <f>AZ1631</f>
        <v>0</v>
      </c>
      <c r="BA1630" s="43">
        <f t="shared" si="5241"/>
        <v>100</v>
      </c>
      <c r="BB1630" s="20"/>
    </row>
    <row r="1631" spans="2:54" ht="31.2" x14ac:dyDescent="0.3">
      <c r="B1631" s="38" t="s">
        <v>574</v>
      </c>
      <c r="C1631" s="38" t="s">
        <v>42</v>
      </c>
      <c r="D1631" s="38" t="s">
        <v>44</v>
      </c>
      <c r="E1631" s="39" t="str">
        <f t="shared" si="5235"/>
        <v>0113</v>
      </c>
      <c r="F1631" s="38" t="s">
        <v>576</v>
      </c>
      <c r="G1631" s="38" t="s">
        <v>150</v>
      </c>
      <c r="H1631" s="40" t="s">
        <v>151</v>
      </c>
      <c r="I1631" s="18">
        <v>991.6</v>
      </c>
      <c r="J1631" s="18">
        <v>991.6</v>
      </c>
      <c r="K1631" s="18">
        <v>991.6</v>
      </c>
      <c r="L1631" s="18"/>
      <c r="M1631" s="18"/>
      <c r="N1631" s="18"/>
      <c r="O1631" s="18">
        <v>0</v>
      </c>
      <c r="P1631" s="18">
        <v>0</v>
      </c>
      <c r="Q1631" s="18">
        <v>0</v>
      </c>
      <c r="R1631" s="18">
        <v>0</v>
      </c>
      <c r="S1631" s="18"/>
      <c r="T1631" s="18">
        <f t="shared" si="5209"/>
        <v>991.6</v>
      </c>
      <c r="U1631" s="18">
        <f t="shared" si="5259"/>
        <v>991.6</v>
      </c>
      <c r="V1631" s="18">
        <f t="shared" si="5260"/>
        <v>991.6</v>
      </c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41">
        <v>991.6</v>
      </c>
      <c r="AG1631" s="41"/>
      <c r="AH1631" s="41">
        <v>0</v>
      </c>
      <c r="AI1631" s="41">
        <v>0</v>
      </c>
      <c r="AJ1631" s="41">
        <v>0</v>
      </c>
      <c r="AK1631" s="41">
        <v>0</v>
      </c>
      <c r="AL1631" s="41">
        <v>991.6</v>
      </c>
      <c r="AM1631" s="41">
        <v>0</v>
      </c>
      <c r="AN1631" s="41">
        <v>0</v>
      </c>
      <c r="AO1631" s="42">
        <v>740.06500000000005</v>
      </c>
      <c r="AP1631" s="42">
        <v>991.6</v>
      </c>
      <c r="AQ1631" s="42">
        <v>0</v>
      </c>
      <c r="AR1631" s="42">
        <v>0</v>
      </c>
      <c r="AS1631" s="42">
        <v>0</v>
      </c>
      <c r="AT1631" s="42">
        <v>0</v>
      </c>
      <c r="AU1631" s="42">
        <f t="shared" si="5236"/>
        <v>991.6</v>
      </c>
      <c r="AV1631" s="42">
        <f t="shared" si="5237"/>
        <v>0</v>
      </c>
      <c r="AW1631" s="42">
        <f t="shared" si="5238"/>
        <v>991.6</v>
      </c>
      <c r="AX1631" s="42">
        <f t="shared" si="5239"/>
        <v>991.6</v>
      </c>
      <c r="AY1631" s="42">
        <f t="shared" si="5240"/>
        <v>991.6</v>
      </c>
      <c r="AZ1631" s="42"/>
      <c r="BA1631" s="43">
        <f t="shared" si="5241"/>
        <v>100</v>
      </c>
      <c r="BB1631" s="44"/>
    </row>
    <row r="1632" spans="2:54" ht="62.4" x14ac:dyDescent="0.3">
      <c r="B1632" s="38" t="s">
        <v>574</v>
      </c>
      <c r="C1632" s="38" t="s">
        <v>42</v>
      </c>
      <c r="D1632" s="38" t="s">
        <v>44</v>
      </c>
      <c r="E1632" s="39" t="str">
        <f t="shared" si="5235"/>
        <v>0113</v>
      </c>
      <c r="F1632" s="38" t="s">
        <v>271</v>
      </c>
      <c r="G1632" s="39"/>
      <c r="H1632" s="40" t="s">
        <v>272</v>
      </c>
      <c r="I1632" s="18">
        <f t="shared" ref="I1632:S1632" si="5386">I1633</f>
        <v>826.5</v>
      </c>
      <c r="J1632" s="18">
        <f t="shared" si="5386"/>
        <v>826.5</v>
      </c>
      <c r="K1632" s="18">
        <f t="shared" si="5386"/>
        <v>826.5</v>
      </c>
      <c r="L1632" s="18">
        <f t="shared" si="5386"/>
        <v>0</v>
      </c>
      <c r="M1632" s="18">
        <f t="shared" si="5386"/>
        <v>0</v>
      </c>
      <c r="N1632" s="18">
        <f t="shared" si="5386"/>
        <v>0</v>
      </c>
      <c r="O1632" s="18">
        <f t="shared" si="5386"/>
        <v>0</v>
      </c>
      <c r="P1632" s="18">
        <f t="shared" si="5386"/>
        <v>0</v>
      </c>
      <c r="Q1632" s="18">
        <f t="shared" si="5386"/>
        <v>0</v>
      </c>
      <c r="R1632" s="18">
        <f t="shared" si="5386"/>
        <v>-665</v>
      </c>
      <c r="S1632" s="18">
        <f t="shared" si="5386"/>
        <v>110</v>
      </c>
      <c r="T1632" s="18">
        <f t="shared" si="5209"/>
        <v>271.5</v>
      </c>
      <c r="U1632" s="18">
        <f t="shared" si="5259"/>
        <v>826.5</v>
      </c>
      <c r="V1632" s="18">
        <f t="shared" si="5260"/>
        <v>826.5</v>
      </c>
      <c r="W1632" s="18">
        <f t="shared" ref="W1632:AD1632" si="5387">W1633</f>
        <v>0</v>
      </c>
      <c r="X1632" s="18">
        <f t="shared" si="5387"/>
        <v>0</v>
      </c>
      <c r="Y1632" s="18">
        <f t="shared" si="5387"/>
        <v>0</v>
      </c>
      <c r="Z1632" s="18">
        <f t="shared" si="5387"/>
        <v>110</v>
      </c>
      <c r="AA1632" s="18">
        <f t="shared" si="5387"/>
        <v>110</v>
      </c>
      <c r="AB1632" s="18">
        <f t="shared" si="5387"/>
        <v>0</v>
      </c>
      <c r="AC1632" s="18">
        <f t="shared" si="5387"/>
        <v>110</v>
      </c>
      <c r="AD1632" s="18">
        <f t="shared" si="5387"/>
        <v>0</v>
      </c>
      <c r="AE1632" s="18"/>
      <c r="AF1632" s="41">
        <f t="shared" ref="AF1632:AT1632" si="5388">AF1633</f>
        <v>271.5</v>
      </c>
      <c r="AG1632" s="41">
        <f t="shared" si="5388"/>
        <v>0</v>
      </c>
      <c r="AH1632" s="41">
        <f t="shared" si="5388"/>
        <v>0</v>
      </c>
      <c r="AI1632" s="41">
        <f t="shared" si="5388"/>
        <v>0</v>
      </c>
      <c r="AJ1632" s="41">
        <f t="shared" si="5388"/>
        <v>0</v>
      </c>
      <c r="AK1632" s="41">
        <f t="shared" si="5388"/>
        <v>0</v>
      </c>
      <c r="AL1632" s="41">
        <f t="shared" si="5388"/>
        <v>271.5</v>
      </c>
      <c r="AM1632" s="41">
        <f t="shared" si="5388"/>
        <v>0</v>
      </c>
      <c r="AN1632" s="41">
        <f t="shared" si="5388"/>
        <v>0</v>
      </c>
      <c r="AO1632" s="14">
        <f t="shared" si="5388"/>
        <v>171.5</v>
      </c>
      <c r="AP1632" s="42">
        <f t="shared" si="5388"/>
        <v>271.5</v>
      </c>
      <c r="AQ1632" s="42">
        <f t="shared" si="5388"/>
        <v>0</v>
      </c>
      <c r="AR1632" s="42">
        <f t="shared" si="5388"/>
        <v>0</v>
      </c>
      <c r="AS1632" s="42">
        <f t="shared" si="5388"/>
        <v>0</v>
      </c>
      <c r="AT1632" s="42">
        <f t="shared" si="5388"/>
        <v>0</v>
      </c>
      <c r="AU1632" s="42">
        <f t="shared" si="5236"/>
        <v>271.5</v>
      </c>
      <c r="AV1632" s="42">
        <f t="shared" si="5237"/>
        <v>0</v>
      </c>
      <c r="AW1632" s="42">
        <f t="shared" si="5238"/>
        <v>381.5</v>
      </c>
      <c r="AX1632" s="42">
        <f t="shared" si="5239"/>
        <v>936.5</v>
      </c>
      <c r="AY1632" s="42">
        <f t="shared" si="5240"/>
        <v>936.5</v>
      </c>
      <c r="AZ1632" s="42">
        <f>AZ1633</f>
        <v>0</v>
      </c>
      <c r="BA1632" s="43">
        <f t="shared" si="5241"/>
        <v>100</v>
      </c>
      <c r="BB1632" s="20"/>
    </row>
    <row r="1633" spans="2:54" ht="31.2" x14ac:dyDescent="0.3">
      <c r="B1633" s="38" t="s">
        <v>574</v>
      </c>
      <c r="C1633" s="38" t="s">
        <v>42</v>
      </c>
      <c r="D1633" s="38" t="s">
        <v>44</v>
      </c>
      <c r="E1633" s="39" t="str">
        <f t="shared" si="5235"/>
        <v>0113</v>
      </c>
      <c r="F1633" s="38" t="s">
        <v>271</v>
      </c>
      <c r="G1633" s="38" t="s">
        <v>150</v>
      </c>
      <c r="H1633" s="40" t="s">
        <v>151</v>
      </c>
      <c r="I1633" s="18">
        <v>826.5</v>
      </c>
      <c r="J1633" s="18">
        <v>826.5</v>
      </c>
      <c r="K1633" s="18">
        <v>826.5</v>
      </c>
      <c r="L1633" s="18"/>
      <c r="M1633" s="18"/>
      <c r="N1633" s="18"/>
      <c r="O1633" s="18">
        <v>0</v>
      </c>
      <c r="P1633" s="18">
        <v>0</v>
      </c>
      <c r="Q1633" s="18">
        <v>0</v>
      </c>
      <c r="R1633" s="18">
        <v>-665</v>
      </c>
      <c r="S1633" s="18">
        <v>110</v>
      </c>
      <c r="T1633" s="18">
        <f t="shared" si="5209"/>
        <v>271.5</v>
      </c>
      <c r="U1633" s="18">
        <f t="shared" si="5259"/>
        <v>826.5</v>
      </c>
      <c r="V1633" s="18">
        <f t="shared" si="5260"/>
        <v>826.5</v>
      </c>
      <c r="W1633" s="18"/>
      <c r="X1633" s="18"/>
      <c r="Y1633" s="18"/>
      <c r="Z1633" s="18">
        <v>110</v>
      </c>
      <c r="AA1633" s="18">
        <v>110</v>
      </c>
      <c r="AB1633" s="18"/>
      <c r="AC1633" s="18">
        <v>110</v>
      </c>
      <c r="AD1633" s="18"/>
      <c r="AE1633" s="18"/>
      <c r="AF1633" s="41">
        <v>271.5</v>
      </c>
      <c r="AG1633" s="41"/>
      <c r="AH1633" s="41">
        <v>0</v>
      </c>
      <c r="AI1633" s="41">
        <v>0</v>
      </c>
      <c r="AJ1633" s="41">
        <v>0</v>
      </c>
      <c r="AK1633" s="41">
        <v>0</v>
      </c>
      <c r="AL1633" s="41">
        <v>271.5</v>
      </c>
      <c r="AM1633" s="41">
        <v>0</v>
      </c>
      <c r="AN1633" s="41">
        <v>0</v>
      </c>
      <c r="AO1633" s="42">
        <v>171.5</v>
      </c>
      <c r="AP1633" s="42">
        <v>271.5</v>
      </c>
      <c r="AQ1633" s="42">
        <v>0</v>
      </c>
      <c r="AR1633" s="42">
        <v>0</v>
      </c>
      <c r="AS1633" s="42">
        <v>0</v>
      </c>
      <c r="AT1633" s="42">
        <v>0</v>
      </c>
      <c r="AU1633" s="42">
        <f t="shared" si="5236"/>
        <v>271.5</v>
      </c>
      <c r="AV1633" s="42">
        <f t="shared" si="5237"/>
        <v>0</v>
      </c>
      <c r="AW1633" s="42">
        <f t="shared" si="5238"/>
        <v>381.5</v>
      </c>
      <c r="AX1633" s="42">
        <f t="shared" si="5239"/>
        <v>936.5</v>
      </c>
      <c r="AY1633" s="42">
        <f t="shared" si="5240"/>
        <v>936.5</v>
      </c>
      <c r="AZ1633" s="42"/>
      <c r="BA1633" s="43">
        <f t="shared" si="5241"/>
        <v>100</v>
      </c>
      <c r="BB1633" s="44"/>
    </row>
    <row r="1634" spans="2:54" ht="31.2" x14ac:dyDescent="0.3">
      <c r="B1634" s="38" t="s">
        <v>574</v>
      </c>
      <c r="C1634" s="38" t="s">
        <v>42</v>
      </c>
      <c r="D1634" s="38" t="s">
        <v>44</v>
      </c>
      <c r="E1634" s="39" t="str">
        <f t="shared" si="5235"/>
        <v>0113</v>
      </c>
      <c r="F1634" s="38" t="s">
        <v>72</v>
      </c>
      <c r="G1634" s="39"/>
      <c r="H1634" s="40" t="s">
        <v>73</v>
      </c>
      <c r="I1634" s="18"/>
      <c r="J1634" s="18"/>
      <c r="K1634" s="18"/>
      <c r="L1634" s="18"/>
      <c r="M1634" s="18"/>
      <c r="N1634" s="18"/>
      <c r="O1634" s="18">
        <f>O1635</f>
        <v>0</v>
      </c>
      <c r="P1634" s="18">
        <f>P1635</f>
        <v>0</v>
      </c>
      <c r="Q1634" s="18">
        <f>Q1635</f>
        <v>0</v>
      </c>
      <c r="R1634" s="18">
        <f>R1635</f>
        <v>0</v>
      </c>
      <c r="S1634" s="18">
        <f>S1635</f>
        <v>0.25</v>
      </c>
      <c r="T1634" s="18">
        <f t="shared" si="5209"/>
        <v>0.25</v>
      </c>
      <c r="U1634" s="18"/>
      <c r="V1634" s="18"/>
      <c r="W1634" s="18">
        <f t="shared" ref="W1634:AD1634" si="5389">W1637</f>
        <v>0</v>
      </c>
      <c r="X1634" s="18">
        <f t="shared" si="5389"/>
        <v>0</v>
      </c>
      <c r="Y1634" s="18">
        <f t="shared" si="5389"/>
        <v>0</v>
      </c>
      <c r="Z1634" s="18">
        <f t="shared" si="5389"/>
        <v>0.25</v>
      </c>
      <c r="AA1634" s="18">
        <f t="shared" si="5389"/>
        <v>0</v>
      </c>
      <c r="AB1634" s="18">
        <f t="shared" si="5389"/>
        <v>0</v>
      </c>
      <c r="AC1634" s="18">
        <f t="shared" si="5389"/>
        <v>0</v>
      </c>
      <c r="AD1634" s="18">
        <f t="shared" si="5389"/>
        <v>0</v>
      </c>
      <c r="AE1634" s="18"/>
      <c r="AF1634" s="41">
        <f t="shared" ref="AF1634:AT1634" si="5390">AF1635</f>
        <v>50.25</v>
      </c>
      <c r="AG1634" s="41">
        <f t="shared" si="5390"/>
        <v>0</v>
      </c>
      <c r="AH1634" s="41">
        <f t="shared" si="5390"/>
        <v>0</v>
      </c>
      <c r="AI1634" s="41">
        <f t="shared" si="5390"/>
        <v>0</v>
      </c>
      <c r="AJ1634" s="41">
        <f t="shared" si="5390"/>
        <v>0</v>
      </c>
      <c r="AK1634" s="41">
        <f t="shared" si="5390"/>
        <v>0</v>
      </c>
      <c r="AL1634" s="41">
        <f t="shared" si="5390"/>
        <v>50</v>
      </c>
      <c r="AM1634" s="41">
        <f t="shared" si="5390"/>
        <v>0</v>
      </c>
      <c r="AN1634" s="41">
        <f t="shared" si="5390"/>
        <v>0</v>
      </c>
      <c r="AO1634" s="14">
        <f t="shared" si="5390"/>
        <v>50</v>
      </c>
      <c r="AP1634" s="42">
        <f t="shared" si="5390"/>
        <v>50.25</v>
      </c>
      <c r="AQ1634" s="42">
        <f t="shared" si="5390"/>
        <v>0</v>
      </c>
      <c r="AR1634" s="42">
        <f t="shared" si="5390"/>
        <v>0</v>
      </c>
      <c r="AS1634" s="42">
        <f t="shared" si="5390"/>
        <v>0</v>
      </c>
      <c r="AT1634" s="42">
        <f t="shared" si="5390"/>
        <v>0</v>
      </c>
      <c r="AU1634" s="42">
        <f t="shared" si="5236"/>
        <v>50.25</v>
      </c>
      <c r="AV1634" s="42">
        <f t="shared" si="5237"/>
        <v>-50</v>
      </c>
      <c r="AW1634" s="42">
        <f t="shared" si="5238"/>
        <v>0.5</v>
      </c>
      <c r="AX1634" s="42">
        <f t="shared" si="5239"/>
        <v>0</v>
      </c>
      <c r="AY1634" s="42">
        <f t="shared" si="5240"/>
        <v>0</v>
      </c>
      <c r="AZ1634" s="42">
        <f>AZ1637</f>
        <v>0</v>
      </c>
      <c r="BA1634" s="43">
        <f t="shared" si="5241"/>
        <v>99.50248756218906</v>
      </c>
      <c r="BB1634" s="20"/>
    </row>
    <row r="1635" spans="2:54" ht="46.8" x14ac:dyDescent="0.3">
      <c r="B1635" s="38" t="s">
        <v>574</v>
      </c>
      <c r="C1635" s="38" t="s">
        <v>42</v>
      </c>
      <c r="D1635" s="38" t="s">
        <v>44</v>
      </c>
      <c r="E1635" s="39" t="str">
        <f t="shared" si="5235"/>
        <v>0113</v>
      </c>
      <c r="F1635" s="16" t="s">
        <v>292</v>
      </c>
      <c r="G1635" s="39"/>
      <c r="H1635" s="55" t="s">
        <v>293</v>
      </c>
      <c r="I1635" s="18"/>
      <c r="J1635" s="18"/>
      <c r="K1635" s="18"/>
      <c r="L1635" s="18"/>
      <c r="M1635" s="18"/>
      <c r="N1635" s="18"/>
      <c r="O1635" s="18">
        <f>O1637+O1636</f>
        <v>0</v>
      </c>
      <c r="P1635" s="18">
        <f>P1637+P1636</f>
        <v>0</v>
      </c>
      <c r="Q1635" s="18">
        <f>Q1637+Q1636</f>
        <v>0</v>
      </c>
      <c r="R1635" s="18">
        <f>R1637+R1636</f>
        <v>0</v>
      </c>
      <c r="S1635" s="18">
        <f>S1637+S1636</f>
        <v>0.25</v>
      </c>
      <c r="T1635" s="18">
        <f t="shared" si="5209"/>
        <v>0.25</v>
      </c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41">
        <f t="shared" ref="AF1635:AT1635" si="5391">AF1637+AF1636</f>
        <v>50.25</v>
      </c>
      <c r="AG1635" s="41">
        <f t="shared" si="5391"/>
        <v>0</v>
      </c>
      <c r="AH1635" s="41">
        <f t="shared" si="5391"/>
        <v>0</v>
      </c>
      <c r="AI1635" s="41">
        <f t="shared" si="5391"/>
        <v>0</v>
      </c>
      <c r="AJ1635" s="41">
        <f t="shared" si="5391"/>
        <v>0</v>
      </c>
      <c r="AK1635" s="41">
        <f t="shared" si="5391"/>
        <v>0</v>
      </c>
      <c r="AL1635" s="41">
        <f t="shared" si="5391"/>
        <v>50</v>
      </c>
      <c r="AM1635" s="41">
        <f t="shared" si="5391"/>
        <v>0</v>
      </c>
      <c r="AN1635" s="41">
        <f t="shared" si="5391"/>
        <v>0</v>
      </c>
      <c r="AO1635" s="42">
        <f t="shared" si="5391"/>
        <v>50</v>
      </c>
      <c r="AP1635" s="42">
        <f t="shared" si="5391"/>
        <v>50.25</v>
      </c>
      <c r="AQ1635" s="42">
        <f t="shared" si="5391"/>
        <v>0</v>
      </c>
      <c r="AR1635" s="42">
        <f t="shared" si="5391"/>
        <v>0</v>
      </c>
      <c r="AS1635" s="42">
        <f t="shared" si="5391"/>
        <v>0</v>
      </c>
      <c r="AT1635" s="42">
        <f t="shared" si="5391"/>
        <v>0</v>
      </c>
      <c r="AU1635" s="42">
        <f t="shared" si="5236"/>
        <v>50.25</v>
      </c>
      <c r="AV1635" s="42">
        <f t="shared" si="5237"/>
        <v>-50</v>
      </c>
      <c r="AW1635" s="42"/>
      <c r="AX1635" s="42"/>
      <c r="AY1635" s="42"/>
      <c r="AZ1635" s="42"/>
      <c r="BA1635" s="43">
        <f t="shared" si="5241"/>
        <v>99.50248756218906</v>
      </c>
      <c r="BB1635" s="20"/>
    </row>
    <row r="1636" spans="2:54" ht="31.2" x14ac:dyDescent="0.3">
      <c r="B1636" s="38" t="s">
        <v>574</v>
      </c>
      <c r="C1636" s="38" t="s">
        <v>42</v>
      </c>
      <c r="D1636" s="38" t="s">
        <v>44</v>
      </c>
      <c r="E1636" s="39" t="str">
        <f t="shared" si="5235"/>
        <v>0113</v>
      </c>
      <c r="F1636" s="16" t="s">
        <v>292</v>
      </c>
      <c r="G1636" s="38" t="s">
        <v>54</v>
      </c>
      <c r="H1636" s="40" t="s">
        <v>55</v>
      </c>
      <c r="I1636" s="18"/>
      <c r="J1636" s="18"/>
      <c r="K1636" s="18"/>
      <c r="L1636" s="18"/>
      <c r="M1636" s="18"/>
      <c r="N1636" s="18"/>
      <c r="O1636" s="18">
        <v>0</v>
      </c>
      <c r="P1636" s="18">
        <v>0</v>
      </c>
      <c r="Q1636" s="18">
        <v>0</v>
      </c>
      <c r="R1636" s="18"/>
      <c r="S1636" s="18">
        <v>0.25</v>
      </c>
      <c r="T1636" s="18">
        <f t="shared" si="5209"/>
        <v>0.25</v>
      </c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41">
        <v>0</v>
      </c>
      <c r="AG1636" s="41"/>
      <c r="AH1636" s="41">
        <v>0</v>
      </c>
      <c r="AI1636" s="41">
        <v>0</v>
      </c>
      <c r="AJ1636" s="41">
        <v>0</v>
      </c>
      <c r="AK1636" s="41">
        <v>0</v>
      </c>
      <c r="AL1636" s="41">
        <v>0</v>
      </c>
      <c r="AM1636" s="41">
        <v>0</v>
      </c>
      <c r="AN1636" s="41">
        <v>0</v>
      </c>
      <c r="AO1636" s="14">
        <v>0</v>
      </c>
      <c r="AP1636" s="42">
        <v>0</v>
      </c>
      <c r="AQ1636" s="42">
        <v>0</v>
      </c>
      <c r="AR1636" s="42">
        <v>0</v>
      </c>
      <c r="AS1636" s="42">
        <v>0</v>
      </c>
      <c r="AT1636" s="42">
        <v>0</v>
      </c>
      <c r="AU1636" s="42">
        <f t="shared" si="5236"/>
        <v>0</v>
      </c>
      <c r="AV1636" s="42">
        <f t="shared" si="5237"/>
        <v>0.25</v>
      </c>
      <c r="AW1636" s="42"/>
      <c r="AX1636" s="42"/>
      <c r="AY1636" s="42"/>
      <c r="AZ1636" s="42"/>
      <c r="BA1636" s="43"/>
      <c r="BB1636" s="20">
        <v>0</v>
      </c>
    </row>
    <row r="1637" spans="2:54" ht="46.8" x14ac:dyDescent="0.3">
      <c r="B1637" s="38" t="s">
        <v>574</v>
      </c>
      <c r="C1637" s="38" t="s">
        <v>42</v>
      </c>
      <c r="D1637" s="38" t="s">
        <v>44</v>
      </c>
      <c r="E1637" s="39" t="str">
        <f t="shared" si="5235"/>
        <v>0113</v>
      </c>
      <c r="F1637" s="16" t="s">
        <v>294</v>
      </c>
      <c r="G1637" s="39"/>
      <c r="H1637" s="55" t="s">
        <v>295</v>
      </c>
      <c r="I1637" s="18"/>
      <c r="J1637" s="18"/>
      <c r="K1637" s="18"/>
      <c r="L1637" s="18"/>
      <c r="M1637" s="18"/>
      <c r="N1637" s="18"/>
      <c r="O1637" s="18">
        <f>O1638</f>
        <v>0</v>
      </c>
      <c r="P1637" s="18">
        <f>P1638</f>
        <v>0</v>
      </c>
      <c r="Q1637" s="18">
        <f>Q1638</f>
        <v>0</v>
      </c>
      <c r="R1637" s="18">
        <f>R1638</f>
        <v>0</v>
      </c>
      <c r="S1637" s="18">
        <f>S1638</f>
        <v>0</v>
      </c>
      <c r="T1637" s="18">
        <f t="shared" si="5209"/>
        <v>0</v>
      </c>
      <c r="U1637" s="18"/>
      <c r="V1637" s="18"/>
      <c r="W1637" s="18">
        <f t="shared" ref="W1637:AD1637" si="5392">W1638</f>
        <v>0</v>
      </c>
      <c r="X1637" s="18">
        <f t="shared" si="5392"/>
        <v>0</v>
      </c>
      <c r="Y1637" s="18">
        <f t="shared" si="5392"/>
        <v>0</v>
      </c>
      <c r="Z1637" s="18">
        <f t="shared" si="5392"/>
        <v>0.25</v>
      </c>
      <c r="AA1637" s="18">
        <f t="shared" si="5392"/>
        <v>0</v>
      </c>
      <c r="AB1637" s="18">
        <f t="shared" si="5392"/>
        <v>0</v>
      </c>
      <c r="AC1637" s="18">
        <f t="shared" si="5392"/>
        <v>0</v>
      </c>
      <c r="AD1637" s="18">
        <f t="shared" si="5392"/>
        <v>0</v>
      </c>
      <c r="AE1637" s="18"/>
      <c r="AF1637" s="41">
        <f t="shared" ref="AF1637:AT1637" si="5393">AF1638</f>
        <v>50.25</v>
      </c>
      <c r="AG1637" s="41">
        <f t="shared" si="5393"/>
        <v>0</v>
      </c>
      <c r="AH1637" s="41">
        <f t="shared" si="5393"/>
        <v>0</v>
      </c>
      <c r="AI1637" s="41">
        <f t="shared" si="5393"/>
        <v>0</v>
      </c>
      <c r="AJ1637" s="41">
        <f t="shared" si="5393"/>
        <v>0</v>
      </c>
      <c r="AK1637" s="41">
        <f t="shared" si="5393"/>
        <v>0</v>
      </c>
      <c r="AL1637" s="41">
        <f t="shared" si="5393"/>
        <v>50</v>
      </c>
      <c r="AM1637" s="41">
        <f t="shared" si="5393"/>
        <v>0</v>
      </c>
      <c r="AN1637" s="41">
        <f t="shared" si="5393"/>
        <v>0</v>
      </c>
      <c r="AO1637" s="42">
        <f t="shared" si="5393"/>
        <v>50</v>
      </c>
      <c r="AP1637" s="42">
        <f t="shared" si="5393"/>
        <v>50.25</v>
      </c>
      <c r="AQ1637" s="42">
        <f t="shared" si="5393"/>
        <v>0</v>
      </c>
      <c r="AR1637" s="42">
        <f t="shared" si="5393"/>
        <v>0</v>
      </c>
      <c r="AS1637" s="42">
        <f t="shared" si="5393"/>
        <v>0</v>
      </c>
      <c r="AT1637" s="42">
        <f t="shared" si="5393"/>
        <v>0</v>
      </c>
      <c r="AU1637" s="42">
        <f t="shared" si="5236"/>
        <v>50.25</v>
      </c>
      <c r="AV1637" s="42">
        <f t="shared" si="5237"/>
        <v>-50.25</v>
      </c>
      <c r="AW1637" s="42">
        <f t="shared" si="5238"/>
        <v>0.25</v>
      </c>
      <c r="AX1637" s="42">
        <f t="shared" si="5239"/>
        <v>0</v>
      </c>
      <c r="AY1637" s="42">
        <f t="shared" si="5240"/>
        <v>0</v>
      </c>
      <c r="AZ1637" s="42">
        <f>AZ1638</f>
        <v>0</v>
      </c>
      <c r="BA1637" s="43">
        <f t="shared" si="5241"/>
        <v>99.50248756218906</v>
      </c>
      <c r="BB1637" s="20"/>
    </row>
    <row r="1638" spans="2:54" ht="31.2" x14ac:dyDescent="0.3">
      <c r="B1638" s="38" t="s">
        <v>574</v>
      </c>
      <c r="C1638" s="38" t="s">
        <v>42</v>
      </c>
      <c r="D1638" s="38" t="s">
        <v>44</v>
      </c>
      <c r="E1638" s="39" t="str">
        <f t="shared" si="5235"/>
        <v>0113</v>
      </c>
      <c r="F1638" s="16" t="s">
        <v>294</v>
      </c>
      <c r="G1638" s="38" t="s">
        <v>54</v>
      </c>
      <c r="H1638" s="40" t="s">
        <v>55</v>
      </c>
      <c r="I1638" s="18"/>
      <c r="J1638" s="18"/>
      <c r="K1638" s="18"/>
      <c r="L1638" s="18"/>
      <c r="M1638" s="18"/>
      <c r="N1638" s="18"/>
      <c r="O1638" s="18">
        <v>0</v>
      </c>
      <c r="P1638" s="18">
        <v>0</v>
      </c>
      <c r="Q1638" s="18">
        <v>0</v>
      </c>
      <c r="R1638" s="18">
        <v>0</v>
      </c>
      <c r="S1638" s="18">
        <v>0</v>
      </c>
      <c r="T1638" s="18">
        <f t="shared" si="5209"/>
        <v>0</v>
      </c>
      <c r="U1638" s="18"/>
      <c r="V1638" s="18"/>
      <c r="W1638" s="18"/>
      <c r="X1638" s="18"/>
      <c r="Y1638" s="18"/>
      <c r="Z1638" s="18">
        <v>0.25</v>
      </c>
      <c r="AA1638" s="18"/>
      <c r="AB1638" s="18"/>
      <c r="AC1638" s="18"/>
      <c r="AD1638" s="18"/>
      <c r="AE1638" s="18"/>
      <c r="AF1638" s="41">
        <v>50.25</v>
      </c>
      <c r="AG1638" s="41"/>
      <c r="AH1638" s="41">
        <v>0</v>
      </c>
      <c r="AI1638" s="41">
        <v>0</v>
      </c>
      <c r="AJ1638" s="41">
        <v>0</v>
      </c>
      <c r="AK1638" s="41">
        <v>0</v>
      </c>
      <c r="AL1638" s="41">
        <v>50</v>
      </c>
      <c r="AM1638" s="41">
        <v>0</v>
      </c>
      <c r="AN1638" s="41">
        <v>0</v>
      </c>
      <c r="AO1638" s="14">
        <v>50</v>
      </c>
      <c r="AP1638" s="42">
        <v>50.25</v>
      </c>
      <c r="AQ1638" s="42">
        <v>0</v>
      </c>
      <c r="AR1638" s="42">
        <v>0</v>
      </c>
      <c r="AS1638" s="42">
        <v>0</v>
      </c>
      <c r="AT1638" s="42">
        <v>0</v>
      </c>
      <c r="AU1638" s="42">
        <f t="shared" si="5236"/>
        <v>50.25</v>
      </c>
      <c r="AV1638" s="42">
        <f t="shared" si="5237"/>
        <v>-50.25</v>
      </c>
      <c r="AW1638" s="42">
        <f t="shared" si="5238"/>
        <v>0.25</v>
      </c>
      <c r="AX1638" s="42">
        <f t="shared" si="5239"/>
        <v>0</v>
      </c>
      <c r="AY1638" s="42">
        <f t="shared" si="5240"/>
        <v>0</v>
      </c>
      <c r="AZ1638" s="42"/>
      <c r="BA1638" s="43">
        <f t="shared" si="5241"/>
        <v>99.50248756218906</v>
      </c>
      <c r="BB1638" s="44"/>
    </row>
    <row r="1639" spans="2:54" ht="46.8" x14ac:dyDescent="0.3">
      <c r="B1639" s="38" t="s">
        <v>574</v>
      </c>
      <c r="C1639" s="38" t="s">
        <v>42</v>
      </c>
      <c r="D1639" s="38" t="s">
        <v>44</v>
      </c>
      <c r="E1639" s="39" t="str">
        <f t="shared" si="5235"/>
        <v>0113</v>
      </c>
      <c r="F1639" s="16" t="s">
        <v>78</v>
      </c>
      <c r="G1639" s="39"/>
      <c r="H1639" s="40" t="s">
        <v>79</v>
      </c>
      <c r="I1639" s="18"/>
      <c r="J1639" s="18"/>
      <c r="K1639" s="18"/>
      <c r="L1639" s="18"/>
      <c r="M1639" s="18"/>
      <c r="N1639" s="18"/>
      <c r="O1639" s="18">
        <f t="shared" ref="O1639:O1641" si="5394">O1640</f>
        <v>0</v>
      </c>
      <c r="P1639" s="18">
        <f t="shared" ref="P1639:P1641" si="5395">P1640</f>
        <v>0</v>
      </c>
      <c r="Q1639" s="18">
        <f t="shared" ref="Q1639:Q1641" si="5396">Q1640</f>
        <v>0</v>
      </c>
      <c r="R1639" s="18">
        <f t="shared" ref="R1639:R1641" si="5397">R1640</f>
        <v>0</v>
      </c>
      <c r="S1639" s="18"/>
      <c r="T1639" s="18">
        <f t="shared" si="5209"/>
        <v>0</v>
      </c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41">
        <f t="shared" ref="AF1639:AF1641" si="5398">AF1640</f>
        <v>698.15</v>
      </c>
      <c r="AG1639" s="41">
        <f t="shared" ref="AG1639:AG1641" si="5399">AG1640</f>
        <v>0</v>
      </c>
      <c r="AH1639" s="41">
        <f t="shared" ref="AH1639:AH1641" si="5400">AH1640</f>
        <v>0</v>
      </c>
      <c r="AI1639" s="41">
        <f t="shared" ref="AI1639:AI1641" si="5401">AI1640</f>
        <v>0</v>
      </c>
      <c r="AJ1639" s="41">
        <f t="shared" ref="AJ1639:AJ1641" si="5402">AJ1640</f>
        <v>0</v>
      </c>
      <c r="AK1639" s="41">
        <f t="shared" ref="AK1639:AK1641" si="5403">AK1640</f>
        <v>0</v>
      </c>
      <c r="AL1639" s="41">
        <f t="shared" ref="AL1639:AL1641" si="5404">AL1640</f>
        <v>698.15</v>
      </c>
      <c r="AM1639" s="41">
        <f t="shared" ref="AM1639:AM1641" si="5405">AM1640</f>
        <v>0</v>
      </c>
      <c r="AN1639" s="41">
        <f t="shared" ref="AN1639:AN1641" si="5406">AN1640</f>
        <v>0</v>
      </c>
      <c r="AO1639" s="42">
        <f t="shared" ref="AO1639:AO1641" si="5407">AO1640</f>
        <v>37</v>
      </c>
      <c r="AP1639" s="42">
        <f t="shared" ref="AP1639:AP1641" si="5408">AP1640</f>
        <v>217.15</v>
      </c>
      <c r="AQ1639" s="42">
        <f t="shared" ref="AQ1639:AQ1641" si="5409">AQ1640</f>
        <v>0</v>
      </c>
      <c r="AR1639" s="42">
        <f t="shared" ref="AR1639:AR1641" si="5410">AR1640</f>
        <v>0</v>
      </c>
      <c r="AS1639" s="42">
        <f t="shared" ref="AS1639:AS1641" si="5411">AS1640</f>
        <v>0</v>
      </c>
      <c r="AT1639" s="42">
        <f t="shared" ref="AT1639:AT1641" si="5412">AT1640</f>
        <v>0</v>
      </c>
      <c r="AU1639" s="42">
        <f t="shared" si="5236"/>
        <v>217.15</v>
      </c>
      <c r="AV1639" s="42">
        <f t="shared" si="5237"/>
        <v>-217.15</v>
      </c>
      <c r="AW1639" s="42"/>
      <c r="AX1639" s="42"/>
      <c r="AY1639" s="42"/>
      <c r="AZ1639" s="42"/>
      <c r="BA1639" s="43">
        <f t="shared" si="5241"/>
        <v>100</v>
      </c>
      <c r="BB1639" s="44"/>
    </row>
    <row r="1640" spans="2:54" ht="31.2" x14ac:dyDescent="0.3">
      <c r="B1640" s="38" t="s">
        <v>574</v>
      </c>
      <c r="C1640" s="38" t="s">
        <v>42</v>
      </c>
      <c r="D1640" s="38" t="s">
        <v>44</v>
      </c>
      <c r="E1640" s="39" t="str">
        <f t="shared" si="5235"/>
        <v>0113</v>
      </c>
      <c r="F1640" s="16" t="s">
        <v>80</v>
      </c>
      <c r="G1640" s="39"/>
      <c r="H1640" s="40" t="s">
        <v>81</v>
      </c>
      <c r="I1640" s="18"/>
      <c r="J1640" s="18"/>
      <c r="K1640" s="18"/>
      <c r="L1640" s="18"/>
      <c r="M1640" s="18"/>
      <c r="N1640" s="18"/>
      <c r="O1640" s="18">
        <f t="shared" si="5394"/>
        <v>0</v>
      </c>
      <c r="P1640" s="18">
        <f t="shared" si="5395"/>
        <v>0</v>
      </c>
      <c r="Q1640" s="18">
        <f t="shared" si="5396"/>
        <v>0</v>
      </c>
      <c r="R1640" s="18">
        <f t="shared" si="5397"/>
        <v>0</v>
      </c>
      <c r="S1640" s="18"/>
      <c r="T1640" s="18">
        <f t="shared" ref="T1640:T1703" si="5413">I1640+L1640+S1640+R1640+Q1640+P1640+O1640</f>
        <v>0</v>
      </c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41">
        <f t="shared" si="5398"/>
        <v>698.15</v>
      </c>
      <c r="AG1640" s="41">
        <f t="shared" si="5399"/>
        <v>0</v>
      </c>
      <c r="AH1640" s="41">
        <f t="shared" si="5400"/>
        <v>0</v>
      </c>
      <c r="AI1640" s="41">
        <f t="shared" si="5401"/>
        <v>0</v>
      </c>
      <c r="AJ1640" s="41">
        <f t="shared" si="5402"/>
        <v>0</v>
      </c>
      <c r="AK1640" s="41">
        <f t="shared" si="5403"/>
        <v>0</v>
      </c>
      <c r="AL1640" s="41">
        <f t="shared" si="5404"/>
        <v>698.15</v>
      </c>
      <c r="AM1640" s="41">
        <f t="shared" si="5405"/>
        <v>0</v>
      </c>
      <c r="AN1640" s="41">
        <f t="shared" si="5406"/>
        <v>0</v>
      </c>
      <c r="AO1640" s="14">
        <f t="shared" si="5407"/>
        <v>37</v>
      </c>
      <c r="AP1640" s="42">
        <f t="shared" si="5408"/>
        <v>217.15</v>
      </c>
      <c r="AQ1640" s="42">
        <f t="shared" si="5409"/>
        <v>0</v>
      </c>
      <c r="AR1640" s="42">
        <f t="shared" si="5410"/>
        <v>0</v>
      </c>
      <c r="AS1640" s="42">
        <f t="shared" si="5411"/>
        <v>0</v>
      </c>
      <c r="AT1640" s="42">
        <f t="shared" si="5412"/>
        <v>0</v>
      </c>
      <c r="AU1640" s="42">
        <f t="shared" si="5236"/>
        <v>217.15</v>
      </c>
      <c r="AV1640" s="42">
        <f t="shared" si="5237"/>
        <v>-217.15</v>
      </c>
      <c r="AW1640" s="42"/>
      <c r="AX1640" s="42"/>
      <c r="AY1640" s="42"/>
      <c r="AZ1640" s="42"/>
      <c r="BA1640" s="43">
        <f t="shared" si="5241"/>
        <v>100</v>
      </c>
      <c r="BB1640" s="44"/>
    </row>
    <row r="1641" spans="2:54" ht="31.2" x14ac:dyDescent="0.3">
      <c r="B1641" s="38" t="s">
        <v>574</v>
      </c>
      <c r="C1641" s="38" t="s">
        <v>42</v>
      </c>
      <c r="D1641" s="38" t="s">
        <v>44</v>
      </c>
      <c r="E1641" s="39" t="str">
        <f t="shared" si="5235"/>
        <v>0113</v>
      </c>
      <c r="F1641" s="16" t="s">
        <v>82</v>
      </c>
      <c r="G1641" s="39"/>
      <c r="H1641" s="40" t="s">
        <v>83</v>
      </c>
      <c r="I1641" s="18"/>
      <c r="J1641" s="18"/>
      <c r="K1641" s="18"/>
      <c r="L1641" s="18"/>
      <c r="M1641" s="18"/>
      <c r="N1641" s="18"/>
      <c r="O1641" s="18">
        <f t="shared" si="5394"/>
        <v>0</v>
      </c>
      <c r="P1641" s="18">
        <f t="shared" si="5395"/>
        <v>0</v>
      </c>
      <c r="Q1641" s="18">
        <f t="shared" si="5396"/>
        <v>0</v>
      </c>
      <c r="R1641" s="18">
        <f t="shared" si="5397"/>
        <v>0</v>
      </c>
      <c r="S1641" s="18"/>
      <c r="T1641" s="18">
        <f t="shared" si="5413"/>
        <v>0</v>
      </c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41">
        <f t="shared" si="5398"/>
        <v>698.15</v>
      </c>
      <c r="AG1641" s="41">
        <f t="shared" si="5399"/>
        <v>0</v>
      </c>
      <c r="AH1641" s="41">
        <f t="shared" si="5400"/>
        <v>0</v>
      </c>
      <c r="AI1641" s="41">
        <f t="shared" si="5401"/>
        <v>0</v>
      </c>
      <c r="AJ1641" s="41">
        <f t="shared" si="5402"/>
        <v>0</v>
      </c>
      <c r="AK1641" s="41">
        <f t="shared" si="5403"/>
        <v>0</v>
      </c>
      <c r="AL1641" s="41">
        <f t="shared" si="5404"/>
        <v>698.15</v>
      </c>
      <c r="AM1641" s="41">
        <f t="shared" si="5405"/>
        <v>0</v>
      </c>
      <c r="AN1641" s="41">
        <f t="shared" si="5406"/>
        <v>0</v>
      </c>
      <c r="AO1641" s="42">
        <f t="shared" si="5407"/>
        <v>37</v>
      </c>
      <c r="AP1641" s="42">
        <f t="shared" si="5408"/>
        <v>217.15</v>
      </c>
      <c r="AQ1641" s="42">
        <f t="shared" si="5409"/>
        <v>0</v>
      </c>
      <c r="AR1641" s="42">
        <f t="shared" si="5410"/>
        <v>0</v>
      </c>
      <c r="AS1641" s="42">
        <f t="shared" si="5411"/>
        <v>0</v>
      </c>
      <c r="AT1641" s="42">
        <f t="shared" si="5412"/>
        <v>0</v>
      </c>
      <c r="AU1641" s="42">
        <f t="shared" si="5236"/>
        <v>217.15</v>
      </c>
      <c r="AV1641" s="42">
        <f t="shared" si="5237"/>
        <v>-217.15</v>
      </c>
      <c r="AW1641" s="42"/>
      <c r="AX1641" s="42"/>
      <c r="AY1641" s="42"/>
      <c r="AZ1641" s="42"/>
      <c r="BA1641" s="43">
        <f t="shared" si="5241"/>
        <v>100</v>
      </c>
      <c r="BB1641" s="44"/>
    </row>
    <row r="1642" spans="2:54" x14ac:dyDescent="0.3">
      <c r="B1642" s="38" t="s">
        <v>574</v>
      </c>
      <c r="C1642" s="38" t="s">
        <v>42</v>
      </c>
      <c r="D1642" s="38" t="s">
        <v>44</v>
      </c>
      <c r="E1642" s="39" t="str">
        <f t="shared" ref="E1642:E1705" si="5414">CONCATENATE(C1642,D1642)</f>
        <v>0113</v>
      </c>
      <c r="F1642" s="16" t="s">
        <v>82</v>
      </c>
      <c r="G1642" s="38" t="s">
        <v>56</v>
      </c>
      <c r="H1642" s="40" t="s">
        <v>57</v>
      </c>
      <c r="I1642" s="18"/>
      <c r="J1642" s="18"/>
      <c r="K1642" s="18"/>
      <c r="L1642" s="18"/>
      <c r="M1642" s="18"/>
      <c r="N1642" s="18"/>
      <c r="O1642" s="18">
        <v>0</v>
      </c>
      <c r="P1642" s="18">
        <v>0</v>
      </c>
      <c r="Q1642" s="18">
        <v>0</v>
      </c>
      <c r="R1642" s="18">
        <v>0</v>
      </c>
      <c r="S1642" s="18"/>
      <c r="T1642" s="18">
        <f t="shared" si="5413"/>
        <v>0</v>
      </c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41">
        <v>698.15</v>
      </c>
      <c r="AG1642" s="41"/>
      <c r="AH1642" s="41">
        <v>0</v>
      </c>
      <c r="AI1642" s="41">
        <v>0</v>
      </c>
      <c r="AJ1642" s="41">
        <v>0</v>
      </c>
      <c r="AK1642" s="41">
        <v>0</v>
      </c>
      <c r="AL1642" s="41">
        <v>698.15</v>
      </c>
      <c r="AM1642" s="41">
        <v>0</v>
      </c>
      <c r="AN1642" s="41">
        <v>0</v>
      </c>
      <c r="AO1642" s="14">
        <v>37</v>
      </c>
      <c r="AP1642" s="42">
        <v>217.15</v>
      </c>
      <c r="AQ1642" s="42">
        <v>0</v>
      </c>
      <c r="AR1642" s="42">
        <v>0</v>
      </c>
      <c r="AS1642" s="42">
        <v>0</v>
      </c>
      <c r="AT1642" s="42">
        <v>0</v>
      </c>
      <c r="AU1642" s="42">
        <f t="shared" ref="AU1642:AU1705" si="5415">AP1642+AS1642+AT1642+AR1642+AQ1642</f>
        <v>217.15</v>
      </c>
      <c r="AV1642" s="42">
        <f t="shared" ref="AV1642:AV1705" si="5416">T1642-AU1642</f>
        <v>-217.15</v>
      </c>
      <c r="AW1642" s="42"/>
      <c r="AX1642" s="42"/>
      <c r="AY1642" s="42"/>
      <c r="AZ1642" s="42"/>
      <c r="BA1642" s="43">
        <f t="shared" ref="BA1642:BA1705" si="5417">AL1642/AF1642*100</f>
        <v>100</v>
      </c>
      <c r="BB1642" s="44"/>
    </row>
    <row r="1643" spans="2:54" s="21" customFormat="1" ht="31.2" x14ac:dyDescent="0.3">
      <c r="B1643" s="22" t="s">
        <v>574</v>
      </c>
      <c r="C1643" s="22" t="s">
        <v>94</v>
      </c>
      <c r="D1643" s="22"/>
      <c r="E1643" s="23" t="str">
        <f t="shared" si="5414"/>
        <v>03</v>
      </c>
      <c r="F1643" s="22"/>
      <c r="G1643" s="23"/>
      <c r="H1643" s="24" t="s">
        <v>171</v>
      </c>
      <c r="I1643" s="25">
        <f t="shared" ref="I1643:S1643" si="5418">I1644+I1653</f>
        <v>5128.2999999999993</v>
      </c>
      <c r="J1643" s="25">
        <f t="shared" si="5418"/>
        <v>5219.5</v>
      </c>
      <c r="K1643" s="25">
        <f t="shared" si="5418"/>
        <v>5219.5</v>
      </c>
      <c r="L1643" s="25">
        <f t="shared" si="5418"/>
        <v>0</v>
      </c>
      <c r="M1643" s="25">
        <f t="shared" si="5418"/>
        <v>0</v>
      </c>
      <c r="N1643" s="25">
        <f t="shared" si="5418"/>
        <v>0</v>
      </c>
      <c r="O1643" s="25">
        <f t="shared" si="5418"/>
        <v>0</v>
      </c>
      <c r="P1643" s="25">
        <f t="shared" si="5418"/>
        <v>0</v>
      </c>
      <c r="Q1643" s="25">
        <f t="shared" si="5418"/>
        <v>0</v>
      </c>
      <c r="R1643" s="25">
        <f t="shared" si="5418"/>
        <v>-921.10400000000004</v>
      </c>
      <c r="S1643" s="25">
        <f t="shared" si="5418"/>
        <v>0</v>
      </c>
      <c r="T1643" s="25">
        <f t="shared" si="5413"/>
        <v>4207.195999999999</v>
      </c>
      <c r="U1643" s="25">
        <f t="shared" si="5259"/>
        <v>5219.5</v>
      </c>
      <c r="V1643" s="25">
        <f t="shared" si="5260"/>
        <v>5219.5</v>
      </c>
      <c r="W1643" s="25">
        <f t="shared" ref="W1643:AT1643" si="5419">W1644+W1653</f>
        <v>0</v>
      </c>
      <c r="X1643" s="25">
        <f t="shared" si="5419"/>
        <v>0</v>
      </c>
      <c r="Y1643" s="25">
        <f t="shared" si="5419"/>
        <v>0</v>
      </c>
      <c r="Z1643" s="25">
        <f t="shared" si="5419"/>
        <v>0</v>
      </c>
      <c r="AA1643" s="25">
        <f t="shared" si="5419"/>
        <v>0</v>
      </c>
      <c r="AB1643" s="25">
        <f t="shared" si="5419"/>
        <v>0</v>
      </c>
      <c r="AC1643" s="25">
        <f t="shared" si="5419"/>
        <v>0</v>
      </c>
      <c r="AD1643" s="25">
        <f t="shared" si="5419"/>
        <v>0</v>
      </c>
      <c r="AE1643" s="25">
        <f t="shared" si="5419"/>
        <v>0</v>
      </c>
      <c r="AF1643" s="26">
        <f t="shared" si="5419"/>
        <v>2412.665</v>
      </c>
      <c r="AG1643" s="26">
        <f t="shared" si="5419"/>
        <v>0</v>
      </c>
      <c r="AH1643" s="26">
        <f t="shared" si="5419"/>
        <v>1650.7659999999998</v>
      </c>
      <c r="AI1643" s="26">
        <f t="shared" si="5419"/>
        <v>0</v>
      </c>
      <c r="AJ1643" s="26">
        <f t="shared" si="5419"/>
        <v>0</v>
      </c>
      <c r="AK1643" s="26">
        <f t="shared" si="5419"/>
        <v>0</v>
      </c>
      <c r="AL1643" s="26">
        <f t="shared" si="5419"/>
        <v>2412.6647699999999</v>
      </c>
      <c r="AM1643" s="26">
        <f t="shared" si="5419"/>
        <v>1650.7659999999998</v>
      </c>
      <c r="AN1643" s="26">
        <f t="shared" si="5419"/>
        <v>0</v>
      </c>
      <c r="AO1643" s="27">
        <f t="shared" si="5419"/>
        <v>1582.9282000000001</v>
      </c>
      <c r="AP1643" s="27">
        <f t="shared" si="5419"/>
        <v>2409.4090000000001</v>
      </c>
      <c r="AQ1643" s="27">
        <f t="shared" si="5419"/>
        <v>0</v>
      </c>
      <c r="AR1643" s="27">
        <f t="shared" si="5419"/>
        <v>0</v>
      </c>
      <c r="AS1643" s="27">
        <f t="shared" si="5419"/>
        <v>0</v>
      </c>
      <c r="AT1643" s="27">
        <f t="shared" si="5419"/>
        <v>0</v>
      </c>
      <c r="AU1643" s="27">
        <f t="shared" si="5415"/>
        <v>2409.4090000000001</v>
      </c>
      <c r="AV1643" s="27">
        <f t="shared" si="5416"/>
        <v>1797.7869999999989</v>
      </c>
      <c r="AW1643" s="27">
        <f t="shared" ref="AW1643:AW1705" si="5420">T1643+W1643+X1643+Y1643+Z1643</f>
        <v>4207.195999999999</v>
      </c>
      <c r="AX1643" s="27">
        <f t="shared" ref="AX1643:AX1705" si="5421">U1643+AA1643+AB1643</f>
        <v>5219.5</v>
      </c>
      <c r="AY1643" s="27">
        <f t="shared" ref="AY1643:AY1705" si="5422">V1643+AC1643+AE1643+AD1643</f>
        <v>5219.5</v>
      </c>
      <c r="AZ1643" s="27">
        <f>AZ1644+AZ1653</f>
        <v>0</v>
      </c>
      <c r="BA1643" s="28">
        <f t="shared" si="5417"/>
        <v>99.999990466973244</v>
      </c>
      <c r="BB1643" s="20"/>
    </row>
    <row r="1644" spans="2:54" s="30" customFormat="1" ht="46.8" x14ac:dyDescent="0.3">
      <c r="B1644" s="31" t="s">
        <v>574</v>
      </c>
      <c r="C1644" s="31" t="s">
        <v>94</v>
      </c>
      <c r="D1644" s="31" t="s">
        <v>339</v>
      </c>
      <c r="E1644" s="29" t="str">
        <f t="shared" si="5414"/>
        <v>0310</v>
      </c>
      <c r="F1644" s="31"/>
      <c r="G1644" s="29"/>
      <c r="H1644" s="32" t="s">
        <v>500</v>
      </c>
      <c r="I1644" s="33">
        <f t="shared" ref="I1644:I1646" si="5423">I1645</f>
        <v>3648.7999999999997</v>
      </c>
      <c r="J1644" s="33">
        <f t="shared" ref="J1644:J1646" si="5424">J1645</f>
        <v>3648.7999999999997</v>
      </c>
      <c r="K1644" s="33">
        <f t="shared" ref="K1644:K1646" si="5425">K1645</f>
        <v>3648.7999999999997</v>
      </c>
      <c r="L1644" s="33">
        <f t="shared" ref="L1644:L1646" si="5426">L1645</f>
        <v>0</v>
      </c>
      <c r="M1644" s="33">
        <f t="shared" ref="M1644:M1646" si="5427">M1645</f>
        <v>0</v>
      </c>
      <c r="N1644" s="33">
        <f t="shared" ref="N1644:N1646" si="5428">N1645</f>
        <v>0</v>
      </c>
      <c r="O1644" s="33">
        <f t="shared" ref="O1644:O1646" si="5429">O1645</f>
        <v>0</v>
      </c>
      <c r="P1644" s="33">
        <f t="shared" ref="P1644:P1646" si="5430">P1645</f>
        <v>0</v>
      </c>
      <c r="Q1644" s="33">
        <f t="shared" ref="Q1644:Q1646" si="5431">Q1645</f>
        <v>0</v>
      </c>
      <c r="R1644" s="33">
        <f t="shared" ref="R1644:R1646" si="5432">R1645</f>
        <v>-921.10400000000004</v>
      </c>
      <c r="S1644" s="33">
        <f t="shared" ref="S1644:S1646" si="5433">S1645</f>
        <v>0</v>
      </c>
      <c r="T1644" s="33">
        <f t="shared" si="5413"/>
        <v>2727.6959999999999</v>
      </c>
      <c r="U1644" s="33">
        <f t="shared" si="5259"/>
        <v>3648.7999999999997</v>
      </c>
      <c r="V1644" s="33">
        <f t="shared" si="5260"/>
        <v>3648.7999999999997</v>
      </c>
      <c r="W1644" s="33">
        <f t="shared" ref="W1644:W1646" si="5434">W1645</f>
        <v>0</v>
      </c>
      <c r="X1644" s="33">
        <f t="shared" ref="X1644:X1646" si="5435">X1645</f>
        <v>0</v>
      </c>
      <c r="Y1644" s="33">
        <f t="shared" ref="Y1644:Y1646" si="5436">Y1645</f>
        <v>0</v>
      </c>
      <c r="Z1644" s="33">
        <f t="shared" ref="Z1644:Z1646" si="5437">Z1645</f>
        <v>0</v>
      </c>
      <c r="AA1644" s="33">
        <f t="shared" ref="AA1644:AA1646" si="5438">AA1645</f>
        <v>0</v>
      </c>
      <c r="AB1644" s="33">
        <f t="shared" ref="AB1644:AB1646" si="5439">AB1645</f>
        <v>0</v>
      </c>
      <c r="AC1644" s="33">
        <f t="shared" ref="AC1644:AC1646" si="5440">AC1645</f>
        <v>0</v>
      </c>
      <c r="AD1644" s="33">
        <f t="shared" ref="AD1644:AD1646" si="5441">AD1645</f>
        <v>0</v>
      </c>
      <c r="AE1644" s="33">
        <f t="shared" ref="AE1644:AE1646" si="5442">AE1645</f>
        <v>0</v>
      </c>
      <c r="AF1644" s="34">
        <f t="shared" ref="AF1644:AF1646" si="5443">AF1645</f>
        <v>761.899</v>
      </c>
      <c r="AG1644" s="34">
        <f t="shared" ref="AG1644:AG1646" si="5444">AG1645</f>
        <v>0</v>
      </c>
      <c r="AH1644" s="34">
        <f t="shared" ref="AH1644:AH1646" si="5445">AH1645</f>
        <v>0</v>
      </c>
      <c r="AI1644" s="34">
        <f t="shared" ref="AI1644:AI1646" si="5446">AI1645</f>
        <v>0</v>
      </c>
      <c r="AJ1644" s="34">
        <f t="shared" ref="AJ1644:AJ1646" si="5447">AJ1645</f>
        <v>0</v>
      </c>
      <c r="AK1644" s="34">
        <f t="shared" ref="AK1644:AK1646" si="5448">AK1645</f>
        <v>0</v>
      </c>
      <c r="AL1644" s="34">
        <f t="shared" ref="AL1644:AL1646" si="5449">AL1645</f>
        <v>761.89877000000001</v>
      </c>
      <c r="AM1644" s="34">
        <f t="shared" ref="AM1644:AM1646" si="5450">AM1645</f>
        <v>0</v>
      </c>
      <c r="AN1644" s="34">
        <f t="shared" ref="AN1644:AN1646" si="5451">AN1645</f>
        <v>0</v>
      </c>
      <c r="AO1644" s="35">
        <f t="shared" ref="AO1644:AO1646" si="5452">AO1645</f>
        <v>643.6807500000001</v>
      </c>
      <c r="AP1644" s="36">
        <f t="shared" ref="AP1644:AP1646" si="5453">AP1645</f>
        <v>758.64300000000003</v>
      </c>
      <c r="AQ1644" s="36">
        <f t="shared" ref="AQ1644:AQ1646" si="5454">AQ1645</f>
        <v>0</v>
      </c>
      <c r="AR1644" s="36">
        <f t="shared" ref="AR1644:AR1646" si="5455">AR1645</f>
        <v>0</v>
      </c>
      <c r="AS1644" s="36">
        <f t="shared" ref="AS1644:AS1646" si="5456">AS1645</f>
        <v>0</v>
      </c>
      <c r="AT1644" s="36">
        <f t="shared" ref="AT1644:AT1646" si="5457">AT1645</f>
        <v>0</v>
      </c>
      <c r="AU1644" s="36">
        <f t="shared" si="5415"/>
        <v>758.64300000000003</v>
      </c>
      <c r="AV1644" s="36">
        <f t="shared" si="5416"/>
        <v>1969.0529999999999</v>
      </c>
      <c r="AW1644" s="36">
        <f t="shared" si="5420"/>
        <v>2727.6959999999999</v>
      </c>
      <c r="AX1644" s="36">
        <f t="shared" si="5421"/>
        <v>3648.7999999999997</v>
      </c>
      <c r="AY1644" s="36">
        <f t="shared" si="5422"/>
        <v>3648.7999999999997</v>
      </c>
      <c r="AZ1644" s="36">
        <f t="shared" ref="AZ1644:AZ1646" si="5458">AZ1645</f>
        <v>0</v>
      </c>
      <c r="BA1644" s="37">
        <f t="shared" si="5417"/>
        <v>99.999969812271701</v>
      </c>
      <c r="BB1644" s="20"/>
    </row>
    <row r="1645" spans="2:54" x14ac:dyDescent="0.3">
      <c r="B1645" s="38" t="s">
        <v>574</v>
      </c>
      <c r="C1645" s="38" t="s">
        <v>94</v>
      </c>
      <c r="D1645" s="38" t="s">
        <v>339</v>
      </c>
      <c r="E1645" s="39" t="str">
        <f t="shared" si="5414"/>
        <v>0310</v>
      </c>
      <c r="F1645" s="38" t="s">
        <v>273</v>
      </c>
      <c r="G1645" s="39"/>
      <c r="H1645" s="40" t="s">
        <v>274</v>
      </c>
      <c r="I1645" s="18">
        <f t="shared" si="5423"/>
        <v>3648.7999999999997</v>
      </c>
      <c r="J1645" s="18">
        <f t="shared" si="5424"/>
        <v>3648.7999999999997</v>
      </c>
      <c r="K1645" s="18">
        <f t="shared" si="5425"/>
        <v>3648.7999999999997</v>
      </c>
      <c r="L1645" s="18">
        <f t="shared" si="5426"/>
        <v>0</v>
      </c>
      <c r="M1645" s="18">
        <f t="shared" si="5427"/>
        <v>0</v>
      </c>
      <c r="N1645" s="18">
        <f t="shared" si="5428"/>
        <v>0</v>
      </c>
      <c r="O1645" s="18">
        <f t="shared" si="5429"/>
        <v>0</v>
      </c>
      <c r="P1645" s="18">
        <f t="shared" si="5430"/>
        <v>0</v>
      </c>
      <c r="Q1645" s="18">
        <f t="shared" si="5431"/>
        <v>0</v>
      </c>
      <c r="R1645" s="18">
        <f t="shared" si="5432"/>
        <v>-921.10400000000004</v>
      </c>
      <c r="S1645" s="18">
        <f t="shared" si="5433"/>
        <v>0</v>
      </c>
      <c r="T1645" s="18">
        <f t="shared" si="5413"/>
        <v>2727.6959999999999</v>
      </c>
      <c r="U1645" s="18">
        <f t="shared" si="5259"/>
        <v>3648.7999999999997</v>
      </c>
      <c r="V1645" s="18">
        <f t="shared" si="5260"/>
        <v>3648.7999999999997</v>
      </c>
      <c r="W1645" s="18">
        <f t="shared" si="5434"/>
        <v>0</v>
      </c>
      <c r="X1645" s="18">
        <f t="shared" si="5435"/>
        <v>0</v>
      </c>
      <c r="Y1645" s="18">
        <f t="shared" si="5436"/>
        <v>0</v>
      </c>
      <c r="Z1645" s="18">
        <f t="shared" si="5437"/>
        <v>0</v>
      </c>
      <c r="AA1645" s="18">
        <f t="shared" si="5438"/>
        <v>0</v>
      </c>
      <c r="AB1645" s="18">
        <f t="shared" si="5439"/>
        <v>0</v>
      </c>
      <c r="AC1645" s="18">
        <f t="shared" si="5440"/>
        <v>0</v>
      </c>
      <c r="AD1645" s="18">
        <f t="shared" si="5441"/>
        <v>0</v>
      </c>
      <c r="AE1645" s="18">
        <f t="shared" si="5442"/>
        <v>0</v>
      </c>
      <c r="AF1645" s="41">
        <f t="shared" si="5443"/>
        <v>761.899</v>
      </c>
      <c r="AG1645" s="41">
        <f t="shared" si="5444"/>
        <v>0</v>
      </c>
      <c r="AH1645" s="41">
        <f t="shared" si="5445"/>
        <v>0</v>
      </c>
      <c r="AI1645" s="41">
        <f t="shared" si="5446"/>
        <v>0</v>
      </c>
      <c r="AJ1645" s="41">
        <f t="shared" si="5447"/>
        <v>0</v>
      </c>
      <c r="AK1645" s="41">
        <f t="shared" si="5448"/>
        <v>0</v>
      </c>
      <c r="AL1645" s="41">
        <f t="shared" si="5449"/>
        <v>761.89877000000001</v>
      </c>
      <c r="AM1645" s="41">
        <f t="shared" si="5450"/>
        <v>0</v>
      </c>
      <c r="AN1645" s="41">
        <f t="shared" si="5451"/>
        <v>0</v>
      </c>
      <c r="AO1645" s="42">
        <f t="shared" si="5452"/>
        <v>643.6807500000001</v>
      </c>
      <c r="AP1645" s="42">
        <f t="shared" si="5453"/>
        <v>758.64300000000003</v>
      </c>
      <c r="AQ1645" s="42">
        <f t="shared" si="5454"/>
        <v>0</v>
      </c>
      <c r="AR1645" s="42">
        <f t="shared" si="5455"/>
        <v>0</v>
      </c>
      <c r="AS1645" s="42">
        <f t="shared" si="5456"/>
        <v>0</v>
      </c>
      <c r="AT1645" s="42">
        <f t="shared" si="5457"/>
        <v>0</v>
      </c>
      <c r="AU1645" s="42">
        <f t="shared" si="5415"/>
        <v>758.64300000000003</v>
      </c>
      <c r="AV1645" s="42">
        <f t="shared" si="5416"/>
        <v>1969.0529999999999</v>
      </c>
      <c r="AW1645" s="42">
        <f t="shared" si="5420"/>
        <v>2727.6959999999999</v>
      </c>
      <c r="AX1645" s="42">
        <f t="shared" si="5421"/>
        <v>3648.7999999999997</v>
      </c>
      <c r="AY1645" s="42">
        <f t="shared" si="5422"/>
        <v>3648.7999999999997</v>
      </c>
      <c r="AZ1645" s="42">
        <f t="shared" si="5458"/>
        <v>0</v>
      </c>
      <c r="BA1645" s="43">
        <f t="shared" si="5417"/>
        <v>99.999969812271701</v>
      </c>
      <c r="BB1645" s="20"/>
    </row>
    <row r="1646" spans="2:54" x14ac:dyDescent="0.3">
      <c r="B1646" s="38" t="s">
        <v>574</v>
      </c>
      <c r="C1646" s="38" t="s">
        <v>94</v>
      </c>
      <c r="D1646" s="38" t="s">
        <v>339</v>
      </c>
      <c r="E1646" s="39" t="str">
        <f t="shared" si="5414"/>
        <v>0310</v>
      </c>
      <c r="F1646" s="38" t="s">
        <v>275</v>
      </c>
      <c r="G1646" s="39"/>
      <c r="H1646" s="40" t="s">
        <v>49</v>
      </c>
      <c r="I1646" s="18">
        <f t="shared" si="5423"/>
        <v>3648.7999999999997</v>
      </c>
      <c r="J1646" s="18">
        <f t="shared" si="5424"/>
        <v>3648.7999999999997</v>
      </c>
      <c r="K1646" s="18">
        <f t="shared" si="5425"/>
        <v>3648.7999999999997</v>
      </c>
      <c r="L1646" s="18">
        <f t="shared" si="5426"/>
        <v>0</v>
      </c>
      <c r="M1646" s="18">
        <f t="shared" si="5427"/>
        <v>0</v>
      </c>
      <c r="N1646" s="18">
        <f t="shared" si="5428"/>
        <v>0</v>
      </c>
      <c r="O1646" s="18">
        <f t="shared" si="5429"/>
        <v>0</v>
      </c>
      <c r="P1646" s="18">
        <f t="shared" si="5430"/>
        <v>0</v>
      </c>
      <c r="Q1646" s="18">
        <f t="shared" si="5431"/>
        <v>0</v>
      </c>
      <c r="R1646" s="18">
        <f t="shared" si="5432"/>
        <v>-921.10400000000004</v>
      </c>
      <c r="S1646" s="18">
        <f t="shared" si="5433"/>
        <v>0</v>
      </c>
      <c r="T1646" s="18">
        <f t="shared" si="5413"/>
        <v>2727.6959999999999</v>
      </c>
      <c r="U1646" s="18">
        <f t="shared" si="5259"/>
        <v>3648.7999999999997</v>
      </c>
      <c r="V1646" s="18">
        <f t="shared" si="5260"/>
        <v>3648.7999999999997</v>
      </c>
      <c r="W1646" s="18">
        <f t="shared" si="5434"/>
        <v>0</v>
      </c>
      <c r="X1646" s="18">
        <f t="shared" si="5435"/>
        <v>0</v>
      </c>
      <c r="Y1646" s="18">
        <f t="shared" si="5436"/>
        <v>0</v>
      </c>
      <c r="Z1646" s="18">
        <f t="shared" si="5437"/>
        <v>0</v>
      </c>
      <c r="AA1646" s="18">
        <f t="shared" si="5438"/>
        <v>0</v>
      </c>
      <c r="AB1646" s="18">
        <f t="shared" si="5439"/>
        <v>0</v>
      </c>
      <c r="AC1646" s="18">
        <f t="shared" si="5440"/>
        <v>0</v>
      </c>
      <c r="AD1646" s="18">
        <f t="shared" si="5441"/>
        <v>0</v>
      </c>
      <c r="AE1646" s="18">
        <f t="shared" si="5442"/>
        <v>0</v>
      </c>
      <c r="AF1646" s="41">
        <f t="shared" si="5443"/>
        <v>761.899</v>
      </c>
      <c r="AG1646" s="41">
        <f t="shared" si="5444"/>
        <v>0</v>
      </c>
      <c r="AH1646" s="41">
        <f t="shared" si="5445"/>
        <v>0</v>
      </c>
      <c r="AI1646" s="41">
        <f t="shared" si="5446"/>
        <v>0</v>
      </c>
      <c r="AJ1646" s="41">
        <f t="shared" si="5447"/>
        <v>0</v>
      </c>
      <c r="AK1646" s="41">
        <f t="shared" si="5448"/>
        <v>0</v>
      </c>
      <c r="AL1646" s="41">
        <f t="shared" si="5449"/>
        <v>761.89877000000001</v>
      </c>
      <c r="AM1646" s="41">
        <f t="shared" si="5450"/>
        <v>0</v>
      </c>
      <c r="AN1646" s="41">
        <f t="shared" si="5451"/>
        <v>0</v>
      </c>
      <c r="AO1646" s="14">
        <f t="shared" si="5452"/>
        <v>643.6807500000001</v>
      </c>
      <c r="AP1646" s="42">
        <f t="shared" si="5453"/>
        <v>758.64300000000003</v>
      </c>
      <c r="AQ1646" s="42">
        <f t="shared" si="5454"/>
        <v>0</v>
      </c>
      <c r="AR1646" s="42">
        <f t="shared" si="5455"/>
        <v>0</v>
      </c>
      <c r="AS1646" s="42">
        <f t="shared" si="5456"/>
        <v>0</v>
      </c>
      <c r="AT1646" s="42">
        <f t="shared" si="5457"/>
        <v>0</v>
      </c>
      <c r="AU1646" s="42">
        <f t="shared" si="5415"/>
        <v>758.64300000000003</v>
      </c>
      <c r="AV1646" s="42">
        <f t="shared" si="5416"/>
        <v>1969.0529999999999</v>
      </c>
      <c r="AW1646" s="42">
        <f t="shared" si="5420"/>
        <v>2727.6959999999999</v>
      </c>
      <c r="AX1646" s="42">
        <f t="shared" si="5421"/>
        <v>3648.7999999999997</v>
      </c>
      <c r="AY1646" s="42">
        <f t="shared" si="5422"/>
        <v>3648.7999999999997</v>
      </c>
      <c r="AZ1646" s="42">
        <f t="shared" si="5458"/>
        <v>0</v>
      </c>
      <c r="BA1646" s="43">
        <f t="shared" si="5417"/>
        <v>99.999969812271701</v>
      </c>
      <c r="BB1646" s="20"/>
    </row>
    <row r="1647" spans="2:54" ht="93.6" x14ac:dyDescent="0.3">
      <c r="B1647" s="38" t="s">
        <v>574</v>
      </c>
      <c r="C1647" s="38" t="s">
        <v>94</v>
      </c>
      <c r="D1647" s="38" t="s">
        <v>339</v>
      </c>
      <c r="E1647" s="39" t="str">
        <f t="shared" si="5414"/>
        <v>0310</v>
      </c>
      <c r="F1647" s="38" t="s">
        <v>501</v>
      </c>
      <c r="G1647" s="39"/>
      <c r="H1647" s="40" t="s">
        <v>502</v>
      </c>
      <c r="I1647" s="18">
        <f t="shared" ref="I1647:S1647" si="5459">I1648+I1650</f>
        <v>3648.7999999999997</v>
      </c>
      <c r="J1647" s="18">
        <f t="shared" si="5459"/>
        <v>3648.7999999999997</v>
      </c>
      <c r="K1647" s="18">
        <f t="shared" si="5459"/>
        <v>3648.7999999999997</v>
      </c>
      <c r="L1647" s="18">
        <f t="shared" si="5459"/>
        <v>0</v>
      </c>
      <c r="M1647" s="18">
        <f t="shared" si="5459"/>
        <v>0</v>
      </c>
      <c r="N1647" s="18">
        <f t="shared" si="5459"/>
        <v>0</v>
      </c>
      <c r="O1647" s="18">
        <f t="shared" si="5459"/>
        <v>0</v>
      </c>
      <c r="P1647" s="18">
        <f t="shared" si="5459"/>
        <v>0</v>
      </c>
      <c r="Q1647" s="18">
        <f t="shared" si="5459"/>
        <v>0</v>
      </c>
      <c r="R1647" s="18">
        <f t="shared" si="5459"/>
        <v>-921.10400000000004</v>
      </c>
      <c r="S1647" s="18">
        <f t="shared" si="5459"/>
        <v>0</v>
      </c>
      <c r="T1647" s="18">
        <f t="shared" si="5413"/>
        <v>2727.6959999999999</v>
      </c>
      <c r="U1647" s="18">
        <f t="shared" si="5259"/>
        <v>3648.7999999999997</v>
      </c>
      <c r="V1647" s="18">
        <f t="shared" si="5260"/>
        <v>3648.7999999999997</v>
      </c>
      <c r="W1647" s="18">
        <f t="shared" ref="W1647:AT1647" si="5460">W1648+W1650</f>
        <v>0</v>
      </c>
      <c r="X1647" s="18">
        <f t="shared" si="5460"/>
        <v>0</v>
      </c>
      <c r="Y1647" s="18">
        <f t="shared" si="5460"/>
        <v>0</v>
      </c>
      <c r="Z1647" s="18">
        <f t="shared" si="5460"/>
        <v>0</v>
      </c>
      <c r="AA1647" s="18">
        <f t="shared" si="5460"/>
        <v>0</v>
      </c>
      <c r="AB1647" s="18">
        <f t="shared" si="5460"/>
        <v>0</v>
      </c>
      <c r="AC1647" s="18">
        <f t="shared" si="5460"/>
        <v>0</v>
      </c>
      <c r="AD1647" s="18">
        <f t="shared" si="5460"/>
        <v>0</v>
      </c>
      <c r="AE1647" s="18">
        <f t="shared" si="5460"/>
        <v>0</v>
      </c>
      <c r="AF1647" s="41">
        <f t="shared" si="5460"/>
        <v>761.899</v>
      </c>
      <c r="AG1647" s="41">
        <f t="shared" si="5460"/>
        <v>0</v>
      </c>
      <c r="AH1647" s="41">
        <f t="shared" si="5460"/>
        <v>0</v>
      </c>
      <c r="AI1647" s="41">
        <f t="shared" si="5460"/>
        <v>0</v>
      </c>
      <c r="AJ1647" s="41">
        <f t="shared" si="5460"/>
        <v>0</v>
      </c>
      <c r="AK1647" s="41">
        <f t="shared" si="5460"/>
        <v>0</v>
      </c>
      <c r="AL1647" s="41">
        <f t="shared" si="5460"/>
        <v>761.89877000000001</v>
      </c>
      <c r="AM1647" s="41">
        <f t="shared" si="5460"/>
        <v>0</v>
      </c>
      <c r="AN1647" s="41">
        <f t="shared" si="5460"/>
        <v>0</v>
      </c>
      <c r="AO1647" s="42">
        <f t="shared" si="5460"/>
        <v>643.6807500000001</v>
      </c>
      <c r="AP1647" s="42">
        <f t="shared" si="5460"/>
        <v>758.64300000000003</v>
      </c>
      <c r="AQ1647" s="42">
        <f t="shared" si="5460"/>
        <v>0</v>
      </c>
      <c r="AR1647" s="42">
        <f t="shared" si="5460"/>
        <v>0</v>
      </c>
      <c r="AS1647" s="42">
        <f t="shared" si="5460"/>
        <v>0</v>
      </c>
      <c r="AT1647" s="42">
        <f t="shared" si="5460"/>
        <v>0</v>
      </c>
      <c r="AU1647" s="42">
        <f t="shared" si="5415"/>
        <v>758.64300000000003</v>
      </c>
      <c r="AV1647" s="42">
        <f t="shared" si="5416"/>
        <v>1969.0529999999999</v>
      </c>
      <c r="AW1647" s="42">
        <f t="shared" si="5420"/>
        <v>2727.6959999999999</v>
      </c>
      <c r="AX1647" s="42">
        <f t="shared" si="5421"/>
        <v>3648.7999999999997</v>
      </c>
      <c r="AY1647" s="42">
        <f t="shared" si="5422"/>
        <v>3648.7999999999997</v>
      </c>
      <c r="AZ1647" s="42">
        <f>AZ1648+AZ1650</f>
        <v>0</v>
      </c>
      <c r="BA1647" s="43">
        <f t="shared" si="5417"/>
        <v>99.999969812271701</v>
      </c>
      <c r="BB1647" s="20"/>
    </row>
    <row r="1648" spans="2:54" ht="46.8" x14ac:dyDescent="0.3">
      <c r="B1648" s="38" t="s">
        <v>574</v>
      </c>
      <c r="C1648" s="38" t="s">
        <v>94</v>
      </c>
      <c r="D1648" s="38" t="s">
        <v>339</v>
      </c>
      <c r="E1648" s="39" t="str">
        <f t="shared" si="5414"/>
        <v>0310</v>
      </c>
      <c r="F1648" s="38" t="s">
        <v>503</v>
      </c>
      <c r="G1648" s="39"/>
      <c r="H1648" s="40" t="s">
        <v>504</v>
      </c>
      <c r="I1648" s="18">
        <f t="shared" ref="I1648:S1648" si="5461">I1649</f>
        <v>38.700000000000003</v>
      </c>
      <c r="J1648" s="18">
        <f t="shared" si="5461"/>
        <v>38.700000000000003</v>
      </c>
      <c r="K1648" s="18">
        <f t="shared" si="5461"/>
        <v>38.700000000000003</v>
      </c>
      <c r="L1648" s="18">
        <f t="shared" si="5461"/>
        <v>0</v>
      </c>
      <c r="M1648" s="18">
        <f t="shared" si="5461"/>
        <v>0</v>
      </c>
      <c r="N1648" s="18">
        <f t="shared" si="5461"/>
        <v>0</v>
      </c>
      <c r="O1648" s="18">
        <f t="shared" si="5461"/>
        <v>0</v>
      </c>
      <c r="P1648" s="18">
        <f t="shared" si="5461"/>
        <v>0</v>
      </c>
      <c r="Q1648" s="18">
        <f t="shared" si="5461"/>
        <v>0</v>
      </c>
      <c r="R1648" s="18">
        <f t="shared" si="5461"/>
        <v>0</v>
      </c>
      <c r="S1648" s="18">
        <f t="shared" si="5461"/>
        <v>0</v>
      </c>
      <c r="T1648" s="18">
        <f t="shared" si="5413"/>
        <v>38.700000000000003</v>
      </c>
      <c r="U1648" s="18">
        <f t="shared" si="5259"/>
        <v>38.700000000000003</v>
      </c>
      <c r="V1648" s="18">
        <f t="shared" si="5260"/>
        <v>38.700000000000003</v>
      </c>
      <c r="W1648" s="18">
        <f t="shared" ref="W1648:AT1648" si="5462">W1649</f>
        <v>0</v>
      </c>
      <c r="X1648" s="18">
        <f t="shared" si="5462"/>
        <v>0</v>
      </c>
      <c r="Y1648" s="18">
        <f t="shared" si="5462"/>
        <v>0</v>
      </c>
      <c r="Z1648" s="18">
        <f t="shared" si="5462"/>
        <v>0</v>
      </c>
      <c r="AA1648" s="18">
        <f t="shared" si="5462"/>
        <v>0</v>
      </c>
      <c r="AB1648" s="18">
        <f t="shared" si="5462"/>
        <v>0</v>
      </c>
      <c r="AC1648" s="18">
        <f t="shared" si="5462"/>
        <v>0</v>
      </c>
      <c r="AD1648" s="18">
        <f t="shared" si="5462"/>
        <v>0</v>
      </c>
      <c r="AE1648" s="18">
        <f t="shared" si="5462"/>
        <v>0</v>
      </c>
      <c r="AF1648" s="41">
        <f t="shared" si="5462"/>
        <v>38.700000000000003</v>
      </c>
      <c r="AG1648" s="41">
        <f t="shared" si="5462"/>
        <v>0</v>
      </c>
      <c r="AH1648" s="41">
        <f t="shared" si="5462"/>
        <v>0</v>
      </c>
      <c r="AI1648" s="41">
        <f t="shared" si="5462"/>
        <v>0</v>
      </c>
      <c r="AJ1648" s="41">
        <f t="shared" si="5462"/>
        <v>0</v>
      </c>
      <c r="AK1648" s="41">
        <f t="shared" si="5462"/>
        <v>0</v>
      </c>
      <c r="AL1648" s="41">
        <f t="shared" si="5462"/>
        <v>38.700000000000003</v>
      </c>
      <c r="AM1648" s="41">
        <f t="shared" si="5462"/>
        <v>0</v>
      </c>
      <c r="AN1648" s="41">
        <f t="shared" si="5462"/>
        <v>0</v>
      </c>
      <c r="AO1648" s="14">
        <f t="shared" si="5462"/>
        <v>38.700000000000003</v>
      </c>
      <c r="AP1648" s="42">
        <f t="shared" si="5462"/>
        <v>38.700000000000003</v>
      </c>
      <c r="AQ1648" s="42">
        <f t="shared" si="5462"/>
        <v>0</v>
      </c>
      <c r="AR1648" s="42">
        <f t="shared" si="5462"/>
        <v>0</v>
      </c>
      <c r="AS1648" s="42">
        <f t="shared" si="5462"/>
        <v>0</v>
      </c>
      <c r="AT1648" s="42">
        <f t="shared" si="5462"/>
        <v>0</v>
      </c>
      <c r="AU1648" s="42">
        <f t="shared" si="5415"/>
        <v>38.700000000000003</v>
      </c>
      <c r="AV1648" s="42">
        <f t="shared" si="5416"/>
        <v>0</v>
      </c>
      <c r="AW1648" s="42">
        <f t="shared" si="5420"/>
        <v>38.700000000000003</v>
      </c>
      <c r="AX1648" s="42">
        <f t="shared" si="5421"/>
        <v>38.700000000000003</v>
      </c>
      <c r="AY1648" s="42">
        <f t="shared" si="5422"/>
        <v>38.700000000000003</v>
      </c>
      <c r="AZ1648" s="42">
        <f>AZ1649</f>
        <v>0</v>
      </c>
      <c r="BA1648" s="43">
        <f t="shared" si="5417"/>
        <v>100</v>
      </c>
      <c r="BB1648" s="20"/>
    </row>
    <row r="1649" spans="2:54" ht="31.2" x14ac:dyDescent="0.3">
      <c r="B1649" s="38" t="s">
        <v>574</v>
      </c>
      <c r="C1649" s="38" t="s">
        <v>94</v>
      </c>
      <c r="D1649" s="38" t="s">
        <v>339</v>
      </c>
      <c r="E1649" s="39" t="str">
        <f t="shared" si="5414"/>
        <v>0310</v>
      </c>
      <c r="F1649" s="38" t="s">
        <v>503</v>
      </c>
      <c r="G1649" s="38" t="s">
        <v>54</v>
      </c>
      <c r="H1649" s="40" t="s">
        <v>55</v>
      </c>
      <c r="I1649" s="18">
        <v>38.700000000000003</v>
      </c>
      <c r="J1649" s="18">
        <v>38.700000000000003</v>
      </c>
      <c r="K1649" s="18">
        <v>38.700000000000003</v>
      </c>
      <c r="L1649" s="18"/>
      <c r="M1649" s="18"/>
      <c r="N1649" s="18"/>
      <c r="O1649" s="18">
        <v>0</v>
      </c>
      <c r="P1649" s="18">
        <v>0</v>
      </c>
      <c r="Q1649" s="18">
        <v>0</v>
      </c>
      <c r="R1649" s="18">
        <v>0</v>
      </c>
      <c r="S1649" s="18"/>
      <c r="T1649" s="18">
        <f t="shared" si="5413"/>
        <v>38.700000000000003</v>
      </c>
      <c r="U1649" s="18">
        <f t="shared" si="5259"/>
        <v>38.700000000000003</v>
      </c>
      <c r="V1649" s="18">
        <f t="shared" si="5260"/>
        <v>38.700000000000003</v>
      </c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41">
        <v>38.700000000000003</v>
      </c>
      <c r="AG1649" s="41"/>
      <c r="AH1649" s="41">
        <v>0</v>
      </c>
      <c r="AI1649" s="41">
        <v>0</v>
      </c>
      <c r="AJ1649" s="41">
        <v>0</v>
      </c>
      <c r="AK1649" s="41">
        <v>0</v>
      </c>
      <c r="AL1649" s="41">
        <v>38.700000000000003</v>
      </c>
      <c r="AM1649" s="41">
        <v>0</v>
      </c>
      <c r="AN1649" s="41">
        <v>0</v>
      </c>
      <c r="AO1649" s="42">
        <v>38.700000000000003</v>
      </c>
      <c r="AP1649" s="42">
        <v>38.700000000000003</v>
      </c>
      <c r="AQ1649" s="42">
        <v>0</v>
      </c>
      <c r="AR1649" s="42">
        <v>0</v>
      </c>
      <c r="AS1649" s="42">
        <v>0</v>
      </c>
      <c r="AT1649" s="42">
        <v>0</v>
      </c>
      <c r="AU1649" s="42">
        <f t="shared" si="5415"/>
        <v>38.700000000000003</v>
      </c>
      <c r="AV1649" s="42">
        <f t="shared" si="5416"/>
        <v>0</v>
      </c>
      <c r="AW1649" s="42">
        <f t="shared" si="5420"/>
        <v>38.700000000000003</v>
      </c>
      <c r="AX1649" s="42">
        <f t="shared" si="5421"/>
        <v>38.700000000000003</v>
      </c>
      <c r="AY1649" s="42">
        <f t="shared" si="5422"/>
        <v>38.700000000000003</v>
      </c>
      <c r="AZ1649" s="42"/>
      <c r="BA1649" s="43">
        <f t="shared" si="5417"/>
        <v>100</v>
      </c>
      <c r="BB1649" s="44"/>
    </row>
    <row r="1650" spans="2:54" ht="31.2" x14ac:dyDescent="0.3">
      <c r="B1650" s="38" t="s">
        <v>574</v>
      </c>
      <c r="C1650" s="38" t="s">
        <v>94</v>
      </c>
      <c r="D1650" s="38" t="s">
        <v>339</v>
      </c>
      <c r="E1650" s="39" t="str">
        <f t="shared" si="5414"/>
        <v>0310</v>
      </c>
      <c r="F1650" s="38" t="s">
        <v>505</v>
      </c>
      <c r="G1650" s="39"/>
      <c r="H1650" s="40" t="s">
        <v>506</v>
      </c>
      <c r="I1650" s="18">
        <f t="shared" ref="I1650:S1650" si="5463">I1651+I1652</f>
        <v>3610.1</v>
      </c>
      <c r="J1650" s="18">
        <f t="shared" si="5463"/>
        <v>3610.1</v>
      </c>
      <c r="K1650" s="18">
        <f t="shared" si="5463"/>
        <v>3610.1</v>
      </c>
      <c r="L1650" s="18">
        <f t="shared" si="5463"/>
        <v>0</v>
      </c>
      <c r="M1650" s="18">
        <f t="shared" si="5463"/>
        <v>0</v>
      </c>
      <c r="N1650" s="18">
        <f t="shared" si="5463"/>
        <v>0</v>
      </c>
      <c r="O1650" s="18">
        <f t="shared" si="5463"/>
        <v>0</v>
      </c>
      <c r="P1650" s="18">
        <f t="shared" si="5463"/>
        <v>0</v>
      </c>
      <c r="Q1650" s="18">
        <f t="shared" si="5463"/>
        <v>0</v>
      </c>
      <c r="R1650" s="18">
        <f t="shared" si="5463"/>
        <v>-921.10400000000004</v>
      </c>
      <c r="S1650" s="18">
        <f t="shared" si="5463"/>
        <v>0</v>
      </c>
      <c r="T1650" s="18">
        <f t="shared" si="5413"/>
        <v>2688.9960000000001</v>
      </c>
      <c r="U1650" s="18">
        <f t="shared" si="5259"/>
        <v>3610.1</v>
      </c>
      <c r="V1650" s="18">
        <f t="shared" si="5260"/>
        <v>3610.1</v>
      </c>
      <c r="W1650" s="18">
        <f t="shared" ref="W1650:AT1650" si="5464">W1651+W1652</f>
        <v>0</v>
      </c>
      <c r="X1650" s="18">
        <f t="shared" si="5464"/>
        <v>0</v>
      </c>
      <c r="Y1650" s="18">
        <f t="shared" si="5464"/>
        <v>0</v>
      </c>
      <c r="Z1650" s="18">
        <f t="shared" si="5464"/>
        <v>0</v>
      </c>
      <c r="AA1650" s="18">
        <f t="shared" si="5464"/>
        <v>0</v>
      </c>
      <c r="AB1650" s="18">
        <f t="shared" si="5464"/>
        <v>0</v>
      </c>
      <c r="AC1650" s="18">
        <f t="shared" si="5464"/>
        <v>0</v>
      </c>
      <c r="AD1650" s="18">
        <f t="shared" si="5464"/>
        <v>0</v>
      </c>
      <c r="AE1650" s="18">
        <f t="shared" si="5464"/>
        <v>0</v>
      </c>
      <c r="AF1650" s="41">
        <f t="shared" si="5464"/>
        <v>723.19899999999996</v>
      </c>
      <c r="AG1650" s="41">
        <f t="shared" si="5464"/>
        <v>0</v>
      </c>
      <c r="AH1650" s="41">
        <f t="shared" si="5464"/>
        <v>0</v>
      </c>
      <c r="AI1650" s="41">
        <f t="shared" si="5464"/>
        <v>0</v>
      </c>
      <c r="AJ1650" s="41">
        <f t="shared" si="5464"/>
        <v>0</v>
      </c>
      <c r="AK1650" s="41">
        <f t="shared" si="5464"/>
        <v>0</v>
      </c>
      <c r="AL1650" s="41">
        <f t="shared" si="5464"/>
        <v>723.19876999999997</v>
      </c>
      <c r="AM1650" s="41">
        <f t="shared" si="5464"/>
        <v>0</v>
      </c>
      <c r="AN1650" s="41">
        <f t="shared" si="5464"/>
        <v>0</v>
      </c>
      <c r="AO1650" s="14">
        <f t="shared" si="5464"/>
        <v>604.98075000000006</v>
      </c>
      <c r="AP1650" s="42">
        <f t="shared" si="5464"/>
        <v>719.94299999999998</v>
      </c>
      <c r="AQ1650" s="42">
        <f t="shared" si="5464"/>
        <v>0</v>
      </c>
      <c r="AR1650" s="42">
        <f t="shared" si="5464"/>
        <v>0</v>
      </c>
      <c r="AS1650" s="42">
        <f t="shared" si="5464"/>
        <v>0</v>
      </c>
      <c r="AT1650" s="42">
        <f t="shared" si="5464"/>
        <v>0</v>
      </c>
      <c r="AU1650" s="42">
        <f t="shared" si="5415"/>
        <v>719.94299999999998</v>
      </c>
      <c r="AV1650" s="42">
        <f t="shared" si="5416"/>
        <v>1969.0530000000001</v>
      </c>
      <c r="AW1650" s="42">
        <f t="shared" si="5420"/>
        <v>2688.9960000000001</v>
      </c>
      <c r="AX1650" s="42">
        <f t="shared" si="5421"/>
        <v>3610.1</v>
      </c>
      <c r="AY1650" s="42">
        <f t="shared" si="5422"/>
        <v>3610.1</v>
      </c>
      <c r="AZ1650" s="42">
        <f>AZ1651+AZ1652</f>
        <v>0</v>
      </c>
      <c r="BA1650" s="43">
        <f t="shared" si="5417"/>
        <v>99.999968196858674</v>
      </c>
      <c r="BB1650" s="20"/>
    </row>
    <row r="1651" spans="2:54" ht="31.2" x14ac:dyDescent="0.3">
      <c r="B1651" s="38" t="s">
        <v>574</v>
      </c>
      <c r="C1651" s="38" t="s">
        <v>94</v>
      </c>
      <c r="D1651" s="38" t="s">
        <v>339</v>
      </c>
      <c r="E1651" s="39" t="str">
        <f t="shared" si="5414"/>
        <v>0310</v>
      </c>
      <c r="F1651" s="38" t="s">
        <v>505</v>
      </c>
      <c r="G1651" s="38" t="s">
        <v>54</v>
      </c>
      <c r="H1651" s="40" t="s">
        <v>55</v>
      </c>
      <c r="I1651" s="18">
        <v>3474</v>
      </c>
      <c r="J1651" s="18">
        <v>3474</v>
      </c>
      <c r="K1651" s="18">
        <v>3474</v>
      </c>
      <c r="L1651" s="18"/>
      <c r="M1651" s="18"/>
      <c r="N1651" s="18"/>
      <c r="O1651" s="18">
        <f>60.138-60.138</f>
        <v>0</v>
      </c>
      <c r="P1651" s="18">
        <v>0</v>
      </c>
      <c r="Q1651" s="18">
        <v>0</v>
      </c>
      <c r="R1651" s="18">
        <v>-921.10400000000004</v>
      </c>
      <c r="S1651" s="18"/>
      <c r="T1651" s="18">
        <f t="shared" si="5413"/>
        <v>2552.8959999999997</v>
      </c>
      <c r="U1651" s="18">
        <f t="shared" si="5259"/>
        <v>3474</v>
      </c>
      <c r="V1651" s="18">
        <f t="shared" si="5260"/>
        <v>3474</v>
      </c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41">
        <v>583.84299999999996</v>
      </c>
      <c r="AG1651" s="41"/>
      <c r="AH1651" s="41">
        <v>0</v>
      </c>
      <c r="AI1651" s="41">
        <v>0</v>
      </c>
      <c r="AJ1651" s="41">
        <v>0</v>
      </c>
      <c r="AK1651" s="41">
        <v>0</v>
      </c>
      <c r="AL1651" s="41">
        <v>583.84276999999997</v>
      </c>
      <c r="AM1651" s="41">
        <v>0</v>
      </c>
      <c r="AN1651" s="41">
        <v>0</v>
      </c>
      <c r="AO1651" s="42">
        <v>499.71275000000003</v>
      </c>
      <c r="AP1651" s="42">
        <v>583.84299999999996</v>
      </c>
      <c r="AQ1651" s="42">
        <f>60.138-60.138</f>
        <v>0</v>
      </c>
      <c r="AR1651" s="42">
        <v>0</v>
      </c>
      <c r="AS1651" s="42">
        <v>0</v>
      </c>
      <c r="AT1651" s="42">
        <v>0</v>
      </c>
      <c r="AU1651" s="42">
        <f t="shared" si="5415"/>
        <v>583.84299999999996</v>
      </c>
      <c r="AV1651" s="42">
        <f t="shared" si="5416"/>
        <v>1969.0529999999999</v>
      </c>
      <c r="AW1651" s="42">
        <f t="shared" si="5420"/>
        <v>2552.8959999999997</v>
      </c>
      <c r="AX1651" s="42">
        <f t="shared" si="5421"/>
        <v>3474</v>
      </c>
      <c r="AY1651" s="42">
        <f t="shared" si="5422"/>
        <v>3474</v>
      </c>
      <c r="AZ1651" s="42"/>
      <c r="BA1651" s="43">
        <f t="shared" si="5417"/>
        <v>99.999960605847804</v>
      </c>
      <c r="BB1651" s="44"/>
    </row>
    <row r="1652" spans="2:54" x14ac:dyDescent="0.3">
      <c r="B1652" s="38" t="s">
        <v>574</v>
      </c>
      <c r="C1652" s="38" t="s">
        <v>94</v>
      </c>
      <c r="D1652" s="38" t="s">
        <v>339</v>
      </c>
      <c r="E1652" s="39" t="str">
        <f t="shared" si="5414"/>
        <v>0310</v>
      </c>
      <c r="F1652" s="38" t="s">
        <v>505</v>
      </c>
      <c r="G1652" s="38" t="s">
        <v>56</v>
      </c>
      <c r="H1652" s="40" t="s">
        <v>57</v>
      </c>
      <c r="I1652" s="18">
        <v>136.1</v>
      </c>
      <c r="J1652" s="18">
        <v>136.1</v>
      </c>
      <c r="K1652" s="18">
        <v>136.1</v>
      </c>
      <c r="L1652" s="18"/>
      <c r="M1652" s="18"/>
      <c r="N1652" s="18"/>
      <c r="O1652" s="18">
        <v>0</v>
      </c>
      <c r="P1652" s="18">
        <v>0</v>
      </c>
      <c r="Q1652" s="18">
        <v>0</v>
      </c>
      <c r="R1652" s="18">
        <v>0</v>
      </c>
      <c r="S1652" s="18"/>
      <c r="T1652" s="18">
        <f t="shared" si="5413"/>
        <v>136.1</v>
      </c>
      <c r="U1652" s="18">
        <f t="shared" ref="U1652:U1715" si="5465">J1652+M1652</f>
        <v>136.1</v>
      </c>
      <c r="V1652" s="18">
        <f t="shared" ref="V1652:V1715" si="5466">K1652+N1652</f>
        <v>136.1</v>
      </c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41">
        <v>139.35599999999999</v>
      </c>
      <c r="AG1652" s="41"/>
      <c r="AH1652" s="41">
        <v>0</v>
      </c>
      <c r="AI1652" s="41">
        <v>0</v>
      </c>
      <c r="AJ1652" s="41">
        <v>0</v>
      </c>
      <c r="AK1652" s="41">
        <v>0</v>
      </c>
      <c r="AL1652" s="41">
        <v>139.35599999999999</v>
      </c>
      <c r="AM1652" s="41">
        <v>0</v>
      </c>
      <c r="AN1652" s="41">
        <v>0</v>
      </c>
      <c r="AO1652" s="14">
        <v>105.268</v>
      </c>
      <c r="AP1652" s="42">
        <v>136.1</v>
      </c>
      <c r="AQ1652" s="42">
        <v>0</v>
      </c>
      <c r="AR1652" s="42">
        <v>0</v>
      </c>
      <c r="AS1652" s="42">
        <v>0</v>
      </c>
      <c r="AT1652" s="42">
        <v>0</v>
      </c>
      <c r="AU1652" s="42">
        <f t="shared" si="5415"/>
        <v>136.1</v>
      </c>
      <c r="AV1652" s="42">
        <f t="shared" si="5416"/>
        <v>0</v>
      </c>
      <c r="AW1652" s="42">
        <f t="shared" si="5420"/>
        <v>136.1</v>
      </c>
      <c r="AX1652" s="42">
        <f t="shared" si="5421"/>
        <v>136.1</v>
      </c>
      <c r="AY1652" s="42">
        <f t="shared" si="5422"/>
        <v>136.1</v>
      </c>
      <c r="AZ1652" s="42"/>
      <c r="BA1652" s="43">
        <f t="shared" si="5417"/>
        <v>100</v>
      </c>
      <c r="BB1652" s="44"/>
    </row>
    <row r="1653" spans="2:54" s="30" customFormat="1" ht="31.2" x14ac:dyDescent="0.3">
      <c r="B1653" s="31" t="s">
        <v>574</v>
      </c>
      <c r="C1653" s="31" t="s">
        <v>94</v>
      </c>
      <c r="D1653" s="31" t="s">
        <v>172</v>
      </c>
      <c r="E1653" s="29" t="str">
        <f t="shared" si="5414"/>
        <v>0314</v>
      </c>
      <c r="F1653" s="31"/>
      <c r="G1653" s="29"/>
      <c r="H1653" s="32" t="s">
        <v>173</v>
      </c>
      <c r="I1653" s="33">
        <f t="shared" ref="I1653:I1654" si="5467">I1654</f>
        <v>1479.4999999999998</v>
      </c>
      <c r="J1653" s="33">
        <f t="shared" ref="J1653:J1654" si="5468">J1654</f>
        <v>1570.6999999999998</v>
      </c>
      <c r="K1653" s="33">
        <f t="shared" ref="K1653:K1654" si="5469">K1654</f>
        <v>1570.6999999999998</v>
      </c>
      <c r="L1653" s="33">
        <f t="shared" ref="L1653:L1654" si="5470">L1654</f>
        <v>0</v>
      </c>
      <c r="M1653" s="33">
        <f t="shared" ref="M1653:M1654" si="5471">M1654</f>
        <v>0</v>
      </c>
      <c r="N1653" s="33">
        <f t="shared" ref="N1653:N1654" si="5472">N1654</f>
        <v>0</v>
      </c>
      <c r="O1653" s="33">
        <f t="shared" ref="O1653:O1654" si="5473">O1654</f>
        <v>0</v>
      </c>
      <c r="P1653" s="33">
        <f t="shared" ref="P1653:P1654" si="5474">P1654</f>
        <v>0</v>
      </c>
      <c r="Q1653" s="33">
        <f t="shared" ref="Q1653:Q1654" si="5475">Q1654</f>
        <v>0</v>
      </c>
      <c r="R1653" s="33">
        <f t="shared" ref="R1653:R1654" si="5476">R1654</f>
        <v>0</v>
      </c>
      <c r="S1653" s="33">
        <f t="shared" ref="S1653:S1654" si="5477">S1654</f>
        <v>0</v>
      </c>
      <c r="T1653" s="33">
        <f t="shared" si="5413"/>
        <v>1479.4999999999998</v>
      </c>
      <c r="U1653" s="33">
        <f t="shared" si="5465"/>
        <v>1570.6999999999998</v>
      </c>
      <c r="V1653" s="33">
        <f t="shared" si="5466"/>
        <v>1570.6999999999998</v>
      </c>
      <c r="W1653" s="33">
        <f t="shared" ref="W1653:W1654" si="5478">W1654</f>
        <v>0</v>
      </c>
      <c r="X1653" s="33">
        <f t="shared" ref="X1653:X1654" si="5479">X1654</f>
        <v>0</v>
      </c>
      <c r="Y1653" s="33">
        <f t="shared" ref="Y1653:Y1654" si="5480">Y1654</f>
        <v>0</v>
      </c>
      <c r="Z1653" s="33">
        <f t="shared" ref="Z1653:Z1654" si="5481">Z1654</f>
        <v>0</v>
      </c>
      <c r="AA1653" s="33">
        <f t="shared" ref="AA1653:AA1654" si="5482">AA1654</f>
        <v>0</v>
      </c>
      <c r="AB1653" s="33">
        <f t="shared" ref="AB1653:AB1654" si="5483">AB1654</f>
        <v>0</v>
      </c>
      <c r="AC1653" s="33">
        <f t="shared" ref="AC1653:AC1654" si="5484">AC1654</f>
        <v>0</v>
      </c>
      <c r="AD1653" s="33">
        <f t="shared" ref="AD1653:AD1654" si="5485">AD1654</f>
        <v>0</v>
      </c>
      <c r="AE1653" s="33">
        <f t="shared" ref="AE1653:AE1654" si="5486">AE1654</f>
        <v>0</v>
      </c>
      <c r="AF1653" s="34">
        <f t="shared" ref="AF1653:AF1654" si="5487">AF1654</f>
        <v>1650.7659999999998</v>
      </c>
      <c r="AG1653" s="34">
        <f t="shared" ref="AG1653:AG1654" si="5488">AG1654</f>
        <v>0</v>
      </c>
      <c r="AH1653" s="34">
        <f t="shared" ref="AH1653:AH1654" si="5489">AH1654</f>
        <v>1650.7659999999998</v>
      </c>
      <c r="AI1653" s="34">
        <f t="shared" ref="AI1653:AI1654" si="5490">AI1654</f>
        <v>0</v>
      </c>
      <c r="AJ1653" s="34">
        <f t="shared" ref="AJ1653:AJ1654" si="5491">AJ1654</f>
        <v>0</v>
      </c>
      <c r="AK1653" s="34">
        <f t="shared" ref="AK1653:AK1654" si="5492">AK1654</f>
        <v>0</v>
      </c>
      <c r="AL1653" s="34">
        <f t="shared" ref="AL1653:AL1654" si="5493">AL1654</f>
        <v>1650.7659999999998</v>
      </c>
      <c r="AM1653" s="34">
        <f t="shared" ref="AM1653:AM1654" si="5494">AM1654</f>
        <v>1650.7659999999998</v>
      </c>
      <c r="AN1653" s="34">
        <f t="shared" ref="AN1653:AN1654" si="5495">AN1654</f>
        <v>0</v>
      </c>
      <c r="AO1653" s="36">
        <f t="shared" ref="AO1653:AO1654" si="5496">AO1654</f>
        <v>939.24744999999996</v>
      </c>
      <c r="AP1653" s="36">
        <f t="shared" ref="AP1653:AP1654" si="5497">AP1654</f>
        <v>1650.7660000000001</v>
      </c>
      <c r="AQ1653" s="36">
        <f t="shared" ref="AQ1653:AQ1654" si="5498">AQ1654</f>
        <v>0</v>
      </c>
      <c r="AR1653" s="36">
        <f t="shared" ref="AR1653:AR1654" si="5499">AR1654</f>
        <v>0</v>
      </c>
      <c r="AS1653" s="36">
        <f t="shared" ref="AS1653:AS1654" si="5500">AS1654</f>
        <v>0</v>
      </c>
      <c r="AT1653" s="36">
        <f t="shared" ref="AT1653:AT1654" si="5501">AT1654</f>
        <v>0</v>
      </c>
      <c r="AU1653" s="36">
        <f t="shared" si="5415"/>
        <v>1650.7660000000001</v>
      </c>
      <c r="AV1653" s="36">
        <f t="shared" si="5416"/>
        <v>-171.2660000000003</v>
      </c>
      <c r="AW1653" s="36">
        <f t="shared" si="5420"/>
        <v>1479.4999999999998</v>
      </c>
      <c r="AX1653" s="36">
        <f t="shared" si="5421"/>
        <v>1570.6999999999998</v>
      </c>
      <c r="AY1653" s="36">
        <f t="shared" si="5422"/>
        <v>1570.6999999999998</v>
      </c>
      <c r="AZ1653" s="36">
        <f t="shared" ref="AZ1653:AZ1654" si="5502">AZ1654</f>
        <v>0</v>
      </c>
      <c r="BA1653" s="37">
        <f t="shared" si="5417"/>
        <v>100</v>
      </c>
      <c r="BB1653" s="20"/>
    </row>
    <row r="1654" spans="2:54" ht="31.2" x14ac:dyDescent="0.3">
      <c r="B1654" s="38" t="s">
        <v>574</v>
      </c>
      <c r="C1654" s="38" t="s">
        <v>94</v>
      </c>
      <c r="D1654" s="38" t="s">
        <v>172</v>
      </c>
      <c r="E1654" s="39" t="str">
        <f t="shared" si="5414"/>
        <v>0314</v>
      </c>
      <c r="F1654" s="38" t="s">
        <v>72</v>
      </c>
      <c r="G1654" s="39"/>
      <c r="H1654" s="40" t="s">
        <v>73</v>
      </c>
      <c r="I1654" s="18">
        <f t="shared" si="5467"/>
        <v>1479.4999999999998</v>
      </c>
      <c r="J1654" s="18">
        <f t="shared" si="5468"/>
        <v>1570.6999999999998</v>
      </c>
      <c r="K1654" s="18">
        <f t="shared" si="5469"/>
        <v>1570.6999999999998</v>
      </c>
      <c r="L1654" s="18">
        <f t="shared" si="5470"/>
        <v>0</v>
      </c>
      <c r="M1654" s="18">
        <f t="shared" si="5471"/>
        <v>0</v>
      </c>
      <c r="N1654" s="18">
        <f t="shared" si="5472"/>
        <v>0</v>
      </c>
      <c r="O1654" s="18">
        <f t="shared" si="5473"/>
        <v>0</v>
      </c>
      <c r="P1654" s="18">
        <f t="shared" si="5474"/>
        <v>0</v>
      </c>
      <c r="Q1654" s="18">
        <f t="shared" si="5475"/>
        <v>0</v>
      </c>
      <c r="R1654" s="18">
        <f t="shared" si="5476"/>
        <v>0</v>
      </c>
      <c r="S1654" s="18">
        <f t="shared" si="5477"/>
        <v>0</v>
      </c>
      <c r="T1654" s="18">
        <f t="shared" si="5413"/>
        <v>1479.4999999999998</v>
      </c>
      <c r="U1654" s="18">
        <f t="shared" si="5465"/>
        <v>1570.6999999999998</v>
      </c>
      <c r="V1654" s="18">
        <f t="shared" si="5466"/>
        <v>1570.6999999999998</v>
      </c>
      <c r="W1654" s="18">
        <f t="shared" si="5478"/>
        <v>0</v>
      </c>
      <c r="X1654" s="18">
        <f t="shared" si="5479"/>
        <v>0</v>
      </c>
      <c r="Y1654" s="18">
        <f t="shared" si="5480"/>
        <v>0</v>
      </c>
      <c r="Z1654" s="18">
        <f t="shared" si="5481"/>
        <v>0</v>
      </c>
      <c r="AA1654" s="18">
        <f t="shared" si="5482"/>
        <v>0</v>
      </c>
      <c r="AB1654" s="18">
        <f t="shared" si="5483"/>
        <v>0</v>
      </c>
      <c r="AC1654" s="18">
        <f t="shared" si="5484"/>
        <v>0</v>
      </c>
      <c r="AD1654" s="18">
        <f t="shared" si="5485"/>
        <v>0</v>
      </c>
      <c r="AE1654" s="18">
        <f t="shared" si="5486"/>
        <v>0</v>
      </c>
      <c r="AF1654" s="41">
        <f t="shared" si="5487"/>
        <v>1650.7659999999998</v>
      </c>
      <c r="AG1654" s="41">
        <f t="shared" si="5488"/>
        <v>0</v>
      </c>
      <c r="AH1654" s="41">
        <f t="shared" si="5489"/>
        <v>1650.7659999999998</v>
      </c>
      <c r="AI1654" s="41">
        <f t="shared" si="5490"/>
        <v>0</v>
      </c>
      <c r="AJ1654" s="41">
        <f t="shared" si="5491"/>
        <v>0</v>
      </c>
      <c r="AK1654" s="41">
        <f t="shared" si="5492"/>
        <v>0</v>
      </c>
      <c r="AL1654" s="41">
        <f t="shared" si="5493"/>
        <v>1650.7659999999998</v>
      </c>
      <c r="AM1654" s="41">
        <f t="shared" si="5494"/>
        <v>1650.7659999999998</v>
      </c>
      <c r="AN1654" s="41">
        <f t="shared" si="5495"/>
        <v>0</v>
      </c>
      <c r="AO1654" s="14">
        <f t="shared" si="5496"/>
        <v>939.24744999999996</v>
      </c>
      <c r="AP1654" s="42">
        <f t="shared" si="5497"/>
        <v>1650.7660000000001</v>
      </c>
      <c r="AQ1654" s="42">
        <f t="shared" si="5498"/>
        <v>0</v>
      </c>
      <c r="AR1654" s="42">
        <f t="shared" si="5499"/>
        <v>0</v>
      </c>
      <c r="AS1654" s="42">
        <f t="shared" si="5500"/>
        <v>0</v>
      </c>
      <c r="AT1654" s="42">
        <f t="shared" si="5501"/>
        <v>0</v>
      </c>
      <c r="AU1654" s="42">
        <f t="shared" si="5415"/>
        <v>1650.7660000000001</v>
      </c>
      <c r="AV1654" s="42">
        <f t="shared" si="5416"/>
        <v>-171.2660000000003</v>
      </c>
      <c r="AW1654" s="42">
        <f t="shared" si="5420"/>
        <v>1479.4999999999998</v>
      </c>
      <c r="AX1654" s="42">
        <f t="shared" si="5421"/>
        <v>1570.6999999999998</v>
      </c>
      <c r="AY1654" s="42">
        <f t="shared" si="5422"/>
        <v>1570.6999999999998</v>
      </c>
      <c r="AZ1654" s="42">
        <f t="shared" si="5502"/>
        <v>0</v>
      </c>
      <c r="BA1654" s="43">
        <f t="shared" si="5417"/>
        <v>100</v>
      </c>
      <c r="BB1654" s="20"/>
    </row>
    <row r="1655" spans="2:54" x14ac:dyDescent="0.3">
      <c r="B1655" s="38" t="s">
        <v>574</v>
      </c>
      <c r="C1655" s="38" t="s">
        <v>94</v>
      </c>
      <c r="D1655" s="38" t="s">
        <v>172</v>
      </c>
      <c r="E1655" s="39" t="str">
        <f t="shared" si="5414"/>
        <v>0314</v>
      </c>
      <c r="F1655" s="38" t="s">
        <v>74</v>
      </c>
      <c r="G1655" s="39"/>
      <c r="H1655" s="40" t="s">
        <v>75</v>
      </c>
      <c r="I1655" s="18">
        <f t="shared" ref="I1655:S1655" si="5503">I1656+I1658</f>
        <v>1479.4999999999998</v>
      </c>
      <c r="J1655" s="18">
        <f t="shared" si="5503"/>
        <v>1570.6999999999998</v>
      </c>
      <c r="K1655" s="18">
        <f t="shared" si="5503"/>
        <v>1570.6999999999998</v>
      </c>
      <c r="L1655" s="18">
        <f t="shared" si="5503"/>
        <v>0</v>
      </c>
      <c r="M1655" s="18">
        <f t="shared" si="5503"/>
        <v>0</v>
      </c>
      <c r="N1655" s="18">
        <f t="shared" si="5503"/>
        <v>0</v>
      </c>
      <c r="O1655" s="18">
        <f t="shared" si="5503"/>
        <v>0</v>
      </c>
      <c r="P1655" s="18">
        <f t="shared" si="5503"/>
        <v>0</v>
      </c>
      <c r="Q1655" s="18">
        <f t="shared" si="5503"/>
        <v>0</v>
      </c>
      <c r="R1655" s="18">
        <f t="shared" si="5503"/>
        <v>0</v>
      </c>
      <c r="S1655" s="18">
        <f t="shared" si="5503"/>
        <v>0</v>
      </c>
      <c r="T1655" s="18">
        <f t="shared" si="5413"/>
        <v>1479.4999999999998</v>
      </c>
      <c r="U1655" s="18">
        <f t="shared" si="5465"/>
        <v>1570.6999999999998</v>
      </c>
      <c r="V1655" s="18">
        <f t="shared" si="5466"/>
        <v>1570.6999999999998</v>
      </c>
      <c r="W1655" s="18">
        <f t="shared" ref="W1655:AT1655" si="5504">W1656+W1658</f>
        <v>0</v>
      </c>
      <c r="X1655" s="18">
        <f t="shared" si="5504"/>
        <v>0</v>
      </c>
      <c r="Y1655" s="18">
        <f t="shared" si="5504"/>
        <v>0</v>
      </c>
      <c r="Z1655" s="18">
        <f t="shared" si="5504"/>
        <v>0</v>
      </c>
      <c r="AA1655" s="18">
        <f t="shared" si="5504"/>
        <v>0</v>
      </c>
      <c r="AB1655" s="18">
        <f t="shared" si="5504"/>
        <v>0</v>
      </c>
      <c r="AC1655" s="18">
        <f t="shared" si="5504"/>
        <v>0</v>
      </c>
      <c r="AD1655" s="18">
        <f t="shared" si="5504"/>
        <v>0</v>
      </c>
      <c r="AE1655" s="18">
        <f t="shared" si="5504"/>
        <v>0</v>
      </c>
      <c r="AF1655" s="41">
        <f t="shared" si="5504"/>
        <v>1650.7659999999998</v>
      </c>
      <c r="AG1655" s="41">
        <f t="shared" si="5504"/>
        <v>0</v>
      </c>
      <c r="AH1655" s="41">
        <f t="shared" si="5504"/>
        <v>1650.7659999999998</v>
      </c>
      <c r="AI1655" s="41">
        <f t="shared" si="5504"/>
        <v>0</v>
      </c>
      <c r="AJ1655" s="41">
        <f t="shared" si="5504"/>
        <v>0</v>
      </c>
      <c r="AK1655" s="41">
        <f t="shared" si="5504"/>
        <v>0</v>
      </c>
      <c r="AL1655" s="41">
        <f t="shared" si="5504"/>
        <v>1650.7659999999998</v>
      </c>
      <c r="AM1655" s="41">
        <f t="shared" si="5504"/>
        <v>1650.7659999999998</v>
      </c>
      <c r="AN1655" s="41">
        <f t="shared" si="5504"/>
        <v>0</v>
      </c>
      <c r="AO1655" s="42">
        <f t="shared" si="5504"/>
        <v>939.24744999999996</v>
      </c>
      <c r="AP1655" s="42">
        <f t="shared" si="5504"/>
        <v>1650.7660000000001</v>
      </c>
      <c r="AQ1655" s="42">
        <f t="shared" si="5504"/>
        <v>0</v>
      </c>
      <c r="AR1655" s="42">
        <f t="shared" si="5504"/>
        <v>0</v>
      </c>
      <c r="AS1655" s="42">
        <f t="shared" si="5504"/>
        <v>0</v>
      </c>
      <c r="AT1655" s="42">
        <f t="shared" si="5504"/>
        <v>0</v>
      </c>
      <c r="AU1655" s="42">
        <f t="shared" si="5415"/>
        <v>1650.7660000000001</v>
      </c>
      <c r="AV1655" s="42">
        <f t="shared" si="5416"/>
        <v>-171.2660000000003</v>
      </c>
      <c r="AW1655" s="42">
        <f t="shared" si="5420"/>
        <v>1479.4999999999998</v>
      </c>
      <c r="AX1655" s="42">
        <f t="shared" si="5421"/>
        <v>1570.6999999999998</v>
      </c>
      <c r="AY1655" s="42">
        <f t="shared" si="5422"/>
        <v>1570.6999999999998</v>
      </c>
      <c r="AZ1655" s="42">
        <f>AZ1656+AZ1658</f>
        <v>0</v>
      </c>
      <c r="BA1655" s="43">
        <f t="shared" si="5417"/>
        <v>100</v>
      </c>
      <c r="BB1655" s="20"/>
    </row>
    <row r="1656" spans="2:54" ht="31.2" x14ac:dyDescent="0.3">
      <c r="B1656" s="38" t="s">
        <v>574</v>
      </c>
      <c r="C1656" s="38" t="s">
        <v>94</v>
      </c>
      <c r="D1656" s="38" t="s">
        <v>172</v>
      </c>
      <c r="E1656" s="39" t="str">
        <f t="shared" si="5414"/>
        <v>0314</v>
      </c>
      <c r="F1656" s="38" t="s">
        <v>174</v>
      </c>
      <c r="G1656" s="39"/>
      <c r="H1656" s="40" t="s">
        <v>175</v>
      </c>
      <c r="I1656" s="18">
        <f t="shared" ref="I1656:S1656" si="5505">I1657</f>
        <v>180.1</v>
      </c>
      <c r="J1656" s="18">
        <f t="shared" si="5505"/>
        <v>180.1</v>
      </c>
      <c r="K1656" s="18">
        <f t="shared" si="5505"/>
        <v>180.1</v>
      </c>
      <c r="L1656" s="18">
        <f t="shared" si="5505"/>
        <v>0</v>
      </c>
      <c r="M1656" s="18">
        <f t="shared" si="5505"/>
        <v>0</v>
      </c>
      <c r="N1656" s="18">
        <f t="shared" si="5505"/>
        <v>0</v>
      </c>
      <c r="O1656" s="18">
        <f t="shared" si="5505"/>
        <v>0</v>
      </c>
      <c r="P1656" s="18">
        <f t="shared" si="5505"/>
        <v>0</v>
      </c>
      <c r="Q1656" s="18">
        <f t="shared" si="5505"/>
        <v>0</v>
      </c>
      <c r="R1656" s="18">
        <f t="shared" si="5505"/>
        <v>0</v>
      </c>
      <c r="S1656" s="18">
        <f t="shared" si="5505"/>
        <v>0</v>
      </c>
      <c r="T1656" s="18">
        <f t="shared" si="5413"/>
        <v>180.1</v>
      </c>
      <c r="U1656" s="18">
        <f t="shared" si="5465"/>
        <v>180.1</v>
      </c>
      <c r="V1656" s="18">
        <f t="shared" si="5466"/>
        <v>180.1</v>
      </c>
      <c r="W1656" s="18">
        <f t="shared" ref="W1656:AT1656" si="5506">W1657</f>
        <v>0</v>
      </c>
      <c r="X1656" s="18">
        <f t="shared" si="5506"/>
        <v>0</v>
      </c>
      <c r="Y1656" s="18">
        <f t="shared" si="5506"/>
        <v>0</v>
      </c>
      <c r="Z1656" s="18">
        <f t="shared" si="5506"/>
        <v>0</v>
      </c>
      <c r="AA1656" s="18">
        <f t="shared" si="5506"/>
        <v>0</v>
      </c>
      <c r="AB1656" s="18">
        <f t="shared" si="5506"/>
        <v>0</v>
      </c>
      <c r="AC1656" s="18">
        <f t="shared" si="5506"/>
        <v>0</v>
      </c>
      <c r="AD1656" s="18">
        <f t="shared" si="5506"/>
        <v>0</v>
      </c>
      <c r="AE1656" s="18">
        <f t="shared" si="5506"/>
        <v>0</v>
      </c>
      <c r="AF1656" s="41">
        <f t="shared" si="5506"/>
        <v>180.1</v>
      </c>
      <c r="AG1656" s="41">
        <f t="shared" si="5506"/>
        <v>0</v>
      </c>
      <c r="AH1656" s="41">
        <f t="shared" si="5506"/>
        <v>180.1</v>
      </c>
      <c r="AI1656" s="41">
        <f t="shared" si="5506"/>
        <v>0</v>
      </c>
      <c r="AJ1656" s="41">
        <f t="shared" si="5506"/>
        <v>0</v>
      </c>
      <c r="AK1656" s="41">
        <f t="shared" si="5506"/>
        <v>0</v>
      </c>
      <c r="AL1656" s="41">
        <f t="shared" si="5506"/>
        <v>180.1</v>
      </c>
      <c r="AM1656" s="41">
        <f t="shared" si="5506"/>
        <v>180.1</v>
      </c>
      <c r="AN1656" s="41">
        <f t="shared" si="5506"/>
        <v>0</v>
      </c>
      <c r="AO1656" s="14">
        <f t="shared" si="5506"/>
        <v>127.1712</v>
      </c>
      <c r="AP1656" s="42">
        <f t="shared" si="5506"/>
        <v>180.1</v>
      </c>
      <c r="AQ1656" s="42">
        <f t="shared" si="5506"/>
        <v>0</v>
      </c>
      <c r="AR1656" s="42">
        <f t="shared" si="5506"/>
        <v>0</v>
      </c>
      <c r="AS1656" s="42">
        <f t="shared" si="5506"/>
        <v>0</v>
      </c>
      <c r="AT1656" s="42">
        <f t="shared" si="5506"/>
        <v>0</v>
      </c>
      <c r="AU1656" s="42">
        <f t="shared" si="5415"/>
        <v>180.1</v>
      </c>
      <c r="AV1656" s="42">
        <f t="shared" si="5416"/>
        <v>0</v>
      </c>
      <c r="AW1656" s="42">
        <f t="shared" si="5420"/>
        <v>180.1</v>
      </c>
      <c r="AX1656" s="42">
        <f t="shared" si="5421"/>
        <v>180.1</v>
      </c>
      <c r="AY1656" s="42">
        <f t="shared" si="5422"/>
        <v>180.1</v>
      </c>
      <c r="AZ1656" s="42">
        <f>AZ1657</f>
        <v>0</v>
      </c>
      <c r="BA1656" s="43">
        <f t="shared" si="5417"/>
        <v>100</v>
      </c>
      <c r="BB1656" s="20"/>
    </row>
    <row r="1657" spans="2:54" ht="31.2" x14ac:dyDescent="0.3">
      <c r="B1657" s="38" t="s">
        <v>574</v>
      </c>
      <c r="C1657" s="38" t="s">
        <v>94</v>
      </c>
      <c r="D1657" s="38" t="s">
        <v>172</v>
      </c>
      <c r="E1657" s="39" t="str">
        <f t="shared" si="5414"/>
        <v>0314</v>
      </c>
      <c r="F1657" s="38" t="s">
        <v>174</v>
      </c>
      <c r="G1657" s="38" t="s">
        <v>54</v>
      </c>
      <c r="H1657" s="40" t="s">
        <v>55</v>
      </c>
      <c r="I1657" s="18">
        <v>180.1</v>
      </c>
      <c r="J1657" s="18">
        <v>180.1</v>
      </c>
      <c r="K1657" s="18">
        <v>180.1</v>
      </c>
      <c r="L1657" s="18"/>
      <c r="M1657" s="18"/>
      <c r="N1657" s="18"/>
      <c r="O1657" s="18">
        <v>0</v>
      </c>
      <c r="P1657" s="18">
        <v>0</v>
      </c>
      <c r="Q1657" s="18">
        <v>0</v>
      </c>
      <c r="R1657" s="18">
        <v>0</v>
      </c>
      <c r="S1657" s="18"/>
      <c r="T1657" s="18">
        <f t="shared" si="5413"/>
        <v>180.1</v>
      </c>
      <c r="U1657" s="18">
        <f t="shared" si="5465"/>
        <v>180.1</v>
      </c>
      <c r="V1657" s="18">
        <f t="shared" si="5466"/>
        <v>180.1</v>
      </c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41">
        <v>180.1</v>
      </c>
      <c r="AG1657" s="41"/>
      <c r="AH1657" s="41">
        <f>AF1657</f>
        <v>180.1</v>
      </c>
      <c r="AI1657" s="41">
        <f>AG1657</f>
        <v>0</v>
      </c>
      <c r="AJ1657" s="41">
        <v>0</v>
      </c>
      <c r="AK1657" s="41">
        <v>0</v>
      </c>
      <c r="AL1657" s="41">
        <v>180.1</v>
      </c>
      <c r="AM1657" s="41">
        <f>AL1657</f>
        <v>180.1</v>
      </c>
      <c r="AN1657" s="41">
        <v>0</v>
      </c>
      <c r="AO1657" s="42">
        <v>127.1712</v>
      </c>
      <c r="AP1657" s="42">
        <v>180.1</v>
      </c>
      <c r="AQ1657" s="42">
        <v>0</v>
      </c>
      <c r="AR1657" s="42">
        <v>0</v>
      </c>
      <c r="AS1657" s="42">
        <v>0</v>
      </c>
      <c r="AT1657" s="42">
        <v>0</v>
      </c>
      <c r="AU1657" s="42">
        <f t="shared" si="5415"/>
        <v>180.1</v>
      </c>
      <c r="AV1657" s="42">
        <f t="shared" si="5416"/>
        <v>0</v>
      </c>
      <c r="AW1657" s="42">
        <f t="shared" si="5420"/>
        <v>180.1</v>
      </c>
      <c r="AX1657" s="42">
        <f t="shared" si="5421"/>
        <v>180.1</v>
      </c>
      <c r="AY1657" s="42">
        <f t="shared" si="5422"/>
        <v>180.1</v>
      </c>
      <c r="AZ1657" s="42"/>
      <c r="BA1657" s="43">
        <f t="shared" si="5417"/>
        <v>100</v>
      </c>
      <c r="BB1657" s="44"/>
    </row>
    <row r="1658" spans="2:54" ht="46.8" x14ac:dyDescent="0.3">
      <c r="B1658" s="38" t="s">
        <v>574</v>
      </c>
      <c r="C1658" s="38" t="s">
        <v>94</v>
      </c>
      <c r="D1658" s="38" t="s">
        <v>172</v>
      </c>
      <c r="E1658" s="39" t="str">
        <f t="shared" si="5414"/>
        <v>0314</v>
      </c>
      <c r="F1658" s="38" t="s">
        <v>507</v>
      </c>
      <c r="G1658" s="39"/>
      <c r="H1658" s="40" t="s">
        <v>508</v>
      </c>
      <c r="I1658" s="18">
        <f t="shared" ref="I1658:S1658" si="5507">I1659+I1660</f>
        <v>1299.3999999999999</v>
      </c>
      <c r="J1658" s="18">
        <f t="shared" si="5507"/>
        <v>1390.6</v>
      </c>
      <c r="K1658" s="18">
        <f t="shared" si="5507"/>
        <v>1390.6</v>
      </c>
      <c r="L1658" s="18">
        <f t="shared" si="5507"/>
        <v>0</v>
      </c>
      <c r="M1658" s="18">
        <f t="shared" si="5507"/>
        <v>0</v>
      </c>
      <c r="N1658" s="18">
        <f t="shared" si="5507"/>
        <v>0</v>
      </c>
      <c r="O1658" s="18">
        <f t="shared" si="5507"/>
        <v>0</v>
      </c>
      <c r="P1658" s="18">
        <f t="shared" si="5507"/>
        <v>0</v>
      </c>
      <c r="Q1658" s="18">
        <f t="shared" si="5507"/>
        <v>0</v>
      </c>
      <c r="R1658" s="18">
        <f t="shared" si="5507"/>
        <v>0</v>
      </c>
      <c r="S1658" s="18">
        <f t="shared" si="5507"/>
        <v>0</v>
      </c>
      <c r="T1658" s="18">
        <f t="shared" si="5413"/>
        <v>1299.3999999999999</v>
      </c>
      <c r="U1658" s="18">
        <f t="shared" si="5465"/>
        <v>1390.6</v>
      </c>
      <c r="V1658" s="18">
        <f t="shared" si="5466"/>
        <v>1390.6</v>
      </c>
      <c r="W1658" s="18">
        <f t="shared" ref="W1658:AT1658" si="5508">W1659+W1660</f>
        <v>0</v>
      </c>
      <c r="X1658" s="18">
        <f t="shared" si="5508"/>
        <v>0</v>
      </c>
      <c r="Y1658" s="18">
        <f t="shared" si="5508"/>
        <v>0</v>
      </c>
      <c r="Z1658" s="18">
        <f t="shared" si="5508"/>
        <v>0</v>
      </c>
      <c r="AA1658" s="18">
        <f t="shared" si="5508"/>
        <v>0</v>
      </c>
      <c r="AB1658" s="18">
        <f t="shared" si="5508"/>
        <v>0</v>
      </c>
      <c r="AC1658" s="18">
        <f t="shared" si="5508"/>
        <v>0</v>
      </c>
      <c r="AD1658" s="18">
        <f t="shared" si="5508"/>
        <v>0</v>
      </c>
      <c r="AE1658" s="18">
        <f t="shared" si="5508"/>
        <v>0</v>
      </c>
      <c r="AF1658" s="41">
        <f t="shared" si="5508"/>
        <v>1470.6659999999999</v>
      </c>
      <c r="AG1658" s="41">
        <f t="shared" si="5508"/>
        <v>0</v>
      </c>
      <c r="AH1658" s="41">
        <f t="shared" si="5508"/>
        <v>1470.6659999999999</v>
      </c>
      <c r="AI1658" s="41">
        <f t="shared" si="5508"/>
        <v>0</v>
      </c>
      <c r="AJ1658" s="41">
        <f t="shared" si="5508"/>
        <v>0</v>
      </c>
      <c r="AK1658" s="41">
        <f t="shared" si="5508"/>
        <v>0</v>
      </c>
      <c r="AL1658" s="41">
        <f t="shared" si="5508"/>
        <v>1470.6659999999999</v>
      </c>
      <c r="AM1658" s="41">
        <f t="shared" si="5508"/>
        <v>1470.6659999999999</v>
      </c>
      <c r="AN1658" s="41">
        <f t="shared" si="5508"/>
        <v>0</v>
      </c>
      <c r="AO1658" s="14">
        <f t="shared" si="5508"/>
        <v>812.07624999999996</v>
      </c>
      <c r="AP1658" s="42">
        <f t="shared" si="5508"/>
        <v>1470.6660000000002</v>
      </c>
      <c r="AQ1658" s="42">
        <f t="shared" si="5508"/>
        <v>0</v>
      </c>
      <c r="AR1658" s="42">
        <f t="shared" si="5508"/>
        <v>0</v>
      </c>
      <c r="AS1658" s="42">
        <f t="shared" si="5508"/>
        <v>0</v>
      </c>
      <c r="AT1658" s="42">
        <f t="shared" si="5508"/>
        <v>0</v>
      </c>
      <c r="AU1658" s="42">
        <f t="shared" si="5415"/>
        <v>1470.6660000000002</v>
      </c>
      <c r="AV1658" s="42">
        <f t="shared" si="5416"/>
        <v>-171.2660000000003</v>
      </c>
      <c r="AW1658" s="42">
        <f t="shared" si="5420"/>
        <v>1299.3999999999999</v>
      </c>
      <c r="AX1658" s="42">
        <f t="shared" si="5421"/>
        <v>1390.6</v>
      </c>
      <c r="AY1658" s="42">
        <f t="shared" si="5422"/>
        <v>1390.6</v>
      </c>
      <c r="AZ1658" s="42">
        <f>AZ1659+AZ1660</f>
        <v>0</v>
      </c>
      <c r="BA1658" s="43">
        <f t="shared" si="5417"/>
        <v>100</v>
      </c>
      <c r="BB1658" s="20"/>
    </row>
    <row r="1659" spans="2:54" ht="78" x14ac:dyDescent="0.3">
      <c r="B1659" s="38" t="s">
        <v>574</v>
      </c>
      <c r="C1659" s="38" t="s">
        <v>94</v>
      </c>
      <c r="D1659" s="38" t="s">
        <v>172</v>
      </c>
      <c r="E1659" s="39" t="str">
        <f t="shared" si="5414"/>
        <v>0314</v>
      </c>
      <c r="F1659" s="38" t="s">
        <v>507</v>
      </c>
      <c r="G1659" s="38" t="s">
        <v>66</v>
      </c>
      <c r="H1659" s="40" t="s">
        <v>67</v>
      </c>
      <c r="I1659" s="18">
        <v>1048.8</v>
      </c>
      <c r="J1659" s="18">
        <v>1140</v>
      </c>
      <c r="K1659" s="18">
        <v>1140</v>
      </c>
      <c r="L1659" s="18"/>
      <c r="M1659" s="18"/>
      <c r="N1659" s="18"/>
      <c r="O1659" s="18">
        <v>0</v>
      </c>
      <c r="P1659" s="18">
        <v>0</v>
      </c>
      <c r="Q1659" s="18">
        <v>0</v>
      </c>
      <c r="R1659" s="18">
        <v>0</v>
      </c>
      <c r="S1659" s="18"/>
      <c r="T1659" s="18">
        <f t="shared" si="5413"/>
        <v>1048.8</v>
      </c>
      <c r="U1659" s="18">
        <f t="shared" si="5465"/>
        <v>1140</v>
      </c>
      <c r="V1659" s="18">
        <f t="shared" si="5466"/>
        <v>1140</v>
      </c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41">
        <v>1226.7307599999999</v>
      </c>
      <c r="AG1659" s="41"/>
      <c r="AH1659" s="41">
        <f t="shared" ref="AH1659:AH1660" si="5509">AF1659</f>
        <v>1226.7307599999999</v>
      </c>
      <c r="AI1659" s="41">
        <f t="shared" ref="AI1659:AI1660" si="5510">AG1659</f>
        <v>0</v>
      </c>
      <c r="AJ1659" s="41">
        <v>0</v>
      </c>
      <c r="AK1659" s="41">
        <v>0</v>
      </c>
      <c r="AL1659" s="41">
        <v>1226.7307599999999</v>
      </c>
      <c r="AM1659" s="41">
        <f t="shared" ref="AM1659:AM1660" si="5511">AL1659</f>
        <v>1226.7307599999999</v>
      </c>
      <c r="AN1659" s="41">
        <v>0</v>
      </c>
      <c r="AO1659" s="42">
        <v>703.77940999999998</v>
      </c>
      <c r="AP1659" s="42">
        <v>1224.2</v>
      </c>
      <c r="AQ1659" s="42">
        <v>0</v>
      </c>
      <c r="AR1659" s="42">
        <v>0</v>
      </c>
      <c r="AS1659" s="42">
        <v>0</v>
      </c>
      <c r="AT1659" s="42">
        <v>0</v>
      </c>
      <c r="AU1659" s="42">
        <f t="shared" si="5415"/>
        <v>1224.2</v>
      </c>
      <c r="AV1659" s="42">
        <f t="shared" si="5416"/>
        <v>-175.40000000000009</v>
      </c>
      <c r="AW1659" s="42">
        <f t="shared" si="5420"/>
        <v>1048.8</v>
      </c>
      <c r="AX1659" s="42">
        <f t="shared" si="5421"/>
        <v>1140</v>
      </c>
      <c r="AY1659" s="42">
        <f t="shared" si="5422"/>
        <v>1140</v>
      </c>
      <c r="AZ1659" s="42"/>
      <c r="BA1659" s="43">
        <f t="shared" si="5417"/>
        <v>100</v>
      </c>
      <c r="BB1659" s="44"/>
    </row>
    <row r="1660" spans="2:54" ht="31.2" x14ac:dyDescent="0.3">
      <c r="B1660" s="38" t="s">
        <v>574</v>
      </c>
      <c r="C1660" s="38" t="s">
        <v>94</v>
      </c>
      <c r="D1660" s="38" t="s">
        <v>172</v>
      </c>
      <c r="E1660" s="39" t="str">
        <f t="shared" si="5414"/>
        <v>0314</v>
      </c>
      <c r="F1660" s="38" t="s">
        <v>507</v>
      </c>
      <c r="G1660" s="38" t="s">
        <v>54</v>
      </c>
      <c r="H1660" s="40" t="s">
        <v>55</v>
      </c>
      <c r="I1660" s="18">
        <v>250.6</v>
      </c>
      <c r="J1660" s="18">
        <v>250.6</v>
      </c>
      <c r="K1660" s="18">
        <v>250.6</v>
      </c>
      <c r="L1660" s="18"/>
      <c r="M1660" s="18"/>
      <c r="N1660" s="18"/>
      <c r="O1660" s="18">
        <v>0</v>
      </c>
      <c r="P1660" s="18">
        <v>0</v>
      </c>
      <c r="Q1660" s="18">
        <v>0</v>
      </c>
      <c r="R1660" s="18">
        <v>0</v>
      </c>
      <c r="S1660" s="18"/>
      <c r="T1660" s="18">
        <f t="shared" si="5413"/>
        <v>250.6</v>
      </c>
      <c r="U1660" s="18">
        <f t="shared" si="5465"/>
        <v>250.6</v>
      </c>
      <c r="V1660" s="18">
        <f t="shared" si="5466"/>
        <v>250.6</v>
      </c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41">
        <v>243.93523999999999</v>
      </c>
      <c r="AG1660" s="41"/>
      <c r="AH1660" s="41">
        <f t="shared" si="5509"/>
        <v>243.93523999999999</v>
      </c>
      <c r="AI1660" s="41">
        <f t="shared" si="5510"/>
        <v>0</v>
      </c>
      <c r="AJ1660" s="41">
        <v>0</v>
      </c>
      <c r="AK1660" s="41">
        <v>0</v>
      </c>
      <c r="AL1660" s="41">
        <v>243.93523999999999</v>
      </c>
      <c r="AM1660" s="41">
        <f t="shared" si="5511"/>
        <v>243.93523999999999</v>
      </c>
      <c r="AN1660" s="41">
        <v>0</v>
      </c>
      <c r="AO1660" s="14">
        <v>108.29684</v>
      </c>
      <c r="AP1660" s="42">
        <v>246.46600000000001</v>
      </c>
      <c r="AQ1660" s="42">
        <v>0</v>
      </c>
      <c r="AR1660" s="42">
        <v>0</v>
      </c>
      <c r="AS1660" s="42">
        <v>0</v>
      </c>
      <c r="AT1660" s="42">
        <v>0</v>
      </c>
      <c r="AU1660" s="42">
        <f t="shared" si="5415"/>
        <v>246.46600000000001</v>
      </c>
      <c r="AV1660" s="42">
        <f t="shared" si="5416"/>
        <v>4.1339999999999861</v>
      </c>
      <c r="AW1660" s="42">
        <f t="shared" si="5420"/>
        <v>250.6</v>
      </c>
      <c r="AX1660" s="42">
        <f t="shared" si="5421"/>
        <v>250.6</v>
      </c>
      <c r="AY1660" s="42">
        <f t="shared" si="5422"/>
        <v>250.6</v>
      </c>
      <c r="AZ1660" s="42"/>
      <c r="BA1660" s="43">
        <f t="shared" si="5417"/>
        <v>100</v>
      </c>
      <c r="BB1660" s="44"/>
    </row>
    <row r="1661" spans="2:54" s="21" customFormat="1" x14ac:dyDescent="0.3">
      <c r="B1661" s="22" t="s">
        <v>574</v>
      </c>
      <c r="C1661" s="22" t="s">
        <v>84</v>
      </c>
      <c r="D1661" s="22"/>
      <c r="E1661" s="23" t="str">
        <f t="shared" si="5414"/>
        <v>04</v>
      </c>
      <c r="F1661" s="22"/>
      <c r="G1661" s="22"/>
      <c r="H1661" s="24" t="s">
        <v>85</v>
      </c>
      <c r="I1661" s="25">
        <f t="shared" ref="I1661:S1661" si="5512">I1677+I1662</f>
        <v>15780.9</v>
      </c>
      <c r="J1661" s="25">
        <f t="shared" si="5512"/>
        <v>15860.699999999999</v>
      </c>
      <c r="K1661" s="25">
        <f t="shared" si="5512"/>
        <v>15860.699999999999</v>
      </c>
      <c r="L1661" s="25">
        <f t="shared" si="5512"/>
        <v>0</v>
      </c>
      <c r="M1661" s="25">
        <f t="shared" si="5512"/>
        <v>0</v>
      </c>
      <c r="N1661" s="25">
        <f t="shared" si="5512"/>
        <v>0</v>
      </c>
      <c r="O1661" s="25">
        <f t="shared" si="5512"/>
        <v>0</v>
      </c>
      <c r="P1661" s="25">
        <f t="shared" si="5512"/>
        <v>0</v>
      </c>
      <c r="Q1661" s="25">
        <f t="shared" si="5512"/>
        <v>1706.6659999999999</v>
      </c>
      <c r="R1661" s="25">
        <f t="shared" si="5512"/>
        <v>0</v>
      </c>
      <c r="S1661" s="25">
        <f t="shared" si="5512"/>
        <v>0</v>
      </c>
      <c r="T1661" s="25">
        <f t="shared" si="5413"/>
        <v>17487.565999999999</v>
      </c>
      <c r="U1661" s="25">
        <f t="shared" si="5465"/>
        <v>15860.699999999999</v>
      </c>
      <c r="V1661" s="25">
        <f t="shared" si="5466"/>
        <v>15860.699999999999</v>
      </c>
      <c r="W1661" s="25">
        <f t="shared" ref="W1661:AT1661" si="5513">W1677+W1662</f>
        <v>0</v>
      </c>
      <c r="X1661" s="25">
        <f t="shared" si="5513"/>
        <v>0</v>
      </c>
      <c r="Y1661" s="25">
        <f t="shared" si="5513"/>
        <v>0</v>
      </c>
      <c r="Z1661" s="25">
        <f t="shared" si="5513"/>
        <v>0</v>
      </c>
      <c r="AA1661" s="25">
        <f t="shared" si="5513"/>
        <v>0</v>
      </c>
      <c r="AB1661" s="25">
        <f t="shared" si="5513"/>
        <v>0</v>
      </c>
      <c r="AC1661" s="25">
        <f t="shared" si="5513"/>
        <v>0</v>
      </c>
      <c r="AD1661" s="25">
        <f t="shared" si="5513"/>
        <v>0</v>
      </c>
      <c r="AE1661" s="25">
        <f t="shared" si="5513"/>
        <v>0</v>
      </c>
      <c r="AF1661" s="26">
        <f t="shared" si="5513"/>
        <v>35438.049300000006</v>
      </c>
      <c r="AG1661" s="26">
        <f t="shared" si="5513"/>
        <v>0</v>
      </c>
      <c r="AH1661" s="26">
        <f t="shared" si="5513"/>
        <v>0</v>
      </c>
      <c r="AI1661" s="26">
        <f t="shared" si="5513"/>
        <v>0</v>
      </c>
      <c r="AJ1661" s="26">
        <f t="shared" si="5513"/>
        <v>0</v>
      </c>
      <c r="AK1661" s="26">
        <f t="shared" si="5513"/>
        <v>0</v>
      </c>
      <c r="AL1661" s="26">
        <f t="shared" si="5513"/>
        <v>34804.771820000002</v>
      </c>
      <c r="AM1661" s="26">
        <f t="shared" si="5513"/>
        <v>0</v>
      </c>
      <c r="AN1661" s="26">
        <f t="shared" si="5513"/>
        <v>0</v>
      </c>
      <c r="AO1661" s="27">
        <f t="shared" si="5513"/>
        <v>25423.466209999999</v>
      </c>
      <c r="AP1661" s="27">
        <f t="shared" si="5513"/>
        <v>35922.305300000007</v>
      </c>
      <c r="AQ1661" s="27">
        <f t="shared" si="5513"/>
        <v>0</v>
      </c>
      <c r="AR1661" s="27">
        <f t="shared" si="5513"/>
        <v>0</v>
      </c>
      <c r="AS1661" s="27">
        <f t="shared" si="5513"/>
        <v>0</v>
      </c>
      <c r="AT1661" s="27">
        <f t="shared" si="5513"/>
        <v>0</v>
      </c>
      <c r="AU1661" s="27">
        <f t="shared" si="5415"/>
        <v>35922.305300000007</v>
      </c>
      <c r="AV1661" s="27">
        <f t="shared" si="5416"/>
        <v>-18434.739300000008</v>
      </c>
      <c r="AW1661" s="27">
        <f t="shared" si="5420"/>
        <v>17487.565999999999</v>
      </c>
      <c r="AX1661" s="27">
        <f t="shared" si="5421"/>
        <v>15860.699999999999</v>
      </c>
      <c r="AY1661" s="27">
        <f t="shared" si="5422"/>
        <v>15860.699999999999</v>
      </c>
      <c r="AZ1661" s="27">
        <f>AZ1677+AZ1662</f>
        <v>0</v>
      </c>
      <c r="BA1661" s="28">
        <f t="shared" si="5417"/>
        <v>98.213001300836268</v>
      </c>
      <c r="BB1661" s="20"/>
    </row>
    <row r="1662" spans="2:54" s="30" customFormat="1" x14ac:dyDescent="0.3">
      <c r="B1662" s="31" t="s">
        <v>574</v>
      </c>
      <c r="C1662" s="31" t="s">
        <v>84</v>
      </c>
      <c r="D1662" s="31" t="s">
        <v>86</v>
      </c>
      <c r="E1662" s="29" t="str">
        <f t="shared" si="5414"/>
        <v>0409</v>
      </c>
      <c r="F1662" s="31"/>
      <c r="G1662" s="31"/>
      <c r="H1662" s="32" t="s">
        <v>87</v>
      </c>
      <c r="I1662" s="33">
        <f t="shared" ref="I1662:S1662" si="5514">I1663+I1668</f>
        <v>15780.9</v>
      </c>
      <c r="J1662" s="33">
        <f t="shared" si="5514"/>
        <v>15780.9</v>
      </c>
      <c r="K1662" s="33">
        <f t="shared" si="5514"/>
        <v>15780.9</v>
      </c>
      <c r="L1662" s="33">
        <f t="shared" si="5514"/>
        <v>0</v>
      </c>
      <c r="M1662" s="33">
        <f t="shared" si="5514"/>
        <v>0</v>
      </c>
      <c r="N1662" s="33">
        <f t="shared" si="5514"/>
        <v>0</v>
      </c>
      <c r="O1662" s="33">
        <f t="shared" si="5514"/>
        <v>0</v>
      </c>
      <c r="P1662" s="33">
        <f t="shared" si="5514"/>
        <v>0</v>
      </c>
      <c r="Q1662" s="33">
        <f t="shared" si="5514"/>
        <v>0</v>
      </c>
      <c r="R1662" s="33">
        <f t="shared" si="5514"/>
        <v>0</v>
      </c>
      <c r="S1662" s="33">
        <f t="shared" si="5514"/>
        <v>0</v>
      </c>
      <c r="T1662" s="33">
        <f t="shared" si="5413"/>
        <v>15780.9</v>
      </c>
      <c r="U1662" s="33">
        <f t="shared" si="5465"/>
        <v>15780.9</v>
      </c>
      <c r="V1662" s="33">
        <f t="shared" si="5466"/>
        <v>15780.9</v>
      </c>
      <c r="W1662" s="33">
        <f t="shared" ref="W1662:AT1662" si="5515">W1663+W1668</f>
        <v>0</v>
      </c>
      <c r="X1662" s="33">
        <f t="shared" si="5515"/>
        <v>0</v>
      </c>
      <c r="Y1662" s="33">
        <f t="shared" si="5515"/>
        <v>0</v>
      </c>
      <c r="Z1662" s="33">
        <f t="shared" si="5515"/>
        <v>0</v>
      </c>
      <c r="AA1662" s="33">
        <f t="shared" si="5515"/>
        <v>0</v>
      </c>
      <c r="AB1662" s="33">
        <f t="shared" si="5515"/>
        <v>0</v>
      </c>
      <c r="AC1662" s="33">
        <f t="shared" si="5515"/>
        <v>0</v>
      </c>
      <c r="AD1662" s="33">
        <f t="shared" si="5515"/>
        <v>0</v>
      </c>
      <c r="AE1662" s="33">
        <f t="shared" si="5515"/>
        <v>0</v>
      </c>
      <c r="AF1662" s="34">
        <f t="shared" si="5515"/>
        <v>34147.922640000004</v>
      </c>
      <c r="AG1662" s="34">
        <f t="shared" si="5515"/>
        <v>0</v>
      </c>
      <c r="AH1662" s="34">
        <f t="shared" si="5515"/>
        <v>0</v>
      </c>
      <c r="AI1662" s="34">
        <f t="shared" si="5515"/>
        <v>0</v>
      </c>
      <c r="AJ1662" s="34">
        <f t="shared" si="5515"/>
        <v>0</v>
      </c>
      <c r="AK1662" s="34">
        <f t="shared" si="5515"/>
        <v>0</v>
      </c>
      <c r="AL1662" s="34">
        <f t="shared" si="5515"/>
        <v>34122.228080000001</v>
      </c>
      <c r="AM1662" s="34">
        <f t="shared" si="5515"/>
        <v>0</v>
      </c>
      <c r="AN1662" s="34">
        <f t="shared" si="5515"/>
        <v>0</v>
      </c>
      <c r="AO1662" s="35">
        <f t="shared" si="5515"/>
        <v>25256.716209999999</v>
      </c>
      <c r="AP1662" s="36">
        <f t="shared" si="5515"/>
        <v>34229.039300000004</v>
      </c>
      <c r="AQ1662" s="36">
        <f t="shared" si="5515"/>
        <v>0</v>
      </c>
      <c r="AR1662" s="36">
        <f t="shared" si="5515"/>
        <v>0</v>
      </c>
      <c r="AS1662" s="36">
        <f t="shared" si="5515"/>
        <v>0</v>
      </c>
      <c r="AT1662" s="36">
        <f t="shared" si="5515"/>
        <v>0</v>
      </c>
      <c r="AU1662" s="36">
        <f t="shared" si="5415"/>
        <v>34229.039300000004</v>
      </c>
      <c r="AV1662" s="36">
        <f t="shared" si="5416"/>
        <v>-18448.139300000003</v>
      </c>
      <c r="AW1662" s="36">
        <f t="shared" si="5420"/>
        <v>15780.9</v>
      </c>
      <c r="AX1662" s="36">
        <f t="shared" si="5421"/>
        <v>15780.9</v>
      </c>
      <c r="AY1662" s="36">
        <f t="shared" si="5422"/>
        <v>15780.9</v>
      </c>
      <c r="AZ1662" s="36">
        <f>AZ1663+AZ1668</f>
        <v>0</v>
      </c>
      <c r="BA1662" s="37">
        <f t="shared" si="5417"/>
        <v>99.924755129994622</v>
      </c>
      <c r="BB1662" s="20"/>
    </row>
    <row r="1663" spans="2:54" ht="31.2" x14ac:dyDescent="0.3">
      <c r="B1663" s="38" t="s">
        <v>574</v>
      </c>
      <c r="C1663" s="38" t="s">
        <v>84</v>
      </c>
      <c r="D1663" s="38" t="s">
        <v>86</v>
      </c>
      <c r="E1663" s="39" t="str">
        <f t="shared" si="5414"/>
        <v>0409</v>
      </c>
      <c r="F1663" s="38" t="s">
        <v>96</v>
      </c>
      <c r="G1663" s="39"/>
      <c r="H1663" s="40" t="s">
        <v>97</v>
      </c>
      <c r="I1663" s="18">
        <f t="shared" ref="I1663:I1669" si="5516">I1664</f>
        <v>2553.6</v>
      </c>
      <c r="J1663" s="18">
        <f t="shared" ref="J1663:J1669" si="5517">J1664</f>
        <v>2553.6</v>
      </c>
      <c r="K1663" s="18">
        <f t="shared" ref="K1663:K1669" si="5518">K1664</f>
        <v>2553.6</v>
      </c>
      <c r="L1663" s="18">
        <f t="shared" ref="L1663:L1669" si="5519">L1664</f>
        <v>0</v>
      </c>
      <c r="M1663" s="18">
        <f t="shared" ref="M1663:M1669" si="5520">M1664</f>
        <v>0</v>
      </c>
      <c r="N1663" s="18">
        <f t="shared" ref="N1663:N1669" si="5521">N1664</f>
        <v>0</v>
      </c>
      <c r="O1663" s="18">
        <f t="shared" ref="O1663:O1669" si="5522">O1664</f>
        <v>0</v>
      </c>
      <c r="P1663" s="18">
        <f t="shared" ref="P1663:P1669" si="5523">P1664</f>
        <v>0</v>
      </c>
      <c r="Q1663" s="18">
        <f t="shared" ref="Q1663:Q1669" si="5524">Q1664</f>
        <v>0</v>
      </c>
      <c r="R1663" s="18">
        <f t="shared" ref="R1663:R1669" si="5525">R1664</f>
        <v>0</v>
      </c>
      <c r="S1663" s="18">
        <f t="shared" ref="S1663:S1669" si="5526">S1664</f>
        <v>0</v>
      </c>
      <c r="T1663" s="18">
        <f t="shared" si="5413"/>
        <v>2553.6</v>
      </c>
      <c r="U1663" s="18">
        <f t="shared" si="5465"/>
        <v>2553.6</v>
      </c>
      <c r="V1663" s="18">
        <f t="shared" si="5466"/>
        <v>2553.6</v>
      </c>
      <c r="W1663" s="18">
        <f t="shared" ref="W1663:W1669" si="5527">W1664</f>
        <v>0</v>
      </c>
      <c r="X1663" s="18">
        <f t="shared" ref="X1663:X1669" si="5528">X1664</f>
        <v>0</v>
      </c>
      <c r="Y1663" s="18">
        <f t="shared" ref="Y1663:Y1669" si="5529">Y1664</f>
        <v>0</v>
      </c>
      <c r="Z1663" s="18">
        <f t="shared" ref="Z1663:Z1669" si="5530">Z1664</f>
        <v>0</v>
      </c>
      <c r="AA1663" s="18">
        <f t="shared" ref="AA1663:AA1669" si="5531">AA1664</f>
        <v>0</v>
      </c>
      <c r="AB1663" s="18">
        <f t="shared" ref="AB1663:AB1669" si="5532">AB1664</f>
        <v>0</v>
      </c>
      <c r="AC1663" s="18">
        <f t="shared" ref="AC1663:AC1669" si="5533">AC1664</f>
        <v>0</v>
      </c>
      <c r="AD1663" s="18">
        <f t="shared" ref="AD1663:AD1669" si="5534">AD1664</f>
        <v>0</v>
      </c>
      <c r="AE1663" s="18">
        <f t="shared" ref="AE1663:AE1669" si="5535">AE1664</f>
        <v>0</v>
      </c>
      <c r="AF1663" s="41">
        <f t="shared" ref="AF1663:AF1669" si="5536">AF1664</f>
        <v>2472.4833400000002</v>
      </c>
      <c r="AG1663" s="41">
        <f t="shared" ref="AG1663:AG1669" si="5537">AG1664</f>
        <v>0</v>
      </c>
      <c r="AH1663" s="41">
        <f t="shared" ref="AH1663:AH1669" si="5538">AH1664</f>
        <v>0</v>
      </c>
      <c r="AI1663" s="41">
        <f t="shared" ref="AI1663:AI1669" si="5539">AI1664</f>
        <v>0</v>
      </c>
      <c r="AJ1663" s="41">
        <f t="shared" ref="AJ1663:AJ1669" si="5540">AJ1664</f>
        <v>0</v>
      </c>
      <c r="AK1663" s="41">
        <f t="shared" ref="AK1663:AK1669" si="5541">AK1664</f>
        <v>0</v>
      </c>
      <c r="AL1663" s="41">
        <f t="shared" ref="AL1663:AL1669" si="5542">AL1664</f>
        <v>2472.4833400000002</v>
      </c>
      <c r="AM1663" s="41">
        <f t="shared" ref="AM1663:AM1669" si="5543">AM1664</f>
        <v>0</v>
      </c>
      <c r="AN1663" s="41">
        <f t="shared" ref="AN1663:AN1669" si="5544">AN1664</f>
        <v>0</v>
      </c>
      <c r="AO1663" s="42">
        <f t="shared" ref="AO1663:AO1669" si="5545">AO1664</f>
        <v>0</v>
      </c>
      <c r="AP1663" s="42">
        <f t="shared" ref="AP1663:AP1669" si="5546">AP1664</f>
        <v>2553.6</v>
      </c>
      <c r="AQ1663" s="42">
        <f t="shared" ref="AQ1663:AQ1669" si="5547">AQ1664</f>
        <v>0</v>
      </c>
      <c r="AR1663" s="42">
        <f t="shared" ref="AR1663:AR1669" si="5548">AR1664</f>
        <v>0</v>
      </c>
      <c r="AS1663" s="42">
        <f t="shared" ref="AS1663:AS1669" si="5549">AS1664</f>
        <v>0</v>
      </c>
      <c r="AT1663" s="42">
        <f t="shared" ref="AT1663:AT1669" si="5550">AT1664</f>
        <v>0</v>
      </c>
      <c r="AU1663" s="42">
        <f t="shared" si="5415"/>
        <v>2553.6</v>
      </c>
      <c r="AV1663" s="42">
        <f t="shared" si="5416"/>
        <v>0</v>
      </c>
      <c r="AW1663" s="42">
        <f t="shared" si="5420"/>
        <v>2553.6</v>
      </c>
      <c r="AX1663" s="42">
        <f t="shared" si="5421"/>
        <v>2553.6</v>
      </c>
      <c r="AY1663" s="42">
        <f t="shared" si="5422"/>
        <v>2553.6</v>
      </c>
      <c r="AZ1663" s="42">
        <f t="shared" ref="AZ1663:AZ1669" si="5551">AZ1664</f>
        <v>0</v>
      </c>
      <c r="BA1663" s="43">
        <f t="shared" si="5417"/>
        <v>100</v>
      </c>
      <c r="BB1663" s="20"/>
    </row>
    <row r="1664" spans="2:54" x14ac:dyDescent="0.3">
      <c r="B1664" s="38" t="s">
        <v>574</v>
      </c>
      <c r="C1664" s="38" t="s">
        <v>84</v>
      </c>
      <c r="D1664" s="38" t="s">
        <v>86</v>
      </c>
      <c r="E1664" s="39" t="str">
        <f t="shared" si="5414"/>
        <v>0409</v>
      </c>
      <c r="F1664" s="38" t="s">
        <v>98</v>
      </c>
      <c r="G1664" s="39"/>
      <c r="H1664" s="40" t="s">
        <v>49</v>
      </c>
      <c r="I1664" s="18">
        <f t="shared" si="5516"/>
        <v>2553.6</v>
      </c>
      <c r="J1664" s="18">
        <f t="shared" si="5517"/>
        <v>2553.6</v>
      </c>
      <c r="K1664" s="18">
        <f t="shared" si="5518"/>
        <v>2553.6</v>
      </c>
      <c r="L1664" s="18">
        <f t="shared" si="5519"/>
        <v>0</v>
      </c>
      <c r="M1664" s="18">
        <f t="shared" si="5520"/>
        <v>0</v>
      </c>
      <c r="N1664" s="18">
        <f t="shared" si="5521"/>
        <v>0</v>
      </c>
      <c r="O1664" s="18">
        <f t="shared" si="5522"/>
        <v>0</v>
      </c>
      <c r="P1664" s="18">
        <f t="shared" si="5523"/>
        <v>0</v>
      </c>
      <c r="Q1664" s="18">
        <f t="shared" si="5524"/>
        <v>0</v>
      </c>
      <c r="R1664" s="18">
        <f t="shared" si="5525"/>
        <v>0</v>
      </c>
      <c r="S1664" s="18">
        <f t="shared" si="5526"/>
        <v>0</v>
      </c>
      <c r="T1664" s="18">
        <f t="shared" si="5413"/>
        <v>2553.6</v>
      </c>
      <c r="U1664" s="18">
        <f t="shared" si="5465"/>
        <v>2553.6</v>
      </c>
      <c r="V1664" s="18">
        <f t="shared" si="5466"/>
        <v>2553.6</v>
      </c>
      <c r="W1664" s="18">
        <f t="shared" si="5527"/>
        <v>0</v>
      </c>
      <c r="X1664" s="18">
        <f t="shared" si="5528"/>
        <v>0</v>
      </c>
      <c r="Y1664" s="18">
        <f t="shared" si="5529"/>
        <v>0</v>
      </c>
      <c r="Z1664" s="18">
        <f t="shared" si="5530"/>
        <v>0</v>
      </c>
      <c r="AA1664" s="18">
        <f t="shared" si="5531"/>
        <v>0</v>
      </c>
      <c r="AB1664" s="18">
        <f t="shared" si="5532"/>
        <v>0</v>
      </c>
      <c r="AC1664" s="18">
        <f t="shared" si="5533"/>
        <v>0</v>
      </c>
      <c r="AD1664" s="18">
        <f t="shared" si="5534"/>
        <v>0</v>
      </c>
      <c r="AE1664" s="18">
        <f t="shared" si="5535"/>
        <v>0</v>
      </c>
      <c r="AF1664" s="41">
        <f t="shared" si="5536"/>
        <v>2472.4833400000002</v>
      </c>
      <c r="AG1664" s="41">
        <f t="shared" si="5537"/>
        <v>0</v>
      </c>
      <c r="AH1664" s="41">
        <f t="shared" si="5538"/>
        <v>0</v>
      </c>
      <c r="AI1664" s="41">
        <f t="shared" si="5539"/>
        <v>0</v>
      </c>
      <c r="AJ1664" s="41">
        <f t="shared" si="5540"/>
        <v>0</v>
      </c>
      <c r="AK1664" s="41">
        <f t="shared" si="5541"/>
        <v>0</v>
      </c>
      <c r="AL1664" s="41">
        <f t="shared" si="5542"/>
        <v>2472.4833400000002</v>
      </c>
      <c r="AM1664" s="41">
        <f t="shared" si="5543"/>
        <v>0</v>
      </c>
      <c r="AN1664" s="41">
        <f t="shared" si="5544"/>
        <v>0</v>
      </c>
      <c r="AO1664" s="14">
        <f t="shared" si="5545"/>
        <v>0</v>
      </c>
      <c r="AP1664" s="42">
        <f t="shared" si="5546"/>
        <v>2553.6</v>
      </c>
      <c r="AQ1664" s="42">
        <f t="shared" si="5547"/>
        <v>0</v>
      </c>
      <c r="AR1664" s="42">
        <f t="shared" si="5548"/>
        <v>0</v>
      </c>
      <c r="AS1664" s="42">
        <f t="shared" si="5549"/>
        <v>0</v>
      </c>
      <c r="AT1664" s="42">
        <f t="shared" si="5550"/>
        <v>0</v>
      </c>
      <c r="AU1664" s="42">
        <f t="shared" si="5415"/>
        <v>2553.6</v>
      </c>
      <c r="AV1664" s="42">
        <f t="shared" si="5416"/>
        <v>0</v>
      </c>
      <c r="AW1664" s="42">
        <f t="shared" si="5420"/>
        <v>2553.6</v>
      </c>
      <c r="AX1664" s="42">
        <f t="shared" si="5421"/>
        <v>2553.6</v>
      </c>
      <c r="AY1664" s="42">
        <f t="shared" si="5422"/>
        <v>2553.6</v>
      </c>
      <c r="AZ1664" s="42">
        <f t="shared" si="5551"/>
        <v>0</v>
      </c>
      <c r="BA1664" s="43">
        <f t="shared" si="5417"/>
        <v>100</v>
      </c>
      <c r="BB1664" s="20"/>
    </row>
    <row r="1665" spans="2:54" ht="31.2" x14ac:dyDescent="0.3">
      <c r="B1665" s="38" t="s">
        <v>574</v>
      </c>
      <c r="C1665" s="38" t="s">
        <v>84</v>
      </c>
      <c r="D1665" s="38" t="s">
        <v>86</v>
      </c>
      <c r="E1665" s="39" t="str">
        <f t="shared" si="5414"/>
        <v>0409</v>
      </c>
      <c r="F1665" s="38" t="s">
        <v>509</v>
      </c>
      <c r="G1665" s="39"/>
      <c r="H1665" s="40" t="s">
        <v>510</v>
      </c>
      <c r="I1665" s="18">
        <f t="shared" si="5516"/>
        <v>2553.6</v>
      </c>
      <c r="J1665" s="18">
        <f t="shared" si="5517"/>
        <v>2553.6</v>
      </c>
      <c r="K1665" s="18">
        <f t="shared" si="5518"/>
        <v>2553.6</v>
      </c>
      <c r="L1665" s="18">
        <f t="shared" si="5519"/>
        <v>0</v>
      </c>
      <c r="M1665" s="18">
        <f t="shared" si="5520"/>
        <v>0</v>
      </c>
      <c r="N1665" s="18">
        <f t="shared" si="5521"/>
        <v>0</v>
      </c>
      <c r="O1665" s="18">
        <f t="shared" si="5522"/>
        <v>0</v>
      </c>
      <c r="P1665" s="18">
        <f t="shared" si="5523"/>
        <v>0</v>
      </c>
      <c r="Q1665" s="18">
        <f t="shared" si="5524"/>
        <v>0</v>
      </c>
      <c r="R1665" s="18">
        <f t="shared" si="5525"/>
        <v>0</v>
      </c>
      <c r="S1665" s="18">
        <f t="shared" si="5526"/>
        <v>0</v>
      </c>
      <c r="T1665" s="18">
        <f t="shared" si="5413"/>
        <v>2553.6</v>
      </c>
      <c r="U1665" s="18">
        <f t="shared" si="5465"/>
        <v>2553.6</v>
      </c>
      <c r="V1665" s="18">
        <f t="shared" si="5466"/>
        <v>2553.6</v>
      </c>
      <c r="W1665" s="18">
        <f t="shared" si="5527"/>
        <v>0</v>
      </c>
      <c r="X1665" s="18">
        <f t="shared" si="5528"/>
        <v>0</v>
      </c>
      <c r="Y1665" s="18">
        <f t="shared" si="5529"/>
        <v>0</v>
      </c>
      <c r="Z1665" s="18">
        <f t="shared" si="5530"/>
        <v>0</v>
      </c>
      <c r="AA1665" s="18">
        <f t="shared" si="5531"/>
        <v>0</v>
      </c>
      <c r="AB1665" s="18">
        <f t="shared" si="5532"/>
        <v>0</v>
      </c>
      <c r="AC1665" s="18">
        <f t="shared" si="5533"/>
        <v>0</v>
      </c>
      <c r="AD1665" s="18">
        <f t="shared" si="5534"/>
        <v>0</v>
      </c>
      <c r="AE1665" s="18">
        <f t="shared" si="5535"/>
        <v>0</v>
      </c>
      <c r="AF1665" s="41">
        <f t="shared" si="5536"/>
        <v>2472.4833400000002</v>
      </c>
      <c r="AG1665" s="41">
        <f t="shared" si="5537"/>
        <v>0</v>
      </c>
      <c r="AH1665" s="41">
        <f t="shared" si="5538"/>
        <v>0</v>
      </c>
      <c r="AI1665" s="41">
        <f t="shared" si="5539"/>
        <v>0</v>
      </c>
      <c r="AJ1665" s="41">
        <f t="shared" si="5540"/>
        <v>0</v>
      </c>
      <c r="AK1665" s="41">
        <f t="shared" si="5541"/>
        <v>0</v>
      </c>
      <c r="AL1665" s="41">
        <f t="shared" si="5542"/>
        <v>2472.4833400000002</v>
      </c>
      <c r="AM1665" s="41">
        <f t="shared" si="5543"/>
        <v>0</v>
      </c>
      <c r="AN1665" s="41">
        <f t="shared" si="5544"/>
        <v>0</v>
      </c>
      <c r="AO1665" s="42">
        <f t="shared" si="5545"/>
        <v>0</v>
      </c>
      <c r="AP1665" s="42">
        <f t="shared" si="5546"/>
        <v>2553.6</v>
      </c>
      <c r="AQ1665" s="42">
        <f t="shared" si="5547"/>
        <v>0</v>
      </c>
      <c r="AR1665" s="42">
        <f t="shared" si="5548"/>
        <v>0</v>
      </c>
      <c r="AS1665" s="42">
        <f t="shared" si="5549"/>
        <v>0</v>
      </c>
      <c r="AT1665" s="42">
        <f t="shared" si="5550"/>
        <v>0</v>
      </c>
      <c r="AU1665" s="42">
        <f t="shared" si="5415"/>
        <v>2553.6</v>
      </c>
      <c r="AV1665" s="42">
        <f t="shared" si="5416"/>
        <v>0</v>
      </c>
      <c r="AW1665" s="42">
        <f t="shared" si="5420"/>
        <v>2553.6</v>
      </c>
      <c r="AX1665" s="42">
        <f t="shared" si="5421"/>
        <v>2553.6</v>
      </c>
      <c r="AY1665" s="42">
        <f t="shared" si="5422"/>
        <v>2553.6</v>
      </c>
      <c r="AZ1665" s="42">
        <f t="shared" si="5551"/>
        <v>0</v>
      </c>
      <c r="BA1665" s="43">
        <f t="shared" si="5417"/>
        <v>100</v>
      </c>
      <c r="BB1665" s="20"/>
    </row>
    <row r="1666" spans="2:54" ht="31.2" x14ac:dyDescent="0.3">
      <c r="B1666" s="38" t="s">
        <v>574</v>
      </c>
      <c r="C1666" s="38" t="s">
        <v>84</v>
      </c>
      <c r="D1666" s="38" t="s">
        <v>86</v>
      </c>
      <c r="E1666" s="39" t="str">
        <f t="shared" si="5414"/>
        <v>0409</v>
      </c>
      <c r="F1666" s="38" t="s">
        <v>511</v>
      </c>
      <c r="G1666" s="39"/>
      <c r="H1666" s="40" t="s">
        <v>512</v>
      </c>
      <c r="I1666" s="18">
        <f t="shared" si="5516"/>
        <v>2553.6</v>
      </c>
      <c r="J1666" s="18">
        <f t="shared" si="5517"/>
        <v>2553.6</v>
      </c>
      <c r="K1666" s="18">
        <f t="shared" si="5518"/>
        <v>2553.6</v>
      </c>
      <c r="L1666" s="18">
        <f t="shared" si="5519"/>
        <v>0</v>
      </c>
      <c r="M1666" s="18">
        <f t="shared" si="5520"/>
        <v>0</v>
      </c>
      <c r="N1666" s="18">
        <f t="shared" si="5521"/>
        <v>0</v>
      </c>
      <c r="O1666" s="18">
        <f t="shared" si="5522"/>
        <v>0</v>
      </c>
      <c r="P1666" s="18">
        <f t="shared" si="5523"/>
        <v>0</v>
      </c>
      <c r="Q1666" s="18">
        <f t="shared" si="5524"/>
        <v>0</v>
      </c>
      <c r="R1666" s="18">
        <f t="shared" si="5525"/>
        <v>0</v>
      </c>
      <c r="S1666" s="18">
        <f t="shared" si="5526"/>
        <v>0</v>
      </c>
      <c r="T1666" s="18">
        <f t="shared" si="5413"/>
        <v>2553.6</v>
      </c>
      <c r="U1666" s="18">
        <f t="shared" si="5465"/>
        <v>2553.6</v>
      </c>
      <c r="V1666" s="18">
        <f t="shared" si="5466"/>
        <v>2553.6</v>
      </c>
      <c r="W1666" s="18">
        <f t="shared" si="5527"/>
        <v>0</v>
      </c>
      <c r="X1666" s="18">
        <f t="shared" si="5528"/>
        <v>0</v>
      </c>
      <c r="Y1666" s="18">
        <f t="shared" si="5529"/>
        <v>0</v>
      </c>
      <c r="Z1666" s="18">
        <f t="shared" si="5530"/>
        <v>0</v>
      </c>
      <c r="AA1666" s="18">
        <f t="shared" si="5531"/>
        <v>0</v>
      </c>
      <c r="AB1666" s="18">
        <f t="shared" si="5532"/>
        <v>0</v>
      </c>
      <c r="AC1666" s="18">
        <f t="shared" si="5533"/>
        <v>0</v>
      </c>
      <c r="AD1666" s="18">
        <f t="shared" si="5534"/>
        <v>0</v>
      </c>
      <c r="AE1666" s="18">
        <f t="shared" si="5535"/>
        <v>0</v>
      </c>
      <c r="AF1666" s="41">
        <f t="shared" si="5536"/>
        <v>2472.4833400000002</v>
      </c>
      <c r="AG1666" s="41">
        <f t="shared" si="5537"/>
        <v>0</v>
      </c>
      <c r="AH1666" s="41">
        <f t="shared" si="5538"/>
        <v>0</v>
      </c>
      <c r="AI1666" s="41">
        <f t="shared" si="5539"/>
        <v>0</v>
      </c>
      <c r="AJ1666" s="41">
        <f t="shared" si="5540"/>
        <v>0</v>
      </c>
      <c r="AK1666" s="41">
        <f t="shared" si="5541"/>
        <v>0</v>
      </c>
      <c r="AL1666" s="41">
        <f t="shared" si="5542"/>
        <v>2472.4833400000002</v>
      </c>
      <c r="AM1666" s="41">
        <f t="shared" si="5543"/>
        <v>0</v>
      </c>
      <c r="AN1666" s="41">
        <f t="shared" si="5544"/>
        <v>0</v>
      </c>
      <c r="AO1666" s="14">
        <f t="shared" si="5545"/>
        <v>0</v>
      </c>
      <c r="AP1666" s="42">
        <f t="shared" si="5546"/>
        <v>2553.6</v>
      </c>
      <c r="AQ1666" s="42">
        <f t="shared" si="5547"/>
        <v>0</v>
      </c>
      <c r="AR1666" s="42">
        <f t="shared" si="5548"/>
        <v>0</v>
      </c>
      <c r="AS1666" s="42">
        <f t="shared" si="5549"/>
        <v>0</v>
      </c>
      <c r="AT1666" s="42">
        <f t="shared" si="5550"/>
        <v>0</v>
      </c>
      <c r="AU1666" s="42">
        <f t="shared" si="5415"/>
        <v>2553.6</v>
      </c>
      <c r="AV1666" s="42">
        <f t="shared" si="5416"/>
        <v>0</v>
      </c>
      <c r="AW1666" s="42">
        <f t="shared" si="5420"/>
        <v>2553.6</v>
      </c>
      <c r="AX1666" s="42">
        <f t="shared" si="5421"/>
        <v>2553.6</v>
      </c>
      <c r="AY1666" s="42">
        <f t="shared" si="5422"/>
        <v>2553.6</v>
      </c>
      <c r="AZ1666" s="42">
        <f t="shared" si="5551"/>
        <v>0</v>
      </c>
      <c r="BA1666" s="43">
        <f t="shared" si="5417"/>
        <v>100</v>
      </c>
      <c r="BB1666" s="20"/>
    </row>
    <row r="1667" spans="2:54" ht="46.5" customHeight="1" x14ac:dyDescent="0.3">
      <c r="B1667" s="38" t="s">
        <v>574</v>
      </c>
      <c r="C1667" s="38" t="s">
        <v>84</v>
      </c>
      <c r="D1667" s="38" t="s">
        <v>86</v>
      </c>
      <c r="E1667" s="39" t="str">
        <f t="shared" si="5414"/>
        <v>0409</v>
      </c>
      <c r="F1667" s="38" t="s">
        <v>511</v>
      </c>
      <c r="G1667" s="38" t="s">
        <v>54</v>
      </c>
      <c r="H1667" s="40" t="s">
        <v>55</v>
      </c>
      <c r="I1667" s="18">
        <v>2553.6</v>
      </c>
      <c r="J1667" s="18">
        <v>2553.6</v>
      </c>
      <c r="K1667" s="18">
        <v>2553.6</v>
      </c>
      <c r="L1667" s="18"/>
      <c r="M1667" s="18"/>
      <c r="N1667" s="18"/>
      <c r="O1667" s="18">
        <v>0</v>
      </c>
      <c r="P1667" s="18">
        <v>0</v>
      </c>
      <c r="Q1667" s="18">
        <v>0</v>
      </c>
      <c r="R1667" s="18">
        <v>0</v>
      </c>
      <c r="S1667" s="18"/>
      <c r="T1667" s="18">
        <f t="shared" si="5413"/>
        <v>2553.6</v>
      </c>
      <c r="U1667" s="18">
        <f t="shared" si="5465"/>
        <v>2553.6</v>
      </c>
      <c r="V1667" s="18">
        <f t="shared" si="5466"/>
        <v>2553.6</v>
      </c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41">
        <v>2472.4833400000002</v>
      </c>
      <c r="AG1667" s="41"/>
      <c r="AH1667" s="41">
        <v>0</v>
      </c>
      <c r="AI1667" s="41">
        <v>0</v>
      </c>
      <c r="AJ1667" s="41">
        <v>0</v>
      </c>
      <c r="AK1667" s="41">
        <v>0</v>
      </c>
      <c r="AL1667" s="41">
        <v>2472.4833400000002</v>
      </c>
      <c r="AM1667" s="41">
        <v>0</v>
      </c>
      <c r="AN1667" s="41">
        <v>0</v>
      </c>
      <c r="AO1667" s="42">
        <v>0</v>
      </c>
      <c r="AP1667" s="42">
        <v>2553.6</v>
      </c>
      <c r="AQ1667" s="42">
        <v>0</v>
      </c>
      <c r="AR1667" s="42">
        <v>0</v>
      </c>
      <c r="AS1667" s="42">
        <v>0</v>
      </c>
      <c r="AT1667" s="42">
        <v>0</v>
      </c>
      <c r="AU1667" s="42">
        <f t="shared" si="5415"/>
        <v>2553.6</v>
      </c>
      <c r="AV1667" s="42">
        <f t="shared" si="5416"/>
        <v>0</v>
      </c>
      <c r="AW1667" s="42">
        <f t="shared" si="5420"/>
        <v>2553.6</v>
      </c>
      <c r="AX1667" s="42">
        <f t="shared" si="5421"/>
        <v>2553.6</v>
      </c>
      <c r="AY1667" s="42">
        <f t="shared" si="5422"/>
        <v>2553.6</v>
      </c>
      <c r="AZ1667" s="42"/>
      <c r="BA1667" s="43">
        <f t="shared" si="5417"/>
        <v>100</v>
      </c>
      <c r="BB1667" s="44"/>
    </row>
    <row r="1668" spans="2:54" ht="46.5" customHeight="1" x14ac:dyDescent="0.3">
      <c r="B1668" s="38" t="s">
        <v>574</v>
      </c>
      <c r="C1668" s="38" t="s">
        <v>84</v>
      </c>
      <c r="D1668" s="38" t="s">
        <v>86</v>
      </c>
      <c r="E1668" s="39" t="str">
        <f t="shared" si="5414"/>
        <v>0409</v>
      </c>
      <c r="F1668" s="38" t="s">
        <v>513</v>
      </c>
      <c r="G1668" s="39"/>
      <c r="H1668" s="40" t="s">
        <v>514</v>
      </c>
      <c r="I1668" s="18">
        <f t="shared" si="5516"/>
        <v>13227.3</v>
      </c>
      <c r="J1668" s="18">
        <f t="shared" si="5517"/>
        <v>13227.3</v>
      </c>
      <c r="K1668" s="18">
        <f t="shared" si="5518"/>
        <v>13227.3</v>
      </c>
      <c r="L1668" s="18">
        <f t="shared" si="5519"/>
        <v>0</v>
      </c>
      <c r="M1668" s="18">
        <f t="shared" si="5520"/>
        <v>0</v>
      </c>
      <c r="N1668" s="18">
        <f t="shared" si="5521"/>
        <v>0</v>
      </c>
      <c r="O1668" s="18">
        <f t="shared" si="5522"/>
        <v>0</v>
      </c>
      <c r="P1668" s="18">
        <f t="shared" si="5523"/>
        <v>0</v>
      </c>
      <c r="Q1668" s="18">
        <f t="shared" si="5524"/>
        <v>0</v>
      </c>
      <c r="R1668" s="18">
        <f t="shared" si="5525"/>
        <v>0</v>
      </c>
      <c r="S1668" s="18">
        <f t="shared" si="5526"/>
        <v>0</v>
      </c>
      <c r="T1668" s="18">
        <f t="shared" si="5413"/>
        <v>13227.3</v>
      </c>
      <c r="U1668" s="18">
        <f t="shared" si="5465"/>
        <v>13227.3</v>
      </c>
      <c r="V1668" s="18">
        <f t="shared" si="5466"/>
        <v>13227.3</v>
      </c>
      <c r="W1668" s="18">
        <f t="shared" si="5527"/>
        <v>0</v>
      </c>
      <c r="X1668" s="18">
        <f t="shared" si="5528"/>
        <v>0</v>
      </c>
      <c r="Y1668" s="18">
        <f t="shared" si="5529"/>
        <v>0</v>
      </c>
      <c r="Z1668" s="18">
        <f t="shared" si="5530"/>
        <v>0</v>
      </c>
      <c r="AA1668" s="18">
        <f t="shared" si="5531"/>
        <v>0</v>
      </c>
      <c r="AB1668" s="18">
        <f t="shared" si="5532"/>
        <v>0</v>
      </c>
      <c r="AC1668" s="18">
        <f t="shared" si="5533"/>
        <v>0</v>
      </c>
      <c r="AD1668" s="18">
        <f t="shared" si="5534"/>
        <v>0</v>
      </c>
      <c r="AE1668" s="18">
        <f t="shared" si="5535"/>
        <v>0</v>
      </c>
      <c r="AF1668" s="41">
        <f t="shared" si="5536"/>
        <v>31675.439300000002</v>
      </c>
      <c r="AG1668" s="41">
        <f t="shared" si="5537"/>
        <v>0</v>
      </c>
      <c r="AH1668" s="41">
        <f t="shared" si="5538"/>
        <v>0</v>
      </c>
      <c r="AI1668" s="41">
        <f t="shared" si="5539"/>
        <v>0</v>
      </c>
      <c r="AJ1668" s="41">
        <f t="shared" si="5540"/>
        <v>0</v>
      </c>
      <c r="AK1668" s="41">
        <f t="shared" si="5541"/>
        <v>0</v>
      </c>
      <c r="AL1668" s="41">
        <f t="shared" si="5542"/>
        <v>31649.744740000002</v>
      </c>
      <c r="AM1668" s="41">
        <f t="shared" si="5543"/>
        <v>0</v>
      </c>
      <c r="AN1668" s="41">
        <f t="shared" si="5544"/>
        <v>0</v>
      </c>
      <c r="AO1668" s="14">
        <f t="shared" si="5545"/>
        <v>25256.716209999999</v>
      </c>
      <c r="AP1668" s="42">
        <f t="shared" si="5546"/>
        <v>31675.439300000002</v>
      </c>
      <c r="AQ1668" s="42">
        <f t="shared" si="5547"/>
        <v>0</v>
      </c>
      <c r="AR1668" s="42">
        <f t="shared" si="5548"/>
        <v>0</v>
      </c>
      <c r="AS1668" s="42">
        <f t="shared" si="5549"/>
        <v>0</v>
      </c>
      <c r="AT1668" s="42">
        <f t="shared" si="5550"/>
        <v>0</v>
      </c>
      <c r="AU1668" s="42">
        <f t="shared" si="5415"/>
        <v>31675.439300000002</v>
      </c>
      <c r="AV1668" s="42">
        <f t="shared" si="5416"/>
        <v>-18448.139300000003</v>
      </c>
      <c r="AW1668" s="42">
        <f t="shared" si="5420"/>
        <v>13227.3</v>
      </c>
      <c r="AX1668" s="42">
        <f t="shared" si="5421"/>
        <v>13227.3</v>
      </c>
      <c r="AY1668" s="42">
        <f t="shared" si="5422"/>
        <v>13227.3</v>
      </c>
      <c r="AZ1668" s="42">
        <f t="shared" si="5551"/>
        <v>0</v>
      </c>
      <c r="BA1668" s="43">
        <f t="shared" si="5417"/>
        <v>99.918881756440243</v>
      </c>
      <c r="BB1668" s="20"/>
    </row>
    <row r="1669" spans="2:54" ht="24.75" customHeight="1" x14ac:dyDescent="0.3">
      <c r="B1669" s="38" t="s">
        <v>574</v>
      </c>
      <c r="C1669" s="38" t="s">
        <v>84</v>
      </c>
      <c r="D1669" s="38" t="s">
        <v>86</v>
      </c>
      <c r="E1669" s="39" t="str">
        <f t="shared" si="5414"/>
        <v>0409</v>
      </c>
      <c r="F1669" s="38" t="s">
        <v>515</v>
      </c>
      <c r="G1669" s="39"/>
      <c r="H1669" s="40" t="s">
        <v>109</v>
      </c>
      <c r="I1669" s="18">
        <f t="shared" si="5516"/>
        <v>13227.3</v>
      </c>
      <c r="J1669" s="18">
        <f t="shared" si="5517"/>
        <v>13227.3</v>
      </c>
      <c r="K1669" s="18">
        <f t="shared" si="5518"/>
        <v>13227.3</v>
      </c>
      <c r="L1669" s="18">
        <f t="shared" si="5519"/>
        <v>0</v>
      </c>
      <c r="M1669" s="18">
        <f t="shared" si="5520"/>
        <v>0</v>
      </c>
      <c r="N1669" s="18">
        <f t="shared" si="5521"/>
        <v>0</v>
      </c>
      <c r="O1669" s="18">
        <f t="shared" si="5522"/>
        <v>0</v>
      </c>
      <c r="P1669" s="18">
        <f t="shared" si="5523"/>
        <v>0</v>
      </c>
      <c r="Q1669" s="18">
        <f t="shared" si="5524"/>
        <v>0</v>
      </c>
      <c r="R1669" s="18">
        <f t="shared" si="5525"/>
        <v>0</v>
      </c>
      <c r="S1669" s="18">
        <f t="shared" si="5526"/>
        <v>0</v>
      </c>
      <c r="T1669" s="18">
        <f t="shared" si="5413"/>
        <v>13227.3</v>
      </c>
      <c r="U1669" s="18">
        <f t="shared" si="5465"/>
        <v>13227.3</v>
      </c>
      <c r="V1669" s="18">
        <f t="shared" si="5466"/>
        <v>13227.3</v>
      </c>
      <c r="W1669" s="18">
        <f t="shared" si="5527"/>
        <v>0</v>
      </c>
      <c r="X1669" s="18">
        <f t="shared" si="5528"/>
        <v>0</v>
      </c>
      <c r="Y1669" s="18">
        <f t="shared" si="5529"/>
        <v>0</v>
      </c>
      <c r="Z1669" s="18">
        <f t="shared" si="5530"/>
        <v>0</v>
      </c>
      <c r="AA1669" s="18">
        <f t="shared" si="5531"/>
        <v>0</v>
      </c>
      <c r="AB1669" s="18">
        <f t="shared" si="5532"/>
        <v>0</v>
      </c>
      <c r="AC1669" s="18">
        <f t="shared" si="5533"/>
        <v>0</v>
      </c>
      <c r="AD1669" s="18">
        <f t="shared" si="5534"/>
        <v>0</v>
      </c>
      <c r="AE1669" s="18">
        <f t="shared" si="5535"/>
        <v>0</v>
      </c>
      <c r="AF1669" s="41">
        <f t="shared" si="5536"/>
        <v>31675.439300000002</v>
      </c>
      <c r="AG1669" s="41">
        <f t="shared" si="5537"/>
        <v>0</v>
      </c>
      <c r="AH1669" s="41">
        <f t="shared" si="5538"/>
        <v>0</v>
      </c>
      <c r="AI1669" s="41">
        <f t="shared" si="5539"/>
        <v>0</v>
      </c>
      <c r="AJ1669" s="41">
        <f t="shared" si="5540"/>
        <v>0</v>
      </c>
      <c r="AK1669" s="41">
        <f t="shared" si="5541"/>
        <v>0</v>
      </c>
      <c r="AL1669" s="41">
        <f t="shared" si="5542"/>
        <v>31649.744740000002</v>
      </c>
      <c r="AM1669" s="41">
        <f t="shared" si="5543"/>
        <v>0</v>
      </c>
      <c r="AN1669" s="41">
        <f t="shared" si="5544"/>
        <v>0</v>
      </c>
      <c r="AO1669" s="42">
        <f t="shared" si="5545"/>
        <v>25256.716209999999</v>
      </c>
      <c r="AP1669" s="42">
        <f t="shared" si="5546"/>
        <v>31675.439300000002</v>
      </c>
      <c r="AQ1669" s="42">
        <f t="shared" si="5547"/>
        <v>0</v>
      </c>
      <c r="AR1669" s="42">
        <f t="shared" si="5548"/>
        <v>0</v>
      </c>
      <c r="AS1669" s="42">
        <f t="shared" si="5549"/>
        <v>0</v>
      </c>
      <c r="AT1669" s="42">
        <f t="shared" si="5550"/>
        <v>0</v>
      </c>
      <c r="AU1669" s="42">
        <f t="shared" si="5415"/>
        <v>31675.439300000002</v>
      </c>
      <c r="AV1669" s="42">
        <f t="shared" si="5416"/>
        <v>-18448.139300000003</v>
      </c>
      <c r="AW1669" s="42">
        <f t="shared" si="5420"/>
        <v>13227.3</v>
      </c>
      <c r="AX1669" s="42">
        <f t="shared" si="5421"/>
        <v>13227.3</v>
      </c>
      <c r="AY1669" s="42">
        <f t="shared" si="5422"/>
        <v>13227.3</v>
      </c>
      <c r="AZ1669" s="42">
        <f t="shared" si="5551"/>
        <v>0</v>
      </c>
      <c r="BA1669" s="43">
        <f t="shared" si="5417"/>
        <v>99.918881756440243</v>
      </c>
      <c r="BB1669" s="20"/>
    </row>
    <row r="1670" spans="2:54" ht="31.2" x14ac:dyDescent="0.3">
      <c r="B1670" s="38" t="s">
        <v>574</v>
      </c>
      <c r="C1670" s="38" t="s">
        <v>84</v>
      </c>
      <c r="D1670" s="38" t="s">
        <v>86</v>
      </c>
      <c r="E1670" s="39" t="str">
        <f t="shared" si="5414"/>
        <v>0409</v>
      </c>
      <c r="F1670" s="38" t="s">
        <v>516</v>
      </c>
      <c r="G1670" s="39"/>
      <c r="H1670" s="40" t="s">
        <v>517</v>
      </c>
      <c r="I1670" s="18">
        <f t="shared" ref="I1670:N1670" si="5552">I1674</f>
        <v>13227.3</v>
      </c>
      <c r="J1670" s="18">
        <f t="shared" si="5552"/>
        <v>13227.3</v>
      </c>
      <c r="K1670" s="18">
        <f t="shared" si="5552"/>
        <v>13227.3</v>
      </c>
      <c r="L1670" s="18">
        <f t="shared" si="5552"/>
        <v>0</v>
      </c>
      <c r="M1670" s="18">
        <f t="shared" si="5552"/>
        <v>0</v>
      </c>
      <c r="N1670" s="18">
        <f t="shared" si="5552"/>
        <v>0</v>
      </c>
      <c r="O1670" s="18">
        <f>O1674+O1671</f>
        <v>0</v>
      </c>
      <c r="P1670" s="18">
        <f>P1674+P1671</f>
        <v>0</v>
      </c>
      <c r="Q1670" s="18">
        <f>Q1674</f>
        <v>0</v>
      </c>
      <c r="R1670" s="18">
        <f>R1674</f>
        <v>0</v>
      </c>
      <c r="S1670" s="18">
        <f>S1674</f>
        <v>0</v>
      </c>
      <c r="T1670" s="18">
        <f t="shared" si="5413"/>
        <v>13227.3</v>
      </c>
      <c r="U1670" s="18">
        <f t="shared" si="5465"/>
        <v>13227.3</v>
      </c>
      <c r="V1670" s="18">
        <f t="shared" si="5466"/>
        <v>13227.3</v>
      </c>
      <c r="W1670" s="18">
        <f t="shared" ref="W1670:AE1670" si="5553">W1674</f>
        <v>0</v>
      </c>
      <c r="X1670" s="18">
        <f t="shared" si="5553"/>
        <v>0</v>
      </c>
      <c r="Y1670" s="18">
        <f t="shared" si="5553"/>
        <v>0</v>
      </c>
      <c r="Z1670" s="18">
        <f t="shared" si="5553"/>
        <v>0</v>
      </c>
      <c r="AA1670" s="18">
        <f t="shared" si="5553"/>
        <v>0</v>
      </c>
      <c r="AB1670" s="18">
        <f t="shared" si="5553"/>
        <v>0</v>
      </c>
      <c r="AC1670" s="18">
        <f t="shared" si="5553"/>
        <v>0</v>
      </c>
      <c r="AD1670" s="18">
        <f t="shared" si="5553"/>
        <v>0</v>
      </c>
      <c r="AE1670" s="18">
        <f t="shared" si="5553"/>
        <v>0</v>
      </c>
      <c r="AF1670" s="41">
        <f t="shared" ref="AF1670:AT1670" si="5554">AF1674+AF1671</f>
        <v>31675.439300000002</v>
      </c>
      <c r="AG1670" s="41">
        <f t="shared" si="5554"/>
        <v>0</v>
      </c>
      <c r="AH1670" s="41">
        <f t="shared" si="5554"/>
        <v>0</v>
      </c>
      <c r="AI1670" s="41">
        <f t="shared" si="5554"/>
        <v>0</v>
      </c>
      <c r="AJ1670" s="41">
        <f t="shared" si="5554"/>
        <v>0</v>
      </c>
      <c r="AK1670" s="41">
        <f t="shared" si="5554"/>
        <v>0</v>
      </c>
      <c r="AL1670" s="41">
        <f t="shared" si="5554"/>
        <v>31649.744740000002</v>
      </c>
      <c r="AM1670" s="41">
        <f t="shared" si="5554"/>
        <v>0</v>
      </c>
      <c r="AN1670" s="41">
        <f t="shared" si="5554"/>
        <v>0</v>
      </c>
      <c r="AO1670" s="14">
        <f t="shared" si="5554"/>
        <v>25256.716209999999</v>
      </c>
      <c r="AP1670" s="42">
        <f t="shared" si="5554"/>
        <v>31675.439300000002</v>
      </c>
      <c r="AQ1670" s="42">
        <f t="shared" si="5554"/>
        <v>0</v>
      </c>
      <c r="AR1670" s="42">
        <f t="shared" si="5554"/>
        <v>0</v>
      </c>
      <c r="AS1670" s="42">
        <f t="shared" si="5554"/>
        <v>0</v>
      </c>
      <c r="AT1670" s="42">
        <f t="shared" si="5554"/>
        <v>0</v>
      </c>
      <c r="AU1670" s="42">
        <f t="shared" si="5415"/>
        <v>31675.439300000002</v>
      </c>
      <c r="AV1670" s="42">
        <f t="shared" si="5416"/>
        <v>-18448.139300000003</v>
      </c>
      <c r="AW1670" s="42">
        <f t="shared" si="5420"/>
        <v>13227.3</v>
      </c>
      <c r="AX1670" s="42">
        <f t="shared" si="5421"/>
        <v>13227.3</v>
      </c>
      <c r="AY1670" s="42">
        <f t="shared" si="5422"/>
        <v>13227.3</v>
      </c>
      <c r="AZ1670" s="42">
        <f>AZ1674</f>
        <v>0</v>
      </c>
      <c r="BA1670" s="43">
        <f t="shared" si="5417"/>
        <v>99.918881756440243</v>
      </c>
      <c r="BB1670" s="20"/>
    </row>
    <row r="1671" spans="2:54" ht="31.2" x14ac:dyDescent="0.3">
      <c r="B1671" s="38" t="s">
        <v>574</v>
      </c>
      <c r="C1671" s="38" t="s">
        <v>84</v>
      </c>
      <c r="D1671" s="38" t="s">
        <v>86</v>
      </c>
      <c r="E1671" s="39" t="str">
        <f t="shared" si="5414"/>
        <v>0409</v>
      </c>
      <c r="F1671" s="38" t="s">
        <v>518</v>
      </c>
      <c r="G1671" s="39"/>
      <c r="H1671" s="55" t="s">
        <v>519</v>
      </c>
      <c r="I1671" s="18"/>
      <c r="J1671" s="18"/>
      <c r="K1671" s="18"/>
      <c r="L1671" s="18"/>
      <c r="M1671" s="18"/>
      <c r="N1671" s="18"/>
      <c r="O1671" s="18">
        <f>O1672+O1673</f>
        <v>0</v>
      </c>
      <c r="P1671" s="18">
        <f>P1672+P1673</f>
        <v>0</v>
      </c>
      <c r="Q1671" s="18"/>
      <c r="R1671" s="18"/>
      <c r="S1671" s="18"/>
      <c r="T1671" s="18">
        <f t="shared" si="5413"/>
        <v>0</v>
      </c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41">
        <f t="shared" ref="AF1671:AT1671" si="5555">AF1672+AF1673</f>
        <v>18644.400000000001</v>
      </c>
      <c r="AG1671" s="41">
        <f t="shared" si="5555"/>
        <v>0</v>
      </c>
      <c r="AH1671" s="41">
        <f t="shared" si="5555"/>
        <v>0</v>
      </c>
      <c r="AI1671" s="41">
        <f t="shared" si="5555"/>
        <v>0</v>
      </c>
      <c r="AJ1671" s="41">
        <f t="shared" si="5555"/>
        <v>0</v>
      </c>
      <c r="AK1671" s="41">
        <f t="shared" si="5555"/>
        <v>0</v>
      </c>
      <c r="AL1671" s="41">
        <f t="shared" si="5555"/>
        <v>18644.299570000003</v>
      </c>
      <c r="AM1671" s="41">
        <f t="shared" si="5555"/>
        <v>0</v>
      </c>
      <c r="AN1671" s="41">
        <f t="shared" si="5555"/>
        <v>0</v>
      </c>
      <c r="AO1671" s="42">
        <f t="shared" si="5555"/>
        <v>15821.431070000001</v>
      </c>
      <c r="AP1671" s="42">
        <f t="shared" si="5555"/>
        <v>18644.400000000001</v>
      </c>
      <c r="AQ1671" s="42">
        <f t="shared" si="5555"/>
        <v>0</v>
      </c>
      <c r="AR1671" s="42">
        <f t="shared" si="5555"/>
        <v>0</v>
      </c>
      <c r="AS1671" s="42">
        <f t="shared" si="5555"/>
        <v>0</v>
      </c>
      <c r="AT1671" s="42">
        <f t="shared" si="5555"/>
        <v>0</v>
      </c>
      <c r="AU1671" s="42">
        <f t="shared" si="5415"/>
        <v>18644.400000000001</v>
      </c>
      <c r="AV1671" s="42">
        <f t="shared" si="5416"/>
        <v>-18644.400000000001</v>
      </c>
      <c r="AW1671" s="42"/>
      <c r="AX1671" s="42"/>
      <c r="AY1671" s="42"/>
      <c r="AZ1671" s="42"/>
      <c r="BA1671" s="43">
        <f t="shared" si="5417"/>
        <v>99.999461339597957</v>
      </c>
      <c r="BB1671" s="20"/>
    </row>
    <row r="1672" spans="2:54" ht="31.2" x14ac:dyDescent="0.3">
      <c r="B1672" s="38" t="s">
        <v>574</v>
      </c>
      <c r="C1672" s="38" t="s">
        <v>84</v>
      </c>
      <c r="D1672" s="38" t="s">
        <v>86</v>
      </c>
      <c r="E1672" s="39" t="str">
        <f t="shared" si="5414"/>
        <v>0409</v>
      </c>
      <c r="F1672" s="38" t="s">
        <v>518</v>
      </c>
      <c r="G1672" s="38" t="s">
        <v>150</v>
      </c>
      <c r="H1672" s="40" t="s">
        <v>151</v>
      </c>
      <c r="I1672" s="18"/>
      <c r="J1672" s="18"/>
      <c r="K1672" s="18"/>
      <c r="L1672" s="18"/>
      <c r="M1672" s="18"/>
      <c r="N1672" s="18"/>
      <c r="O1672" s="18">
        <v>0</v>
      </c>
      <c r="P1672" s="18">
        <v>0</v>
      </c>
      <c r="Q1672" s="18"/>
      <c r="R1672" s="18"/>
      <c r="S1672" s="18"/>
      <c r="T1672" s="18">
        <f t="shared" si="5413"/>
        <v>0</v>
      </c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41">
        <v>8429.1190100000003</v>
      </c>
      <c r="AG1672" s="41"/>
      <c r="AH1672" s="41">
        <v>0</v>
      </c>
      <c r="AI1672" s="41">
        <v>0</v>
      </c>
      <c r="AJ1672" s="41">
        <v>0</v>
      </c>
      <c r="AK1672" s="41">
        <v>0</v>
      </c>
      <c r="AL1672" s="41">
        <v>8429.1190000000006</v>
      </c>
      <c r="AM1672" s="41">
        <v>0</v>
      </c>
      <c r="AN1672" s="41">
        <v>0</v>
      </c>
      <c r="AO1672" s="14">
        <v>5606.2505000000001</v>
      </c>
      <c r="AP1672" s="42">
        <v>8429.1190100000003</v>
      </c>
      <c r="AQ1672" s="42">
        <v>0</v>
      </c>
      <c r="AR1672" s="42">
        <v>0</v>
      </c>
      <c r="AS1672" s="42">
        <v>0</v>
      </c>
      <c r="AT1672" s="42">
        <v>0</v>
      </c>
      <c r="AU1672" s="42">
        <f t="shared" si="5415"/>
        <v>8429.1190100000003</v>
      </c>
      <c r="AV1672" s="42">
        <f t="shared" si="5416"/>
        <v>-8429.1190100000003</v>
      </c>
      <c r="AW1672" s="42"/>
      <c r="AX1672" s="42"/>
      <c r="AY1672" s="42"/>
      <c r="AZ1672" s="42"/>
      <c r="BA1672" s="43">
        <f t="shared" si="5417"/>
        <v>99.999999881363649</v>
      </c>
      <c r="BB1672" s="20"/>
    </row>
    <row r="1673" spans="2:54" x14ac:dyDescent="0.3">
      <c r="B1673" s="38" t="s">
        <v>574</v>
      </c>
      <c r="C1673" s="38" t="s">
        <v>84</v>
      </c>
      <c r="D1673" s="38" t="s">
        <v>86</v>
      </c>
      <c r="E1673" s="39" t="str">
        <f t="shared" si="5414"/>
        <v>0409</v>
      </c>
      <c r="F1673" s="38" t="s">
        <v>518</v>
      </c>
      <c r="G1673" s="38" t="s">
        <v>56</v>
      </c>
      <c r="H1673" s="40" t="s">
        <v>57</v>
      </c>
      <c r="I1673" s="18"/>
      <c r="J1673" s="18"/>
      <c r="K1673" s="18"/>
      <c r="L1673" s="18"/>
      <c r="M1673" s="18"/>
      <c r="N1673" s="18"/>
      <c r="O1673" s="18">
        <v>0</v>
      </c>
      <c r="P1673" s="18">
        <v>0</v>
      </c>
      <c r="Q1673" s="18"/>
      <c r="R1673" s="18"/>
      <c r="S1673" s="18"/>
      <c r="T1673" s="18">
        <f t="shared" si="5413"/>
        <v>0</v>
      </c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41">
        <v>10215.280989999999</v>
      </c>
      <c r="AG1673" s="41"/>
      <c r="AH1673" s="41">
        <v>0</v>
      </c>
      <c r="AI1673" s="41">
        <v>0</v>
      </c>
      <c r="AJ1673" s="41">
        <v>0</v>
      </c>
      <c r="AK1673" s="41">
        <v>0</v>
      </c>
      <c r="AL1673" s="41">
        <v>10215.18057</v>
      </c>
      <c r="AM1673" s="41">
        <v>0</v>
      </c>
      <c r="AN1673" s="41">
        <v>0</v>
      </c>
      <c r="AO1673" s="42">
        <v>10215.18057</v>
      </c>
      <c r="AP1673" s="42">
        <v>10215.280989999999</v>
      </c>
      <c r="AQ1673" s="42">
        <v>0</v>
      </c>
      <c r="AR1673" s="42">
        <v>0</v>
      </c>
      <c r="AS1673" s="42">
        <v>0</v>
      </c>
      <c r="AT1673" s="42">
        <v>0</v>
      </c>
      <c r="AU1673" s="42">
        <f t="shared" si="5415"/>
        <v>10215.280989999999</v>
      </c>
      <c r="AV1673" s="42">
        <f t="shared" si="5416"/>
        <v>-10215.280989999999</v>
      </c>
      <c r="AW1673" s="42"/>
      <c r="AX1673" s="42"/>
      <c r="AY1673" s="42"/>
      <c r="AZ1673" s="42"/>
      <c r="BA1673" s="43">
        <f t="shared" si="5417"/>
        <v>99.999016962919598</v>
      </c>
      <c r="BB1673" s="20"/>
    </row>
    <row r="1674" spans="2:54" ht="38.25" customHeight="1" x14ac:dyDescent="0.3">
      <c r="B1674" s="38" t="s">
        <v>574</v>
      </c>
      <c r="C1674" s="38" t="s">
        <v>84</v>
      </c>
      <c r="D1674" s="38" t="s">
        <v>86</v>
      </c>
      <c r="E1674" s="39" t="str">
        <f t="shared" si="5414"/>
        <v>0409</v>
      </c>
      <c r="F1674" s="38" t="s">
        <v>520</v>
      </c>
      <c r="G1674" s="39"/>
      <c r="H1674" s="40" t="s">
        <v>521</v>
      </c>
      <c r="I1674" s="18">
        <f t="shared" ref="I1674:N1674" si="5556">I1676</f>
        <v>13227.3</v>
      </c>
      <c r="J1674" s="18">
        <f t="shared" si="5556"/>
        <v>13227.3</v>
      </c>
      <c r="K1674" s="18">
        <f t="shared" si="5556"/>
        <v>13227.3</v>
      </c>
      <c r="L1674" s="18">
        <f t="shared" si="5556"/>
        <v>0</v>
      </c>
      <c r="M1674" s="18">
        <f t="shared" si="5556"/>
        <v>0</v>
      </c>
      <c r="N1674" s="18">
        <f t="shared" si="5556"/>
        <v>0</v>
      </c>
      <c r="O1674" s="18">
        <f>O1676+O1675</f>
        <v>0</v>
      </c>
      <c r="P1674" s="18">
        <f>P1676+P1675</f>
        <v>0</v>
      </c>
      <c r="Q1674" s="18">
        <f>Q1676</f>
        <v>0</v>
      </c>
      <c r="R1674" s="18">
        <f>R1676</f>
        <v>0</v>
      </c>
      <c r="S1674" s="18">
        <f>S1676</f>
        <v>0</v>
      </c>
      <c r="T1674" s="18">
        <f t="shared" si="5413"/>
        <v>13227.3</v>
      </c>
      <c r="U1674" s="18">
        <f t="shared" si="5465"/>
        <v>13227.3</v>
      </c>
      <c r="V1674" s="18">
        <f t="shared" si="5466"/>
        <v>13227.3</v>
      </c>
      <c r="W1674" s="18">
        <f t="shared" ref="W1674:AE1674" si="5557">W1676</f>
        <v>0</v>
      </c>
      <c r="X1674" s="18">
        <f t="shared" si="5557"/>
        <v>0</v>
      </c>
      <c r="Y1674" s="18">
        <f t="shared" si="5557"/>
        <v>0</v>
      </c>
      <c r="Z1674" s="18">
        <f t="shared" si="5557"/>
        <v>0</v>
      </c>
      <c r="AA1674" s="18">
        <f t="shared" si="5557"/>
        <v>0</v>
      </c>
      <c r="AB1674" s="18">
        <f t="shared" si="5557"/>
        <v>0</v>
      </c>
      <c r="AC1674" s="18">
        <f t="shared" si="5557"/>
        <v>0</v>
      </c>
      <c r="AD1674" s="18">
        <f t="shared" si="5557"/>
        <v>0</v>
      </c>
      <c r="AE1674" s="18">
        <f t="shared" si="5557"/>
        <v>0</v>
      </c>
      <c r="AF1674" s="41">
        <f t="shared" ref="AF1674:AT1674" si="5558">AF1676+AF1675</f>
        <v>13031.0393</v>
      </c>
      <c r="AG1674" s="41">
        <f t="shared" si="5558"/>
        <v>0</v>
      </c>
      <c r="AH1674" s="41">
        <f t="shared" si="5558"/>
        <v>0</v>
      </c>
      <c r="AI1674" s="41">
        <f t="shared" si="5558"/>
        <v>0</v>
      </c>
      <c r="AJ1674" s="41">
        <f t="shared" si="5558"/>
        <v>0</v>
      </c>
      <c r="AK1674" s="41">
        <f t="shared" si="5558"/>
        <v>0</v>
      </c>
      <c r="AL1674" s="41">
        <f t="shared" si="5558"/>
        <v>13005.445170000001</v>
      </c>
      <c r="AM1674" s="41">
        <f t="shared" si="5558"/>
        <v>0</v>
      </c>
      <c r="AN1674" s="41">
        <f t="shared" si="5558"/>
        <v>0</v>
      </c>
      <c r="AO1674" s="14">
        <f t="shared" si="5558"/>
        <v>9435.28514</v>
      </c>
      <c r="AP1674" s="42">
        <f t="shared" si="5558"/>
        <v>13031.0393</v>
      </c>
      <c r="AQ1674" s="42">
        <f t="shared" si="5558"/>
        <v>0</v>
      </c>
      <c r="AR1674" s="42">
        <f t="shared" si="5558"/>
        <v>0</v>
      </c>
      <c r="AS1674" s="42">
        <f t="shared" si="5558"/>
        <v>0</v>
      </c>
      <c r="AT1674" s="42">
        <f t="shared" si="5558"/>
        <v>0</v>
      </c>
      <c r="AU1674" s="42">
        <f t="shared" si="5415"/>
        <v>13031.0393</v>
      </c>
      <c r="AV1674" s="42">
        <f t="shared" si="5416"/>
        <v>196.26069999999891</v>
      </c>
      <c r="AW1674" s="42">
        <f t="shared" si="5420"/>
        <v>13227.3</v>
      </c>
      <c r="AX1674" s="42">
        <f t="shared" si="5421"/>
        <v>13227.3</v>
      </c>
      <c r="AY1674" s="42">
        <f t="shared" si="5422"/>
        <v>13227.3</v>
      </c>
      <c r="AZ1674" s="42">
        <f>AZ1676</f>
        <v>0</v>
      </c>
      <c r="BA1674" s="43">
        <f t="shared" si="5417"/>
        <v>99.803591030532772</v>
      </c>
      <c r="BB1674" s="20"/>
    </row>
    <row r="1675" spans="2:54" ht="38.25" customHeight="1" x14ac:dyDescent="0.3">
      <c r="B1675" s="38" t="s">
        <v>574</v>
      </c>
      <c r="C1675" s="38" t="s">
        <v>84</v>
      </c>
      <c r="D1675" s="38" t="s">
        <v>86</v>
      </c>
      <c r="E1675" s="39" t="str">
        <f t="shared" si="5414"/>
        <v>0409</v>
      </c>
      <c r="F1675" s="38" t="s">
        <v>520</v>
      </c>
      <c r="G1675" s="38" t="s">
        <v>150</v>
      </c>
      <c r="H1675" s="40" t="s">
        <v>151</v>
      </c>
      <c r="I1675" s="18"/>
      <c r="J1675" s="18"/>
      <c r="K1675" s="18"/>
      <c r="L1675" s="18"/>
      <c r="M1675" s="18"/>
      <c r="N1675" s="18"/>
      <c r="O1675" s="18">
        <v>0</v>
      </c>
      <c r="P1675" s="18">
        <v>0</v>
      </c>
      <c r="Q1675" s="18"/>
      <c r="R1675" s="18"/>
      <c r="S1675" s="18"/>
      <c r="T1675" s="18">
        <f t="shared" si="5413"/>
        <v>0</v>
      </c>
      <c r="U1675" s="18">
        <v>0</v>
      </c>
      <c r="V1675" s="18">
        <v>0</v>
      </c>
      <c r="W1675" s="18">
        <v>0</v>
      </c>
      <c r="X1675" s="18">
        <v>0</v>
      </c>
      <c r="Y1675" s="18">
        <v>0</v>
      </c>
      <c r="Z1675" s="18">
        <v>0</v>
      </c>
      <c r="AA1675" s="18">
        <v>0</v>
      </c>
      <c r="AB1675" s="18">
        <v>0</v>
      </c>
      <c r="AC1675" s="18">
        <v>0</v>
      </c>
      <c r="AD1675" s="18">
        <v>0</v>
      </c>
      <c r="AE1675" s="18">
        <v>0</v>
      </c>
      <c r="AF1675" s="41">
        <v>824.79722000000004</v>
      </c>
      <c r="AG1675" s="41"/>
      <c r="AH1675" s="41">
        <v>0</v>
      </c>
      <c r="AI1675" s="41">
        <v>0</v>
      </c>
      <c r="AJ1675" s="41">
        <v>0</v>
      </c>
      <c r="AK1675" s="41">
        <v>0</v>
      </c>
      <c r="AL1675" s="41">
        <v>824.36102000000005</v>
      </c>
      <c r="AM1675" s="41">
        <v>0</v>
      </c>
      <c r="AN1675" s="41">
        <v>0</v>
      </c>
      <c r="AO1675" s="42">
        <v>824.36102000000005</v>
      </c>
      <c r="AP1675" s="42">
        <v>824.79722000000004</v>
      </c>
      <c r="AQ1675" s="42">
        <v>0</v>
      </c>
      <c r="AR1675" s="42">
        <v>0</v>
      </c>
      <c r="AS1675" s="42">
        <v>0</v>
      </c>
      <c r="AT1675" s="42">
        <v>0</v>
      </c>
      <c r="AU1675" s="42">
        <f t="shared" si="5415"/>
        <v>824.79722000000004</v>
      </c>
      <c r="AV1675" s="42">
        <f t="shared" si="5416"/>
        <v>-824.79722000000004</v>
      </c>
      <c r="AW1675" s="42"/>
      <c r="AX1675" s="42"/>
      <c r="AY1675" s="42"/>
      <c r="AZ1675" s="42"/>
      <c r="BA1675" s="43">
        <f t="shared" si="5417"/>
        <v>99.947114273736275</v>
      </c>
      <c r="BB1675" s="20"/>
    </row>
    <row r="1676" spans="2:54" x14ac:dyDescent="0.3">
      <c r="B1676" s="38" t="s">
        <v>574</v>
      </c>
      <c r="C1676" s="38" t="s">
        <v>84</v>
      </c>
      <c r="D1676" s="38" t="s">
        <v>86</v>
      </c>
      <c r="E1676" s="39" t="str">
        <f t="shared" si="5414"/>
        <v>0409</v>
      </c>
      <c r="F1676" s="38" t="s">
        <v>520</v>
      </c>
      <c r="G1676" s="38" t="s">
        <v>56</v>
      </c>
      <c r="H1676" s="40" t="s">
        <v>57</v>
      </c>
      <c r="I1676" s="18">
        <v>13227.3</v>
      </c>
      <c r="J1676" s="18">
        <v>13227.3</v>
      </c>
      <c r="K1676" s="18">
        <v>13227.3</v>
      </c>
      <c r="L1676" s="18"/>
      <c r="M1676" s="18"/>
      <c r="N1676" s="18"/>
      <c r="O1676" s="18">
        <v>0</v>
      </c>
      <c r="P1676" s="18">
        <v>0</v>
      </c>
      <c r="Q1676" s="18">
        <v>0</v>
      </c>
      <c r="R1676" s="18">
        <v>0</v>
      </c>
      <c r="S1676" s="18"/>
      <c r="T1676" s="18">
        <f t="shared" si="5413"/>
        <v>13227.3</v>
      </c>
      <c r="U1676" s="18">
        <f t="shared" si="5465"/>
        <v>13227.3</v>
      </c>
      <c r="V1676" s="18">
        <f t="shared" si="5466"/>
        <v>13227.3</v>
      </c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41">
        <v>12206.24208</v>
      </c>
      <c r="AG1676" s="41"/>
      <c r="AH1676" s="41">
        <v>0</v>
      </c>
      <c r="AI1676" s="41">
        <v>0</v>
      </c>
      <c r="AJ1676" s="41">
        <v>0</v>
      </c>
      <c r="AK1676" s="41">
        <v>0</v>
      </c>
      <c r="AL1676" s="41">
        <v>12181.084150000001</v>
      </c>
      <c r="AM1676" s="41">
        <v>0</v>
      </c>
      <c r="AN1676" s="41">
        <v>0</v>
      </c>
      <c r="AO1676" s="14">
        <v>8610.9241199999997</v>
      </c>
      <c r="AP1676" s="42">
        <v>12206.24208</v>
      </c>
      <c r="AQ1676" s="42">
        <v>0</v>
      </c>
      <c r="AR1676" s="42">
        <v>0</v>
      </c>
      <c r="AS1676" s="42">
        <v>0</v>
      </c>
      <c r="AT1676" s="42">
        <v>0</v>
      </c>
      <c r="AU1676" s="42">
        <f t="shared" si="5415"/>
        <v>12206.24208</v>
      </c>
      <c r="AV1676" s="42">
        <f t="shared" si="5416"/>
        <v>1021.0579199999993</v>
      </c>
      <c r="AW1676" s="42">
        <f t="shared" si="5420"/>
        <v>13227.3</v>
      </c>
      <c r="AX1676" s="42">
        <f t="shared" si="5421"/>
        <v>13227.3</v>
      </c>
      <c r="AY1676" s="42">
        <f t="shared" si="5422"/>
        <v>13227.3</v>
      </c>
      <c r="AZ1676" s="42"/>
      <c r="BA1676" s="43">
        <f t="shared" si="5417"/>
        <v>99.79389291286283</v>
      </c>
      <c r="BB1676" s="44"/>
    </row>
    <row r="1677" spans="2:54" s="30" customFormat="1" x14ac:dyDescent="0.3">
      <c r="B1677" s="31" t="s">
        <v>574</v>
      </c>
      <c r="C1677" s="31" t="s">
        <v>84</v>
      </c>
      <c r="D1677" s="31" t="s">
        <v>139</v>
      </c>
      <c r="E1677" s="29" t="str">
        <f t="shared" si="5414"/>
        <v>0412</v>
      </c>
      <c r="F1677" s="31"/>
      <c r="G1677" s="31"/>
      <c r="H1677" s="32" t="s">
        <v>140</v>
      </c>
      <c r="I1677" s="33">
        <f t="shared" ref="I1677:I1680" si="5559">I1678</f>
        <v>0</v>
      </c>
      <c r="J1677" s="33">
        <f t="shared" ref="J1677:J1680" si="5560">J1678</f>
        <v>79.8</v>
      </c>
      <c r="K1677" s="33">
        <f t="shared" ref="K1677:K1680" si="5561">K1678</f>
        <v>79.8</v>
      </c>
      <c r="L1677" s="33">
        <f t="shared" ref="L1677:L1680" si="5562">L1678</f>
        <v>0</v>
      </c>
      <c r="M1677" s="33">
        <f t="shared" ref="M1677:M1680" si="5563">M1678</f>
        <v>0</v>
      </c>
      <c r="N1677" s="33">
        <f t="shared" ref="N1677:N1680" si="5564">N1678</f>
        <v>0</v>
      </c>
      <c r="O1677" s="33">
        <f t="shared" ref="O1677:O1680" si="5565">O1678</f>
        <v>0</v>
      </c>
      <c r="P1677" s="33">
        <f t="shared" ref="P1677:P1680" si="5566">P1678</f>
        <v>0</v>
      </c>
      <c r="Q1677" s="33">
        <f t="shared" ref="Q1677:Q1680" si="5567">Q1678</f>
        <v>1706.6659999999999</v>
      </c>
      <c r="R1677" s="33">
        <f t="shared" ref="R1677:R1680" si="5568">R1678</f>
        <v>0</v>
      </c>
      <c r="S1677" s="33">
        <f t="shared" ref="S1677:S1680" si="5569">S1678</f>
        <v>0</v>
      </c>
      <c r="T1677" s="33">
        <f t="shared" si="5413"/>
        <v>1706.6659999999999</v>
      </c>
      <c r="U1677" s="33">
        <f t="shared" si="5465"/>
        <v>79.8</v>
      </c>
      <c r="V1677" s="33">
        <f t="shared" si="5466"/>
        <v>79.8</v>
      </c>
      <c r="W1677" s="33">
        <f t="shared" ref="W1677:W1680" si="5570">W1678</f>
        <v>0</v>
      </c>
      <c r="X1677" s="33">
        <f t="shared" ref="X1677:X1680" si="5571">X1678</f>
        <v>0</v>
      </c>
      <c r="Y1677" s="33">
        <f t="shared" ref="Y1677:Y1680" si="5572">Y1678</f>
        <v>0</v>
      </c>
      <c r="Z1677" s="33">
        <f t="shared" ref="Z1677:Z1680" si="5573">Z1678</f>
        <v>0</v>
      </c>
      <c r="AA1677" s="33">
        <f t="shared" ref="AA1677:AA1680" si="5574">AA1678</f>
        <v>0</v>
      </c>
      <c r="AB1677" s="33">
        <f t="shared" ref="AB1677:AB1680" si="5575">AB1678</f>
        <v>0</v>
      </c>
      <c r="AC1677" s="33">
        <f t="shared" ref="AC1677:AC1680" si="5576">AC1678</f>
        <v>0</v>
      </c>
      <c r="AD1677" s="33">
        <f t="shared" ref="AD1677:AD1680" si="5577">AD1678</f>
        <v>0</v>
      </c>
      <c r="AE1677" s="33">
        <f t="shared" ref="AE1677:AE1680" si="5578">AE1678</f>
        <v>0</v>
      </c>
      <c r="AF1677" s="34">
        <f t="shared" ref="AF1677:AF1680" si="5579">AF1678</f>
        <v>1290.1266599999999</v>
      </c>
      <c r="AG1677" s="34">
        <f t="shared" ref="AG1677:AG1680" si="5580">AG1678</f>
        <v>0</v>
      </c>
      <c r="AH1677" s="34">
        <f t="shared" ref="AH1677:AH1680" si="5581">AH1678</f>
        <v>0</v>
      </c>
      <c r="AI1677" s="34">
        <f t="shared" ref="AI1677:AI1680" si="5582">AI1678</f>
        <v>0</v>
      </c>
      <c r="AJ1677" s="34">
        <f t="shared" ref="AJ1677:AJ1680" si="5583">AJ1678</f>
        <v>0</v>
      </c>
      <c r="AK1677" s="34">
        <f t="shared" ref="AK1677:AK1680" si="5584">AK1678</f>
        <v>0</v>
      </c>
      <c r="AL1677" s="34">
        <f t="shared" ref="AL1677:AL1680" si="5585">AL1678</f>
        <v>682.54373999999996</v>
      </c>
      <c r="AM1677" s="34">
        <f t="shared" ref="AM1677:AM1680" si="5586">AM1678</f>
        <v>0</v>
      </c>
      <c r="AN1677" s="34">
        <f t="shared" ref="AN1677:AN1680" si="5587">AN1678</f>
        <v>0</v>
      </c>
      <c r="AO1677" s="36">
        <f t="shared" ref="AO1677:AO1680" si="5588">AO1678</f>
        <v>166.75</v>
      </c>
      <c r="AP1677" s="36">
        <f t="shared" ref="AP1677:AP1680" si="5589">AP1678</f>
        <v>1693.2660000000001</v>
      </c>
      <c r="AQ1677" s="36">
        <f t="shared" ref="AQ1677:AQ1680" si="5590">AQ1678</f>
        <v>0</v>
      </c>
      <c r="AR1677" s="36">
        <f t="shared" ref="AR1677:AR1680" si="5591">AR1678</f>
        <v>0</v>
      </c>
      <c r="AS1677" s="36">
        <f t="shared" ref="AS1677:AS1680" si="5592">AS1678</f>
        <v>0</v>
      </c>
      <c r="AT1677" s="36">
        <f t="shared" ref="AT1677:AT1680" si="5593">AT1678</f>
        <v>0</v>
      </c>
      <c r="AU1677" s="36">
        <f t="shared" si="5415"/>
        <v>1693.2660000000001</v>
      </c>
      <c r="AV1677" s="36">
        <f t="shared" si="5416"/>
        <v>13.399999999999864</v>
      </c>
      <c r="AW1677" s="36">
        <f t="shared" si="5420"/>
        <v>1706.6659999999999</v>
      </c>
      <c r="AX1677" s="36">
        <f t="shared" si="5421"/>
        <v>79.8</v>
      </c>
      <c r="AY1677" s="36">
        <f t="shared" si="5422"/>
        <v>79.8</v>
      </c>
      <c r="AZ1677" s="36">
        <f t="shared" ref="AZ1677:AZ1680" si="5594">AZ1678</f>
        <v>0</v>
      </c>
      <c r="BA1677" s="37">
        <f t="shared" si="5417"/>
        <v>52.905172892094178</v>
      </c>
      <c r="BB1677" s="20"/>
    </row>
    <row r="1678" spans="2:54" ht="31.2" x14ac:dyDescent="0.3">
      <c r="B1678" s="38" t="s">
        <v>574</v>
      </c>
      <c r="C1678" s="38" t="s">
        <v>84</v>
      </c>
      <c r="D1678" s="38" t="s">
        <v>139</v>
      </c>
      <c r="E1678" s="39" t="str">
        <f t="shared" si="5414"/>
        <v>0412</v>
      </c>
      <c r="F1678" s="38" t="s">
        <v>141</v>
      </c>
      <c r="G1678" s="38"/>
      <c r="H1678" s="40" t="s">
        <v>142</v>
      </c>
      <c r="I1678" s="18">
        <f t="shared" si="5559"/>
        <v>0</v>
      </c>
      <c r="J1678" s="18">
        <f t="shared" si="5560"/>
        <v>79.8</v>
      </c>
      <c r="K1678" s="18">
        <f t="shared" si="5561"/>
        <v>79.8</v>
      </c>
      <c r="L1678" s="18">
        <f t="shared" si="5562"/>
        <v>0</v>
      </c>
      <c r="M1678" s="18">
        <f t="shared" si="5563"/>
        <v>0</v>
      </c>
      <c r="N1678" s="18">
        <f t="shared" si="5564"/>
        <v>0</v>
      </c>
      <c r="O1678" s="18">
        <f t="shared" si="5565"/>
        <v>0</v>
      </c>
      <c r="P1678" s="18">
        <f t="shared" si="5566"/>
        <v>0</v>
      </c>
      <c r="Q1678" s="18">
        <f t="shared" si="5567"/>
        <v>1706.6659999999999</v>
      </c>
      <c r="R1678" s="18">
        <f t="shared" si="5568"/>
        <v>0</v>
      </c>
      <c r="S1678" s="18">
        <f t="shared" si="5569"/>
        <v>0</v>
      </c>
      <c r="T1678" s="18">
        <f t="shared" si="5413"/>
        <v>1706.6659999999999</v>
      </c>
      <c r="U1678" s="18">
        <f t="shared" si="5465"/>
        <v>79.8</v>
      </c>
      <c r="V1678" s="18">
        <f t="shared" si="5466"/>
        <v>79.8</v>
      </c>
      <c r="W1678" s="18">
        <f t="shared" si="5570"/>
        <v>0</v>
      </c>
      <c r="X1678" s="18">
        <f t="shared" si="5571"/>
        <v>0</v>
      </c>
      <c r="Y1678" s="18">
        <f t="shared" si="5572"/>
        <v>0</v>
      </c>
      <c r="Z1678" s="18">
        <f t="shared" si="5573"/>
        <v>0</v>
      </c>
      <c r="AA1678" s="18">
        <f t="shared" si="5574"/>
        <v>0</v>
      </c>
      <c r="AB1678" s="18">
        <f t="shared" si="5575"/>
        <v>0</v>
      </c>
      <c r="AC1678" s="18">
        <f t="shared" si="5576"/>
        <v>0</v>
      </c>
      <c r="AD1678" s="18">
        <f t="shared" si="5577"/>
        <v>0</v>
      </c>
      <c r="AE1678" s="18">
        <f t="shared" si="5578"/>
        <v>0</v>
      </c>
      <c r="AF1678" s="41">
        <f t="shared" si="5579"/>
        <v>1290.1266599999999</v>
      </c>
      <c r="AG1678" s="41">
        <f t="shared" si="5580"/>
        <v>0</v>
      </c>
      <c r="AH1678" s="41">
        <f t="shared" si="5581"/>
        <v>0</v>
      </c>
      <c r="AI1678" s="41">
        <f t="shared" si="5582"/>
        <v>0</v>
      </c>
      <c r="AJ1678" s="41">
        <f t="shared" si="5583"/>
        <v>0</v>
      </c>
      <c r="AK1678" s="41">
        <f t="shared" si="5584"/>
        <v>0</v>
      </c>
      <c r="AL1678" s="41">
        <f t="shared" si="5585"/>
        <v>682.54373999999996</v>
      </c>
      <c r="AM1678" s="41">
        <f t="shared" si="5586"/>
        <v>0</v>
      </c>
      <c r="AN1678" s="41">
        <f t="shared" si="5587"/>
        <v>0</v>
      </c>
      <c r="AO1678" s="14">
        <f t="shared" si="5588"/>
        <v>166.75</v>
      </c>
      <c r="AP1678" s="42">
        <f t="shared" si="5589"/>
        <v>1693.2660000000001</v>
      </c>
      <c r="AQ1678" s="42">
        <f t="shared" si="5590"/>
        <v>0</v>
      </c>
      <c r="AR1678" s="42">
        <f t="shared" si="5591"/>
        <v>0</v>
      </c>
      <c r="AS1678" s="42">
        <f t="shared" si="5592"/>
        <v>0</v>
      </c>
      <c r="AT1678" s="42">
        <f t="shared" si="5593"/>
        <v>0</v>
      </c>
      <c r="AU1678" s="42">
        <f t="shared" si="5415"/>
        <v>1693.2660000000001</v>
      </c>
      <c r="AV1678" s="42">
        <f t="shared" si="5416"/>
        <v>13.399999999999864</v>
      </c>
      <c r="AW1678" s="42">
        <f t="shared" si="5420"/>
        <v>1706.6659999999999</v>
      </c>
      <c r="AX1678" s="42">
        <f t="shared" si="5421"/>
        <v>79.8</v>
      </c>
      <c r="AY1678" s="42">
        <f t="shared" si="5422"/>
        <v>79.8</v>
      </c>
      <c r="AZ1678" s="42">
        <f t="shared" si="5594"/>
        <v>0</v>
      </c>
      <c r="BA1678" s="43">
        <f t="shared" si="5417"/>
        <v>52.905172892094178</v>
      </c>
      <c r="BB1678" s="20"/>
    </row>
    <row r="1679" spans="2:54" x14ac:dyDescent="0.3">
      <c r="B1679" s="38" t="s">
        <v>574</v>
      </c>
      <c r="C1679" s="38" t="s">
        <v>84</v>
      </c>
      <c r="D1679" s="38" t="s">
        <v>139</v>
      </c>
      <c r="E1679" s="39" t="str">
        <f t="shared" si="5414"/>
        <v>0412</v>
      </c>
      <c r="F1679" s="38" t="s">
        <v>143</v>
      </c>
      <c r="G1679" s="38"/>
      <c r="H1679" s="40" t="s">
        <v>49</v>
      </c>
      <c r="I1679" s="18">
        <f t="shared" si="5559"/>
        <v>0</v>
      </c>
      <c r="J1679" s="18">
        <f t="shared" si="5560"/>
        <v>79.8</v>
      </c>
      <c r="K1679" s="18">
        <f t="shared" si="5561"/>
        <v>79.8</v>
      </c>
      <c r="L1679" s="18">
        <f t="shared" si="5562"/>
        <v>0</v>
      </c>
      <c r="M1679" s="18">
        <f t="shared" si="5563"/>
        <v>0</v>
      </c>
      <c r="N1679" s="18">
        <f t="shared" si="5564"/>
        <v>0</v>
      </c>
      <c r="O1679" s="18">
        <f t="shared" si="5565"/>
        <v>0</v>
      </c>
      <c r="P1679" s="18">
        <f t="shared" si="5566"/>
        <v>0</v>
      </c>
      <c r="Q1679" s="18">
        <f t="shared" si="5567"/>
        <v>1706.6659999999999</v>
      </c>
      <c r="R1679" s="18">
        <f t="shared" si="5568"/>
        <v>0</v>
      </c>
      <c r="S1679" s="18">
        <f t="shared" si="5569"/>
        <v>0</v>
      </c>
      <c r="T1679" s="18">
        <f t="shared" si="5413"/>
        <v>1706.6659999999999</v>
      </c>
      <c r="U1679" s="18">
        <f t="shared" si="5465"/>
        <v>79.8</v>
      </c>
      <c r="V1679" s="18">
        <f t="shared" si="5466"/>
        <v>79.8</v>
      </c>
      <c r="W1679" s="18">
        <f t="shared" si="5570"/>
        <v>0</v>
      </c>
      <c r="X1679" s="18">
        <f t="shared" si="5571"/>
        <v>0</v>
      </c>
      <c r="Y1679" s="18">
        <f t="shared" si="5572"/>
        <v>0</v>
      </c>
      <c r="Z1679" s="18">
        <f t="shared" si="5573"/>
        <v>0</v>
      </c>
      <c r="AA1679" s="18">
        <f t="shared" si="5574"/>
        <v>0</v>
      </c>
      <c r="AB1679" s="18">
        <f t="shared" si="5575"/>
        <v>0</v>
      </c>
      <c r="AC1679" s="18">
        <f t="shared" si="5576"/>
        <v>0</v>
      </c>
      <c r="AD1679" s="18">
        <f t="shared" si="5577"/>
        <v>0</v>
      </c>
      <c r="AE1679" s="18">
        <f t="shared" si="5578"/>
        <v>0</v>
      </c>
      <c r="AF1679" s="41">
        <f t="shared" si="5579"/>
        <v>1290.1266599999999</v>
      </c>
      <c r="AG1679" s="41">
        <f t="shared" si="5580"/>
        <v>0</v>
      </c>
      <c r="AH1679" s="41">
        <f t="shared" si="5581"/>
        <v>0</v>
      </c>
      <c r="AI1679" s="41">
        <f t="shared" si="5582"/>
        <v>0</v>
      </c>
      <c r="AJ1679" s="41">
        <f t="shared" si="5583"/>
        <v>0</v>
      </c>
      <c r="AK1679" s="41">
        <f t="shared" si="5584"/>
        <v>0</v>
      </c>
      <c r="AL1679" s="41">
        <f t="shared" si="5585"/>
        <v>682.54373999999996</v>
      </c>
      <c r="AM1679" s="41">
        <f t="shared" si="5586"/>
        <v>0</v>
      </c>
      <c r="AN1679" s="41">
        <f t="shared" si="5587"/>
        <v>0</v>
      </c>
      <c r="AO1679" s="42">
        <f t="shared" si="5588"/>
        <v>166.75</v>
      </c>
      <c r="AP1679" s="42">
        <f t="shared" si="5589"/>
        <v>1693.2660000000001</v>
      </c>
      <c r="AQ1679" s="42">
        <f t="shared" si="5590"/>
        <v>0</v>
      </c>
      <c r="AR1679" s="42">
        <f t="shared" si="5591"/>
        <v>0</v>
      </c>
      <c r="AS1679" s="42">
        <f t="shared" si="5592"/>
        <v>0</v>
      </c>
      <c r="AT1679" s="42">
        <f t="shared" si="5593"/>
        <v>0</v>
      </c>
      <c r="AU1679" s="42">
        <f t="shared" si="5415"/>
        <v>1693.2660000000001</v>
      </c>
      <c r="AV1679" s="42">
        <f t="shared" si="5416"/>
        <v>13.399999999999864</v>
      </c>
      <c r="AW1679" s="42">
        <f t="shared" si="5420"/>
        <v>1706.6659999999999</v>
      </c>
      <c r="AX1679" s="42">
        <f t="shared" si="5421"/>
        <v>79.8</v>
      </c>
      <c r="AY1679" s="42">
        <f t="shared" si="5422"/>
        <v>79.8</v>
      </c>
      <c r="AZ1679" s="42">
        <f t="shared" si="5594"/>
        <v>0</v>
      </c>
      <c r="BA1679" s="43">
        <f t="shared" si="5417"/>
        <v>52.905172892094178</v>
      </c>
      <c r="BB1679" s="20"/>
    </row>
    <row r="1680" spans="2:54" ht="46.8" x14ac:dyDescent="0.3">
      <c r="B1680" s="38" t="s">
        <v>574</v>
      </c>
      <c r="C1680" s="38" t="s">
        <v>84</v>
      </c>
      <c r="D1680" s="38" t="s">
        <v>139</v>
      </c>
      <c r="E1680" s="39" t="str">
        <f t="shared" si="5414"/>
        <v>0412</v>
      </c>
      <c r="F1680" s="38" t="s">
        <v>144</v>
      </c>
      <c r="G1680" s="38"/>
      <c r="H1680" s="40" t="s">
        <v>145</v>
      </c>
      <c r="I1680" s="18">
        <f t="shared" si="5559"/>
        <v>0</v>
      </c>
      <c r="J1680" s="18">
        <f t="shared" si="5560"/>
        <v>79.8</v>
      </c>
      <c r="K1680" s="18">
        <f t="shared" si="5561"/>
        <v>79.8</v>
      </c>
      <c r="L1680" s="18">
        <f t="shared" si="5562"/>
        <v>0</v>
      </c>
      <c r="M1680" s="18">
        <f t="shared" si="5563"/>
        <v>0</v>
      </c>
      <c r="N1680" s="18">
        <f t="shared" si="5564"/>
        <v>0</v>
      </c>
      <c r="O1680" s="18">
        <f t="shared" si="5565"/>
        <v>0</v>
      </c>
      <c r="P1680" s="18">
        <f t="shared" si="5566"/>
        <v>0</v>
      </c>
      <c r="Q1680" s="18">
        <f t="shared" si="5567"/>
        <v>1706.6659999999999</v>
      </c>
      <c r="R1680" s="18">
        <f t="shared" si="5568"/>
        <v>0</v>
      </c>
      <c r="S1680" s="18">
        <f t="shared" si="5569"/>
        <v>0</v>
      </c>
      <c r="T1680" s="18">
        <f t="shared" si="5413"/>
        <v>1706.6659999999999</v>
      </c>
      <c r="U1680" s="18">
        <f t="shared" si="5465"/>
        <v>79.8</v>
      </c>
      <c r="V1680" s="18">
        <f t="shared" si="5466"/>
        <v>79.8</v>
      </c>
      <c r="W1680" s="18">
        <f t="shared" si="5570"/>
        <v>0</v>
      </c>
      <c r="X1680" s="18">
        <f t="shared" si="5571"/>
        <v>0</v>
      </c>
      <c r="Y1680" s="18">
        <f t="shared" si="5572"/>
        <v>0</v>
      </c>
      <c r="Z1680" s="18">
        <f t="shared" si="5573"/>
        <v>0</v>
      </c>
      <c r="AA1680" s="18">
        <f t="shared" si="5574"/>
        <v>0</v>
      </c>
      <c r="AB1680" s="18">
        <f t="shared" si="5575"/>
        <v>0</v>
      </c>
      <c r="AC1680" s="18">
        <f t="shared" si="5576"/>
        <v>0</v>
      </c>
      <c r="AD1680" s="18">
        <f t="shared" si="5577"/>
        <v>0</v>
      </c>
      <c r="AE1680" s="18">
        <f t="shared" si="5578"/>
        <v>0</v>
      </c>
      <c r="AF1680" s="41">
        <f t="shared" si="5579"/>
        <v>1290.1266599999999</v>
      </c>
      <c r="AG1680" s="41">
        <f t="shared" si="5580"/>
        <v>0</v>
      </c>
      <c r="AH1680" s="41">
        <f t="shared" si="5581"/>
        <v>0</v>
      </c>
      <c r="AI1680" s="41">
        <f t="shared" si="5582"/>
        <v>0</v>
      </c>
      <c r="AJ1680" s="41">
        <f t="shared" si="5583"/>
        <v>0</v>
      </c>
      <c r="AK1680" s="41">
        <f t="shared" si="5584"/>
        <v>0</v>
      </c>
      <c r="AL1680" s="41">
        <f t="shared" si="5585"/>
        <v>682.54373999999996</v>
      </c>
      <c r="AM1680" s="41">
        <f t="shared" si="5586"/>
        <v>0</v>
      </c>
      <c r="AN1680" s="41">
        <f t="shared" si="5587"/>
        <v>0</v>
      </c>
      <c r="AO1680" s="14">
        <f t="shared" si="5588"/>
        <v>166.75</v>
      </c>
      <c r="AP1680" s="42">
        <f t="shared" si="5589"/>
        <v>1693.2660000000001</v>
      </c>
      <c r="AQ1680" s="42">
        <f t="shared" si="5590"/>
        <v>0</v>
      </c>
      <c r="AR1680" s="42">
        <f t="shared" si="5591"/>
        <v>0</v>
      </c>
      <c r="AS1680" s="42">
        <f t="shared" si="5592"/>
        <v>0</v>
      </c>
      <c r="AT1680" s="42">
        <f t="shared" si="5593"/>
        <v>0</v>
      </c>
      <c r="AU1680" s="42">
        <f t="shared" si="5415"/>
        <v>1693.2660000000001</v>
      </c>
      <c r="AV1680" s="42">
        <f t="shared" si="5416"/>
        <v>13.399999999999864</v>
      </c>
      <c r="AW1680" s="42">
        <f t="shared" si="5420"/>
        <v>1706.6659999999999</v>
      </c>
      <c r="AX1680" s="42">
        <f t="shared" si="5421"/>
        <v>79.8</v>
      </c>
      <c r="AY1680" s="42">
        <f t="shared" si="5422"/>
        <v>79.8</v>
      </c>
      <c r="AZ1680" s="42">
        <f t="shared" si="5594"/>
        <v>0</v>
      </c>
      <c r="BA1680" s="43">
        <f t="shared" si="5417"/>
        <v>52.905172892094178</v>
      </c>
      <c r="BB1680" s="20"/>
    </row>
    <row r="1681" spans="2:54" ht="62.4" x14ac:dyDescent="0.3">
      <c r="B1681" s="38" t="s">
        <v>574</v>
      </c>
      <c r="C1681" s="38" t="s">
        <v>84</v>
      </c>
      <c r="D1681" s="38" t="s">
        <v>139</v>
      </c>
      <c r="E1681" s="39" t="str">
        <f t="shared" si="5414"/>
        <v>0412</v>
      </c>
      <c r="F1681" s="38" t="s">
        <v>522</v>
      </c>
      <c r="G1681" s="38"/>
      <c r="H1681" s="40" t="s">
        <v>523</v>
      </c>
      <c r="I1681" s="18">
        <f t="shared" ref="I1681:N1681" si="5595">I1683</f>
        <v>0</v>
      </c>
      <c r="J1681" s="18">
        <f t="shared" si="5595"/>
        <v>79.8</v>
      </c>
      <c r="K1681" s="18">
        <f t="shared" si="5595"/>
        <v>79.8</v>
      </c>
      <c r="L1681" s="18">
        <f t="shared" si="5595"/>
        <v>0</v>
      </c>
      <c r="M1681" s="18">
        <f t="shared" si="5595"/>
        <v>0</v>
      </c>
      <c r="N1681" s="18">
        <f t="shared" si="5595"/>
        <v>0</v>
      </c>
      <c r="O1681" s="18">
        <f>O1683+O1682</f>
        <v>0</v>
      </c>
      <c r="P1681" s="18">
        <f>P1683+P1682</f>
        <v>0</v>
      </c>
      <c r="Q1681" s="18">
        <f>Q1683+Q1682</f>
        <v>1706.6659999999999</v>
      </c>
      <c r="R1681" s="18">
        <f>R1683</f>
        <v>0</v>
      </c>
      <c r="S1681" s="18">
        <f>S1683</f>
        <v>0</v>
      </c>
      <c r="T1681" s="18">
        <f t="shared" si="5413"/>
        <v>1706.6659999999999</v>
      </c>
      <c r="U1681" s="18">
        <f t="shared" si="5465"/>
        <v>79.8</v>
      </c>
      <c r="V1681" s="18">
        <f t="shared" si="5466"/>
        <v>79.8</v>
      </c>
      <c r="W1681" s="18">
        <f t="shared" ref="W1681:AE1681" si="5596">W1683</f>
        <v>0</v>
      </c>
      <c r="X1681" s="18">
        <f t="shared" si="5596"/>
        <v>0</v>
      </c>
      <c r="Y1681" s="18">
        <f t="shared" si="5596"/>
        <v>0</v>
      </c>
      <c r="Z1681" s="18">
        <f t="shared" si="5596"/>
        <v>0</v>
      </c>
      <c r="AA1681" s="18">
        <f t="shared" si="5596"/>
        <v>0</v>
      </c>
      <c r="AB1681" s="18">
        <f t="shared" si="5596"/>
        <v>0</v>
      </c>
      <c r="AC1681" s="18">
        <f t="shared" si="5596"/>
        <v>0</v>
      </c>
      <c r="AD1681" s="18">
        <f t="shared" si="5596"/>
        <v>0</v>
      </c>
      <c r="AE1681" s="18">
        <f t="shared" si="5596"/>
        <v>0</v>
      </c>
      <c r="AF1681" s="41">
        <f t="shared" ref="AF1681:AT1681" si="5597">AF1683+AF1682</f>
        <v>1290.1266599999999</v>
      </c>
      <c r="AG1681" s="41">
        <f t="shared" si="5597"/>
        <v>0</v>
      </c>
      <c r="AH1681" s="41">
        <f t="shared" si="5597"/>
        <v>0</v>
      </c>
      <c r="AI1681" s="41">
        <f t="shared" si="5597"/>
        <v>0</v>
      </c>
      <c r="AJ1681" s="41">
        <f t="shared" si="5597"/>
        <v>0</v>
      </c>
      <c r="AK1681" s="41">
        <f t="shared" si="5597"/>
        <v>0</v>
      </c>
      <c r="AL1681" s="41">
        <f t="shared" si="5597"/>
        <v>682.54373999999996</v>
      </c>
      <c r="AM1681" s="41">
        <f t="shared" si="5597"/>
        <v>0</v>
      </c>
      <c r="AN1681" s="41">
        <f t="shared" si="5597"/>
        <v>0</v>
      </c>
      <c r="AO1681" s="42">
        <f t="shared" si="5597"/>
        <v>166.75</v>
      </c>
      <c r="AP1681" s="42">
        <f t="shared" si="5597"/>
        <v>1693.2660000000001</v>
      </c>
      <c r="AQ1681" s="42">
        <f t="shared" si="5597"/>
        <v>0</v>
      </c>
      <c r="AR1681" s="42">
        <f t="shared" si="5597"/>
        <v>0</v>
      </c>
      <c r="AS1681" s="42">
        <f t="shared" si="5597"/>
        <v>0</v>
      </c>
      <c r="AT1681" s="42">
        <f t="shared" si="5597"/>
        <v>0</v>
      </c>
      <c r="AU1681" s="42">
        <f t="shared" si="5415"/>
        <v>1693.2660000000001</v>
      </c>
      <c r="AV1681" s="42">
        <f t="shared" si="5416"/>
        <v>13.399999999999864</v>
      </c>
      <c r="AW1681" s="42">
        <f t="shared" si="5420"/>
        <v>1706.6659999999999</v>
      </c>
      <c r="AX1681" s="42">
        <f t="shared" si="5421"/>
        <v>79.8</v>
      </c>
      <c r="AY1681" s="42">
        <f t="shared" si="5422"/>
        <v>79.8</v>
      </c>
      <c r="AZ1681" s="42">
        <f>AZ1683</f>
        <v>0</v>
      </c>
      <c r="BA1681" s="43">
        <f t="shared" si="5417"/>
        <v>52.905172892094178</v>
      </c>
      <c r="BB1681" s="20"/>
    </row>
    <row r="1682" spans="2:54" ht="31.2" x14ac:dyDescent="0.3">
      <c r="B1682" s="38" t="s">
        <v>574</v>
      </c>
      <c r="C1682" s="38" t="s">
        <v>84</v>
      </c>
      <c r="D1682" s="38" t="s">
        <v>139</v>
      </c>
      <c r="E1682" s="39" t="str">
        <f t="shared" si="5414"/>
        <v>0412</v>
      </c>
      <c r="F1682" s="38" t="s">
        <v>522</v>
      </c>
      <c r="G1682" s="38" t="s">
        <v>54</v>
      </c>
      <c r="H1682" s="40" t="s">
        <v>55</v>
      </c>
      <c r="I1682" s="18"/>
      <c r="J1682" s="18"/>
      <c r="K1682" s="18"/>
      <c r="L1682" s="18"/>
      <c r="M1682" s="18"/>
      <c r="N1682" s="18"/>
      <c r="O1682" s="18">
        <v>0</v>
      </c>
      <c r="P1682" s="18">
        <v>0</v>
      </c>
      <c r="Q1682" s="18">
        <v>1706.6659999999999</v>
      </c>
      <c r="R1682" s="18"/>
      <c r="S1682" s="18"/>
      <c r="T1682" s="18">
        <f t="shared" si="5413"/>
        <v>1706.6659999999999</v>
      </c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41">
        <v>1123.3766599999999</v>
      </c>
      <c r="AG1682" s="41"/>
      <c r="AH1682" s="41">
        <v>0</v>
      </c>
      <c r="AI1682" s="41">
        <v>0</v>
      </c>
      <c r="AJ1682" s="41">
        <v>0</v>
      </c>
      <c r="AK1682" s="41">
        <v>0</v>
      </c>
      <c r="AL1682" s="41">
        <v>515.79373999999996</v>
      </c>
      <c r="AM1682" s="41">
        <v>0</v>
      </c>
      <c r="AN1682" s="41">
        <v>0</v>
      </c>
      <c r="AO1682" s="14">
        <v>0</v>
      </c>
      <c r="AP1682" s="42">
        <v>1526.5160000000001</v>
      </c>
      <c r="AQ1682" s="42">
        <v>0</v>
      </c>
      <c r="AR1682" s="42">
        <v>0</v>
      </c>
      <c r="AS1682" s="42">
        <v>0</v>
      </c>
      <c r="AT1682" s="42">
        <v>0</v>
      </c>
      <c r="AU1682" s="42">
        <f t="shared" si="5415"/>
        <v>1526.5160000000001</v>
      </c>
      <c r="AV1682" s="42">
        <f t="shared" si="5416"/>
        <v>180.14999999999986</v>
      </c>
      <c r="AW1682" s="42"/>
      <c r="AX1682" s="42"/>
      <c r="AY1682" s="42"/>
      <c r="AZ1682" s="42"/>
      <c r="BA1682" s="43">
        <f t="shared" si="5417"/>
        <v>45.914585763247032</v>
      </c>
      <c r="BB1682" s="20"/>
    </row>
    <row r="1683" spans="2:54" x14ac:dyDescent="0.3">
      <c r="B1683" s="38" t="s">
        <v>574</v>
      </c>
      <c r="C1683" s="38" t="s">
        <v>84</v>
      </c>
      <c r="D1683" s="38" t="s">
        <v>139</v>
      </c>
      <c r="E1683" s="39" t="str">
        <f t="shared" si="5414"/>
        <v>0412</v>
      </c>
      <c r="F1683" s="38" t="s">
        <v>522</v>
      </c>
      <c r="G1683" s="38" t="s">
        <v>56</v>
      </c>
      <c r="H1683" s="40" t="s">
        <v>57</v>
      </c>
      <c r="I1683" s="18">
        <v>0</v>
      </c>
      <c r="J1683" s="18">
        <v>79.8</v>
      </c>
      <c r="K1683" s="18">
        <v>79.8</v>
      </c>
      <c r="L1683" s="18"/>
      <c r="M1683" s="18"/>
      <c r="N1683" s="18"/>
      <c r="O1683" s="18">
        <v>0</v>
      </c>
      <c r="P1683" s="18">
        <v>0</v>
      </c>
      <c r="Q1683" s="18">
        <v>0</v>
      </c>
      <c r="R1683" s="18">
        <v>0</v>
      </c>
      <c r="S1683" s="18"/>
      <c r="T1683" s="18">
        <f t="shared" si="5413"/>
        <v>0</v>
      </c>
      <c r="U1683" s="18">
        <f t="shared" si="5465"/>
        <v>79.8</v>
      </c>
      <c r="V1683" s="18">
        <f t="shared" si="5466"/>
        <v>79.8</v>
      </c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41">
        <v>166.75</v>
      </c>
      <c r="AG1683" s="41"/>
      <c r="AH1683" s="41">
        <v>0</v>
      </c>
      <c r="AI1683" s="41">
        <v>0</v>
      </c>
      <c r="AJ1683" s="41">
        <v>0</v>
      </c>
      <c r="AK1683" s="41">
        <v>0</v>
      </c>
      <c r="AL1683" s="41">
        <v>166.75</v>
      </c>
      <c r="AM1683" s="41">
        <v>0</v>
      </c>
      <c r="AN1683" s="41">
        <v>0</v>
      </c>
      <c r="AO1683" s="42">
        <v>166.75</v>
      </c>
      <c r="AP1683" s="42">
        <v>166.75</v>
      </c>
      <c r="AQ1683" s="42">
        <v>0</v>
      </c>
      <c r="AR1683" s="42">
        <v>0</v>
      </c>
      <c r="AS1683" s="42">
        <v>0</v>
      </c>
      <c r="AT1683" s="42">
        <v>0</v>
      </c>
      <c r="AU1683" s="42">
        <f t="shared" si="5415"/>
        <v>166.75</v>
      </c>
      <c r="AV1683" s="42">
        <f t="shared" si="5416"/>
        <v>-166.75</v>
      </c>
      <c r="AW1683" s="42">
        <f t="shared" si="5420"/>
        <v>0</v>
      </c>
      <c r="AX1683" s="42">
        <f t="shared" si="5421"/>
        <v>79.8</v>
      </c>
      <c r="AY1683" s="42">
        <f t="shared" si="5422"/>
        <v>79.8</v>
      </c>
      <c r="AZ1683" s="42"/>
      <c r="BA1683" s="43">
        <f t="shared" si="5417"/>
        <v>100</v>
      </c>
      <c r="BB1683" s="44"/>
    </row>
    <row r="1684" spans="2:54" s="21" customFormat="1" ht="16.2" x14ac:dyDescent="0.3">
      <c r="B1684" s="22" t="s">
        <v>574</v>
      </c>
      <c r="C1684" s="51" t="s">
        <v>92</v>
      </c>
      <c r="D1684" s="51"/>
      <c r="E1684" s="52" t="str">
        <f t="shared" si="5414"/>
        <v>05</v>
      </c>
      <c r="F1684" s="22"/>
      <c r="G1684" s="22"/>
      <c r="H1684" s="24" t="s">
        <v>93</v>
      </c>
      <c r="I1684" s="25">
        <f t="shared" ref="I1684:N1684" si="5598">I1691</f>
        <v>31912.6</v>
      </c>
      <c r="J1684" s="25">
        <f t="shared" si="5598"/>
        <v>16758.7</v>
      </c>
      <c r="K1684" s="25">
        <f t="shared" si="5598"/>
        <v>13799.300000000001</v>
      </c>
      <c r="L1684" s="25">
        <f t="shared" si="5598"/>
        <v>11186.6</v>
      </c>
      <c r="M1684" s="25">
        <f t="shared" si="5598"/>
        <v>11186.6</v>
      </c>
      <c r="N1684" s="25">
        <f t="shared" si="5598"/>
        <v>11186.6</v>
      </c>
      <c r="O1684" s="25">
        <f>O1691+O1685</f>
        <v>1222.952</v>
      </c>
      <c r="P1684" s="25">
        <f>P1691+P1685</f>
        <v>968.84799999999996</v>
      </c>
      <c r="Q1684" s="25">
        <f>Q1691+Q1685</f>
        <v>369.99700000000001</v>
      </c>
      <c r="R1684" s="25">
        <f>R1691+R1685</f>
        <v>0</v>
      </c>
      <c r="S1684" s="25">
        <f>S1691+S1685</f>
        <v>326.66699999999997</v>
      </c>
      <c r="T1684" s="25">
        <f t="shared" si="5413"/>
        <v>45987.663999999997</v>
      </c>
      <c r="U1684" s="25">
        <f t="shared" si="5465"/>
        <v>27945.300000000003</v>
      </c>
      <c r="V1684" s="25">
        <f t="shared" si="5466"/>
        <v>24985.9</v>
      </c>
      <c r="W1684" s="25">
        <f t="shared" ref="W1684:AT1684" si="5599">W1691+W1685</f>
        <v>0</v>
      </c>
      <c r="X1684" s="25">
        <f t="shared" si="5599"/>
        <v>0</v>
      </c>
      <c r="Y1684" s="25">
        <f t="shared" si="5599"/>
        <v>0</v>
      </c>
      <c r="Z1684" s="25">
        <f t="shared" si="5599"/>
        <v>326.66699999999997</v>
      </c>
      <c r="AA1684" s="25">
        <f t="shared" si="5599"/>
        <v>0</v>
      </c>
      <c r="AB1684" s="25">
        <f t="shared" si="5599"/>
        <v>0</v>
      </c>
      <c r="AC1684" s="25">
        <f t="shared" si="5599"/>
        <v>0</v>
      </c>
      <c r="AD1684" s="25">
        <f t="shared" si="5599"/>
        <v>0</v>
      </c>
      <c r="AE1684" s="25">
        <f t="shared" si="5599"/>
        <v>0</v>
      </c>
      <c r="AF1684" s="26">
        <f t="shared" si="5599"/>
        <v>26932.267509999998</v>
      </c>
      <c r="AG1684" s="26">
        <f t="shared" si="5599"/>
        <v>0</v>
      </c>
      <c r="AH1684" s="26">
        <f t="shared" si="5599"/>
        <v>0</v>
      </c>
      <c r="AI1684" s="26">
        <f t="shared" si="5599"/>
        <v>0</v>
      </c>
      <c r="AJ1684" s="26">
        <f t="shared" si="5599"/>
        <v>0</v>
      </c>
      <c r="AK1684" s="26">
        <f t="shared" si="5599"/>
        <v>0</v>
      </c>
      <c r="AL1684" s="26">
        <f t="shared" si="5599"/>
        <v>26519.491699999999</v>
      </c>
      <c r="AM1684" s="26">
        <f t="shared" si="5599"/>
        <v>0</v>
      </c>
      <c r="AN1684" s="26">
        <f t="shared" si="5599"/>
        <v>0</v>
      </c>
      <c r="AO1684" s="45">
        <f t="shared" si="5599"/>
        <v>8424.904770000001</v>
      </c>
      <c r="AP1684" s="27">
        <f t="shared" si="5599"/>
        <v>27569.267319999999</v>
      </c>
      <c r="AQ1684" s="27">
        <f t="shared" si="5599"/>
        <v>1222.952</v>
      </c>
      <c r="AR1684" s="27">
        <f t="shared" si="5599"/>
        <v>0</v>
      </c>
      <c r="AS1684" s="27">
        <f t="shared" si="5599"/>
        <v>0</v>
      </c>
      <c r="AT1684" s="27">
        <f t="shared" si="5599"/>
        <v>0</v>
      </c>
      <c r="AU1684" s="27">
        <f t="shared" si="5415"/>
        <v>28792.21932</v>
      </c>
      <c r="AV1684" s="27">
        <f t="shared" si="5416"/>
        <v>17195.444679999997</v>
      </c>
      <c r="AW1684" s="27">
        <f t="shared" si="5420"/>
        <v>46314.330999999998</v>
      </c>
      <c r="AX1684" s="27">
        <f t="shared" si="5421"/>
        <v>27945.300000000003</v>
      </c>
      <c r="AY1684" s="27">
        <f t="shared" si="5422"/>
        <v>24985.9</v>
      </c>
      <c r="AZ1684" s="27">
        <f>AZ1691+AZ1685</f>
        <v>0</v>
      </c>
      <c r="BA1684" s="28">
        <f t="shared" si="5417"/>
        <v>98.467355896243291</v>
      </c>
      <c r="BB1684" s="20"/>
    </row>
    <row r="1685" spans="2:54" s="30" customFormat="1" x14ac:dyDescent="0.3">
      <c r="B1685" s="31" t="s">
        <v>574</v>
      </c>
      <c r="C1685" s="31" t="s">
        <v>92</v>
      </c>
      <c r="D1685" s="31" t="s">
        <v>374</v>
      </c>
      <c r="E1685" s="29" t="str">
        <f t="shared" si="5414"/>
        <v>0502</v>
      </c>
      <c r="F1685" s="31"/>
      <c r="G1685" s="31"/>
      <c r="H1685" s="32" t="s">
        <v>524</v>
      </c>
      <c r="I1685" s="33"/>
      <c r="J1685" s="33"/>
      <c r="K1685" s="33"/>
      <c r="L1685" s="33"/>
      <c r="M1685" s="33"/>
      <c r="N1685" s="33"/>
      <c r="O1685" s="33">
        <f t="shared" ref="O1685:O1689" si="5600">O1686</f>
        <v>0</v>
      </c>
      <c r="P1685" s="33">
        <f t="shared" ref="P1685:P1689" si="5601">P1686</f>
        <v>0</v>
      </c>
      <c r="Q1685" s="33">
        <f t="shared" ref="Q1685:Q1689" si="5602">Q1686</f>
        <v>0</v>
      </c>
      <c r="R1685" s="33">
        <f t="shared" ref="R1685:R1689" si="5603">R1686</f>
        <v>0</v>
      </c>
      <c r="S1685" s="33">
        <f t="shared" ref="S1685:S1689" si="5604">S1686</f>
        <v>326.66699999999997</v>
      </c>
      <c r="T1685" s="33">
        <f t="shared" si="5413"/>
        <v>326.66699999999997</v>
      </c>
      <c r="U1685" s="33"/>
      <c r="V1685" s="33"/>
      <c r="W1685" s="33">
        <f t="shared" ref="W1685:W1689" si="5605">W1686</f>
        <v>0</v>
      </c>
      <c r="X1685" s="33">
        <f t="shared" ref="X1685:X1689" si="5606">X1686</f>
        <v>0</v>
      </c>
      <c r="Y1685" s="33">
        <f t="shared" ref="Y1685:Y1689" si="5607">Y1686</f>
        <v>0</v>
      </c>
      <c r="Z1685" s="33">
        <f t="shared" ref="Z1685:Z1689" si="5608">Z1686</f>
        <v>326.66699999999997</v>
      </c>
      <c r="AA1685" s="33">
        <f t="shared" ref="AA1685:AA1689" si="5609">AA1686</f>
        <v>0</v>
      </c>
      <c r="AB1685" s="33">
        <f t="shared" ref="AB1685:AB1689" si="5610">AB1686</f>
        <v>0</v>
      </c>
      <c r="AC1685" s="33">
        <f t="shared" ref="AC1685:AC1689" si="5611">AC1686</f>
        <v>0</v>
      </c>
      <c r="AD1685" s="33">
        <f t="shared" ref="AD1685:AD1689" si="5612">AD1686</f>
        <v>0</v>
      </c>
      <c r="AE1685" s="33"/>
      <c r="AF1685" s="34">
        <f t="shared" ref="AF1685:AF1689" si="5613">AF1686</f>
        <v>156.31</v>
      </c>
      <c r="AG1685" s="34">
        <f t="shared" ref="AG1685:AG1689" si="5614">AG1686</f>
        <v>0</v>
      </c>
      <c r="AH1685" s="34">
        <f t="shared" ref="AH1685:AH1689" si="5615">AH1686</f>
        <v>0</v>
      </c>
      <c r="AI1685" s="34">
        <f t="shared" ref="AI1685:AI1689" si="5616">AI1686</f>
        <v>0</v>
      </c>
      <c r="AJ1685" s="34">
        <f t="shared" ref="AJ1685:AJ1689" si="5617">AJ1686</f>
        <v>0</v>
      </c>
      <c r="AK1685" s="34">
        <f t="shared" ref="AK1685:AK1689" si="5618">AK1686</f>
        <v>0</v>
      </c>
      <c r="AL1685" s="34">
        <f t="shared" ref="AL1685:AL1689" si="5619">AL1686</f>
        <v>135.8793</v>
      </c>
      <c r="AM1685" s="34">
        <f t="shared" ref="AM1685:AM1689" si="5620">AM1686</f>
        <v>0</v>
      </c>
      <c r="AN1685" s="34">
        <f t="shared" ref="AN1685:AN1689" si="5621">AN1686</f>
        <v>0</v>
      </c>
      <c r="AO1685" s="36">
        <f t="shared" ref="AO1685:AO1689" si="5622">AO1686</f>
        <v>0</v>
      </c>
      <c r="AP1685" s="36">
        <f t="shared" ref="AP1685:AP1689" si="5623">AP1686</f>
        <v>156.31</v>
      </c>
      <c r="AQ1685" s="36">
        <f t="shared" ref="AQ1685:AQ1689" si="5624">AQ1686</f>
        <v>0</v>
      </c>
      <c r="AR1685" s="36">
        <f t="shared" ref="AR1685:AR1689" si="5625">AR1686</f>
        <v>0</v>
      </c>
      <c r="AS1685" s="36">
        <f t="shared" ref="AS1685:AS1689" si="5626">AS1686</f>
        <v>0</v>
      </c>
      <c r="AT1685" s="36">
        <f t="shared" ref="AT1685:AT1689" si="5627">AT1686</f>
        <v>0</v>
      </c>
      <c r="AU1685" s="36">
        <f t="shared" si="5415"/>
        <v>156.31</v>
      </c>
      <c r="AV1685" s="36">
        <f t="shared" si="5416"/>
        <v>170.35699999999997</v>
      </c>
      <c r="AW1685" s="36">
        <f t="shared" si="5420"/>
        <v>653.33399999999995</v>
      </c>
      <c r="AX1685" s="36">
        <f t="shared" si="5421"/>
        <v>0</v>
      </c>
      <c r="AY1685" s="36">
        <f t="shared" si="5422"/>
        <v>0</v>
      </c>
      <c r="AZ1685" s="36">
        <f t="shared" ref="AZ1685:AZ1689" si="5628">AZ1686</f>
        <v>0</v>
      </c>
      <c r="BA1685" s="37">
        <f t="shared" si="5417"/>
        <v>86.929371121489353</v>
      </c>
      <c r="BB1685" s="20"/>
    </row>
    <row r="1686" spans="2:54" ht="31.2" x14ac:dyDescent="0.3">
      <c r="B1686" s="38" t="s">
        <v>574</v>
      </c>
      <c r="C1686" s="38" t="s">
        <v>92</v>
      </c>
      <c r="D1686" s="38" t="s">
        <v>374</v>
      </c>
      <c r="E1686" s="39" t="str">
        <f t="shared" si="5414"/>
        <v>0502</v>
      </c>
      <c r="F1686" s="38" t="s">
        <v>513</v>
      </c>
      <c r="G1686" s="38"/>
      <c r="H1686" s="40" t="s">
        <v>514</v>
      </c>
      <c r="I1686" s="18"/>
      <c r="J1686" s="18"/>
      <c r="K1686" s="18"/>
      <c r="L1686" s="18"/>
      <c r="M1686" s="18"/>
      <c r="N1686" s="18"/>
      <c r="O1686" s="18">
        <f t="shared" si="5600"/>
        <v>0</v>
      </c>
      <c r="P1686" s="18">
        <f t="shared" si="5601"/>
        <v>0</v>
      </c>
      <c r="Q1686" s="18">
        <f t="shared" si="5602"/>
        <v>0</v>
      </c>
      <c r="R1686" s="18">
        <f t="shared" si="5603"/>
        <v>0</v>
      </c>
      <c r="S1686" s="18">
        <f t="shared" si="5604"/>
        <v>326.66699999999997</v>
      </c>
      <c r="T1686" s="18">
        <f t="shared" si="5413"/>
        <v>326.66699999999997</v>
      </c>
      <c r="U1686" s="18"/>
      <c r="V1686" s="18"/>
      <c r="W1686" s="18">
        <f t="shared" si="5605"/>
        <v>0</v>
      </c>
      <c r="X1686" s="18">
        <f t="shared" si="5606"/>
        <v>0</v>
      </c>
      <c r="Y1686" s="18">
        <f t="shared" si="5607"/>
        <v>0</v>
      </c>
      <c r="Z1686" s="18">
        <f t="shared" si="5608"/>
        <v>326.66699999999997</v>
      </c>
      <c r="AA1686" s="18">
        <f t="shared" si="5609"/>
        <v>0</v>
      </c>
      <c r="AB1686" s="18">
        <f t="shared" si="5610"/>
        <v>0</v>
      </c>
      <c r="AC1686" s="18">
        <f t="shared" si="5611"/>
        <v>0</v>
      </c>
      <c r="AD1686" s="18">
        <f t="shared" si="5612"/>
        <v>0</v>
      </c>
      <c r="AE1686" s="18"/>
      <c r="AF1686" s="41">
        <f t="shared" si="5613"/>
        <v>156.31</v>
      </c>
      <c r="AG1686" s="41">
        <f t="shared" si="5614"/>
        <v>0</v>
      </c>
      <c r="AH1686" s="41">
        <f t="shared" si="5615"/>
        <v>0</v>
      </c>
      <c r="AI1686" s="41">
        <f t="shared" si="5616"/>
        <v>0</v>
      </c>
      <c r="AJ1686" s="41">
        <f t="shared" si="5617"/>
        <v>0</v>
      </c>
      <c r="AK1686" s="41">
        <f t="shared" si="5618"/>
        <v>0</v>
      </c>
      <c r="AL1686" s="41">
        <f t="shared" si="5619"/>
        <v>135.8793</v>
      </c>
      <c r="AM1686" s="41">
        <f t="shared" si="5620"/>
        <v>0</v>
      </c>
      <c r="AN1686" s="41">
        <f t="shared" si="5621"/>
        <v>0</v>
      </c>
      <c r="AO1686" s="14">
        <f t="shared" si="5622"/>
        <v>0</v>
      </c>
      <c r="AP1686" s="42">
        <f t="shared" si="5623"/>
        <v>156.31</v>
      </c>
      <c r="AQ1686" s="42">
        <f t="shared" si="5624"/>
        <v>0</v>
      </c>
      <c r="AR1686" s="42">
        <f t="shared" si="5625"/>
        <v>0</v>
      </c>
      <c r="AS1686" s="42">
        <f t="shared" si="5626"/>
        <v>0</v>
      </c>
      <c r="AT1686" s="42">
        <f t="shared" si="5627"/>
        <v>0</v>
      </c>
      <c r="AU1686" s="42">
        <f t="shared" si="5415"/>
        <v>156.31</v>
      </c>
      <c r="AV1686" s="42">
        <f t="shared" si="5416"/>
        <v>170.35699999999997</v>
      </c>
      <c r="AW1686" s="42">
        <f t="shared" si="5420"/>
        <v>653.33399999999995</v>
      </c>
      <c r="AX1686" s="42">
        <f t="shared" si="5421"/>
        <v>0</v>
      </c>
      <c r="AY1686" s="42">
        <f t="shared" si="5422"/>
        <v>0</v>
      </c>
      <c r="AZ1686" s="42">
        <f t="shared" si="5628"/>
        <v>0</v>
      </c>
      <c r="BA1686" s="43">
        <f t="shared" si="5417"/>
        <v>86.929371121489353</v>
      </c>
      <c r="BB1686" s="20"/>
    </row>
    <row r="1687" spans="2:54" x14ac:dyDescent="0.3">
      <c r="B1687" s="38" t="s">
        <v>574</v>
      </c>
      <c r="C1687" s="38" t="s">
        <v>92</v>
      </c>
      <c r="D1687" s="38" t="s">
        <v>374</v>
      </c>
      <c r="E1687" s="39" t="str">
        <f t="shared" si="5414"/>
        <v>0502</v>
      </c>
      <c r="F1687" s="38" t="s">
        <v>525</v>
      </c>
      <c r="G1687" s="38"/>
      <c r="H1687" s="40" t="s">
        <v>49</v>
      </c>
      <c r="I1687" s="18"/>
      <c r="J1687" s="18"/>
      <c r="K1687" s="18"/>
      <c r="L1687" s="18"/>
      <c r="M1687" s="18"/>
      <c r="N1687" s="18"/>
      <c r="O1687" s="18">
        <f t="shared" si="5600"/>
        <v>0</v>
      </c>
      <c r="P1687" s="18">
        <f t="shared" si="5601"/>
        <v>0</v>
      </c>
      <c r="Q1687" s="18">
        <f t="shared" si="5602"/>
        <v>0</v>
      </c>
      <c r="R1687" s="18">
        <f t="shared" si="5603"/>
        <v>0</v>
      </c>
      <c r="S1687" s="18">
        <f t="shared" si="5604"/>
        <v>326.66699999999997</v>
      </c>
      <c r="T1687" s="18">
        <f t="shared" si="5413"/>
        <v>326.66699999999997</v>
      </c>
      <c r="U1687" s="18"/>
      <c r="V1687" s="18"/>
      <c r="W1687" s="18">
        <f t="shared" si="5605"/>
        <v>0</v>
      </c>
      <c r="X1687" s="18">
        <f t="shared" si="5606"/>
        <v>0</v>
      </c>
      <c r="Y1687" s="18">
        <f t="shared" si="5607"/>
        <v>0</v>
      </c>
      <c r="Z1687" s="18">
        <f t="shared" si="5608"/>
        <v>326.66699999999997</v>
      </c>
      <c r="AA1687" s="18">
        <f t="shared" si="5609"/>
        <v>0</v>
      </c>
      <c r="AB1687" s="18">
        <f t="shared" si="5610"/>
        <v>0</v>
      </c>
      <c r="AC1687" s="18">
        <f t="shared" si="5611"/>
        <v>0</v>
      </c>
      <c r="AD1687" s="18">
        <f t="shared" si="5612"/>
        <v>0</v>
      </c>
      <c r="AE1687" s="18"/>
      <c r="AF1687" s="41">
        <f t="shared" si="5613"/>
        <v>156.31</v>
      </c>
      <c r="AG1687" s="41">
        <f t="shared" si="5614"/>
        <v>0</v>
      </c>
      <c r="AH1687" s="41">
        <f t="shared" si="5615"/>
        <v>0</v>
      </c>
      <c r="AI1687" s="41">
        <f t="shared" si="5616"/>
        <v>0</v>
      </c>
      <c r="AJ1687" s="41">
        <f t="shared" si="5617"/>
        <v>0</v>
      </c>
      <c r="AK1687" s="41">
        <f t="shared" si="5618"/>
        <v>0</v>
      </c>
      <c r="AL1687" s="41">
        <f t="shared" si="5619"/>
        <v>135.8793</v>
      </c>
      <c r="AM1687" s="41">
        <f t="shared" si="5620"/>
        <v>0</v>
      </c>
      <c r="AN1687" s="41">
        <f t="shared" si="5621"/>
        <v>0</v>
      </c>
      <c r="AO1687" s="42">
        <f t="shared" si="5622"/>
        <v>0</v>
      </c>
      <c r="AP1687" s="42">
        <f t="shared" si="5623"/>
        <v>156.31</v>
      </c>
      <c r="AQ1687" s="42">
        <f t="shared" si="5624"/>
        <v>0</v>
      </c>
      <c r="AR1687" s="42">
        <f t="shared" si="5625"/>
        <v>0</v>
      </c>
      <c r="AS1687" s="42">
        <f t="shared" si="5626"/>
        <v>0</v>
      </c>
      <c r="AT1687" s="42">
        <f t="shared" si="5627"/>
        <v>0</v>
      </c>
      <c r="AU1687" s="42">
        <f t="shared" si="5415"/>
        <v>156.31</v>
      </c>
      <c r="AV1687" s="42">
        <f t="shared" si="5416"/>
        <v>170.35699999999997</v>
      </c>
      <c r="AW1687" s="42">
        <f t="shared" si="5420"/>
        <v>653.33399999999995</v>
      </c>
      <c r="AX1687" s="42">
        <f t="shared" si="5421"/>
        <v>0</v>
      </c>
      <c r="AY1687" s="42">
        <f t="shared" si="5422"/>
        <v>0</v>
      </c>
      <c r="AZ1687" s="42">
        <f t="shared" si="5628"/>
        <v>0</v>
      </c>
      <c r="BA1687" s="43">
        <f t="shared" si="5417"/>
        <v>86.929371121489353</v>
      </c>
      <c r="BB1687" s="20"/>
    </row>
    <row r="1688" spans="2:54" ht="31.2" x14ac:dyDescent="0.3">
      <c r="B1688" s="38" t="s">
        <v>574</v>
      </c>
      <c r="C1688" s="38" t="s">
        <v>92</v>
      </c>
      <c r="D1688" s="38" t="s">
        <v>374</v>
      </c>
      <c r="E1688" s="39" t="str">
        <f t="shared" si="5414"/>
        <v>0502</v>
      </c>
      <c r="F1688" s="38" t="s">
        <v>526</v>
      </c>
      <c r="G1688" s="38"/>
      <c r="H1688" s="40" t="s">
        <v>527</v>
      </c>
      <c r="I1688" s="18"/>
      <c r="J1688" s="18"/>
      <c r="K1688" s="18"/>
      <c r="L1688" s="18"/>
      <c r="M1688" s="18"/>
      <c r="N1688" s="18"/>
      <c r="O1688" s="18">
        <f t="shared" si="5600"/>
        <v>0</v>
      </c>
      <c r="P1688" s="18">
        <f t="shared" si="5601"/>
        <v>0</v>
      </c>
      <c r="Q1688" s="18">
        <f t="shared" si="5602"/>
        <v>0</v>
      </c>
      <c r="R1688" s="18">
        <f t="shared" si="5603"/>
        <v>0</v>
      </c>
      <c r="S1688" s="18">
        <f t="shared" si="5604"/>
        <v>326.66699999999997</v>
      </c>
      <c r="T1688" s="18">
        <f t="shared" si="5413"/>
        <v>326.66699999999997</v>
      </c>
      <c r="U1688" s="18"/>
      <c r="V1688" s="18"/>
      <c r="W1688" s="18">
        <f t="shared" si="5605"/>
        <v>0</v>
      </c>
      <c r="X1688" s="18">
        <f t="shared" si="5606"/>
        <v>0</v>
      </c>
      <c r="Y1688" s="18">
        <f t="shared" si="5607"/>
        <v>0</v>
      </c>
      <c r="Z1688" s="18">
        <f t="shared" si="5608"/>
        <v>326.66699999999997</v>
      </c>
      <c r="AA1688" s="18">
        <f t="shared" si="5609"/>
        <v>0</v>
      </c>
      <c r="AB1688" s="18">
        <f t="shared" si="5610"/>
        <v>0</v>
      </c>
      <c r="AC1688" s="18">
        <f t="shared" si="5611"/>
        <v>0</v>
      </c>
      <c r="AD1688" s="18">
        <f t="shared" si="5612"/>
        <v>0</v>
      </c>
      <c r="AE1688" s="18"/>
      <c r="AF1688" s="41">
        <f t="shared" si="5613"/>
        <v>156.31</v>
      </c>
      <c r="AG1688" s="41">
        <f t="shared" si="5614"/>
        <v>0</v>
      </c>
      <c r="AH1688" s="41">
        <f t="shared" si="5615"/>
        <v>0</v>
      </c>
      <c r="AI1688" s="41">
        <f t="shared" si="5616"/>
        <v>0</v>
      </c>
      <c r="AJ1688" s="41">
        <f t="shared" si="5617"/>
        <v>0</v>
      </c>
      <c r="AK1688" s="41">
        <f t="shared" si="5618"/>
        <v>0</v>
      </c>
      <c r="AL1688" s="41">
        <f t="shared" si="5619"/>
        <v>135.8793</v>
      </c>
      <c r="AM1688" s="41">
        <f t="shared" si="5620"/>
        <v>0</v>
      </c>
      <c r="AN1688" s="41">
        <f t="shared" si="5621"/>
        <v>0</v>
      </c>
      <c r="AO1688" s="14">
        <f t="shared" si="5622"/>
        <v>0</v>
      </c>
      <c r="AP1688" s="42">
        <f t="shared" si="5623"/>
        <v>156.31</v>
      </c>
      <c r="AQ1688" s="42">
        <f t="shared" si="5624"/>
        <v>0</v>
      </c>
      <c r="AR1688" s="42">
        <f t="shared" si="5625"/>
        <v>0</v>
      </c>
      <c r="AS1688" s="42">
        <f t="shared" si="5626"/>
        <v>0</v>
      </c>
      <c r="AT1688" s="42">
        <f t="shared" si="5627"/>
        <v>0</v>
      </c>
      <c r="AU1688" s="42">
        <f t="shared" si="5415"/>
        <v>156.31</v>
      </c>
      <c r="AV1688" s="42">
        <f t="shared" si="5416"/>
        <v>170.35699999999997</v>
      </c>
      <c r="AW1688" s="42">
        <f t="shared" si="5420"/>
        <v>653.33399999999995</v>
      </c>
      <c r="AX1688" s="42">
        <f t="shared" si="5421"/>
        <v>0</v>
      </c>
      <c r="AY1688" s="42">
        <f t="shared" si="5422"/>
        <v>0</v>
      </c>
      <c r="AZ1688" s="42">
        <f t="shared" si="5628"/>
        <v>0</v>
      </c>
      <c r="BA1688" s="43">
        <f t="shared" si="5417"/>
        <v>86.929371121489353</v>
      </c>
      <c r="BB1688" s="20"/>
    </row>
    <row r="1689" spans="2:54" ht="31.2" x14ac:dyDescent="0.3">
      <c r="B1689" s="38" t="s">
        <v>574</v>
      </c>
      <c r="C1689" s="38" t="s">
        <v>92</v>
      </c>
      <c r="D1689" s="38" t="s">
        <v>374</v>
      </c>
      <c r="E1689" s="39" t="str">
        <f t="shared" si="5414"/>
        <v>0502</v>
      </c>
      <c r="F1689" s="38" t="s">
        <v>528</v>
      </c>
      <c r="G1689" s="38"/>
      <c r="H1689" s="40" t="s">
        <v>529</v>
      </c>
      <c r="I1689" s="18"/>
      <c r="J1689" s="18"/>
      <c r="K1689" s="18"/>
      <c r="L1689" s="18"/>
      <c r="M1689" s="18"/>
      <c r="N1689" s="18"/>
      <c r="O1689" s="18">
        <f t="shared" si="5600"/>
        <v>0</v>
      </c>
      <c r="P1689" s="18">
        <f t="shared" si="5601"/>
        <v>0</v>
      </c>
      <c r="Q1689" s="18">
        <f t="shared" si="5602"/>
        <v>0</v>
      </c>
      <c r="R1689" s="18">
        <f t="shared" si="5603"/>
        <v>0</v>
      </c>
      <c r="S1689" s="18">
        <f t="shared" si="5604"/>
        <v>326.66699999999997</v>
      </c>
      <c r="T1689" s="18">
        <f t="shared" si="5413"/>
        <v>326.66699999999997</v>
      </c>
      <c r="U1689" s="18"/>
      <c r="V1689" s="18"/>
      <c r="W1689" s="18">
        <f t="shared" si="5605"/>
        <v>0</v>
      </c>
      <c r="X1689" s="18">
        <f t="shared" si="5606"/>
        <v>0</v>
      </c>
      <c r="Y1689" s="18">
        <f t="shared" si="5607"/>
        <v>0</v>
      </c>
      <c r="Z1689" s="18">
        <f t="shared" si="5608"/>
        <v>326.66699999999997</v>
      </c>
      <c r="AA1689" s="18">
        <f t="shared" si="5609"/>
        <v>0</v>
      </c>
      <c r="AB1689" s="18">
        <f t="shared" si="5610"/>
        <v>0</v>
      </c>
      <c r="AC1689" s="18">
        <f t="shared" si="5611"/>
        <v>0</v>
      </c>
      <c r="AD1689" s="18">
        <f t="shared" si="5612"/>
        <v>0</v>
      </c>
      <c r="AE1689" s="18"/>
      <c r="AF1689" s="41">
        <f t="shared" si="5613"/>
        <v>156.31</v>
      </c>
      <c r="AG1689" s="41">
        <f t="shared" si="5614"/>
        <v>0</v>
      </c>
      <c r="AH1689" s="41">
        <f t="shared" si="5615"/>
        <v>0</v>
      </c>
      <c r="AI1689" s="41">
        <f t="shared" si="5616"/>
        <v>0</v>
      </c>
      <c r="AJ1689" s="41">
        <f t="shared" si="5617"/>
        <v>0</v>
      </c>
      <c r="AK1689" s="41">
        <f t="shared" si="5618"/>
        <v>0</v>
      </c>
      <c r="AL1689" s="41">
        <f t="shared" si="5619"/>
        <v>135.8793</v>
      </c>
      <c r="AM1689" s="41">
        <f t="shared" si="5620"/>
        <v>0</v>
      </c>
      <c r="AN1689" s="41">
        <f t="shared" si="5621"/>
        <v>0</v>
      </c>
      <c r="AO1689" s="42">
        <f t="shared" si="5622"/>
        <v>0</v>
      </c>
      <c r="AP1689" s="42">
        <f t="shared" si="5623"/>
        <v>156.31</v>
      </c>
      <c r="AQ1689" s="42">
        <f t="shared" si="5624"/>
        <v>0</v>
      </c>
      <c r="AR1689" s="42">
        <f t="shared" si="5625"/>
        <v>0</v>
      </c>
      <c r="AS1689" s="42">
        <f t="shared" si="5626"/>
        <v>0</v>
      </c>
      <c r="AT1689" s="42">
        <f t="shared" si="5627"/>
        <v>0</v>
      </c>
      <c r="AU1689" s="42">
        <f t="shared" si="5415"/>
        <v>156.31</v>
      </c>
      <c r="AV1689" s="42">
        <f t="shared" si="5416"/>
        <v>170.35699999999997</v>
      </c>
      <c r="AW1689" s="42">
        <f t="shared" si="5420"/>
        <v>653.33399999999995</v>
      </c>
      <c r="AX1689" s="42">
        <f t="shared" si="5421"/>
        <v>0</v>
      </c>
      <c r="AY1689" s="42">
        <f t="shared" si="5422"/>
        <v>0</v>
      </c>
      <c r="AZ1689" s="42">
        <f t="shared" si="5628"/>
        <v>0</v>
      </c>
      <c r="BA1689" s="43">
        <f t="shared" si="5417"/>
        <v>86.929371121489353</v>
      </c>
      <c r="BB1689" s="20"/>
    </row>
    <row r="1690" spans="2:54" ht="31.2" x14ac:dyDescent="0.3">
      <c r="B1690" s="38" t="s">
        <v>574</v>
      </c>
      <c r="C1690" s="38" t="s">
        <v>92</v>
      </c>
      <c r="D1690" s="38" t="s">
        <v>374</v>
      </c>
      <c r="E1690" s="39" t="str">
        <f t="shared" si="5414"/>
        <v>0502</v>
      </c>
      <c r="F1690" s="38" t="s">
        <v>528</v>
      </c>
      <c r="G1690" s="38" t="s">
        <v>54</v>
      </c>
      <c r="H1690" s="40" t="s">
        <v>55</v>
      </c>
      <c r="I1690" s="18"/>
      <c r="J1690" s="18"/>
      <c r="K1690" s="18"/>
      <c r="L1690" s="18"/>
      <c r="M1690" s="18"/>
      <c r="N1690" s="18"/>
      <c r="O1690" s="18">
        <v>0</v>
      </c>
      <c r="P1690" s="18">
        <v>0</v>
      </c>
      <c r="Q1690" s="18">
        <v>0</v>
      </c>
      <c r="R1690" s="18">
        <v>0</v>
      </c>
      <c r="S1690" s="18">
        <v>326.66699999999997</v>
      </c>
      <c r="T1690" s="18">
        <f t="shared" si="5413"/>
        <v>326.66699999999997</v>
      </c>
      <c r="U1690" s="18"/>
      <c r="V1690" s="18"/>
      <c r="W1690" s="18"/>
      <c r="X1690" s="18"/>
      <c r="Y1690" s="18"/>
      <c r="Z1690" s="18">
        <v>326.66699999999997</v>
      </c>
      <c r="AA1690" s="18"/>
      <c r="AB1690" s="18"/>
      <c r="AC1690" s="18"/>
      <c r="AD1690" s="18"/>
      <c r="AE1690" s="18"/>
      <c r="AF1690" s="41">
        <v>156.31</v>
      </c>
      <c r="AG1690" s="41"/>
      <c r="AH1690" s="41">
        <v>0</v>
      </c>
      <c r="AI1690" s="41">
        <v>0</v>
      </c>
      <c r="AJ1690" s="41">
        <v>0</v>
      </c>
      <c r="AK1690" s="41">
        <v>0</v>
      </c>
      <c r="AL1690" s="41">
        <v>135.8793</v>
      </c>
      <c r="AM1690" s="41">
        <v>0</v>
      </c>
      <c r="AN1690" s="41">
        <v>0</v>
      </c>
      <c r="AO1690" s="14">
        <v>0</v>
      </c>
      <c r="AP1690" s="42">
        <v>156.31</v>
      </c>
      <c r="AQ1690" s="42">
        <v>0</v>
      </c>
      <c r="AR1690" s="42">
        <v>0</v>
      </c>
      <c r="AS1690" s="42">
        <v>0</v>
      </c>
      <c r="AT1690" s="42">
        <v>0</v>
      </c>
      <c r="AU1690" s="42">
        <f t="shared" si="5415"/>
        <v>156.31</v>
      </c>
      <c r="AV1690" s="42">
        <f t="shared" si="5416"/>
        <v>170.35699999999997</v>
      </c>
      <c r="AW1690" s="42">
        <f t="shared" si="5420"/>
        <v>653.33399999999995</v>
      </c>
      <c r="AX1690" s="42">
        <f t="shared" si="5421"/>
        <v>0</v>
      </c>
      <c r="AY1690" s="42">
        <f t="shared" si="5422"/>
        <v>0</v>
      </c>
      <c r="AZ1690" s="42"/>
      <c r="BA1690" s="43">
        <f t="shared" si="5417"/>
        <v>86.929371121489353</v>
      </c>
      <c r="BB1690" s="44"/>
    </row>
    <row r="1691" spans="2:54" s="30" customFormat="1" x14ac:dyDescent="0.3">
      <c r="B1691" s="31" t="s">
        <v>574</v>
      </c>
      <c r="C1691" s="31" t="s">
        <v>92</v>
      </c>
      <c r="D1691" s="31" t="s">
        <v>94</v>
      </c>
      <c r="E1691" s="29" t="str">
        <f t="shared" si="5414"/>
        <v>0503</v>
      </c>
      <c r="F1691" s="31"/>
      <c r="G1691" s="31"/>
      <c r="H1691" s="32" t="s">
        <v>95</v>
      </c>
      <c r="I1691" s="33">
        <f t="shared" ref="I1691:N1691" si="5629">I1699+I1704+I1718</f>
        <v>31912.6</v>
      </c>
      <c r="J1691" s="33">
        <f t="shared" si="5629"/>
        <v>16758.7</v>
      </c>
      <c r="K1691" s="33">
        <f t="shared" si="5629"/>
        <v>13799.300000000001</v>
      </c>
      <c r="L1691" s="33">
        <f t="shared" si="5629"/>
        <v>11186.6</v>
      </c>
      <c r="M1691" s="33">
        <f t="shared" si="5629"/>
        <v>11186.6</v>
      </c>
      <c r="N1691" s="33">
        <f t="shared" si="5629"/>
        <v>11186.6</v>
      </c>
      <c r="O1691" s="33">
        <f>O1699+O1704+O1718+O1692</f>
        <v>1222.952</v>
      </c>
      <c r="P1691" s="33">
        <f>P1699+P1704+P1718+P1692</f>
        <v>968.84799999999996</v>
      </c>
      <c r="Q1691" s="33">
        <f>Q1699+Q1704+Q1718+Q1692</f>
        <v>369.99700000000001</v>
      </c>
      <c r="R1691" s="33">
        <f>R1699+R1704+R1718+R1692</f>
        <v>0</v>
      </c>
      <c r="S1691" s="33">
        <f>S1699+S1704+S1718</f>
        <v>0</v>
      </c>
      <c r="T1691" s="33">
        <f t="shared" si="5413"/>
        <v>45660.996999999996</v>
      </c>
      <c r="U1691" s="33">
        <f t="shared" si="5465"/>
        <v>27945.300000000003</v>
      </c>
      <c r="V1691" s="33">
        <f t="shared" si="5466"/>
        <v>24985.9</v>
      </c>
      <c r="W1691" s="33">
        <f t="shared" ref="W1691:AE1691" si="5630">W1699+W1704+W1718</f>
        <v>0</v>
      </c>
      <c r="X1691" s="33">
        <f t="shared" si="5630"/>
        <v>0</v>
      </c>
      <c r="Y1691" s="33">
        <f t="shared" si="5630"/>
        <v>0</v>
      </c>
      <c r="Z1691" s="33">
        <f t="shared" si="5630"/>
        <v>0</v>
      </c>
      <c r="AA1691" s="33">
        <f t="shared" si="5630"/>
        <v>0</v>
      </c>
      <c r="AB1691" s="33">
        <f t="shared" si="5630"/>
        <v>0</v>
      </c>
      <c r="AC1691" s="33">
        <f t="shared" si="5630"/>
        <v>0</v>
      </c>
      <c r="AD1691" s="33">
        <f t="shared" si="5630"/>
        <v>0</v>
      </c>
      <c r="AE1691" s="33">
        <f t="shared" si="5630"/>
        <v>0</v>
      </c>
      <c r="AF1691" s="34">
        <f t="shared" ref="AF1691:AT1691" si="5631">AF1699+AF1704+AF1718+AF1692</f>
        <v>26775.957509999997</v>
      </c>
      <c r="AG1691" s="34">
        <f t="shared" si="5631"/>
        <v>0</v>
      </c>
      <c r="AH1691" s="34">
        <f t="shared" si="5631"/>
        <v>0</v>
      </c>
      <c r="AI1691" s="34">
        <f t="shared" si="5631"/>
        <v>0</v>
      </c>
      <c r="AJ1691" s="34">
        <f t="shared" si="5631"/>
        <v>0</v>
      </c>
      <c r="AK1691" s="34">
        <f t="shared" si="5631"/>
        <v>0</v>
      </c>
      <c r="AL1691" s="34">
        <f t="shared" si="5631"/>
        <v>26383.612399999998</v>
      </c>
      <c r="AM1691" s="34">
        <f t="shared" si="5631"/>
        <v>0</v>
      </c>
      <c r="AN1691" s="34">
        <f t="shared" si="5631"/>
        <v>0</v>
      </c>
      <c r="AO1691" s="36">
        <f t="shared" si="5631"/>
        <v>8424.904770000001</v>
      </c>
      <c r="AP1691" s="36">
        <f t="shared" si="5631"/>
        <v>27412.957319999998</v>
      </c>
      <c r="AQ1691" s="36">
        <f t="shared" si="5631"/>
        <v>1222.952</v>
      </c>
      <c r="AR1691" s="36">
        <f t="shared" si="5631"/>
        <v>0</v>
      </c>
      <c r="AS1691" s="36">
        <f t="shared" si="5631"/>
        <v>0</v>
      </c>
      <c r="AT1691" s="36">
        <f t="shared" si="5631"/>
        <v>0</v>
      </c>
      <c r="AU1691" s="36">
        <f t="shared" si="5415"/>
        <v>28635.909319999999</v>
      </c>
      <c r="AV1691" s="36">
        <f t="shared" si="5416"/>
        <v>17025.087679999997</v>
      </c>
      <c r="AW1691" s="36">
        <f t="shared" si="5420"/>
        <v>45660.996999999996</v>
      </c>
      <c r="AX1691" s="36">
        <f t="shared" si="5421"/>
        <v>27945.300000000003</v>
      </c>
      <c r="AY1691" s="36">
        <f t="shared" si="5422"/>
        <v>24985.9</v>
      </c>
      <c r="AZ1691" s="36">
        <f>AZ1699+AZ1704+AZ1718</f>
        <v>0</v>
      </c>
      <c r="BA1691" s="37">
        <f t="shared" si="5417"/>
        <v>98.534711186879235</v>
      </c>
      <c r="BB1691" s="20"/>
    </row>
    <row r="1692" spans="2:54" x14ac:dyDescent="0.3">
      <c r="B1692" s="38" t="s">
        <v>574</v>
      </c>
      <c r="C1692" s="38" t="s">
        <v>92</v>
      </c>
      <c r="D1692" s="38" t="s">
        <v>94</v>
      </c>
      <c r="E1692" s="39" t="str">
        <f t="shared" si="5414"/>
        <v>0503</v>
      </c>
      <c r="F1692" s="38" t="s">
        <v>191</v>
      </c>
      <c r="G1692" s="38"/>
      <c r="H1692" s="40" t="s">
        <v>192</v>
      </c>
      <c r="I1692" s="18"/>
      <c r="J1692" s="18"/>
      <c r="K1692" s="18"/>
      <c r="L1692" s="18"/>
      <c r="M1692" s="18"/>
      <c r="N1692" s="18"/>
      <c r="O1692" s="18">
        <f t="shared" ref="O1692:O1693" si="5632">O1693</f>
        <v>1222.952</v>
      </c>
      <c r="P1692" s="18">
        <f t="shared" ref="P1692:P1702" si="5633">P1693</f>
        <v>0</v>
      </c>
      <c r="Q1692" s="18">
        <f t="shared" ref="Q1692:Q1702" si="5634">Q1693</f>
        <v>0</v>
      </c>
      <c r="R1692" s="18">
        <f t="shared" ref="R1692:R1702" si="5635">R1693</f>
        <v>0</v>
      </c>
      <c r="S1692" s="18"/>
      <c r="T1692" s="18">
        <f t="shared" si="5413"/>
        <v>1222.952</v>
      </c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41">
        <f t="shared" ref="AF1692:AF1693" si="5636">AF1693</f>
        <v>1222.95181</v>
      </c>
      <c r="AG1692" s="41">
        <f t="shared" ref="AG1692:AG1693" si="5637">AG1693</f>
        <v>0</v>
      </c>
      <c r="AH1692" s="41">
        <f t="shared" ref="AH1692:AH1693" si="5638">AH1693</f>
        <v>0</v>
      </c>
      <c r="AI1692" s="41">
        <f t="shared" ref="AI1692:AI1693" si="5639">AI1693</f>
        <v>0</v>
      </c>
      <c r="AJ1692" s="41">
        <f t="shared" ref="AJ1692:AJ1693" si="5640">AJ1693</f>
        <v>0</v>
      </c>
      <c r="AK1692" s="41">
        <f t="shared" ref="AK1692:AK1693" si="5641">AK1693</f>
        <v>0</v>
      </c>
      <c r="AL1692" s="41">
        <f t="shared" ref="AL1692:AL1693" si="5642">AL1693</f>
        <v>1221.4767199999999</v>
      </c>
      <c r="AM1692" s="41">
        <f t="shared" ref="AM1692:AM1693" si="5643">AM1693</f>
        <v>0</v>
      </c>
      <c r="AN1692" s="41">
        <f t="shared" ref="AN1692:AN1693" si="5644">AN1693</f>
        <v>0</v>
      </c>
      <c r="AO1692" s="14">
        <f t="shared" ref="AO1692:AO1693" si="5645">AO1693</f>
        <v>1221.4767199999999</v>
      </c>
      <c r="AP1692" s="42">
        <f t="shared" ref="AP1692:AP1693" si="5646">AP1693</f>
        <v>1222.95162</v>
      </c>
      <c r="AQ1692" s="42">
        <f t="shared" ref="AQ1692:AQ1693" si="5647">AQ1693</f>
        <v>1222.952</v>
      </c>
      <c r="AR1692" s="42">
        <f t="shared" ref="AR1692:AR1693" si="5648">AR1693</f>
        <v>0</v>
      </c>
      <c r="AS1692" s="42">
        <f t="shared" ref="AS1692:AS1693" si="5649">AS1693</f>
        <v>0</v>
      </c>
      <c r="AT1692" s="42">
        <f t="shared" ref="AT1692:AT1693" si="5650">AT1693</f>
        <v>0</v>
      </c>
      <c r="AU1692" s="42">
        <f t="shared" si="5415"/>
        <v>2445.90362</v>
      </c>
      <c r="AV1692" s="42">
        <f t="shared" si="5416"/>
        <v>-1222.95162</v>
      </c>
      <c r="AW1692" s="42"/>
      <c r="AX1692" s="42"/>
      <c r="AY1692" s="42"/>
      <c r="AZ1692" s="42"/>
      <c r="BA1692" s="43">
        <f t="shared" si="5417"/>
        <v>99.879382818853657</v>
      </c>
      <c r="BB1692" s="20"/>
    </row>
    <row r="1693" spans="2:54" x14ac:dyDescent="0.3">
      <c r="B1693" s="38" t="s">
        <v>574</v>
      </c>
      <c r="C1693" s="38" t="s">
        <v>92</v>
      </c>
      <c r="D1693" s="38" t="s">
        <v>94</v>
      </c>
      <c r="E1693" s="39" t="str">
        <f t="shared" si="5414"/>
        <v>0503</v>
      </c>
      <c r="F1693" s="38" t="s">
        <v>193</v>
      </c>
      <c r="G1693" s="39"/>
      <c r="H1693" s="40" t="s">
        <v>109</v>
      </c>
      <c r="I1693" s="18"/>
      <c r="J1693" s="18"/>
      <c r="K1693" s="18"/>
      <c r="L1693" s="18"/>
      <c r="M1693" s="18"/>
      <c r="N1693" s="18"/>
      <c r="O1693" s="18">
        <f t="shared" si="5632"/>
        <v>1222.952</v>
      </c>
      <c r="P1693" s="18">
        <f t="shared" si="5633"/>
        <v>0</v>
      </c>
      <c r="Q1693" s="18">
        <f t="shared" si="5634"/>
        <v>0</v>
      </c>
      <c r="R1693" s="18">
        <f t="shared" si="5635"/>
        <v>0</v>
      </c>
      <c r="S1693" s="18"/>
      <c r="T1693" s="18">
        <f t="shared" si="5413"/>
        <v>1222.952</v>
      </c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41">
        <f t="shared" si="5636"/>
        <v>1222.95181</v>
      </c>
      <c r="AG1693" s="41">
        <f t="shared" si="5637"/>
        <v>0</v>
      </c>
      <c r="AH1693" s="41">
        <f t="shared" si="5638"/>
        <v>0</v>
      </c>
      <c r="AI1693" s="41">
        <f t="shared" si="5639"/>
        <v>0</v>
      </c>
      <c r="AJ1693" s="41">
        <f t="shared" si="5640"/>
        <v>0</v>
      </c>
      <c r="AK1693" s="41">
        <f t="shared" si="5641"/>
        <v>0</v>
      </c>
      <c r="AL1693" s="41">
        <f t="shared" si="5642"/>
        <v>1221.4767199999999</v>
      </c>
      <c r="AM1693" s="41">
        <f t="shared" si="5643"/>
        <v>0</v>
      </c>
      <c r="AN1693" s="41">
        <f t="shared" si="5644"/>
        <v>0</v>
      </c>
      <c r="AO1693" s="42">
        <f t="shared" si="5645"/>
        <v>1221.4767199999999</v>
      </c>
      <c r="AP1693" s="42">
        <f t="shared" si="5646"/>
        <v>1222.95162</v>
      </c>
      <c r="AQ1693" s="42">
        <f t="shared" si="5647"/>
        <v>1222.952</v>
      </c>
      <c r="AR1693" s="42">
        <f t="shared" si="5648"/>
        <v>0</v>
      </c>
      <c r="AS1693" s="42">
        <f t="shared" si="5649"/>
        <v>0</v>
      </c>
      <c r="AT1693" s="42">
        <f t="shared" si="5650"/>
        <v>0</v>
      </c>
      <c r="AU1693" s="42">
        <f t="shared" si="5415"/>
        <v>2445.90362</v>
      </c>
      <c r="AV1693" s="42">
        <f t="shared" si="5416"/>
        <v>-1222.95162</v>
      </c>
      <c r="AW1693" s="42"/>
      <c r="AX1693" s="42"/>
      <c r="AY1693" s="42"/>
      <c r="AZ1693" s="42"/>
      <c r="BA1693" s="43">
        <f t="shared" si="5417"/>
        <v>99.879382818853657</v>
      </c>
      <c r="BB1693" s="20"/>
    </row>
    <row r="1694" spans="2:54" ht="46.8" x14ac:dyDescent="0.3">
      <c r="B1694" s="38" t="s">
        <v>574</v>
      </c>
      <c r="C1694" s="38" t="s">
        <v>92</v>
      </c>
      <c r="D1694" s="38" t="s">
        <v>94</v>
      </c>
      <c r="E1694" s="39" t="str">
        <f t="shared" si="5414"/>
        <v>0503</v>
      </c>
      <c r="F1694" s="38" t="s">
        <v>194</v>
      </c>
      <c r="G1694" s="39"/>
      <c r="H1694" s="40" t="s">
        <v>195</v>
      </c>
      <c r="I1694" s="18"/>
      <c r="J1694" s="18"/>
      <c r="K1694" s="18"/>
      <c r="L1694" s="18"/>
      <c r="M1694" s="18"/>
      <c r="N1694" s="18"/>
      <c r="O1694" s="18">
        <f>O1695+O1697</f>
        <v>1222.952</v>
      </c>
      <c r="P1694" s="18">
        <f t="shared" si="5633"/>
        <v>0</v>
      </c>
      <c r="Q1694" s="18">
        <f t="shared" si="5634"/>
        <v>0</v>
      </c>
      <c r="R1694" s="18">
        <f t="shared" si="5635"/>
        <v>0</v>
      </c>
      <c r="S1694" s="18"/>
      <c r="T1694" s="18">
        <f t="shared" si="5413"/>
        <v>1222.952</v>
      </c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41">
        <f t="shared" ref="AF1694:AT1694" si="5651">AF1695+AF1697</f>
        <v>1222.95181</v>
      </c>
      <c r="AG1694" s="41">
        <f t="shared" si="5651"/>
        <v>0</v>
      </c>
      <c r="AH1694" s="41">
        <f t="shared" si="5651"/>
        <v>0</v>
      </c>
      <c r="AI1694" s="41">
        <f t="shared" si="5651"/>
        <v>0</v>
      </c>
      <c r="AJ1694" s="41">
        <f t="shared" si="5651"/>
        <v>0</v>
      </c>
      <c r="AK1694" s="41">
        <f t="shared" si="5651"/>
        <v>0</v>
      </c>
      <c r="AL1694" s="41">
        <f t="shared" si="5651"/>
        <v>1221.4767199999999</v>
      </c>
      <c r="AM1694" s="41">
        <f t="shared" si="5651"/>
        <v>0</v>
      </c>
      <c r="AN1694" s="41">
        <f t="shared" si="5651"/>
        <v>0</v>
      </c>
      <c r="AO1694" s="14">
        <f t="shared" si="5651"/>
        <v>1221.4767199999999</v>
      </c>
      <c r="AP1694" s="42">
        <f t="shared" si="5651"/>
        <v>1222.95162</v>
      </c>
      <c r="AQ1694" s="42">
        <f t="shared" si="5651"/>
        <v>1222.952</v>
      </c>
      <c r="AR1694" s="42">
        <f t="shared" si="5651"/>
        <v>0</v>
      </c>
      <c r="AS1694" s="42">
        <f t="shared" si="5651"/>
        <v>0</v>
      </c>
      <c r="AT1694" s="42">
        <f t="shared" si="5651"/>
        <v>0</v>
      </c>
      <c r="AU1694" s="42">
        <f t="shared" si="5415"/>
        <v>2445.90362</v>
      </c>
      <c r="AV1694" s="42">
        <f t="shared" si="5416"/>
        <v>-1222.95162</v>
      </c>
      <c r="AW1694" s="42"/>
      <c r="AX1694" s="42"/>
      <c r="AY1694" s="42"/>
      <c r="AZ1694" s="42"/>
      <c r="BA1694" s="43">
        <f t="shared" si="5417"/>
        <v>99.879382818853657</v>
      </c>
      <c r="BB1694" s="20"/>
    </row>
    <row r="1695" spans="2:54" ht="31.2" x14ac:dyDescent="0.3">
      <c r="B1695" s="38" t="s">
        <v>574</v>
      </c>
      <c r="C1695" s="38" t="s">
        <v>92</v>
      </c>
      <c r="D1695" s="38" t="s">
        <v>94</v>
      </c>
      <c r="E1695" s="39" t="str">
        <f t="shared" si="5414"/>
        <v>0503</v>
      </c>
      <c r="F1695" s="38" t="s">
        <v>196</v>
      </c>
      <c r="G1695" s="39"/>
      <c r="H1695" s="40" t="s">
        <v>197</v>
      </c>
      <c r="I1695" s="18"/>
      <c r="J1695" s="18"/>
      <c r="K1695" s="18"/>
      <c r="L1695" s="18"/>
      <c r="M1695" s="18"/>
      <c r="N1695" s="18"/>
      <c r="O1695" s="18">
        <f>O1696</f>
        <v>0</v>
      </c>
      <c r="P1695" s="18">
        <f t="shared" si="5633"/>
        <v>0</v>
      </c>
      <c r="Q1695" s="18">
        <f t="shared" si="5634"/>
        <v>0</v>
      </c>
      <c r="R1695" s="18">
        <f t="shared" si="5635"/>
        <v>0</v>
      </c>
      <c r="S1695" s="18"/>
      <c r="T1695" s="18">
        <f t="shared" si="5413"/>
        <v>0</v>
      </c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41">
        <f t="shared" ref="AF1695:AT1695" si="5652">AF1696</f>
        <v>0</v>
      </c>
      <c r="AG1695" s="41">
        <f t="shared" si="5652"/>
        <v>0</v>
      </c>
      <c r="AH1695" s="41">
        <f t="shared" si="5652"/>
        <v>0</v>
      </c>
      <c r="AI1695" s="41">
        <f t="shared" si="5652"/>
        <v>0</v>
      </c>
      <c r="AJ1695" s="41">
        <f t="shared" si="5652"/>
        <v>0</v>
      </c>
      <c r="AK1695" s="41">
        <f t="shared" si="5652"/>
        <v>0</v>
      </c>
      <c r="AL1695" s="41">
        <f t="shared" si="5652"/>
        <v>0</v>
      </c>
      <c r="AM1695" s="41">
        <f t="shared" si="5652"/>
        <v>0</v>
      </c>
      <c r="AN1695" s="41">
        <f t="shared" si="5652"/>
        <v>0</v>
      </c>
      <c r="AO1695" s="42">
        <f t="shared" si="5652"/>
        <v>1221.4767199999999</v>
      </c>
      <c r="AP1695" s="42">
        <f t="shared" si="5652"/>
        <v>1222.95162</v>
      </c>
      <c r="AQ1695" s="42">
        <f t="shared" si="5652"/>
        <v>0</v>
      </c>
      <c r="AR1695" s="42">
        <f t="shared" si="5652"/>
        <v>0</v>
      </c>
      <c r="AS1695" s="42">
        <f t="shared" si="5652"/>
        <v>0</v>
      </c>
      <c r="AT1695" s="42">
        <f t="shared" si="5652"/>
        <v>0</v>
      </c>
      <c r="AU1695" s="42">
        <f t="shared" si="5415"/>
        <v>1222.95162</v>
      </c>
      <c r="AV1695" s="42">
        <f t="shared" si="5416"/>
        <v>-1222.95162</v>
      </c>
      <c r="AW1695" s="42"/>
      <c r="AX1695" s="42"/>
      <c r="AY1695" s="42"/>
      <c r="AZ1695" s="42"/>
      <c r="BA1695" s="43"/>
      <c r="BB1695" s="20">
        <v>0</v>
      </c>
    </row>
    <row r="1696" spans="2:54" ht="31.2" x14ac:dyDescent="0.3">
      <c r="B1696" s="38" t="s">
        <v>574</v>
      </c>
      <c r="C1696" s="38" t="s">
        <v>92</v>
      </c>
      <c r="D1696" s="38" t="s">
        <v>94</v>
      </c>
      <c r="E1696" s="39" t="str">
        <f t="shared" si="5414"/>
        <v>0503</v>
      </c>
      <c r="F1696" s="38" t="s">
        <v>196</v>
      </c>
      <c r="G1696" s="38" t="s">
        <v>54</v>
      </c>
      <c r="H1696" s="40" t="s">
        <v>55</v>
      </c>
      <c r="I1696" s="18"/>
      <c r="J1696" s="18"/>
      <c r="K1696" s="18"/>
      <c r="L1696" s="18"/>
      <c r="M1696" s="18"/>
      <c r="N1696" s="18"/>
      <c r="O1696" s="18">
        <v>0</v>
      </c>
      <c r="P1696" s="18">
        <v>0</v>
      </c>
      <c r="Q1696" s="18">
        <v>0</v>
      </c>
      <c r="R1696" s="18">
        <v>0</v>
      </c>
      <c r="S1696" s="18"/>
      <c r="T1696" s="18">
        <f t="shared" si="5413"/>
        <v>0</v>
      </c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41">
        <v>0</v>
      </c>
      <c r="AG1696" s="41"/>
      <c r="AH1696" s="41">
        <v>0</v>
      </c>
      <c r="AI1696" s="41">
        <v>0</v>
      </c>
      <c r="AJ1696" s="41">
        <v>0</v>
      </c>
      <c r="AK1696" s="41">
        <v>0</v>
      </c>
      <c r="AL1696" s="41">
        <v>0</v>
      </c>
      <c r="AM1696" s="41">
        <v>0</v>
      </c>
      <c r="AN1696" s="41">
        <v>0</v>
      </c>
      <c r="AO1696" s="14">
        <v>1221.4767199999999</v>
      </c>
      <c r="AP1696" s="42">
        <v>1222.95162</v>
      </c>
      <c r="AQ1696" s="42">
        <v>0</v>
      </c>
      <c r="AR1696" s="42">
        <v>0</v>
      </c>
      <c r="AS1696" s="42">
        <v>0</v>
      </c>
      <c r="AT1696" s="42">
        <v>0</v>
      </c>
      <c r="AU1696" s="42">
        <f t="shared" si="5415"/>
        <v>1222.95162</v>
      </c>
      <c r="AV1696" s="42">
        <f t="shared" si="5416"/>
        <v>-1222.95162</v>
      </c>
      <c r="AW1696" s="42"/>
      <c r="AX1696" s="42"/>
      <c r="AY1696" s="42"/>
      <c r="AZ1696" s="42"/>
      <c r="BA1696" s="43"/>
      <c r="BB1696" s="20">
        <v>0</v>
      </c>
    </row>
    <row r="1697" spans="2:54" ht="31.2" x14ac:dyDescent="0.3">
      <c r="B1697" s="38" t="s">
        <v>574</v>
      </c>
      <c r="C1697" s="38" t="s">
        <v>92</v>
      </c>
      <c r="D1697" s="38" t="s">
        <v>94</v>
      </c>
      <c r="E1697" s="39" t="str">
        <f t="shared" si="5414"/>
        <v>0503</v>
      </c>
      <c r="F1697" s="38" t="s">
        <v>556</v>
      </c>
      <c r="G1697" s="38"/>
      <c r="H1697" s="40" t="s">
        <v>557</v>
      </c>
      <c r="I1697" s="18"/>
      <c r="J1697" s="18"/>
      <c r="K1697" s="18"/>
      <c r="L1697" s="18"/>
      <c r="M1697" s="18"/>
      <c r="N1697" s="18"/>
      <c r="O1697" s="18">
        <f>O1698</f>
        <v>1222.952</v>
      </c>
      <c r="P1697" s="18"/>
      <c r="Q1697" s="18"/>
      <c r="R1697" s="18"/>
      <c r="S1697" s="18"/>
      <c r="T1697" s="18">
        <f t="shared" si="5413"/>
        <v>1222.952</v>
      </c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41">
        <f t="shared" ref="AF1697:AT1697" si="5653">AF1698</f>
        <v>1222.95181</v>
      </c>
      <c r="AG1697" s="41">
        <f t="shared" si="5653"/>
        <v>0</v>
      </c>
      <c r="AH1697" s="41">
        <f t="shared" si="5653"/>
        <v>0</v>
      </c>
      <c r="AI1697" s="41">
        <f t="shared" si="5653"/>
        <v>0</v>
      </c>
      <c r="AJ1697" s="41">
        <f t="shared" si="5653"/>
        <v>0</v>
      </c>
      <c r="AK1697" s="41">
        <f t="shared" si="5653"/>
        <v>0</v>
      </c>
      <c r="AL1697" s="41">
        <f t="shared" si="5653"/>
        <v>1221.4767199999999</v>
      </c>
      <c r="AM1697" s="41">
        <f t="shared" si="5653"/>
        <v>0</v>
      </c>
      <c r="AN1697" s="41">
        <f t="shared" si="5653"/>
        <v>0</v>
      </c>
      <c r="AO1697" s="54">
        <f t="shared" si="5653"/>
        <v>0</v>
      </c>
      <c r="AP1697" s="14">
        <f t="shared" si="5653"/>
        <v>0</v>
      </c>
      <c r="AQ1697" s="42">
        <f t="shared" si="5653"/>
        <v>1222.952</v>
      </c>
      <c r="AR1697" s="14">
        <f t="shared" si="5653"/>
        <v>0</v>
      </c>
      <c r="AS1697" s="42">
        <f t="shared" si="5653"/>
        <v>0</v>
      </c>
      <c r="AT1697" s="14">
        <f t="shared" si="5653"/>
        <v>0</v>
      </c>
      <c r="AU1697" s="42">
        <f t="shared" si="5415"/>
        <v>1222.952</v>
      </c>
      <c r="AV1697" s="42">
        <f t="shared" si="5416"/>
        <v>0</v>
      </c>
      <c r="AW1697" s="42"/>
      <c r="AX1697" s="42"/>
      <c r="AY1697" s="42"/>
      <c r="AZ1697" s="42"/>
      <c r="BA1697" s="43">
        <f t="shared" si="5417"/>
        <v>99.879382818853657</v>
      </c>
      <c r="BB1697" s="20"/>
    </row>
    <row r="1698" spans="2:54" ht="31.2" x14ac:dyDescent="0.3">
      <c r="B1698" s="38" t="s">
        <v>574</v>
      </c>
      <c r="C1698" s="38" t="s">
        <v>92</v>
      </c>
      <c r="D1698" s="38" t="s">
        <v>94</v>
      </c>
      <c r="E1698" s="39" t="str">
        <f t="shared" si="5414"/>
        <v>0503</v>
      </c>
      <c r="F1698" s="38" t="s">
        <v>556</v>
      </c>
      <c r="G1698" s="38" t="s">
        <v>54</v>
      </c>
      <c r="H1698" s="40" t="s">
        <v>55</v>
      </c>
      <c r="I1698" s="18"/>
      <c r="J1698" s="18"/>
      <c r="K1698" s="18"/>
      <c r="L1698" s="18"/>
      <c r="M1698" s="18"/>
      <c r="N1698" s="18"/>
      <c r="O1698" s="18">
        <v>1222.952</v>
      </c>
      <c r="P1698" s="18"/>
      <c r="Q1698" s="18"/>
      <c r="R1698" s="18"/>
      <c r="S1698" s="18"/>
      <c r="T1698" s="18">
        <f t="shared" si="5413"/>
        <v>1222.952</v>
      </c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41">
        <v>1222.95181</v>
      </c>
      <c r="AG1698" s="41"/>
      <c r="AH1698" s="41">
        <v>0</v>
      </c>
      <c r="AI1698" s="41">
        <v>0</v>
      </c>
      <c r="AJ1698" s="41">
        <v>0</v>
      </c>
      <c r="AK1698" s="41">
        <v>0</v>
      </c>
      <c r="AL1698" s="41">
        <v>1221.4767199999999</v>
      </c>
      <c r="AM1698" s="41">
        <v>0</v>
      </c>
      <c r="AN1698" s="41">
        <v>0</v>
      </c>
      <c r="AO1698" s="14">
        <v>0</v>
      </c>
      <c r="AP1698" s="42">
        <v>0</v>
      </c>
      <c r="AQ1698" s="14">
        <v>1222.952</v>
      </c>
      <c r="AR1698" s="42">
        <v>0</v>
      </c>
      <c r="AS1698" s="14">
        <v>0</v>
      </c>
      <c r="AT1698" s="42">
        <v>0</v>
      </c>
      <c r="AU1698" s="42">
        <f t="shared" si="5415"/>
        <v>1222.952</v>
      </c>
      <c r="AV1698" s="42">
        <f t="shared" si="5416"/>
        <v>0</v>
      </c>
      <c r="AW1698" s="42"/>
      <c r="AX1698" s="42"/>
      <c r="AY1698" s="42"/>
      <c r="AZ1698" s="42"/>
      <c r="BA1698" s="43">
        <f t="shared" si="5417"/>
        <v>99.879382818853657</v>
      </c>
      <c r="BB1698" s="20"/>
    </row>
    <row r="1699" spans="2:54" ht="31.2" x14ac:dyDescent="0.3">
      <c r="B1699" s="38" t="s">
        <v>574</v>
      </c>
      <c r="C1699" s="38" t="s">
        <v>92</v>
      </c>
      <c r="D1699" s="38" t="s">
        <v>94</v>
      </c>
      <c r="E1699" s="39" t="str">
        <f t="shared" si="5414"/>
        <v>0503</v>
      </c>
      <c r="F1699" s="38" t="s">
        <v>96</v>
      </c>
      <c r="G1699" s="39"/>
      <c r="H1699" s="40" t="s">
        <v>97</v>
      </c>
      <c r="I1699" s="18">
        <f t="shared" ref="I1699:I1702" si="5654">I1700</f>
        <v>262.2</v>
      </c>
      <c r="J1699" s="18">
        <f t="shared" ref="J1699:J1702" si="5655">J1700</f>
        <v>269.3</v>
      </c>
      <c r="K1699" s="18">
        <f t="shared" ref="K1699:K1702" si="5656">K1700</f>
        <v>249.9</v>
      </c>
      <c r="L1699" s="18">
        <f t="shared" ref="L1699:L1702" si="5657">L1700</f>
        <v>0</v>
      </c>
      <c r="M1699" s="18">
        <f t="shared" ref="M1699:M1702" si="5658">M1700</f>
        <v>0</v>
      </c>
      <c r="N1699" s="18">
        <f t="shared" ref="N1699:N1702" si="5659">N1700</f>
        <v>0</v>
      </c>
      <c r="O1699" s="18">
        <f t="shared" ref="O1699:O1702" si="5660">O1700</f>
        <v>0</v>
      </c>
      <c r="P1699" s="18">
        <f t="shared" si="5633"/>
        <v>0</v>
      </c>
      <c r="Q1699" s="18">
        <f t="shared" si="5634"/>
        <v>369.99700000000001</v>
      </c>
      <c r="R1699" s="18">
        <f t="shared" si="5635"/>
        <v>0</v>
      </c>
      <c r="S1699" s="18">
        <f t="shared" ref="S1699:S1702" si="5661">S1700</f>
        <v>0</v>
      </c>
      <c r="T1699" s="18">
        <f t="shared" si="5413"/>
        <v>632.197</v>
      </c>
      <c r="U1699" s="18">
        <f t="shared" si="5465"/>
        <v>269.3</v>
      </c>
      <c r="V1699" s="18">
        <f t="shared" si="5466"/>
        <v>249.9</v>
      </c>
      <c r="W1699" s="18">
        <f t="shared" ref="W1699:W1702" si="5662">W1700</f>
        <v>0</v>
      </c>
      <c r="X1699" s="18">
        <f t="shared" ref="X1699:X1702" si="5663">X1700</f>
        <v>0</v>
      </c>
      <c r="Y1699" s="18">
        <f t="shared" ref="Y1699:Y1702" si="5664">Y1700</f>
        <v>0</v>
      </c>
      <c r="Z1699" s="18">
        <f t="shared" ref="Z1699:Z1702" si="5665">Z1700</f>
        <v>0</v>
      </c>
      <c r="AA1699" s="18">
        <f t="shared" ref="AA1699:AA1702" si="5666">AA1700</f>
        <v>0</v>
      </c>
      <c r="AB1699" s="18">
        <f t="shared" ref="AB1699:AB1702" si="5667">AB1700</f>
        <v>0</v>
      </c>
      <c r="AC1699" s="18">
        <f t="shared" ref="AC1699:AC1702" si="5668">AC1700</f>
        <v>0</v>
      </c>
      <c r="AD1699" s="18">
        <f t="shared" ref="AD1699:AD1702" si="5669">AD1700</f>
        <v>0</v>
      </c>
      <c r="AE1699" s="18">
        <f t="shared" ref="AE1699:AE1702" si="5670">AE1700</f>
        <v>0</v>
      </c>
      <c r="AF1699" s="41">
        <f t="shared" ref="AF1699:AF1702" si="5671">AF1700</f>
        <v>512.197</v>
      </c>
      <c r="AG1699" s="41">
        <f t="shared" ref="AG1699:AG1702" si="5672">AG1700</f>
        <v>0</v>
      </c>
      <c r="AH1699" s="41">
        <f t="shared" ref="AH1699:AH1702" si="5673">AH1700</f>
        <v>0</v>
      </c>
      <c r="AI1699" s="41">
        <f t="shared" ref="AI1699:AI1702" si="5674">AI1700</f>
        <v>0</v>
      </c>
      <c r="AJ1699" s="41">
        <f t="shared" ref="AJ1699:AJ1702" si="5675">AJ1700</f>
        <v>0</v>
      </c>
      <c r="AK1699" s="41">
        <f t="shared" ref="AK1699:AK1702" si="5676">AK1700</f>
        <v>0</v>
      </c>
      <c r="AL1699" s="41">
        <f t="shared" ref="AL1699:AL1702" si="5677">AL1700</f>
        <v>262.2</v>
      </c>
      <c r="AM1699" s="41">
        <f t="shared" ref="AM1699:AM1702" si="5678">AM1700</f>
        <v>0</v>
      </c>
      <c r="AN1699" s="41">
        <f t="shared" ref="AN1699:AN1702" si="5679">AN1700</f>
        <v>0</v>
      </c>
      <c r="AO1699" s="42">
        <f t="shared" ref="AO1699:AO1702" si="5680">AO1700</f>
        <v>262.2</v>
      </c>
      <c r="AP1699" s="42">
        <f t="shared" ref="AP1699:AP1702" si="5681">AP1700</f>
        <v>512.197</v>
      </c>
      <c r="AQ1699" s="42">
        <f t="shared" ref="AQ1699:AQ1702" si="5682">AQ1700</f>
        <v>0</v>
      </c>
      <c r="AR1699" s="42">
        <f t="shared" ref="AR1699:AR1702" si="5683">AR1700</f>
        <v>0</v>
      </c>
      <c r="AS1699" s="42">
        <f t="shared" ref="AS1699:AS1702" si="5684">AS1700</f>
        <v>0</v>
      </c>
      <c r="AT1699" s="42">
        <f t="shared" ref="AT1699:AT1702" si="5685">AT1700</f>
        <v>0</v>
      </c>
      <c r="AU1699" s="42">
        <f t="shared" si="5415"/>
        <v>512.197</v>
      </c>
      <c r="AV1699" s="42">
        <f t="shared" si="5416"/>
        <v>120</v>
      </c>
      <c r="AW1699" s="42">
        <f t="shared" si="5420"/>
        <v>632.197</v>
      </c>
      <c r="AX1699" s="42">
        <f t="shared" si="5421"/>
        <v>269.3</v>
      </c>
      <c r="AY1699" s="42">
        <f t="shared" si="5422"/>
        <v>249.9</v>
      </c>
      <c r="AZ1699" s="42">
        <f t="shared" ref="AZ1699:AZ1702" si="5686">AZ1700</f>
        <v>0</v>
      </c>
      <c r="BA1699" s="43">
        <f t="shared" si="5417"/>
        <v>51.191240870212042</v>
      </c>
      <c r="BB1699" s="20"/>
    </row>
    <row r="1700" spans="2:54" x14ac:dyDescent="0.3">
      <c r="B1700" s="38" t="s">
        <v>574</v>
      </c>
      <c r="C1700" s="38" t="s">
        <v>92</v>
      </c>
      <c r="D1700" s="38" t="s">
        <v>94</v>
      </c>
      <c r="E1700" s="39" t="str">
        <f t="shared" si="5414"/>
        <v>0503</v>
      </c>
      <c r="F1700" s="38" t="s">
        <v>98</v>
      </c>
      <c r="G1700" s="39"/>
      <c r="H1700" s="40" t="s">
        <v>49</v>
      </c>
      <c r="I1700" s="18">
        <f t="shared" si="5654"/>
        <v>262.2</v>
      </c>
      <c r="J1700" s="18">
        <f t="shared" si="5655"/>
        <v>269.3</v>
      </c>
      <c r="K1700" s="18">
        <f t="shared" si="5656"/>
        <v>249.9</v>
      </c>
      <c r="L1700" s="18">
        <f t="shared" si="5657"/>
        <v>0</v>
      </c>
      <c r="M1700" s="18">
        <f t="shared" si="5658"/>
        <v>0</v>
      </c>
      <c r="N1700" s="18">
        <f t="shared" si="5659"/>
        <v>0</v>
      </c>
      <c r="O1700" s="18">
        <f t="shared" si="5660"/>
        <v>0</v>
      </c>
      <c r="P1700" s="18">
        <f t="shared" si="5633"/>
        <v>0</v>
      </c>
      <c r="Q1700" s="18">
        <f t="shared" si="5634"/>
        <v>369.99700000000001</v>
      </c>
      <c r="R1700" s="18">
        <f t="shared" si="5635"/>
        <v>0</v>
      </c>
      <c r="S1700" s="18">
        <f t="shared" si="5661"/>
        <v>0</v>
      </c>
      <c r="T1700" s="18">
        <f t="shared" si="5413"/>
        <v>632.197</v>
      </c>
      <c r="U1700" s="18">
        <f t="shared" si="5465"/>
        <v>269.3</v>
      </c>
      <c r="V1700" s="18">
        <f t="shared" si="5466"/>
        <v>249.9</v>
      </c>
      <c r="W1700" s="18">
        <f t="shared" si="5662"/>
        <v>0</v>
      </c>
      <c r="X1700" s="18">
        <f t="shared" si="5663"/>
        <v>0</v>
      </c>
      <c r="Y1700" s="18">
        <f t="shared" si="5664"/>
        <v>0</v>
      </c>
      <c r="Z1700" s="18">
        <f t="shared" si="5665"/>
        <v>0</v>
      </c>
      <c r="AA1700" s="18">
        <f t="shared" si="5666"/>
        <v>0</v>
      </c>
      <c r="AB1700" s="18">
        <f t="shared" si="5667"/>
        <v>0</v>
      </c>
      <c r="AC1700" s="18">
        <f t="shared" si="5668"/>
        <v>0</v>
      </c>
      <c r="AD1700" s="18">
        <f t="shared" si="5669"/>
        <v>0</v>
      </c>
      <c r="AE1700" s="18">
        <f t="shared" si="5670"/>
        <v>0</v>
      </c>
      <c r="AF1700" s="41">
        <f t="shared" si="5671"/>
        <v>512.197</v>
      </c>
      <c r="AG1700" s="41">
        <f t="shared" si="5672"/>
        <v>0</v>
      </c>
      <c r="AH1700" s="41">
        <f t="shared" si="5673"/>
        <v>0</v>
      </c>
      <c r="AI1700" s="41">
        <f t="shared" si="5674"/>
        <v>0</v>
      </c>
      <c r="AJ1700" s="41">
        <f t="shared" si="5675"/>
        <v>0</v>
      </c>
      <c r="AK1700" s="41">
        <f t="shared" si="5676"/>
        <v>0</v>
      </c>
      <c r="AL1700" s="41">
        <f t="shared" si="5677"/>
        <v>262.2</v>
      </c>
      <c r="AM1700" s="41">
        <f t="shared" si="5678"/>
        <v>0</v>
      </c>
      <c r="AN1700" s="41">
        <f t="shared" si="5679"/>
        <v>0</v>
      </c>
      <c r="AO1700" s="14">
        <f t="shared" si="5680"/>
        <v>262.2</v>
      </c>
      <c r="AP1700" s="42">
        <f t="shared" si="5681"/>
        <v>512.197</v>
      </c>
      <c r="AQ1700" s="42">
        <f t="shared" si="5682"/>
        <v>0</v>
      </c>
      <c r="AR1700" s="42">
        <f t="shared" si="5683"/>
        <v>0</v>
      </c>
      <c r="AS1700" s="42">
        <f t="shared" si="5684"/>
        <v>0</v>
      </c>
      <c r="AT1700" s="42">
        <f t="shared" si="5685"/>
        <v>0</v>
      </c>
      <c r="AU1700" s="42">
        <f t="shared" si="5415"/>
        <v>512.197</v>
      </c>
      <c r="AV1700" s="42">
        <f t="shared" si="5416"/>
        <v>120</v>
      </c>
      <c r="AW1700" s="42">
        <f t="shared" si="5420"/>
        <v>632.197</v>
      </c>
      <c r="AX1700" s="42">
        <f t="shared" si="5421"/>
        <v>269.3</v>
      </c>
      <c r="AY1700" s="42">
        <f t="shared" si="5422"/>
        <v>249.9</v>
      </c>
      <c r="AZ1700" s="42">
        <f t="shared" si="5686"/>
        <v>0</v>
      </c>
      <c r="BA1700" s="43">
        <f t="shared" si="5417"/>
        <v>51.191240870212042</v>
      </c>
      <c r="BB1700" s="20"/>
    </row>
    <row r="1701" spans="2:54" ht="31.2" x14ac:dyDescent="0.3">
      <c r="B1701" s="38" t="s">
        <v>574</v>
      </c>
      <c r="C1701" s="38" t="s">
        <v>92</v>
      </c>
      <c r="D1701" s="38" t="s">
        <v>94</v>
      </c>
      <c r="E1701" s="39" t="str">
        <f t="shared" si="5414"/>
        <v>0503</v>
      </c>
      <c r="F1701" s="38" t="s">
        <v>99</v>
      </c>
      <c r="G1701" s="39"/>
      <c r="H1701" s="40" t="s">
        <v>100</v>
      </c>
      <c r="I1701" s="18">
        <f t="shared" si="5654"/>
        <v>262.2</v>
      </c>
      <c r="J1701" s="18">
        <f t="shared" si="5655"/>
        <v>269.3</v>
      </c>
      <c r="K1701" s="18">
        <f t="shared" si="5656"/>
        <v>249.9</v>
      </c>
      <c r="L1701" s="18">
        <f t="shared" si="5657"/>
        <v>0</v>
      </c>
      <c r="M1701" s="18">
        <f t="shared" si="5658"/>
        <v>0</v>
      </c>
      <c r="N1701" s="18">
        <f t="shared" si="5659"/>
        <v>0</v>
      </c>
      <c r="O1701" s="18">
        <f t="shared" si="5660"/>
        <v>0</v>
      </c>
      <c r="P1701" s="18">
        <f t="shared" si="5633"/>
        <v>0</v>
      </c>
      <c r="Q1701" s="18">
        <f t="shared" si="5634"/>
        <v>369.99700000000001</v>
      </c>
      <c r="R1701" s="18">
        <f t="shared" si="5635"/>
        <v>0</v>
      </c>
      <c r="S1701" s="18">
        <f t="shared" si="5661"/>
        <v>0</v>
      </c>
      <c r="T1701" s="18">
        <f t="shared" si="5413"/>
        <v>632.197</v>
      </c>
      <c r="U1701" s="18">
        <f t="shared" si="5465"/>
        <v>269.3</v>
      </c>
      <c r="V1701" s="18">
        <f t="shared" si="5466"/>
        <v>249.9</v>
      </c>
      <c r="W1701" s="18">
        <f t="shared" si="5662"/>
        <v>0</v>
      </c>
      <c r="X1701" s="18">
        <f t="shared" si="5663"/>
        <v>0</v>
      </c>
      <c r="Y1701" s="18">
        <f t="shared" si="5664"/>
        <v>0</v>
      </c>
      <c r="Z1701" s="18">
        <f t="shared" si="5665"/>
        <v>0</v>
      </c>
      <c r="AA1701" s="18">
        <f t="shared" si="5666"/>
        <v>0</v>
      </c>
      <c r="AB1701" s="18">
        <f t="shared" si="5667"/>
        <v>0</v>
      </c>
      <c r="AC1701" s="18">
        <f t="shared" si="5668"/>
        <v>0</v>
      </c>
      <c r="AD1701" s="18">
        <f t="shared" si="5669"/>
        <v>0</v>
      </c>
      <c r="AE1701" s="18">
        <f t="shared" si="5670"/>
        <v>0</v>
      </c>
      <c r="AF1701" s="41">
        <f t="shared" si="5671"/>
        <v>512.197</v>
      </c>
      <c r="AG1701" s="41">
        <f t="shared" si="5672"/>
        <v>0</v>
      </c>
      <c r="AH1701" s="41">
        <f t="shared" si="5673"/>
        <v>0</v>
      </c>
      <c r="AI1701" s="41">
        <f t="shared" si="5674"/>
        <v>0</v>
      </c>
      <c r="AJ1701" s="41">
        <f t="shared" si="5675"/>
        <v>0</v>
      </c>
      <c r="AK1701" s="41">
        <f t="shared" si="5676"/>
        <v>0</v>
      </c>
      <c r="AL1701" s="41">
        <f t="shared" si="5677"/>
        <v>262.2</v>
      </c>
      <c r="AM1701" s="41">
        <f t="shared" si="5678"/>
        <v>0</v>
      </c>
      <c r="AN1701" s="41">
        <f t="shared" si="5679"/>
        <v>0</v>
      </c>
      <c r="AO1701" s="42">
        <f t="shared" si="5680"/>
        <v>262.2</v>
      </c>
      <c r="AP1701" s="42">
        <f t="shared" si="5681"/>
        <v>512.197</v>
      </c>
      <c r="AQ1701" s="42">
        <f t="shared" si="5682"/>
        <v>0</v>
      </c>
      <c r="AR1701" s="42">
        <f t="shared" si="5683"/>
        <v>0</v>
      </c>
      <c r="AS1701" s="42">
        <f t="shared" si="5684"/>
        <v>0</v>
      </c>
      <c r="AT1701" s="42">
        <f t="shared" si="5685"/>
        <v>0</v>
      </c>
      <c r="AU1701" s="42">
        <f t="shared" si="5415"/>
        <v>512.197</v>
      </c>
      <c r="AV1701" s="42">
        <f t="shared" si="5416"/>
        <v>120</v>
      </c>
      <c r="AW1701" s="42">
        <f t="shared" si="5420"/>
        <v>632.197</v>
      </c>
      <c r="AX1701" s="42">
        <f t="shared" si="5421"/>
        <v>269.3</v>
      </c>
      <c r="AY1701" s="42">
        <f t="shared" si="5422"/>
        <v>249.9</v>
      </c>
      <c r="AZ1701" s="42">
        <f t="shared" si="5686"/>
        <v>0</v>
      </c>
      <c r="BA1701" s="43">
        <f t="shared" si="5417"/>
        <v>51.191240870212042</v>
      </c>
      <c r="BB1701" s="20"/>
    </row>
    <row r="1702" spans="2:54" ht="31.2" x14ac:dyDescent="0.3">
      <c r="B1702" s="38" t="s">
        <v>574</v>
      </c>
      <c r="C1702" s="38" t="s">
        <v>92</v>
      </c>
      <c r="D1702" s="38" t="s">
        <v>94</v>
      </c>
      <c r="E1702" s="39" t="str">
        <f t="shared" si="5414"/>
        <v>0503</v>
      </c>
      <c r="F1702" s="38" t="s">
        <v>530</v>
      </c>
      <c r="G1702" s="39"/>
      <c r="H1702" s="40" t="s">
        <v>531</v>
      </c>
      <c r="I1702" s="18">
        <f t="shared" si="5654"/>
        <v>262.2</v>
      </c>
      <c r="J1702" s="18">
        <f t="shared" si="5655"/>
        <v>269.3</v>
      </c>
      <c r="K1702" s="18">
        <f t="shared" si="5656"/>
        <v>249.9</v>
      </c>
      <c r="L1702" s="18">
        <f t="shared" si="5657"/>
        <v>0</v>
      </c>
      <c r="M1702" s="18">
        <f t="shared" si="5658"/>
        <v>0</v>
      </c>
      <c r="N1702" s="18">
        <f t="shared" si="5659"/>
        <v>0</v>
      </c>
      <c r="O1702" s="18">
        <f t="shared" si="5660"/>
        <v>0</v>
      </c>
      <c r="P1702" s="18">
        <f t="shared" si="5633"/>
        <v>0</v>
      </c>
      <c r="Q1702" s="18">
        <f t="shared" si="5634"/>
        <v>369.99700000000001</v>
      </c>
      <c r="R1702" s="18">
        <f t="shared" si="5635"/>
        <v>0</v>
      </c>
      <c r="S1702" s="18">
        <f t="shared" si="5661"/>
        <v>0</v>
      </c>
      <c r="T1702" s="18">
        <f t="shared" si="5413"/>
        <v>632.197</v>
      </c>
      <c r="U1702" s="18">
        <f t="shared" si="5465"/>
        <v>269.3</v>
      </c>
      <c r="V1702" s="18">
        <f t="shared" si="5466"/>
        <v>249.9</v>
      </c>
      <c r="W1702" s="18">
        <f t="shared" si="5662"/>
        <v>0</v>
      </c>
      <c r="X1702" s="18">
        <f t="shared" si="5663"/>
        <v>0</v>
      </c>
      <c r="Y1702" s="18">
        <f t="shared" si="5664"/>
        <v>0</v>
      </c>
      <c r="Z1702" s="18">
        <f t="shared" si="5665"/>
        <v>0</v>
      </c>
      <c r="AA1702" s="18">
        <f t="shared" si="5666"/>
        <v>0</v>
      </c>
      <c r="AB1702" s="18">
        <f t="shared" si="5667"/>
        <v>0</v>
      </c>
      <c r="AC1702" s="18">
        <f t="shared" si="5668"/>
        <v>0</v>
      </c>
      <c r="AD1702" s="18">
        <f t="shared" si="5669"/>
        <v>0</v>
      </c>
      <c r="AE1702" s="18">
        <f t="shared" si="5670"/>
        <v>0</v>
      </c>
      <c r="AF1702" s="41">
        <f t="shared" si="5671"/>
        <v>512.197</v>
      </c>
      <c r="AG1702" s="41">
        <f t="shared" si="5672"/>
        <v>0</v>
      </c>
      <c r="AH1702" s="41">
        <f t="shared" si="5673"/>
        <v>0</v>
      </c>
      <c r="AI1702" s="41">
        <f t="shared" si="5674"/>
        <v>0</v>
      </c>
      <c r="AJ1702" s="41">
        <f t="shared" si="5675"/>
        <v>0</v>
      </c>
      <c r="AK1702" s="41">
        <f t="shared" si="5676"/>
        <v>0</v>
      </c>
      <c r="AL1702" s="41">
        <f t="shared" si="5677"/>
        <v>262.2</v>
      </c>
      <c r="AM1702" s="41">
        <f t="shared" si="5678"/>
        <v>0</v>
      </c>
      <c r="AN1702" s="41">
        <f t="shared" si="5679"/>
        <v>0</v>
      </c>
      <c r="AO1702" s="14">
        <f t="shared" si="5680"/>
        <v>262.2</v>
      </c>
      <c r="AP1702" s="42">
        <f t="shared" si="5681"/>
        <v>512.197</v>
      </c>
      <c r="AQ1702" s="42">
        <f t="shared" si="5682"/>
        <v>0</v>
      </c>
      <c r="AR1702" s="42">
        <f t="shared" si="5683"/>
        <v>0</v>
      </c>
      <c r="AS1702" s="42">
        <f t="shared" si="5684"/>
        <v>0</v>
      </c>
      <c r="AT1702" s="42">
        <f t="shared" si="5685"/>
        <v>0</v>
      </c>
      <c r="AU1702" s="42">
        <f t="shared" si="5415"/>
        <v>512.197</v>
      </c>
      <c r="AV1702" s="42">
        <f t="shared" si="5416"/>
        <v>120</v>
      </c>
      <c r="AW1702" s="42">
        <f t="shared" si="5420"/>
        <v>632.197</v>
      </c>
      <c r="AX1702" s="42">
        <f t="shared" si="5421"/>
        <v>269.3</v>
      </c>
      <c r="AY1702" s="42">
        <f t="shared" si="5422"/>
        <v>249.9</v>
      </c>
      <c r="AZ1702" s="42">
        <f t="shared" si="5686"/>
        <v>0</v>
      </c>
      <c r="BA1702" s="43">
        <f t="shared" si="5417"/>
        <v>51.191240870212042</v>
      </c>
      <c r="BB1702" s="20"/>
    </row>
    <row r="1703" spans="2:54" ht="31.2" x14ac:dyDescent="0.3">
      <c r="B1703" s="38" t="s">
        <v>574</v>
      </c>
      <c r="C1703" s="38" t="s">
        <v>92</v>
      </c>
      <c r="D1703" s="38" t="s">
        <v>94</v>
      </c>
      <c r="E1703" s="39" t="str">
        <f t="shared" si="5414"/>
        <v>0503</v>
      </c>
      <c r="F1703" s="38" t="s">
        <v>530</v>
      </c>
      <c r="G1703" s="38" t="s">
        <v>54</v>
      </c>
      <c r="H1703" s="40" t="s">
        <v>55</v>
      </c>
      <c r="I1703" s="18">
        <v>262.2</v>
      </c>
      <c r="J1703" s="18">
        <v>269.3</v>
      </c>
      <c r="K1703" s="18">
        <v>249.9</v>
      </c>
      <c r="L1703" s="18"/>
      <c r="M1703" s="18"/>
      <c r="N1703" s="18"/>
      <c r="O1703" s="18">
        <v>0</v>
      </c>
      <c r="P1703" s="18">
        <v>0</v>
      </c>
      <c r="Q1703" s="18">
        <v>369.99700000000001</v>
      </c>
      <c r="R1703" s="18">
        <v>0</v>
      </c>
      <c r="S1703" s="18"/>
      <c r="T1703" s="18">
        <f t="shared" si="5413"/>
        <v>632.197</v>
      </c>
      <c r="U1703" s="18">
        <f t="shared" si="5465"/>
        <v>269.3</v>
      </c>
      <c r="V1703" s="18">
        <f t="shared" si="5466"/>
        <v>249.9</v>
      </c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41">
        <v>512.197</v>
      </c>
      <c r="AG1703" s="41"/>
      <c r="AH1703" s="41">
        <v>0</v>
      </c>
      <c r="AI1703" s="41">
        <v>0</v>
      </c>
      <c r="AJ1703" s="41">
        <v>0</v>
      </c>
      <c r="AK1703" s="41">
        <v>0</v>
      </c>
      <c r="AL1703" s="41">
        <v>262.2</v>
      </c>
      <c r="AM1703" s="41">
        <v>0</v>
      </c>
      <c r="AN1703" s="41">
        <v>0</v>
      </c>
      <c r="AO1703" s="42">
        <v>262.2</v>
      </c>
      <c r="AP1703" s="42">
        <v>512.197</v>
      </c>
      <c r="AQ1703" s="42">
        <v>0</v>
      </c>
      <c r="AR1703" s="42">
        <v>0</v>
      </c>
      <c r="AS1703" s="42">
        <v>0</v>
      </c>
      <c r="AT1703" s="42">
        <v>0</v>
      </c>
      <c r="AU1703" s="42">
        <f t="shared" si="5415"/>
        <v>512.197</v>
      </c>
      <c r="AV1703" s="42">
        <f t="shared" si="5416"/>
        <v>120</v>
      </c>
      <c r="AW1703" s="42">
        <f t="shared" si="5420"/>
        <v>632.197</v>
      </c>
      <c r="AX1703" s="42">
        <f t="shared" si="5421"/>
        <v>269.3</v>
      </c>
      <c r="AY1703" s="42">
        <f t="shared" si="5422"/>
        <v>249.9</v>
      </c>
      <c r="AZ1703" s="42"/>
      <c r="BA1703" s="43">
        <f t="shared" si="5417"/>
        <v>51.191240870212042</v>
      </c>
      <c r="BB1703" s="44"/>
    </row>
    <row r="1704" spans="2:54" ht="31.2" x14ac:dyDescent="0.3">
      <c r="B1704" s="38" t="s">
        <v>574</v>
      </c>
      <c r="C1704" s="38" t="s">
        <v>92</v>
      </c>
      <c r="D1704" s="38" t="s">
        <v>94</v>
      </c>
      <c r="E1704" s="39" t="str">
        <f t="shared" si="5414"/>
        <v>0503</v>
      </c>
      <c r="F1704" s="38" t="s">
        <v>513</v>
      </c>
      <c r="G1704" s="39"/>
      <c r="H1704" s="40" t="s">
        <v>514</v>
      </c>
      <c r="I1704" s="18">
        <f t="shared" ref="I1704:S1704" si="5687">I1705+I1711</f>
        <v>30438.399999999998</v>
      </c>
      <c r="J1704" s="18">
        <f t="shared" si="5687"/>
        <v>15277.400000000001</v>
      </c>
      <c r="K1704" s="18">
        <f t="shared" si="5687"/>
        <v>12337.400000000001</v>
      </c>
      <c r="L1704" s="18">
        <f t="shared" si="5687"/>
        <v>11186.6</v>
      </c>
      <c r="M1704" s="18">
        <f t="shared" si="5687"/>
        <v>11186.6</v>
      </c>
      <c r="N1704" s="18">
        <f t="shared" si="5687"/>
        <v>11186.6</v>
      </c>
      <c r="O1704" s="18">
        <f t="shared" si="5687"/>
        <v>0</v>
      </c>
      <c r="P1704" s="18">
        <f t="shared" si="5687"/>
        <v>968.84799999999996</v>
      </c>
      <c r="Q1704" s="18">
        <f t="shared" si="5687"/>
        <v>0</v>
      </c>
      <c r="R1704" s="18">
        <f t="shared" si="5687"/>
        <v>0</v>
      </c>
      <c r="S1704" s="18">
        <f t="shared" si="5687"/>
        <v>0</v>
      </c>
      <c r="T1704" s="18">
        <f t="shared" ref="T1704:T1767" si="5688">I1704+L1704+S1704+R1704+Q1704+P1704+O1704</f>
        <v>42593.847999999998</v>
      </c>
      <c r="U1704" s="18">
        <f t="shared" si="5465"/>
        <v>26464</v>
      </c>
      <c r="V1704" s="18">
        <f t="shared" si="5466"/>
        <v>23524</v>
      </c>
      <c r="W1704" s="18">
        <f t="shared" ref="W1704:AT1704" si="5689">W1705+W1711</f>
        <v>0</v>
      </c>
      <c r="X1704" s="18">
        <f t="shared" si="5689"/>
        <v>0</v>
      </c>
      <c r="Y1704" s="18">
        <f t="shared" si="5689"/>
        <v>0</v>
      </c>
      <c r="Z1704" s="18">
        <f t="shared" si="5689"/>
        <v>0</v>
      </c>
      <c r="AA1704" s="18">
        <f t="shared" si="5689"/>
        <v>0</v>
      </c>
      <c r="AB1704" s="18">
        <f t="shared" si="5689"/>
        <v>0</v>
      </c>
      <c r="AC1704" s="18">
        <f t="shared" si="5689"/>
        <v>0</v>
      </c>
      <c r="AD1704" s="18">
        <f t="shared" si="5689"/>
        <v>0</v>
      </c>
      <c r="AE1704" s="18">
        <f t="shared" si="5689"/>
        <v>0</v>
      </c>
      <c r="AF1704" s="41">
        <f t="shared" si="5689"/>
        <v>24465.808699999998</v>
      </c>
      <c r="AG1704" s="41">
        <f t="shared" si="5689"/>
        <v>0</v>
      </c>
      <c r="AH1704" s="41">
        <f t="shared" si="5689"/>
        <v>0</v>
      </c>
      <c r="AI1704" s="41">
        <f t="shared" si="5689"/>
        <v>0</v>
      </c>
      <c r="AJ1704" s="41">
        <f t="shared" si="5689"/>
        <v>0</v>
      </c>
      <c r="AK1704" s="41">
        <f t="shared" si="5689"/>
        <v>0</v>
      </c>
      <c r="AL1704" s="41">
        <f t="shared" si="5689"/>
        <v>24324.935679999999</v>
      </c>
      <c r="AM1704" s="41">
        <f t="shared" si="5689"/>
        <v>0</v>
      </c>
      <c r="AN1704" s="41">
        <f t="shared" si="5689"/>
        <v>0</v>
      </c>
      <c r="AO1704" s="14">
        <f t="shared" si="5689"/>
        <v>6531.3980700000002</v>
      </c>
      <c r="AP1704" s="42">
        <f t="shared" si="5689"/>
        <v>24465.808699999998</v>
      </c>
      <c r="AQ1704" s="42">
        <f t="shared" si="5689"/>
        <v>0</v>
      </c>
      <c r="AR1704" s="42">
        <f t="shared" si="5689"/>
        <v>0</v>
      </c>
      <c r="AS1704" s="42">
        <f t="shared" si="5689"/>
        <v>0</v>
      </c>
      <c r="AT1704" s="42">
        <f t="shared" si="5689"/>
        <v>0</v>
      </c>
      <c r="AU1704" s="42">
        <f t="shared" si="5415"/>
        <v>24465.808699999998</v>
      </c>
      <c r="AV1704" s="42">
        <f t="shared" si="5416"/>
        <v>18128.0393</v>
      </c>
      <c r="AW1704" s="42">
        <f t="shared" si="5420"/>
        <v>42593.847999999998</v>
      </c>
      <c r="AX1704" s="42">
        <f t="shared" si="5421"/>
        <v>26464</v>
      </c>
      <c r="AY1704" s="42">
        <f t="shared" si="5422"/>
        <v>23524</v>
      </c>
      <c r="AZ1704" s="42">
        <f>AZ1705+AZ1711</f>
        <v>0</v>
      </c>
      <c r="BA1704" s="43">
        <f t="shared" si="5417"/>
        <v>99.424204522616094</v>
      </c>
      <c r="BB1704" s="20"/>
    </row>
    <row r="1705" spans="2:54" x14ac:dyDescent="0.3">
      <c r="B1705" s="38" t="s">
        <v>574</v>
      </c>
      <c r="C1705" s="38" t="s">
        <v>92</v>
      </c>
      <c r="D1705" s="38" t="s">
        <v>94</v>
      </c>
      <c r="E1705" s="39" t="str">
        <f t="shared" si="5414"/>
        <v>0503</v>
      </c>
      <c r="F1705" s="38" t="s">
        <v>515</v>
      </c>
      <c r="G1705" s="39"/>
      <c r="H1705" s="40" t="s">
        <v>109</v>
      </c>
      <c r="I1705" s="18">
        <f t="shared" ref="I1705:S1705" si="5690">I1706</f>
        <v>7457.8</v>
      </c>
      <c r="J1705" s="18">
        <f t="shared" si="5690"/>
        <v>7457.8</v>
      </c>
      <c r="K1705" s="18">
        <f t="shared" si="5690"/>
        <v>7457.8</v>
      </c>
      <c r="L1705" s="18">
        <f t="shared" si="5690"/>
        <v>11186.6</v>
      </c>
      <c r="M1705" s="18">
        <f t="shared" si="5690"/>
        <v>11186.6</v>
      </c>
      <c r="N1705" s="18">
        <f t="shared" si="5690"/>
        <v>11186.6</v>
      </c>
      <c r="O1705" s="18">
        <f t="shared" si="5690"/>
        <v>0</v>
      </c>
      <c r="P1705" s="18">
        <f t="shared" si="5690"/>
        <v>0</v>
      </c>
      <c r="Q1705" s="18">
        <f t="shared" si="5690"/>
        <v>0</v>
      </c>
      <c r="R1705" s="18">
        <f t="shared" si="5690"/>
        <v>0</v>
      </c>
      <c r="S1705" s="18">
        <f t="shared" si="5690"/>
        <v>0</v>
      </c>
      <c r="T1705" s="18">
        <f t="shared" si="5688"/>
        <v>18644.400000000001</v>
      </c>
      <c r="U1705" s="18">
        <f t="shared" si="5465"/>
        <v>18644.400000000001</v>
      </c>
      <c r="V1705" s="18">
        <f t="shared" si="5466"/>
        <v>18644.400000000001</v>
      </c>
      <c r="W1705" s="18">
        <f t="shared" ref="W1705:AT1705" si="5691">W1706</f>
        <v>0</v>
      </c>
      <c r="X1705" s="18">
        <f t="shared" si="5691"/>
        <v>0</v>
      </c>
      <c r="Y1705" s="18">
        <f t="shared" si="5691"/>
        <v>0</v>
      </c>
      <c r="Z1705" s="18">
        <f t="shared" si="5691"/>
        <v>0</v>
      </c>
      <c r="AA1705" s="18">
        <f t="shared" si="5691"/>
        <v>0</v>
      </c>
      <c r="AB1705" s="18">
        <f t="shared" si="5691"/>
        <v>0</v>
      </c>
      <c r="AC1705" s="18">
        <f t="shared" si="5691"/>
        <v>0</v>
      </c>
      <c r="AD1705" s="18">
        <f t="shared" si="5691"/>
        <v>0</v>
      </c>
      <c r="AE1705" s="18">
        <f t="shared" si="5691"/>
        <v>0</v>
      </c>
      <c r="AF1705" s="41">
        <f t="shared" si="5691"/>
        <v>196.26070000000001</v>
      </c>
      <c r="AG1705" s="41">
        <f t="shared" si="5691"/>
        <v>0</v>
      </c>
      <c r="AH1705" s="41">
        <f t="shared" si="5691"/>
        <v>0</v>
      </c>
      <c r="AI1705" s="41">
        <f t="shared" si="5691"/>
        <v>0</v>
      </c>
      <c r="AJ1705" s="41">
        <f t="shared" si="5691"/>
        <v>0</v>
      </c>
      <c r="AK1705" s="41">
        <f t="shared" si="5691"/>
        <v>0</v>
      </c>
      <c r="AL1705" s="41">
        <f t="shared" si="5691"/>
        <v>174.78653</v>
      </c>
      <c r="AM1705" s="41">
        <f t="shared" si="5691"/>
        <v>0</v>
      </c>
      <c r="AN1705" s="41">
        <f t="shared" si="5691"/>
        <v>0</v>
      </c>
      <c r="AO1705" s="42">
        <f t="shared" si="5691"/>
        <v>174.78653</v>
      </c>
      <c r="AP1705" s="42">
        <f t="shared" si="5691"/>
        <v>196.26070000000001</v>
      </c>
      <c r="AQ1705" s="42">
        <f t="shared" si="5691"/>
        <v>0</v>
      </c>
      <c r="AR1705" s="42">
        <f t="shared" si="5691"/>
        <v>0</v>
      </c>
      <c r="AS1705" s="42">
        <f t="shared" si="5691"/>
        <v>0</v>
      </c>
      <c r="AT1705" s="42">
        <f t="shared" si="5691"/>
        <v>0</v>
      </c>
      <c r="AU1705" s="42">
        <f t="shared" si="5415"/>
        <v>196.26070000000001</v>
      </c>
      <c r="AV1705" s="42">
        <f t="shared" si="5416"/>
        <v>18448.139300000003</v>
      </c>
      <c r="AW1705" s="42">
        <f t="shared" si="5420"/>
        <v>18644.400000000001</v>
      </c>
      <c r="AX1705" s="42">
        <f t="shared" si="5421"/>
        <v>18644.400000000001</v>
      </c>
      <c r="AY1705" s="42">
        <f t="shared" si="5422"/>
        <v>18644.400000000001</v>
      </c>
      <c r="AZ1705" s="42">
        <f>AZ1706</f>
        <v>0</v>
      </c>
      <c r="BA1705" s="43">
        <f t="shared" si="5417"/>
        <v>89.058344334856642</v>
      </c>
      <c r="BB1705" s="20"/>
    </row>
    <row r="1706" spans="2:54" ht="31.2" x14ac:dyDescent="0.3">
      <c r="B1706" s="38" t="s">
        <v>574</v>
      </c>
      <c r="C1706" s="38" t="s">
        <v>92</v>
      </c>
      <c r="D1706" s="38" t="s">
        <v>94</v>
      </c>
      <c r="E1706" s="39" t="str">
        <f t="shared" ref="E1706:E1769" si="5692">CONCATENATE(C1706,D1706)</f>
        <v>0503</v>
      </c>
      <c r="F1706" s="38" t="s">
        <v>516</v>
      </c>
      <c r="G1706" s="39"/>
      <c r="H1706" s="40" t="s">
        <v>517</v>
      </c>
      <c r="I1706" s="18">
        <f t="shared" ref="I1706:N1706" si="5693">I1709</f>
        <v>7457.8</v>
      </c>
      <c r="J1706" s="18">
        <f t="shared" si="5693"/>
        <v>7457.8</v>
      </c>
      <c r="K1706" s="18">
        <f t="shared" si="5693"/>
        <v>7457.8</v>
      </c>
      <c r="L1706" s="18">
        <f t="shared" si="5693"/>
        <v>11186.6</v>
      </c>
      <c r="M1706" s="18">
        <f t="shared" si="5693"/>
        <v>11186.6</v>
      </c>
      <c r="N1706" s="18">
        <f t="shared" si="5693"/>
        <v>11186.6</v>
      </c>
      <c r="O1706" s="18">
        <f>O1709+O1707</f>
        <v>0</v>
      </c>
      <c r="P1706" s="18">
        <f>P1709+P1707</f>
        <v>0</v>
      </c>
      <c r="Q1706" s="18">
        <f>Q1709</f>
        <v>0</v>
      </c>
      <c r="R1706" s="18">
        <f>R1709</f>
        <v>0</v>
      </c>
      <c r="S1706" s="18">
        <f>S1709</f>
        <v>0</v>
      </c>
      <c r="T1706" s="18">
        <f t="shared" si="5688"/>
        <v>18644.400000000001</v>
      </c>
      <c r="U1706" s="18">
        <f t="shared" si="5465"/>
        <v>18644.400000000001</v>
      </c>
      <c r="V1706" s="18">
        <f t="shared" si="5466"/>
        <v>18644.400000000001</v>
      </c>
      <c r="W1706" s="18">
        <f t="shared" ref="W1706:AE1706" si="5694">W1709</f>
        <v>0</v>
      </c>
      <c r="X1706" s="18">
        <f t="shared" si="5694"/>
        <v>0</v>
      </c>
      <c r="Y1706" s="18">
        <f t="shared" si="5694"/>
        <v>0</v>
      </c>
      <c r="Z1706" s="18">
        <f t="shared" si="5694"/>
        <v>0</v>
      </c>
      <c r="AA1706" s="18">
        <f t="shared" si="5694"/>
        <v>0</v>
      </c>
      <c r="AB1706" s="18">
        <f t="shared" si="5694"/>
        <v>0</v>
      </c>
      <c r="AC1706" s="18">
        <f t="shared" si="5694"/>
        <v>0</v>
      </c>
      <c r="AD1706" s="18">
        <f t="shared" si="5694"/>
        <v>0</v>
      </c>
      <c r="AE1706" s="18">
        <f t="shared" si="5694"/>
        <v>0</v>
      </c>
      <c r="AF1706" s="41">
        <f t="shared" ref="AF1706:AT1706" si="5695">AF1709+AF1707</f>
        <v>196.26070000000001</v>
      </c>
      <c r="AG1706" s="41">
        <f t="shared" si="5695"/>
        <v>0</v>
      </c>
      <c r="AH1706" s="41">
        <f t="shared" si="5695"/>
        <v>0</v>
      </c>
      <c r="AI1706" s="41">
        <f t="shared" si="5695"/>
        <v>0</v>
      </c>
      <c r="AJ1706" s="41">
        <f t="shared" si="5695"/>
        <v>0</v>
      </c>
      <c r="AK1706" s="41">
        <f t="shared" si="5695"/>
        <v>0</v>
      </c>
      <c r="AL1706" s="41">
        <f t="shared" si="5695"/>
        <v>174.78653</v>
      </c>
      <c r="AM1706" s="41">
        <f t="shared" si="5695"/>
        <v>0</v>
      </c>
      <c r="AN1706" s="41">
        <f t="shared" si="5695"/>
        <v>0</v>
      </c>
      <c r="AO1706" s="14">
        <f t="shared" si="5695"/>
        <v>174.78653</v>
      </c>
      <c r="AP1706" s="42">
        <f t="shared" si="5695"/>
        <v>196.26070000000001</v>
      </c>
      <c r="AQ1706" s="42">
        <f t="shared" si="5695"/>
        <v>0</v>
      </c>
      <c r="AR1706" s="42">
        <f t="shared" si="5695"/>
        <v>0</v>
      </c>
      <c r="AS1706" s="42">
        <f t="shared" si="5695"/>
        <v>0</v>
      </c>
      <c r="AT1706" s="42">
        <f t="shared" si="5695"/>
        <v>0</v>
      </c>
      <c r="AU1706" s="42">
        <f t="shared" ref="AU1706:AU1769" si="5696">AP1706+AS1706+AT1706+AR1706+AQ1706</f>
        <v>196.26070000000001</v>
      </c>
      <c r="AV1706" s="42">
        <f t="shared" ref="AV1706:AV1769" si="5697">T1706-AU1706</f>
        <v>18448.139300000003</v>
      </c>
      <c r="AW1706" s="42">
        <f t="shared" ref="AW1706:AW1769" si="5698">T1706+W1706+X1706+Y1706+Z1706</f>
        <v>18644.400000000001</v>
      </c>
      <c r="AX1706" s="42">
        <f t="shared" ref="AX1706:AX1769" si="5699">U1706+AA1706+AB1706</f>
        <v>18644.400000000001</v>
      </c>
      <c r="AY1706" s="42">
        <f t="shared" ref="AY1706:AY1769" si="5700">V1706+AC1706+AE1706+AD1706</f>
        <v>18644.400000000001</v>
      </c>
      <c r="AZ1706" s="42">
        <f>AZ1709</f>
        <v>0</v>
      </c>
      <c r="BA1706" s="43">
        <f t="shared" ref="BA1706:BA1769" si="5701">AL1706/AF1706*100</f>
        <v>89.058344334856642</v>
      </c>
      <c r="BB1706" s="20"/>
    </row>
    <row r="1707" spans="2:54" ht="31.2" x14ac:dyDescent="0.3">
      <c r="B1707" s="38" t="s">
        <v>574</v>
      </c>
      <c r="C1707" s="38" t="s">
        <v>92</v>
      </c>
      <c r="D1707" s="38" t="s">
        <v>94</v>
      </c>
      <c r="E1707" s="39" t="str">
        <f t="shared" si="5692"/>
        <v>0503</v>
      </c>
      <c r="F1707" s="38" t="s">
        <v>532</v>
      </c>
      <c r="G1707" s="39"/>
      <c r="H1707" s="55" t="s">
        <v>521</v>
      </c>
      <c r="I1707" s="18"/>
      <c r="J1707" s="18"/>
      <c r="K1707" s="18"/>
      <c r="L1707" s="18"/>
      <c r="M1707" s="18"/>
      <c r="N1707" s="18"/>
      <c r="O1707" s="18">
        <f>O1708</f>
        <v>0</v>
      </c>
      <c r="P1707" s="18">
        <f>P1708</f>
        <v>0</v>
      </c>
      <c r="Q1707" s="18"/>
      <c r="R1707" s="18"/>
      <c r="S1707" s="18"/>
      <c r="T1707" s="18">
        <f t="shared" si="5688"/>
        <v>0</v>
      </c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41">
        <f t="shared" ref="AF1707:AT1707" si="5702">AF1708</f>
        <v>196.26070000000001</v>
      </c>
      <c r="AG1707" s="41">
        <f t="shared" si="5702"/>
        <v>0</v>
      </c>
      <c r="AH1707" s="41">
        <f t="shared" si="5702"/>
        <v>0</v>
      </c>
      <c r="AI1707" s="41">
        <f t="shared" si="5702"/>
        <v>0</v>
      </c>
      <c r="AJ1707" s="41">
        <f t="shared" si="5702"/>
        <v>0</v>
      </c>
      <c r="AK1707" s="41">
        <f t="shared" si="5702"/>
        <v>0</v>
      </c>
      <c r="AL1707" s="41">
        <f t="shared" si="5702"/>
        <v>174.78653</v>
      </c>
      <c r="AM1707" s="41">
        <f t="shared" si="5702"/>
        <v>0</v>
      </c>
      <c r="AN1707" s="41">
        <f t="shared" si="5702"/>
        <v>0</v>
      </c>
      <c r="AO1707" s="42">
        <f t="shared" si="5702"/>
        <v>174.78653</v>
      </c>
      <c r="AP1707" s="42">
        <f t="shared" si="5702"/>
        <v>196.26070000000001</v>
      </c>
      <c r="AQ1707" s="42">
        <f t="shared" si="5702"/>
        <v>0</v>
      </c>
      <c r="AR1707" s="42">
        <f t="shared" si="5702"/>
        <v>0</v>
      </c>
      <c r="AS1707" s="42">
        <f t="shared" si="5702"/>
        <v>0</v>
      </c>
      <c r="AT1707" s="42">
        <f t="shared" si="5702"/>
        <v>0</v>
      </c>
      <c r="AU1707" s="42">
        <f t="shared" si="5696"/>
        <v>196.26070000000001</v>
      </c>
      <c r="AV1707" s="42">
        <f t="shared" si="5697"/>
        <v>-196.26070000000001</v>
      </c>
      <c r="AW1707" s="42"/>
      <c r="AX1707" s="42"/>
      <c r="AY1707" s="42"/>
      <c r="AZ1707" s="42"/>
      <c r="BA1707" s="43">
        <f t="shared" si="5701"/>
        <v>89.058344334856642</v>
      </c>
      <c r="BB1707" s="20"/>
    </row>
    <row r="1708" spans="2:54" x14ac:dyDescent="0.3">
      <c r="B1708" s="38" t="s">
        <v>574</v>
      </c>
      <c r="C1708" s="38" t="s">
        <v>92</v>
      </c>
      <c r="D1708" s="38" t="s">
        <v>94</v>
      </c>
      <c r="E1708" s="39" t="str">
        <f t="shared" si="5692"/>
        <v>0503</v>
      </c>
      <c r="F1708" s="38" t="s">
        <v>532</v>
      </c>
      <c r="G1708" s="38" t="s">
        <v>56</v>
      </c>
      <c r="H1708" s="40" t="s">
        <v>57</v>
      </c>
      <c r="I1708" s="18"/>
      <c r="J1708" s="18"/>
      <c r="K1708" s="18"/>
      <c r="L1708" s="18"/>
      <c r="M1708" s="18"/>
      <c r="N1708" s="18"/>
      <c r="O1708" s="18">
        <v>0</v>
      </c>
      <c r="P1708" s="18">
        <v>0</v>
      </c>
      <c r="Q1708" s="18"/>
      <c r="R1708" s="18"/>
      <c r="S1708" s="18"/>
      <c r="T1708" s="18">
        <f t="shared" si="5688"/>
        <v>0</v>
      </c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41">
        <v>196.26070000000001</v>
      </c>
      <c r="AG1708" s="41"/>
      <c r="AH1708" s="41">
        <v>0</v>
      </c>
      <c r="AI1708" s="41">
        <v>0</v>
      </c>
      <c r="AJ1708" s="41">
        <v>0</v>
      </c>
      <c r="AK1708" s="41">
        <v>0</v>
      </c>
      <c r="AL1708" s="41">
        <v>174.78653</v>
      </c>
      <c r="AM1708" s="41">
        <v>0</v>
      </c>
      <c r="AN1708" s="41">
        <v>0</v>
      </c>
      <c r="AO1708" s="14">
        <v>174.78653</v>
      </c>
      <c r="AP1708" s="42">
        <v>196.26070000000001</v>
      </c>
      <c r="AQ1708" s="42">
        <v>0</v>
      </c>
      <c r="AR1708" s="42">
        <v>0</v>
      </c>
      <c r="AS1708" s="42">
        <v>0</v>
      </c>
      <c r="AT1708" s="42">
        <v>0</v>
      </c>
      <c r="AU1708" s="42">
        <f t="shared" si="5696"/>
        <v>196.26070000000001</v>
      </c>
      <c r="AV1708" s="42">
        <f t="shared" si="5697"/>
        <v>-196.26070000000001</v>
      </c>
      <c r="AW1708" s="42"/>
      <c r="AX1708" s="42"/>
      <c r="AY1708" s="42"/>
      <c r="AZ1708" s="42"/>
      <c r="BA1708" s="43">
        <f t="shared" si="5701"/>
        <v>89.058344334856642</v>
      </c>
      <c r="BB1708" s="20"/>
    </row>
    <row r="1709" spans="2:54" ht="31.2" x14ac:dyDescent="0.3">
      <c r="B1709" s="38" t="s">
        <v>574</v>
      </c>
      <c r="C1709" s="38" t="s">
        <v>92</v>
      </c>
      <c r="D1709" s="38" t="s">
        <v>94</v>
      </c>
      <c r="E1709" s="39" t="str">
        <f t="shared" si="5692"/>
        <v>0503</v>
      </c>
      <c r="F1709" s="38" t="s">
        <v>533</v>
      </c>
      <c r="G1709" s="39"/>
      <c r="H1709" s="40" t="s">
        <v>519</v>
      </c>
      <c r="I1709" s="18">
        <f t="shared" ref="I1709:S1709" si="5703">I1710</f>
        <v>7457.8</v>
      </c>
      <c r="J1709" s="18">
        <f t="shared" si="5703"/>
        <v>7457.8</v>
      </c>
      <c r="K1709" s="18">
        <f t="shared" si="5703"/>
        <v>7457.8</v>
      </c>
      <c r="L1709" s="18">
        <f t="shared" si="5703"/>
        <v>11186.6</v>
      </c>
      <c r="M1709" s="18">
        <f t="shared" si="5703"/>
        <v>11186.6</v>
      </c>
      <c r="N1709" s="18">
        <f t="shared" si="5703"/>
        <v>11186.6</v>
      </c>
      <c r="O1709" s="18">
        <f t="shared" si="5703"/>
        <v>0</v>
      </c>
      <c r="P1709" s="18">
        <f t="shared" si="5703"/>
        <v>0</v>
      </c>
      <c r="Q1709" s="18">
        <f t="shared" si="5703"/>
        <v>0</v>
      </c>
      <c r="R1709" s="18">
        <f t="shared" si="5703"/>
        <v>0</v>
      </c>
      <c r="S1709" s="18">
        <f t="shared" si="5703"/>
        <v>0</v>
      </c>
      <c r="T1709" s="18">
        <f t="shared" si="5688"/>
        <v>18644.400000000001</v>
      </c>
      <c r="U1709" s="18">
        <f t="shared" si="5465"/>
        <v>18644.400000000001</v>
      </c>
      <c r="V1709" s="18">
        <f t="shared" si="5466"/>
        <v>18644.400000000001</v>
      </c>
      <c r="W1709" s="18">
        <f t="shared" ref="W1709:AT1709" si="5704">W1710</f>
        <v>0</v>
      </c>
      <c r="X1709" s="18">
        <f t="shared" si="5704"/>
        <v>0</v>
      </c>
      <c r="Y1709" s="18">
        <f t="shared" si="5704"/>
        <v>0</v>
      </c>
      <c r="Z1709" s="18">
        <f t="shared" si="5704"/>
        <v>0</v>
      </c>
      <c r="AA1709" s="18">
        <f t="shared" si="5704"/>
        <v>0</v>
      </c>
      <c r="AB1709" s="18">
        <f t="shared" si="5704"/>
        <v>0</v>
      </c>
      <c r="AC1709" s="18">
        <f t="shared" si="5704"/>
        <v>0</v>
      </c>
      <c r="AD1709" s="18">
        <f t="shared" si="5704"/>
        <v>0</v>
      </c>
      <c r="AE1709" s="18">
        <f t="shared" si="5704"/>
        <v>0</v>
      </c>
      <c r="AF1709" s="41">
        <f t="shared" si="5704"/>
        <v>0</v>
      </c>
      <c r="AG1709" s="41">
        <f t="shared" si="5704"/>
        <v>0</v>
      </c>
      <c r="AH1709" s="41">
        <f t="shared" si="5704"/>
        <v>0</v>
      </c>
      <c r="AI1709" s="41">
        <f t="shared" si="5704"/>
        <v>0</v>
      </c>
      <c r="AJ1709" s="41">
        <f t="shared" si="5704"/>
        <v>0</v>
      </c>
      <c r="AK1709" s="41">
        <f t="shared" si="5704"/>
        <v>0</v>
      </c>
      <c r="AL1709" s="41">
        <f t="shared" si="5704"/>
        <v>0</v>
      </c>
      <c r="AM1709" s="41">
        <f t="shared" si="5704"/>
        <v>0</v>
      </c>
      <c r="AN1709" s="41">
        <f t="shared" si="5704"/>
        <v>0</v>
      </c>
      <c r="AO1709" s="42">
        <f t="shared" si="5704"/>
        <v>0</v>
      </c>
      <c r="AP1709" s="42">
        <f t="shared" si="5704"/>
        <v>0</v>
      </c>
      <c r="AQ1709" s="42">
        <f t="shared" si="5704"/>
        <v>0</v>
      </c>
      <c r="AR1709" s="42">
        <f t="shared" si="5704"/>
        <v>0</v>
      </c>
      <c r="AS1709" s="42">
        <f t="shared" si="5704"/>
        <v>0</v>
      </c>
      <c r="AT1709" s="42">
        <f t="shared" si="5704"/>
        <v>0</v>
      </c>
      <c r="AU1709" s="42">
        <f t="shared" si="5696"/>
        <v>0</v>
      </c>
      <c r="AV1709" s="42">
        <f t="shared" si="5697"/>
        <v>18644.400000000001</v>
      </c>
      <c r="AW1709" s="42">
        <f t="shared" si="5698"/>
        <v>18644.400000000001</v>
      </c>
      <c r="AX1709" s="42">
        <f t="shared" si="5699"/>
        <v>18644.400000000001</v>
      </c>
      <c r="AY1709" s="42">
        <f t="shared" si="5700"/>
        <v>18644.400000000001</v>
      </c>
      <c r="AZ1709" s="42">
        <f>AZ1710</f>
        <v>0</v>
      </c>
      <c r="BA1709" s="43"/>
      <c r="BB1709" s="20">
        <v>0</v>
      </c>
    </row>
    <row r="1710" spans="2:54" x14ac:dyDescent="0.3">
      <c r="B1710" s="38" t="s">
        <v>574</v>
      </c>
      <c r="C1710" s="38" t="s">
        <v>92</v>
      </c>
      <c r="D1710" s="38" t="s">
        <v>94</v>
      </c>
      <c r="E1710" s="39" t="str">
        <f t="shared" si="5692"/>
        <v>0503</v>
      </c>
      <c r="F1710" s="38" t="s">
        <v>533</v>
      </c>
      <c r="G1710" s="38" t="s">
        <v>56</v>
      </c>
      <c r="H1710" s="40" t="s">
        <v>57</v>
      </c>
      <c r="I1710" s="18">
        <v>7457.8</v>
      </c>
      <c r="J1710" s="18">
        <v>7457.8</v>
      </c>
      <c r="K1710" s="18">
        <v>7457.8</v>
      </c>
      <c r="L1710" s="18">
        <v>11186.6</v>
      </c>
      <c r="M1710" s="18">
        <v>11186.6</v>
      </c>
      <c r="N1710" s="18">
        <v>11186.6</v>
      </c>
      <c r="O1710" s="18">
        <v>0</v>
      </c>
      <c r="P1710" s="18">
        <v>0</v>
      </c>
      <c r="Q1710" s="18">
        <v>0</v>
      </c>
      <c r="R1710" s="18">
        <v>0</v>
      </c>
      <c r="S1710" s="18"/>
      <c r="T1710" s="18">
        <f t="shared" si="5688"/>
        <v>18644.400000000001</v>
      </c>
      <c r="U1710" s="18">
        <f t="shared" si="5465"/>
        <v>18644.400000000001</v>
      </c>
      <c r="V1710" s="18">
        <f t="shared" si="5466"/>
        <v>18644.400000000001</v>
      </c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41">
        <v>0</v>
      </c>
      <c r="AG1710" s="41"/>
      <c r="AH1710" s="41">
        <v>0</v>
      </c>
      <c r="AI1710" s="41">
        <v>0</v>
      </c>
      <c r="AJ1710" s="41">
        <v>0</v>
      </c>
      <c r="AK1710" s="41">
        <v>0</v>
      </c>
      <c r="AL1710" s="41">
        <v>0</v>
      </c>
      <c r="AM1710" s="41">
        <v>0</v>
      </c>
      <c r="AN1710" s="41">
        <v>0</v>
      </c>
      <c r="AO1710" s="14">
        <v>0</v>
      </c>
      <c r="AP1710" s="42">
        <v>0</v>
      </c>
      <c r="AQ1710" s="42">
        <v>0</v>
      </c>
      <c r="AR1710" s="42">
        <v>0</v>
      </c>
      <c r="AS1710" s="42">
        <v>0</v>
      </c>
      <c r="AT1710" s="42">
        <v>0</v>
      </c>
      <c r="AU1710" s="42">
        <f t="shared" si="5696"/>
        <v>0</v>
      </c>
      <c r="AV1710" s="42">
        <f t="shared" si="5697"/>
        <v>18644.400000000001</v>
      </c>
      <c r="AW1710" s="42">
        <f t="shared" si="5698"/>
        <v>18644.400000000001</v>
      </c>
      <c r="AX1710" s="42">
        <f t="shared" si="5699"/>
        <v>18644.400000000001</v>
      </c>
      <c r="AY1710" s="42">
        <f t="shared" si="5700"/>
        <v>18644.400000000001</v>
      </c>
      <c r="AZ1710" s="42"/>
      <c r="BA1710" s="43"/>
      <c r="BB1710" s="44">
        <v>0</v>
      </c>
    </row>
    <row r="1711" spans="2:54" x14ac:dyDescent="0.3">
      <c r="B1711" s="38" t="s">
        <v>574</v>
      </c>
      <c r="C1711" s="38" t="s">
        <v>92</v>
      </c>
      <c r="D1711" s="38" t="s">
        <v>94</v>
      </c>
      <c r="E1711" s="39" t="str">
        <f t="shared" si="5692"/>
        <v>0503</v>
      </c>
      <c r="F1711" s="38" t="s">
        <v>525</v>
      </c>
      <c r="G1711" s="39"/>
      <c r="H1711" s="40" t="s">
        <v>49</v>
      </c>
      <c r="I1711" s="18">
        <f t="shared" ref="I1711:S1711" si="5705">I1712</f>
        <v>22980.6</v>
      </c>
      <c r="J1711" s="18">
        <f t="shared" si="5705"/>
        <v>7819.6</v>
      </c>
      <c r="K1711" s="18">
        <f t="shared" si="5705"/>
        <v>4879.6000000000004</v>
      </c>
      <c r="L1711" s="18">
        <f t="shared" si="5705"/>
        <v>0</v>
      </c>
      <c r="M1711" s="18">
        <f t="shared" si="5705"/>
        <v>0</v>
      </c>
      <c r="N1711" s="18">
        <f t="shared" si="5705"/>
        <v>0</v>
      </c>
      <c r="O1711" s="18">
        <f t="shared" si="5705"/>
        <v>0</v>
      </c>
      <c r="P1711" s="18">
        <f t="shared" si="5705"/>
        <v>968.84799999999996</v>
      </c>
      <c r="Q1711" s="18">
        <f t="shared" si="5705"/>
        <v>0</v>
      </c>
      <c r="R1711" s="18">
        <f t="shared" si="5705"/>
        <v>0</v>
      </c>
      <c r="S1711" s="18">
        <f t="shared" si="5705"/>
        <v>0</v>
      </c>
      <c r="T1711" s="18">
        <f t="shared" si="5688"/>
        <v>23949.447999999997</v>
      </c>
      <c r="U1711" s="18">
        <f t="shared" si="5465"/>
        <v>7819.6</v>
      </c>
      <c r="V1711" s="18">
        <f t="shared" si="5466"/>
        <v>4879.6000000000004</v>
      </c>
      <c r="W1711" s="18">
        <f t="shared" ref="W1711:AT1711" si="5706">W1712</f>
        <v>0</v>
      </c>
      <c r="X1711" s="18">
        <f t="shared" si="5706"/>
        <v>0</v>
      </c>
      <c r="Y1711" s="18">
        <f t="shared" si="5706"/>
        <v>0</v>
      </c>
      <c r="Z1711" s="18">
        <f t="shared" si="5706"/>
        <v>0</v>
      </c>
      <c r="AA1711" s="18">
        <f t="shared" si="5706"/>
        <v>0</v>
      </c>
      <c r="AB1711" s="18">
        <f t="shared" si="5706"/>
        <v>0</v>
      </c>
      <c r="AC1711" s="18">
        <f t="shared" si="5706"/>
        <v>0</v>
      </c>
      <c r="AD1711" s="18">
        <f t="shared" si="5706"/>
        <v>0</v>
      </c>
      <c r="AE1711" s="18">
        <f t="shared" si="5706"/>
        <v>0</v>
      </c>
      <c r="AF1711" s="41">
        <f t="shared" si="5706"/>
        <v>24269.547999999999</v>
      </c>
      <c r="AG1711" s="41">
        <f t="shared" si="5706"/>
        <v>0</v>
      </c>
      <c r="AH1711" s="41">
        <f t="shared" si="5706"/>
        <v>0</v>
      </c>
      <c r="AI1711" s="41">
        <f t="shared" si="5706"/>
        <v>0</v>
      </c>
      <c r="AJ1711" s="41">
        <f t="shared" si="5706"/>
        <v>0</v>
      </c>
      <c r="AK1711" s="41">
        <f t="shared" si="5706"/>
        <v>0</v>
      </c>
      <c r="AL1711" s="41">
        <f t="shared" si="5706"/>
        <v>24150.149149999997</v>
      </c>
      <c r="AM1711" s="41">
        <f t="shared" si="5706"/>
        <v>0</v>
      </c>
      <c r="AN1711" s="41">
        <f t="shared" si="5706"/>
        <v>0</v>
      </c>
      <c r="AO1711" s="42">
        <f t="shared" si="5706"/>
        <v>6356.6115399999999</v>
      </c>
      <c r="AP1711" s="42">
        <f t="shared" si="5706"/>
        <v>24269.547999999999</v>
      </c>
      <c r="AQ1711" s="42">
        <f t="shared" si="5706"/>
        <v>0</v>
      </c>
      <c r="AR1711" s="42">
        <f t="shared" si="5706"/>
        <v>0</v>
      </c>
      <c r="AS1711" s="42">
        <f t="shared" si="5706"/>
        <v>0</v>
      </c>
      <c r="AT1711" s="42">
        <f t="shared" si="5706"/>
        <v>0</v>
      </c>
      <c r="AU1711" s="42">
        <f t="shared" si="5696"/>
        <v>24269.547999999999</v>
      </c>
      <c r="AV1711" s="42">
        <f t="shared" si="5697"/>
        <v>-320.10000000000218</v>
      </c>
      <c r="AW1711" s="42">
        <f t="shared" si="5698"/>
        <v>23949.447999999997</v>
      </c>
      <c r="AX1711" s="42">
        <f t="shared" si="5699"/>
        <v>7819.6</v>
      </c>
      <c r="AY1711" s="42">
        <f t="shared" si="5700"/>
        <v>4879.6000000000004</v>
      </c>
      <c r="AZ1711" s="42">
        <f>AZ1712</f>
        <v>0</v>
      </c>
      <c r="BA1711" s="43">
        <f t="shared" si="5701"/>
        <v>99.508030186635523</v>
      </c>
      <c r="BB1711" s="20"/>
    </row>
    <row r="1712" spans="2:54" ht="46.8" x14ac:dyDescent="0.3">
      <c r="B1712" s="38" t="s">
        <v>574</v>
      </c>
      <c r="C1712" s="38" t="s">
        <v>92</v>
      </c>
      <c r="D1712" s="38" t="s">
        <v>94</v>
      </c>
      <c r="E1712" s="39" t="str">
        <f t="shared" si="5692"/>
        <v>0503</v>
      </c>
      <c r="F1712" s="38" t="s">
        <v>534</v>
      </c>
      <c r="G1712" s="39"/>
      <c r="H1712" s="40" t="s">
        <v>535</v>
      </c>
      <c r="I1712" s="18">
        <f t="shared" ref="I1712:S1712" si="5707">I1713+I1715</f>
        <v>22980.6</v>
      </c>
      <c r="J1712" s="18">
        <f t="shared" si="5707"/>
        <v>7819.6</v>
      </c>
      <c r="K1712" s="18">
        <f t="shared" si="5707"/>
        <v>4879.6000000000004</v>
      </c>
      <c r="L1712" s="18">
        <f t="shared" si="5707"/>
        <v>0</v>
      </c>
      <c r="M1712" s="18">
        <f t="shared" si="5707"/>
        <v>0</v>
      </c>
      <c r="N1712" s="18">
        <f t="shared" si="5707"/>
        <v>0</v>
      </c>
      <c r="O1712" s="18">
        <f t="shared" si="5707"/>
        <v>0</v>
      </c>
      <c r="P1712" s="18">
        <f t="shared" si="5707"/>
        <v>968.84799999999996</v>
      </c>
      <c r="Q1712" s="18">
        <f t="shared" si="5707"/>
        <v>0</v>
      </c>
      <c r="R1712" s="18">
        <f t="shared" si="5707"/>
        <v>0</v>
      </c>
      <c r="S1712" s="18">
        <f t="shared" si="5707"/>
        <v>0</v>
      </c>
      <c r="T1712" s="18">
        <f t="shared" si="5688"/>
        <v>23949.447999999997</v>
      </c>
      <c r="U1712" s="18">
        <f t="shared" si="5465"/>
        <v>7819.6</v>
      </c>
      <c r="V1712" s="18">
        <f t="shared" si="5466"/>
        <v>4879.6000000000004</v>
      </c>
      <c r="W1712" s="18">
        <f t="shared" ref="W1712:AT1712" si="5708">W1713+W1715</f>
        <v>0</v>
      </c>
      <c r="X1712" s="18">
        <f t="shared" si="5708"/>
        <v>0</v>
      </c>
      <c r="Y1712" s="18">
        <f t="shared" si="5708"/>
        <v>0</v>
      </c>
      <c r="Z1712" s="18">
        <f t="shared" si="5708"/>
        <v>0</v>
      </c>
      <c r="AA1712" s="18">
        <f t="shared" si="5708"/>
        <v>0</v>
      </c>
      <c r="AB1712" s="18">
        <f t="shared" si="5708"/>
        <v>0</v>
      </c>
      <c r="AC1712" s="18">
        <f t="shared" si="5708"/>
        <v>0</v>
      </c>
      <c r="AD1712" s="18">
        <f t="shared" si="5708"/>
        <v>0</v>
      </c>
      <c r="AE1712" s="18">
        <f t="shared" si="5708"/>
        <v>0</v>
      </c>
      <c r="AF1712" s="41">
        <f t="shared" si="5708"/>
        <v>24269.547999999999</v>
      </c>
      <c r="AG1712" s="41">
        <f t="shared" si="5708"/>
        <v>0</v>
      </c>
      <c r="AH1712" s="41">
        <f t="shared" si="5708"/>
        <v>0</v>
      </c>
      <c r="AI1712" s="41">
        <f t="shared" si="5708"/>
        <v>0</v>
      </c>
      <c r="AJ1712" s="41">
        <f t="shared" si="5708"/>
        <v>0</v>
      </c>
      <c r="AK1712" s="41">
        <f t="shared" si="5708"/>
        <v>0</v>
      </c>
      <c r="AL1712" s="41">
        <f t="shared" si="5708"/>
        <v>24150.149149999997</v>
      </c>
      <c r="AM1712" s="41">
        <f t="shared" si="5708"/>
        <v>0</v>
      </c>
      <c r="AN1712" s="41">
        <f t="shared" si="5708"/>
        <v>0</v>
      </c>
      <c r="AO1712" s="14">
        <f t="shared" si="5708"/>
        <v>6356.6115399999999</v>
      </c>
      <c r="AP1712" s="42">
        <f t="shared" si="5708"/>
        <v>24269.547999999999</v>
      </c>
      <c r="AQ1712" s="42">
        <f t="shared" si="5708"/>
        <v>0</v>
      </c>
      <c r="AR1712" s="42">
        <f t="shared" si="5708"/>
        <v>0</v>
      </c>
      <c r="AS1712" s="42">
        <f t="shared" si="5708"/>
        <v>0</v>
      </c>
      <c r="AT1712" s="42">
        <f t="shared" si="5708"/>
        <v>0</v>
      </c>
      <c r="AU1712" s="42">
        <f t="shared" si="5696"/>
        <v>24269.547999999999</v>
      </c>
      <c r="AV1712" s="42">
        <f t="shared" si="5697"/>
        <v>-320.10000000000218</v>
      </c>
      <c r="AW1712" s="42">
        <f t="shared" si="5698"/>
        <v>23949.447999999997</v>
      </c>
      <c r="AX1712" s="42">
        <f t="shared" si="5699"/>
        <v>7819.6</v>
      </c>
      <c r="AY1712" s="42">
        <f t="shared" si="5700"/>
        <v>4879.6000000000004</v>
      </c>
      <c r="AZ1712" s="42">
        <f>AZ1713+AZ1715</f>
        <v>0</v>
      </c>
      <c r="BA1712" s="43">
        <f t="shared" si="5701"/>
        <v>99.508030186635523</v>
      </c>
      <c r="BB1712" s="20"/>
    </row>
    <row r="1713" spans="2:54" ht="31.2" x14ac:dyDescent="0.3">
      <c r="B1713" s="38" t="s">
        <v>574</v>
      </c>
      <c r="C1713" s="38" t="s">
        <v>92</v>
      </c>
      <c r="D1713" s="38" t="s">
        <v>94</v>
      </c>
      <c r="E1713" s="39" t="str">
        <f t="shared" si="5692"/>
        <v>0503</v>
      </c>
      <c r="F1713" s="38" t="s">
        <v>536</v>
      </c>
      <c r="G1713" s="39"/>
      <c r="H1713" s="40" t="s">
        <v>537</v>
      </c>
      <c r="I1713" s="18">
        <f t="shared" ref="I1713:S1713" si="5709">I1714</f>
        <v>19980.599999999999</v>
      </c>
      <c r="J1713" s="18">
        <f t="shared" si="5709"/>
        <v>4879.6000000000004</v>
      </c>
      <c r="K1713" s="18">
        <f t="shared" si="5709"/>
        <v>4879.6000000000004</v>
      </c>
      <c r="L1713" s="18">
        <f t="shared" si="5709"/>
        <v>0</v>
      </c>
      <c r="M1713" s="18">
        <f t="shared" si="5709"/>
        <v>0</v>
      </c>
      <c r="N1713" s="18">
        <f t="shared" si="5709"/>
        <v>0</v>
      </c>
      <c r="O1713" s="18">
        <f t="shared" si="5709"/>
        <v>0</v>
      </c>
      <c r="P1713" s="18">
        <f t="shared" si="5709"/>
        <v>968.84799999999996</v>
      </c>
      <c r="Q1713" s="18">
        <f t="shared" si="5709"/>
        <v>0</v>
      </c>
      <c r="R1713" s="18">
        <f t="shared" si="5709"/>
        <v>0</v>
      </c>
      <c r="S1713" s="18">
        <f t="shared" si="5709"/>
        <v>0</v>
      </c>
      <c r="T1713" s="18">
        <f t="shared" si="5688"/>
        <v>20949.447999999997</v>
      </c>
      <c r="U1713" s="18">
        <f t="shared" si="5465"/>
        <v>4879.6000000000004</v>
      </c>
      <c r="V1713" s="18">
        <f t="shared" si="5466"/>
        <v>4879.6000000000004</v>
      </c>
      <c r="W1713" s="18">
        <f t="shared" ref="W1713:AT1713" si="5710">W1714</f>
        <v>0</v>
      </c>
      <c r="X1713" s="18">
        <f t="shared" si="5710"/>
        <v>0</v>
      </c>
      <c r="Y1713" s="18">
        <f t="shared" si="5710"/>
        <v>0</v>
      </c>
      <c r="Z1713" s="18">
        <f t="shared" si="5710"/>
        <v>0</v>
      </c>
      <c r="AA1713" s="18">
        <f t="shared" si="5710"/>
        <v>0</v>
      </c>
      <c r="AB1713" s="18">
        <f t="shared" si="5710"/>
        <v>0</v>
      </c>
      <c r="AC1713" s="18">
        <f t="shared" si="5710"/>
        <v>0</v>
      </c>
      <c r="AD1713" s="18">
        <f t="shared" si="5710"/>
        <v>0</v>
      </c>
      <c r="AE1713" s="18">
        <f t="shared" si="5710"/>
        <v>0</v>
      </c>
      <c r="AF1713" s="41">
        <f t="shared" si="5710"/>
        <v>21269.547999999999</v>
      </c>
      <c r="AG1713" s="41">
        <f t="shared" si="5710"/>
        <v>0</v>
      </c>
      <c r="AH1713" s="41">
        <f t="shared" si="5710"/>
        <v>0</v>
      </c>
      <c r="AI1713" s="41">
        <f t="shared" si="5710"/>
        <v>0</v>
      </c>
      <c r="AJ1713" s="41">
        <f t="shared" si="5710"/>
        <v>0</v>
      </c>
      <c r="AK1713" s="41">
        <f t="shared" si="5710"/>
        <v>0</v>
      </c>
      <c r="AL1713" s="41">
        <f t="shared" si="5710"/>
        <v>21201.320589999999</v>
      </c>
      <c r="AM1713" s="41">
        <f t="shared" si="5710"/>
        <v>0</v>
      </c>
      <c r="AN1713" s="41">
        <f t="shared" si="5710"/>
        <v>0</v>
      </c>
      <c r="AO1713" s="42">
        <f t="shared" si="5710"/>
        <v>3707.5432999999998</v>
      </c>
      <c r="AP1713" s="42">
        <f t="shared" si="5710"/>
        <v>21269.547999999999</v>
      </c>
      <c r="AQ1713" s="42">
        <f t="shared" si="5710"/>
        <v>0</v>
      </c>
      <c r="AR1713" s="42">
        <f t="shared" si="5710"/>
        <v>0</v>
      </c>
      <c r="AS1713" s="42">
        <f t="shared" si="5710"/>
        <v>0</v>
      </c>
      <c r="AT1713" s="42">
        <f t="shared" si="5710"/>
        <v>0</v>
      </c>
      <c r="AU1713" s="42">
        <f t="shared" si="5696"/>
        <v>21269.547999999999</v>
      </c>
      <c r="AV1713" s="42">
        <f t="shared" si="5697"/>
        <v>-320.10000000000218</v>
      </c>
      <c r="AW1713" s="42">
        <f t="shared" si="5698"/>
        <v>20949.447999999997</v>
      </c>
      <c r="AX1713" s="42">
        <f t="shared" si="5699"/>
        <v>4879.6000000000004</v>
      </c>
      <c r="AY1713" s="42">
        <f t="shared" si="5700"/>
        <v>4879.6000000000004</v>
      </c>
      <c r="AZ1713" s="42">
        <f>AZ1714</f>
        <v>0</v>
      </c>
      <c r="BA1713" s="43">
        <f t="shared" si="5701"/>
        <v>99.679224918178804</v>
      </c>
      <c r="BB1713" s="20"/>
    </row>
    <row r="1714" spans="2:54" ht="31.2" x14ac:dyDescent="0.3">
      <c r="B1714" s="38" t="s">
        <v>574</v>
      </c>
      <c r="C1714" s="38" t="s">
        <v>92</v>
      </c>
      <c r="D1714" s="38" t="s">
        <v>94</v>
      </c>
      <c r="E1714" s="39" t="str">
        <f t="shared" si="5692"/>
        <v>0503</v>
      </c>
      <c r="F1714" s="38" t="s">
        <v>536</v>
      </c>
      <c r="G1714" s="38" t="s">
        <v>54</v>
      </c>
      <c r="H1714" s="40" t="s">
        <v>55</v>
      </c>
      <c r="I1714" s="18">
        <v>19980.599999999999</v>
      </c>
      <c r="J1714" s="18">
        <v>4879.6000000000004</v>
      </c>
      <c r="K1714" s="18">
        <v>4879.6000000000004</v>
      </c>
      <c r="L1714" s="18"/>
      <c r="M1714" s="18"/>
      <c r="N1714" s="18"/>
      <c r="O1714" s="18">
        <v>0</v>
      </c>
      <c r="P1714" s="18">
        <v>968.84799999999996</v>
      </c>
      <c r="Q1714" s="18">
        <v>0</v>
      </c>
      <c r="R1714" s="18">
        <v>0</v>
      </c>
      <c r="S1714" s="18"/>
      <c r="T1714" s="18">
        <f t="shared" si="5688"/>
        <v>20949.447999999997</v>
      </c>
      <c r="U1714" s="18">
        <f t="shared" si="5465"/>
        <v>4879.6000000000004</v>
      </c>
      <c r="V1714" s="18">
        <f t="shared" si="5466"/>
        <v>4879.6000000000004</v>
      </c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41">
        <v>21269.547999999999</v>
      </c>
      <c r="AG1714" s="41"/>
      <c r="AH1714" s="41">
        <v>0</v>
      </c>
      <c r="AI1714" s="41">
        <v>0</v>
      </c>
      <c r="AJ1714" s="41">
        <v>0</v>
      </c>
      <c r="AK1714" s="41">
        <v>0</v>
      </c>
      <c r="AL1714" s="41">
        <v>21201.320589999999</v>
      </c>
      <c r="AM1714" s="41">
        <v>0</v>
      </c>
      <c r="AN1714" s="41">
        <v>0</v>
      </c>
      <c r="AO1714" s="14">
        <v>3707.5432999999998</v>
      </c>
      <c r="AP1714" s="42">
        <v>21269.547999999999</v>
      </c>
      <c r="AQ1714" s="42">
        <v>0</v>
      </c>
      <c r="AR1714" s="42">
        <v>0</v>
      </c>
      <c r="AS1714" s="42">
        <v>0</v>
      </c>
      <c r="AT1714" s="42">
        <v>0</v>
      </c>
      <c r="AU1714" s="42">
        <f t="shared" si="5696"/>
        <v>21269.547999999999</v>
      </c>
      <c r="AV1714" s="42">
        <f t="shared" si="5697"/>
        <v>-320.10000000000218</v>
      </c>
      <c r="AW1714" s="42">
        <f t="shared" si="5698"/>
        <v>20949.447999999997</v>
      </c>
      <c r="AX1714" s="42">
        <f t="shared" si="5699"/>
        <v>4879.6000000000004</v>
      </c>
      <c r="AY1714" s="42">
        <f t="shared" si="5700"/>
        <v>4879.6000000000004</v>
      </c>
      <c r="AZ1714" s="42"/>
      <c r="BA1714" s="43">
        <f t="shared" si="5701"/>
        <v>99.679224918178804</v>
      </c>
      <c r="BB1714" s="44"/>
    </row>
    <row r="1715" spans="2:54" ht="31.2" x14ac:dyDescent="0.3">
      <c r="B1715" s="38" t="s">
        <v>574</v>
      </c>
      <c r="C1715" s="38" t="s">
        <v>92</v>
      </c>
      <c r="D1715" s="38" t="s">
        <v>94</v>
      </c>
      <c r="E1715" s="39" t="str">
        <f t="shared" si="5692"/>
        <v>0503</v>
      </c>
      <c r="F1715" s="38" t="s">
        <v>538</v>
      </c>
      <c r="G1715" s="39"/>
      <c r="H1715" s="40" t="s">
        <v>539</v>
      </c>
      <c r="I1715" s="18">
        <f t="shared" ref="I1715:S1715" si="5711">I1717</f>
        <v>3000</v>
      </c>
      <c r="J1715" s="18">
        <f t="shared" si="5711"/>
        <v>2940</v>
      </c>
      <c r="K1715" s="18">
        <f t="shared" si="5711"/>
        <v>0</v>
      </c>
      <c r="L1715" s="18">
        <f t="shared" si="5711"/>
        <v>0</v>
      </c>
      <c r="M1715" s="18">
        <f t="shared" si="5711"/>
        <v>0</v>
      </c>
      <c r="N1715" s="18">
        <f t="shared" si="5711"/>
        <v>0</v>
      </c>
      <c r="O1715" s="18">
        <f t="shared" si="5711"/>
        <v>0</v>
      </c>
      <c r="P1715" s="18">
        <f t="shared" si="5711"/>
        <v>0</v>
      </c>
      <c r="Q1715" s="18">
        <f t="shared" si="5711"/>
        <v>0</v>
      </c>
      <c r="R1715" s="18">
        <f t="shared" si="5711"/>
        <v>0</v>
      </c>
      <c r="S1715" s="18">
        <f t="shared" si="5711"/>
        <v>0</v>
      </c>
      <c r="T1715" s="18">
        <f t="shared" si="5688"/>
        <v>3000</v>
      </c>
      <c r="U1715" s="18">
        <f t="shared" si="5465"/>
        <v>2940</v>
      </c>
      <c r="V1715" s="18">
        <f t="shared" si="5466"/>
        <v>0</v>
      </c>
      <c r="W1715" s="18">
        <f t="shared" ref="W1715:AE1715" si="5712">W1717</f>
        <v>0</v>
      </c>
      <c r="X1715" s="18">
        <f t="shared" si="5712"/>
        <v>0</v>
      </c>
      <c r="Y1715" s="18">
        <f t="shared" si="5712"/>
        <v>0</v>
      </c>
      <c r="Z1715" s="18">
        <f t="shared" si="5712"/>
        <v>0</v>
      </c>
      <c r="AA1715" s="18">
        <f t="shared" si="5712"/>
        <v>0</v>
      </c>
      <c r="AB1715" s="18">
        <f t="shared" si="5712"/>
        <v>0</v>
      </c>
      <c r="AC1715" s="18">
        <f t="shared" si="5712"/>
        <v>0</v>
      </c>
      <c r="AD1715" s="18">
        <f t="shared" si="5712"/>
        <v>0</v>
      </c>
      <c r="AE1715" s="18">
        <f t="shared" si="5712"/>
        <v>0</v>
      </c>
      <c r="AF1715" s="41">
        <f t="shared" ref="AF1715:AN1715" si="5713">AF1717+AF1716</f>
        <v>3000</v>
      </c>
      <c r="AG1715" s="41">
        <f t="shared" si="5713"/>
        <v>0</v>
      </c>
      <c r="AH1715" s="41">
        <f t="shared" si="5713"/>
        <v>0</v>
      </c>
      <c r="AI1715" s="41">
        <f t="shared" si="5713"/>
        <v>0</v>
      </c>
      <c r="AJ1715" s="41">
        <f t="shared" si="5713"/>
        <v>0</v>
      </c>
      <c r="AK1715" s="41">
        <f t="shared" si="5713"/>
        <v>0</v>
      </c>
      <c r="AL1715" s="41">
        <f t="shared" si="5713"/>
        <v>2948.8285599999999</v>
      </c>
      <c r="AM1715" s="41">
        <f t="shared" si="5713"/>
        <v>0</v>
      </c>
      <c r="AN1715" s="41">
        <f t="shared" si="5713"/>
        <v>0</v>
      </c>
      <c r="AO1715" s="42">
        <f t="shared" ref="AO1715:AT1715" si="5714">AO1717</f>
        <v>2649.0682400000001</v>
      </c>
      <c r="AP1715" s="42">
        <f t="shared" si="5714"/>
        <v>3000</v>
      </c>
      <c r="AQ1715" s="42">
        <f t="shared" si="5714"/>
        <v>0</v>
      </c>
      <c r="AR1715" s="42">
        <f t="shared" si="5714"/>
        <v>0</v>
      </c>
      <c r="AS1715" s="42">
        <f t="shared" si="5714"/>
        <v>0</v>
      </c>
      <c r="AT1715" s="42">
        <f t="shared" si="5714"/>
        <v>0</v>
      </c>
      <c r="AU1715" s="42">
        <f t="shared" si="5696"/>
        <v>3000</v>
      </c>
      <c r="AV1715" s="42">
        <f t="shared" si="5697"/>
        <v>0</v>
      </c>
      <c r="AW1715" s="42">
        <f t="shared" si="5698"/>
        <v>3000</v>
      </c>
      <c r="AX1715" s="42">
        <f t="shared" si="5699"/>
        <v>2940</v>
      </c>
      <c r="AY1715" s="42">
        <f t="shared" si="5700"/>
        <v>0</v>
      </c>
      <c r="AZ1715" s="42">
        <f>AZ1717</f>
        <v>0</v>
      </c>
      <c r="BA1715" s="43">
        <f t="shared" si="5701"/>
        <v>98.294285333333335</v>
      </c>
      <c r="BB1715" s="20"/>
    </row>
    <row r="1716" spans="2:54" ht="31.2" x14ac:dyDescent="0.3">
      <c r="B1716" s="38" t="s">
        <v>574</v>
      </c>
      <c r="C1716" s="38" t="s">
        <v>92</v>
      </c>
      <c r="D1716" s="38" t="s">
        <v>94</v>
      </c>
      <c r="E1716" s="39" t="str">
        <f t="shared" si="5692"/>
        <v>0503</v>
      </c>
      <c r="F1716" s="38" t="s">
        <v>538</v>
      </c>
      <c r="G1716" s="38" t="s">
        <v>150</v>
      </c>
      <c r="H1716" s="40" t="s">
        <v>151</v>
      </c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>
        <v>0</v>
      </c>
      <c r="U1716" s="18">
        <v>0</v>
      </c>
      <c r="V1716" s="18">
        <v>0</v>
      </c>
      <c r="W1716" s="18">
        <v>0</v>
      </c>
      <c r="X1716" s="18">
        <v>0</v>
      </c>
      <c r="Y1716" s="18">
        <v>0</v>
      </c>
      <c r="Z1716" s="18">
        <v>0</v>
      </c>
      <c r="AA1716" s="18">
        <v>0</v>
      </c>
      <c r="AB1716" s="18">
        <v>0</v>
      </c>
      <c r="AC1716" s="18">
        <v>0</v>
      </c>
      <c r="AD1716" s="18">
        <v>0</v>
      </c>
      <c r="AE1716" s="18">
        <v>0</v>
      </c>
      <c r="AF1716" s="42">
        <v>299.76031999999998</v>
      </c>
      <c r="AG1716" s="42"/>
      <c r="AH1716" s="42">
        <v>0</v>
      </c>
      <c r="AI1716" s="42">
        <v>0</v>
      </c>
      <c r="AJ1716" s="42">
        <v>0</v>
      </c>
      <c r="AK1716" s="42">
        <v>0</v>
      </c>
      <c r="AL1716" s="42">
        <v>299.76031999999998</v>
      </c>
      <c r="AM1716" s="42">
        <v>0</v>
      </c>
      <c r="AN1716" s="42">
        <v>0</v>
      </c>
      <c r="AO1716" s="14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2"/>
      <c r="AZ1716" s="42"/>
      <c r="BA1716" s="49">
        <f t="shared" si="5701"/>
        <v>100</v>
      </c>
      <c r="BB1716" s="20"/>
    </row>
    <row r="1717" spans="2:54" x14ac:dyDescent="0.3">
      <c r="B1717" s="38" t="s">
        <v>574</v>
      </c>
      <c r="C1717" s="38" t="s">
        <v>92</v>
      </c>
      <c r="D1717" s="38" t="s">
        <v>94</v>
      </c>
      <c r="E1717" s="39" t="str">
        <f t="shared" si="5692"/>
        <v>0503</v>
      </c>
      <c r="F1717" s="38" t="s">
        <v>538</v>
      </c>
      <c r="G1717" s="38" t="s">
        <v>56</v>
      </c>
      <c r="H1717" s="40" t="s">
        <v>57</v>
      </c>
      <c r="I1717" s="18">
        <v>3000</v>
      </c>
      <c r="J1717" s="18">
        <v>2940</v>
      </c>
      <c r="K1717" s="18">
        <v>0</v>
      </c>
      <c r="L1717" s="18"/>
      <c r="M1717" s="18"/>
      <c r="N1717" s="18"/>
      <c r="O1717" s="18">
        <v>0</v>
      </c>
      <c r="P1717" s="18">
        <v>0</v>
      </c>
      <c r="Q1717" s="18">
        <v>0</v>
      </c>
      <c r="R1717" s="18">
        <v>0</v>
      </c>
      <c r="S1717" s="18"/>
      <c r="T1717" s="18">
        <f t="shared" si="5688"/>
        <v>3000</v>
      </c>
      <c r="U1717" s="18">
        <f t="shared" ref="U1717:U1760" si="5715">J1717+M1717</f>
        <v>2940</v>
      </c>
      <c r="V1717" s="18">
        <f t="shared" ref="V1717:V1760" si="5716">K1717+N1717</f>
        <v>0</v>
      </c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41">
        <v>2700.2396800000001</v>
      </c>
      <c r="AG1717" s="41"/>
      <c r="AH1717" s="41">
        <v>0</v>
      </c>
      <c r="AI1717" s="41">
        <v>0</v>
      </c>
      <c r="AJ1717" s="41">
        <v>0</v>
      </c>
      <c r="AK1717" s="41">
        <v>0</v>
      </c>
      <c r="AL1717" s="41">
        <v>2649.0682400000001</v>
      </c>
      <c r="AM1717" s="41">
        <v>0</v>
      </c>
      <c r="AN1717" s="41">
        <v>0</v>
      </c>
      <c r="AO1717" s="14">
        <v>2649.0682400000001</v>
      </c>
      <c r="AP1717" s="42">
        <v>3000</v>
      </c>
      <c r="AQ1717" s="42">
        <v>0</v>
      </c>
      <c r="AR1717" s="42">
        <v>0</v>
      </c>
      <c r="AS1717" s="42">
        <v>0</v>
      </c>
      <c r="AT1717" s="42">
        <v>0</v>
      </c>
      <c r="AU1717" s="42">
        <f t="shared" si="5696"/>
        <v>3000</v>
      </c>
      <c r="AV1717" s="42">
        <f t="shared" si="5697"/>
        <v>0</v>
      </c>
      <c r="AW1717" s="42">
        <f t="shared" si="5698"/>
        <v>3000</v>
      </c>
      <c r="AX1717" s="42">
        <f t="shared" si="5699"/>
        <v>2940</v>
      </c>
      <c r="AY1717" s="42">
        <f t="shared" si="5700"/>
        <v>0</v>
      </c>
      <c r="AZ1717" s="42"/>
      <c r="BA1717" s="43">
        <f t="shared" si="5701"/>
        <v>98.10492970757322</v>
      </c>
      <c r="BB1717" s="44"/>
    </row>
    <row r="1718" spans="2:54" ht="31.2" x14ac:dyDescent="0.3">
      <c r="B1718" s="38" t="s">
        <v>574</v>
      </c>
      <c r="C1718" s="38" t="s">
        <v>92</v>
      </c>
      <c r="D1718" s="38" t="s">
        <v>94</v>
      </c>
      <c r="E1718" s="39" t="str">
        <f t="shared" si="5692"/>
        <v>0503</v>
      </c>
      <c r="F1718" s="38" t="s">
        <v>177</v>
      </c>
      <c r="G1718" s="39"/>
      <c r="H1718" s="40" t="s">
        <v>178</v>
      </c>
      <c r="I1718" s="18">
        <f t="shared" ref="I1718:I1730" si="5717">I1719</f>
        <v>1212</v>
      </c>
      <c r="J1718" s="18">
        <f t="shared" ref="J1718:J1730" si="5718">J1719</f>
        <v>1212</v>
      </c>
      <c r="K1718" s="18">
        <f t="shared" ref="K1718:K1730" si="5719">K1719</f>
        <v>1212</v>
      </c>
      <c r="L1718" s="18">
        <f t="shared" ref="L1718:L1730" si="5720">L1719</f>
        <v>0</v>
      </c>
      <c r="M1718" s="18">
        <f t="shared" ref="M1718:M1730" si="5721">M1719</f>
        <v>0</v>
      </c>
      <c r="N1718" s="18">
        <f t="shared" ref="N1718:N1730" si="5722">N1719</f>
        <v>0</v>
      </c>
      <c r="O1718" s="18">
        <f t="shared" ref="O1718:O1730" si="5723">O1719</f>
        <v>0</v>
      </c>
      <c r="P1718" s="18">
        <f t="shared" ref="P1718:P1730" si="5724">P1719</f>
        <v>0</v>
      </c>
      <c r="Q1718" s="18">
        <f t="shared" ref="Q1718:Q1730" si="5725">Q1719</f>
        <v>0</v>
      </c>
      <c r="R1718" s="18">
        <f t="shared" ref="R1718:R1730" si="5726">R1719</f>
        <v>0</v>
      </c>
      <c r="S1718" s="18">
        <f t="shared" ref="S1718:S1730" si="5727">S1719</f>
        <v>0</v>
      </c>
      <c r="T1718" s="18">
        <f t="shared" si="5688"/>
        <v>1212</v>
      </c>
      <c r="U1718" s="18">
        <f t="shared" si="5715"/>
        <v>1212</v>
      </c>
      <c r="V1718" s="18">
        <f t="shared" si="5716"/>
        <v>1212</v>
      </c>
      <c r="W1718" s="18">
        <f t="shared" ref="W1718:W1730" si="5728">W1719</f>
        <v>0</v>
      </c>
      <c r="X1718" s="18">
        <f t="shared" ref="X1718:X1730" si="5729">X1719</f>
        <v>0</v>
      </c>
      <c r="Y1718" s="18">
        <f t="shared" ref="Y1718:Y1730" si="5730">Y1719</f>
        <v>0</v>
      </c>
      <c r="Z1718" s="18">
        <f t="shared" ref="Z1718:Z1730" si="5731">Z1719</f>
        <v>0</v>
      </c>
      <c r="AA1718" s="18">
        <f t="shared" ref="AA1718:AA1730" si="5732">AA1719</f>
        <v>0</v>
      </c>
      <c r="AB1718" s="18">
        <f t="shared" ref="AB1718:AB1730" si="5733">AB1719</f>
        <v>0</v>
      </c>
      <c r="AC1718" s="18">
        <f t="shared" ref="AC1718:AC1730" si="5734">AC1719</f>
        <v>0</v>
      </c>
      <c r="AD1718" s="18">
        <f t="shared" ref="AD1718:AD1730" si="5735">AD1719</f>
        <v>0</v>
      </c>
      <c r="AE1718" s="18">
        <f t="shared" ref="AE1718:AE1730" si="5736">AE1719</f>
        <v>0</v>
      </c>
      <c r="AF1718" s="41">
        <f t="shared" ref="AF1718:AF1730" si="5737">AF1719</f>
        <v>575</v>
      </c>
      <c r="AG1718" s="41">
        <f t="shared" ref="AG1718:AG1730" si="5738">AG1719</f>
        <v>0</v>
      </c>
      <c r="AH1718" s="41">
        <f t="shared" ref="AH1718:AH1730" si="5739">AH1719</f>
        <v>0</v>
      </c>
      <c r="AI1718" s="41">
        <f t="shared" ref="AI1718:AI1730" si="5740">AI1719</f>
        <v>0</v>
      </c>
      <c r="AJ1718" s="41">
        <f t="shared" ref="AJ1718:AJ1730" si="5741">AJ1719</f>
        <v>0</v>
      </c>
      <c r="AK1718" s="41">
        <f t="shared" ref="AK1718:AK1730" si="5742">AK1719</f>
        <v>0</v>
      </c>
      <c r="AL1718" s="41">
        <f t="shared" ref="AL1718:AL1730" si="5743">AL1719</f>
        <v>575</v>
      </c>
      <c r="AM1718" s="41">
        <f t="shared" ref="AM1718:AM1730" si="5744">AM1719</f>
        <v>0</v>
      </c>
      <c r="AN1718" s="41">
        <f t="shared" ref="AN1718:AN1730" si="5745">AN1719</f>
        <v>0</v>
      </c>
      <c r="AO1718" s="42">
        <f t="shared" ref="AO1718:AO1730" si="5746">AO1719</f>
        <v>409.82997999999998</v>
      </c>
      <c r="AP1718" s="42">
        <f t="shared" ref="AP1718:AP1730" si="5747">AP1719</f>
        <v>1212</v>
      </c>
      <c r="AQ1718" s="42">
        <f t="shared" ref="AQ1718:AQ1730" si="5748">AQ1719</f>
        <v>0</v>
      </c>
      <c r="AR1718" s="42">
        <f t="shared" ref="AR1718:AR1730" si="5749">AR1719</f>
        <v>0</v>
      </c>
      <c r="AS1718" s="42">
        <f t="shared" ref="AS1718:AS1730" si="5750">AS1719</f>
        <v>0</v>
      </c>
      <c r="AT1718" s="42">
        <f t="shared" ref="AT1718:AT1730" si="5751">AT1719</f>
        <v>0</v>
      </c>
      <c r="AU1718" s="42">
        <f t="shared" si="5696"/>
        <v>1212</v>
      </c>
      <c r="AV1718" s="42">
        <f t="shared" si="5697"/>
        <v>0</v>
      </c>
      <c r="AW1718" s="42">
        <f t="shared" si="5698"/>
        <v>1212</v>
      </c>
      <c r="AX1718" s="42">
        <f t="shared" si="5699"/>
        <v>1212</v>
      </c>
      <c r="AY1718" s="42">
        <f t="shared" si="5700"/>
        <v>1212</v>
      </c>
      <c r="AZ1718" s="42">
        <f t="shared" ref="AZ1718:AZ1730" si="5752">AZ1719</f>
        <v>0</v>
      </c>
      <c r="BA1718" s="43">
        <f t="shared" si="5701"/>
        <v>100</v>
      </c>
      <c r="BB1718" s="20"/>
    </row>
    <row r="1719" spans="2:54" x14ac:dyDescent="0.3">
      <c r="B1719" s="38" t="s">
        <v>574</v>
      </c>
      <c r="C1719" s="38" t="s">
        <v>92</v>
      </c>
      <c r="D1719" s="38" t="s">
        <v>94</v>
      </c>
      <c r="E1719" s="39" t="str">
        <f t="shared" si="5692"/>
        <v>0503</v>
      </c>
      <c r="F1719" s="38" t="s">
        <v>179</v>
      </c>
      <c r="G1719" s="39"/>
      <c r="H1719" s="40" t="s">
        <v>49</v>
      </c>
      <c r="I1719" s="18">
        <f t="shared" si="5717"/>
        <v>1212</v>
      </c>
      <c r="J1719" s="18">
        <f t="shared" si="5718"/>
        <v>1212</v>
      </c>
      <c r="K1719" s="18">
        <f t="shared" si="5719"/>
        <v>1212</v>
      </c>
      <c r="L1719" s="18">
        <f t="shared" si="5720"/>
        <v>0</v>
      </c>
      <c r="M1719" s="18">
        <f t="shared" si="5721"/>
        <v>0</v>
      </c>
      <c r="N1719" s="18">
        <f t="shared" si="5722"/>
        <v>0</v>
      </c>
      <c r="O1719" s="18">
        <f t="shared" si="5723"/>
        <v>0</v>
      </c>
      <c r="P1719" s="18">
        <f t="shared" si="5724"/>
        <v>0</v>
      </c>
      <c r="Q1719" s="18">
        <f t="shared" si="5725"/>
        <v>0</v>
      </c>
      <c r="R1719" s="18">
        <f t="shared" si="5726"/>
        <v>0</v>
      </c>
      <c r="S1719" s="18">
        <f t="shared" si="5727"/>
        <v>0</v>
      </c>
      <c r="T1719" s="18">
        <f t="shared" si="5688"/>
        <v>1212</v>
      </c>
      <c r="U1719" s="18">
        <f t="shared" si="5715"/>
        <v>1212</v>
      </c>
      <c r="V1719" s="18">
        <f t="shared" si="5716"/>
        <v>1212</v>
      </c>
      <c r="W1719" s="18">
        <f t="shared" si="5728"/>
        <v>0</v>
      </c>
      <c r="X1719" s="18">
        <f t="shared" si="5729"/>
        <v>0</v>
      </c>
      <c r="Y1719" s="18">
        <f t="shared" si="5730"/>
        <v>0</v>
      </c>
      <c r="Z1719" s="18">
        <f t="shared" si="5731"/>
        <v>0</v>
      </c>
      <c r="AA1719" s="18">
        <f t="shared" si="5732"/>
        <v>0</v>
      </c>
      <c r="AB1719" s="18">
        <f t="shared" si="5733"/>
        <v>0</v>
      </c>
      <c r="AC1719" s="18">
        <f t="shared" si="5734"/>
        <v>0</v>
      </c>
      <c r="AD1719" s="18">
        <f t="shared" si="5735"/>
        <v>0</v>
      </c>
      <c r="AE1719" s="18">
        <f t="shared" si="5736"/>
        <v>0</v>
      </c>
      <c r="AF1719" s="41">
        <f t="shared" si="5737"/>
        <v>575</v>
      </c>
      <c r="AG1719" s="41">
        <f t="shared" si="5738"/>
        <v>0</v>
      </c>
      <c r="AH1719" s="41">
        <f t="shared" si="5739"/>
        <v>0</v>
      </c>
      <c r="AI1719" s="41">
        <f t="shared" si="5740"/>
        <v>0</v>
      </c>
      <c r="AJ1719" s="41">
        <f t="shared" si="5741"/>
        <v>0</v>
      </c>
      <c r="AK1719" s="41">
        <f t="shared" si="5742"/>
        <v>0</v>
      </c>
      <c r="AL1719" s="41">
        <f t="shared" si="5743"/>
        <v>575</v>
      </c>
      <c r="AM1719" s="41">
        <f t="shared" si="5744"/>
        <v>0</v>
      </c>
      <c r="AN1719" s="41">
        <f t="shared" si="5745"/>
        <v>0</v>
      </c>
      <c r="AO1719" s="14">
        <f t="shared" si="5746"/>
        <v>409.82997999999998</v>
      </c>
      <c r="AP1719" s="42">
        <f t="shared" si="5747"/>
        <v>1212</v>
      </c>
      <c r="AQ1719" s="42">
        <f t="shared" si="5748"/>
        <v>0</v>
      </c>
      <c r="AR1719" s="42">
        <f t="shared" si="5749"/>
        <v>0</v>
      </c>
      <c r="AS1719" s="42">
        <f t="shared" si="5750"/>
        <v>0</v>
      </c>
      <c r="AT1719" s="42">
        <f t="shared" si="5751"/>
        <v>0</v>
      </c>
      <c r="AU1719" s="42">
        <f t="shared" si="5696"/>
        <v>1212</v>
      </c>
      <c r="AV1719" s="42">
        <f t="shared" si="5697"/>
        <v>0</v>
      </c>
      <c r="AW1719" s="42">
        <f t="shared" si="5698"/>
        <v>1212</v>
      </c>
      <c r="AX1719" s="42">
        <f t="shared" si="5699"/>
        <v>1212</v>
      </c>
      <c r="AY1719" s="42">
        <f t="shared" si="5700"/>
        <v>1212</v>
      </c>
      <c r="AZ1719" s="42">
        <f t="shared" si="5752"/>
        <v>0</v>
      </c>
      <c r="BA1719" s="43">
        <f t="shared" si="5701"/>
        <v>100</v>
      </c>
      <c r="BB1719" s="20"/>
    </row>
    <row r="1720" spans="2:54" ht="31.2" x14ac:dyDescent="0.3">
      <c r="B1720" s="38" t="s">
        <v>574</v>
      </c>
      <c r="C1720" s="38" t="s">
        <v>92</v>
      </c>
      <c r="D1720" s="38" t="s">
        <v>94</v>
      </c>
      <c r="E1720" s="39" t="str">
        <f t="shared" si="5692"/>
        <v>0503</v>
      </c>
      <c r="F1720" s="38" t="s">
        <v>180</v>
      </c>
      <c r="G1720" s="39"/>
      <c r="H1720" s="40" t="s">
        <v>181</v>
      </c>
      <c r="I1720" s="18">
        <f t="shared" si="5717"/>
        <v>1212</v>
      </c>
      <c r="J1720" s="18">
        <f t="shared" si="5718"/>
        <v>1212</v>
      </c>
      <c r="K1720" s="18">
        <f t="shared" si="5719"/>
        <v>1212</v>
      </c>
      <c r="L1720" s="18">
        <f t="shared" si="5720"/>
        <v>0</v>
      </c>
      <c r="M1720" s="18">
        <f t="shared" si="5721"/>
        <v>0</v>
      </c>
      <c r="N1720" s="18">
        <f t="shared" si="5722"/>
        <v>0</v>
      </c>
      <c r="O1720" s="18">
        <f t="shared" si="5723"/>
        <v>0</v>
      </c>
      <c r="P1720" s="18">
        <f t="shared" si="5724"/>
        <v>0</v>
      </c>
      <c r="Q1720" s="18">
        <f t="shared" si="5725"/>
        <v>0</v>
      </c>
      <c r="R1720" s="18">
        <f t="shared" si="5726"/>
        <v>0</v>
      </c>
      <c r="S1720" s="18">
        <f t="shared" si="5727"/>
        <v>0</v>
      </c>
      <c r="T1720" s="18">
        <f t="shared" si="5688"/>
        <v>1212</v>
      </c>
      <c r="U1720" s="18">
        <f t="shared" si="5715"/>
        <v>1212</v>
      </c>
      <c r="V1720" s="18">
        <f t="shared" si="5716"/>
        <v>1212</v>
      </c>
      <c r="W1720" s="18">
        <f t="shared" si="5728"/>
        <v>0</v>
      </c>
      <c r="X1720" s="18">
        <f t="shared" si="5729"/>
        <v>0</v>
      </c>
      <c r="Y1720" s="18">
        <f t="shared" si="5730"/>
        <v>0</v>
      </c>
      <c r="Z1720" s="18">
        <f t="shared" si="5731"/>
        <v>0</v>
      </c>
      <c r="AA1720" s="18">
        <f t="shared" si="5732"/>
        <v>0</v>
      </c>
      <c r="AB1720" s="18">
        <f t="shared" si="5733"/>
        <v>0</v>
      </c>
      <c r="AC1720" s="18">
        <f t="shared" si="5734"/>
        <v>0</v>
      </c>
      <c r="AD1720" s="18">
        <f t="shared" si="5735"/>
        <v>0</v>
      </c>
      <c r="AE1720" s="18">
        <f t="shared" si="5736"/>
        <v>0</v>
      </c>
      <c r="AF1720" s="41">
        <f t="shared" si="5737"/>
        <v>575</v>
      </c>
      <c r="AG1720" s="41">
        <f t="shared" si="5738"/>
        <v>0</v>
      </c>
      <c r="AH1720" s="41">
        <f t="shared" si="5739"/>
        <v>0</v>
      </c>
      <c r="AI1720" s="41">
        <f t="shared" si="5740"/>
        <v>0</v>
      </c>
      <c r="AJ1720" s="41">
        <f t="shared" si="5741"/>
        <v>0</v>
      </c>
      <c r="AK1720" s="41">
        <f t="shared" si="5742"/>
        <v>0</v>
      </c>
      <c r="AL1720" s="41">
        <f t="shared" si="5743"/>
        <v>575</v>
      </c>
      <c r="AM1720" s="41">
        <f t="shared" si="5744"/>
        <v>0</v>
      </c>
      <c r="AN1720" s="41">
        <f t="shared" si="5745"/>
        <v>0</v>
      </c>
      <c r="AO1720" s="42">
        <f t="shared" si="5746"/>
        <v>409.82997999999998</v>
      </c>
      <c r="AP1720" s="42">
        <f t="shared" si="5747"/>
        <v>1212</v>
      </c>
      <c r="AQ1720" s="42">
        <f t="shared" si="5748"/>
        <v>0</v>
      </c>
      <c r="AR1720" s="42">
        <f t="shared" si="5749"/>
        <v>0</v>
      </c>
      <c r="AS1720" s="42">
        <f t="shared" si="5750"/>
        <v>0</v>
      </c>
      <c r="AT1720" s="42">
        <f t="shared" si="5751"/>
        <v>0</v>
      </c>
      <c r="AU1720" s="42">
        <f t="shared" si="5696"/>
        <v>1212</v>
      </c>
      <c r="AV1720" s="42">
        <f t="shared" si="5697"/>
        <v>0</v>
      </c>
      <c r="AW1720" s="42">
        <f t="shared" si="5698"/>
        <v>1212</v>
      </c>
      <c r="AX1720" s="42">
        <f t="shared" si="5699"/>
        <v>1212</v>
      </c>
      <c r="AY1720" s="42">
        <f t="shared" si="5700"/>
        <v>1212</v>
      </c>
      <c r="AZ1720" s="42">
        <f t="shared" si="5752"/>
        <v>0</v>
      </c>
      <c r="BA1720" s="43">
        <f t="shared" si="5701"/>
        <v>100</v>
      </c>
      <c r="BB1720" s="20"/>
    </row>
    <row r="1721" spans="2:54" ht="31.2" x14ac:dyDescent="0.3">
      <c r="B1721" s="38" t="s">
        <v>574</v>
      </c>
      <c r="C1721" s="38" t="s">
        <v>92</v>
      </c>
      <c r="D1721" s="38" t="s">
        <v>94</v>
      </c>
      <c r="E1721" s="39" t="str">
        <f t="shared" si="5692"/>
        <v>0503</v>
      </c>
      <c r="F1721" s="38" t="s">
        <v>225</v>
      </c>
      <c r="G1721" s="39"/>
      <c r="H1721" s="40" t="s">
        <v>226</v>
      </c>
      <c r="I1721" s="18">
        <f t="shared" si="5717"/>
        <v>1212</v>
      </c>
      <c r="J1721" s="18">
        <f t="shared" si="5718"/>
        <v>1212</v>
      </c>
      <c r="K1721" s="18">
        <f t="shared" si="5719"/>
        <v>1212</v>
      </c>
      <c r="L1721" s="18">
        <f t="shared" si="5720"/>
        <v>0</v>
      </c>
      <c r="M1721" s="18">
        <f t="shared" si="5721"/>
        <v>0</v>
      </c>
      <c r="N1721" s="18">
        <f t="shared" si="5722"/>
        <v>0</v>
      </c>
      <c r="O1721" s="18">
        <f t="shared" si="5723"/>
        <v>0</v>
      </c>
      <c r="P1721" s="18">
        <f t="shared" si="5724"/>
        <v>0</v>
      </c>
      <c r="Q1721" s="18">
        <f t="shared" si="5725"/>
        <v>0</v>
      </c>
      <c r="R1721" s="18">
        <f t="shared" si="5726"/>
        <v>0</v>
      </c>
      <c r="S1721" s="18">
        <f t="shared" si="5727"/>
        <v>0</v>
      </c>
      <c r="T1721" s="18">
        <f t="shared" si="5688"/>
        <v>1212</v>
      </c>
      <c r="U1721" s="18">
        <f t="shared" si="5715"/>
        <v>1212</v>
      </c>
      <c r="V1721" s="18">
        <f t="shared" si="5716"/>
        <v>1212</v>
      </c>
      <c r="W1721" s="18">
        <f t="shared" si="5728"/>
        <v>0</v>
      </c>
      <c r="X1721" s="18">
        <f t="shared" si="5729"/>
        <v>0</v>
      </c>
      <c r="Y1721" s="18">
        <f t="shared" si="5730"/>
        <v>0</v>
      </c>
      <c r="Z1721" s="18">
        <f t="shared" si="5731"/>
        <v>0</v>
      </c>
      <c r="AA1721" s="18">
        <f t="shared" si="5732"/>
        <v>0</v>
      </c>
      <c r="AB1721" s="18">
        <f t="shared" si="5733"/>
        <v>0</v>
      </c>
      <c r="AC1721" s="18">
        <f t="shared" si="5734"/>
        <v>0</v>
      </c>
      <c r="AD1721" s="18">
        <f t="shared" si="5735"/>
        <v>0</v>
      </c>
      <c r="AE1721" s="18">
        <f t="shared" si="5736"/>
        <v>0</v>
      </c>
      <c r="AF1721" s="41">
        <f t="shared" si="5737"/>
        <v>575</v>
      </c>
      <c r="AG1721" s="41">
        <f t="shared" si="5738"/>
        <v>0</v>
      </c>
      <c r="AH1721" s="41">
        <f t="shared" si="5739"/>
        <v>0</v>
      </c>
      <c r="AI1721" s="41">
        <f t="shared" si="5740"/>
        <v>0</v>
      </c>
      <c r="AJ1721" s="41">
        <f t="shared" si="5741"/>
        <v>0</v>
      </c>
      <c r="AK1721" s="41">
        <f t="shared" si="5742"/>
        <v>0</v>
      </c>
      <c r="AL1721" s="41">
        <f t="shared" si="5743"/>
        <v>575</v>
      </c>
      <c r="AM1721" s="41">
        <f t="shared" si="5744"/>
        <v>0</v>
      </c>
      <c r="AN1721" s="41">
        <f t="shared" si="5745"/>
        <v>0</v>
      </c>
      <c r="AO1721" s="14">
        <f t="shared" si="5746"/>
        <v>409.82997999999998</v>
      </c>
      <c r="AP1721" s="42">
        <f t="shared" si="5747"/>
        <v>1212</v>
      </c>
      <c r="AQ1721" s="42">
        <f t="shared" si="5748"/>
        <v>0</v>
      </c>
      <c r="AR1721" s="42">
        <f t="shared" si="5749"/>
        <v>0</v>
      </c>
      <c r="AS1721" s="42">
        <f t="shared" si="5750"/>
        <v>0</v>
      </c>
      <c r="AT1721" s="42">
        <f t="shared" si="5751"/>
        <v>0</v>
      </c>
      <c r="AU1721" s="42">
        <f t="shared" si="5696"/>
        <v>1212</v>
      </c>
      <c r="AV1721" s="42">
        <f t="shared" si="5697"/>
        <v>0</v>
      </c>
      <c r="AW1721" s="42">
        <f t="shared" si="5698"/>
        <v>1212</v>
      </c>
      <c r="AX1721" s="42">
        <f t="shared" si="5699"/>
        <v>1212</v>
      </c>
      <c r="AY1721" s="42">
        <f t="shared" si="5700"/>
        <v>1212</v>
      </c>
      <c r="AZ1721" s="42">
        <f t="shared" si="5752"/>
        <v>0</v>
      </c>
      <c r="BA1721" s="43">
        <f t="shared" si="5701"/>
        <v>100</v>
      </c>
      <c r="BB1721" s="20"/>
    </row>
    <row r="1722" spans="2:54" ht="31.2" x14ac:dyDescent="0.3">
      <c r="B1722" s="38" t="s">
        <v>574</v>
      </c>
      <c r="C1722" s="38" t="s">
        <v>92</v>
      </c>
      <c r="D1722" s="38" t="s">
        <v>94</v>
      </c>
      <c r="E1722" s="39" t="str">
        <f t="shared" si="5692"/>
        <v>0503</v>
      </c>
      <c r="F1722" s="38" t="s">
        <v>225</v>
      </c>
      <c r="G1722" s="38" t="s">
        <v>54</v>
      </c>
      <c r="H1722" s="40" t="s">
        <v>55</v>
      </c>
      <c r="I1722" s="18">
        <v>1212</v>
      </c>
      <c r="J1722" s="18">
        <v>1212</v>
      </c>
      <c r="K1722" s="18">
        <v>1212</v>
      </c>
      <c r="L1722" s="18"/>
      <c r="M1722" s="18"/>
      <c r="N1722" s="18"/>
      <c r="O1722" s="18">
        <v>0</v>
      </c>
      <c r="P1722" s="18">
        <v>0</v>
      </c>
      <c r="Q1722" s="18">
        <v>0</v>
      </c>
      <c r="R1722" s="18">
        <v>0</v>
      </c>
      <c r="S1722" s="18"/>
      <c r="T1722" s="18">
        <f t="shared" si="5688"/>
        <v>1212</v>
      </c>
      <c r="U1722" s="18">
        <f t="shared" si="5715"/>
        <v>1212</v>
      </c>
      <c r="V1722" s="18">
        <f t="shared" si="5716"/>
        <v>1212</v>
      </c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41">
        <v>575</v>
      </c>
      <c r="AG1722" s="41"/>
      <c r="AH1722" s="41">
        <v>0</v>
      </c>
      <c r="AI1722" s="41">
        <v>0</v>
      </c>
      <c r="AJ1722" s="41">
        <v>0</v>
      </c>
      <c r="AK1722" s="41">
        <v>0</v>
      </c>
      <c r="AL1722" s="41">
        <v>575</v>
      </c>
      <c r="AM1722" s="41">
        <v>0</v>
      </c>
      <c r="AN1722" s="41">
        <v>0</v>
      </c>
      <c r="AO1722" s="42">
        <v>409.82997999999998</v>
      </c>
      <c r="AP1722" s="42">
        <v>1212</v>
      </c>
      <c r="AQ1722" s="42">
        <v>0</v>
      </c>
      <c r="AR1722" s="42">
        <v>0</v>
      </c>
      <c r="AS1722" s="42">
        <v>0</v>
      </c>
      <c r="AT1722" s="42">
        <v>0</v>
      </c>
      <c r="AU1722" s="42">
        <f t="shared" si="5696"/>
        <v>1212</v>
      </c>
      <c r="AV1722" s="42">
        <f t="shared" si="5697"/>
        <v>0</v>
      </c>
      <c r="AW1722" s="42">
        <f t="shared" si="5698"/>
        <v>1212</v>
      </c>
      <c r="AX1722" s="42">
        <f t="shared" si="5699"/>
        <v>1212</v>
      </c>
      <c r="AY1722" s="42">
        <f t="shared" si="5700"/>
        <v>1212</v>
      </c>
      <c r="AZ1722" s="42"/>
      <c r="BA1722" s="43">
        <f t="shared" si="5701"/>
        <v>100</v>
      </c>
      <c r="BB1722" s="44"/>
    </row>
    <row r="1723" spans="2:54" s="21" customFormat="1" x14ac:dyDescent="0.3">
      <c r="B1723" s="22" t="s">
        <v>574</v>
      </c>
      <c r="C1723" s="22" t="s">
        <v>118</v>
      </c>
      <c r="D1723" s="22"/>
      <c r="E1723" s="23" t="str">
        <f t="shared" si="5692"/>
        <v>06</v>
      </c>
      <c r="F1723" s="22"/>
      <c r="G1723" s="23"/>
      <c r="H1723" s="24" t="s">
        <v>229</v>
      </c>
      <c r="I1723" s="25">
        <f t="shared" si="5717"/>
        <v>172.6</v>
      </c>
      <c r="J1723" s="25">
        <f t="shared" si="5718"/>
        <v>172.6</v>
      </c>
      <c r="K1723" s="25">
        <f t="shared" si="5719"/>
        <v>172.6</v>
      </c>
      <c r="L1723" s="25">
        <f t="shared" si="5720"/>
        <v>0</v>
      </c>
      <c r="M1723" s="25">
        <f t="shared" si="5721"/>
        <v>0</v>
      </c>
      <c r="N1723" s="25">
        <f t="shared" si="5722"/>
        <v>0</v>
      </c>
      <c r="O1723" s="25">
        <f t="shared" si="5723"/>
        <v>0</v>
      </c>
      <c r="P1723" s="25">
        <f t="shared" si="5724"/>
        <v>172.6</v>
      </c>
      <c r="Q1723" s="25">
        <f t="shared" si="5725"/>
        <v>0</v>
      </c>
      <c r="R1723" s="25">
        <f t="shared" si="5726"/>
        <v>0</v>
      </c>
      <c r="S1723" s="25">
        <f t="shared" si="5727"/>
        <v>0</v>
      </c>
      <c r="T1723" s="25">
        <f t="shared" si="5688"/>
        <v>345.2</v>
      </c>
      <c r="U1723" s="25">
        <f t="shared" si="5715"/>
        <v>172.6</v>
      </c>
      <c r="V1723" s="25">
        <f t="shared" si="5716"/>
        <v>172.6</v>
      </c>
      <c r="W1723" s="25">
        <f t="shared" si="5728"/>
        <v>0</v>
      </c>
      <c r="X1723" s="25">
        <f t="shared" si="5729"/>
        <v>0</v>
      </c>
      <c r="Y1723" s="25">
        <f t="shared" si="5730"/>
        <v>0</v>
      </c>
      <c r="Z1723" s="25">
        <f t="shared" si="5731"/>
        <v>0</v>
      </c>
      <c r="AA1723" s="25">
        <f t="shared" si="5732"/>
        <v>0</v>
      </c>
      <c r="AB1723" s="25">
        <f t="shared" si="5733"/>
        <v>0</v>
      </c>
      <c r="AC1723" s="25">
        <f t="shared" si="5734"/>
        <v>0</v>
      </c>
      <c r="AD1723" s="25">
        <f t="shared" si="5735"/>
        <v>0</v>
      </c>
      <c r="AE1723" s="25">
        <f t="shared" si="5736"/>
        <v>0</v>
      </c>
      <c r="AF1723" s="26">
        <f t="shared" si="5737"/>
        <v>345.2</v>
      </c>
      <c r="AG1723" s="26">
        <f t="shared" si="5738"/>
        <v>0</v>
      </c>
      <c r="AH1723" s="26">
        <f t="shared" si="5739"/>
        <v>0</v>
      </c>
      <c r="AI1723" s="26">
        <f t="shared" si="5740"/>
        <v>0</v>
      </c>
      <c r="AJ1723" s="26">
        <f t="shared" si="5741"/>
        <v>0</v>
      </c>
      <c r="AK1723" s="26">
        <f t="shared" si="5742"/>
        <v>0</v>
      </c>
      <c r="AL1723" s="26">
        <f t="shared" si="5743"/>
        <v>345.19997999999998</v>
      </c>
      <c r="AM1723" s="26">
        <f t="shared" si="5744"/>
        <v>0</v>
      </c>
      <c r="AN1723" s="26">
        <f t="shared" si="5745"/>
        <v>0</v>
      </c>
      <c r="AO1723" s="45">
        <f t="shared" si="5746"/>
        <v>169.76262</v>
      </c>
      <c r="AP1723" s="27">
        <f t="shared" si="5747"/>
        <v>345.2</v>
      </c>
      <c r="AQ1723" s="27">
        <f t="shared" si="5748"/>
        <v>0</v>
      </c>
      <c r="AR1723" s="27">
        <f t="shared" si="5749"/>
        <v>0</v>
      </c>
      <c r="AS1723" s="27">
        <f t="shared" si="5750"/>
        <v>0</v>
      </c>
      <c r="AT1723" s="27">
        <f t="shared" si="5751"/>
        <v>0</v>
      </c>
      <c r="AU1723" s="27">
        <f t="shared" si="5696"/>
        <v>345.2</v>
      </c>
      <c r="AV1723" s="27">
        <f t="shared" si="5697"/>
        <v>0</v>
      </c>
      <c r="AW1723" s="27">
        <f t="shared" si="5698"/>
        <v>345.2</v>
      </c>
      <c r="AX1723" s="27">
        <f t="shared" si="5699"/>
        <v>172.6</v>
      </c>
      <c r="AY1723" s="27">
        <f t="shared" si="5700"/>
        <v>172.6</v>
      </c>
      <c r="AZ1723" s="27">
        <f t="shared" si="5752"/>
        <v>0</v>
      </c>
      <c r="BA1723" s="28">
        <f t="shared" si="5701"/>
        <v>99.999994206257242</v>
      </c>
      <c r="BB1723" s="20"/>
    </row>
    <row r="1724" spans="2:54" s="30" customFormat="1" ht="31.2" x14ac:dyDescent="0.3">
      <c r="B1724" s="31" t="s">
        <v>574</v>
      </c>
      <c r="C1724" s="31" t="s">
        <v>118</v>
      </c>
      <c r="D1724" s="31" t="s">
        <v>94</v>
      </c>
      <c r="E1724" s="29" t="str">
        <f t="shared" si="5692"/>
        <v>0603</v>
      </c>
      <c r="F1724" s="31"/>
      <c r="G1724" s="29"/>
      <c r="H1724" s="32" t="s">
        <v>230</v>
      </c>
      <c r="I1724" s="33">
        <f t="shared" si="5717"/>
        <v>172.6</v>
      </c>
      <c r="J1724" s="33">
        <f t="shared" si="5718"/>
        <v>172.6</v>
      </c>
      <c r="K1724" s="33">
        <f t="shared" si="5719"/>
        <v>172.6</v>
      </c>
      <c r="L1724" s="33">
        <f t="shared" si="5720"/>
        <v>0</v>
      </c>
      <c r="M1724" s="33">
        <f t="shared" si="5721"/>
        <v>0</v>
      </c>
      <c r="N1724" s="33">
        <f t="shared" si="5722"/>
        <v>0</v>
      </c>
      <c r="O1724" s="33">
        <f t="shared" si="5723"/>
        <v>0</v>
      </c>
      <c r="P1724" s="33">
        <f t="shared" si="5724"/>
        <v>172.6</v>
      </c>
      <c r="Q1724" s="33">
        <f t="shared" si="5725"/>
        <v>0</v>
      </c>
      <c r="R1724" s="33">
        <f t="shared" si="5726"/>
        <v>0</v>
      </c>
      <c r="S1724" s="33">
        <f t="shared" si="5727"/>
        <v>0</v>
      </c>
      <c r="T1724" s="33">
        <f t="shared" si="5688"/>
        <v>345.2</v>
      </c>
      <c r="U1724" s="33">
        <f t="shared" si="5715"/>
        <v>172.6</v>
      </c>
      <c r="V1724" s="33">
        <f t="shared" si="5716"/>
        <v>172.6</v>
      </c>
      <c r="W1724" s="33">
        <f t="shared" si="5728"/>
        <v>0</v>
      </c>
      <c r="X1724" s="33">
        <f t="shared" si="5729"/>
        <v>0</v>
      </c>
      <c r="Y1724" s="33">
        <f t="shared" si="5730"/>
        <v>0</v>
      </c>
      <c r="Z1724" s="33">
        <f t="shared" si="5731"/>
        <v>0</v>
      </c>
      <c r="AA1724" s="33">
        <f t="shared" si="5732"/>
        <v>0</v>
      </c>
      <c r="AB1724" s="33">
        <f t="shared" si="5733"/>
        <v>0</v>
      </c>
      <c r="AC1724" s="33">
        <f t="shared" si="5734"/>
        <v>0</v>
      </c>
      <c r="AD1724" s="33">
        <f t="shared" si="5735"/>
        <v>0</v>
      </c>
      <c r="AE1724" s="33">
        <f t="shared" si="5736"/>
        <v>0</v>
      </c>
      <c r="AF1724" s="34">
        <f t="shared" si="5737"/>
        <v>345.2</v>
      </c>
      <c r="AG1724" s="34">
        <f t="shared" si="5738"/>
        <v>0</v>
      </c>
      <c r="AH1724" s="34">
        <f t="shared" si="5739"/>
        <v>0</v>
      </c>
      <c r="AI1724" s="34">
        <f t="shared" si="5740"/>
        <v>0</v>
      </c>
      <c r="AJ1724" s="34">
        <f t="shared" si="5741"/>
        <v>0</v>
      </c>
      <c r="AK1724" s="34">
        <f t="shared" si="5742"/>
        <v>0</v>
      </c>
      <c r="AL1724" s="34">
        <f t="shared" si="5743"/>
        <v>345.19997999999998</v>
      </c>
      <c r="AM1724" s="34">
        <f t="shared" si="5744"/>
        <v>0</v>
      </c>
      <c r="AN1724" s="34">
        <f t="shared" si="5745"/>
        <v>0</v>
      </c>
      <c r="AO1724" s="36">
        <f t="shared" si="5746"/>
        <v>169.76262</v>
      </c>
      <c r="AP1724" s="36">
        <f t="shared" si="5747"/>
        <v>345.2</v>
      </c>
      <c r="AQ1724" s="36">
        <f t="shared" si="5748"/>
        <v>0</v>
      </c>
      <c r="AR1724" s="36">
        <f t="shared" si="5749"/>
        <v>0</v>
      </c>
      <c r="AS1724" s="36">
        <f t="shared" si="5750"/>
        <v>0</v>
      </c>
      <c r="AT1724" s="36">
        <f t="shared" si="5751"/>
        <v>0</v>
      </c>
      <c r="AU1724" s="36">
        <f t="shared" si="5696"/>
        <v>345.2</v>
      </c>
      <c r="AV1724" s="36">
        <f t="shared" si="5697"/>
        <v>0</v>
      </c>
      <c r="AW1724" s="36">
        <f t="shared" si="5698"/>
        <v>345.2</v>
      </c>
      <c r="AX1724" s="36">
        <f t="shared" si="5699"/>
        <v>172.6</v>
      </c>
      <c r="AY1724" s="36">
        <f t="shared" si="5700"/>
        <v>172.6</v>
      </c>
      <c r="AZ1724" s="36">
        <f t="shared" si="5752"/>
        <v>0</v>
      </c>
      <c r="BA1724" s="37">
        <f t="shared" si="5701"/>
        <v>99.999994206257242</v>
      </c>
      <c r="BB1724" s="20"/>
    </row>
    <row r="1725" spans="2:54" ht="31.2" x14ac:dyDescent="0.3">
      <c r="B1725" s="38" t="s">
        <v>574</v>
      </c>
      <c r="C1725" s="38" t="s">
        <v>118</v>
      </c>
      <c r="D1725" s="38" t="s">
        <v>94</v>
      </c>
      <c r="E1725" s="39" t="str">
        <f t="shared" si="5692"/>
        <v>0603</v>
      </c>
      <c r="F1725" s="38" t="s">
        <v>177</v>
      </c>
      <c r="G1725" s="39"/>
      <c r="H1725" s="40" t="s">
        <v>178</v>
      </c>
      <c r="I1725" s="18">
        <f t="shared" si="5717"/>
        <v>172.6</v>
      </c>
      <c r="J1725" s="18">
        <f t="shared" si="5718"/>
        <v>172.6</v>
      </c>
      <c r="K1725" s="18">
        <f t="shared" si="5719"/>
        <v>172.6</v>
      </c>
      <c r="L1725" s="18">
        <f t="shared" si="5720"/>
        <v>0</v>
      </c>
      <c r="M1725" s="18">
        <f t="shared" si="5721"/>
        <v>0</v>
      </c>
      <c r="N1725" s="18">
        <f t="shared" si="5722"/>
        <v>0</v>
      </c>
      <c r="O1725" s="18">
        <f t="shared" si="5723"/>
        <v>0</v>
      </c>
      <c r="P1725" s="18">
        <f t="shared" si="5724"/>
        <v>172.6</v>
      </c>
      <c r="Q1725" s="18">
        <f t="shared" si="5725"/>
        <v>0</v>
      </c>
      <c r="R1725" s="18">
        <f t="shared" si="5726"/>
        <v>0</v>
      </c>
      <c r="S1725" s="18">
        <f t="shared" si="5727"/>
        <v>0</v>
      </c>
      <c r="T1725" s="18">
        <f t="shared" si="5688"/>
        <v>345.2</v>
      </c>
      <c r="U1725" s="18">
        <f t="shared" si="5715"/>
        <v>172.6</v>
      </c>
      <c r="V1725" s="18">
        <f t="shared" si="5716"/>
        <v>172.6</v>
      </c>
      <c r="W1725" s="18">
        <f t="shared" si="5728"/>
        <v>0</v>
      </c>
      <c r="X1725" s="18">
        <f t="shared" si="5729"/>
        <v>0</v>
      </c>
      <c r="Y1725" s="18">
        <f t="shared" si="5730"/>
        <v>0</v>
      </c>
      <c r="Z1725" s="18">
        <f t="shared" si="5731"/>
        <v>0</v>
      </c>
      <c r="AA1725" s="18">
        <f t="shared" si="5732"/>
        <v>0</v>
      </c>
      <c r="AB1725" s="18">
        <f t="shared" si="5733"/>
        <v>0</v>
      </c>
      <c r="AC1725" s="18">
        <f t="shared" si="5734"/>
        <v>0</v>
      </c>
      <c r="AD1725" s="18">
        <f t="shared" si="5735"/>
        <v>0</v>
      </c>
      <c r="AE1725" s="18">
        <f t="shared" si="5736"/>
        <v>0</v>
      </c>
      <c r="AF1725" s="41">
        <f t="shared" si="5737"/>
        <v>345.2</v>
      </c>
      <c r="AG1725" s="41">
        <f t="shared" si="5738"/>
        <v>0</v>
      </c>
      <c r="AH1725" s="41">
        <f t="shared" si="5739"/>
        <v>0</v>
      </c>
      <c r="AI1725" s="41">
        <f t="shared" si="5740"/>
        <v>0</v>
      </c>
      <c r="AJ1725" s="41">
        <f t="shared" si="5741"/>
        <v>0</v>
      </c>
      <c r="AK1725" s="41">
        <f t="shared" si="5742"/>
        <v>0</v>
      </c>
      <c r="AL1725" s="41">
        <f t="shared" si="5743"/>
        <v>345.19997999999998</v>
      </c>
      <c r="AM1725" s="41">
        <f t="shared" si="5744"/>
        <v>0</v>
      </c>
      <c r="AN1725" s="41">
        <f t="shared" si="5745"/>
        <v>0</v>
      </c>
      <c r="AO1725" s="14">
        <f t="shared" si="5746"/>
        <v>169.76262</v>
      </c>
      <c r="AP1725" s="42">
        <f t="shared" si="5747"/>
        <v>345.2</v>
      </c>
      <c r="AQ1725" s="42">
        <f t="shared" si="5748"/>
        <v>0</v>
      </c>
      <c r="AR1725" s="42">
        <f t="shared" si="5749"/>
        <v>0</v>
      </c>
      <c r="AS1725" s="42">
        <f t="shared" si="5750"/>
        <v>0</v>
      </c>
      <c r="AT1725" s="42">
        <f t="shared" si="5751"/>
        <v>0</v>
      </c>
      <c r="AU1725" s="42">
        <f t="shared" si="5696"/>
        <v>345.2</v>
      </c>
      <c r="AV1725" s="42">
        <f t="shared" si="5697"/>
        <v>0</v>
      </c>
      <c r="AW1725" s="42">
        <f t="shared" si="5698"/>
        <v>345.2</v>
      </c>
      <c r="AX1725" s="42">
        <f t="shared" si="5699"/>
        <v>172.6</v>
      </c>
      <c r="AY1725" s="42">
        <f t="shared" si="5700"/>
        <v>172.6</v>
      </c>
      <c r="AZ1725" s="42">
        <f t="shared" si="5752"/>
        <v>0</v>
      </c>
      <c r="BA1725" s="43">
        <f t="shared" si="5701"/>
        <v>99.999994206257242</v>
      </c>
      <c r="BB1725" s="20"/>
    </row>
    <row r="1726" spans="2:54" x14ac:dyDescent="0.3">
      <c r="B1726" s="38" t="s">
        <v>574</v>
      </c>
      <c r="C1726" s="38" t="s">
        <v>118</v>
      </c>
      <c r="D1726" s="38" t="s">
        <v>94</v>
      </c>
      <c r="E1726" s="39" t="str">
        <f t="shared" si="5692"/>
        <v>0603</v>
      </c>
      <c r="F1726" s="38" t="s">
        <v>179</v>
      </c>
      <c r="G1726" s="39"/>
      <c r="H1726" s="40" t="s">
        <v>49</v>
      </c>
      <c r="I1726" s="18">
        <f t="shared" si="5717"/>
        <v>172.6</v>
      </c>
      <c r="J1726" s="18">
        <f t="shared" si="5718"/>
        <v>172.6</v>
      </c>
      <c r="K1726" s="18">
        <f t="shared" si="5719"/>
        <v>172.6</v>
      </c>
      <c r="L1726" s="18">
        <f t="shared" si="5720"/>
        <v>0</v>
      </c>
      <c r="M1726" s="18">
        <f t="shared" si="5721"/>
        <v>0</v>
      </c>
      <c r="N1726" s="18">
        <f t="shared" si="5722"/>
        <v>0</v>
      </c>
      <c r="O1726" s="18">
        <f t="shared" si="5723"/>
        <v>0</v>
      </c>
      <c r="P1726" s="18">
        <f t="shared" si="5724"/>
        <v>172.6</v>
      </c>
      <c r="Q1726" s="18">
        <f t="shared" si="5725"/>
        <v>0</v>
      </c>
      <c r="R1726" s="18">
        <f t="shared" si="5726"/>
        <v>0</v>
      </c>
      <c r="S1726" s="18">
        <f t="shared" si="5727"/>
        <v>0</v>
      </c>
      <c r="T1726" s="18">
        <f t="shared" si="5688"/>
        <v>345.2</v>
      </c>
      <c r="U1726" s="18">
        <f t="shared" si="5715"/>
        <v>172.6</v>
      </c>
      <c r="V1726" s="18">
        <f t="shared" si="5716"/>
        <v>172.6</v>
      </c>
      <c r="W1726" s="18">
        <f t="shared" si="5728"/>
        <v>0</v>
      </c>
      <c r="X1726" s="18">
        <f t="shared" si="5729"/>
        <v>0</v>
      </c>
      <c r="Y1726" s="18">
        <f t="shared" si="5730"/>
        <v>0</v>
      </c>
      <c r="Z1726" s="18">
        <f t="shared" si="5731"/>
        <v>0</v>
      </c>
      <c r="AA1726" s="18">
        <f t="shared" si="5732"/>
        <v>0</v>
      </c>
      <c r="AB1726" s="18">
        <f t="shared" si="5733"/>
        <v>0</v>
      </c>
      <c r="AC1726" s="18">
        <f t="shared" si="5734"/>
        <v>0</v>
      </c>
      <c r="AD1726" s="18">
        <f t="shared" si="5735"/>
        <v>0</v>
      </c>
      <c r="AE1726" s="18">
        <f t="shared" si="5736"/>
        <v>0</v>
      </c>
      <c r="AF1726" s="41">
        <f t="shared" si="5737"/>
        <v>345.2</v>
      </c>
      <c r="AG1726" s="41">
        <f t="shared" si="5738"/>
        <v>0</v>
      </c>
      <c r="AH1726" s="41">
        <f t="shared" si="5739"/>
        <v>0</v>
      </c>
      <c r="AI1726" s="41">
        <f t="shared" si="5740"/>
        <v>0</v>
      </c>
      <c r="AJ1726" s="41">
        <f t="shared" si="5741"/>
        <v>0</v>
      </c>
      <c r="AK1726" s="41">
        <f t="shared" si="5742"/>
        <v>0</v>
      </c>
      <c r="AL1726" s="41">
        <f t="shared" si="5743"/>
        <v>345.19997999999998</v>
      </c>
      <c r="AM1726" s="41">
        <f t="shared" si="5744"/>
        <v>0</v>
      </c>
      <c r="AN1726" s="41">
        <f t="shared" si="5745"/>
        <v>0</v>
      </c>
      <c r="AO1726" s="42">
        <f t="shared" si="5746"/>
        <v>169.76262</v>
      </c>
      <c r="AP1726" s="42">
        <f t="shared" si="5747"/>
        <v>345.2</v>
      </c>
      <c r="AQ1726" s="42">
        <f t="shared" si="5748"/>
        <v>0</v>
      </c>
      <c r="AR1726" s="42">
        <f t="shared" si="5749"/>
        <v>0</v>
      </c>
      <c r="AS1726" s="42">
        <f t="shared" si="5750"/>
        <v>0</v>
      </c>
      <c r="AT1726" s="42">
        <f t="shared" si="5751"/>
        <v>0</v>
      </c>
      <c r="AU1726" s="42">
        <f t="shared" si="5696"/>
        <v>345.2</v>
      </c>
      <c r="AV1726" s="42">
        <f t="shared" si="5697"/>
        <v>0</v>
      </c>
      <c r="AW1726" s="42">
        <f t="shared" si="5698"/>
        <v>345.2</v>
      </c>
      <c r="AX1726" s="42">
        <f t="shared" si="5699"/>
        <v>172.6</v>
      </c>
      <c r="AY1726" s="42">
        <f t="shared" si="5700"/>
        <v>172.6</v>
      </c>
      <c r="AZ1726" s="42">
        <f t="shared" si="5752"/>
        <v>0</v>
      </c>
      <c r="BA1726" s="43">
        <f t="shared" si="5701"/>
        <v>99.999994206257242</v>
      </c>
      <c r="BB1726" s="20"/>
    </row>
    <row r="1727" spans="2:54" ht="46.8" x14ac:dyDescent="0.3">
      <c r="B1727" s="38" t="s">
        <v>574</v>
      </c>
      <c r="C1727" s="38" t="s">
        <v>118</v>
      </c>
      <c r="D1727" s="38" t="s">
        <v>94</v>
      </c>
      <c r="E1727" s="39" t="str">
        <f t="shared" si="5692"/>
        <v>0603</v>
      </c>
      <c r="F1727" s="38" t="s">
        <v>215</v>
      </c>
      <c r="G1727" s="39"/>
      <c r="H1727" s="40" t="s">
        <v>216</v>
      </c>
      <c r="I1727" s="18">
        <f t="shared" si="5717"/>
        <v>172.6</v>
      </c>
      <c r="J1727" s="18">
        <f t="shared" si="5718"/>
        <v>172.6</v>
      </c>
      <c r="K1727" s="18">
        <f t="shared" si="5719"/>
        <v>172.6</v>
      </c>
      <c r="L1727" s="18">
        <f t="shared" si="5720"/>
        <v>0</v>
      </c>
      <c r="M1727" s="18">
        <f t="shared" si="5721"/>
        <v>0</v>
      </c>
      <c r="N1727" s="18">
        <f t="shared" si="5722"/>
        <v>0</v>
      </c>
      <c r="O1727" s="18">
        <f t="shared" si="5723"/>
        <v>0</v>
      </c>
      <c r="P1727" s="18">
        <f t="shared" si="5724"/>
        <v>172.6</v>
      </c>
      <c r="Q1727" s="18">
        <f t="shared" si="5725"/>
        <v>0</v>
      </c>
      <c r="R1727" s="18">
        <f t="shared" si="5726"/>
        <v>0</v>
      </c>
      <c r="S1727" s="18">
        <f t="shared" si="5727"/>
        <v>0</v>
      </c>
      <c r="T1727" s="18">
        <f t="shared" si="5688"/>
        <v>345.2</v>
      </c>
      <c r="U1727" s="18">
        <f t="shared" si="5715"/>
        <v>172.6</v>
      </c>
      <c r="V1727" s="18">
        <f t="shared" si="5716"/>
        <v>172.6</v>
      </c>
      <c r="W1727" s="18">
        <f t="shared" si="5728"/>
        <v>0</v>
      </c>
      <c r="X1727" s="18">
        <f t="shared" si="5729"/>
        <v>0</v>
      </c>
      <c r="Y1727" s="18">
        <f t="shared" si="5730"/>
        <v>0</v>
      </c>
      <c r="Z1727" s="18">
        <f t="shared" si="5731"/>
        <v>0</v>
      </c>
      <c r="AA1727" s="18">
        <f t="shared" si="5732"/>
        <v>0</v>
      </c>
      <c r="AB1727" s="18">
        <f t="shared" si="5733"/>
        <v>0</v>
      </c>
      <c r="AC1727" s="18">
        <f t="shared" si="5734"/>
        <v>0</v>
      </c>
      <c r="AD1727" s="18">
        <f t="shared" si="5735"/>
        <v>0</v>
      </c>
      <c r="AE1727" s="18">
        <f t="shared" si="5736"/>
        <v>0</v>
      </c>
      <c r="AF1727" s="41">
        <f t="shared" si="5737"/>
        <v>345.2</v>
      </c>
      <c r="AG1727" s="41">
        <f t="shared" si="5738"/>
        <v>0</v>
      </c>
      <c r="AH1727" s="41">
        <f t="shared" si="5739"/>
        <v>0</v>
      </c>
      <c r="AI1727" s="41">
        <f t="shared" si="5740"/>
        <v>0</v>
      </c>
      <c r="AJ1727" s="41">
        <f t="shared" si="5741"/>
        <v>0</v>
      </c>
      <c r="AK1727" s="41">
        <f t="shared" si="5742"/>
        <v>0</v>
      </c>
      <c r="AL1727" s="41">
        <f t="shared" si="5743"/>
        <v>345.19997999999998</v>
      </c>
      <c r="AM1727" s="41">
        <f t="shared" si="5744"/>
        <v>0</v>
      </c>
      <c r="AN1727" s="41">
        <f t="shared" si="5745"/>
        <v>0</v>
      </c>
      <c r="AO1727" s="14">
        <f t="shared" si="5746"/>
        <v>169.76262</v>
      </c>
      <c r="AP1727" s="42">
        <f t="shared" si="5747"/>
        <v>345.2</v>
      </c>
      <c r="AQ1727" s="42">
        <f t="shared" si="5748"/>
        <v>0</v>
      </c>
      <c r="AR1727" s="42">
        <f t="shared" si="5749"/>
        <v>0</v>
      </c>
      <c r="AS1727" s="42">
        <f t="shared" si="5750"/>
        <v>0</v>
      </c>
      <c r="AT1727" s="42">
        <f t="shared" si="5751"/>
        <v>0</v>
      </c>
      <c r="AU1727" s="42">
        <f t="shared" si="5696"/>
        <v>345.2</v>
      </c>
      <c r="AV1727" s="42">
        <f t="shared" si="5697"/>
        <v>0</v>
      </c>
      <c r="AW1727" s="42">
        <f t="shared" si="5698"/>
        <v>345.2</v>
      </c>
      <c r="AX1727" s="42">
        <f t="shared" si="5699"/>
        <v>172.6</v>
      </c>
      <c r="AY1727" s="42">
        <f t="shared" si="5700"/>
        <v>172.6</v>
      </c>
      <c r="AZ1727" s="42">
        <f t="shared" si="5752"/>
        <v>0</v>
      </c>
      <c r="BA1727" s="43">
        <f t="shared" si="5701"/>
        <v>99.999994206257242</v>
      </c>
      <c r="BB1727" s="20"/>
    </row>
    <row r="1728" spans="2:54" x14ac:dyDescent="0.3">
      <c r="B1728" s="38" t="s">
        <v>574</v>
      </c>
      <c r="C1728" s="38" t="s">
        <v>118</v>
      </c>
      <c r="D1728" s="38" t="s">
        <v>94</v>
      </c>
      <c r="E1728" s="39" t="str">
        <f t="shared" si="5692"/>
        <v>0603</v>
      </c>
      <c r="F1728" s="38" t="s">
        <v>231</v>
      </c>
      <c r="G1728" s="39"/>
      <c r="H1728" s="40" t="s">
        <v>232</v>
      </c>
      <c r="I1728" s="18">
        <f t="shared" si="5717"/>
        <v>172.6</v>
      </c>
      <c r="J1728" s="18">
        <f t="shared" si="5718"/>
        <v>172.6</v>
      </c>
      <c r="K1728" s="18">
        <f t="shared" si="5719"/>
        <v>172.6</v>
      </c>
      <c r="L1728" s="18">
        <f t="shared" si="5720"/>
        <v>0</v>
      </c>
      <c r="M1728" s="18">
        <f t="shared" si="5721"/>
        <v>0</v>
      </c>
      <c r="N1728" s="18">
        <f t="shared" si="5722"/>
        <v>0</v>
      </c>
      <c r="O1728" s="18">
        <f t="shared" si="5723"/>
        <v>0</v>
      </c>
      <c r="P1728" s="18">
        <f t="shared" si="5724"/>
        <v>172.6</v>
      </c>
      <c r="Q1728" s="18">
        <f t="shared" si="5725"/>
        <v>0</v>
      </c>
      <c r="R1728" s="18">
        <f t="shared" si="5726"/>
        <v>0</v>
      </c>
      <c r="S1728" s="18">
        <f t="shared" si="5727"/>
        <v>0</v>
      </c>
      <c r="T1728" s="18">
        <f t="shared" si="5688"/>
        <v>345.2</v>
      </c>
      <c r="U1728" s="18">
        <f t="shared" si="5715"/>
        <v>172.6</v>
      </c>
      <c r="V1728" s="18">
        <f t="shared" si="5716"/>
        <v>172.6</v>
      </c>
      <c r="W1728" s="18">
        <f t="shared" si="5728"/>
        <v>0</v>
      </c>
      <c r="X1728" s="18">
        <f t="shared" si="5729"/>
        <v>0</v>
      </c>
      <c r="Y1728" s="18">
        <f t="shared" si="5730"/>
        <v>0</v>
      </c>
      <c r="Z1728" s="18">
        <f t="shared" si="5731"/>
        <v>0</v>
      </c>
      <c r="AA1728" s="18">
        <f t="shared" si="5732"/>
        <v>0</v>
      </c>
      <c r="AB1728" s="18">
        <f t="shared" si="5733"/>
        <v>0</v>
      </c>
      <c r="AC1728" s="18">
        <f t="shared" si="5734"/>
        <v>0</v>
      </c>
      <c r="AD1728" s="18">
        <f t="shared" si="5735"/>
        <v>0</v>
      </c>
      <c r="AE1728" s="18">
        <f t="shared" si="5736"/>
        <v>0</v>
      </c>
      <c r="AF1728" s="41">
        <f t="shared" si="5737"/>
        <v>345.2</v>
      </c>
      <c r="AG1728" s="41">
        <f t="shared" si="5738"/>
        <v>0</v>
      </c>
      <c r="AH1728" s="41">
        <f t="shared" si="5739"/>
        <v>0</v>
      </c>
      <c r="AI1728" s="41">
        <f t="shared" si="5740"/>
        <v>0</v>
      </c>
      <c r="AJ1728" s="41">
        <f t="shared" si="5741"/>
        <v>0</v>
      </c>
      <c r="AK1728" s="41">
        <f t="shared" si="5742"/>
        <v>0</v>
      </c>
      <c r="AL1728" s="41">
        <f t="shared" si="5743"/>
        <v>345.19997999999998</v>
      </c>
      <c r="AM1728" s="41">
        <f t="shared" si="5744"/>
        <v>0</v>
      </c>
      <c r="AN1728" s="41">
        <f t="shared" si="5745"/>
        <v>0</v>
      </c>
      <c r="AO1728" s="42">
        <f t="shared" si="5746"/>
        <v>169.76262</v>
      </c>
      <c r="AP1728" s="42">
        <f t="shared" si="5747"/>
        <v>345.2</v>
      </c>
      <c r="AQ1728" s="42">
        <f t="shared" si="5748"/>
        <v>0</v>
      </c>
      <c r="AR1728" s="42">
        <f t="shared" si="5749"/>
        <v>0</v>
      </c>
      <c r="AS1728" s="42">
        <f t="shared" si="5750"/>
        <v>0</v>
      </c>
      <c r="AT1728" s="42">
        <f t="shared" si="5751"/>
        <v>0</v>
      </c>
      <c r="AU1728" s="42">
        <f t="shared" si="5696"/>
        <v>345.2</v>
      </c>
      <c r="AV1728" s="42">
        <f t="shared" si="5697"/>
        <v>0</v>
      </c>
      <c r="AW1728" s="42">
        <f t="shared" si="5698"/>
        <v>345.2</v>
      </c>
      <c r="AX1728" s="42">
        <f t="shared" si="5699"/>
        <v>172.6</v>
      </c>
      <c r="AY1728" s="42">
        <f t="shared" si="5700"/>
        <v>172.6</v>
      </c>
      <c r="AZ1728" s="42">
        <f t="shared" si="5752"/>
        <v>0</v>
      </c>
      <c r="BA1728" s="43">
        <f t="shared" si="5701"/>
        <v>99.999994206257242</v>
      </c>
      <c r="BB1728" s="20"/>
    </row>
    <row r="1729" spans="2:54" ht="31.2" x14ac:dyDescent="0.3">
      <c r="B1729" s="38" t="s">
        <v>574</v>
      </c>
      <c r="C1729" s="38" t="s">
        <v>118</v>
      </c>
      <c r="D1729" s="38" t="s">
        <v>94</v>
      </c>
      <c r="E1729" s="39" t="str">
        <f t="shared" si="5692"/>
        <v>0603</v>
      </c>
      <c r="F1729" s="38" t="s">
        <v>231</v>
      </c>
      <c r="G1729" s="38" t="s">
        <v>54</v>
      </c>
      <c r="H1729" s="40" t="s">
        <v>55</v>
      </c>
      <c r="I1729" s="18">
        <v>172.6</v>
      </c>
      <c r="J1729" s="18">
        <v>172.6</v>
      </c>
      <c r="K1729" s="18">
        <v>172.6</v>
      </c>
      <c r="L1729" s="18"/>
      <c r="M1729" s="18"/>
      <c r="N1729" s="18"/>
      <c r="O1729" s="18">
        <v>0</v>
      </c>
      <c r="P1729" s="18">
        <v>172.6</v>
      </c>
      <c r="Q1729" s="18">
        <v>0</v>
      </c>
      <c r="R1729" s="18">
        <v>0</v>
      </c>
      <c r="S1729" s="18"/>
      <c r="T1729" s="18">
        <f t="shared" si="5688"/>
        <v>345.2</v>
      </c>
      <c r="U1729" s="18">
        <f t="shared" si="5715"/>
        <v>172.6</v>
      </c>
      <c r="V1729" s="18">
        <f t="shared" si="5716"/>
        <v>172.6</v>
      </c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41">
        <v>345.2</v>
      </c>
      <c r="AG1729" s="41"/>
      <c r="AH1729" s="41">
        <v>0</v>
      </c>
      <c r="AI1729" s="41">
        <v>0</v>
      </c>
      <c r="AJ1729" s="41">
        <v>0</v>
      </c>
      <c r="AK1729" s="41">
        <v>0</v>
      </c>
      <c r="AL1729" s="41">
        <v>345.19997999999998</v>
      </c>
      <c r="AM1729" s="41">
        <v>0</v>
      </c>
      <c r="AN1729" s="41">
        <v>0</v>
      </c>
      <c r="AO1729" s="14">
        <v>169.76262</v>
      </c>
      <c r="AP1729" s="42">
        <v>345.2</v>
      </c>
      <c r="AQ1729" s="42">
        <v>0</v>
      </c>
      <c r="AR1729" s="42">
        <v>0</v>
      </c>
      <c r="AS1729" s="42">
        <v>0</v>
      </c>
      <c r="AT1729" s="42">
        <v>0</v>
      </c>
      <c r="AU1729" s="42">
        <f t="shared" si="5696"/>
        <v>345.2</v>
      </c>
      <c r="AV1729" s="42">
        <f t="shared" si="5697"/>
        <v>0</v>
      </c>
      <c r="AW1729" s="42">
        <f t="shared" si="5698"/>
        <v>345.2</v>
      </c>
      <c r="AX1729" s="42">
        <f t="shared" si="5699"/>
        <v>172.6</v>
      </c>
      <c r="AY1729" s="42">
        <f t="shared" si="5700"/>
        <v>172.6</v>
      </c>
      <c r="AZ1729" s="42"/>
      <c r="BA1729" s="43">
        <f t="shared" si="5701"/>
        <v>99.999994206257242</v>
      </c>
      <c r="BB1729" s="44"/>
    </row>
    <row r="1730" spans="2:54" s="21" customFormat="1" x14ac:dyDescent="0.3">
      <c r="B1730" s="22" t="s">
        <v>574</v>
      </c>
      <c r="C1730" s="22" t="s">
        <v>189</v>
      </c>
      <c r="D1730" s="22"/>
      <c r="E1730" s="23" t="str">
        <f t="shared" si="5692"/>
        <v>07</v>
      </c>
      <c r="F1730" s="22"/>
      <c r="G1730" s="22"/>
      <c r="H1730" s="24" t="s">
        <v>241</v>
      </c>
      <c r="I1730" s="25">
        <f t="shared" si="5717"/>
        <v>3903</v>
      </c>
      <c r="J1730" s="25">
        <f t="shared" si="5718"/>
        <v>3903</v>
      </c>
      <c r="K1730" s="25">
        <f t="shared" si="5719"/>
        <v>3903</v>
      </c>
      <c r="L1730" s="25">
        <f t="shared" si="5720"/>
        <v>0</v>
      </c>
      <c r="M1730" s="25">
        <f t="shared" si="5721"/>
        <v>0</v>
      </c>
      <c r="N1730" s="25">
        <f t="shared" si="5722"/>
        <v>0</v>
      </c>
      <c r="O1730" s="25">
        <f t="shared" si="5723"/>
        <v>0</v>
      </c>
      <c r="P1730" s="25">
        <f t="shared" si="5724"/>
        <v>0</v>
      </c>
      <c r="Q1730" s="25">
        <f t="shared" si="5725"/>
        <v>0</v>
      </c>
      <c r="R1730" s="25">
        <f t="shared" si="5726"/>
        <v>0</v>
      </c>
      <c r="S1730" s="25">
        <f t="shared" si="5727"/>
        <v>0</v>
      </c>
      <c r="T1730" s="25">
        <f t="shared" si="5688"/>
        <v>3903</v>
      </c>
      <c r="U1730" s="25">
        <f t="shared" si="5715"/>
        <v>3903</v>
      </c>
      <c r="V1730" s="25">
        <f t="shared" si="5716"/>
        <v>3903</v>
      </c>
      <c r="W1730" s="25">
        <f t="shared" si="5728"/>
        <v>0</v>
      </c>
      <c r="X1730" s="25">
        <f t="shared" si="5729"/>
        <v>0</v>
      </c>
      <c r="Y1730" s="25">
        <f t="shared" si="5730"/>
        <v>0</v>
      </c>
      <c r="Z1730" s="25">
        <f t="shared" si="5731"/>
        <v>0</v>
      </c>
      <c r="AA1730" s="25">
        <f t="shared" si="5732"/>
        <v>0</v>
      </c>
      <c r="AB1730" s="25">
        <f t="shared" si="5733"/>
        <v>0</v>
      </c>
      <c r="AC1730" s="25">
        <f t="shared" si="5734"/>
        <v>0</v>
      </c>
      <c r="AD1730" s="25">
        <f t="shared" si="5735"/>
        <v>0</v>
      </c>
      <c r="AE1730" s="25">
        <f t="shared" si="5736"/>
        <v>0</v>
      </c>
      <c r="AF1730" s="26">
        <f t="shared" si="5737"/>
        <v>3903</v>
      </c>
      <c r="AG1730" s="26">
        <f t="shared" si="5738"/>
        <v>0</v>
      </c>
      <c r="AH1730" s="26">
        <f t="shared" si="5739"/>
        <v>0</v>
      </c>
      <c r="AI1730" s="26">
        <f t="shared" si="5740"/>
        <v>0</v>
      </c>
      <c r="AJ1730" s="26">
        <f t="shared" si="5741"/>
        <v>0</v>
      </c>
      <c r="AK1730" s="26">
        <f t="shared" si="5742"/>
        <v>0</v>
      </c>
      <c r="AL1730" s="26">
        <f t="shared" si="5743"/>
        <v>3902.9517999999998</v>
      </c>
      <c r="AM1730" s="26">
        <f t="shared" si="5744"/>
        <v>0</v>
      </c>
      <c r="AN1730" s="26">
        <f t="shared" si="5745"/>
        <v>0</v>
      </c>
      <c r="AO1730" s="27">
        <f t="shared" si="5746"/>
        <v>3902.9517999999998</v>
      </c>
      <c r="AP1730" s="27">
        <f t="shared" si="5747"/>
        <v>3903</v>
      </c>
      <c r="AQ1730" s="27">
        <f t="shared" si="5748"/>
        <v>0</v>
      </c>
      <c r="AR1730" s="27">
        <f t="shared" si="5749"/>
        <v>0</v>
      </c>
      <c r="AS1730" s="27">
        <f t="shared" si="5750"/>
        <v>0</v>
      </c>
      <c r="AT1730" s="27">
        <f t="shared" si="5751"/>
        <v>0</v>
      </c>
      <c r="AU1730" s="27">
        <f t="shared" si="5696"/>
        <v>3903</v>
      </c>
      <c r="AV1730" s="27">
        <f t="shared" si="5697"/>
        <v>0</v>
      </c>
      <c r="AW1730" s="27">
        <f t="shared" si="5698"/>
        <v>3903</v>
      </c>
      <c r="AX1730" s="27">
        <f t="shared" si="5699"/>
        <v>3903</v>
      </c>
      <c r="AY1730" s="27">
        <f t="shared" si="5700"/>
        <v>3903</v>
      </c>
      <c r="AZ1730" s="27">
        <f t="shared" si="5752"/>
        <v>0</v>
      </c>
      <c r="BA1730" s="28">
        <f t="shared" si="5701"/>
        <v>99.998765052523694</v>
      </c>
      <c r="BB1730" s="20"/>
    </row>
    <row r="1731" spans="2:54" s="30" customFormat="1" ht="16.5" customHeight="1" x14ac:dyDescent="0.3">
      <c r="B1731" s="31" t="s">
        <v>574</v>
      </c>
      <c r="C1731" s="31" t="s">
        <v>189</v>
      </c>
      <c r="D1731" s="31" t="s">
        <v>189</v>
      </c>
      <c r="E1731" s="29" t="str">
        <f t="shared" si="5692"/>
        <v>0707</v>
      </c>
      <c r="F1731" s="31"/>
      <c r="G1731" s="31"/>
      <c r="H1731" s="32" t="s">
        <v>265</v>
      </c>
      <c r="I1731" s="33">
        <f t="shared" ref="I1731:S1731" si="5753">I1732+I1737</f>
        <v>3903</v>
      </c>
      <c r="J1731" s="33">
        <f t="shared" si="5753"/>
        <v>3903</v>
      </c>
      <c r="K1731" s="33">
        <f t="shared" si="5753"/>
        <v>3903</v>
      </c>
      <c r="L1731" s="33">
        <f t="shared" si="5753"/>
        <v>0</v>
      </c>
      <c r="M1731" s="33">
        <f t="shared" si="5753"/>
        <v>0</v>
      </c>
      <c r="N1731" s="33">
        <f t="shared" si="5753"/>
        <v>0</v>
      </c>
      <c r="O1731" s="33">
        <f t="shared" si="5753"/>
        <v>0</v>
      </c>
      <c r="P1731" s="33">
        <f t="shared" si="5753"/>
        <v>0</v>
      </c>
      <c r="Q1731" s="33">
        <f t="shared" si="5753"/>
        <v>0</v>
      </c>
      <c r="R1731" s="33">
        <f t="shared" si="5753"/>
        <v>0</v>
      </c>
      <c r="S1731" s="33">
        <f t="shared" si="5753"/>
        <v>0</v>
      </c>
      <c r="T1731" s="33">
        <f t="shared" si="5688"/>
        <v>3903</v>
      </c>
      <c r="U1731" s="33">
        <f t="shared" si="5715"/>
        <v>3903</v>
      </c>
      <c r="V1731" s="33">
        <f t="shared" si="5716"/>
        <v>3903</v>
      </c>
      <c r="W1731" s="33">
        <f t="shared" ref="W1731:AT1731" si="5754">W1732+W1737</f>
        <v>0</v>
      </c>
      <c r="X1731" s="33">
        <f t="shared" si="5754"/>
        <v>0</v>
      </c>
      <c r="Y1731" s="33">
        <f t="shared" si="5754"/>
        <v>0</v>
      </c>
      <c r="Z1731" s="33">
        <f t="shared" si="5754"/>
        <v>0</v>
      </c>
      <c r="AA1731" s="33">
        <f t="shared" si="5754"/>
        <v>0</v>
      </c>
      <c r="AB1731" s="33">
        <f t="shared" si="5754"/>
        <v>0</v>
      </c>
      <c r="AC1731" s="33">
        <f t="shared" si="5754"/>
        <v>0</v>
      </c>
      <c r="AD1731" s="33">
        <f t="shared" si="5754"/>
        <v>0</v>
      </c>
      <c r="AE1731" s="33">
        <f t="shared" si="5754"/>
        <v>0</v>
      </c>
      <c r="AF1731" s="34">
        <f t="shared" si="5754"/>
        <v>3903</v>
      </c>
      <c r="AG1731" s="34">
        <f t="shared" si="5754"/>
        <v>0</v>
      </c>
      <c r="AH1731" s="34">
        <f t="shared" si="5754"/>
        <v>0</v>
      </c>
      <c r="AI1731" s="34">
        <f t="shared" si="5754"/>
        <v>0</v>
      </c>
      <c r="AJ1731" s="34">
        <f t="shared" si="5754"/>
        <v>0</v>
      </c>
      <c r="AK1731" s="34">
        <f t="shared" si="5754"/>
        <v>0</v>
      </c>
      <c r="AL1731" s="34">
        <f t="shared" si="5754"/>
        <v>3902.9517999999998</v>
      </c>
      <c r="AM1731" s="34">
        <f t="shared" si="5754"/>
        <v>0</v>
      </c>
      <c r="AN1731" s="34">
        <f t="shared" si="5754"/>
        <v>0</v>
      </c>
      <c r="AO1731" s="35">
        <f t="shared" si="5754"/>
        <v>3902.9517999999998</v>
      </c>
      <c r="AP1731" s="36">
        <f t="shared" si="5754"/>
        <v>3903</v>
      </c>
      <c r="AQ1731" s="36">
        <f t="shared" si="5754"/>
        <v>0</v>
      </c>
      <c r="AR1731" s="36">
        <f t="shared" si="5754"/>
        <v>0</v>
      </c>
      <c r="AS1731" s="36">
        <f t="shared" si="5754"/>
        <v>0</v>
      </c>
      <c r="AT1731" s="36">
        <f t="shared" si="5754"/>
        <v>0</v>
      </c>
      <c r="AU1731" s="36">
        <f t="shared" si="5696"/>
        <v>3903</v>
      </c>
      <c r="AV1731" s="36">
        <f t="shared" si="5697"/>
        <v>0</v>
      </c>
      <c r="AW1731" s="36">
        <f t="shared" si="5698"/>
        <v>3903</v>
      </c>
      <c r="AX1731" s="36">
        <f t="shared" si="5699"/>
        <v>3903</v>
      </c>
      <c r="AY1731" s="36">
        <f t="shared" si="5700"/>
        <v>3903</v>
      </c>
      <c r="AZ1731" s="36">
        <f>AZ1732+AZ1737</f>
        <v>0</v>
      </c>
      <c r="BA1731" s="37">
        <f t="shared" si="5701"/>
        <v>99.998765052523694</v>
      </c>
      <c r="BB1731" s="20"/>
    </row>
    <row r="1732" spans="2:54" ht="31.2" x14ac:dyDescent="0.3">
      <c r="B1732" s="38" t="s">
        <v>574</v>
      </c>
      <c r="C1732" s="38" t="s">
        <v>189</v>
      </c>
      <c r="D1732" s="38" t="s">
        <v>189</v>
      </c>
      <c r="E1732" s="39" t="str">
        <f t="shared" si="5692"/>
        <v>0707</v>
      </c>
      <c r="F1732" s="38" t="s">
        <v>106</v>
      </c>
      <c r="G1732" s="39"/>
      <c r="H1732" s="40" t="s">
        <v>107</v>
      </c>
      <c r="I1732" s="18">
        <f t="shared" ref="I1732:I1759" si="5755">I1733</f>
        <v>3353</v>
      </c>
      <c r="J1732" s="18">
        <f t="shared" ref="J1732:J1759" si="5756">J1733</f>
        <v>3353</v>
      </c>
      <c r="K1732" s="18">
        <f t="shared" ref="K1732:K1759" si="5757">K1733</f>
        <v>3353</v>
      </c>
      <c r="L1732" s="18">
        <f t="shared" ref="L1732:L1759" si="5758">L1733</f>
        <v>0</v>
      </c>
      <c r="M1732" s="18">
        <f t="shared" ref="M1732:M1759" si="5759">M1733</f>
        <v>0</v>
      </c>
      <c r="N1732" s="18">
        <f t="shared" ref="N1732:N1759" si="5760">N1733</f>
        <v>0</v>
      </c>
      <c r="O1732" s="18">
        <f t="shared" ref="O1732:O1742" si="5761">O1733</f>
        <v>0</v>
      </c>
      <c r="P1732" s="18">
        <f t="shared" ref="P1732:P1742" si="5762">P1733</f>
        <v>0</v>
      </c>
      <c r="Q1732" s="18">
        <f t="shared" ref="Q1732:Q1742" si="5763">Q1733</f>
        <v>0</v>
      </c>
      <c r="R1732" s="18">
        <f t="shared" ref="R1732:R1742" si="5764">R1733</f>
        <v>0</v>
      </c>
      <c r="S1732" s="18">
        <f t="shared" ref="S1732:S1742" si="5765">S1733</f>
        <v>0</v>
      </c>
      <c r="T1732" s="18">
        <f t="shared" si="5688"/>
        <v>3353</v>
      </c>
      <c r="U1732" s="18">
        <f t="shared" si="5715"/>
        <v>3353</v>
      </c>
      <c r="V1732" s="18">
        <f t="shared" si="5716"/>
        <v>3353</v>
      </c>
      <c r="W1732" s="18">
        <f t="shared" ref="W1732:W1742" si="5766">W1733</f>
        <v>0</v>
      </c>
      <c r="X1732" s="18">
        <f t="shared" ref="X1732:X1742" si="5767">X1733</f>
        <v>0</v>
      </c>
      <c r="Y1732" s="18">
        <f t="shared" ref="Y1732:Y1742" si="5768">Y1733</f>
        <v>0</v>
      </c>
      <c r="Z1732" s="18">
        <f t="shared" ref="Z1732:Z1742" si="5769">Z1733</f>
        <v>0</v>
      </c>
      <c r="AA1732" s="18">
        <f t="shared" ref="AA1732:AA1742" si="5770">AA1733</f>
        <v>0</v>
      </c>
      <c r="AB1732" s="18">
        <f t="shared" ref="AB1732:AB1742" si="5771">AB1733</f>
        <v>0</v>
      </c>
      <c r="AC1732" s="18">
        <f t="shared" ref="AC1732:AC1742" si="5772">AC1733</f>
        <v>0</v>
      </c>
      <c r="AD1732" s="18">
        <f t="shared" ref="AD1732:AD1742" si="5773">AD1733</f>
        <v>0</v>
      </c>
      <c r="AE1732" s="18">
        <f t="shared" ref="AE1732:AE1742" si="5774">AE1733</f>
        <v>0</v>
      </c>
      <c r="AF1732" s="41">
        <f t="shared" ref="AF1732:AF1742" si="5775">AF1733</f>
        <v>3353</v>
      </c>
      <c r="AG1732" s="41">
        <f t="shared" ref="AG1732:AG1742" si="5776">AG1733</f>
        <v>0</v>
      </c>
      <c r="AH1732" s="41">
        <f t="shared" ref="AH1732:AH1742" si="5777">AH1733</f>
        <v>0</v>
      </c>
      <c r="AI1732" s="41">
        <f t="shared" ref="AI1732:AI1742" si="5778">AI1733</f>
        <v>0</v>
      </c>
      <c r="AJ1732" s="41">
        <f t="shared" ref="AJ1732:AJ1742" si="5779">AJ1733</f>
        <v>0</v>
      </c>
      <c r="AK1732" s="41">
        <f t="shared" ref="AK1732:AK1742" si="5780">AK1733</f>
        <v>0</v>
      </c>
      <c r="AL1732" s="41">
        <f t="shared" ref="AL1732:AL1742" si="5781">AL1733</f>
        <v>3352.9517999999998</v>
      </c>
      <c r="AM1732" s="41">
        <f t="shared" ref="AM1732:AM1742" si="5782">AM1733</f>
        <v>0</v>
      </c>
      <c r="AN1732" s="41">
        <f t="shared" ref="AN1732:AN1742" si="5783">AN1733</f>
        <v>0</v>
      </c>
      <c r="AO1732" s="42">
        <f t="shared" ref="AO1732:AO1742" si="5784">AO1733</f>
        <v>3352.9517999999998</v>
      </c>
      <c r="AP1732" s="42">
        <f t="shared" ref="AP1732:AP1742" si="5785">AP1733</f>
        <v>3353</v>
      </c>
      <c r="AQ1732" s="42">
        <f t="shared" ref="AQ1732:AQ1742" si="5786">AQ1733</f>
        <v>0</v>
      </c>
      <c r="AR1732" s="42">
        <f t="shared" ref="AR1732:AR1742" si="5787">AR1733</f>
        <v>0</v>
      </c>
      <c r="AS1732" s="42">
        <f t="shared" ref="AS1732:AS1742" si="5788">AS1733</f>
        <v>0</v>
      </c>
      <c r="AT1732" s="42">
        <f t="shared" ref="AT1732:AT1742" si="5789">AT1733</f>
        <v>0</v>
      </c>
      <c r="AU1732" s="42">
        <f t="shared" si="5696"/>
        <v>3353</v>
      </c>
      <c r="AV1732" s="42">
        <f t="shared" si="5697"/>
        <v>0</v>
      </c>
      <c r="AW1732" s="42">
        <f t="shared" si="5698"/>
        <v>3353</v>
      </c>
      <c r="AX1732" s="42">
        <f t="shared" si="5699"/>
        <v>3353</v>
      </c>
      <c r="AY1732" s="42">
        <f t="shared" si="5700"/>
        <v>3353</v>
      </c>
      <c r="AZ1732" s="42">
        <f t="shared" ref="AZ1732:AZ1742" si="5790">AZ1733</f>
        <v>0</v>
      </c>
      <c r="BA1732" s="43">
        <f t="shared" si="5701"/>
        <v>99.998562481359983</v>
      </c>
      <c r="BB1732" s="20"/>
    </row>
    <row r="1733" spans="2:54" x14ac:dyDescent="0.3">
      <c r="B1733" s="38" t="s">
        <v>574</v>
      </c>
      <c r="C1733" s="38" t="s">
        <v>189</v>
      </c>
      <c r="D1733" s="38" t="s">
        <v>189</v>
      </c>
      <c r="E1733" s="39" t="str">
        <f t="shared" si="5692"/>
        <v>0707</v>
      </c>
      <c r="F1733" s="38" t="s">
        <v>164</v>
      </c>
      <c r="G1733" s="39"/>
      <c r="H1733" s="40" t="s">
        <v>49</v>
      </c>
      <c r="I1733" s="18">
        <f t="shared" si="5755"/>
        <v>3353</v>
      </c>
      <c r="J1733" s="18">
        <f t="shared" si="5756"/>
        <v>3353</v>
      </c>
      <c r="K1733" s="18">
        <f t="shared" si="5757"/>
        <v>3353</v>
      </c>
      <c r="L1733" s="18">
        <f t="shared" si="5758"/>
        <v>0</v>
      </c>
      <c r="M1733" s="18">
        <f t="shared" si="5759"/>
        <v>0</v>
      </c>
      <c r="N1733" s="18">
        <f t="shared" si="5760"/>
        <v>0</v>
      </c>
      <c r="O1733" s="18">
        <f t="shared" si="5761"/>
        <v>0</v>
      </c>
      <c r="P1733" s="18">
        <f t="shared" si="5762"/>
        <v>0</v>
      </c>
      <c r="Q1733" s="18">
        <f t="shared" si="5763"/>
        <v>0</v>
      </c>
      <c r="R1733" s="18">
        <f t="shared" si="5764"/>
        <v>0</v>
      </c>
      <c r="S1733" s="18">
        <f t="shared" si="5765"/>
        <v>0</v>
      </c>
      <c r="T1733" s="18">
        <f t="shared" si="5688"/>
        <v>3353</v>
      </c>
      <c r="U1733" s="18">
        <f t="shared" si="5715"/>
        <v>3353</v>
      </c>
      <c r="V1733" s="18">
        <f t="shared" si="5716"/>
        <v>3353</v>
      </c>
      <c r="W1733" s="18">
        <f t="shared" si="5766"/>
        <v>0</v>
      </c>
      <c r="X1733" s="18">
        <f t="shared" si="5767"/>
        <v>0</v>
      </c>
      <c r="Y1733" s="18">
        <f t="shared" si="5768"/>
        <v>0</v>
      </c>
      <c r="Z1733" s="18">
        <f t="shared" si="5769"/>
        <v>0</v>
      </c>
      <c r="AA1733" s="18">
        <f t="shared" si="5770"/>
        <v>0</v>
      </c>
      <c r="AB1733" s="18">
        <f t="shared" si="5771"/>
        <v>0</v>
      </c>
      <c r="AC1733" s="18">
        <f t="shared" si="5772"/>
        <v>0</v>
      </c>
      <c r="AD1733" s="18">
        <f t="shared" si="5773"/>
        <v>0</v>
      </c>
      <c r="AE1733" s="18">
        <f t="shared" si="5774"/>
        <v>0</v>
      </c>
      <c r="AF1733" s="41">
        <f t="shared" si="5775"/>
        <v>3353</v>
      </c>
      <c r="AG1733" s="41">
        <f t="shared" si="5776"/>
        <v>0</v>
      </c>
      <c r="AH1733" s="41">
        <f t="shared" si="5777"/>
        <v>0</v>
      </c>
      <c r="AI1733" s="41">
        <f t="shared" si="5778"/>
        <v>0</v>
      </c>
      <c r="AJ1733" s="41">
        <f t="shared" si="5779"/>
        <v>0</v>
      </c>
      <c r="AK1733" s="41">
        <f t="shared" si="5780"/>
        <v>0</v>
      </c>
      <c r="AL1733" s="41">
        <f t="shared" si="5781"/>
        <v>3352.9517999999998</v>
      </c>
      <c r="AM1733" s="41">
        <f t="shared" si="5782"/>
        <v>0</v>
      </c>
      <c r="AN1733" s="41">
        <f t="shared" si="5783"/>
        <v>0</v>
      </c>
      <c r="AO1733" s="14">
        <f t="shared" si="5784"/>
        <v>3352.9517999999998</v>
      </c>
      <c r="AP1733" s="42">
        <f t="shared" si="5785"/>
        <v>3353</v>
      </c>
      <c r="AQ1733" s="42">
        <f t="shared" si="5786"/>
        <v>0</v>
      </c>
      <c r="AR1733" s="42">
        <f t="shared" si="5787"/>
        <v>0</v>
      </c>
      <c r="AS1733" s="42">
        <f t="shared" si="5788"/>
        <v>0</v>
      </c>
      <c r="AT1733" s="42">
        <f t="shared" si="5789"/>
        <v>0</v>
      </c>
      <c r="AU1733" s="42">
        <f t="shared" si="5696"/>
        <v>3353</v>
      </c>
      <c r="AV1733" s="42">
        <f t="shared" si="5697"/>
        <v>0</v>
      </c>
      <c r="AW1733" s="42">
        <f t="shared" si="5698"/>
        <v>3353</v>
      </c>
      <c r="AX1733" s="42">
        <f t="shared" si="5699"/>
        <v>3353</v>
      </c>
      <c r="AY1733" s="42">
        <f t="shared" si="5700"/>
        <v>3353</v>
      </c>
      <c r="AZ1733" s="42">
        <f t="shared" si="5790"/>
        <v>0</v>
      </c>
      <c r="BA1733" s="43">
        <f t="shared" si="5701"/>
        <v>99.998562481359983</v>
      </c>
      <c r="BB1733" s="20"/>
    </row>
    <row r="1734" spans="2:54" ht="46.8" x14ac:dyDescent="0.3">
      <c r="B1734" s="38" t="s">
        <v>574</v>
      </c>
      <c r="C1734" s="38" t="s">
        <v>189</v>
      </c>
      <c r="D1734" s="38" t="s">
        <v>189</v>
      </c>
      <c r="E1734" s="39" t="str">
        <f t="shared" si="5692"/>
        <v>0707</v>
      </c>
      <c r="F1734" s="38" t="s">
        <v>280</v>
      </c>
      <c r="G1734" s="39"/>
      <c r="H1734" s="40" t="s">
        <v>281</v>
      </c>
      <c r="I1734" s="18">
        <f t="shared" si="5755"/>
        <v>3353</v>
      </c>
      <c r="J1734" s="18">
        <f t="shared" si="5756"/>
        <v>3353</v>
      </c>
      <c r="K1734" s="18">
        <f t="shared" si="5757"/>
        <v>3353</v>
      </c>
      <c r="L1734" s="18">
        <f t="shared" si="5758"/>
        <v>0</v>
      </c>
      <c r="M1734" s="18">
        <f t="shared" si="5759"/>
        <v>0</v>
      </c>
      <c r="N1734" s="18">
        <f t="shared" si="5760"/>
        <v>0</v>
      </c>
      <c r="O1734" s="18">
        <f t="shared" si="5761"/>
        <v>0</v>
      </c>
      <c r="P1734" s="18">
        <f t="shared" si="5762"/>
        <v>0</v>
      </c>
      <c r="Q1734" s="18">
        <f t="shared" si="5763"/>
        <v>0</v>
      </c>
      <c r="R1734" s="18">
        <f t="shared" si="5764"/>
        <v>0</v>
      </c>
      <c r="S1734" s="18">
        <f t="shared" si="5765"/>
        <v>0</v>
      </c>
      <c r="T1734" s="18">
        <f t="shared" si="5688"/>
        <v>3353</v>
      </c>
      <c r="U1734" s="18">
        <f t="shared" si="5715"/>
        <v>3353</v>
      </c>
      <c r="V1734" s="18">
        <f t="shared" si="5716"/>
        <v>3353</v>
      </c>
      <c r="W1734" s="18">
        <f t="shared" si="5766"/>
        <v>0</v>
      </c>
      <c r="X1734" s="18">
        <f t="shared" si="5767"/>
        <v>0</v>
      </c>
      <c r="Y1734" s="18">
        <f t="shared" si="5768"/>
        <v>0</v>
      </c>
      <c r="Z1734" s="18">
        <f t="shared" si="5769"/>
        <v>0</v>
      </c>
      <c r="AA1734" s="18">
        <f t="shared" si="5770"/>
        <v>0</v>
      </c>
      <c r="AB1734" s="18">
        <f t="shared" si="5771"/>
        <v>0</v>
      </c>
      <c r="AC1734" s="18">
        <f t="shared" si="5772"/>
        <v>0</v>
      </c>
      <c r="AD1734" s="18">
        <f t="shared" si="5773"/>
        <v>0</v>
      </c>
      <c r="AE1734" s="18">
        <f t="shared" si="5774"/>
        <v>0</v>
      </c>
      <c r="AF1734" s="41">
        <f t="shared" si="5775"/>
        <v>3353</v>
      </c>
      <c r="AG1734" s="41">
        <f t="shared" si="5776"/>
        <v>0</v>
      </c>
      <c r="AH1734" s="41">
        <f t="shared" si="5777"/>
        <v>0</v>
      </c>
      <c r="AI1734" s="41">
        <f t="shared" si="5778"/>
        <v>0</v>
      </c>
      <c r="AJ1734" s="41">
        <f t="shared" si="5779"/>
        <v>0</v>
      </c>
      <c r="AK1734" s="41">
        <f t="shared" si="5780"/>
        <v>0</v>
      </c>
      <c r="AL1734" s="41">
        <f t="shared" si="5781"/>
        <v>3352.9517999999998</v>
      </c>
      <c r="AM1734" s="41">
        <f t="shared" si="5782"/>
        <v>0</v>
      </c>
      <c r="AN1734" s="41">
        <f t="shared" si="5783"/>
        <v>0</v>
      </c>
      <c r="AO1734" s="42">
        <f t="shared" si="5784"/>
        <v>3352.9517999999998</v>
      </c>
      <c r="AP1734" s="42">
        <f t="shared" si="5785"/>
        <v>3353</v>
      </c>
      <c r="AQ1734" s="42">
        <f t="shared" si="5786"/>
        <v>0</v>
      </c>
      <c r="AR1734" s="42">
        <f t="shared" si="5787"/>
        <v>0</v>
      </c>
      <c r="AS1734" s="42">
        <f t="shared" si="5788"/>
        <v>0</v>
      </c>
      <c r="AT1734" s="42">
        <f t="shared" si="5789"/>
        <v>0</v>
      </c>
      <c r="AU1734" s="42">
        <f t="shared" si="5696"/>
        <v>3353</v>
      </c>
      <c r="AV1734" s="42">
        <f t="shared" si="5697"/>
        <v>0</v>
      </c>
      <c r="AW1734" s="42">
        <f t="shared" si="5698"/>
        <v>3353</v>
      </c>
      <c r="AX1734" s="42">
        <f t="shared" si="5699"/>
        <v>3353</v>
      </c>
      <c r="AY1734" s="42">
        <f t="shared" si="5700"/>
        <v>3353</v>
      </c>
      <c r="AZ1734" s="42">
        <f t="shared" si="5790"/>
        <v>0</v>
      </c>
      <c r="BA1734" s="43">
        <f t="shared" si="5701"/>
        <v>99.998562481359983</v>
      </c>
      <c r="BB1734" s="20"/>
    </row>
    <row r="1735" spans="2:54" ht="62.4" x14ac:dyDescent="0.3">
      <c r="B1735" s="38" t="s">
        <v>574</v>
      </c>
      <c r="C1735" s="38" t="s">
        <v>189</v>
      </c>
      <c r="D1735" s="38" t="s">
        <v>189</v>
      </c>
      <c r="E1735" s="39" t="str">
        <f t="shared" si="5692"/>
        <v>0707</v>
      </c>
      <c r="F1735" s="38" t="s">
        <v>540</v>
      </c>
      <c r="G1735" s="39"/>
      <c r="H1735" s="40" t="s">
        <v>541</v>
      </c>
      <c r="I1735" s="18">
        <f t="shared" si="5755"/>
        <v>3353</v>
      </c>
      <c r="J1735" s="18">
        <f t="shared" si="5756"/>
        <v>3353</v>
      </c>
      <c r="K1735" s="18">
        <f t="shared" si="5757"/>
        <v>3353</v>
      </c>
      <c r="L1735" s="18">
        <f t="shared" si="5758"/>
        <v>0</v>
      </c>
      <c r="M1735" s="18">
        <f t="shared" si="5759"/>
        <v>0</v>
      </c>
      <c r="N1735" s="18">
        <f t="shared" si="5760"/>
        <v>0</v>
      </c>
      <c r="O1735" s="18">
        <f t="shared" si="5761"/>
        <v>0</v>
      </c>
      <c r="P1735" s="18">
        <f t="shared" si="5762"/>
        <v>0</v>
      </c>
      <c r="Q1735" s="18">
        <f t="shared" si="5763"/>
        <v>0</v>
      </c>
      <c r="R1735" s="18">
        <f t="shared" si="5764"/>
        <v>0</v>
      </c>
      <c r="S1735" s="18">
        <f t="shared" si="5765"/>
        <v>0</v>
      </c>
      <c r="T1735" s="18">
        <f t="shared" si="5688"/>
        <v>3353</v>
      </c>
      <c r="U1735" s="18">
        <f t="shared" si="5715"/>
        <v>3353</v>
      </c>
      <c r="V1735" s="18">
        <f t="shared" si="5716"/>
        <v>3353</v>
      </c>
      <c r="W1735" s="18">
        <f t="shared" si="5766"/>
        <v>0</v>
      </c>
      <c r="X1735" s="18">
        <f t="shared" si="5767"/>
        <v>0</v>
      </c>
      <c r="Y1735" s="18">
        <f t="shared" si="5768"/>
        <v>0</v>
      </c>
      <c r="Z1735" s="18">
        <f t="shared" si="5769"/>
        <v>0</v>
      </c>
      <c r="AA1735" s="18">
        <f t="shared" si="5770"/>
        <v>0</v>
      </c>
      <c r="AB1735" s="18">
        <f t="shared" si="5771"/>
        <v>0</v>
      </c>
      <c r="AC1735" s="18">
        <f t="shared" si="5772"/>
        <v>0</v>
      </c>
      <c r="AD1735" s="18">
        <f t="shared" si="5773"/>
        <v>0</v>
      </c>
      <c r="AE1735" s="18">
        <f t="shared" si="5774"/>
        <v>0</v>
      </c>
      <c r="AF1735" s="41">
        <f t="shared" si="5775"/>
        <v>3353</v>
      </c>
      <c r="AG1735" s="41">
        <f t="shared" si="5776"/>
        <v>0</v>
      </c>
      <c r="AH1735" s="41">
        <f t="shared" si="5777"/>
        <v>0</v>
      </c>
      <c r="AI1735" s="41">
        <f t="shared" si="5778"/>
        <v>0</v>
      </c>
      <c r="AJ1735" s="41">
        <f t="shared" si="5779"/>
        <v>0</v>
      </c>
      <c r="AK1735" s="41">
        <f t="shared" si="5780"/>
        <v>0</v>
      </c>
      <c r="AL1735" s="41">
        <f t="shared" si="5781"/>
        <v>3352.9517999999998</v>
      </c>
      <c r="AM1735" s="41">
        <f t="shared" si="5782"/>
        <v>0</v>
      </c>
      <c r="AN1735" s="41">
        <f t="shared" si="5783"/>
        <v>0</v>
      </c>
      <c r="AO1735" s="14">
        <f t="shared" si="5784"/>
        <v>3352.9517999999998</v>
      </c>
      <c r="AP1735" s="42">
        <f t="shared" si="5785"/>
        <v>3353</v>
      </c>
      <c r="AQ1735" s="42">
        <f t="shared" si="5786"/>
        <v>0</v>
      </c>
      <c r="AR1735" s="42">
        <f t="shared" si="5787"/>
        <v>0</v>
      </c>
      <c r="AS1735" s="42">
        <f t="shared" si="5788"/>
        <v>0</v>
      </c>
      <c r="AT1735" s="42">
        <f t="shared" si="5789"/>
        <v>0</v>
      </c>
      <c r="AU1735" s="42">
        <f t="shared" si="5696"/>
        <v>3353</v>
      </c>
      <c r="AV1735" s="42">
        <f t="shared" si="5697"/>
        <v>0</v>
      </c>
      <c r="AW1735" s="42">
        <f t="shared" si="5698"/>
        <v>3353</v>
      </c>
      <c r="AX1735" s="42">
        <f t="shared" si="5699"/>
        <v>3353</v>
      </c>
      <c r="AY1735" s="42">
        <f t="shared" si="5700"/>
        <v>3353</v>
      </c>
      <c r="AZ1735" s="42">
        <f t="shared" si="5790"/>
        <v>0</v>
      </c>
      <c r="BA1735" s="43">
        <f t="shared" si="5701"/>
        <v>99.998562481359983</v>
      </c>
      <c r="BB1735" s="20"/>
    </row>
    <row r="1736" spans="2:54" ht="31.2" x14ac:dyDescent="0.3">
      <c r="B1736" s="38" t="s">
        <v>574</v>
      </c>
      <c r="C1736" s="38" t="s">
        <v>189</v>
      </c>
      <c r="D1736" s="38" t="s">
        <v>189</v>
      </c>
      <c r="E1736" s="39" t="str">
        <f t="shared" si="5692"/>
        <v>0707</v>
      </c>
      <c r="F1736" s="38" t="s">
        <v>540</v>
      </c>
      <c r="G1736" s="38" t="s">
        <v>150</v>
      </c>
      <c r="H1736" s="40" t="s">
        <v>151</v>
      </c>
      <c r="I1736" s="18">
        <v>3353</v>
      </c>
      <c r="J1736" s="18">
        <v>3353</v>
      </c>
      <c r="K1736" s="18">
        <v>3353</v>
      </c>
      <c r="L1736" s="18"/>
      <c r="M1736" s="18"/>
      <c r="N1736" s="18"/>
      <c r="O1736" s="18">
        <v>0</v>
      </c>
      <c r="P1736" s="18">
        <v>0</v>
      </c>
      <c r="Q1736" s="18">
        <v>0</v>
      </c>
      <c r="R1736" s="18">
        <v>0</v>
      </c>
      <c r="S1736" s="18"/>
      <c r="T1736" s="18">
        <f t="shared" si="5688"/>
        <v>3353</v>
      </c>
      <c r="U1736" s="18">
        <f t="shared" si="5715"/>
        <v>3353</v>
      </c>
      <c r="V1736" s="18">
        <f t="shared" si="5716"/>
        <v>3353</v>
      </c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41">
        <v>3353</v>
      </c>
      <c r="AG1736" s="41"/>
      <c r="AH1736" s="41">
        <v>0</v>
      </c>
      <c r="AI1736" s="41">
        <v>0</v>
      </c>
      <c r="AJ1736" s="41">
        <v>0</v>
      </c>
      <c r="AK1736" s="41">
        <v>0</v>
      </c>
      <c r="AL1736" s="41">
        <v>3352.9517999999998</v>
      </c>
      <c r="AM1736" s="41">
        <v>0</v>
      </c>
      <c r="AN1736" s="41">
        <v>0</v>
      </c>
      <c r="AO1736" s="42">
        <v>3352.9517999999998</v>
      </c>
      <c r="AP1736" s="42">
        <v>3353</v>
      </c>
      <c r="AQ1736" s="42">
        <v>0</v>
      </c>
      <c r="AR1736" s="42">
        <v>0</v>
      </c>
      <c r="AS1736" s="42">
        <v>0</v>
      </c>
      <c r="AT1736" s="42">
        <v>0</v>
      </c>
      <c r="AU1736" s="42">
        <f t="shared" si="5696"/>
        <v>3353</v>
      </c>
      <c r="AV1736" s="42">
        <f t="shared" si="5697"/>
        <v>0</v>
      </c>
      <c r="AW1736" s="42">
        <f t="shared" si="5698"/>
        <v>3353</v>
      </c>
      <c r="AX1736" s="42">
        <f t="shared" si="5699"/>
        <v>3353</v>
      </c>
      <c r="AY1736" s="42">
        <f t="shared" si="5700"/>
        <v>3353</v>
      </c>
      <c r="AZ1736" s="42"/>
      <c r="BA1736" s="43">
        <f t="shared" si="5701"/>
        <v>99.998562481359983</v>
      </c>
      <c r="BB1736" s="44"/>
    </row>
    <row r="1737" spans="2:54" ht="46.8" x14ac:dyDescent="0.3">
      <c r="B1737" s="38" t="s">
        <v>574</v>
      </c>
      <c r="C1737" s="38" t="s">
        <v>189</v>
      </c>
      <c r="D1737" s="38" t="s">
        <v>189</v>
      </c>
      <c r="E1737" s="39" t="str">
        <f t="shared" si="5692"/>
        <v>0707</v>
      </c>
      <c r="F1737" s="38" t="s">
        <v>258</v>
      </c>
      <c r="G1737" s="39"/>
      <c r="H1737" s="40" t="s">
        <v>259</v>
      </c>
      <c r="I1737" s="18">
        <f t="shared" si="5755"/>
        <v>550</v>
      </c>
      <c r="J1737" s="18">
        <f t="shared" si="5756"/>
        <v>550</v>
      </c>
      <c r="K1737" s="18">
        <f t="shared" si="5757"/>
        <v>550</v>
      </c>
      <c r="L1737" s="18">
        <f t="shared" si="5758"/>
        <v>0</v>
      </c>
      <c r="M1737" s="18">
        <f t="shared" si="5759"/>
        <v>0</v>
      </c>
      <c r="N1737" s="18">
        <f t="shared" si="5760"/>
        <v>0</v>
      </c>
      <c r="O1737" s="18">
        <f t="shared" si="5761"/>
        <v>0</v>
      </c>
      <c r="P1737" s="18">
        <f t="shared" si="5762"/>
        <v>0</v>
      </c>
      <c r="Q1737" s="18">
        <f t="shared" si="5763"/>
        <v>0</v>
      </c>
      <c r="R1737" s="18">
        <f t="shared" si="5764"/>
        <v>0</v>
      </c>
      <c r="S1737" s="18">
        <f t="shared" si="5765"/>
        <v>0</v>
      </c>
      <c r="T1737" s="18">
        <f t="shared" si="5688"/>
        <v>550</v>
      </c>
      <c r="U1737" s="18">
        <f t="shared" si="5715"/>
        <v>550</v>
      </c>
      <c r="V1737" s="18">
        <f t="shared" si="5716"/>
        <v>550</v>
      </c>
      <c r="W1737" s="18">
        <f t="shared" si="5766"/>
        <v>0</v>
      </c>
      <c r="X1737" s="18">
        <f t="shared" si="5767"/>
        <v>0</v>
      </c>
      <c r="Y1737" s="18">
        <f t="shared" si="5768"/>
        <v>0</v>
      </c>
      <c r="Z1737" s="18">
        <f t="shared" si="5769"/>
        <v>0</v>
      </c>
      <c r="AA1737" s="18">
        <f t="shared" si="5770"/>
        <v>0</v>
      </c>
      <c r="AB1737" s="18">
        <f t="shared" si="5771"/>
        <v>0</v>
      </c>
      <c r="AC1737" s="18">
        <f t="shared" si="5772"/>
        <v>0</v>
      </c>
      <c r="AD1737" s="18">
        <f t="shared" si="5773"/>
        <v>0</v>
      </c>
      <c r="AE1737" s="18">
        <f t="shared" si="5774"/>
        <v>0</v>
      </c>
      <c r="AF1737" s="41">
        <f t="shared" si="5775"/>
        <v>550</v>
      </c>
      <c r="AG1737" s="41">
        <f t="shared" si="5776"/>
        <v>0</v>
      </c>
      <c r="AH1737" s="41">
        <f t="shared" si="5777"/>
        <v>0</v>
      </c>
      <c r="AI1737" s="41">
        <f t="shared" si="5778"/>
        <v>0</v>
      </c>
      <c r="AJ1737" s="41">
        <f t="shared" si="5779"/>
        <v>0</v>
      </c>
      <c r="AK1737" s="41">
        <f t="shared" si="5780"/>
        <v>0</v>
      </c>
      <c r="AL1737" s="41">
        <f t="shared" si="5781"/>
        <v>550</v>
      </c>
      <c r="AM1737" s="41">
        <f t="shared" si="5782"/>
        <v>0</v>
      </c>
      <c r="AN1737" s="41">
        <f t="shared" si="5783"/>
        <v>0</v>
      </c>
      <c r="AO1737" s="14">
        <f t="shared" si="5784"/>
        <v>550</v>
      </c>
      <c r="AP1737" s="42">
        <f t="shared" si="5785"/>
        <v>550</v>
      </c>
      <c r="AQ1737" s="42">
        <f t="shared" si="5786"/>
        <v>0</v>
      </c>
      <c r="AR1737" s="42">
        <f t="shared" si="5787"/>
        <v>0</v>
      </c>
      <c r="AS1737" s="42">
        <f t="shared" si="5788"/>
        <v>0</v>
      </c>
      <c r="AT1737" s="42">
        <f t="shared" si="5789"/>
        <v>0</v>
      </c>
      <c r="AU1737" s="42">
        <f t="shared" si="5696"/>
        <v>550</v>
      </c>
      <c r="AV1737" s="42">
        <f t="shared" si="5697"/>
        <v>0</v>
      </c>
      <c r="AW1737" s="42">
        <f t="shared" si="5698"/>
        <v>550</v>
      </c>
      <c r="AX1737" s="42">
        <f t="shared" si="5699"/>
        <v>550</v>
      </c>
      <c r="AY1737" s="42">
        <f t="shared" si="5700"/>
        <v>550</v>
      </c>
      <c r="AZ1737" s="42">
        <f t="shared" si="5790"/>
        <v>0</v>
      </c>
      <c r="BA1737" s="43">
        <f t="shared" si="5701"/>
        <v>100</v>
      </c>
      <c r="BB1737" s="20"/>
    </row>
    <row r="1738" spans="2:54" x14ac:dyDescent="0.3">
      <c r="B1738" s="38" t="s">
        <v>574</v>
      </c>
      <c r="C1738" s="38" t="s">
        <v>189</v>
      </c>
      <c r="D1738" s="38" t="s">
        <v>189</v>
      </c>
      <c r="E1738" s="39" t="str">
        <f t="shared" si="5692"/>
        <v>0707</v>
      </c>
      <c r="F1738" s="38" t="s">
        <v>260</v>
      </c>
      <c r="G1738" s="39"/>
      <c r="H1738" s="40" t="s">
        <v>49</v>
      </c>
      <c r="I1738" s="18">
        <f t="shared" si="5755"/>
        <v>550</v>
      </c>
      <c r="J1738" s="18">
        <f t="shared" si="5756"/>
        <v>550</v>
      </c>
      <c r="K1738" s="18">
        <f t="shared" si="5757"/>
        <v>550</v>
      </c>
      <c r="L1738" s="18">
        <f t="shared" si="5758"/>
        <v>0</v>
      </c>
      <c r="M1738" s="18">
        <f t="shared" si="5759"/>
        <v>0</v>
      </c>
      <c r="N1738" s="18">
        <f t="shared" si="5760"/>
        <v>0</v>
      </c>
      <c r="O1738" s="18">
        <f t="shared" si="5761"/>
        <v>0</v>
      </c>
      <c r="P1738" s="18">
        <f t="shared" si="5762"/>
        <v>0</v>
      </c>
      <c r="Q1738" s="18">
        <f t="shared" si="5763"/>
        <v>0</v>
      </c>
      <c r="R1738" s="18">
        <f t="shared" si="5764"/>
        <v>0</v>
      </c>
      <c r="S1738" s="18">
        <f t="shared" si="5765"/>
        <v>0</v>
      </c>
      <c r="T1738" s="18">
        <f t="shared" si="5688"/>
        <v>550</v>
      </c>
      <c r="U1738" s="18">
        <f t="shared" si="5715"/>
        <v>550</v>
      </c>
      <c r="V1738" s="18">
        <f t="shared" si="5716"/>
        <v>550</v>
      </c>
      <c r="W1738" s="18">
        <f t="shared" si="5766"/>
        <v>0</v>
      </c>
      <c r="X1738" s="18">
        <f t="shared" si="5767"/>
        <v>0</v>
      </c>
      <c r="Y1738" s="18">
        <f t="shared" si="5768"/>
        <v>0</v>
      </c>
      <c r="Z1738" s="18">
        <f t="shared" si="5769"/>
        <v>0</v>
      </c>
      <c r="AA1738" s="18">
        <f t="shared" si="5770"/>
        <v>0</v>
      </c>
      <c r="AB1738" s="18">
        <f t="shared" si="5771"/>
        <v>0</v>
      </c>
      <c r="AC1738" s="18">
        <f t="shared" si="5772"/>
        <v>0</v>
      </c>
      <c r="AD1738" s="18">
        <f t="shared" si="5773"/>
        <v>0</v>
      </c>
      <c r="AE1738" s="18">
        <f t="shared" si="5774"/>
        <v>0</v>
      </c>
      <c r="AF1738" s="41">
        <f t="shared" si="5775"/>
        <v>550</v>
      </c>
      <c r="AG1738" s="41">
        <f t="shared" si="5776"/>
        <v>0</v>
      </c>
      <c r="AH1738" s="41">
        <f t="shared" si="5777"/>
        <v>0</v>
      </c>
      <c r="AI1738" s="41">
        <f t="shared" si="5778"/>
        <v>0</v>
      </c>
      <c r="AJ1738" s="41">
        <f t="shared" si="5779"/>
        <v>0</v>
      </c>
      <c r="AK1738" s="41">
        <f t="shared" si="5780"/>
        <v>0</v>
      </c>
      <c r="AL1738" s="41">
        <f t="shared" si="5781"/>
        <v>550</v>
      </c>
      <c r="AM1738" s="41">
        <f t="shared" si="5782"/>
        <v>0</v>
      </c>
      <c r="AN1738" s="41">
        <f t="shared" si="5783"/>
        <v>0</v>
      </c>
      <c r="AO1738" s="42">
        <f t="shared" si="5784"/>
        <v>550</v>
      </c>
      <c r="AP1738" s="42">
        <f t="shared" si="5785"/>
        <v>550</v>
      </c>
      <c r="AQ1738" s="42">
        <f t="shared" si="5786"/>
        <v>0</v>
      </c>
      <c r="AR1738" s="42">
        <f t="shared" si="5787"/>
        <v>0</v>
      </c>
      <c r="AS1738" s="42">
        <f t="shared" si="5788"/>
        <v>0</v>
      </c>
      <c r="AT1738" s="42">
        <f t="shared" si="5789"/>
        <v>0</v>
      </c>
      <c r="AU1738" s="42">
        <f t="shared" si="5696"/>
        <v>550</v>
      </c>
      <c r="AV1738" s="42">
        <f t="shared" si="5697"/>
        <v>0</v>
      </c>
      <c r="AW1738" s="42">
        <f t="shared" si="5698"/>
        <v>550</v>
      </c>
      <c r="AX1738" s="42">
        <f t="shared" si="5699"/>
        <v>550</v>
      </c>
      <c r="AY1738" s="42">
        <f t="shared" si="5700"/>
        <v>550</v>
      </c>
      <c r="AZ1738" s="42">
        <f t="shared" si="5790"/>
        <v>0</v>
      </c>
      <c r="BA1738" s="43">
        <f t="shared" si="5701"/>
        <v>100</v>
      </c>
      <c r="BB1738" s="20"/>
    </row>
    <row r="1739" spans="2:54" ht="31.2" x14ac:dyDescent="0.3">
      <c r="B1739" s="38" t="s">
        <v>574</v>
      </c>
      <c r="C1739" s="38" t="s">
        <v>189</v>
      </c>
      <c r="D1739" s="38" t="s">
        <v>189</v>
      </c>
      <c r="E1739" s="39" t="str">
        <f t="shared" si="5692"/>
        <v>0707</v>
      </c>
      <c r="F1739" s="38" t="s">
        <v>299</v>
      </c>
      <c r="G1739" s="39"/>
      <c r="H1739" s="40" t="s">
        <v>300</v>
      </c>
      <c r="I1739" s="18">
        <f t="shared" si="5755"/>
        <v>550</v>
      </c>
      <c r="J1739" s="18">
        <f t="shared" si="5756"/>
        <v>550</v>
      </c>
      <c r="K1739" s="18">
        <f t="shared" si="5757"/>
        <v>550</v>
      </c>
      <c r="L1739" s="18">
        <f t="shared" si="5758"/>
        <v>0</v>
      </c>
      <c r="M1739" s="18">
        <f t="shared" si="5759"/>
        <v>0</v>
      </c>
      <c r="N1739" s="18">
        <f t="shared" si="5760"/>
        <v>0</v>
      </c>
      <c r="O1739" s="18">
        <f t="shared" si="5761"/>
        <v>0</v>
      </c>
      <c r="P1739" s="18">
        <f t="shared" si="5762"/>
        <v>0</v>
      </c>
      <c r="Q1739" s="18">
        <f t="shared" si="5763"/>
        <v>0</v>
      </c>
      <c r="R1739" s="18">
        <f t="shared" si="5764"/>
        <v>0</v>
      </c>
      <c r="S1739" s="18">
        <f t="shared" si="5765"/>
        <v>0</v>
      </c>
      <c r="T1739" s="18">
        <f t="shared" si="5688"/>
        <v>550</v>
      </c>
      <c r="U1739" s="18">
        <f t="shared" si="5715"/>
        <v>550</v>
      </c>
      <c r="V1739" s="18">
        <f t="shared" si="5716"/>
        <v>550</v>
      </c>
      <c r="W1739" s="18">
        <f t="shared" si="5766"/>
        <v>0</v>
      </c>
      <c r="X1739" s="18">
        <f t="shared" si="5767"/>
        <v>0</v>
      </c>
      <c r="Y1739" s="18">
        <f t="shared" si="5768"/>
        <v>0</v>
      </c>
      <c r="Z1739" s="18">
        <f t="shared" si="5769"/>
        <v>0</v>
      </c>
      <c r="AA1739" s="18">
        <f t="shared" si="5770"/>
        <v>0</v>
      </c>
      <c r="AB1739" s="18">
        <f t="shared" si="5771"/>
        <v>0</v>
      </c>
      <c r="AC1739" s="18">
        <f t="shared" si="5772"/>
        <v>0</v>
      </c>
      <c r="AD1739" s="18">
        <f t="shared" si="5773"/>
        <v>0</v>
      </c>
      <c r="AE1739" s="18">
        <f t="shared" si="5774"/>
        <v>0</v>
      </c>
      <c r="AF1739" s="41">
        <f t="shared" si="5775"/>
        <v>550</v>
      </c>
      <c r="AG1739" s="41">
        <f t="shared" si="5776"/>
        <v>0</v>
      </c>
      <c r="AH1739" s="41">
        <f t="shared" si="5777"/>
        <v>0</v>
      </c>
      <c r="AI1739" s="41">
        <f t="shared" si="5778"/>
        <v>0</v>
      </c>
      <c r="AJ1739" s="41">
        <f t="shared" si="5779"/>
        <v>0</v>
      </c>
      <c r="AK1739" s="41">
        <f t="shared" si="5780"/>
        <v>0</v>
      </c>
      <c r="AL1739" s="41">
        <f t="shared" si="5781"/>
        <v>550</v>
      </c>
      <c r="AM1739" s="41">
        <f t="shared" si="5782"/>
        <v>0</v>
      </c>
      <c r="AN1739" s="41">
        <f t="shared" si="5783"/>
        <v>0</v>
      </c>
      <c r="AO1739" s="14">
        <f t="shared" si="5784"/>
        <v>550</v>
      </c>
      <c r="AP1739" s="42">
        <f t="shared" si="5785"/>
        <v>550</v>
      </c>
      <c r="AQ1739" s="42">
        <f t="shared" si="5786"/>
        <v>0</v>
      </c>
      <c r="AR1739" s="42">
        <f t="shared" si="5787"/>
        <v>0</v>
      </c>
      <c r="AS1739" s="42">
        <f t="shared" si="5788"/>
        <v>0</v>
      </c>
      <c r="AT1739" s="42">
        <f t="shared" si="5789"/>
        <v>0</v>
      </c>
      <c r="AU1739" s="42">
        <f t="shared" si="5696"/>
        <v>550</v>
      </c>
      <c r="AV1739" s="42">
        <f t="shared" si="5697"/>
        <v>0</v>
      </c>
      <c r="AW1739" s="42">
        <f t="shared" si="5698"/>
        <v>550</v>
      </c>
      <c r="AX1739" s="42">
        <f t="shared" si="5699"/>
        <v>550</v>
      </c>
      <c r="AY1739" s="42">
        <f t="shared" si="5700"/>
        <v>550</v>
      </c>
      <c r="AZ1739" s="42">
        <f t="shared" si="5790"/>
        <v>0</v>
      </c>
      <c r="BA1739" s="43">
        <f t="shared" si="5701"/>
        <v>100</v>
      </c>
      <c r="BB1739" s="20"/>
    </row>
    <row r="1740" spans="2:54" ht="46.8" x14ac:dyDescent="0.3">
      <c r="B1740" s="38" t="s">
        <v>574</v>
      </c>
      <c r="C1740" s="38" t="s">
        <v>189</v>
      </c>
      <c r="D1740" s="38" t="s">
        <v>189</v>
      </c>
      <c r="E1740" s="39" t="str">
        <f t="shared" si="5692"/>
        <v>0707</v>
      </c>
      <c r="F1740" s="38" t="s">
        <v>542</v>
      </c>
      <c r="G1740" s="39"/>
      <c r="H1740" s="40" t="s">
        <v>543</v>
      </c>
      <c r="I1740" s="18">
        <f t="shared" si="5755"/>
        <v>550</v>
      </c>
      <c r="J1740" s="18">
        <f t="shared" si="5756"/>
        <v>550</v>
      </c>
      <c r="K1740" s="18">
        <f t="shared" si="5757"/>
        <v>550</v>
      </c>
      <c r="L1740" s="18">
        <f t="shared" si="5758"/>
        <v>0</v>
      </c>
      <c r="M1740" s="18">
        <f t="shared" si="5759"/>
        <v>0</v>
      </c>
      <c r="N1740" s="18">
        <f t="shared" si="5760"/>
        <v>0</v>
      </c>
      <c r="O1740" s="18">
        <f t="shared" si="5761"/>
        <v>0</v>
      </c>
      <c r="P1740" s="18">
        <f t="shared" si="5762"/>
        <v>0</v>
      </c>
      <c r="Q1740" s="18">
        <f t="shared" si="5763"/>
        <v>0</v>
      </c>
      <c r="R1740" s="18">
        <f t="shared" si="5764"/>
        <v>0</v>
      </c>
      <c r="S1740" s="18">
        <f t="shared" si="5765"/>
        <v>0</v>
      </c>
      <c r="T1740" s="18">
        <f t="shared" si="5688"/>
        <v>550</v>
      </c>
      <c r="U1740" s="18">
        <f t="shared" si="5715"/>
        <v>550</v>
      </c>
      <c r="V1740" s="18">
        <f t="shared" si="5716"/>
        <v>550</v>
      </c>
      <c r="W1740" s="18">
        <f t="shared" si="5766"/>
        <v>0</v>
      </c>
      <c r="X1740" s="18">
        <f t="shared" si="5767"/>
        <v>0</v>
      </c>
      <c r="Y1740" s="18">
        <f t="shared" si="5768"/>
        <v>0</v>
      </c>
      <c r="Z1740" s="18">
        <f t="shared" si="5769"/>
        <v>0</v>
      </c>
      <c r="AA1740" s="18">
        <f t="shared" si="5770"/>
        <v>0</v>
      </c>
      <c r="AB1740" s="18">
        <f t="shared" si="5771"/>
        <v>0</v>
      </c>
      <c r="AC1740" s="18">
        <f t="shared" si="5772"/>
        <v>0</v>
      </c>
      <c r="AD1740" s="18">
        <f t="shared" si="5773"/>
        <v>0</v>
      </c>
      <c r="AE1740" s="18">
        <f t="shared" si="5774"/>
        <v>0</v>
      </c>
      <c r="AF1740" s="41">
        <f t="shared" si="5775"/>
        <v>550</v>
      </c>
      <c r="AG1740" s="41">
        <f t="shared" si="5776"/>
        <v>0</v>
      </c>
      <c r="AH1740" s="41">
        <f t="shared" si="5777"/>
        <v>0</v>
      </c>
      <c r="AI1740" s="41">
        <f t="shared" si="5778"/>
        <v>0</v>
      </c>
      <c r="AJ1740" s="41">
        <f t="shared" si="5779"/>
        <v>0</v>
      </c>
      <c r="AK1740" s="41">
        <f t="shared" si="5780"/>
        <v>0</v>
      </c>
      <c r="AL1740" s="41">
        <f t="shared" si="5781"/>
        <v>550</v>
      </c>
      <c r="AM1740" s="41">
        <f t="shared" si="5782"/>
        <v>0</v>
      </c>
      <c r="AN1740" s="41">
        <f t="shared" si="5783"/>
        <v>0</v>
      </c>
      <c r="AO1740" s="42">
        <f t="shared" si="5784"/>
        <v>550</v>
      </c>
      <c r="AP1740" s="42">
        <f t="shared" si="5785"/>
        <v>550</v>
      </c>
      <c r="AQ1740" s="42">
        <f t="shared" si="5786"/>
        <v>0</v>
      </c>
      <c r="AR1740" s="42">
        <f t="shared" si="5787"/>
        <v>0</v>
      </c>
      <c r="AS1740" s="42">
        <f t="shared" si="5788"/>
        <v>0</v>
      </c>
      <c r="AT1740" s="42">
        <f t="shared" si="5789"/>
        <v>0</v>
      </c>
      <c r="AU1740" s="42">
        <f t="shared" si="5696"/>
        <v>550</v>
      </c>
      <c r="AV1740" s="42">
        <f t="shared" si="5697"/>
        <v>0</v>
      </c>
      <c r="AW1740" s="42">
        <f t="shared" si="5698"/>
        <v>550</v>
      </c>
      <c r="AX1740" s="42">
        <f t="shared" si="5699"/>
        <v>550</v>
      </c>
      <c r="AY1740" s="42">
        <f t="shared" si="5700"/>
        <v>550</v>
      </c>
      <c r="AZ1740" s="42">
        <f t="shared" si="5790"/>
        <v>0</v>
      </c>
      <c r="BA1740" s="43">
        <f t="shared" si="5701"/>
        <v>100</v>
      </c>
      <c r="BB1740" s="20"/>
    </row>
    <row r="1741" spans="2:54" ht="31.2" x14ac:dyDescent="0.3">
      <c r="B1741" s="38" t="s">
        <v>574</v>
      </c>
      <c r="C1741" s="38" t="s">
        <v>189</v>
      </c>
      <c r="D1741" s="38" t="s">
        <v>189</v>
      </c>
      <c r="E1741" s="39" t="str">
        <f t="shared" si="5692"/>
        <v>0707</v>
      </c>
      <c r="F1741" s="38" t="s">
        <v>542</v>
      </c>
      <c r="G1741" s="38" t="s">
        <v>54</v>
      </c>
      <c r="H1741" s="40" t="s">
        <v>55</v>
      </c>
      <c r="I1741" s="18">
        <v>550</v>
      </c>
      <c r="J1741" s="18">
        <v>550</v>
      </c>
      <c r="K1741" s="18">
        <v>550</v>
      </c>
      <c r="L1741" s="18"/>
      <c r="M1741" s="18"/>
      <c r="N1741" s="18"/>
      <c r="O1741" s="18">
        <v>0</v>
      </c>
      <c r="P1741" s="18">
        <v>0</v>
      </c>
      <c r="Q1741" s="18">
        <v>0</v>
      </c>
      <c r="R1741" s="18">
        <v>0</v>
      </c>
      <c r="S1741" s="18"/>
      <c r="T1741" s="18">
        <f t="shared" si="5688"/>
        <v>550</v>
      </c>
      <c r="U1741" s="18">
        <f t="shared" si="5715"/>
        <v>550</v>
      </c>
      <c r="V1741" s="18">
        <f t="shared" si="5716"/>
        <v>550</v>
      </c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41">
        <v>550</v>
      </c>
      <c r="AG1741" s="41"/>
      <c r="AH1741" s="41">
        <v>0</v>
      </c>
      <c r="AI1741" s="41">
        <v>0</v>
      </c>
      <c r="AJ1741" s="41">
        <v>0</v>
      </c>
      <c r="AK1741" s="41">
        <v>0</v>
      </c>
      <c r="AL1741" s="41">
        <v>550</v>
      </c>
      <c r="AM1741" s="41">
        <v>0</v>
      </c>
      <c r="AN1741" s="41">
        <v>0</v>
      </c>
      <c r="AO1741" s="14">
        <v>550</v>
      </c>
      <c r="AP1741" s="42">
        <v>550</v>
      </c>
      <c r="AQ1741" s="42">
        <v>0</v>
      </c>
      <c r="AR1741" s="42">
        <v>0</v>
      </c>
      <c r="AS1741" s="42">
        <v>0</v>
      </c>
      <c r="AT1741" s="42">
        <v>0</v>
      </c>
      <c r="AU1741" s="42">
        <f t="shared" si="5696"/>
        <v>550</v>
      </c>
      <c r="AV1741" s="42">
        <f t="shared" si="5697"/>
        <v>0</v>
      </c>
      <c r="AW1741" s="42">
        <f t="shared" si="5698"/>
        <v>550</v>
      </c>
      <c r="AX1741" s="42">
        <f t="shared" si="5699"/>
        <v>550</v>
      </c>
      <c r="AY1741" s="42">
        <f t="shared" si="5700"/>
        <v>550</v>
      </c>
      <c r="AZ1741" s="42"/>
      <c r="BA1741" s="43">
        <f t="shared" si="5701"/>
        <v>100</v>
      </c>
      <c r="BB1741" s="44"/>
    </row>
    <row r="1742" spans="2:54" s="21" customFormat="1" x14ac:dyDescent="0.3">
      <c r="B1742" s="22" t="s">
        <v>574</v>
      </c>
      <c r="C1742" s="22" t="s">
        <v>103</v>
      </c>
      <c r="D1742" s="22"/>
      <c r="E1742" s="23" t="str">
        <f t="shared" si="5692"/>
        <v>08</v>
      </c>
      <c r="F1742" s="22"/>
      <c r="G1742" s="22"/>
      <c r="H1742" s="24" t="s">
        <v>104</v>
      </c>
      <c r="I1742" s="25">
        <f t="shared" si="5755"/>
        <v>1202.0999999999999</v>
      </c>
      <c r="J1742" s="25">
        <f t="shared" si="5756"/>
        <v>1902.1</v>
      </c>
      <c r="K1742" s="25">
        <f t="shared" si="5757"/>
        <v>1202.0999999999999</v>
      </c>
      <c r="L1742" s="25">
        <f t="shared" si="5758"/>
        <v>0</v>
      </c>
      <c r="M1742" s="25">
        <f t="shared" si="5759"/>
        <v>0</v>
      </c>
      <c r="N1742" s="25">
        <f t="shared" si="5760"/>
        <v>0</v>
      </c>
      <c r="O1742" s="25">
        <f t="shared" si="5761"/>
        <v>0</v>
      </c>
      <c r="P1742" s="25">
        <f t="shared" si="5762"/>
        <v>3904</v>
      </c>
      <c r="Q1742" s="25">
        <f t="shared" si="5763"/>
        <v>0</v>
      </c>
      <c r="R1742" s="25">
        <f t="shared" si="5764"/>
        <v>0</v>
      </c>
      <c r="S1742" s="25">
        <f t="shared" si="5765"/>
        <v>6.35</v>
      </c>
      <c r="T1742" s="25">
        <f t="shared" si="5688"/>
        <v>5112.45</v>
      </c>
      <c r="U1742" s="25">
        <f t="shared" si="5715"/>
        <v>1902.1</v>
      </c>
      <c r="V1742" s="25">
        <f t="shared" si="5716"/>
        <v>1202.0999999999999</v>
      </c>
      <c r="W1742" s="25">
        <f t="shared" si="5766"/>
        <v>0</v>
      </c>
      <c r="X1742" s="25">
        <f t="shared" si="5767"/>
        <v>0</v>
      </c>
      <c r="Y1742" s="25">
        <f t="shared" si="5768"/>
        <v>0</v>
      </c>
      <c r="Z1742" s="25">
        <f t="shared" si="5769"/>
        <v>6.35</v>
      </c>
      <c r="AA1742" s="25">
        <f t="shared" si="5770"/>
        <v>0</v>
      </c>
      <c r="AB1742" s="25">
        <f t="shared" si="5771"/>
        <v>0</v>
      </c>
      <c r="AC1742" s="25">
        <f t="shared" si="5772"/>
        <v>0</v>
      </c>
      <c r="AD1742" s="25">
        <f t="shared" si="5773"/>
        <v>0</v>
      </c>
      <c r="AE1742" s="25">
        <f t="shared" si="5774"/>
        <v>0</v>
      </c>
      <c r="AF1742" s="26">
        <f t="shared" si="5775"/>
        <v>6892.07</v>
      </c>
      <c r="AG1742" s="26">
        <f t="shared" si="5776"/>
        <v>0</v>
      </c>
      <c r="AH1742" s="26">
        <f t="shared" si="5777"/>
        <v>0</v>
      </c>
      <c r="AI1742" s="26">
        <f t="shared" si="5778"/>
        <v>0</v>
      </c>
      <c r="AJ1742" s="26">
        <f t="shared" si="5779"/>
        <v>0</v>
      </c>
      <c r="AK1742" s="26">
        <f t="shared" si="5780"/>
        <v>0</v>
      </c>
      <c r="AL1742" s="26">
        <f t="shared" si="5781"/>
        <v>6892.07</v>
      </c>
      <c r="AM1742" s="26">
        <f t="shared" si="5782"/>
        <v>0</v>
      </c>
      <c r="AN1742" s="26">
        <f t="shared" si="5783"/>
        <v>0</v>
      </c>
      <c r="AO1742" s="27">
        <f t="shared" si="5784"/>
        <v>1865</v>
      </c>
      <c r="AP1742" s="27">
        <f t="shared" si="5785"/>
        <v>8473.44</v>
      </c>
      <c r="AQ1742" s="27">
        <f t="shared" si="5786"/>
        <v>0</v>
      </c>
      <c r="AR1742" s="27">
        <f t="shared" si="5787"/>
        <v>0</v>
      </c>
      <c r="AS1742" s="27">
        <f t="shared" si="5788"/>
        <v>0</v>
      </c>
      <c r="AT1742" s="27">
        <f t="shared" si="5789"/>
        <v>0</v>
      </c>
      <c r="AU1742" s="27">
        <f t="shared" si="5696"/>
        <v>8473.44</v>
      </c>
      <c r="AV1742" s="27">
        <f t="shared" si="5697"/>
        <v>-3360.9900000000007</v>
      </c>
      <c r="AW1742" s="27">
        <f t="shared" si="5698"/>
        <v>5118.8</v>
      </c>
      <c r="AX1742" s="27">
        <f t="shared" si="5699"/>
        <v>1902.1</v>
      </c>
      <c r="AY1742" s="27">
        <f t="shared" si="5700"/>
        <v>1202.0999999999999</v>
      </c>
      <c r="AZ1742" s="27">
        <f t="shared" si="5790"/>
        <v>0</v>
      </c>
      <c r="BA1742" s="28">
        <f t="shared" si="5701"/>
        <v>100</v>
      </c>
      <c r="BB1742" s="20"/>
    </row>
    <row r="1743" spans="2:54" s="30" customFormat="1" x14ac:dyDescent="0.3">
      <c r="B1743" s="31" t="s">
        <v>574</v>
      </c>
      <c r="C1743" s="31" t="s">
        <v>103</v>
      </c>
      <c r="D1743" s="31" t="s">
        <v>42</v>
      </c>
      <c r="E1743" s="29" t="str">
        <f t="shared" si="5692"/>
        <v>0801</v>
      </c>
      <c r="F1743" s="31"/>
      <c r="G1743" s="31"/>
      <c r="H1743" s="32" t="s">
        <v>105</v>
      </c>
      <c r="I1743" s="33">
        <f t="shared" si="5755"/>
        <v>1202.0999999999999</v>
      </c>
      <c r="J1743" s="33">
        <f t="shared" si="5756"/>
        <v>1902.1</v>
      </c>
      <c r="K1743" s="33">
        <f t="shared" si="5757"/>
        <v>1202.0999999999999</v>
      </c>
      <c r="L1743" s="33">
        <f t="shared" si="5758"/>
        <v>0</v>
      </c>
      <c r="M1743" s="33">
        <f t="shared" si="5759"/>
        <v>0</v>
      </c>
      <c r="N1743" s="33">
        <f t="shared" si="5760"/>
        <v>0</v>
      </c>
      <c r="O1743" s="33">
        <f>O1744+O1749</f>
        <v>0</v>
      </c>
      <c r="P1743" s="33">
        <f>P1744+P1749</f>
        <v>3904</v>
      </c>
      <c r="Q1743" s="33">
        <f>Q1744+Q1749</f>
        <v>0</v>
      </c>
      <c r="R1743" s="33">
        <f>R1744+R1749</f>
        <v>0</v>
      </c>
      <c r="S1743" s="33">
        <f>S1744+S1749</f>
        <v>6.35</v>
      </c>
      <c r="T1743" s="33">
        <f t="shared" si="5688"/>
        <v>5112.45</v>
      </c>
      <c r="U1743" s="33">
        <f t="shared" si="5715"/>
        <v>1902.1</v>
      </c>
      <c r="V1743" s="33">
        <f t="shared" si="5716"/>
        <v>1202.0999999999999</v>
      </c>
      <c r="W1743" s="33">
        <f t="shared" ref="W1743:AT1743" si="5791">W1744+W1749</f>
        <v>0</v>
      </c>
      <c r="X1743" s="33">
        <f t="shared" si="5791"/>
        <v>0</v>
      </c>
      <c r="Y1743" s="33">
        <f t="shared" si="5791"/>
        <v>0</v>
      </c>
      <c r="Z1743" s="33">
        <f t="shared" si="5791"/>
        <v>6.35</v>
      </c>
      <c r="AA1743" s="33">
        <f t="shared" si="5791"/>
        <v>0</v>
      </c>
      <c r="AB1743" s="33">
        <f t="shared" si="5791"/>
        <v>0</v>
      </c>
      <c r="AC1743" s="33">
        <f t="shared" si="5791"/>
        <v>0</v>
      </c>
      <c r="AD1743" s="33">
        <f t="shared" si="5791"/>
        <v>0</v>
      </c>
      <c r="AE1743" s="33">
        <f t="shared" si="5791"/>
        <v>0</v>
      </c>
      <c r="AF1743" s="34">
        <f t="shared" si="5791"/>
        <v>6892.07</v>
      </c>
      <c r="AG1743" s="34">
        <f t="shared" si="5791"/>
        <v>0</v>
      </c>
      <c r="AH1743" s="34">
        <f t="shared" si="5791"/>
        <v>0</v>
      </c>
      <c r="AI1743" s="34">
        <f t="shared" si="5791"/>
        <v>0</v>
      </c>
      <c r="AJ1743" s="34">
        <f t="shared" si="5791"/>
        <v>0</v>
      </c>
      <c r="AK1743" s="34">
        <f t="shared" si="5791"/>
        <v>0</v>
      </c>
      <c r="AL1743" s="34">
        <f t="shared" si="5791"/>
        <v>6892.07</v>
      </c>
      <c r="AM1743" s="34">
        <f t="shared" si="5791"/>
        <v>0</v>
      </c>
      <c r="AN1743" s="34">
        <f t="shared" si="5791"/>
        <v>0</v>
      </c>
      <c r="AO1743" s="35">
        <f t="shared" si="5791"/>
        <v>1865</v>
      </c>
      <c r="AP1743" s="36">
        <f t="shared" si="5791"/>
        <v>8473.44</v>
      </c>
      <c r="AQ1743" s="36">
        <f t="shared" si="5791"/>
        <v>0</v>
      </c>
      <c r="AR1743" s="36">
        <f t="shared" si="5791"/>
        <v>0</v>
      </c>
      <c r="AS1743" s="36">
        <f t="shared" si="5791"/>
        <v>0</v>
      </c>
      <c r="AT1743" s="36">
        <f t="shared" si="5791"/>
        <v>0</v>
      </c>
      <c r="AU1743" s="36">
        <f t="shared" si="5696"/>
        <v>8473.44</v>
      </c>
      <c r="AV1743" s="36">
        <f t="shared" si="5697"/>
        <v>-3360.9900000000007</v>
      </c>
      <c r="AW1743" s="36">
        <f t="shared" si="5698"/>
        <v>5118.8</v>
      </c>
      <c r="AX1743" s="36">
        <f t="shared" si="5699"/>
        <v>1902.1</v>
      </c>
      <c r="AY1743" s="36">
        <f t="shared" si="5700"/>
        <v>1202.0999999999999</v>
      </c>
      <c r="AZ1743" s="36">
        <f>AZ1744+AZ1749</f>
        <v>0</v>
      </c>
      <c r="BA1743" s="37">
        <f t="shared" si="5701"/>
        <v>100</v>
      </c>
      <c r="BB1743" s="20"/>
    </row>
    <row r="1744" spans="2:54" ht="31.2" x14ac:dyDescent="0.3">
      <c r="B1744" s="38" t="s">
        <v>574</v>
      </c>
      <c r="C1744" s="38" t="s">
        <v>103</v>
      </c>
      <c r="D1744" s="38" t="s">
        <v>42</v>
      </c>
      <c r="E1744" s="39" t="str">
        <f t="shared" si="5692"/>
        <v>0801</v>
      </c>
      <c r="F1744" s="38" t="s">
        <v>106</v>
      </c>
      <c r="G1744" s="39"/>
      <c r="H1744" s="40" t="s">
        <v>107</v>
      </c>
      <c r="I1744" s="18">
        <f t="shared" si="5755"/>
        <v>1202.0999999999999</v>
      </c>
      <c r="J1744" s="18">
        <f t="shared" si="5756"/>
        <v>1902.1</v>
      </c>
      <c r="K1744" s="18">
        <f t="shared" si="5757"/>
        <v>1202.0999999999999</v>
      </c>
      <c r="L1744" s="18">
        <f t="shared" si="5758"/>
        <v>0</v>
      </c>
      <c r="M1744" s="18">
        <f t="shared" si="5759"/>
        <v>0</v>
      </c>
      <c r="N1744" s="18">
        <f t="shared" si="5760"/>
        <v>0</v>
      </c>
      <c r="O1744" s="18">
        <f t="shared" ref="O1744:O1749" si="5792">O1745</f>
        <v>0</v>
      </c>
      <c r="P1744" s="18">
        <f t="shared" ref="P1744:P1749" si="5793">P1745</f>
        <v>3904</v>
      </c>
      <c r="Q1744" s="18">
        <f t="shared" ref="Q1744:Q1749" si="5794">Q1745</f>
        <v>0</v>
      </c>
      <c r="R1744" s="18">
        <f t="shared" ref="R1744:R1749" si="5795">R1745</f>
        <v>0</v>
      </c>
      <c r="S1744" s="18">
        <f t="shared" ref="S1744:S1749" si="5796">S1745</f>
        <v>0</v>
      </c>
      <c r="T1744" s="18">
        <f t="shared" si="5688"/>
        <v>5106.1000000000004</v>
      </c>
      <c r="U1744" s="18">
        <f t="shared" si="5715"/>
        <v>1902.1</v>
      </c>
      <c r="V1744" s="18">
        <f t="shared" si="5716"/>
        <v>1202.0999999999999</v>
      </c>
      <c r="W1744" s="18">
        <f t="shared" ref="W1744:W1747" si="5797">W1745</f>
        <v>0</v>
      </c>
      <c r="X1744" s="18">
        <f t="shared" ref="X1744:X1747" si="5798">X1745</f>
        <v>0</v>
      </c>
      <c r="Y1744" s="18">
        <f t="shared" ref="Y1744:Y1747" si="5799">Y1745</f>
        <v>0</v>
      </c>
      <c r="Z1744" s="18">
        <f t="shared" ref="Z1744:Z1747" si="5800">Z1745</f>
        <v>0</v>
      </c>
      <c r="AA1744" s="18">
        <f t="shared" ref="AA1744:AA1747" si="5801">AA1745</f>
        <v>0</v>
      </c>
      <c r="AB1744" s="18">
        <f t="shared" ref="AB1744:AB1747" si="5802">AB1745</f>
        <v>0</v>
      </c>
      <c r="AC1744" s="18">
        <f t="shared" ref="AC1744:AC1747" si="5803">AC1745</f>
        <v>0</v>
      </c>
      <c r="AD1744" s="18">
        <f t="shared" ref="AD1744:AD1747" si="5804">AD1745</f>
        <v>0</v>
      </c>
      <c r="AE1744" s="18">
        <f t="shared" ref="AE1744:AE1762" si="5805">AE1745</f>
        <v>0</v>
      </c>
      <c r="AF1744" s="41">
        <f t="shared" ref="AF1744:AF1749" si="5806">AF1745</f>
        <v>3524.98</v>
      </c>
      <c r="AG1744" s="41">
        <f t="shared" ref="AG1744:AG1749" si="5807">AG1745</f>
        <v>0</v>
      </c>
      <c r="AH1744" s="41">
        <f t="shared" ref="AH1744:AH1749" si="5808">AH1745</f>
        <v>0</v>
      </c>
      <c r="AI1744" s="41">
        <f t="shared" ref="AI1744:AI1749" si="5809">AI1745</f>
        <v>0</v>
      </c>
      <c r="AJ1744" s="41">
        <f t="shared" ref="AJ1744:AJ1749" si="5810">AJ1745</f>
        <v>0</v>
      </c>
      <c r="AK1744" s="41">
        <f t="shared" ref="AK1744:AK1749" si="5811">AK1745</f>
        <v>0</v>
      </c>
      <c r="AL1744" s="41">
        <f t="shared" ref="AL1744:AL1749" si="5812">AL1745</f>
        <v>3524.98</v>
      </c>
      <c r="AM1744" s="41">
        <f t="shared" ref="AM1744:AM1749" si="5813">AM1745</f>
        <v>0</v>
      </c>
      <c r="AN1744" s="41">
        <f t="shared" ref="AN1744:AN1749" si="5814">AN1745</f>
        <v>0</v>
      </c>
      <c r="AO1744" s="42">
        <f t="shared" ref="AO1744:AO1749" si="5815">AO1745</f>
        <v>585</v>
      </c>
      <c r="AP1744" s="42">
        <f t="shared" ref="AP1744:AP1749" si="5816">AP1745</f>
        <v>5106.1000000000004</v>
      </c>
      <c r="AQ1744" s="42">
        <f t="shared" ref="AQ1744:AQ1749" si="5817">AQ1745</f>
        <v>0</v>
      </c>
      <c r="AR1744" s="42">
        <f t="shared" ref="AR1744:AR1749" si="5818">AR1745</f>
        <v>0</v>
      </c>
      <c r="AS1744" s="42">
        <f t="shared" ref="AS1744:AS1749" si="5819">AS1745</f>
        <v>0</v>
      </c>
      <c r="AT1744" s="42">
        <f t="shared" ref="AT1744:AT1749" si="5820">AT1745</f>
        <v>0</v>
      </c>
      <c r="AU1744" s="42">
        <f t="shared" si="5696"/>
        <v>5106.1000000000004</v>
      </c>
      <c r="AV1744" s="42">
        <f t="shared" si="5697"/>
        <v>0</v>
      </c>
      <c r="AW1744" s="42">
        <f t="shared" si="5698"/>
        <v>5106.1000000000004</v>
      </c>
      <c r="AX1744" s="42">
        <f t="shared" si="5699"/>
        <v>1902.1</v>
      </c>
      <c r="AY1744" s="42">
        <f t="shared" si="5700"/>
        <v>1202.0999999999999</v>
      </c>
      <c r="AZ1744" s="42">
        <f t="shared" ref="AZ1744:AZ1747" si="5821">AZ1745</f>
        <v>0</v>
      </c>
      <c r="BA1744" s="43">
        <f t="shared" si="5701"/>
        <v>100</v>
      </c>
      <c r="BB1744" s="20"/>
    </row>
    <row r="1745" spans="2:54" x14ac:dyDescent="0.3">
      <c r="B1745" s="38" t="s">
        <v>574</v>
      </c>
      <c r="C1745" s="38" t="s">
        <v>103</v>
      </c>
      <c r="D1745" s="38" t="s">
        <v>42</v>
      </c>
      <c r="E1745" s="39" t="str">
        <f t="shared" si="5692"/>
        <v>0801</v>
      </c>
      <c r="F1745" s="38" t="s">
        <v>164</v>
      </c>
      <c r="G1745" s="39"/>
      <c r="H1745" s="40" t="s">
        <v>49</v>
      </c>
      <c r="I1745" s="18">
        <f t="shared" si="5755"/>
        <v>1202.0999999999999</v>
      </c>
      <c r="J1745" s="18">
        <f t="shared" si="5756"/>
        <v>1902.1</v>
      </c>
      <c r="K1745" s="18">
        <f t="shared" si="5757"/>
        <v>1202.0999999999999</v>
      </c>
      <c r="L1745" s="18">
        <f t="shared" si="5758"/>
        <v>0</v>
      </c>
      <c r="M1745" s="18">
        <f t="shared" si="5759"/>
        <v>0</v>
      </c>
      <c r="N1745" s="18">
        <f t="shared" si="5760"/>
        <v>0</v>
      </c>
      <c r="O1745" s="18">
        <f t="shared" si="5792"/>
        <v>0</v>
      </c>
      <c r="P1745" s="18">
        <f t="shared" si="5793"/>
        <v>3904</v>
      </c>
      <c r="Q1745" s="18">
        <f t="shared" si="5794"/>
        <v>0</v>
      </c>
      <c r="R1745" s="18">
        <f t="shared" si="5795"/>
        <v>0</v>
      </c>
      <c r="S1745" s="18">
        <f t="shared" si="5796"/>
        <v>0</v>
      </c>
      <c r="T1745" s="18">
        <f t="shared" si="5688"/>
        <v>5106.1000000000004</v>
      </c>
      <c r="U1745" s="18">
        <f t="shared" si="5715"/>
        <v>1902.1</v>
      </c>
      <c r="V1745" s="18">
        <f t="shared" si="5716"/>
        <v>1202.0999999999999</v>
      </c>
      <c r="W1745" s="18">
        <f t="shared" si="5797"/>
        <v>0</v>
      </c>
      <c r="X1745" s="18">
        <f t="shared" si="5798"/>
        <v>0</v>
      </c>
      <c r="Y1745" s="18">
        <f t="shared" si="5799"/>
        <v>0</v>
      </c>
      <c r="Z1745" s="18">
        <f t="shared" si="5800"/>
        <v>0</v>
      </c>
      <c r="AA1745" s="18">
        <f t="shared" si="5801"/>
        <v>0</v>
      </c>
      <c r="AB1745" s="18">
        <f t="shared" si="5802"/>
        <v>0</v>
      </c>
      <c r="AC1745" s="18">
        <f t="shared" si="5803"/>
        <v>0</v>
      </c>
      <c r="AD1745" s="18">
        <f t="shared" si="5804"/>
        <v>0</v>
      </c>
      <c r="AE1745" s="18">
        <f t="shared" si="5805"/>
        <v>0</v>
      </c>
      <c r="AF1745" s="41">
        <f t="shared" si="5806"/>
        <v>3524.98</v>
      </c>
      <c r="AG1745" s="41">
        <f t="shared" si="5807"/>
        <v>0</v>
      </c>
      <c r="AH1745" s="41">
        <f t="shared" si="5808"/>
        <v>0</v>
      </c>
      <c r="AI1745" s="41">
        <f t="shared" si="5809"/>
        <v>0</v>
      </c>
      <c r="AJ1745" s="41">
        <f t="shared" si="5810"/>
        <v>0</v>
      </c>
      <c r="AK1745" s="41">
        <f t="shared" si="5811"/>
        <v>0</v>
      </c>
      <c r="AL1745" s="41">
        <f t="shared" si="5812"/>
        <v>3524.98</v>
      </c>
      <c r="AM1745" s="41">
        <f t="shared" si="5813"/>
        <v>0</v>
      </c>
      <c r="AN1745" s="41">
        <f t="shared" si="5814"/>
        <v>0</v>
      </c>
      <c r="AO1745" s="14">
        <f t="shared" si="5815"/>
        <v>585</v>
      </c>
      <c r="AP1745" s="42">
        <f t="shared" si="5816"/>
        <v>5106.1000000000004</v>
      </c>
      <c r="AQ1745" s="42">
        <f t="shared" si="5817"/>
        <v>0</v>
      </c>
      <c r="AR1745" s="42">
        <f t="shared" si="5818"/>
        <v>0</v>
      </c>
      <c r="AS1745" s="42">
        <f t="shared" si="5819"/>
        <v>0</v>
      </c>
      <c r="AT1745" s="42">
        <f t="shared" si="5820"/>
        <v>0</v>
      </c>
      <c r="AU1745" s="42">
        <f t="shared" si="5696"/>
        <v>5106.1000000000004</v>
      </c>
      <c r="AV1745" s="42">
        <f t="shared" si="5697"/>
        <v>0</v>
      </c>
      <c r="AW1745" s="42">
        <f t="shared" si="5698"/>
        <v>5106.1000000000004</v>
      </c>
      <c r="AX1745" s="42">
        <f t="shared" si="5699"/>
        <v>1902.1</v>
      </c>
      <c r="AY1745" s="42">
        <f t="shared" si="5700"/>
        <v>1202.0999999999999</v>
      </c>
      <c r="AZ1745" s="42">
        <f t="shared" si="5821"/>
        <v>0</v>
      </c>
      <c r="BA1745" s="43">
        <f t="shared" si="5701"/>
        <v>100</v>
      </c>
      <c r="BB1745" s="20"/>
    </row>
    <row r="1746" spans="2:54" ht="31.2" x14ac:dyDescent="0.3">
      <c r="B1746" s="38" t="s">
        <v>574</v>
      </c>
      <c r="C1746" s="38" t="s">
        <v>103</v>
      </c>
      <c r="D1746" s="38" t="s">
        <v>42</v>
      </c>
      <c r="E1746" s="39" t="str">
        <f t="shared" si="5692"/>
        <v>0801</v>
      </c>
      <c r="F1746" s="38" t="s">
        <v>165</v>
      </c>
      <c r="G1746" s="39"/>
      <c r="H1746" s="40" t="s">
        <v>166</v>
      </c>
      <c r="I1746" s="18">
        <f t="shared" si="5755"/>
        <v>1202.0999999999999</v>
      </c>
      <c r="J1746" s="18">
        <f t="shared" si="5756"/>
        <v>1902.1</v>
      </c>
      <c r="K1746" s="18">
        <f t="shared" si="5757"/>
        <v>1202.0999999999999</v>
      </c>
      <c r="L1746" s="18">
        <f t="shared" si="5758"/>
        <v>0</v>
      </c>
      <c r="M1746" s="18">
        <f t="shared" si="5759"/>
        <v>0</v>
      </c>
      <c r="N1746" s="18">
        <f t="shared" si="5760"/>
        <v>0</v>
      </c>
      <c r="O1746" s="18">
        <f t="shared" si="5792"/>
        <v>0</v>
      </c>
      <c r="P1746" s="18">
        <f t="shared" si="5793"/>
        <v>3904</v>
      </c>
      <c r="Q1746" s="18">
        <f t="shared" si="5794"/>
        <v>0</v>
      </c>
      <c r="R1746" s="18">
        <f t="shared" si="5795"/>
        <v>0</v>
      </c>
      <c r="S1746" s="18">
        <f t="shared" si="5796"/>
        <v>0</v>
      </c>
      <c r="T1746" s="18">
        <f t="shared" si="5688"/>
        <v>5106.1000000000004</v>
      </c>
      <c r="U1746" s="18">
        <f t="shared" si="5715"/>
        <v>1902.1</v>
      </c>
      <c r="V1746" s="18">
        <f t="shared" si="5716"/>
        <v>1202.0999999999999</v>
      </c>
      <c r="W1746" s="18">
        <f t="shared" si="5797"/>
        <v>0</v>
      </c>
      <c r="X1746" s="18">
        <f t="shared" si="5798"/>
        <v>0</v>
      </c>
      <c r="Y1746" s="18">
        <f t="shared" si="5799"/>
        <v>0</v>
      </c>
      <c r="Z1746" s="18">
        <f t="shared" si="5800"/>
        <v>0</v>
      </c>
      <c r="AA1746" s="18">
        <f t="shared" si="5801"/>
        <v>0</v>
      </c>
      <c r="AB1746" s="18">
        <f t="shared" si="5802"/>
        <v>0</v>
      </c>
      <c r="AC1746" s="18">
        <f t="shared" si="5803"/>
        <v>0</v>
      </c>
      <c r="AD1746" s="18">
        <f t="shared" si="5804"/>
        <v>0</v>
      </c>
      <c r="AE1746" s="18">
        <f t="shared" si="5805"/>
        <v>0</v>
      </c>
      <c r="AF1746" s="41">
        <f t="shared" si="5806"/>
        <v>3524.98</v>
      </c>
      <c r="AG1746" s="41">
        <f t="shared" si="5807"/>
        <v>0</v>
      </c>
      <c r="AH1746" s="41">
        <f t="shared" si="5808"/>
        <v>0</v>
      </c>
      <c r="AI1746" s="41">
        <f t="shared" si="5809"/>
        <v>0</v>
      </c>
      <c r="AJ1746" s="41">
        <f t="shared" si="5810"/>
        <v>0</v>
      </c>
      <c r="AK1746" s="41">
        <f t="shared" si="5811"/>
        <v>0</v>
      </c>
      <c r="AL1746" s="41">
        <f t="shared" si="5812"/>
        <v>3524.98</v>
      </c>
      <c r="AM1746" s="41">
        <f t="shared" si="5813"/>
        <v>0</v>
      </c>
      <c r="AN1746" s="41">
        <f t="shared" si="5814"/>
        <v>0</v>
      </c>
      <c r="AO1746" s="42">
        <f t="shared" si="5815"/>
        <v>585</v>
      </c>
      <c r="AP1746" s="42">
        <f t="shared" si="5816"/>
        <v>5106.1000000000004</v>
      </c>
      <c r="AQ1746" s="42">
        <f t="shared" si="5817"/>
        <v>0</v>
      </c>
      <c r="AR1746" s="42">
        <f t="shared" si="5818"/>
        <v>0</v>
      </c>
      <c r="AS1746" s="42">
        <f t="shared" si="5819"/>
        <v>0</v>
      </c>
      <c r="AT1746" s="42">
        <f t="shared" si="5820"/>
        <v>0</v>
      </c>
      <c r="AU1746" s="42">
        <f t="shared" si="5696"/>
        <v>5106.1000000000004</v>
      </c>
      <c r="AV1746" s="42">
        <f t="shared" si="5697"/>
        <v>0</v>
      </c>
      <c r="AW1746" s="42">
        <f t="shared" si="5698"/>
        <v>5106.1000000000004</v>
      </c>
      <c r="AX1746" s="42">
        <f t="shared" si="5699"/>
        <v>1902.1</v>
      </c>
      <c r="AY1746" s="42">
        <f t="shared" si="5700"/>
        <v>1202.0999999999999</v>
      </c>
      <c r="AZ1746" s="42">
        <f t="shared" si="5821"/>
        <v>0</v>
      </c>
      <c r="BA1746" s="43">
        <f t="shared" si="5701"/>
        <v>100</v>
      </c>
      <c r="BB1746" s="20"/>
    </row>
    <row r="1747" spans="2:54" ht="31.2" x14ac:dyDescent="0.3">
      <c r="B1747" s="38" t="s">
        <v>574</v>
      </c>
      <c r="C1747" s="38" t="s">
        <v>103</v>
      </c>
      <c r="D1747" s="38" t="s">
        <v>42</v>
      </c>
      <c r="E1747" s="39" t="str">
        <f t="shared" si="5692"/>
        <v>0801</v>
      </c>
      <c r="F1747" s="38" t="s">
        <v>167</v>
      </c>
      <c r="G1747" s="39"/>
      <c r="H1747" s="40" t="s">
        <v>168</v>
      </c>
      <c r="I1747" s="18">
        <f t="shared" si="5755"/>
        <v>1202.0999999999999</v>
      </c>
      <c r="J1747" s="18">
        <f t="shared" si="5756"/>
        <v>1902.1</v>
      </c>
      <c r="K1747" s="18">
        <f t="shared" si="5757"/>
        <v>1202.0999999999999</v>
      </c>
      <c r="L1747" s="18">
        <f t="shared" si="5758"/>
        <v>0</v>
      </c>
      <c r="M1747" s="18">
        <f t="shared" si="5759"/>
        <v>0</v>
      </c>
      <c r="N1747" s="18">
        <f t="shared" si="5760"/>
        <v>0</v>
      </c>
      <c r="O1747" s="18">
        <f t="shared" si="5792"/>
        <v>0</v>
      </c>
      <c r="P1747" s="18">
        <f t="shared" si="5793"/>
        <v>3904</v>
      </c>
      <c r="Q1747" s="18">
        <f t="shared" si="5794"/>
        <v>0</v>
      </c>
      <c r="R1747" s="18">
        <f t="shared" si="5795"/>
        <v>0</v>
      </c>
      <c r="S1747" s="18">
        <f t="shared" si="5796"/>
        <v>0</v>
      </c>
      <c r="T1747" s="18">
        <f t="shared" si="5688"/>
        <v>5106.1000000000004</v>
      </c>
      <c r="U1747" s="18">
        <f t="shared" si="5715"/>
        <v>1902.1</v>
      </c>
      <c r="V1747" s="18">
        <f t="shared" si="5716"/>
        <v>1202.0999999999999</v>
      </c>
      <c r="W1747" s="18">
        <f t="shared" si="5797"/>
        <v>0</v>
      </c>
      <c r="X1747" s="18">
        <f t="shared" si="5798"/>
        <v>0</v>
      </c>
      <c r="Y1747" s="18">
        <f t="shared" si="5799"/>
        <v>0</v>
      </c>
      <c r="Z1747" s="18">
        <f t="shared" si="5800"/>
        <v>0</v>
      </c>
      <c r="AA1747" s="18">
        <f t="shared" si="5801"/>
        <v>0</v>
      </c>
      <c r="AB1747" s="18">
        <f t="shared" si="5802"/>
        <v>0</v>
      </c>
      <c r="AC1747" s="18">
        <f t="shared" si="5803"/>
        <v>0</v>
      </c>
      <c r="AD1747" s="18">
        <f t="shared" si="5804"/>
        <v>0</v>
      </c>
      <c r="AE1747" s="18">
        <f t="shared" si="5805"/>
        <v>0</v>
      </c>
      <c r="AF1747" s="41">
        <f t="shared" si="5806"/>
        <v>3524.98</v>
      </c>
      <c r="AG1747" s="41">
        <f t="shared" si="5807"/>
        <v>0</v>
      </c>
      <c r="AH1747" s="41">
        <f t="shared" si="5808"/>
        <v>0</v>
      </c>
      <c r="AI1747" s="41">
        <f t="shared" si="5809"/>
        <v>0</v>
      </c>
      <c r="AJ1747" s="41">
        <f t="shared" si="5810"/>
        <v>0</v>
      </c>
      <c r="AK1747" s="41">
        <f t="shared" si="5811"/>
        <v>0</v>
      </c>
      <c r="AL1747" s="41">
        <f t="shared" si="5812"/>
        <v>3524.98</v>
      </c>
      <c r="AM1747" s="41">
        <f t="shared" si="5813"/>
        <v>0</v>
      </c>
      <c r="AN1747" s="41">
        <f t="shared" si="5814"/>
        <v>0</v>
      </c>
      <c r="AO1747" s="14">
        <f t="shared" si="5815"/>
        <v>585</v>
      </c>
      <c r="AP1747" s="42">
        <f t="shared" si="5816"/>
        <v>5106.1000000000004</v>
      </c>
      <c r="AQ1747" s="42">
        <f t="shared" si="5817"/>
        <v>0</v>
      </c>
      <c r="AR1747" s="42">
        <f t="shared" si="5818"/>
        <v>0</v>
      </c>
      <c r="AS1747" s="42">
        <f t="shared" si="5819"/>
        <v>0</v>
      </c>
      <c r="AT1747" s="42">
        <f t="shared" si="5820"/>
        <v>0</v>
      </c>
      <c r="AU1747" s="42">
        <f t="shared" si="5696"/>
        <v>5106.1000000000004</v>
      </c>
      <c r="AV1747" s="42">
        <f t="shared" si="5697"/>
        <v>0</v>
      </c>
      <c r="AW1747" s="42">
        <f t="shared" si="5698"/>
        <v>5106.1000000000004</v>
      </c>
      <c r="AX1747" s="42">
        <f t="shared" si="5699"/>
        <v>1902.1</v>
      </c>
      <c r="AY1747" s="42">
        <f t="shared" si="5700"/>
        <v>1202.0999999999999</v>
      </c>
      <c r="AZ1747" s="42">
        <f t="shared" si="5821"/>
        <v>0</v>
      </c>
      <c r="BA1747" s="43">
        <f t="shared" si="5701"/>
        <v>100</v>
      </c>
      <c r="BB1747" s="20"/>
    </row>
    <row r="1748" spans="2:54" ht="31.2" x14ac:dyDescent="0.3">
      <c r="B1748" s="38" t="s">
        <v>574</v>
      </c>
      <c r="C1748" s="38" t="s">
        <v>103</v>
      </c>
      <c r="D1748" s="38" t="s">
        <v>42</v>
      </c>
      <c r="E1748" s="39" t="str">
        <f t="shared" si="5692"/>
        <v>0801</v>
      </c>
      <c r="F1748" s="38" t="s">
        <v>167</v>
      </c>
      <c r="G1748" s="38" t="s">
        <v>54</v>
      </c>
      <c r="H1748" s="40" t="s">
        <v>55</v>
      </c>
      <c r="I1748" s="18">
        <v>1202.0999999999999</v>
      </c>
      <c r="J1748" s="18">
        <v>1902.1</v>
      </c>
      <c r="K1748" s="18">
        <v>1202.0999999999999</v>
      </c>
      <c r="L1748" s="18"/>
      <c r="M1748" s="18"/>
      <c r="N1748" s="18"/>
      <c r="O1748" s="18">
        <v>0</v>
      </c>
      <c r="P1748" s="18">
        <v>3904</v>
      </c>
      <c r="Q1748" s="18">
        <v>0</v>
      </c>
      <c r="R1748" s="18">
        <v>0</v>
      </c>
      <c r="S1748" s="18"/>
      <c r="T1748" s="18">
        <f t="shared" si="5688"/>
        <v>5106.1000000000004</v>
      </c>
      <c r="U1748" s="18">
        <f t="shared" si="5715"/>
        <v>1902.1</v>
      </c>
      <c r="V1748" s="18">
        <f t="shared" si="5716"/>
        <v>1202.0999999999999</v>
      </c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41">
        <v>3524.98</v>
      </c>
      <c r="AG1748" s="41"/>
      <c r="AH1748" s="41">
        <v>0</v>
      </c>
      <c r="AI1748" s="41">
        <v>0</v>
      </c>
      <c r="AJ1748" s="41">
        <v>0</v>
      </c>
      <c r="AK1748" s="41">
        <v>0</v>
      </c>
      <c r="AL1748" s="41">
        <v>3524.98</v>
      </c>
      <c r="AM1748" s="41">
        <v>0</v>
      </c>
      <c r="AN1748" s="41">
        <v>0</v>
      </c>
      <c r="AO1748" s="42">
        <v>585</v>
      </c>
      <c r="AP1748" s="42">
        <v>5106.1000000000004</v>
      </c>
      <c r="AQ1748" s="42">
        <v>0</v>
      </c>
      <c r="AR1748" s="42">
        <v>0</v>
      </c>
      <c r="AS1748" s="42">
        <v>0</v>
      </c>
      <c r="AT1748" s="42">
        <v>0</v>
      </c>
      <c r="AU1748" s="42">
        <f t="shared" si="5696"/>
        <v>5106.1000000000004</v>
      </c>
      <c r="AV1748" s="42">
        <f t="shared" si="5697"/>
        <v>0</v>
      </c>
      <c r="AW1748" s="42">
        <f t="shared" si="5698"/>
        <v>5106.1000000000004</v>
      </c>
      <c r="AX1748" s="42">
        <f t="shared" si="5699"/>
        <v>1902.1</v>
      </c>
      <c r="AY1748" s="42">
        <f t="shared" si="5700"/>
        <v>1202.0999999999999</v>
      </c>
      <c r="AZ1748" s="42"/>
      <c r="BA1748" s="43">
        <f t="shared" si="5701"/>
        <v>100</v>
      </c>
      <c r="BB1748" s="44"/>
    </row>
    <row r="1749" spans="2:54" ht="31.2" x14ac:dyDescent="0.3">
      <c r="B1749" s="38" t="s">
        <v>574</v>
      </c>
      <c r="C1749" s="38" t="s">
        <v>103</v>
      </c>
      <c r="D1749" s="38" t="s">
        <v>42</v>
      </c>
      <c r="E1749" s="39" t="str">
        <f t="shared" si="5692"/>
        <v>0801</v>
      </c>
      <c r="F1749" s="38" t="s">
        <v>72</v>
      </c>
      <c r="G1749" s="39"/>
      <c r="H1749" s="40" t="s">
        <v>73</v>
      </c>
      <c r="I1749" s="18"/>
      <c r="J1749" s="18"/>
      <c r="K1749" s="18"/>
      <c r="L1749" s="18"/>
      <c r="M1749" s="18"/>
      <c r="N1749" s="18"/>
      <c r="O1749" s="18">
        <f t="shared" si="5792"/>
        <v>0</v>
      </c>
      <c r="P1749" s="18">
        <f t="shared" si="5793"/>
        <v>0</v>
      </c>
      <c r="Q1749" s="18">
        <f t="shared" si="5794"/>
        <v>0</v>
      </c>
      <c r="R1749" s="18">
        <f t="shared" si="5795"/>
        <v>0</v>
      </c>
      <c r="S1749" s="18">
        <f t="shared" si="5796"/>
        <v>6.35</v>
      </c>
      <c r="T1749" s="18">
        <f t="shared" si="5688"/>
        <v>6.35</v>
      </c>
      <c r="U1749" s="18"/>
      <c r="V1749" s="18"/>
      <c r="W1749" s="18">
        <f t="shared" ref="W1749:AD1749" si="5822">W1752</f>
        <v>0</v>
      </c>
      <c r="X1749" s="18">
        <f t="shared" si="5822"/>
        <v>0</v>
      </c>
      <c r="Y1749" s="18">
        <f t="shared" si="5822"/>
        <v>0</v>
      </c>
      <c r="Z1749" s="18">
        <f t="shared" si="5822"/>
        <v>6.35</v>
      </c>
      <c r="AA1749" s="18">
        <f t="shared" si="5822"/>
        <v>0</v>
      </c>
      <c r="AB1749" s="18">
        <f t="shared" si="5822"/>
        <v>0</v>
      </c>
      <c r="AC1749" s="18">
        <f t="shared" si="5822"/>
        <v>0</v>
      </c>
      <c r="AD1749" s="18">
        <f t="shared" si="5822"/>
        <v>0</v>
      </c>
      <c r="AE1749" s="18"/>
      <c r="AF1749" s="41">
        <f t="shared" si="5806"/>
        <v>3367.09</v>
      </c>
      <c r="AG1749" s="41">
        <f t="shared" si="5807"/>
        <v>0</v>
      </c>
      <c r="AH1749" s="41">
        <f t="shared" si="5808"/>
        <v>0</v>
      </c>
      <c r="AI1749" s="41">
        <f t="shared" si="5809"/>
        <v>0</v>
      </c>
      <c r="AJ1749" s="41">
        <f t="shared" si="5810"/>
        <v>0</v>
      </c>
      <c r="AK1749" s="41">
        <f t="shared" si="5811"/>
        <v>0</v>
      </c>
      <c r="AL1749" s="41">
        <f t="shared" si="5812"/>
        <v>3367.09</v>
      </c>
      <c r="AM1749" s="41">
        <f t="shared" si="5813"/>
        <v>0</v>
      </c>
      <c r="AN1749" s="41">
        <f t="shared" si="5814"/>
        <v>0</v>
      </c>
      <c r="AO1749" s="14">
        <f t="shared" si="5815"/>
        <v>1280</v>
      </c>
      <c r="AP1749" s="42">
        <f t="shared" si="5816"/>
        <v>3367.34</v>
      </c>
      <c r="AQ1749" s="42">
        <f t="shared" si="5817"/>
        <v>0</v>
      </c>
      <c r="AR1749" s="42">
        <f t="shared" si="5818"/>
        <v>0</v>
      </c>
      <c r="AS1749" s="42">
        <f t="shared" si="5819"/>
        <v>0</v>
      </c>
      <c r="AT1749" s="42">
        <f t="shared" si="5820"/>
        <v>0</v>
      </c>
      <c r="AU1749" s="42">
        <f t="shared" si="5696"/>
        <v>3367.34</v>
      </c>
      <c r="AV1749" s="42">
        <f t="shared" si="5697"/>
        <v>-3360.9900000000002</v>
      </c>
      <c r="AW1749" s="42">
        <f t="shared" si="5698"/>
        <v>12.7</v>
      </c>
      <c r="AX1749" s="42">
        <f t="shared" si="5699"/>
        <v>0</v>
      </c>
      <c r="AY1749" s="42">
        <f t="shared" si="5700"/>
        <v>0</v>
      </c>
      <c r="AZ1749" s="42">
        <f>AZ1752</f>
        <v>0</v>
      </c>
      <c r="BA1749" s="43">
        <f t="shared" si="5701"/>
        <v>100</v>
      </c>
      <c r="BB1749" s="20"/>
    </row>
    <row r="1750" spans="2:54" ht="46.8" x14ac:dyDescent="0.3">
      <c r="B1750" s="38" t="s">
        <v>574</v>
      </c>
      <c r="C1750" s="38" t="s">
        <v>103</v>
      </c>
      <c r="D1750" s="38" t="s">
        <v>42</v>
      </c>
      <c r="E1750" s="39" t="str">
        <f t="shared" si="5692"/>
        <v>0801</v>
      </c>
      <c r="F1750" s="16" t="s">
        <v>292</v>
      </c>
      <c r="G1750" s="39"/>
      <c r="H1750" s="55" t="s">
        <v>293</v>
      </c>
      <c r="I1750" s="18"/>
      <c r="J1750" s="18"/>
      <c r="K1750" s="18"/>
      <c r="L1750" s="18"/>
      <c r="M1750" s="18"/>
      <c r="N1750" s="18"/>
      <c r="O1750" s="18">
        <f>O1752+O1751</f>
        <v>0</v>
      </c>
      <c r="P1750" s="18">
        <f>P1752+P1751</f>
        <v>0</v>
      </c>
      <c r="Q1750" s="18">
        <f>Q1752+Q1751</f>
        <v>0</v>
      </c>
      <c r="R1750" s="18">
        <f>R1752+R1751</f>
        <v>0</v>
      </c>
      <c r="S1750" s="18">
        <f>S1752+S1751</f>
        <v>6.35</v>
      </c>
      <c r="T1750" s="18">
        <f t="shared" si="5688"/>
        <v>6.35</v>
      </c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41">
        <f t="shared" ref="AF1750:AT1750" si="5823">AF1752+AF1751</f>
        <v>3367.09</v>
      </c>
      <c r="AG1750" s="41">
        <f t="shared" si="5823"/>
        <v>0</v>
      </c>
      <c r="AH1750" s="41">
        <f t="shared" si="5823"/>
        <v>0</v>
      </c>
      <c r="AI1750" s="41">
        <f t="shared" si="5823"/>
        <v>0</v>
      </c>
      <c r="AJ1750" s="41">
        <f t="shared" si="5823"/>
        <v>0</v>
      </c>
      <c r="AK1750" s="41">
        <f t="shared" si="5823"/>
        <v>0</v>
      </c>
      <c r="AL1750" s="41">
        <f t="shared" si="5823"/>
        <v>3367.09</v>
      </c>
      <c r="AM1750" s="41">
        <f t="shared" si="5823"/>
        <v>0</v>
      </c>
      <c r="AN1750" s="41">
        <f t="shared" si="5823"/>
        <v>0</v>
      </c>
      <c r="AO1750" s="42">
        <f t="shared" si="5823"/>
        <v>1280</v>
      </c>
      <c r="AP1750" s="42">
        <f t="shared" si="5823"/>
        <v>3367.34</v>
      </c>
      <c r="AQ1750" s="42">
        <f t="shared" si="5823"/>
        <v>0</v>
      </c>
      <c r="AR1750" s="42">
        <f t="shared" si="5823"/>
        <v>0</v>
      </c>
      <c r="AS1750" s="42">
        <f t="shared" si="5823"/>
        <v>0</v>
      </c>
      <c r="AT1750" s="42">
        <f t="shared" si="5823"/>
        <v>0</v>
      </c>
      <c r="AU1750" s="42">
        <f t="shared" si="5696"/>
        <v>3367.34</v>
      </c>
      <c r="AV1750" s="42">
        <f t="shared" si="5697"/>
        <v>-3360.9900000000002</v>
      </c>
      <c r="AW1750" s="42"/>
      <c r="AX1750" s="42"/>
      <c r="AY1750" s="42"/>
      <c r="AZ1750" s="42"/>
      <c r="BA1750" s="43">
        <f t="shared" si="5701"/>
        <v>100</v>
      </c>
      <c r="BB1750" s="20"/>
    </row>
    <row r="1751" spans="2:54" ht="31.2" x14ac:dyDescent="0.3">
      <c r="B1751" s="38" t="s">
        <v>574</v>
      </c>
      <c r="C1751" s="38" t="s">
        <v>103</v>
      </c>
      <c r="D1751" s="38" t="s">
        <v>42</v>
      </c>
      <c r="E1751" s="39" t="str">
        <f t="shared" si="5692"/>
        <v>0801</v>
      </c>
      <c r="F1751" s="16" t="s">
        <v>292</v>
      </c>
      <c r="G1751" s="38" t="s">
        <v>54</v>
      </c>
      <c r="H1751" s="40" t="s">
        <v>55</v>
      </c>
      <c r="I1751" s="18"/>
      <c r="J1751" s="18"/>
      <c r="K1751" s="18"/>
      <c r="L1751" s="18"/>
      <c r="M1751" s="18"/>
      <c r="N1751" s="18"/>
      <c r="O1751" s="18">
        <v>0</v>
      </c>
      <c r="P1751" s="18">
        <v>0</v>
      </c>
      <c r="Q1751" s="18">
        <v>0</v>
      </c>
      <c r="R1751" s="18"/>
      <c r="S1751" s="18">
        <v>6.35</v>
      </c>
      <c r="T1751" s="18">
        <f t="shared" si="5688"/>
        <v>6.35</v>
      </c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41">
        <v>0</v>
      </c>
      <c r="AG1751" s="41"/>
      <c r="AH1751" s="41">
        <v>0</v>
      </c>
      <c r="AI1751" s="41">
        <v>0</v>
      </c>
      <c r="AJ1751" s="41">
        <v>0</v>
      </c>
      <c r="AK1751" s="41">
        <v>0</v>
      </c>
      <c r="AL1751" s="41">
        <v>0</v>
      </c>
      <c r="AM1751" s="41">
        <v>0</v>
      </c>
      <c r="AN1751" s="41">
        <v>0</v>
      </c>
      <c r="AO1751" s="14">
        <v>0</v>
      </c>
      <c r="AP1751" s="42">
        <v>0</v>
      </c>
      <c r="AQ1751" s="42">
        <v>0</v>
      </c>
      <c r="AR1751" s="42">
        <v>0</v>
      </c>
      <c r="AS1751" s="42">
        <v>0</v>
      </c>
      <c r="AT1751" s="42">
        <v>0</v>
      </c>
      <c r="AU1751" s="42">
        <f t="shared" si="5696"/>
        <v>0</v>
      </c>
      <c r="AV1751" s="42">
        <f t="shared" si="5697"/>
        <v>6.35</v>
      </c>
      <c r="AW1751" s="42"/>
      <c r="AX1751" s="42"/>
      <c r="AY1751" s="42"/>
      <c r="AZ1751" s="42"/>
      <c r="BA1751" s="43"/>
      <c r="BB1751" s="20">
        <v>0</v>
      </c>
    </row>
    <row r="1752" spans="2:54" ht="46.8" x14ac:dyDescent="0.3">
      <c r="B1752" s="38" t="s">
        <v>574</v>
      </c>
      <c r="C1752" s="38" t="s">
        <v>103</v>
      </c>
      <c r="D1752" s="38" t="s">
        <v>42</v>
      </c>
      <c r="E1752" s="39" t="str">
        <f t="shared" si="5692"/>
        <v>0801</v>
      </c>
      <c r="F1752" s="16" t="s">
        <v>294</v>
      </c>
      <c r="G1752" s="39"/>
      <c r="H1752" s="55" t="s">
        <v>295</v>
      </c>
      <c r="I1752" s="18"/>
      <c r="J1752" s="18"/>
      <c r="K1752" s="18"/>
      <c r="L1752" s="18"/>
      <c r="M1752" s="18"/>
      <c r="N1752" s="18"/>
      <c r="O1752" s="18">
        <f>O1753</f>
        <v>0</v>
      </c>
      <c r="P1752" s="18">
        <f>P1753</f>
        <v>0</v>
      </c>
      <c r="Q1752" s="18">
        <f>Q1753</f>
        <v>0</v>
      </c>
      <c r="R1752" s="18">
        <f>R1753</f>
        <v>0</v>
      </c>
      <c r="S1752" s="18">
        <f>S1753</f>
        <v>0</v>
      </c>
      <c r="T1752" s="18">
        <f t="shared" si="5688"/>
        <v>0</v>
      </c>
      <c r="U1752" s="18"/>
      <c r="V1752" s="18"/>
      <c r="W1752" s="18">
        <f t="shared" ref="W1752:AD1752" si="5824">W1753</f>
        <v>0</v>
      </c>
      <c r="X1752" s="18">
        <f t="shared" si="5824"/>
        <v>0</v>
      </c>
      <c r="Y1752" s="18">
        <f t="shared" si="5824"/>
        <v>0</v>
      </c>
      <c r="Z1752" s="18">
        <f t="shared" si="5824"/>
        <v>6.35</v>
      </c>
      <c r="AA1752" s="18">
        <f t="shared" si="5824"/>
        <v>0</v>
      </c>
      <c r="AB1752" s="18">
        <f t="shared" si="5824"/>
        <v>0</v>
      </c>
      <c r="AC1752" s="18">
        <f t="shared" si="5824"/>
        <v>0</v>
      </c>
      <c r="AD1752" s="18">
        <f t="shared" si="5824"/>
        <v>0</v>
      </c>
      <c r="AE1752" s="18"/>
      <c r="AF1752" s="41">
        <f t="shared" ref="AF1752:AT1752" si="5825">AF1753</f>
        <v>3367.09</v>
      </c>
      <c r="AG1752" s="41">
        <f t="shared" si="5825"/>
        <v>0</v>
      </c>
      <c r="AH1752" s="41">
        <f t="shared" si="5825"/>
        <v>0</v>
      </c>
      <c r="AI1752" s="41">
        <f t="shared" si="5825"/>
        <v>0</v>
      </c>
      <c r="AJ1752" s="41">
        <f t="shared" si="5825"/>
        <v>0</v>
      </c>
      <c r="AK1752" s="41">
        <f t="shared" si="5825"/>
        <v>0</v>
      </c>
      <c r="AL1752" s="41">
        <f t="shared" si="5825"/>
        <v>3367.09</v>
      </c>
      <c r="AM1752" s="41">
        <f t="shared" si="5825"/>
        <v>0</v>
      </c>
      <c r="AN1752" s="41">
        <f t="shared" si="5825"/>
        <v>0</v>
      </c>
      <c r="AO1752" s="42">
        <f t="shared" si="5825"/>
        <v>1280</v>
      </c>
      <c r="AP1752" s="42">
        <f t="shared" si="5825"/>
        <v>3367.34</v>
      </c>
      <c r="AQ1752" s="42">
        <f t="shared" si="5825"/>
        <v>0</v>
      </c>
      <c r="AR1752" s="42">
        <f t="shared" si="5825"/>
        <v>0</v>
      </c>
      <c r="AS1752" s="42">
        <f t="shared" si="5825"/>
        <v>0</v>
      </c>
      <c r="AT1752" s="42">
        <f t="shared" si="5825"/>
        <v>0</v>
      </c>
      <c r="AU1752" s="42">
        <f t="shared" si="5696"/>
        <v>3367.34</v>
      </c>
      <c r="AV1752" s="42">
        <f t="shared" si="5697"/>
        <v>-3367.34</v>
      </c>
      <c r="AW1752" s="42">
        <f t="shared" si="5698"/>
        <v>6.35</v>
      </c>
      <c r="AX1752" s="42">
        <f t="shared" si="5699"/>
        <v>0</v>
      </c>
      <c r="AY1752" s="42">
        <f t="shared" si="5700"/>
        <v>0</v>
      </c>
      <c r="AZ1752" s="42">
        <f>AZ1753</f>
        <v>0</v>
      </c>
      <c r="BA1752" s="43">
        <f t="shared" si="5701"/>
        <v>100</v>
      </c>
      <c r="BB1752" s="20"/>
    </row>
    <row r="1753" spans="2:54" ht="31.2" x14ac:dyDescent="0.3">
      <c r="B1753" s="38" t="s">
        <v>574</v>
      </c>
      <c r="C1753" s="38" t="s">
        <v>103</v>
      </c>
      <c r="D1753" s="38" t="s">
        <v>42</v>
      </c>
      <c r="E1753" s="39" t="str">
        <f t="shared" si="5692"/>
        <v>0801</v>
      </c>
      <c r="F1753" s="16" t="s">
        <v>294</v>
      </c>
      <c r="G1753" s="38" t="s">
        <v>54</v>
      </c>
      <c r="H1753" s="40" t="s">
        <v>55</v>
      </c>
      <c r="I1753" s="18"/>
      <c r="J1753" s="18"/>
      <c r="K1753" s="18"/>
      <c r="L1753" s="18"/>
      <c r="M1753" s="18"/>
      <c r="N1753" s="18"/>
      <c r="O1753" s="18">
        <v>0</v>
      </c>
      <c r="P1753" s="18">
        <v>0</v>
      </c>
      <c r="Q1753" s="18">
        <v>0</v>
      </c>
      <c r="R1753" s="18">
        <v>0</v>
      </c>
      <c r="S1753" s="18">
        <v>0</v>
      </c>
      <c r="T1753" s="18">
        <f t="shared" si="5688"/>
        <v>0</v>
      </c>
      <c r="U1753" s="18"/>
      <c r="V1753" s="18"/>
      <c r="W1753" s="18"/>
      <c r="X1753" s="18"/>
      <c r="Y1753" s="18"/>
      <c r="Z1753" s="18">
        <v>6.35</v>
      </c>
      <c r="AA1753" s="18"/>
      <c r="AB1753" s="18"/>
      <c r="AC1753" s="18"/>
      <c r="AD1753" s="18"/>
      <c r="AE1753" s="18"/>
      <c r="AF1753" s="41">
        <v>3367.09</v>
      </c>
      <c r="AG1753" s="41"/>
      <c r="AH1753" s="41">
        <v>0</v>
      </c>
      <c r="AI1753" s="41">
        <v>0</v>
      </c>
      <c r="AJ1753" s="41">
        <v>0</v>
      </c>
      <c r="AK1753" s="41">
        <v>0</v>
      </c>
      <c r="AL1753" s="41">
        <v>3367.09</v>
      </c>
      <c r="AM1753" s="41">
        <v>0</v>
      </c>
      <c r="AN1753" s="41">
        <v>0</v>
      </c>
      <c r="AO1753" s="14">
        <v>1280</v>
      </c>
      <c r="AP1753" s="42">
        <v>3367.34</v>
      </c>
      <c r="AQ1753" s="42">
        <v>0</v>
      </c>
      <c r="AR1753" s="42">
        <v>0</v>
      </c>
      <c r="AS1753" s="42">
        <v>0</v>
      </c>
      <c r="AT1753" s="42">
        <v>0</v>
      </c>
      <c r="AU1753" s="42">
        <f t="shared" si="5696"/>
        <v>3367.34</v>
      </c>
      <c r="AV1753" s="42">
        <f t="shared" si="5697"/>
        <v>-3367.34</v>
      </c>
      <c r="AW1753" s="42">
        <f t="shared" si="5698"/>
        <v>6.35</v>
      </c>
      <c r="AX1753" s="42">
        <f t="shared" si="5699"/>
        <v>0</v>
      </c>
      <c r="AY1753" s="42">
        <f t="shared" si="5700"/>
        <v>0</v>
      </c>
      <c r="AZ1753" s="42"/>
      <c r="BA1753" s="43">
        <f t="shared" si="5701"/>
        <v>100</v>
      </c>
      <c r="BB1753" s="44"/>
    </row>
    <row r="1754" spans="2:54" s="21" customFormat="1" x14ac:dyDescent="0.3">
      <c r="B1754" s="22" t="s">
        <v>574</v>
      </c>
      <c r="C1754" s="22" t="s">
        <v>125</v>
      </c>
      <c r="D1754" s="22"/>
      <c r="E1754" s="23" t="str">
        <f t="shared" si="5692"/>
        <v>11</v>
      </c>
      <c r="F1754" s="22"/>
      <c r="G1754" s="23"/>
      <c r="H1754" s="24" t="s">
        <v>463</v>
      </c>
      <c r="I1754" s="25">
        <f t="shared" si="5755"/>
        <v>1597.7</v>
      </c>
      <c r="J1754" s="25">
        <f t="shared" si="5756"/>
        <v>1597.7</v>
      </c>
      <c r="K1754" s="25">
        <f t="shared" si="5757"/>
        <v>1597.7</v>
      </c>
      <c r="L1754" s="25">
        <f t="shared" si="5758"/>
        <v>0</v>
      </c>
      <c r="M1754" s="25">
        <f t="shared" si="5759"/>
        <v>0</v>
      </c>
      <c r="N1754" s="25">
        <f t="shared" si="5760"/>
        <v>0</v>
      </c>
      <c r="O1754" s="25">
        <f>O1755</f>
        <v>0</v>
      </c>
      <c r="P1754" s="25">
        <f>P1755</f>
        <v>0</v>
      </c>
      <c r="Q1754" s="25">
        <f>Q1755</f>
        <v>0</v>
      </c>
      <c r="R1754" s="25">
        <f>R1755</f>
        <v>0</v>
      </c>
      <c r="S1754" s="25">
        <f t="shared" ref="S1754:S1759" si="5826">S1755</f>
        <v>0</v>
      </c>
      <c r="T1754" s="25">
        <f t="shared" si="5688"/>
        <v>1597.7</v>
      </c>
      <c r="U1754" s="25">
        <f t="shared" si="5715"/>
        <v>1597.7</v>
      </c>
      <c r="V1754" s="25">
        <f t="shared" si="5716"/>
        <v>1597.7</v>
      </c>
      <c r="W1754" s="25">
        <f t="shared" ref="W1754:W1762" si="5827">W1755</f>
        <v>0</v>
      </c>
      <c r="X1754" s="25">
        <f t="shared" ref="X1754:X1762" si="5828">X1755</f>
        <v>0</v>
      </c>
      <c r="Y1754" s="25">
        <f t="shared" ref="Y1754:Y1762" si="5829">Y1755</f>
        <v>0</v>
      </c>
      <c r="Z1754" s="25">
        <f t="shared" ref="Z1754:Z1762" si="5830">Z1755</f>
        <v>0</v>
      </c>
      <c r="AA1754" s="25">
        <f t="shared" ref="AA1754:AA1762" si="5831">AA1755</f>
        <v>0</v>
      </c>
      <c r="AB1754" s="25">
        <f t="shared" ref="AB1754:AB1762" si="5832">AB1755</f>
        <v>0</v>
      </c>
      <c r="AC1754" s="25">
        <f t="shared" ref="AC1754:AC1762" si="5833">AC1755</f>
        <v>0</v>
      </c>
      <c r="AD1754" s="25">
        <f t="shared" ref="AD1754:AD1762" si="5834">AD1755</f>
        <v>0</v>
      </c>
      <c r="AE1754" s="25">
        <f t="shared" si="5805"/>
        <v>0</v>
      </c>
      <c r="AF1754" s="26">
        <f t="shared" ref="AF1754:AT1754" si="5835">AF1755</f>
        <v>1972.7</v>
      </c>
      <c r="AG1754" s="26">
        <f t="shared" si="5835"/>
        <v>0</v>
      </c>
      <c r="AH1754" s="26">
        <f t="shared" si="5835"/>
        <v>0</v>
      </c>
      <c r="AI1754" s="26">
        <f t="shared" si="5835"/>
        <v>0</v>
      </c>
      <c r="AJ1754" s="26">
        <f t="shared" si="5835"/>
        <v>0</v>
      </c>
      <c r="AK1754" s="26">
        <f t="shared" si="5835"/>
        <v>0</v>
      </c>
      <c r="AL1754" s="26">
        <f t="shared" si="5835"/>
        <v>1952.692</v>
      </c>
      <c r="AM1754" s="26">
        <f t="shared" si="5835"/>
        <v>0</v>
      </c>
      <c r="AN1754" s="26">
        <f t="shared" si="5835"/>
        <v>0</v>
      </c>
      <c r="AO1754" s="27">
        <f t="shared" si="5835"/>
        <v>1547.8076699999999</v>
      </c>
      <c r="AP1754" s="27">
        <f t="shared" si="5835"/>
        <v>1972.7</v>
      </c>
      <c r="AQ1754" s="27">
        <f t="shared" si="5835"/>
        <v>0</v>
      </c>
      <c r="AR1754" s="27">
        <f t="shared" si="5835"/>
        <v>0</v>
      </c>
      <c r="AS1754" s="27">
        <f t="shared" si="5835"/>
        <v>0</v>
      </c>
      <c r="AT1754" s="27">
        <f t="shared" si="5835"/>
        <v>0</v>
      </c>
      <c r="AU1754" s="27">
        <f t="shared" si="5696"/>
        <v>1972.7</v>
      </c>
      <c r="AV1754" s="27">
        <f t="shared" si="5697"/>
        <v>-375</v>
      </c>
      <c r="AW1754" s="27">
        <f t="shared" si="5698"/>
        <v>1597.7</v>
      </c>
      <c r="AX1754" s="27">
        <f t="shared" si="5699"/>
        <v>1597.7</v>
      </c>
      <c r="AY1754" s="27">
        <f t="shared" si="5700"/>
        <v>1597.7</v>
      </c>
      <c r="AZ1754" s="27">
        <f t="shared" ref="AZ1754:AZ1759" si="5836">AZ1755</f>
        <v>0</v>
      </c>
      <c r="BA1754" s="28">
        <f t="shared" si="5701"/>
        <v>98.985755563440975</v>
      </c>
      <c r="BB1754" s="20"/>
    </row>
    <row r="1755" spans="2:54" s="30" customFormat="1" ht="15.75" customHeight="1" x14ac:dyDescent="0.3">
      <c r="B1755" s="31" t="s">
        <v>574</v>
      </c>
      <c r="C1755" s="31" t="s">
        <v>125</v>
      </c>
      <c r="D1755" s="31" t="s">
        <v>42</v>
      </c>
      <c r="E1755" s="29" t="str">
        <f t="shared" si="5692"/>
        <v>1101</v>
      </c>
      <c r="F1755" s="31"/>
      <c r="G1755" s="29"/>
      <c r="H1755" s="32" t="s">
        <v>464</v>
      </c>
      <c r="I1755" s="33">
        <f t="shared" si="5755"/>
        <v>1597.7</v>
      </c>
      <c r="J1755" s="33">
        <f t="shared" si="5756"/>
        <v>1597.7</v>
      </c>
      <c r="K1755" s="33">
        <f t="shared" si="5757"/>
        <v>1597.7</v>
      </c>
      <c r="L1755" s="33">
        <f t="shared" si="5758"/>
        <v>0</v>
      </c>
      <c r="M1755" s="33">
        <f t="shared" si="5759"/>
        <v>0</v>
      </c>
      <c r="N1755" s="33">
        <f t="shared" si="5760"/>
        <v>0</v>
      </c>
      <c r="O1755" s="33">
        <f>O1756+O1761</f>
        <v>0</v>
      </c>
      <c r="P1755" s="33">
        <f>P1756+P1761</f>
        <v>0</v>
      </c>
      <c r="Q1755" s="33">
        <f>Q1756+Q1761</f>
        <v>0</v>
      </c>
      <c r="R1755" s="33">
        <f>R1756+R1761</f>
        <v>0</v>
      </c>
      <c r="S1755" s="33">
        <f t="shared" si="5826"/>
        <v>0</v>
      </c>
      <c r="T1755" s="33">
        <f t="shared" si="5688"/>
        <v>1597.7</v>
      </c>
      <c r="U1755" s="33">
        <f t="shared" si="5715"/>
        <v>1597.7</v>
      </c>
      <c r="V1755" s="33">
        <f t="shared" si="5716"/>
        <v>1597.7</v>
      </c>
      <c r="W1755" s="33">
        <f t="shared" si="5827"/>
        <v>0</v>
      </c>
      <c r="X1755" s="33">
        <f t="shared" si="5828"/>
        <v>0</v>
      </c>
      <c r="Y1755" s="33">
        <f t="shared" si="5829"/>
        <v>0</v>
      </c>
      <c r="Z1755" s="33">
        <f t="shared" si="5830"/>
        <v>0</v>
      </c>
      <c r="AA1755" s="33">
        <f t="shared" si="5831"/>
        <v>0</v>
      </c>
      <c r="AB1755" s="33">
        <f t="shared" si="5832"/>
        <v>0</v>
      </c>
      <c r="AC1755" s="33">
        <f t="shared" si="5833"/>
        <v>0</v>
      </c>
      <c r="AD1755" s="33">
        <f t="shared" si="5834"/>
        <v>0</v>
      </c>
      <c r="AE1755" s="33">
        <f t="shared" si="5805"/>
        <v>0</v>
      </c>
      <c r="AF1755" s="34">
        <f t="shared" ref="AF1755:AT1755" si="5837">AF1756+AF1761</f>
        <v>1972.7</v>
      </c>
      <c r="AG1755" s="34">
        <f t="shared" si="5837"/>
        <v>0</v>
      </c>
      <c r="AH1755" s="34">
        <f t="shared" si="5837"/>
        <v>0</v>
      </c>
      <c r="AI1755" s="34">
        <f t="shared" si="5837"/>
        <v>0</v>
      </c>
      <c r="AJ1755" s="34">
        <f t="shared" si="5837"/>
        <v>0</v>
      </c>
      <c r="AK1755" s="34">
        <f t="shared" si="5837"/>
        <v>0</v>
      </c>
      <c r="AL1755" s="34">
        <f t="shared" si="5837"/>
        <v>1952.692</v>
      </c>
      <c r="AM1755" s="34">
        <f t="shared" si="5837"/>
        <v>0</v>
      </c>
      <c r="AN1755" s="34">
        <f t="shared" si="5837"/>
        <v>0</v>
      </c>
      <c r="AO1755" s="35">
        <f t="shared" si="5837"/>
        <v>1547.8076699999999</v>
      </c>
      <c r="AP1755" s="36">
        <f t="shared" si="5837"/>
        <v>1972.7</v>
      </c>
      <c r="AQ1755" s="36">
        <f t="shared" si="5837"/>
        <v>0</v>
      </c>
      <c r="AR1755" s="36">
        <f t="shared" si="5837"/>
        <v>0</v>
      </c>
      <c r="AS1755" s="36">
        <f t="shared" si="5837"/>
        <v>0</v>
      </c>
      <c r="AT1755" s="36">
        <f t="shared" si="5837"/>
        <v>0</v>
      </c>
      <c r="AU1755" s="36">
        <f t="shared" si="5696"/>
        <v>1972.7</v>
      </c>
      <c r="AV1755" s="36">
        <f t="shared" si="5697"/>
        <v>-375</v>
      </c>
      <c r="AW1755" s="36">
        <f t="shared" si="5698"/>
        <v>1597.7</v>
      </c>
      <c r="AX1755" s="36">
        <f t="shared" si="5699"/>
        <v>1597.7</v>
      </c>
      <c r="AY1755" s="36">
        <f t="shared" si="5700"/>
        <v>1597.7</v>
      </c>
      <c r="AZ1755" s="36">
        <f t="shared" si="5836"/>
        <v>0</v>
      </c>
      <c r="BA1755" s="37">
        <f t="shared" si="5701"/>
        <v>98.985755563440975</v>
      </c>
      <c r="BB1755" s="20"/>
    </row>
    <row r="1756" spans="2:54" ht="31.2" x14ac:dyDescent="0.3">
      <c r="B1756" s="38" t="s">
        <v>574</v>
      </c>
      <c r="C1756" s="38" t="s">
        <v>125</v>
      </c>
      <c r="D1756" s="38" t="s">
        <v>42</v>
      </c>
      <c r="E1756" s="39" t="str">
        <f t="shared" si="5692"/>
        <v>1101</v>
      </c>
      <c r="F1756" s="38" t="s">
        <v>465</v>
      </c>
      <c r="G1756" s="39"/>
      <c r="H1756" s="40" t="s">
        <v>466</v>
      </c>
      <c r="I1756" s="18">
        <f t="shared" si="5755"/>
        <v>1597.7</v>
      </c>
      <c r="J1756" s="18">
        <f t="shared" si="5756"/>
        <v>1597.7</v>
      </c>
      <c r="K1756" s="18">
        <f t="shared" si="5757"/>
        <v>1597.7</v>
      </c>
      <c r="L1756" s="18">
        <f t="shared" si="5758"/>
        <v>0</v>
      </c>
      <c r="M1756" s="18">
        <f t="shared" si="5759"/>
        <v>0</v>
      </c>
      <c r="N1756" s="18">
        <f t="shared" si="5760"/>
        <v>0</v>
      </c>
      <c r="O1756" s="18">
        <f t="shared" ref="O1756:O1763" si="5838">O1757</f>
        <v>0</v>
      </c>
      <c r="P1756" s="18">
        <f t="shared" ref="P1756:P1763" si="5839">P1757</f>
        <v>0</v>
      </c>
      <c r="Q1756" s="18">
        <f t="shared" ref="Q1756:Q1763" si="5840">Q1757</f>
        <v>0</v>
      </c>
      <c r="R1756" s="18">
        <f t="shared" ref="R1756:R1763" si="5841">R1757</f>
        <v>0</v>
      </c>
      <c r="S1756" s="18">
        <f t="shared" si="5826"/>
        <v>0</v>
      </c>
      <c r="T1756" s="18">
        <f t="shared" si="5688"/>
        <v>1597.7</v>
      </c>
      <c r="U1756" s="18">
        <f t="shared" si="5715"/>
        <v>1597.7</v>
      </c>
      <c r="V1756" s="18">
        <f t="shared" si="5716"/>
        <v>1597.7</v>
      </c>
      <c r="W1756" s="18">
        <f t="shared" si="5827"/>
        <v>0</v>
      </c>
      <c r="X1756" s="18">
        <f t="shared" si="5828"/>
        <v>0</v>
      </c>
      <c r="Y1756" s="18">
        <f t="shared" si="5829"/>
        <v>0</v>
      </c>
      <c r="Z1756" s="18">
        <f t="shared" si="5830"/>
        <v>0</v>
      </c>
      <c r="AA1756" s="18">
        <f t="shared" si="5831"/>
        <v>0</v>
      </c>
      <c r="AB1756" s="18">
        <f t="shared" si="5832"/>
        <v>0</v>
      </c>
      <c r="AC1756" s="18">
        <f t="shared" si="5833"/>
        <v>0</v>
      </c>
      <c r="AD1756" s="18">
        <f t="shared" si="5834"/>
        <v>0</v>
      </c>
      <c r="AE1756" s="18">
        <f t="shared" si="5805"/>
        <v>0</v>
      </c>
      <c r="AF1756" s="41">
        <f t="shared" ref="AF1756:AF1763" si="5842">AF1757</f>
        <v>1597.7</v>
      </c>
      <c r="AG1756" s="41">
        <f t="shared" ref="AG1756:AG1763" si="5843">AG1757</f>
        <v>0</v>
      </c>
      <c r="AH1756" s="41">
        <f t="shared" ref="AH1756:AH1763" si="5844">AH1757</f>
        <v>0</v>
      </c>
      <c r="AI1756" s="41">
        <f t="shared" ref="AI1756:AI1763" si="5845">AI1757</f>
        <v>0</v>
      </c>
      <c r="AJ1756" s="41">
        <f t="shared" ref="AJ1756:AJ1763" si="5846">AJ1757</f>
        <v>0</v>
      </c>
      <c r="AK1756" s="41">
        <f t="shared" ref="AK1756:AK1763" si="5847">AK1757</f>
        <v>0</v>
      </c>
      <c r="AL1756" s="41">
        <f t="shared" ref="AL1756:AL1763" si="5848">AL1757</f>
        <v>1597.692</v>
      </c>
      <c r="AM1756" s="41">
        <f t="shared" ref="AM1756:AM1763" si="5849">AM1757</f>
        <v>0</v>
      </c>
      <c r="AN1756" s="41">
        <f t="shared" ref="AN1756:AN1763" si="5850">AN1757</f>
        <v>0</v>
      </c>
      <c r="AO1756" s="42">
        <f t="shared" ref="AO1756:AO1763" si="5851">AO1757</f>
        <v>1207.8076699999999</v>
      </c>
      <c r="AP1756" s="42">
        <f t="shared" ref="AP1756:AP1763" si="5852">AP1757</f>
        <v>1597.7</v>
      </c>
      <c r="AQ1756" s="42">
        <f t="shared" ref="AQ1756:AQ1763" si="5853">AQ1757</f>
        <v>0</v>
      </c>
      <c r="AR1756" s="42">
        <f t="shared" ref="AR1756:AR1763" si="5854">AR1757</f>
        <v>0</v>
      </c>
      <c r="AS1756" s="42">
        <f t="shared" ref="AS1756:AS1763" si="5855">AS1757</f>
        <v>0</v>
      </c>
      <c r="AT1756" s="42">
        <f t="shared" ref="AT1756:AT1763" si="5856">AT1757</f>
        <v>0</v>
      </c>
      <c r="AU1756" s="42">
        <f t="shared" si="5696"/>
        <v>1597.7</v>
      </c>
      <c r="AV1756" s="42">
        <f t="shared" si="5697"/>
        <v>0</v>
      </c>
      <c r="AW1756" s="42">
        <f t="shared" si="5698"/>
        <v>1597.7</v>
      </c>
      <c r="AX1756" s="42">
        <f t="shared" si="5699"/>
        <v>1597.7</v>
      </c>
      <c r="AY1756" s="42">
        <f t="shared" si="5700"/>
        <v>1597.7</v>
      </c>
      <c r="AZ1756" s="42">
        <f t="shared" si="5836"/>
        <v>0</v>
      </c>
      <c r="BA1756" s="43">
        <f t="shared" si="5701"/>
        <v>99.999499280215304</v>
      </c>
      <c r="BB1756" s="20"/>
    </row>
    <row r="1757" spans="2:54" x14ac:dyDescent="0.3">
      <c r="B1757" s="38" t="s">
        <v>574</v>
      </c>
      <c r="C1757" s="38" t="s">
        <v>125</v>
      </c>
      <c r="D1757" s="38" t="s">
        <v>42</v>
      </c>
      <c r="E1757" s="39" t="str">
        <f t="shared" si="5692"/>
        <v>1101</v>
      </c>
      <c r="F1757" s="38" t="s">
        <v>467</v>
      </c>
      <c r="G1757" s="39"/>
      <c r="H1757" s="40" t="s">
        <v>49</v>
      </c>
      <c r="I1757" s="18">
        <f t="shared" si="5755"/>
        <v>1597.7</v>
      </c>
      <c r="J1757" s="18">
        <f t="shared" si="5756"/>
        <v>1597.7</v>
      </c>
      <c r="K1757" s="18">
        <f t="shared" si="5757"/>
        <v>1597.7</v>
      </c>
      <c r="L1757" s="18">
        <f t="shared" si="5758"/>
        <v>0</v>
      </c>
      <c r="M1757" s="18">
        <f t="shared" si="5759"/>
        <v>0</v>
      </c>
      <c r="N1757" s="18">
        <f t="shared" si="5760"/>
        <v>0</v>
      </c>
      <c r="O1757" s="18">
        <f t="shared" si="5838"/>
        <v>0</v>
      </c>
      <c r="P1757" s="18">
        <f t="shared" si="5839"/>
        <v>0</v>
      </c>
      <c r="Q1757" s="18">
        <f t="shared" si="5840"/>
        <v>0</v>
      </c>
      <c r="R1757" s="18">
        <f t="shared" si="5841"/>
        <v>0</v>
      </c>
      <c r="S1757" s="18">
        <f t="shared" si="5826"/>
        <v>0</v>
      </c>
      <c r="T1757" s="18">
        <f t="shared" si="5688"/>
        <v>1597.7</v>
      </c>
      <c r="U1757" s="18">
        <f t="shared" si="5715"/>
        <v>1597.7</v>
      </c>
      <c r="V1757" s="18">
        <f t="shared" si="5716"/>
        <v>1597.7</v>
      </c>
      <c r="W1757" s="18">
        <f t="shared" si="5827"/>
        <v>0</v>
      </c>
      <c r="X1757" s="18">
        <f t="shared" si="5828"/>
        <v>0</v>
      </c>
      <c r="Y1757" s="18">
        <f t="shared" si="5829"/>
        <v>0</v>
      </c>
      <c r="Z1757" s="18">
        <f t="shared" si="5830"/>
        <v>0</v>
      </c>
      <c r="AA1757" s="18">
        <f t="shared" si="5831"/>
        <v>0</v>
      </c>
      <c r="AB1757" s="18">
        <f t="shared" si="5832"/>
        <v>0</v>
      </c>
      <c r="AC1757" s="18">
        <f t="shared" si="5833"/>
        <v>0</v>
      </c>
      <c r="AD1757" s="18">
        <f t="shared" si="5834"/>
        <v>0</v>
      </c>
      <c r="AE1757" s="18">
        <f t="shared" si="5805"/>
        <v>0</v>
      </c>
      <c r="AF1757" s="41">
        <f t="shared" si="5842"/>
        <v>1597.7</v>
      </c>
      <c r="AG1757" s="41">
        <f t="shared" si="5843"/>
        <v>0</v>
      </c>
      <c r="AH1757" s="41">
        <f t="shared" si="5844"/>
        <v>0</v>
      </c>
      <c r="AI1757" s="41">
        <f t="shared" si="5845"/>
        <v>0</v>
      </c>
      <c r="AJ1757" s="41">
        <f t="shared" si="5846"/>
        <v>0</v>
      </c>
      <c r="AK1757" s="41">
        <f t="shared" si="5847"/>
        <v>0</v>
      </c>
      <c r="AL1757" s="41">
        <f t="shared" si="5848"/>
        <v>1597.692</v>
      </c>
      <c r="AM1757" s="41">
        <f t="shared" si="5849"/>
        <v>0</v>
      </c>
      <c r="AN1757" s="41">
        <f t="shared" si="5850"/>
        <v>0</v>
      </c>
      <c r="AO1757" s="14">
        <f t="shared" si="5851"/>
        <v>1207.8076699999999</v>
      </c>
      <c r="AP1757" s="42">
        <f t="shared" si="5852"/>
        <v>1597.7</v>
      </c>
      <c r="AQ1757" s="42">
        <f t="shared" si="5853"/>
        <v>0</v>
      </c>
      <c r="AR1757" s="42">
        <f t="shared" si="5854"/>
        <v>0</v>
      </c>
      <c r="AS1757" s="42">
        <f t="shared" si="5855"/>
        <v>0</v>
      </c>
      <c r="AT1757" s="42">
        <f t="shared" si="5856"/>
        <v>0</v>
      </c>
      <c r="AU1757" s="42">
        <f t="shared" si="5696"/>
        <v>1597.7</v>
      </c>
      <c r="AV1757" s="42">
        <f t="shared" si="5697"/>
        <v>0</v>
      </c>
      <c r="AW1757" s="42">
        <f t="shared" si="5698"/>
        <v>1597.7</v>
      </c>
      <c r="AX1757" s="42">
        <f t="shared" si="5699"/>
        <v>1597.7</v>
      </c>
      <c r="AY1757" s="42">
        <f t="shared" si="5700"/>
        <v>1597.7</v>
      </c>
      <c r="AZ1757" s="42">
        <f t="shared" si="5836"/>
        <v>0</v>
      </c>
      <c r="BA1757" s="43">
        <f t="shared" si="5701"/>
        <v>99.999499280215304</v>
      </c>
      <c r="BB1757" s="20"/>
    </row>
    <row r="1758" spans="2:54" ht="46.8" x14ac:dyDescent="0.3">
      <c r="B1758" s="38" t="s">
        <v>574</v>
      </c>
      <c r="C1758" s="38" t="s">
        <v>125</v>
      </c>
      <c r="D1758" s="38" t="s">
        <v>42</v>
      </c>
      <c r="E1758" s="39" t="str">
        <f t="shared" si="5692"/>
        <v>1101</v>
      </c>
      <c r="F1758" s="38" t="s">
        <v>468</v>
      </c>
      <c r="G1758" s="39"/>
      <c r="H1758" s="40" t="s">
        <v>469</v>
      </c>
      <c r="I1758" s="18">
        <f t="shared" si="5755"/>
        <v>1597.7</v>
      </c>
      <c r="J1758" s="18">
        <f t="shared" si="5756"/>
        <v>1597.7</v>
      </c>
      <c r="K1758" s="18">
        <f t="shared" si="5757"/>
        <v>1597.7</v>
      </c>
      <c r="L1758" s="18">
        <f t="shared" si="5758"/>
        <v>0</v>
      </c>
      <c r="M1758" s="18">
        <f t="shared" si="5759"/>
        <v>0</v>
      </c>
      <c r="N1758" s="18">
        <f t="shared" si="5760"/>
        <v>0</v>
      </c>
      <c r="O1758" s="18">
        <f t="shared" si="5838"/>
        <v>0</v>
      </c>
      <c r="P1758" s="18">
        <f t="shared" si="5839"/>
        <v>0</v>
      </c>
      <c r="Q1758" s="18">
        <f t="shared" si="5840"/>
        <v>0</v>
      </c>
      <c r="R1758" s="18">
        <f t="shared" si="5841"/>
        <v>0</v>
      </c>
      <c r="S1758" s="18">
        <f t="shared" si="5826"/>
        <v>0</v>
      </c>
      <c r="T1758" s="18">
        <f t="shared" si="5688"/>
        <v>1597.7</v>
      </c>
      <c r="U1758" s="18">
        <f t="shared" si="5715"/>
        <v>1597.7</v>
      </c>
      <c r="V1758" s="18">
        <f t="shared" si="5716"/>
        <v>1597.7</v>
      </c>
      <c r="W1758" s="18">
        <f t="shared" si="5827"/>
        <v>0</v>
      </c>
      <c r="X1758" s="18">
        <f t="shared" si="5828"/>
        <v>0</v>
      </c>
      <c r="Y1758" s="18">
        <f t="shared" si="5829"/>
        <v>0</v>
      </c>
      <c r="Z1758" s="18">
        <f t="shared" si="5830"/>
        <v>0</v>
      </c>
      <c r="AA1758" s="18">
        <f t="shared" si="5831"/>
        <v>0</v>
      </c>
      <c r="AB1758" s="18">
        <f t="shared" si="5832"/>
        <v>0</v>
      </c>
      <c r="AC1758" s="18">
        <f t="shared" si="5833"/>
        <v>0</v>
      </c>
      <c r="AD1758" s="18">
        <f t="shared" si="5834"/>
        <v>0</v>
      </c>
      <c r="AE1758" s="18">
        <f t="shared" si="5805"/>
        <v>0</v>
      </c>
      <c r="AF1758" s="41">
        <f t="shared" si="5842"/>
        <v>1597.7</v>
      </c>
      <c r="AG1758" s="41">
        <f t="shared" si="5843"/>
        <v>0</v>
      </c>
      <c r="AH1758" s="41">
        <f t="shared" si="5844"/>
        <v>0</v>
      </c>
      <c r="AI1758" s="41">
        <f t="shared" si="5845"/>
        <v>0</v>
      </c>
      <c r="AJ1758" s="41">
        <f t="shared" si="5846"/>
        <v>0</v>
      </c>
      <c r="AK1758" s="41">
        <f t="shared" si="5847"/>
        <v>0</v>
      </c>
      <c r="AL1758" s="41">
        <f t="shared" si="5848"/>
        <v>1597.692</v>
      </c>
      <c r="AM1758" s="41">
        <f t="shared" si="5849"/>
        <v>0</v>
      </c>
      <c r="AN1758" s="41">
        <f t="shared" si="5850"/>
        <v>0</v>
      </c>
      <c r="AO1758" s="42">
        <f t="shared" si="5851"/>
        <v>1207.8076699999999</v>
      </c>
      <c r="AP1758" s="42">
        <f t="shared" si="5852"/>
        <v>1597.7</v>
      </c>
      <c r="AQ1758" s="42">
        <f t="shared" si="5853"/>
        <v>0</v>
      </c>
      <c r="AR1758" s="42">
        <f t="shared" si="5854"/>
        <v>0</v>
      </c>
      <c r="AS1758" s="42">
        <f t="shared" si="5855"/>
        <v>0</v>
      </c>
      <c r="AT1758" s="42">
        <f t="shared" si="5856"/>
        <v>0</v>
      </c>
      <c r="AU1758" s="42">
        <f t="shared" si="5696"/>
        <v>1597.7</v>
      </c>
      <c r="AV1758" s="42">
        <f t="shared" si="5697"/>
        <v>0</v>
      </c>
      <c r="AW1758" s="42">
        <f t="shared" si="5698"/>
        <v>1597.7</v>
      </c>
      <c r="AX1758" s="42">
        <f t="shared" si="5699"/>
        <v>1597.7</v>
      </c>
      <c r="AY1758" s="42">
        <f t="shared" si="5700"/>
        <v>1597.7</v>
      </c>
      <c r="AZ1758" s="42">
        <f t="shared" si="5836"/>
        <v>0</v>
      </c>
      <c r="BA1758" s="43">
        <f t="shared" si="5701"/>
        <v>99.999499280215304</v>
      </c>
      <c r="BB1758" s="20"/>
    </row>
    <row r="1759" spans="2:54" ht="46.8" x14ac:dyDescent="0.3">
      <c r="B1759" s="38" t="s">
        <v>574</v>
      </c>
      <c r="C1759" s="38" t="s">
        <v>125</v>
      </c>
      <c r="D1759" s="38" t="s">
        <v>42</v>
      </c>
      <c r="E1759" s="39" t="str">
        <f t="shared" si="5692"/>
        <v>1101</v>
      </c>
      <c r="F1759" s="38" t="s">
        <v>544</v>
      </c>
      <c r="G1759" s="39"/>
      <c r="H1759" s="40" t="s">
        <v>545</v>
      </c>
      <c r="I1759" s="18">
        <f t="shared" si="5755"/>
        <v>1597.7</v>
      </c>
      <c r="J1759" s="18">
        <f t="shared" si="5756"/>
        <v>1597.7</v>
      </c>
      <c r="K1759" s="18">
        <f t="shared" si="5757"/>
        <v>1597.7</v>
      </c>
      <c r="L1759" s="18">
        <f t="shared" si="5758"/>
        <v>0</v>
      </c>
      <c r="M1759" s="18">
        <f t="shared" si="5759"/>
        <v>0</v>
      </c>
      <c r="N1759" s="18">
        <f t="shared" si="5760"/>
        <v>0</v>
      </c>
      <c r="O1759" s="18">
        <f t="shared" si="5838"/>
        <v>0</v>
      </c>
      <c r="P1759" s="18">
        <f t="shared" si="5839"/>
        <v>0</v>
      </c>
      <c r="Q1759" s="18">
        <f t="shared" si="5840"/>
        <v>0</v>
      </c>
      <c r="R1759" s="18">
        <f t="shared" si="5841"/>
        <v>0</v>
      </c>
      <c r="S1759" s="18">
        <f t="shared" si="5826"/>
        <v>0</v>
      </c>
      <c r="T1759" s="18">
        <f t="shared" si="5688"/>
        <v>1597.7</v>
      </c>
      <c r="U1759" s="18">
        <f t="shared" si="5715"/>
        <v>1597.7</v>
      </c>
      <c r="V1759" s="18">
        <f t="shared" si="5716"/>
        <v>1597.7</v>
      </c>
      <c r="W1759" s="18">
        <f t="shared" si="5827"/>
        <v>0</v>
      </c>
      <c r="X1759" s="18">
        <f t="shared" si="5828"/>
        <v>0</v>
      </c>
      <c r="Y1759" s="18">
        <f t="shared" si="5829"/>
        <v>0</v>
      </c>
      <c r="Z1759" s="18">
        <f t="shared" si="5830"/>
        <v>0</v>
      </c>
      <c r="AA1759" s="18">
        <f t="shared" si="5831"/>
        <v>0</v>
      </c>
      <c r="AB1759" s="18">
        <f t="shared" si="5832"/>
        <v>0</v>
      </c>
      <c r="AC1759" s="18">
        <f t="shared" si="5833"/>
        <v>0</v>
      </c>
      <c r="AD1759" s="18">
        <f t="shared" si="5834"/>
        <v>0</v>
      </c>
      <c r="AE1759" s="18">
        <f t="shared" si="5805"/>
        <v>0</v>
      </c>
      <c r="AF1759" s="41">
        <f t="shared" si="5842"/>
        <v>1597.7</v>
      </c>
      <c r="AG1759" s="41">
        <f t="shared" si="5843"/>
        <v>0</v>
      </c>
      <c r="AH1759" s="41">
        <f t="shared" si="5844"/>
        <v>0</v>
      </c>
      <c r="AI1759" s="41">
        <f t="shared" si="5845"/>
        <v>0</v>
      </c>
      <c r="AJ1759" s="41">
        <f t="shared" si="5846"/>
        <v>0</v>
      </c>
      <c r="AK1759" s="41">
        <f t="shared" si="5847"/>
        <v>0</v>
      </c>
      <c r="AL1759" s="41">
        <f t="shared" si="5848"/>
        <v>1597.692</v>
      </c>
      <c r="AM1759" s="41">
        <f t="shared" si="5849"/>
        <v>0</v>
      </c>
      <c r="AN1759" s="41">
        <f t="shared" si="5850"/>
        <v>0</v>
      </c>
      <c r="AO1759" s="14">
        <f t="shared" si="5851"/>
        <v>1207.8076699999999</v>
      </c>
      <c r="AP1759" s="42">
        <f t="shared" si="5852"/>
        <v>1597.7</v>
      </c>
      <c r="AQ1759" s="42">
        <f t="shared" si="5853"/>
        <v>0</v>
      </c>
      <c r="AR1759" s="42">
        <f t="shared" si="5854"/>
        <v>0</v>
      </c>
      <c r="AS1759" s="42">
        <f t="shared" si="5855"/>
        <v>0</v>
      </c>
      <c r="AT1759" s="42">
        <f t="shared" si="5856"/>
        <v>0</v>
      </c>
      <c r="AU1759" s="42">
        <f t="shared" si="5696"/>
        <v>1597.7</v>
      </c>
      <c r="AV1759" s="42">
        <f t="shared" si="5697"/>
        <v>0</v>
      </c>
      <c r="AW1759" s="42">
        <f t="shared" si="5698"/>
        <v>1597.7</v>
      </c>
      <c r="AX1759" s="42">
        <f t="shared" si="5699"/>
        <v>1597.7</v>
      </c>
      <c r="AY1759" s="42">
        <f t="shared" si="5700"/>
        <v>1597.7</v>
      </c>
      <c r="AZ1759" s="42">
        <f t="shared" si="5836"/>
        <v>0</v>
      </c>
      <c r="BA1759" s="43">
        <f t="shared" si="5701"/>
        <v>99.999499280215304</v>
      </c>
      <c r="BB1759" s="20"/>
    </row>
    <row r="1760" spans="2:54" ht="31.2" x14ac:dyDescent="0.3">
      <c r="B1760" s="38" t="s">
        <v>574</v>
      </c>
      <c r="C1760" s="38" t="s">
        <v>125</v>
      </c>
      <c r="D1760" s="38" t="s">
        <v>42</v>
      </c>
      <c r="E1760" s="39" t="str">
        <f t="shared" si="5692"/>
        <v>1101</v>
      </c>
      <c r="F1760" s="38" t="s">
        <v>544</v>
      </c>
      <c r="G1760" s="38" t="s">
        <v>54</v>
      </c>
      <c r="H1760" s="40" t="s">
        <v>55</v>
      </c>
      <c r="I1760" s="18">
        <v>1597.7</v>
      </c>
      <c r="J1760" s="18">
        <v>1597.7</v>
      </c>
      <c r="K1760" s="18">
        <v>1597.7</v>
      </c>
      <c r="L1760" s="18"/>
      <c r="M1760" s="18"/>
      <c r="N1760" s="18"/>
      <c r="O1760" s="18">
        <v>0</v>
      </c>
      <c r="P1760" s="18">
        <v>0</v>
      </c>
      <c r="Q1760" s="18">
        <v>0</v>
      </c>
      <c r="R1760" s="18">
        <v>0</v>
      </c>
      <c r="S1760" s="18"/>
      <c r="T1760" s="18">
        <f t="shared" si="5688"/>
        <v>1597.7</v>
      </c>
      <c r="U1760" s="18">
        <f t="shared" si="5715"/>
        <v>1597.7</v>
      </c>
      <c r="V1760" s="18">
        <f t="shared" si="5716"/>
        <v>1597.7</v>
      </c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41">
        <v>1597.7</v>
      </c>
      <c r="AG1760" s="41"/>
      <c r="AH1760" s="41">
        <v>0</v>
      </c>
      <c r="AI1760" s="41">
        <v>0</v>
      </c>
      <c r="AJ1760" s="41">
        <v>0</v>
      </c>
      <c r="AK1760" s="41">
        <v>0</v>
      </c>
      <c r="AL1760" s="41">
        <v>1597.692</v>
      </c>
      <c r="AM1760" s="41">
        <v>0</v>
      </c>
      <c r="AN1760" s="41">
        <v>0</v>
      </c>
      <c r="AO1760" s="42">
        <v>1207.8076699999999</v>
      </c>
      <c r="AP1760" s="42">
        <v>1597.7</v>
      </c>
      <c r="AQ1760" s="42">
        <v>0</v>
      </c>
      <c r="AR1760" s="42">
        <v>0</v>
      </c>
      <c r="AS1760" s="42">
        <v>0</v>
      </c>
      <c r="AT1760" s="42">
        <v>0</v>
      </c>
      <c r="AU1760" s="42">
        <f t="shared" si="5696"/>
        <v>1597.7</v>
      </c>
      <c r="AV1760" s="42">
        <f t="shared" si="5697"/>
        <v>0</v>
      </c>
      <c r="AW1760" s="42">
        <f t="shared" si="5698"/>
        <v>1597.7</v>
      </c>
      <c r="AX1760" s="42">
        <f t="shared" si="5699"/>
        <v>1597.7</v>
      </c>
      <c r="AY1760" s="42">
        <f t="shared" si="5700"/>
        <v>1597.7</v>
      </c>
      <c r="AZ1760" s="42"/>
      <c r="BA1760" s="43">
        <f t="shared" si="5701"/>
        <v>99.999499280215304</v>
      </c>
      <c r="BB1760" s="44"/>
    </row>
    <row r="1761" spans="2:54" ht="31.2" x14ac:dyDescent="0.3">
      <c r="B1761" s="38" t="s">
        <v>574</v>
      </c>
      <c r="C1761" s="38" t="s">
        <v>125</v>
      </c>
      <c r="D1761" s="38" t="s">
        <v>42</v>
      </c>
      <c r="E1761" s="39" t="str">
        <f t="shared" si="5692"/>
        <v>1101</v>
      </c>
      <c r="F1761" s="38" t="s">
        <v>72</v>
      </c>
      <c r="G1761" s="39"/>
      <c r="H1761" s="40" t="s">
        <v>73</v>
      </c>
      <c r="I1761" s="18"/>
      <c r="J1761" s="18"/>
      <c r="K1761" s="18"/>
      <c r="L1761" s="18"/>
      <c r="M1761" s="18"/>
      <c r="N1761" s="18"/>
      <c r="O1761" s="18">
        <f t="shared" si="5838"/>
        <v>0</v>
      </c>
      <c r="P1761" s="18">
        <f t="shared" si="5839"/>
        <v>0</v>
      </c>
      <c r="Q1761" s="18">
        <f t="shared" si="5840"/>
        <v>0</v>
      </c>
      <c r="R1761" s="18">
        <f t="shared" si="5841"/>
        <v>0</v>
      </c>
      <c r="S1761" s="18"/>
      <c r="T1761" s="18">
        <f t="shared" si="5688"/>
        <v>0</v>
      </c>
      <c r="U1761" s="18">
        <f t="shared" ref="U1761:U1762" si="5857">U1762</f>
        <v>0</v>
      </c>
      <c r="V1761" s="18">
        <f t="shared" ref="V1761:V1762" si="5858">V1762</f>
        <v>0</v>
      </c>
      <c r="W1761" s="18">
        <f t="shared" si="5827"/>
        <v>0</v>
      </c>
      <c r="X1761" s="18">
        <f t="shared" si="5828"/>
        <v>0</v>
      </c>
      <c r="Y1761" s="18">
        <f t="shared" si="5829"/>
        <v>0</v>
      </c>
      <c r="Z1761" s="18">
        <f t="shared" si="5830"/>
        <v>0</v>
      </c>
      <c r="AA1761" s="18">
        <f t="shared" si="5831"/>
        <v>0</v>
      </c>
      <c r="AB1761" s="18">
        <f t="shared" si="5832"/>
        <v>0</v>
      </c>
      <c r="AC1761" s="18">
        <f t="shared" si="5833"/>
        <v>0</v>
      </c>
      <c r="AD1761" s="18">
        <f t="shared" si="5834"/>
        <v>0</v>
      </c>
      <c r="AE1761" s="18">
        <f t="shared" si="5805"/>
        <v>0</v>
      </c>
      <c r="AF1761" s="41">
        <f t="shared" si="5842"/>
        <v>375</v>
      </c>
      <c r="AG1761" s="41">
        <f t="shared" si="5843"/>
        <v>0</v>
      </c>
      <c r="AH1761" s="41">
        <f t="shared" si="5844"/>
        <v>0</v>
      </c>
      <c r="AI1761" s="41">
        <f t="shared" si="5845"/>
        <v>0</v>
      </c>
      <c r="AJ1761" s="41">
        <f t="shared" si="5846"/>
        <v>0</v>
      </c>
      <c r="AK1761" s="41">
        <f t="shared" si="5847"/>
        <v>0</v>
      </c>
      <c r="AL1761" s="41">
        <f t="shared" si="5848"/>
        <v>355</v>
      </c>
      <c r="AM1761" s="41">
        <f t="shared" si="5849"/>
        <v>0</v>
      </c>
      <c r="AN1761" s="41">
        <f t="shared" si="5850"/>
        <v>0</v>
      </c>
      <c r="AO1761" s="14">
        <f t="shared" si="5851"/>
        <v>340</v>
      </c>
      <c r="AP1761" s="42">
        <f t="shared" si="5852"/>
        <v>375</v>
      </c>
      <c r="AQ1761" s="42">
        <f t="shared" si="5853"/>
        <v>0</v>
      </c>
      <c r="AR1761" s="42">
        <f t="shared" si="5854"/>
        <v>0</v>
      </c>
      <c r="AS1761" s="42">
        <f t="shared" si="5855"/>
        <v>0</v>
      </c>
      <c r="AT1761" s="42">
        <f t="shared" si="5856"/>
        <v>0</v>
      </c>
      <c r="AU1761" s="42">
        <f t="shared" si="5696"/>
        <v>375</v>
      </c>
      <c r="AV1761" s="42">
        <f t="shared" si="5697"/>
        <v>-375</v>
      </c>
      <c r="AW1761" s="42"/>
      <c r="AX1761" s="42"/>
      <c r="AY1761" s="42"/>
      <c r="AZ1761" s="42"/>
      <c r="BA1761" s="43">
        <f t="shared" si="5701"/>
        <v>94.666666666666671</v>
      </c>
      <c r="BB1761" s="44"/>
    </row>
    <row r="1762" spans="2:54" ht="46.8" x14ac:dyDescent="0.3">
      <c r="B1762" s="38" t="s">
        <v>574</v>
      </c>
      <c r="C1762" s="38" t="s">
        <v>125</v>
      </c>
      <c r="D1762" s="38" t="s">
        <v>42</v>
      </c>
      <c r="E1762" s="39" t="str">
        <f t="shared" si="5692"/>
        <v>1101</v>
      </c>
      <c r="F1762" s="16" t="s">
        <v>292</v>
      </c>
      <c r="G1762" s="39"/>
      <c r="H1762" s="55" t="s">
        <v>293</v>
      </c>
      <c r="I1762" s="18"/>
      <c r="J1762" s="18"/>
      <c r="K1762" s="18"/>
      <c r="L1762" s="18"/>
      <c r="M1762" s="18"/>
      <c r="N1762" s="18"/>
      <c r="O1762" s="18">
        <f t="shared" si="5838"/>
        <v>0</v>
      </c>
      <c r="P1762" s="18">
        <f t="shared" si="5839"/>
        <v>0</v>
      </c>
      <c r="Q1762" s="18">
        <f t="shared" si="5840"/>
        <v>0</v>
      </c>
      <c r="R1762" s="18">
        <f t="shared" si="5841"/>
        <v>0</v>
      </c>
      <c r="S1762" s="18"/>
      <c r="T1762" s="18">
        <f t="shared" si="5688"/>
        <v>0</v>
      </c>
      <c r="U1762" s="18">
        <f t="shared" si="5857"/>
        <v>0</v>
      </c>
      <c r="V1762" s="18">
        <f t="shared" si="5858"/>
        <v>0</v>
      </c>
      <c r="W1762" s="18">
        <f t="shared" si="5827"/>
        <v>0</v>
      </c>
      <c r="X1762" s="18">
        <f t="shared" si="5828"/>
        <v>0</v>
      </c>
      <c r="Y1762" s="18">
        <f t="shared" si="5829"/>
        <v>0</v>
      </c>
      <c r="Z1762" s="18">
        <f t="shared" si="5830"/>
        <v>0</v>
      </c>
      <c r="AA1762" s="18">
        <f t="shared" si="5831"/>
        <v>0</v>
      </c>
      <c r="AB1762" s="18">
        <f t="shared" si="5832"/>
        <v>0</v>
      </c>
      <c r="AC1762" s="18">
        <f t="shared" si="5833"/>
        <v>0</v>
      </c>
      <c r="AD1762" s="18">
        <f t="shared" si="5834"/>
        <v>0</v>
      </c>
      <c r="AE1762" s="18">
        <f t="shared" si="5805"/>
        <v>0</v>
      </c>
      <c r="AF1762" s="41">
        <f t="shared" si="5842"/>
        <v>375</v>
      </c>
      <c r="AG1762" s="41">
        <f t="shared" si="5843"/>
        <v>0</v>
      </c>
      <c r="AH1762" s="41">
        <f t="shared" si="5844"/>
        <v>0</v>
      </c>
      <c r="AI1762" s="41">
        <f t="shared" si="5845"/>
        <v>0</v>
      </c>
      <c r="AJ1762" s="41">
        <f t="shared" si="5846"/>
        <v>0</v>
      </c>
      <c r="AK1762" s="41">
        <f t="shared" si="5847"/>
        <v>0</v>
      </c>
      <c r="AL1762" s="41">
        <f t="shared" si="5848"/>
        <v>355</v>
      </c>
      <c r="AM1762" s="41">
        <f t="shared" si="5849"/>
        <v>0</v>
      </c>
      <c r="AN1762" s="41">
        <f t="shared" si="5850"/>
        <v>0</v>
      </c>
      <c r="AO1762" s="42">
        <f t="shared" si="5851"/>
        <v>340</v>
      </c>
      <c r="AP1762" s="42">
        <f t="shared" si="5852"/>
        <v>375</v>
      </c>
      <c r="AQ1762" s="42">
        <f t="shared" si="5853"/>
        <v>0</v>
      </c>
      <c r="AR1762" s="42">
        <f t="shared" si="5854"/>
        <v>0</v>
      </c>
      <c r="AS1762" s="42">
        <f t="shared" si="5855"/>
        <v>0</v>
      </c>
      <c r="AT1762" s="42">
        <f t="shared" si="5856"/>
        <v>0</v>
      </c>
      <c r="AU1762" s="42">
        <f t="shared" si="5696"/>
        <v>375</v>
      </c>
      <c r="AV1762" s="42">
        <f t="shared" si="5697"/>
        <v>-375</v>
      </c>
      <c r="AW1762" s="42"/>
      <c r="AX1762" s="42"/>
      <c r="AY1762" s="42"/>
      <c r="AZ1762" s="42"/>
      <c r="BA1762" s="43">
        <f t="shared" si="5701"/>
        <v>94.666666666666671</v>
      </c>
      <c r="BB1762" s="44"/>
    </row>
    <row r="1763" spans="2:54" ht="46.8" x14ac:dyDescent="0.3">
      <c r="B1763" s="38" t="s">
        <v>574</v>
      </c>
      <c r="C1763" s="38" t="s">
        <v>125</v>
      </c>
      <c r="D1763" s="38" t="s">
        <v>42</v>
      </c>
      <c r="E1763" s="39" t="str">
        <f t="shared" si="5692"/>
        <v>1101</v>
      </c>
      <c r="F1763" s="16" t="s">
        <v>294</v>
      </c>
      <c r="G1763" s="39"/>
      <c r="H1763" s="55" t="s">
        <v>295</v>
      </c>
      <c r="I1763" s="18"/>
      <c r="J1763" s="18"/>
      <c r="K1763" s="18"/>
      <c r="L1763" s="18"/>
      <c r="M1763" s="18"/>
      <c r="N1763" s="18"/>
      <c r="O1763" s="18">
        <f t="shared" si="5838"/>
        <v>0</v>
      </c>
      <c r="P1763" s="18">
        <f t="shared" si="5839"/>
        <v>0</v>
      </c>
      <c r="Q1763" s="18">
        <f t="shared" si="5840"/>
        <v>0</v>
      </c>
      <c r="R1763" s="18">
        <f t="shared" si="5841"/>
        <v>0</v>
      </c>
      <c r="S1763" s="18"/>
      <c r="T1763" s="18">
        <f t="shared" si="5688"/>
        <v>0</v>
      </c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41">
        <f t="shared" si="5842"/>
        <v>375</v>
      </c>
      <c r="AG1763" s="41">
        <f t="shared" si="5843"/>
        <v>0</v>
      </c>
      <c r="AH1763" s="41">
        <f t="shared" si="5844"/>
        <v>0</v>
      </c>
      <c r="AI1763" s="41">
        <f t="shared" si="5845"/>
        <v>0</v>
      </c>
      <c r="AJ1763" s="41">
        <f t="shared" si="5846"/>
        <v>0</v>
      </c>
      <c r="AK1763" s="41">
        <f t="shared" si="5847"/>
        <v>0</v>
      </c>
      <c r="AL1763" s="41">
        <f t="shared" si="5848"/>
        <v>355</v>
      </c>
      <c r="AM1763" s="41">
        <f t="shared" si="5849"/>
        <v>0</v>
      </c>
      <c r="AN1763" s="41">
        <f t="shared" si="5850"/>
        <v>0</v>
      </c>
      <c r="AO1763" s="14">
        <f t="shared" si="5851"/>
        <v>340</v>
      </c>
      <c r="AP1763" s="42">
        <f t="shared" si="5852"/>
        <v>375</v>
      </c>
      <c r="AQ1763" s="42">
        <f t="shared" si="5853"/>
        <v>0</v>
      </c>
      <c r="AR1763" s="42">
        <f t="shared" si="5854"/>
        <v>0</v>
      </c>
      <c r="AS1763" s="42">
        <f t="shared" si="5855"/>
        <v>0</v>
      </c>
      <c r="AT1763" s="42">
        <f t="shared" si="5856"/>
        <v>0</v>
      </c>
      <c r="AU1763" s="42">
        <f t="shared" si="5696"/>
        <v>375</v>
      </c>
      <c r="AV1763" s="42">
        <f t="shared" si="5697"/>
        <v>-375</v>
      </c>
      <c r="AW1763" s="42"/>
      <c r="AX1763" s="42"/>
      <c r="AY1763" s="42"/>
      <c r="AZ1763" s="42"/>
      <c r="BA1763" s="43">
        <f t="shared" si="5701"/>
        <v>94.666666666666671</v>
      </c>
      <c r="BB1763" s="44"/>
    </row>
    <row r="1764" spans="2:54" ht="31.2" x14ac:dyDescent="0.3">
      <c r="B1764" s="38" t="s">
        <v>574</v>
      </c>
      <c r="C1764" s="38" t="s">
        <v>125</v>
      </c>
      <c r="D1764" s="38" t="s">
        <v>42</v>
      </c>
      <c r="E1764" s="39" t="str">
        <f t="shared" si="5692"/>
        <v>1101</v>
      </c>
      <c r="F1764" s="16" t="s">
        <v>294</v>
      </c>
      <c r="G1764" s="38" t="s">
        <v>54</v>
      </c>
      <c r="H1764" s="40" t="s">
        <v>55</v>
      </c>
      <c r="I1764" s="18"/>
      <c r="J1764" s="18"/>
      <c r="K1764" s="18"/>
      <c r="L1764" s="18"/>
      <c r="M1764" s="18"/>
      <c r="N1764" s="18"/>
      <c r="O1764" s="18">
        <v>0</v>
      </c>
      <c r="P1764" s="18">
        <v>0</v>
      </c>
      <c r="Q1764" s="18">
        <v>0</v>
      </c>
      <c r="R1764" s="18">
        <v>0</v>
      </c>
      <c r="S1764" s="18"/>
      <c r="T1764" s="18">
        <f t="shared" si="5688"/>
        <v>0</v>
      </c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41">
        <v>375</v>
      </c>
      <c r="AG1764" s="41"/>
      <c r="AH1764" s="41">
        <v>0</v>
      </c>
      <c r="AI1764" s="41">
        <v>0</v>
      </c>
      <c r="AJ1764" s="41">
        <v>0</v>
      </c>
      <c r="AK1764" s="41">
        <v>0</v>
      </c>
      <c r="AL1764" s="41">
        <v>355</v>
      </c>
      <c r="AM1764" s="41">
        <v>0</v>
      </c>
      <c r="AN1764" s="41">
        <v>0</v>
      </c>
      <c r="AO1764" s="42">
        <v>340</v>
      </c>
      <c r="AP1764" s="42">
        <v>375</v>
      </c>
      <c r="AQ1764" s="42">
        <v>0</v>
      </c>
      <c r="AR1764" s="42">
        <v>0</v>
      </c>
      <c r="AS1764" s="42">
        <v>0</v>
      </c>
      <c r="AT1764" s="42">
        <v>0</v>
      </c>
      <c r="AU1764" s="42">
        <f t="shared" si="5696"/>
        <v>375</v>
      </c>
      <c r="AV1764" s="42">
        <f t="shared" si="5697"/>
        <v>-375</v>
      </c>
      <c r="AW1764" s="42"/>
      <c r="AX1764" s="42"/>
      <c r="AY1764" s="42"/>
      <c r="AZ1764" s="42"/>
      <c r="BA1764" s="43">
        <f t="shared" si="5701"/>
        <v>94.666666666666671</v>
      </c>
      <c r="BB1764" s="44"/>
    </row>
    <row r="1765" spans="2:54" s="21" customFormat="1" ht="31.2" x14ac:dyDescent="0.3">
      <c r="B1765" s="22" t="s">
        <v>578</v>
      </c>
      <c r="C1765" s="22"/>
      <c r="D1765" s="22"/>
      <c r="E1765" s="23" t="str">
        <f t="shared" si="5692"/>
        <v/>
      </c>
      <c r="F1765" s="22"/>
      <c r="G1765" s="22"/>
      <c r="H1765" s="24" t="s">
        <v>579</v>
      </c>
      <c r="I1765" s="25">
        <f t="shared" ref="I1765:S1765" si="5859">I1766+I1818+I1890+I1902+I1853+I1800+I1914+I1883</f>
        <v>144830.80000000002</v>
      </c>
      <c r="J1765" s="25">
        <f t="shared" si="5859"/>
        <v>142933.1</v>
      </c>
      <c r="K1765" s="25">
        <f t="shared" si="5859"/>
        <v>140137.30000000002</v>
      </c>
      <c r="L1765" s="25">
        <f t="shared" si="5859"/>
        <v>10414.800000000001</v>
      </c>
      <c r="M1765" s="25">
        <f t="shared" si="5859"/>
        <v>10428.300000000001</v>
      </c>
      <c r="N1765" s="25">
        <f t="shared" si="5859"/>
        <v>10428.300000000001</v>
      </c>
      <c r="O1765" s="25">
        <f t="shared" si="5859"/>
        <v>-26.957999999999998</v>
      </c>
      <c r="P1765" s="25">
        <f t="shared" si="5859"/>
        <v>52.95</v>
      </c>
      <c r="Q1765" s="25">
        <f t="shared" si="5859"/>
        <v>1218.287</v>
      </c>
      <c r="R1765" s="25">
        <f t="shared" si="5859"/>
        <v>968.61300000000006</v>
      </c>
      <c r="S1765" s="25">
        <f t="shared" si="5859"/>
        <v>14323.928</v>
      </c>
      <c r="T1765" s="25">
        <f t="shared" si="5688"/>
        <v>171782.42</v>
      </c>
      <c r="U1765" s="25">
        <f t="shared" ref="U1765:U1828" si="5860">J1765+M1765</f>
        <v>153361.4</v>
      </c>
      <c r="V1765" s="25">
        <f t="shared" ref="V1765:V1828" si="5861">K1765+N1765</f>
        <v>150565.6</v>
      </c>
      <c r="W1765" s="25">
        <f t="shared" ref="W1765:AT1765" si="5862">W1766+W1818+W1890+W1902+W1853+W1800+W1914+W1883</f>
        <v>8796.2999999999993</v>
      </c>
      <c r="X1765" s="25">
        <f t="shared" si="5862"/>
        <v>0</v>
      </c>
      <c r="Y1765" s="25">
        <f t="shared" si="5862"/>
        <v>0</v>
      </c>
      <c r="Z1765" s="25">
        <f t="shared" si="5862"/>
        <v>5527.6280000000006</v>
      </c>
      <c r="AA1765" s="25">
        <f t="shared" si="5862"/>
        <v>10890.4</v>
      </c>
      <c r="AB1765" s="25">
        <f t="shared" si="5862"/>
        <v>0</v>
      </c>
      <c r="AC1765" s="25">
        <f t="shared" si="5862"/>
        <v>10890.4</v>
      </c>
      <c r="AD1765" s="25">
        <f t="shared" si="5862"/>
        <v>0</v>
      </c>
      <c r="AE1765" s="25">
        <f t="shared" si="5862"/>
        <v>0</v>
      </c>
      <c r="AF1765" s="26">
        <f t="shared" si="5862"/>
        <v>169388.86110000004</v>
      </c>
      <c r="AG1765" s="26">
        <f t="shared" si="5862"/>
        <v>0</v>
      </c>
      <c r="AH1765" s="26">
        <f t="shared" si="5862"/>
        <v>9719.7659999999996</v>
      </c>
      <c r="AI1765" s="26">
        <f t="shared" si="5862"/>
        <v>0</v>
      </c>
      <c r="AJ1765" s="26">
        <f t="shared" si="5862"/>
        <v>0</v>
      </c>
      <c r="AK1765" s="26">
        <f t="shared" si="5862"/>
        <v>0</v>
      </c>
      <c r="AL1765" s="26">
        <f t="shared" si="5862"/>
        <v>163775.09374000001</v>
      </c>
      <c r="AM1765" s="26">
        <f t="shared" si="5862"/>
        <v>9719.7659999999996</v>
      </c>
      <c r="AN1765" s="26">
        <f t="shared" si="5862"/>
        <v>0</v>
      </c>
      <c r="AO1765" s="45">
        <f t="shared" si="5862"/>
        <v>96357.043969999984</v>
      </c>
      <c r="AP1765" s="27">
        <f t="shared" si="5862"/>
        <v>172879.03400000004</v>
      </c>
      <c r="AQ1765" s="27">
        <f t="shared" si="5862"/>
        <v>-26.957999999999998</v>
      </c>
      <c r="AR1765" s="27">
        <f t="shared" si="5862"/>
        <v>0</v>
      </c>
      <c r="AS1765" s="27">
        <f t="shared" si="5862"/>
        <v>0</v>
      </c>
      <c r="AT1765" s="27">
        <f t="shared" si="5862"/>
        <v>0</v>
      </c>
      <c r="AU1765" s="27">
        <f t="shared" si="5696"/>
        <v>172852.07600000003</v>
      </c>
      <c r="AV1765" s="27">
        <f t="shared" si="5697"/>
        <v>-1069.6560000000172</v>
      </c>
      <c r="AW1765" s="27">
        <f t="shared" si="5698"/>
        <v>186106.348</v>
      </c>
      <c r="AX1765" s="27">
        <f t="shared" si="5699"/>
        <v>164251.79999999999</v>
      </c>
      <c r="AY1765" s="27">
        <f t="shared" si="5700"/>
        <v>161456</v>
      </c>
      <c r="AZ1765" s="27">
        <f>AZ1766+AZ1818+AZ1890+AZ1902+AZ1853+AZ1800+AZ1914+AZ1883</f>
        <v>0</v>
      </c>
      <c r="BA1765" s="28">
        <f t="shared" si="5701"/>
        <v>96.685869824293874</v>
      </c>
      <c r="BB1765" s="20"/>
    </row>
    <row r="1766" spans="2:54" s="21" customFormat="1" x14ac:dyDescent="0.3">
      <c r="B1766" s="22" t="s">
        <v>578</v>
      </c>
      <c r="C1766" s="22" t="s">
        <v>42</v>
      </c>
      <c r="D1766" s="22"/>
      <c r="E1766" s="23" t="str">
        <f t="shared" si="5692"/>
        <v>01</v>
      </c>
      <c r="F1766" s="22"/>
      <c r="G1766" s="22"/>
      <c r="H1766" s="24" t="s">
        <v>43</v>
      </c>
      <c r="I1766" s="25">
        <f t="shared" ref="I1766:S1766" si="5863">I1779+I1767</f>
        <v>93214</v>
      </c>
      <c r="J1766" s="25">
        <f t="shared" si="5863"/>
        <v>94640.9</v>
      </c>
      <c r="K1766" s="25">
        <f t="shared" si="5863"/>
        <v>94600.9</v>
      </c>
      <c r="L1766" s="25">
        <f t="shared" si="5863"/>
        <v>437.7</v>
      </c>
      <c r="M1766" s="25">
        <f t="shared" si="5863"/>
        <v>451.2</v>
      </c>
      <c r="N1766" s="25">
        <f t="shared" si="5863"/>
        <v>451.2</v>
      </c>
      <c r="O1766" s="25">
        <f t="shared" si="5863"/>
        <v>-26.957999999999998</v>
      </c>
      <c r="P1766" s="25">
        <f t="shared" si="5863"/>
        <v>0</v>
      </c>
      <c r="Q1766" s="25">
        <f t="shared" si="5863"/>
        <v>0</v>
      </c>
      <c r="R1766" s="25">
        <f t="shared" si="5863"/>
        <v>0</v>
      </c>
      <c r="S1766" s="25">
        <f t="shared" si="5863"/>
        <v>8906.2999999999993</v>
      </c>
      <c r="T1766" s="25">
        <f t="shared" si="5688"/>
        <v>102531.042</v>
      </c>
      <c r="U1766" s="25">
        <f t="shared" si="5860"/>
        <v>95092.099999999991</v>
      </c>
      <c r="V1766" s="25">
        <f t="shared" si="5861"/>
        <v>95052.099999999991</v>
      </c>
      <c r="W1766" s="25">
        <f t="shared" ref="W1766:AT1766" si="5864">W1779+W1767</f>
        <v>8796.2999999999993</v>
      </c>
      <c r="X1766" s="25">
        <f t="shared" si="5864"/>
        <v>0</v>
      </c>
      <c r="Y1766" s="25">
        <f t="shared" si="5864"/>
        <v>0</v>
      </c>
      <c r="Z1766" s="25">
        <f t="shared" si="5864"/>
        <v>110</v>
      </c>
      <c r="AA1766" s="25">
        <f t="shared" si="5864"/>
        <v>10890.4</v>
      </c>
      <c r="AB1766" s="25">
        <f t="shared" si="5864"/>
        <v>0</v>
      </c>
      <c r="AC1766" s="25">
        <f t="shared" si="5864"/>
        <v>10890.4</v>
      </c>
      <c r="AD1766" s="25">
        <f t="shared" si="5864"/>
        <v>0</v>
      </c>
      <c r="AE1766" s="25">
        <f t="shared" si="5864"/>
        <v>0</v>
      </c>
      <c r="AF1766" s="26">
        <f t="shared" si="5864"/>
        <v>101195.41800000001</v>
      </c>
      <c r="AG1766" s="26">
        <f t="shared" si="5864"/>
        <v>0</v>
      </c>
      <c r="AH1766" s="26">
        <f t="shared" si="5864"/>
        <v>8002.5999999999995</v>
      </c>
      <c r="AI1766" s="26">
        <f t="shared" si="5864"/>
        <v>0</v>
      </c>
      <c r="AJ1766" s="26">
        <f t="shared" si="5864"/>
        <v>0</v>
      </c>
      <c r="AK1766" s="26">
        <f t="shared" si="5864"/>
        <v>0</v>
      </c>
      <c r="AL1766" s="26">
        <f t="shared" si="5864"/>
        <v>98161.84745999999</v>
      </c>
      <c r="AM1766" s="26">
        <f t="shared" si="5864"/>
        <v>8002.5999999999995</v>
      </c>
      <c r="AN1766" s="26">
        <f t="shared" si="5864"/>
        <v>0</v>
      </c>
      <c r="AO1766" s="27">
        <f t="shared" si="5864"/>
        <v>61390.082399999999</v>
      </c>
      <c r="AP1766" s="27">
        <f t="shared" si="5864"/>
        <v>102516.6</v>
      </c>
      <c r="AQ1766" s="27">
        <f t="shared" si="5864"/>
        <v>-26.957999999999998</v>
      </c>
      <c r="AR1766" s="27">
        <f t="shared" si="5864"/>
        <v>0</v>
      </c>
      <c r="AS1766" s="27">
        <f t="shared" si="5864"/>
        <v>0</v>
      </c>
      <c r="AT1766" s="27">
        <f t="shared" si="5864"/>
        <v>0</v>
      </c>
      <c r="AU1766" s="27">
        <f t="shared" si="5696"/>
        <v>102489.64200000001</v>
      </c>
      <c r="AV1766" s="27">
        <f t="shared" si="5697"/>
        <v>41.399999999994179</v>
      </c>
      <c r="AW1766" s="27">
        <f t="shared" si="5698"/>
        <v>111437.342</v>
      </c>
      <c r="AX1766" s="27">
        <f t="shared" si="5699"/>
        <v>105982.49999999999</v>
      </c>
      <c r="AY1766" s="27">
        <f t="shared" si="5700"/>
        <v>105942.49999999999</v>
      </c>
      <c r="AZ1766" s="27">
        <f>AZ1779+AZ1767</f>
        <v>0</v>
      </c>
      <c r="BA1766" s="28">
        <f t="shared" si="5701"/>
        <v>97.002264924682649</v>
      </c>
      <c r="BB1766" s="20"/>
    </row>
    <row r="1767" spans="2:54" s="30" customFormat="1" ht="62.4" x14ac:dyDescent="0.3">
      <c r="B1767" s="31" t="s">
        <v>578</v>
      </c>
      <c r="C1767" s="31" t="s">
        <v>42</v>
      </c>
      <c r="D1767" s="31" t="s">
        <v>84</v>
      </c>
      <c r="E1767" s="29" t="str">
        <f t="shared" si="5692"/>
        <v>0104</v>
      </c>
      <c r="F1767" s="31"/>
      <c r="G1767" s="31"/>
      <c r="H1767" s="32" t="s">
        <v>482</v>
      </c>
      <c r="I1767" s="33">
        <f t="shared" ref="I1767:S1767" si="5865">I1768+I1774</f>
        <v>67052.399999999994</v>
      </c>
      <c r="J1767" s="33">
        <f t="shared" si="5865"/>
        <v>68986.5</v>
      </c>
      <c r="K1767" s="33">
        <f t="shared" si="5865"/>
        <v>68986.5</v>
      </c>
      <c r="L1767" s="33">
        <f t="shared" si="5865"/>
        <v>437.7</v>
      </c>
      <c r="M1767" s="33">
        <f t="shared" si="5865"/>
        <v>451.2</v>
      </c>
      <c r="N1767" s="33">
        <f t="shared" si="5865"/>
        <v>451.2</v>
      </c>
      <c r="O1767" s="33">
        <f t="shared" si="5865"/>
        <v>0</v>
      </c>
      <c r="P1767" s="33">
        <f t="shared" si="5865"/>
        <v>0</v>
      </c>
      <c r="Q1767" s="33">
        <f t="shared" si="5865"/>
        <v>0</v>
      </c>
      <c r="R1767" s="33">
        <f t="shared" si="5865"/>
        <v>0</v>
      </c>
      <c r="S1767" s="33">
        <f t="shared" si="5865"/>
        <v>8796.2999999999993</v>
      </c>
      <c r="T1767" s="33">
        <f t="shared" si="5688"/>
        <v>76286.399999999994</v>
      </c>
      <c r="U1767" s="33">
        <f t="shared" si="5860"/>
        <v>69437.7</v>
      </c>
      <c r="V1767" s="33">
        <f t="shared" si="5861"/>
        <v>69437.7</v>
      </c>
      <c r="W1767" s="33">
        <f t="shared" ref="W1767:AT1767" si="5866">W1768+W1774</f>
        <v>8796.2999999999993</v>
      </c>
      <c r="X1767" s="33">
        <f t="shared" si="5866"/>
        <v>0</v>
      </c>
      <c r="Y1767" s="33">
        <f t="shared" si="5866"/>
        <v>0</v>
      </c>
      <c r="Z1767" s="33">
        <f t="shared" si="5866"/>
        <v>0</v>
      </c>
      <c r="AA1767" s="33">
        <f t="shared" si="5866"/>
        <v>10780.4</v>
      </c>
      <c r="AB1767" s="33">
        <f t="shared" si="5866"/>
        <v>0</v>
      </c>
      <c r="AC1767" s="33">
        <f t="shared" si="5866"/>
        <v>10780.4</v>
      </c>
      <c r="AD1767" s="33">
        <f t="shared" si="5866"/>
        <v>0</v>
      </c>
      <c r="AE1767" s="33">
        <f t="shared" si="5866"/>
        <v>0</v>
      </c>
      <c r="AF1767" s="34">
        <f t="shared" si="5866"/>
        <v>76241.8</v>
      </c>
      <c r="AG1767" s="34">
        <f t="shared" si="5866"/>
        <v>0</v>
      </c>
      <c r="AH1767" s="34">
        <f t="shared" si="5866"/>
        <v>8002.5999999999995</v>
      </c>
      <c r="AI1767" s="34">
        <f t="shared" si="5866"/>
        <v>0</v>
      </c>
      <c r="AJ1767" s="34">
        <f t="shared" si="5866"/>
        <v>0</v>
      </c>
      <c r="AK1767" s="34">
        <f t="shared" si="5866"/>
        <v>0</v>
      </c>
      <c r="AL1767" s="34">
        <f t="shared" si="5866"/>
        <v>73382.291129999998</v>
      </c>
      <c r="AM1767" s="34">
        <f t="shared" si="5866"/>
        <v>8002.5999999999995</v>
      </c>
      <c r="AN1767" s="34">
        <f t="shared" si="5866"/>
        <v>0</v>
      </c>
      <c r="AO1767" s="35">
        <f t="shared" si="5866"/>
        <v>47856.070590000003</v>
      </c>
      <c r="AP1767" s="36">
        <f t="shared" si="5866"/>
        <v>76241.8</v>
      </c>
      <c r="AQ1767" s="36">
        <f t="shared" si="5866"/>
        <v>0</v>
      </c>
      <c r="AR1767" s="36">
        <f t="shared" si="5866"/>
        <v>0</v>
      </c>
      <c r="AS1767" s="36">
        <f t="shared" si="5866"/>
        <v>0</v>
      </c>
      <c r="AT1767" s="36">
        <f t="shared" si="5866"/>
        <v>0</v>
      </c>
      <c r="AU1767" s="36">
        <f t="shared" si="5696"/>
        <v>76241.8</v>
      </c>
      <c r="AV1767" s="36">
        <f t="shared" si="5697"/>
        <v>44.599999999991269</v>
      </c>
      <c r="AW1767" s="36">
        <f t="shared" si="5698"/>
        <v>85082.7</v>
      </c>
      <c r="AX1767" s="36">
        <f t="shared" si="5699"/>
        <v>80218.099999999991</v>
      </c>
      <c r="AY1767" s="36">
        <f t="shared" si="5700"/>
        <v>80218.099999999991</v>
      </c>
      <c r="AZ1767" s="36">
        <f>AZ1768+AZ1774</f>
        <v>0</v>
      </c>
      <c r="BA1767" s="37">
        <f t="shared" si="5701"/>
        <v>96.249421091842009</v>
      </c>
      <c r="BB1767" s="20"/>
    </row>
    <row r="1768" spans="2:54" ht="46.8" x14ac:dyDescent="0.3">
      <c r="B1768" s="38" t="s">
        <v>578</v>
      </c>
      <c r="C1768" s="38" t="s">
        <v>42</v>
      </c>
      <c r="D1768" s="38" t="s">
        <v>84</v>
      </c>
      <c r="E1768" s="39" t="str">
        <f t="shared" si="5692"/>
        <v>0104</v>
      </c>
      <c r="F1768" s="38" t="s">
        <v>258</v>
      </c>
      <c r="G1768" s="39"/>
      <c r="H1768" s="40" t="s">
        <v>259</v>
      </c>
      <c r="I1768" s="18">
        <f t="shared" ref="I1768:I1770" si="5867">I1769</f>
        <v>7799.5999999999995</v>
      </c>
      <c r="J1768" s="18">
        <f t="shared" ref="J1768:J1770" si="5868">J1769</f>
        <v>8030.7</v>
      </c>
      <c r="K1768" s="18">
        <f t="shared" ref="K1768:K1770" si="5869">K1769</f>
        <v>8030.7</v>
      </c>
      <c r="L1768" s="18">
        <f t="shared" ref="L1768:L1770" si="5870">L1769</f>
        <v>0</v>
      </c>
      <c r="M1768" s="18">
        <f t="shared" ref="M1768:M1770" si="5871">M1769</f>
        <v>0</v>
      </c>
      <c r="N1768" s="18">
        <f t="shared" ref="N1768:N1770" si="5872">N1769</f>
        <v>0</v>
      </c>
      <c r="O1768" s="18">
        <f t="shared" ref="O1768:O1770" si="5873">O1769</f>
        <v>0</v>
      </c>
      <c r="P1768" s="18">
        <f t="shared" ref="P1768:P1770" si="5874">P1769</f>
        <v>0</v>
      </c>
      <c r="Q1768" s="18">
        <f t="shared" ref="Q1768:Q1770" si="5875">Q1769</f>
        <v>0</v>
      </c>
      <c r="R1768" s="18">
        <f t="shared" ref="R1768:R1770" si="5876">R1769</f>
        <v>0</v>
      </c>
      <c r="S1768" s="18">
        <f t="shared" ref="S1768:S1770" si="5877">S1769</f>
        <v>0</v>
      </c>
      <c r="T1768" s="18">
        <f t="shared" ref="T1768:T1831" si="5878">I1768+L1768+S1768+R1768+Q1768+P1768+O1768</f>
        <v>7799.5999999999995</v>
      </c>
      <c r="U1768" s="18">
        <f t="shared" si="5860"/>
        <v>8030.7</v>
      </c>
      <c r="V1768" s="18">
        <f t="shared" si="5861"/>
        <v>8030.7</v>
      </c>
      <c r="W1768" s="18">
        <f t="shared" ref="W1768:W1770" si="5879">W1769</f>
        <v>0</v>
      </c>
      <c r="X1768" s="18">
        <f t="shared" ref="X1768:X1770" si="5880">X1769</f>
        <v>0</v>
      </c>
      <c r="Y1768" s="18">
        <f t="shared" ref="Y1768:Y1770" si="5881">Y1769</f>
        <v>0</v>
      </c>
      <c r="Z1768" s="18">
        <f t="shared" ref="Z1768:Z1770" si="5882">Z1769</f>
        <v>0</v>
      </c>
      <c r="AA1768" s="18">
        <f t="shared" ref="AA1768:AA1770" si="5883">AA1769</f>
        <v>0</v>
      </c>
      <c r="AB1768" s="18">
        <f t="shared" ref="AB1768:AB1770" si="5884">AB1769</f>
        <v>0</v>
      </c>
      <c r="AC1768" s="18">
        <f t="shared" ref="AC1768:AC1770" si="5885">AC1769</f>
        <v>0</v>
      </c>
      <c r="AD1768" s="18">
        <f t="shared" ref="AD1768:AD1770" si="5886">AD1769</f>
        <v>0</v>
      </c>
      <c r="AE1768" s="18">
        <f t="shared" ref="AE1768:AE1770" si="5887">AE1769</f>
        <v>0</v>
      </c>
      <c r="AF1768" s="41">
        <f t="shared" ref="AF1768:AF1770" si="5888">AF1769</f>
        <v>8002.5999999999995</v>
      </c>
      <c r="AG1768" s="41">
        <f t="shared" ref="AG1768:AG1770" si="5889">AG1769</f>
        <v>0</v>
      </c>
      <c r="AH1768" s="41">
        <f t="shared" ref="AH1768:AH1770" si="5890">AH1769</f>
        <v>8002.5999999999995</v>
      </c>
      <c r="AI1768" s="41">
        <f t="shared" ref="AI1768:AI1770" si="5891">AI1769</f>
        <v>0</v>
      </c>
      <c r="AJ1768" s="41">
        <f t="shared" ref="AJ1768:AJ1770" si="5892">AJ1769</f>
        <v>0</v>
      </c>
      <c r="AK1768" s="41">
        <f t="shared" ref="AK1768:AK1770" si="5893">AK1769</f>
        <v>0</v>
      </c>
      <c r="AL1768" s="41">
        <f t="shared" ref="AL1768:AL1770" si="5894">AL1769</f>
        <v>8002.5999999999995</v>
      </c>
      <c r="AM1768" s="41">
        <f t="shared" ref="AM1768:AM1770" si="5895">AM1769</f>
        <v>8002.5999999999995</v>
      </c>
      <c r="AN1768" s="41">
        <f t="shared" ref="AN1768:AN1770" si="5896">AN1769</f>
        <v>0</v>
      </c>
      <c r="AO1768" s="42">
        <f t="shared" ref="AO1768:AO1770" si="5897">AO1769</f>
        <v>4753.5562300000001</v>
      </c>
      <c r="AP1768" s="42">
        <f t="shared" ref="AP1768:AP1770" si="5898">AP1769</f>
        <v>8002.5999999999995</v>
      </c>
      <c r="AQ1768" s="42">
        <f t="shared" ref="AQ1768:AQ1770" si="5899">AQ1769</f>
        <v>0</v>
      </c>
      <c r="AR1768" s="42">
        <f t="shared" ref="AR1768:AR1770" si="5900">AR1769</f>
        <v>0</v>
      </c>
      <c r="AS1768" s="42">
        <f t="shared" ref="AS1768:AS1770" si="5901">AS1769</f>
        <v>0</v>
      </c>
      <c r="AT1768" s="42">
        <f t="shared" ref="AT1768:AT1770" si="5902">AT1769</f>
        <v>0</v>
      </c>
      <c r="AU1768" s="42">
        <f t="shared" si="5696"/>
        <v>8002.5999999999995</v>
      </c>
      <c r="AV1768" s="42">
        <f t="shared" si="5697"/>
        <v>-203</v>
      </c>
      <c r="AW1768" s="42">
        <f t="shared" si="5698"/>
        <v>7799.5999999999995</v>
      </c>
      <c r="AX1768" s="42">
        <f t="shared" si="5699"/>
        <v>8030.7</v>
      </c>
      <c r="AY1768" s="42">
        <f t="shared" si="5700"/>
        <v>8030.7</v>
      </c>
      <c r="AZ1768" s="42">
        <f t="shared" ref="AZ1768:AZ1770" si="5903">AZ1769</f>
        <v>0</v>
      </c>
      <c r="BA1768" s="43">
        <f t="shared" si="5701"/>
        <v>100</v>
      </c>
      <c r="BB1768" s="20"/>
    </row>
    <row r="1769" spans="2:54" x14ac:dyDescent="0.3">
      <c r="B1769" s="38" t="s">
        <v>578</v>
      </c>
      <c r="C1769" s="38" t="s">
        <v>42</v>
      </c>
      <c r="D1769" s="38" t="s">
        <v>84</v>
      </c>
      <c r="E1769" s="39" t="str">
        <f t="shared" si="5692"/>
        <v>0104</v>
      </c>
      <c r="F1769" s="38" t="s">
        <v>260</v>
      </c>
      <c r="G1769" s="39"/>
      <c r="H1769" s="40" t="s">
        <v>49</v>
      </c>
      <c r="I1769" s="18">
        <f t="shared" si="5867"/>
        <v>7799.5999999999995</v>
      </c>
      <c r="J1769" s="18">
        <f t="shared" si="5868"/>
        <v>8030.7</v>
      </c>
      <c r="K1769" s="18">
        <f t="shared" si="5869"/>
        <v>8030.7</v>
      </c>
      <c r="L1769" s="18">
        <f t="shared" si="5870"/>
        <v>0</v>
      </c>
      <c r="M1769" s="18">
        <f t="shared" si="5871"/>
        <v>0</v>
      </c>
      <c r="N1769" s="18">
        <f t="shared" si="5872"/>
        <v>0</v>
      </c>
      <c r="O1769" s="18">
        <f t="shared" si="5873"/>
        <v>0</v>
      </c>
      <c r="P1769" s="18">
        <f t="shared" si="5874"/>
        <v>0</v>
      </c>
      <c r="Q1769" s="18">
        <f t="shared" si="5875"/>
        <v>0</v>
      </c>
      <c r="R1769" s="18">
        <f t="shared" si="5876"/>
        <v>0</v>
      </c>
      <c r="S1769" s="18">
        <f t="shared" si="5877"/>
        <v>0</v>
      </c>
      <c r="T1769" s="18">
        <f t="shared" si="5878"/>
        <v>7799.5999999999995</v>
      </c>
      <c r="U1769" s="18">
        <f t="shared" si="5860"/>
        <v>8030.7</v>
      </c>
      <c r="V1769" s="18">
        <f t="shared" si="5861"/>
        <v>8030.7</v>
      </c>
      <c r="W1769" s="18">
        <f t="shared" si="5879"/>
        <v>0</v>
      </c>
      <c r="X1769" s="18">
        <f t="shared" si="5880"/>
        <v>0</v>
      </c>
      <c r="Y1769" s="18">
        <f t="shared" si="5881"/>
        <v>0</v>
      </c>
      <c r="Z1769" s="18">
        <f t="shared" si="5882"/>
        <v>0</v>
      </c>
      <c r="AA1769" s="18">
        <f t="shared" si="5883"/>
        <v>0</v>
      </c>
      <c r="AB1769" s="18">
        <f t="shared" si="5884"/>
        <v>0</v>
      </c>
      <c r="AC1769" s="18">
        <f t="shared" si="5885"/>
        <v>0</v>
      </c>
      <c r="AD1769" s="18">
        <f t="shared" si="5886"/>
        <v>0</v>
      </c>
      <c r="AE1769" s="18">
        <f t="shared" si="5887"/>
        <v>0</v>
      </c>
      <c r="AF1769" s="41">
        <f t="shared" si="5888"/>
        <v>8002.5999999999995</v>
      </c>
      <c r="AG1769" s="41">
        <f t="shared" si="5889"/>
        <v>0</v>
      </c>
      <c r="AH1769" s="41">
        <f t="shared" si="5890"/>
        <v>8002.5999999999995</v>
      </c>
      <c r="AI1769" s="41">
        <f t="shared" si="5891"/>
        <v>0</v>
      </c>
      <c r="AJ1769" s="41">
        <f t="shared" si="5892"/>
        <v>0</v>
      </c>
      <c r="AK1769" s="41">
        <f t="shared" si="5893"/>
        <v>0</v>
      </c>
      <c r="AL1769" s="41">
        <f t="shared" si="5894"/>
        <v>8002.5999999999995</v>
      </c>
      <c r="AM1769" s="41">
        <f t="shared" si="5895"/>
        <v>8002.5999999999995</v>
      </c>
      <c r="AN1769" s="41">
        <f t="shared" si="5896"/>
        <v>0</v>
      </c>
      <c r="AO1769" s="14">
        <f t="shared" si="5897"/>
        <v>4753.5562300000001</v>
      </c>
      <c r="AP1769" s="42">
        <f t="shared" si="5898"/>
        <v>8002.5999999999995</v>
      </c>
      <c r="AQ1769" s="42">
        <f t="shared" si="5899"/>
        <v>0</v>
      </c>
      <c r="AR1769" s="42">
        <f t="shared" si="5900"/>
        <v>0</v>
      </c>
      <c r="AS1769" s="42">
        <f t="shared" si="5901"/>
        <v>0</v>
      </c>
      <c r="AT1769" s="42">
        <f t="shared" si="5902"/>
        <v>0</v>
      </c>
      <c r="AU1769" s="42">
        <f t="shared" si="5696"/>
        <v>8002.5999999999995</v>
      </c>
      <c r="AV1769" s="42">
        <f t="shared" si="5697"/>
        <v>-203</v>
      </c>
      <c r="AW1769" s="42">
        <f t="shared" si="5698"/>
        <v>7799.5999999999995</v>
      </c>
      <c r="AX1769" s="42">
        <f t="shared" si="5699"/>
        <v>8030.7</v>
      </c>
      <c r="AY1769" s="42">
        <f t="shared" si="5700"/>
        <v>8030.7</v>
      </c>
      <c r="AZ1769" s="42">
        <f t="shared" si="5903"/>
        <v>0</v>
      </c>
      <c r="BA1769" s="43">
        <f t="shared" si="5701"/>
        <v>100</v>
      </c>
      <c r="BB1769" s="20"/>
    </row>
    <row r="1770" spans="2:54" ht="78" x14ac:dyDescent="0.3">
      <c r="B1770" s="38" t="s">
        <v>578</v>
      </c>
      <c r="C1770" s="38" t="s">
        <v>42</v>
      </c>
      <c r="D1770" s="38" t="s">
        <v>84</v>
      </c>
      <c r="E1770" s="39" t="str">
        <f t="shared" ref="E1770:E1833" si="5904">CONCATENATE(C1770,D1770)</f>
        <v>0104</v>
      </c>
      <c r="F1770" s="38" t="s">
        <v>483</v>
      </c>
      <c r="G1770" s="39"/>
      <c r="H1770" s="40" t="s">
        <v>484</v>
      </c>
      <c r="I1770" s="18">
        <f t="shared" si="5867"/>
        <v>7799.5999999999995</v>
      </c>
      <c r="J1770" s="18">
        <f t="shared" si="5868"/>
        <v>8030.7</v>
      </c>
      <c r="K1770" s="18">
        <f t="shared" si="5869"/>
        <v>8030.7</v>
      </c>
      <c r="L1770" s="18">
        <f t="shared" si="5870"/>
        <v>0</v>
      </c>
      <c r="M1770" s="18">
        <f t="shared" si="5871"/>
        <v>0</v>
      </c>
      <c r="N1770" s="18">
        <f t="shared" si="5872"/>
        <v>0</v>
      </c>
      <c r="O1770" s="18">
        <f t="shared" si="5873"/>
        <v>0</v>
      </c>
      <c r="P1770" s="18">
        <f t="shared" si="5874"/>
        <v>0</v>
      </c>
      <c r="Q1770" s="18">
        <f t="shared" si="5875"/>
        <v>0</v>
      </c>
      <c r="R1770" s="18">
        <f t="shared" si="5876"/>
        <v>0</v>
      </c>
      <c r="S1770" s="18">
        <f t="shared" si="5877"/>
        <v>0</v>
      </c>
      <c r="T1770" s="18">
        <f t="shared" si="5878"/>
        <v>7799.5999999999995</v>
      </c>
      <c r="U1770" s="18">
        <f t="shared" si="5860"/>
        <v>8030.7</v>
      </c>
      <c r="V1770" s="18">
        <f t="shared" si="5861"/>
        <v>8030.7</v>
      </c>
      <c r="W1770" s="18">
        <f t="shared" si="5879"/>
        <v>0</v>
      </c>
      <c r="X1770" s="18">
        <f t="shared" si="5880"/>
        <v>0</v>
      </c>
      <c r="Y1770" s="18">
        <f t="shared" si="5881"/>
        <v>0</v>
      </c>
      <c r="Z1770" s="18">
        <f t="shared" si="5882"/>
        <v>0</v>
      </c>
      <c r="AA1770" s="18">
        <f t="shared" si="5883"/>
        <v>0</v>
      </c>
      <c r="AB1770" s="18">
        <f t="shared" si="5884"/>
        <v>0</v>
      </c>
      <c r="AC1770" s="18">
        <f t="shared" si="5885"/>
        <v>0</v>
      </c>
      <c r="AD1770" s="18">
        <f t="shared" si="5886"/>
        <v>0</v>
      </c>
      <c r="AE1770" s="18">
        <f t="shared" si="5887"/>
        <v>0</v>
      </c>
      <c r="AF1770" s="41">
        <f t="shared" si="5888"/>
        <v>8002.5999999999995</v>
      </c>
      <c r="AG1770" s="41">
        <f t="shared" si="5889"/>
        <v>0</v>
      </c>
      <c r="AH1770" s="41">
        <f t="shared" si="5890"/>
        <v>8002.5999999999995</v>
      </c>
      <c r="AI1770" s="41">
        <f t="shared" si="5891"/>
        <v>0</v>
      </c>
      <c r="AJ1770" s="41">
        <f t="shared" si="5892"/>
        <v>0</v>
      </c>
      <c r="AK1770" s="41">
        <f t="shared" si="5893"/>
        <v>0</v>
      </c>
      <c r="AL1770" s="41">
        <f t="shared" si="5894"/>
        <v>8002.5999999999995</v>
      </c>
      <c r="AM1770" s="41">
        <f t="shared" si="5895"/>
        <v>8002.5999999999995</v>
      </c>
      <c r="AN1770" s="41">
        <f t="shared" si="5896"/>
        <v>0</v>
      </c>
      <c r="AO1770" s="42">
        <f t="shared" si="5897"/>
        <v>4753.5562300000001</v>
      </c>
      <c r="AP1770" s="42">
        <f t="shared" si="5898"/>
        <v>8002.5999999999995</v>
      </c>
      <c r="AQ1770" s="42">
        <f t="shared" si="5899"/>
        <v>0</v>
      </c>
      <c r="AR1770" s="42">
        <f t="shared" si="5900"/>
        <v>0</v>
      </c>
      <c r="AS1770" s="42">
        <f t="shared" si="5901"/>
        <v>0</v>
      </c>
      <c r="AT1770" s="42">
        <f t="shared" si="5902"/>
        <v>0</v>
      </c>
      <c r="AU1770" s="42">
        <f t="shared" ref="AU1770:AU1833" si="5905">AP1770+AS1770+AT1770+AR1770+AQ1770</f>
        <v>8002.5999999999995</v>
      </c>
      <c r="AV1770" s="42">
        <f t="shared" ref="AV1770:AV1833" si="5906">T1770-AU1770</f>
        <v>-203</v>
      </c>
      <c r="AW1770" s="42">
        <f t="shared" ref="AW1770:AW1830" si="5907">T1770+W1770+X1770+Y1770+Z1770</f>
        <v>7799.5999999999995</v>
      </c>
      <c r="AX1770" s="42">
        <f t="shared" ref="AX1770:AX1830" si="5908">U1770+AA1770+AB1770</f>
        <v>8030.7</v>
      </c>
      <c r="AY1770" s="42">
        <f t="shared" ref="AY1770:AY1830" si="5909">V1770+AC1770+AE1770+AD1770</f>
        <v>8030.7</v>
      </c>
      <c r="AZ1770" s="42">
        <f t="shared" si="5903"/>
        <v>0</v>
      </c>
      <c r="BA1770" s="43">
        <f t="shared" ref="BA1770:BA1833" si="5910">AL1770/AF1770*100</f>
        <v>100</v>
      </c>
      <c r="BB1770" s="20"/>
    </row>
    <row r="1771" spans="2:54" ht="31.2" x14ac:dyDescent="0.3">
      <c r="B1771" s="38" t="s">
        <v>578</v>
      </c>
      <c r="C1771" s="38" t="s">
        <v>42</v>
      </c>
      <c r="D1771" s="38" t="s">
        <v>84</v>
      </c>
      <c r="E1771" s="39" t="str">
        <f t="shared" si="5904"/>
        <v>0104</v>
      </c>
      <c r="F1771" s="38" t="s">
        <v>485</v>
      </c>
      <c r="G1771" s="39"/>
      <c r="H1771" s="40" t="s">
        <v>486</v>
      </c>
      <c r="I1771" s="18">
        <f t="shared" ref="I1771:S1771" si="5911">I1772+I1773</f>
        <v>7799.5999999999995</v>
      </c>
      <c r="J1771" s="18">
        <f t="shared" si="5911"/>
        <v>8030.7</v>
      </c>
      <c r="K1771" s="18">
        <f t="shared" si="5911"/>
        <v>8030.7</v>
      </c>
      <c r="L1771" s="18">
        <f t="shared" si="5911"/>
        <v>0</v>
      </c>
      <c r="M1771" s="18">
        <f t="shared" si="5911"/>
        <v>0</v>
      </c>
      <c r="N1771" s="18">
        <f t="shared" si="5911"/>
        <v>0</v>
      </c>
      <c r="O1771" s="18">
        <f t="shared" si="5911"/>
        <v>0</v>
      </c>
      <c r="P1771" s="18">
        <f t="shared" si="5911"/>
        <v>0</v>
      </c>
      <c r="Q1771" s="18">
        <f t="shared" si="5911"/>
        <v>0</v>
      </c>
      <c r="R1771" s="18">
        <f t="shared" si="5911"/>
        <v>0</v>
      </c>
      <c r="S1771" s="18">
        <f t="shared" si="5911"/>
        <v>0</v>
      </c>
      <c r="T1771" s="18">
        <f t="shared" si="5878"/>
        <v>7799.5999999999995</v>
      </c>
      <c r="U1771" s="18">
        <f t="shared" si="5860"/>
        <v>8030.7</v>
      </c>
      <c r="V1771" s="18">
        <f t="shared" si="5861"/>
        <v>8030.7</v>
      </c>
      <c r="W1771" s="18">
        <f t="shared" ref="W1771:AT1771" si="5912">W1772+W1773</f>
        <v>0</v>
      </c>
      <c r="X1771" s="18">
        <f t="shared" si="5912"/>
        <v>0</v>
      </c>
      <c r="Y1771" s="18">
        <f t="shared" si="5912"/>
        <v>0</v>
      </c>
      <c r="Z1771" s="18">
        <f t="shared" si="5912"/>
        <v>0</v>
      </c>
      <c r="AA1771" s="18">
        <f t="shared" si="5912"/>
        <v>0</v>
      </c>
      <c r="AB1771" s="18">
        <f t="shared" si="5912"/>
        <v>0</v>
      </c>
      <c r="AC1771" s="18">
        <f t="shared" si="5912"/>
        <v>0</v>
      </c>
      <c r="AD1771" s="18">
        <f t="shared" si="5912"/>
        <v>0</v>
      </c>
      <c r="AE1771" s="18">
        <f t="shared" si="5912"/>
        <v>0</v>
      </c>
      <c r="AF1771" s="41">
        <f t="shared" si="5912"/>
        <v>8002.5999999999995</v>
      </c>
      <c r="AG1771" s="41">
        <f t="shared" si="5912"/>
        <v>0</v>
      </c>
      <c r="AH1771" s="41">
        <f t="shared" si="5912"/>
        <v>8002.5999999999995</v>
      </c>
      <c r="AI1771" s="41">
        <f t="shared" si="5912"/>
        <v>0</v>
      </c>
      <c r="AJ1771" s="41">
        <f t="shared" si="5912"/>
        <v>0</v>
      </c>
      <c r="AK1771" s="41">
        <f t="shared" si="5912"/>
        <v>0</v>
      </c>
      <c r="AL1771" s="41">
        <f t="shared" si="5912"/>
        <v>8002.5999999999995</v>
      </c>
      <c r="AM1771" s="41">
        <f t="shared" si="5912"/>
        <v>8002.5999999999995</v>
      </c>
      <c r="AN1771" s="41">
        <f t="shared" si="5912"/>
        <v>0</v>
      </c>
      <c r="AO1771" s="14">
        <f t="shared" si="5912"/>
        <v>4753.5562300000001</v>
      </c>
      <c r="AP1771" s="42">
        <f t="shared" si="5912"/>
        <v>8002.5999999999995</v>
      </c>
      <c r="AQ1771" s="42">
        <f t="shared" si="5912"/>
        <v>0</v>
      </c>
      <c r="AR1771" s="42">
        <f t="shared" si="5912"/>
        <v>0</v>
      </c>
      <c r="AS1771" s="42">
        <f t="shared" si="5912"/>
        <v>0</v>
      </c>
      <c r="AT1771" s="42">
        <f t="shared" si="5912"/>
        <v>0</v>
      </c>
      <c r="AU1771" s="42">
        <f t="shared" si="5905"/>
        <v>8002.5999999999995</v>
      </c>
      <c r="AV1771" s="42">
        <f t="shared" si="5906"/>
        <v>-203</v>
      </c>
      <c r="AW1771" s="42">
        <f t="shared" si="5907"/>
        <v>7799.5999999999995</v>
      </c>
      <c r="AX1771" s="42">
        <f t="shared" si="5908"/>
        <v>8030.7</v>
      </c>
      <c r="AY1771" s="42">
        <f t="shared" si="5909"/>
        <v>8030.7</v>
      </c>
      <c r="AZ1771" s="42">
        <f>AZ1772+AZ1773</f>
        <v>0</v>
      </c>
      <c r="BA1771" s="43">
        <f t="shared" si="5910"/>
        <v>100</v>
      </c>
      <c r="BB1771" s="20"/>
    </row>
    <row r="1772" spans="2:54" ht="78" x14ac:dyDescent="0.3">
      <c r="B1772" s="38" t="s">
        <v>578</v>
      </c>
      <c r="C1772" s="38" t="s">
        <v>42</v>
      </c>
      <c r="D1772" s="38" t="s">
        <v>84</v>
      </c>
      <c r="E1772" s="39" t="str">
        <f t="shared" si="5904"/>
        <v>0104</v>
      </c>
      <c r="F1772" s="38" t="s">
        <v>485</v>
      </c>
      <c r="G1772" s="38" t="s">
        <v>66</v>
      </c>
      <c r="H1772" s="40" t="s">
        <v>67</v>
      </c>
      <c r="I1772" s="18">
        <v>7516.9</v>
      </c>
      <c r="J1772" s="18">
        <v>7748</v>
      </c>
      <c r="K1772" s="18">
        <v>7748</v>
      </c>
      <c r="L1772" s="18"/>
      <c r="M1772" s="18"/>
      <c r="N1772" s="18"/>
      <c r="O1772" s="18">
        <v>0</v>
      </c>
      <c r="P1772" s="18">
        <v>0</v>
      </c>
      <c r="Q1772" s="18">
        <v>0</v>
      </c>
      <c r="R1772" s="18">
        <v>0</v>
      </c>
      <c r="S1772" s="18"/>
      <c r="T1772" s="18">
        <f t="shared" si="5878"/>
        <v>7516.9</v>
      </c>
      <c r="U1772" s="18">
        <f t="shared" si="5860"/>
        <v>7748</v>
      </c>
      <c r="V1772" s="18">
        <f t="shared" si="5861"/>
        <v>7748</v>
      </c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41">
        <v>7719.9</v>
      </c>
      <c r="AG1772" s="41"/>
      <c r="AH1772" s="41">
        <f t="shared" ref="AH1772:AH1773" si="5913">AF1772</f>
        <v>7719.9</v>
      </c>
      <c r="AI1772" s="41">
        <f t="shared" ref="AI1772:AI1773" si="5914">AG1772</f>
        <v>0</v>
      </c>
      <c r="AJ1772" s="41">
        <v>0</v>
      </c>
      <c r="AK1772" s="41">
        <v>0</v>
      </c>
      <c r="AL1772" s="41">
        <v>7719.9</v>
      </c>
      <c r="AM1772" s="41">
        <f t="shared" ref="AM1772:AM1773" si="5915">AL1772</f>
        <v>7719.9</v>
      </c>
      <c r="AN1772" s="41">
        <v>0</v>
      </c>
      <c r="AO1772" s="42">
        <v>4554.9417599999997</v>
      </c>
      <c r="AP1772" s="42">
        <v>7719.9</v>
      </c>
      <c r="AQ1772" s="42">
        <v>0</v>
      </c>
      <c r="AR1772" s="42">
        <v>0</v>
      </c>
      <c r="AS1772" s="42">
        <v>0</v>
      </c>
      <c r="AT1772" s="42">
        <v>0</v>
      </c>
      <c r="AU1772" s="42">
        <f t="shared" si="5905"/>
        <v>7719.9</v>
      </c>
      <c r="AV1772" s="42">
        <f t="shared" si="5906"/>
        <v>-203</v>
      </c>
      <c r="AW1772" s="42">
        <f t="shared" si="5907"/>
        <v>7516.9</v>
      </c>
      <c r="AX1772" s="42">
        <f t="shared" si="5908"/>
        <v>7748</v>
      </c>
      <c r="AY1772" s="42">
        <f t="shared" si="5909"/>
        <v>7748</v>
      </c>
      <c r="AZ1772" s="42"/>
      <c r="BA1772" s="43">
        <f t="shared" si="5910"/>
        <v>100</v>
      </c>
      <c r="BB1772" s="44"/>
    </row>
    <row r="1773" spans="2:54" ht="31.2" x14ac:dyDescent="0.3">
      <c r="B1773" s="38" t="s">
        <v>578</v>
      </c>
      <c r="C1773" s="38" t="s">
        <v>42</v>
      </c>
      <c r="D1773" s="38" t="s">
        <v>84</v>
      </c>
      <c r="E1773" s="39" t="str">
        <f t="shared" si="5904"/>
        <v>0104</v>
      </c>
      <c r="F1773" s="38" t="s">
        <v>485</v>
      </c>
      <c r="G1773" s="38" t="s">
        <v>54</v>
      </c>
      <c r="H1773" s="40" t="s">
        <v>55</v>
      </c>
      <c r="I1773" s="18">
        <v>282.7</v>
      </c>
      <c r="J1773" s="18">
        <v>282.7</v>
      </c>
      <c r="K1773" s="18">
        <v>282.7</v>
      </c>
      <c r="L1773" s="18"/>
      <c r="M1773" s="18"/>
      <c r="N1773" s="18"/>
      <c r="O1773" s="18">
        <v>0</v>
      </c>
      <c r="P1773" s="18">
        <v>0</v>
      </c>
      <c r="Q1773" s="18">
        <v>0</v>
      </c>
      <c r="R1773" s="18">
        <v>0</v>
      </c>
      <c r="S1773" s="18"/>
      <c r="T1773" s="18">
        <f t="shared" si="5878"/>
        <v>282.7</v>
      </c>
      <c r="U1773" s="18">
        <f t="shared" si="5860"/>
        <v>282.7</v>
      </c>
      <c r="V1773" s="18">
        <f t="shared" si="5861"/>
        <v>282.7</v>
      </c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41">
        <v>282.7</v>
      </c>
      <c r="AG1773" s="41"/>
      <c r="AH1773" s="41">
        <f t="shared" si="5913"/>
        <v>282.7</v>
      </c>
      <c r="AI1773" s="41">
        <f t="shared" si="5914"/>
        <v>0</v>
      </c>
      <c r="AJ1773" s="41">
        <v>0</v>
      </c>
      <c r="AK1773" s="41">
        <v>0</v>
      </c>
      <c r="AL1773" s="41">
        <v>282.7</v>
      </c>
      <c r="AM1773" s="41">
        <f t="shared" si="5915"/>
        <v>282.7</v>
      </c>
      <c r="AN1773" s="41">
        <v>0</v>
      </c>
      <c r="AO1773" s="14">
        <v>198.61447000000001</v>
      </c>
      <c r="AP1773" s="42">
        <v>282.7</v>
      </c>
      <c r="AQ1773" s="42">
        <v>0</v>
      </c>
      <c r="AR1773" s="42">
        <v>0</v>
      </c>
      <c r="AS1773" s="42">
        <v>0</v>
      </c>
      <c r="AT1773" s="42">
        <v>0</v>
      </c>
      <c r="AU1773" s="42">
        <f t="shared" si="5905"/>
        <v>282.7</v>
      </c>
      <c r="AV1773" s="42">
        <f t="shared" si="5906"/>
        <v>0</v>
      </c>
      <c r="AW1773" s="42">
        <f t="shared" si="5907"/>
        <v>282.7</v>
      </c>
      <c r="AX1773" s="42">
        <f t="shared" si="5908"/>
        <v>282.7</v>
      </c>
      <c r="AY1773" s="42">
        <f t="shared" si="5909"/>
        <v>282.7</v>
      </c>
      <c r="AZ1773" s="42"/>
      <c r="BA1773" s="43">
        <f t="shared" si="5910"/>
        <v>100</v>
      </c>
      <c r="BB1773" s="44"/>
    </row>
    <row r="1774" spans="2:54" ht="31.2" x14ac:dyDescent="0.3">
      <c r="B1774" s="38" t="s">
        <v>578</v>
      </c>
      <c r="C1774" s="38" t="s">
        <v>42</v>
      </c>
      <c r="D1774" s="38" t="s">
        <v>84</v>
      </c>
      <c r="E1774" s="39" t="str">
        <f t="shared" si="5904"/>
        <v>0104</v>
      </c>
      <c r="F1774" s="38" t="s">
        <v>120</v>
      </c>
      <c r="G1774" s="39"/>
      <c r="H1774" s="40" t="s">
        <v>121</v>
      </c>
      <c r="I1774" s="18">
        <f t="shared" ref="I1774:I1775" si="5916">I1775</f>
        <v>59252.799999999996</v>
      </c>
      <c r="J1774" s="18">
        <f t="shared" ref="J1774:J1775" si="5917">J1775</f>
        <v>60955.799999999996</v>
      </c>
      <c r="K1774" s="18">
        <f t="shared" ref="K1774:K1775" si="5918">K1775</f>
        <v>60955.799999999996</v>
      </c>
      <c r="L1774" s="18">
        <f t="shared" ref="L1774:L1775" si="5919">L1775</f>
        <v>437.7</v>
      </c>
      <c r="M1774" s="18">
        <f t="shared" ref="M1774:M1775" si="5920">M1775</f>
        <v>451.2</v>
      </c>
      <c r="N1774" s="18">
        <f t="shared" ref="N1774:N1775" si="5921">N1775</f>
        <v>451.2</v>
      </c>
      <c r="O1774" s="18">
        <f t="shared" ref="O1774:O1775" si="5922">O1775</f>
        <v>0</v>
      </c>
      <c r="P1774" s="18">
        <f t="shared" ref="P1774:P1775" si="5923">P1775</f>
        <v>0</v>
      </c>
      <c r="Q1774" s="18">
        <f t="shared" ref="Q1774:Q1775" si="5924">Q1775</f>
        <v>0</v>
      </c>
      <c r="R1774" s="18">
        <f t="shared" ref="R1774:R1775" si="5925">R1775</f>
        <v>0</v>
      </c>
      <c r="S1774" s="18">
        <f t="shared" ref="S1774:S1775" si="5926">S1775</f>
        <v>8796.2999999999993</v>
      </c>
      <c r="T1774" s="18">
        <f t="shared" si="5878"/>
        <v>68486.799999999988</v>
      </c>
      <c r="U1774" s="18">
        <f t="shared" si="5860"/>
        <v>61406.999999999993</v>
      </c>
      <c r="V1774" s="18">
        <f t="shared" si="5861"/>
        <v>61406.999999999993</v>
      </c>
      <c r="W1774" s="18">
        <f t="shared" ref="W1774:W1775" si="5927">W1775</f>
        <v>8796.2999999999993</v>
      </c>
      <c r="X1774" s="18">
        <f t="shared" ref="X1774:X1775" si="5928">X1775</f>
        <v>0</v>
      </c>
      <c r="Y1774" s="18">
        <f t="shared" ref="Y1774:Y1775" si="5929">Y1775</f>
        <v>0</v>
      </c>
      <c r="Z1774" s="18">
        <f t="shared" ref="Z1774:Z1775" si="5930">Z1775</f>
        <v>0</v>
      </c>
      <c r="AA1774" s="18">
        <f t="shared" ref="AA1774:AA1775" si="5931">AA1775</f>
        <v>10780.4</v>
      </c>
      <c r="AB1774" s="18">
        <f t="shared" ref="AB1774:AB1775" si="5932">AB1775</f>
        <v>0</v>
      </c>
      <c r="AC1774" s="18">
        <f t="shared" ref="AC1774:AC1775" si="5933">AC1775</f>
        <v>10780.4</v>
      </c>
      <c r="AD1774" s="18">
        <f t="shared" ref="AD1774:AD1775" si="5934">AD1775</f>
        <v>0</v>
      </c>
      <c r="AE1774" s="18">
        <f t="shared" ref="AE1774:AE1775" si="5935">AE1775</f>
        <v>0</v>
      </c>
      <c r="AF1774" s="41">
        <f t="shared" ref="AF1774:AF1775" si="5936">AF1775</f>
        <v>68239.199999999997</v>
      </c>
      <c r="AG1774" s="41">
        <f t="shared" ref="AG1774:AG1775" si="5937">AG1775</f>
        <v>0</v>
      </c>
      <c r="AH1774" s="41">
        <f t="shared" ref="AH1774:AH1775" si="5938">AH1775</f>
        <v>0</v>
      </c>
      <c r="AI1774" s="41">
        <f t="shared" ref="AI1774:AI1775" si="5939">AI1775</f>
        <v>0</v>
      </c>
      <c r="AJ1774" s="41">
        <f t="shared" ref="AJ1774:AJ1775" si="5940">AJ1775</f>
        <v>0</v>
      </c>
      <c r="AK1774" s="41">
        <f t="shared" ref="AK1774:AK1775" si="5941">AK1775</f>
        <v>0</v>
      </c>
      <c r="AL1774" s="41">
        <f t="shared" ref="AL1774:AL1775" si="5942">AL1775</f>
        <v>65379.691129999999</v>
      </c>
      <c r="AM1774" s="41">
        <f t="shared" ref="AM1774:AM1775" si="5943">AM1775</f>
        <v>0</v>
      </c>
      <c r="AN1774" s="41">
        <f t="shared" ref="AN1774:AN1775" si="5944">AN1775</f>
        <v>0</v>
      </c>
      <c r="AO1774" s="42">
        <f t="shared" ref="AO1774:AO1775" si="5945">AO1775</f>
        <v>43102.514360000001</v>
      </c>
      <c r="AP1774" s="42">
        <f t="shared" ref="AP1774:AP1775" si="5946">AP1775</f>
        <v>68239.199999999997</v>
      </c>
      <c r="AQ1774" s="42">
        <f t="shared" ref="AQ1774:AQ1775" si="5947">AQ1775</f>
        <v>0</v>
      </c>
      <c r="AR1774" s="42">
        <f t="shared" ref="AR1774:AR1775" si="5948">AR1775</f>
        <v>0</v>
      </c>
      <c r="AS1774" s="42">
        <f t="shared" ref="AS1774:AS1775" si="5949">AS1775</f>
        <v>0</v>
      </c>
      <c r="AT1774" s="42">
        <f t="shared" ref="AT1774:AT1775" si="5950">AT1775</f>
        <v>0</v>
      </c>
      <c r="AU1774" s="42">
        <f t="shared" si="5905"/>
        <v>68239.199999999997</v>
      </c>
      <c r="AV1774" s="42">
        <f t="shared" si="5906"/>
        <v>247.59999999999127</v>
      </c>
      <c r="AW1774" s="42">
        <f t="shared" si="5907"/>
        <v>77283.099999999991</v>
      </c>
      <c r="AX1774" s="42">
        <f t="shared" si="5908"/>
        <v>72187.399999999994</v>
      </c>
      <c r="AY1774" s="42">
        <f t="shared" si="5909"/>
        <v>72187.399999999994</v>
      </c>
      <c r="AZ1774" s="42">
        <f t="shared" ref="AZ1774:AZ1775" si="5951">AZ1775</f>
        <v>0</v>
      </c>
      <c r="BA1774" s="43">
        <f t="shared" si="5910"/>
        <v>95.809580314540625</v>
      </c>
      <c r="BB1774" s="20"/>
    </row>
    <row r="1775" spans="2:54" x14ac:dyDescent="0.3">
      <c r="B1775" s="38" t="s">
        <v>578</v>
      </c>
      <c r="C1775" s="38" t="s">
        <v>42</v>
      </c>
      <c r="D1775" s="38" t="s">
        <v>84</v>
      </c>
      <c r="E1775" s="39" t="str">
        <f t="shared" si="5904"/>
        <v>0104</v>
      </c>
      <c r="F1775" s="38" t="s">
        <v>487</v>
      </c>
      <c r="G1775" s="39"/>
      <c r="H1775" s="40" t="s">
        <v>488</v>
      </c>
      <c r="I1775" s="18">
        <f t="shared" si="5916"/>
        <v>59252.799999999996</v>
      </c>
      <c r="J1775" s="18">
        <f t="shared" si="5917"/>
        <v>60955.799999999996</v>
      </c>
      <c r="K1775" s="18">
        <f t="shared" si="5918"/>
        <v>60955.799999999996</v>
      </c>
      <c r="L1775" s="18">
        <f t="shared" si="5919"/>
        <v>437.7</v>
      </c>
      <c r="M1775" s="18">
        <f t="shared" si="5920"/>
        <v>451.2</v>
      </c>
      <c r="N1775" s="18">
        <f t="shared" si="5921"/>
        <v>451.2</v>
      </c>
      <c r="O1775" s="18">
        <f t="shared" si="5922"/>
        <v>0</v>
      </c>
      <c r="P1775" s="18">
        <f t="shared" si="5923"/>
        <v>0</v>
      </c>
      <c r="Q1775" s="18">
        <f t="shared" si="5924"/>
        <v>0</v>
      </c>
      <c r="R1775" s="18">
        <f t="shared" si="5925"/>
        <v>0</v>
      </c>
      <c r="S1775" s="18">
        <f t="shared" si="5926"/>
        <v>8796.2999999999993</v>
      </c>
      <c r="T1775" s="18">
        <f t="shared" si="5878"/>
        <v>68486.799999999988</v>
      </c>
      <c r="U1775" s="18">
        <f t="shared" si="5860"/>
        <v>61406.999999999993</v>
      </c>
      <c r="V1775" s="18">
        <f t="shared" si="5861"/>
        <v>61406.999999999993</v>
      </c>
      <c r="W1775" s="18">
        <f t="shared" si="5927"/>
        <v>8796.2999999999993</v>
      </c>
      <c r="X1775" s="18">
        <f t="shared" si="5928"/>
        <v>0</v>
      </c>
      <c r="Y1775" s="18">
        <f t="shared" si="5929"/>
        <v>0</v>
      </c>
      <c r="Z1775" s="18">
        <f t="shared" si="5930"/>
        <v>0</v>
      </c>
      <c r="AA1775" s="18">
        <f t="shared" si="5931"/>
        <v>10780.4</v>
      </c>
      <c r="AB1775" s="18">
        <f t="shared" si="5932"/>
        <v>0</v>
      </c>
      <c r="AC1775" s="18">
        <f t="shared" si="5933"/>
        <v>10780.4</v>
      </c>
      <c r="AD1775" s="18">
        <f t="shared" si="5934"/>
        <v>0</v>
      </c>
      <c r="AE1775" s="18">
        <f t="shared" si="5935"/>
        <v>0</v>
      </c>
      <c r="AF1775" s="41">
        <f t="shared" si="5936"/>
        <v>68239.199999999997</v>
      </c>
      <c r="AG1775" s="41">
        <f t="shared" si="5937"/>
        <v>0</v>
      </c>
      <c r="AH1775" s="41">
        <f t="shared" si="5938"/>
        <v>0</v>
      </c>
      <c r="AI1775" s="41">
        <f t="shared" si="5939"/>
        <v>0</v>
      </c>
      <c r="AJ1775" s="41">
        <f t="shared" si="5940"/>
        <v>0</v>
      </c>
      <c r="AK1775" s="41">
        <f t="shared" si="5941"/>
        <v>0</v>
      </c>
      <c r="AL1775" s="41">
        <f t="shared" si="5942"/>
        <v>65379.691129999999</v>
      </c>
      <c r="AM1775" s="41">
        <f t="shared" si="5943"/>
        <v>0</v>
      </c>
      <c r="AN1775" s="41">
        <f t="shared" si="5944"/>
        <v>0</v>
      </c>
      <c r="AO1775" s="14">
        <f t="shared" si="5945"/>
        <v>43102.514360000001</v>
      </c>
      <c r="AP1775" s="42">
        <f t="shared" si="5946"/>
        <v>68239.199999999997</v>
      </c>
      <c r="AQ1775" s="42">
        <f t="shared" si="5947"/>
        <v>0</v>
      </c>
      <c r="AR1775" s="42">
        <f t="shared" si="5948"/>
        <v>0</v>
      </c>
      <c r="AS1775" s="42">
        <f t="shared" si="5949"/>
        <v>0</v>
      </c>
      <c r="AT1775" s="42">
        <f t="shared" si="5950"/>
        <v>0</v>
      </c>
      <c r="AU1775" s="42">
        <f t="shared" si="5905"/>
        <v>68239.199999999997</v>
      </c>
      <c r="AV1775" s="42">
        <f t="shared" si="5906"/>
        <v>247.59999999999127</v>
      </c>
      <c r="AW1775" s="42">
        <f t="shared" si="5907"/>
        <v>77283.099999999991</v>
      </c>
      <c r="AX1775" s="42">
        <f t="shared" si="5908"/>
        <v>72187.399999999994</v>
      </c>
      <c r="AY1775" s="42">
        <f t="shared" si="5909"/>
        <v>72187.399999999994</v>
      </c>
      <c r="AZ1775" s="42">
        <f t="shared" si="5951"/>
        <v>0</v>
      </c>
      <c r="BA1775" s="43">
        <f t="shared" si="5910"/>
        <v>95.809580314540625</v>
      </c>
      <c r="BB1775" s="20"/>
    </row>
    <row r="1776" spans="2:54" x14ac:dyDescent="0.3">
      <c r="B1776" s="38" t="s">
        <v>578</v>
      </c>
      <c r="C1776" s="38" t="s">
        <v>42</v>
      </c>
      <c r="D1776" s="38" t="s">
        <v>84</v>
      </c>
      <c r="E1776" s="39" t="str">
        <f t="shared" si="5904"/>
        <v>0104</v>
      </c>
      <c r="F1776" s="38" t="s">
        <v>489</v>
      </c>
      <c r="G1776" s="39"/>
      <c r="H1776" s="40" t="s">
        <v>65</v>
      </c>
      <c r="I1776" s="18">
        <f t="shared" ref="I1776:S1776" si="5952">I1777+I1778</f>
        <v>59252.799999999996</v>
      </c>
      <c r="J1776" s="18">
        <f t="shared" si="5952"/>
        <v>60955.799999999996</v>
      </c>
      <c r="K1776" s="18">
        <f t="shared" si="5952"/>
        <v>60955.799999999996</v>
      </c>
      <c r="L1776" s="18">
        <f t="shared" si="5952"/>
        <v>437.7</v>
      </c>
      <c r="M1776" s="18">
        <f t="shared" si="5952"/>
        <v>451.2</v>
      </c>
      <c r="N1776" s="18">
        <f t="shared" si="5952"/>
        <v>451.2</v>
      </c>
      <c r="O1776" s="18">
        <f t="shared" si="5952"/>
        <v>0</v>
      </c>
      <c r="P1776" s="18">
        <f t="shared" si="5952"/>
        <v>0</v>
      </c>
      <c r="Q1776" s="18">
        <f t="shared" si="5952"/>
        <v>0</v>
      </c>
      <c r="R1776" s="18">
        <f t="shared" si="5952"/>
        <v>0</v>
      </c>
      <c r="S1776" s="18">
        <f t="shared" si="5952"/>
        <v>8796.2999999999993</v>
      </c>
      <c r="T1776" s="18">
        <f t="shared" si="5878"/>
        <v>68486.799999999988</v>
      </c>
      <c r="U1776" s="18">
        <f t="shared" si="5860"/>
        <v>61406.999999999993</v>
      </c>
      <c r="V1776" s="18">
        <f t="shared" si="5861"/>
        <v>61406.999999999993</v>
      </c>
      <c r="W1776" s="18">
        <f t="shared" ref="W1776:AT1776" si="5953">W1777+W1778</f>
        <v>8796.2999999999993</v>
      </c>
      <c r="X1776" s="18">
        <f t="shared" si="5953"/>
        <v>0</v>
      </c>
      <c r="Y1776" s="18">
        <f t="shared" si="5953"/>
        <v>0</v>
      </c>
      <c r="Z1776" s="18">
        <f t="shared" si="5953"/>
        <v>0</v>
      </c>
      <c r="AA1776" s="18">
        <f t="shared" si="5953"/>
        <v>10780.4</v>
      </c>
      <c r="AB1776" s="18">
        <f t="shared" si="5953"/>
        <v>0</v>
      </c>
      <c r="AC1776" s="18">
        <f t="shared" si="5953"/>
        <v>10780.4</v>
      </c>
      <c r="AD1776" s="18">
        <f t="shared" si="5953"/>
        <v>0</v>
      </c>
      <c r="AE1776" s="18">
        <f t="shared" si="5953"/>
        <v>0</v>
      </c>
      <c r="AF1776" s="41">
        <f t="shared" si="5953"/>
        <v>68239.199999999997</v>
      </c>
      <c r="AG1776" s="41">
        <f t="shared" si="5953"/>
        <v>0</v>
      </c>
      <c r="AH1776" s="41">
        <f t="shared" si="5953"/>
        <v>0</v>
      </c>
      <c r="AI1776" s="41">
        <f t="shared" si="5953"/>
        <v>0</v>
      </c>
      <c r="AJ1776" s="41">
        <f t="shared" si="5953"/>
        <v>0</v>
      </c>
      <c r="AK1776" s="41">
        <f t="shared" si="5953"/>
        <v>0</v>
      </c>
      <c r="AL1776" s="41">
        <f t="shared" si="5953"/>
        <v>65379.691129999999</v>
      </c>
      <c r="AM1776" s="41">
        <f t="shared" si="5953"/>
        <v>0</v>
      </c>
      <c r="AN1776" s="41">
        <f t="shared" si="5953"/>
        <v>0</v>
      </c>
      <c r="AO1776" s="42">
        <f t="shared" si="5953"/>
        <v>43102.514360000001</v>
      </c>
      <c r="AP1776" s="42">
        <f t="shared" si="5953"/>
        <v>68239.199999999997</v>
      </c>
      <c r="AQ1776" s="42">
        <f t="shared" si="5953"/>
        <v>0</v>
      </c>
      <c r="AR1776" s="42">
        <f t="shared" si="5953"/>
        <v>0</v>
      </c>
      <c r="AS1776" s="42">
        <f t="shared" si="5953"/>
        <v>0</v>
      </c>
      <c r="AT1776" s="42">
        <f t="shared" si="5953"/>
        <v>0</v>
      </c>
      <c r="AU1776" s="42">
        <f t="shared" si="5905"/>
        <v>68239.199999999997</v>
      </c>
      <c r="AV1776" s="42">
        <f t="shared" si="5906"/>
        <v>247.59999999999127</v>
      </c>
      <c r="AW1776" s="42">
        <f t="shared" si="5907"/>
        <v>77283.099999999991</v>
      </c>
      <c r="AX1776" s="42">
        <f t="shared" si="5908"/>
        <v>72187.399999999994</v>
      </c>
      <c r="AY1776" s="42">
        <f t="shared" si="5909"/>
        <v>72187.399999999994</v>
      </c>
      <c r="AZ1776" s="42">
        <f>AZ1777+AZ1778</f>
        <v>0</v>
      </c>
      <c r="BA1776" s="43">
        <f t="shared" si="5910"/>
        <v>95.809580314540625</v>
      </c>
      <c r="BB1776" s="20"/>
    </row>
    <row r="1777" spans="2:54" ht="78" x14ac:dyDescent="0.3">
      <c r="B1777" s="38" t="s">
        <v>578</v>
      </c>
      <c r="C1777" s="38" t="s">
        <v>42</v>
      </c>
      <c r="D1777" s="38" t="s">
        <v>84</v>
      </c>
      <c r="E1777" s="39" t="str">
        <f t="shared" si="5904"/>
        <v>0104</v>
      </c>
      <c r="F1777" s="38" t="s">
        <v>489</v>
      </c>
      <c r="G1777" s="38" t="s">
        <v>66</v>
      </c>
      <c r="H1777" s="40" t="s">
        <v>67</v>
      </c>
      <c r="I1777" s="18">
        <v>55370.7</v>
      </c>
      <c r="J1777" s="18">
        <v>57073.7</v>
      </c>
      <c r="K1777" s="18">
        <v>57073.7</v>
      </c>
      <c r="L1777" s="18">
        <v>437.7</v>
      </c>
      <c r="M1777" s="18">
        <v>451.2</v>
      </c>
      <c r="N1777" s="18">
        <v>451.2</v>
      </c>
      <c r="O1777" s="18">
        <v>0</v>
      </c>
      <c r="P1777" s="18">
        <v>0</v>
      </c>
      <c r="Q1777" s="18">
        <v>0</v>
      </c>
      <c r="R1777" s="18">
        <v>0</v>
      </c>
      <c r="S1777" s="18">
        <v>8796.2999999999993</v>
      </c>
      <c r="T1777" s="18">
        <f t="shared" si="5878"/>
        <v>64604.7</v>
      </c>
      <c r="U1777" s="18">
        <f t="shared" si="5860"/>
        <v>57524.899999999994</v>
      </c>
      <c r="V1777" s="18">
        <f t="shared" si="5861"/>
        <v>57524.899999999994</v>
      </c>
      <c r="W1777" s="18">
        <v>8796.2999999999993</v>
      </c>
      <c r="X1777" s="18"/>
      <c r="Y1777" s="18"/>
      <c r="Z1777" s="18"/>
      <c r="AA1777" s="18">
        <v>10780.4</v>
      </c>
      <c r="AB1777" s="18"/>
      <c r="AC1777" s="18">
        <v>10780.4</v>
      </c>
      <c r="AD1777" s="18"/>
      <c r="AE1777" s="18"/>
      <c r="AF1777" s="41">
        <v>64388.46</v>
      </c>
      <c r="AG1777" s="41"/>
      <c r="AH1777" s="41">
        <v>0</v>
      </c>
      <c r="AI1777" s="41">
        <v>0</v>
      </c>
      <c r="AJ1777" s="41">
        <v>0</v>
      </c>
      <c r="AK1777" s="41">
        <v>0</v>
      </c>
      <c r="AL1777" s="41">
        <v>61528.951130000001</v>
      </c>
      <c r="AM1777" s="41">
        <v>0</v>
      </c>
      <c r="AN1777" s="41">
        <v>0</v>
      </c>
      <c r="AO1777" s="14">
        <v>40544.138180000002</v>
      </c>
      <c r="AP1777" s="42">
        <v>64384.76</v>
      </c>
      <c r="AQ1777" s="42">
        <v>0</v>
      </c>
      <c r="AR1777" s="42">
        <v>0</v>
      </c>
      <c r="AS1777" s="42">
        <v>0</v>
      </c>
      <c r="AT1777" s="42">
        <v>0</v>
      </c>
      <c r="AU1777" s="42">
        <f t="shared" si="5905"/>
        <v>64384.76</v>
      </c>
      <c r="AV1777" s="42">
        <f t="shared" si="5906"/>
        <v>219.93999999999505</v>
      </c>
      <c r="AW1777" s="42">
        <f t="shared" si="5907"/>
        <v>73401</v>
      </c>
      <c r="AX1777" s="42">
        <f t="shared" si="5908"/>
        <v>68305.299999999988</v>
      </c>
      <c r="AY1777" s="42">
        <f t="shared" si="5909"/>
        <v>68305.299999999988</v>
      </c>
      <c r="AZ1777" s="42"/>
      <c r="BA1777" s="43">
        <f t="shared" si="5910"/>
        <v>95.558973036472679</v>
      </c>
      <c r="BB1777" s="44"/>
    </row>
    <row r="1778" spans="2:54" ht="31.2" x14ac:dyDescent="0.3">
      <c r="B1778" s="38" t="s">
        <v>578</v>
      </c>
      <c r="C1778" s="38" t="s">
        <v>42</v>
      </c>
      <c r="D1778" s="38" t="s">
        <v>84</v>
      </c>
      <c r="E1778" s="39" t="str">
        <f t="shared" si="5904"/>
        <v>0104</v>
      </c>
      <c r="F1778" s="38" t="s">
        <v>489</v>
      </c>
      <c r="G1778" s="38" t="s">
        <v>54</v>
      </c>
      <c r="H1778" s="40" t="s">
        <v>55</v>
      </c>
      <c r="I1778" s="18">
        <v>3882.1</v>
      </c>
      <c r="J1778" s="18">
        <v>3882.1</v>
      </c>
      <c r="K1778" s="18">
        <v>3882.1</v>
      </c>
      <c r="L1778" s="18"/>
      <c r="M1778" s="18"/>
      <c r="N1778" s="18"/>
      <c r="O1778" s="18">
        <v>0</v>
      </c>
      <c r="P1778" s="18">
        <v>0</v>
      </c>
      <c r="Q1778" s="18">
        <v>0</v>
      </c>
      <c r="R1778" s="18">
        <v>0</v>
      </c>
      <c r="S1778" s="18"/>
      <c r="T1778" s="18">
        <f t="shared" si="5878"/>
        <v>3882.1</v>
      </c>
      <c r="U1778" s="18">
        <f t="shared" si="5860"/>
        <v>3882.1</v>
      </c>
      <c r="V1778" s="18">
        <f t="shared" si="5861"/>
        <v>3882.1</v>
      </c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41">
        <v>3850.74</v>
      </c>
      <c r="AG1778" s="41"/>
      <c r="AH1778" s="41">
        <v>0</v>
      </c>
      <c r="AI1778" s="41">
        <v>0</v>
      </c>
      <c r="AJ1778" s="41">
        <v>0</v>
      </c>
      <c r="AK1778" s="41">
        <v>0</v>
      </c>
      <c r="AL1778" s="41">
        <v>3850.74</v>
      </c>
      <c r="AM1778" s="41">
        <v>0</v>
      </c>
      <c r="AN1778" s="41">
        <v>0</v>
      </c>
      <c r="AO1778" s="42">
        <v>2558.3761800000002</v>
      </c>
      <c r="AP1778" s="42">
        <v>3854.44</v>
      </c>
      <c r="AQ1778" s="42">
        <v>0</v>
      </c>
      <c r="AR1778" s="42">
        <v>0</v>
      </c>
      <c r="AS1778" s="42">
        <v>0</v>
      </c>
      <c r="AT1778" s="42">
        <v>0</v>
      </c>
      <c r="AU1778" s="42">
        <f t="shared" si="5905"/>
        <v>3854.44</v>
      </c>
      <c r="AV1778" s="42">
        <f t="shared" si="5906"/>
        <v>27.659999999999854</v>
      </c>
      <c r="AW1778" s="42">
        <f t="shared" si="5907"/>
        <v>3882.1</v>
      </c>
      <c r="AX1778" s="42">
        <f t="shared" si="5908"/>
        <v>3882.1</v>
      </c>
      <c r="AY1778" s="42">
        <f t="shared" si="5909"/>
        <v>3882.1</v>
      </c>
      <c r="AZ1778" s="42"/>
      <c r="BA1778" s="43">
        <f t="shared" si="5910"/>
        <v>100</v>
      </c>
      <c r="BB1778" s="44"/>
    </row>
    <row r="1779" spans="2:54" s="30" customFormat="1" x14ac:dyDescent="0.3">
      <c r="B1779" s="31" t="s">
        <v>578</v>
      </c>
      <c r="C1779" s="31" t="s">
        <v>42</v>
      </c>
      <c r="D1779" s="31" t="s">
        <v>44</v>
      </c>
      <c r="E1779" s="29" t="str">
        <f t="shared" si="5904"/>
        <v>0113</v>
      </c>
      <c r="F1779" s="31"/>
      <c r="G1779" s="31"/>
      <c r="H1779" s="32" t="s">
        <v>45</v>
      </c>
      <c r="I1779" s="33">
        <f t="shared" ref="I1779:N1779" si="5954">I1780</f>
        <v>26161.599999999999</v>
      </c>
      <c r="J1779" s="33">
        <f t="shared" si="5954"/>
        <v>25654.400000000001</v>
      </c>
      <c r="K1779" s="33">
        <f t="shared" si="5954"/>
        <v>25614.400000000001</v>
      </c>
      <c r="L1779" s="33">
        <f t="shared" si="5954"/>
        <v>0</v>
      </c>
      <c r="M1779" s="33">
        <f t="shared" si="5954"/>
        <v>0</v>
      </c>
      <c r="N1779" s="33">
        <f t="shared" si="5954"/>
        <v>0</v>
      </c>
      <c r="O1779" s="33">
        <f>O1780+O1796</f>
        <v>-26.957999999999998</v>
      </c>
      <c r="P1779" s="33">
        <f>P1780+P1796</f>
        <v>0</v>
      </c>
      <c r="Q1779" s="33">
        <f>Q1780+Q1796</f>
        <v>0</v>
      </c>
      <c r="R1779" s="33">
        <f>R1780+R1796</f>
        <v>0</v>
      </c>
      <c r="S1779" s="33">
        <f>S1780</f>
        <v>110</v>
      </c>
      <c r="T1779" s="33">
        <f t="shared" si="5878"/>
        <v>26244.642</v>
      </c>
      <c r="U1779" s="33">
        <f t="shared" si="5860"/>
        <v>25654.400000000001</v>
      </c>
      <c r="V1779" s="33">
        <f t="shared" si="5861"/>
        <v>25614.400000000001</v>
      </c>
      <c r="W1779" s="33">
        <f t="shared" ref="W1779:AE1779" si="5955">W1780</f>
        <v>0</v>
      </c>
      <c r="X1779" s="33">
        <f t="shared" si="5955"/>
        <v>0</v>
      </c>
      <c r="Y1779" s="33">
        <f t="shared" si="5955"/>
        <v>0</v>
      </c>
      <c r="Z1779" s="33">
        <f t="shared" si="5955"/>
        <v>110</v>
      </c>
      <c r="AA1779" s="33">
        <f t="shared" si="5955"/>
        <v>110</v>
      </c>
      <c r="AB1779" s="33">
        <f t="shared" si="5955"/>
        <v>0</v>
      </c>
      <c r="AC1779" s="33">
        <f t="shared" si="5955"/>
        <v>110</v>
      </c>
      <c r="AD1779" s="33">
        <f t="shared" si="5955"/>
        <v>0</v>
      </c>
      <c r="AE1779" s="33">
        <f t="shared" si="5955"/>
        <v>0</v>
      </c>
      <c r="AF1779" s="34">
        <f t="shared" ref="AF1779:AT1779" si="5956">AF1780+AF1796</f>
        <v>24953.617999999999</v>
      </c>
      <c r="AG1779" s="34">
        <f t="shared" si="5956"/>
        <v>0</v>
      </c>
      <c r="AH1779" s="34">
        <f t="shared" si="5956"/>
        <v>0</v>
      </c>
      <c r="AI1779" s="34">
        <f t="shared" si="5956"/>
        <v>0</v>
      </c>
      <c r="AJ1779" s="34">
        <f t="shared" si="5956"/>
        <v>0</v>
      </c>
      <c r="AK1779" s="34">
        <f t="shared" si="5956"/>
        <v>0</v>
      </c>
      <c r="AL1779" s="34">
        <f t="shared" si="5956"/>
        <v>24779.556329999996</v>
      </c>
      <c r="AM1779" s="34">
        <f t="shared" si="5956"/>
        <v>0</v>
      </c>
      <c r="AN1779" s="34">
        <f t="shared" si="5956"/>
        <v>0</v>
      </c>
      <c r="AO1779" s="35">
        <f t="shared" si="5956"/>
        <v>13534.01181</v>
      </c>
      <c r="AP1779" s="36">
        <f t="shared" si="5956"/>
        <v>26274.799999999996</v>
      </c>
      <c r="AQ1779" s="36">
        <f t="shared" si="5956"/>
        <v>-26.957999999999998</v>
      </c>
      <c r="AR1779" s="36">
        <f t="shared" si="5956"/>
        <v>0</v>
      </c>
      <c r="AS1779" s="36">
        <f t="shared" si="5956"/>
        <v>0</v>
      </c>
      <c r="AT1779" s="36">
        <f t="shared" si="5956"/>
        <v>0</v>
      </c>
      <c r="AU1779" s="36">
        <f t="shared" si="5905"/>
        <v>26247.841999999997</v>
      </c>
      <c r="AV1779" s="36">
        <f t="shared" si="5906"/>
        <v>-3.1999999999970896</v>
      </c>
      <c r="AW1779" s="36">
        <f t="shared" si="5907"/>
        <v>26354.642</v>
      </c>
      <c r="AX1779" s="36">
        <f t="shared" si="5908"/>
        <v>25764.400000000001</v>
      </c>
      <c r="AY1779" s="36">
        <f t="shared" si="5909"/>
        <v>25724.400000000001</v>
      </c>
      <c r="AZ1779" s="36">
        <f>AZ1780</f>
        <v>0</v>
      </c>
      <c r="BA1779" s="37">
        <f t="shared" si="5910"/>
        <v>99.302459186479481</v>
      </c>
      <c r="BB1779" s="20"/>
    </row>
    <row r="1780" spans="2:54" x14ac:dyDescent="0.3">
      <c r="B1780" s="38" t="s">
        <v>578</v>
      </c>
      <c r="C1780" s="38" t="s">
        <v>42</v>
      </c>
      <c r="D1780" s="38" t="s">
        <v>44</v>
      </c>
      <c r="E1780" s="39" t="str">
        <f t="shared" si="5904"/>
        <v>0113</v>
      </c>
      <c r="F1780" s="38" t="s">
        <v>191</v>
      </c>
      <c r="G1780" s="38"/>
      <c r="H1780" s="40" t="s">
        <v>192</v>
      </c>
      <c r="I1780" s="18">
        <f t="shared" ref="I1780:N1780" si="5957">I1785</f>
        <v>26161.599999999999</v>
      </c>
      <c r="J1780" s="18">
        <f t="shared" si="5957"/>
        <v>25654.400000000001</v>
      </c>
      <c r="K1780" s="18">
        <f t="shared" si="5957"/>
        <v>25614.400000000001</v>
      </c>
      <c r="L1780" s="18">
        <f t="shared" si="5957"/>
        <v>0</v>
      </c>
      <c r="M1780" s="18">
        <f t="shared" si="5957"/>
        <v>0</v>
      </c>
      <c r="N1780" s="18">
        <f t="shared" si="5957"/>
        <v>0</v>
      </c>
      <c r="O1780" s="18">
        <f>O1785+O1781</f>
        <v>-26.957999999999998</v>
      </c>
      <c r="P1780" s="18">
        <f>P1785+P1781</f>
        <v>0</v>
      </c>
      <c r="Q1780" s="18">
        <f>Q1785+Q1781</f>
        <v>0</v>
      </c>
      <c r="R1780" s="18">
        <f>R1785+R1781</f>
        <v>0</v>
      </c>
      <c r="S1780" s="18">
        <f>S1785</f>
        <v>110</v>
      </c>
      <c r="T1780" s="18">
        <f t="shared" si="5878"/>
        <v>26244.642</v>
      </c>
      <c r="U1780" s="18">
        <f t="shared" si="5860"/>
        <v>25654.400000000001</v>
      </c>
      <c r="V1780" s="18">
        <f t="shared" si="5861"/>
        <v>25614.400000000001</v>
      </c>
      <c r="W1780" s="18">
        <f t="shared" ref="W1780:AE1780" si="5958">W1785</f>
        <v>0</v>
      </c>
      <c r="X1780" s="18">
        <f t="shared" si="5958"/>
        <v>0</v>
      </c>
      <c r="Y1780" s="18">
        <f t="shared" si="5958"/>
        <v>0</v>
      </c>
      <c r="Z1780" s="18">
        <f t="shared" si="5958"/>
        <v>110</v>
      </c>
      <c r="AA1780" s="18">
        <f t="shared" si="5958"/>
        <v>110</v>
      </c>
      <c r="AB1780" s="18">
        <f t="shared" si="5958"/>
        <v>0</v>
      </c>
      <c r="AC1780" s="18">
        <f t="shared" si="5958"/>
        <v>110</v>
      </c>
      <c r="AD1780" s="18">
        <f t="shared" si="5958"/>
        <v>0</v>
      </c>
      <c r="AE1780" s="18">
        <f t="shared" si="5958"/>
        <v>0</v>
      </c>
      <c r="AF1780" s="41">
        <f t="shared" ref="AF1780:AT1780" si="5959">AF1785+AF1781</f>
        <v>24765.617999999999</v>
      </c>
      <c r="AG1780" s="41">
        <f t="shared" si="5959"/>
        <v>0</v>
      </c>
      <c r="AH1780" s="41">
        <f t="shared" si="5959"/>
        <v>0</v>
      </c>
      <c r="AI1780" s="41">
        <f t="shared" si="5959"/>
        <v>0</v>
      </c>
      <c r="AJ1780" s="41">
        <f t="shared" si="5959"/>
        <v>0</v>
      </c>
      <c r="AK1780" s="41">
        <f t="shared" si="5959"/>
        <v>0</v>
      </c>
      <c r="AL1780" s="41">
        <f t="shared" si="5959"/>
        <v>24591.556329999996</v>
      </c>
      <c r="AM1780" s="41">
        <f t="shared" si="5959"/>
        <v>0</v>
      </c>
      <c r="AN1780" s="41">
        <f t="shared" si="5959"/>
        <v>0</v>
      </c>
      <c r="AO1780" s="42">
        <f t="shared" si="5959"/>
        <v>13456.01181</v>
      </c>
      <c r="AP1780" s="42">
        <f t="shared" si="5959"/>
        <v>26196.799999999996</v>
      </c>
      <c r="AQ1780" s="42">
        <f t="shared" si="5959"/>
        <v>-26.957999999999998</v>
      </c>
      <c r="AR1780" s="42">
        <f t="shared" si="5959"/>
        <v>0</v>
      </c>
      <c r="AS1780" s="42">
        <f t="shared" si="5959"/>
        <v>0</v>
      </c>
      <c r="AT1780" s="42">
        <f t="shared" si="5959"/>
        <v>0</v>
      </c>
      <c r="AU1780" s="42">
        <f t="shared" si="5905"/>
        <v>26169.841999999997</v>
      </c>
      <c r="AV1780" s="42">
        <f t="shared" si="5906"/>
        <v>74.80000000000291</v>
      </c>
      <c r="AW1780" s="42">
        <f t="shared" si="5907"/>
        <v>26354.642</v>
      </c>
      <c r="AX1780" s="42">
        <f t="shared" si="5908"/>
        <v>25764.400000000001</v>
      </c>
      <c r="AY1780" s="42">
        <f t="shared" si="5909"/>
        <v>25724.400000000001</v>
      </c>
      <c r="AZ1780" s="42">
        <f>AZ1785</f>
        <v>0</v>
      </c>
      <c r="BA1780" s="43">
        <f t="shared" si="5910"/>
        <v>99.297164036043824</v>
      </c>
      <c r="BB1780" s="20"/>
    </row>
    <row r="1781" spans="2:54" x14ac:dyDescent="0.3">
      <c r="B1781" s="38" t="s">
        <v>578</v>
      </c>
      <c r="C1781" s="38" t="s">
        <v>42</v>
      </c>
      <c r="D1781" s="38" t="s">
        <v>44</v>
      </c>
      <c r="E1781" s="39" t="str">
        <f t="shared" si="5904"/>
        <v>0113</v>
      </c>
      <c r="F1781" s="38" t="s">
        <v>193</v>
      </c>
      <c r="G1781" s="38"/>
      <c r="H1781" s="40" t="s">
        <v>109</v>
      </c>
      <c r="I1781" s="18"/>
      <c r="J1781" s="18"/>
      <c r="K1781" s="18"/>
      <c r="L1781" s="18"/>
      <c r="M1781" s="18"/>
      <c r="N1781" s="18"/>
      <c r="O1781" s="18">
        <f t="shared" ref="O1781:O1785" si="5960">O1782</f>
        <v>0</v>
      </c>
      <c r="P1781" s="18">
        <f t="shared" ref="P1781:P1785" si="5961">P1782</f>
        <v>0</v>
      </c>
      <c r="Q1781" s="18">
        <f t="shared" ref="Q1781:Q1785" si="5962">Q1782</f>
        <v>0</v>
      </c>
      <c r="R1781" s="18">
        <f t="shared" ref="R1781:R1785" si="5963">R1782</f>
        <v>665</v>
      </c>
      <c r="S1781" s="18"/>
      <c r="T1781" s="18">
        <f t="shared" si="5878"/>
        <v>665</v>
      </c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41">
        <f t="shared" ref="AF1781:AF1785" si="5964">AF1782</f>
        <v>665</v>
      </c>
      <c r="AG1781" s="41">
        <f t="shared" ref="AG1781:AG1785" si="5965">AG1782</f>
        <v>0</v>
      </c>
      <c r="AH1781" s="41">
        <f t="shared" ref="AH1781:AH1785" si="5966">AH1782</f>
        <v>0</v>
      </c>
      <c r="AI1781" s="41">
        <f t="shared" ref="AI1781:AI1785" si="5967">AI1782</f>
        <v>0</v>
      </c>
      <c r="AJ1781" s="41">
        <f t="shared" ref="AJ1781:AJ1785" si="5968">AJ1782</f>
        <v>0</v>
      </c>
      <c r="AK1781" s="41">
        <f t="shared" ref="AK1781:AK1785" si="5969">AK1782</f>
        <v>0</v>
      </c>
      <c r="AL1781" s="41">
        <f t="shared" ref="AL1781:AL1785" si="5970">AL1782</f>
        <v>612.1</v>
      </c>
      <c r="AM1781" s="41">
        <f t="shared" ref="AM1781:AM1785" si="5971">AM1782</f>
        <v>0</v>
      </c>
      <c r="AN1781" s="41">
        <f t="shared" ref="AN1781:AN1785" si="5972">AN1782</f>
        <v>0</v>
      </c>
      <c r="AO1781" s="14">
        <f t="shared" ref="AO1781:AO1785" si="5973">AO1782</f>
        <v>0</v>
      </c>
      <c r="AP1781" s="42">
        <f t="shared" ref="AP1781:AP1785" si="5974">AP1782</f>
        <v>665</v>
      </c>
      <c r="AQ1781" s="42">
        <f t="shared" ref="AQ1781:AQ1785" si="5975">AQ1782</f>
        <v>0</v>
      </c>
      <c r="AR1781" s="42">
        <f t="shared" ref="AR1781:AR1785" si="5976">AR1782</f>
        <v>0</v>
      </c>
      <c r="AS1781" s="42">
        <f t="shared" ref="AS1781:AS1785" si="5977">AS1782</f>
        <v>0</v>
      </c>
      <c r="AT1781" s="42">
        <f t="shared" ref="AT1781:AT1785" si="5978">AT1782</f>
        <v>0</v>
      </c>
      <c r="AU1781" s="42">
        <f t="shared" si="5905"/>
        <v>665</v>
      </c>
      <c r="AV1781" s="42">
        <f t="shared" si="5906"/>
        <v>0</v>
      </c>
      <c r="AW1781" s="42"/>
      <c r="AX1781" s="42"/>
      <c r="AY1781" s="42"/>
      <c r="AZ1781" s="42"/>
      <c r="BA1781" s="43">
        <f t="shared" si="5910"/>
        <v>92.045112781954884</v>
      </c>
      <c r="BB1781" s="20"/>
    </row>
    <row r="1782" spans="2:54" ht="46.8" x14ac:dyDescent="0.3">
      <c r="B1782" s="38" t="s">
        <v>578</v>
      </c>
      <c r="C1782" s="38" t="s">
        <v>42</v>
      </c>
      <c r="D1782" s="38" t="s">
        <v>44</v>
      </c>
      <c r="E1782" s="39" t="str">
        <f t="shared" si="5904"/>
        <v>0113</v>
      </c>
      <c r="F1782" s="38" t="s">
        <v>194</v>
      </c>
      <c r="G1782" s="38"/>
      <c r="H1782" s="40" t="s">
        <v>195</v>
      </c>
      <c r="I1782" s="18"/>
      <c r="J1782" s="18"/>
      <c r="K1782" s="18"/>
      <c r="L1782" s="18"/>
      <c r="M1782" s="18"/>
      <c r="N1782" s="18"/>
      <c r="O1782" s="18">
        <f t="shared" si="5960"/>
        <v>0</v>
      </c>
      <c r="P1782" s="18">
        <f t="shared" si="5961"/>
        <v>0</v>
      </c>
      <c r="Q1782" s="18">
        <f t="shared" si="5962"/>
        <v>0</v>
      </c>
      <c r="R1782" s="18">
        <f t="shared" si="5963"/>
        <v>665</v>
      </c>
      <c r="S1782" s="18"/>
      <c r="T1782" s="18">
        <f t="shared" si="5878"/>
        <v>665</v>
      </c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41">
        <f t="shared" si="5964"/>
        <v>665</v>
      </c>
      <c r="AG1782" s="41">
        <f t="shared" si="5965"/>
        <v>0</v>
      </c>
      <c r="AH1782" s="41">
        <f t="shared" si="5966"/>
        <v>0</v>
      </c>
      <c r="AI1782" s="41">
        <f t="shared" si="5967"/>
        <v>0</v>
      </c>
      <c r="AJ1782" s="41">
        <f t="shared" si="5968"/>
        <v>0</v>
      </c>
      <c r="AK1782" s="41">
        <f t="shared" si="5969"/>
        <v>0</v>
      </c>
      <c r="AL1782" s="41">
        <f t="shared" si="5970"/>
        <v>612.1</v>
      </c>
      <c r="AM1782" s="41">
        <f t="shared" si="5971"/>
        <v>0</v>
      </c>
      <c r="AN1782" s="41">
        <f t="shared" si="5972"/>
        <v>0</v>
      </c>
      <c r="AO1782" s="42">
        <f t="shared" si="5973"/>
        <v>0</v>
      </c>
      <c r="AP1782" s="42">
        <f t="shared" si="5974"/>
        <v>665</v>
      </c>
      <c r="AQ1782" s="42">
        <f t="shared" si="5975"/>
        <v>0</v>
      </c>
      <c r="AR1782" s="42">
        <f t="shared" si="5976"/>
        <v>0</v>
      </c>
      <c r="AS1782" s="42">
        <f t="shared" si="5977"/>
        <v>0</v>
      </c>
      <c r="AT1782" s="42">
        <f t="shared" si="5978"/>
        <v>0</v>
      </c>
      <c r="AU1782" s="42">
        <f t="shared" si="5905"/>
        <v>665</v>
      </c>
      <c r="AV1782" s="42">
        <f t="shared" si="5906"/>
        <v>0</v>
      </c>
      <c r="AW1782" s="42"/>
      <c r="AX1782" s="42"/>
      <c r="AY1782" s="42"/>
      <c r="AZ1782" s="42"/>
      <c r="BA1782" s="43">
        <f t="shared" si="5910"/>
        <v>92.045112781954884</v>
      </c>
      <c r="BB1782" s="20"/>
    </row>
    <row r="1783" spans="2:54" ht="46.8" x14ac:dyDescent="0.3">
      <c r="B1783" s="38" t="s">
        <v>578</v>
      </c>
      <c r="C1783" s="38" t="s">
        <v>42</v>
      </c>
      <c r="D1783" s="38" t="s">
        <v>44</v>
      </c>
      <c r="E1783" s="39" t="str">
        <f t="shared" si="5904"/>
        <v>0113</v>
      </c>
      <c r="F1783" s="38" t="s">
        <v>490</v>
      </c>
      <c r="G1783" s="38"/>
      <c r="H1783" s="40" t="s">
        <v>491</v>
      </c>
      <c r="I1783" s="18"/>
      <c r="J1783" s="18"/>
      <c r="K1783" s="18"/>
      <c r="L1783" s="18"/>
      <c r="M1783" s="18"/>
      <c r="N1783" s="18"/>
      <c r="O1783" s="18">
        <f t="shared" si="5960"/>
        <v>0</v>
      </c>
      <c r="P1783" s="18">
        <f t="shared" si="5961"/>
        <v>0</v>
      </c>
      <c r="Q1783" s="18">
        <f t="shared" si="5962"/>
        <v>0</v>
      </c>
      <c r="R1783" s="18">
        <f t="shared" si="5963"/>
        <v>665</v>
      </c>
      <c r="S1783" s="18"/>
      <c r="T1783" s="18">
        <f t="shared" si="5878"/>
        <v>665</v>
      </c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41">
        <f t="shared" si="5964"/>
        <v>665</v>
      </c>
      <c r="AG1783" s="41">
        <f t="shared" si="5965"/>
        <v>0</v>
      </c>
      <c r="AH1783" s="41">
        <f t="shared" si="5966"/>
        <v>0</v>
      </c>
      <c r="AI1783" s="41">
        <f t="shared" si="5967"/>
        <v>0</v>
      </c>
      <c r="AJ1783" s="41">
        <f t="shared" si="5968"/>
        <v>0</v>
      </c>
      <c r="AK1783" s="41">
        <f t="shared" si="5969"/>
        <v>0</v>
      </c>
      <c r="AL1783" s="41">
        <f t="shared" si="5970"/>
        <v>612.1</v>
      </c>
      <c r="AM1783" s="41">
        <f t="shared" si="5971"/>
        <v>0</v>
      </c>
      <c r="AN1783" s="41">
        <f t="shared" si="5972"/>
        <v>0</v>
      </c>
      <c r="AO1783" s="14">
        <f t="shared" si="5973"/>
        <v>0</v>
      </c>
      <c r="AP1783" s="42">
        <f t="shared" si="5974"/>
        <v>665</v>
      </c>
      <c r="AQ1783" s="42">
        <f t="shared" si="5975"/>
        <v>0</v>
      </c>
      <c r="AR1783" s="42">
        <f t="shared" si="5976"/>
        <v>0</v>
      </c>
      <c r="AS1783" s="42">
        <f t="shared" si="5977"/>
        <v>0</v>
      </c>
      <c r="AT1783" s="42">
        <f t="shared" si="5978"/>
        <v>0</v>
      </c>
      <c r="AU1783" s="42">
        <f t="shared" si="5905"/>
        <v>665</v>
      </c>
      <c r="AV1783" s="42">
        <f t="shared" si="5906"/>
        <v>0</v>
      </c>
      <c r="AW1783" s="42"/>
      <c r="AX1783" s="42"/>
      <c r="AY1783" s="42"/>
      <c r="AZ1783" s="42"/>
      <c r="BA1783" s="43">
        <f t="shared" si="5910"/>
        <v>92.045112781954884</v>
      </c>
      <c r="BB1783" s="20"/>
    </row>
    <row r="1784" spans="2:54" ht="31.2" x14ac:dyDescent="0.3">
      <c r="B1784" s="38" t="s">
        <v>578</v>
      </c>
      <c r="C1784" s="38" t="s">
        <v>42</v>
      </c>
      <c r="D1784" s="38" t="s">
        <v>44</v>
      </c>
      <c r="E1784" s="39" t="str">
        <f t="shared" si="5904"/>
        <v>0113</v>
      </c>
      <c r="F1784" s="38" t="s">
        <v>490</v>
      </c>
      <c r="G1784" s="38" t="s">
        <v>150</v>
      </c>
      <c r="H1784" s="40" t="s">
        <v>151</v>
      </c>
      <c r="I1784" s="18"/>
      <c r="J1784" s="18"/>
      <c r="K1784" s="18"/>
      <c r="L1784" s="18"/>
      <c r="M1784" s="18"/>
      <c r="N1784" s="18"/>
      <c r="O1784" s="18">
        <v>0</v>
      </c>
      <c r="P1784" s="18">
        <v>0</v>
      </c>
      <c r="Q1784" s="18">
        <v>0</v>
      </c>
      <c r="R1784" s="18">
        <v>665</v>
      </c>
      <c r="S1784" s="18"/>
      <c r="T1784" s="18">
        <f t="shared" si="5878"/>
        <v>665</v>
      </c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41">
        <v>665</v>
      </c>
      <c r="AG1784" s="41"/>
      <c r="AH1784" s="41">
        <v>0</v>
      </c>
      <c r="AI1784" s="41">
        <v>0</v>
      </c>
      <c r="AJ1784" s="41">
        <v>0</v>
      </c>
      <c r="AK1784" s="41">
        <v>0</v>
      </c>
      <c r="AL1784" s="41">
        <v>612.1</v>
      </c>
      <c r="AM1784" s="41">
        <v>0</v>
      </c>
      <c r="AN1784" s="41">
        <v>0</v>
      </c>
      <c r="AO1784" s="42">
        <v>0</v>
      </c>
      <c r="AP1784" s="42">
        <v>665</v>
      </c>
      <c r="AQ1784" s="42">
        <v>0</v>
      </c>
      <c r="AR1784" s="42">
        <v>0</v>
      </c>
      <c r="AS1784" s="42">
        <v>0</v>
      </c>
      <c r="AT1784" s="42">
        <v>0</v>
      </c>
      <c r="AU1784" s="42">
        <f t="shared" si="5905"/>
        <v>665</v>
      </c>
      <c r="AV1784" s="42">
        <f t="shared" si="5906"/>
        <v>0</v>
      </c>
      <c r="AW1784" s="42"/>
      <c r="AX1784" s="42"/>
      <c r="AY1784" s="42"/>
      <c r="AZ1784" s="42"/>
      <c r="BA1784" s="43">
        <f t="shared" si="5910"/>
        <v>92.045112781954884</v>
      </c>
      <c r="BB1784" s="20"/>
    </row>
    <row r="1785" spans="2:54" x14ac:dyDescent="0.3">
      <c r="B1785" s="38" t="s">
        <v>578</v>
      </c>
      <c r="C1785" s="38" t="s">
        <v>42</v>
      </c>
      <c r="D1785" s="38" t="s">
        <v>44</v>
      </c>
      <c r="E1785" s="39" t="str">
        <f t="shared" si="5904"/>
        <v>0113</v>
      </c>
      <c r="F1785" s="38" t="s">
        <v>266</v>
      </c>
      <c r="G1785" s="38"/>
      <c r="H1785" s="40" t="s">
        <v>49</v>
      </c>
      <c r="I1785" s="18">
        <f t="shared" ref="I1785:N1785" si="5979">I1786</f>
        <v>26161.599999999999</v>
      </c>
      <c r="J1785" s="18">
        <f t="shared" si="5979"/>
        <v>25654.400000000001</v>
      </c>
      <c r="K1785" s="18">
        <f t="shared" si="5979"/>
        <v>25614.400000000001</v>
      </c>
      <c r="L1785" s="18">
        <f t="shared" si="5979"/>
        <v>0</v>
      </c>
      <c r="M1785" s="18">
        <f t="shared" si="5979"/>
        <v>0</v>
      </c>
      <c r="N1785" s="18">
        <f t="shared" si="5979"/>
        <v>0</v>
      </c>
      <c r="O1785" s="18">
        <f t="shared" si="5960"/>
        <v>-26.957999999999998</v>
      </c>
      <c r="P1785" s="18">
        <f t="shared" si="5961"/>
        <v>0</v>
      </c>
      <c r="Q1785" s="18">
        <f t="shared" si="5962"/>
        <v>0</v>
      </c>
      <c r="R1785" s="18">
        <f t="shared" si="5963"/>
        <v>-665</v>
      </c>
      <c r="S1785" s="18">
        <f>S1786</f>
        <v>110</v>
      </c>
      <c r="T1785" s="18">
        <f t="shared" si="5878"/>
        <v>25579.642</v>
      </c>
      <c r="U1785" s="18">
        <f t="shared" si="5860"/>
        <v>25654.400000000001</v>
      </c>
      <c r="V1785" s="18">
        <f t="shared" si="5861"/>
        <v>25614.400000000001</v>
      </c>
      <c r="W1785" s="18">
        <f t="shared" ref="W1785:AE1785" si="5980">W1786</f>
        <v>0</v>
      </c>
      <c r="X1785" s="18">
        <f t="shared" si="5980"/>
        <v>0</v>
      </c>
      <c r="Y1785" s="18">
        <f t="shared" si="5980"/>
        <v>0</v>
      </c>
      <c r="Z1785" s="18">
        <f t="shared" si="5980"/>
        <v>110</v>
      </c>
      <c r="AA1785" s="18">
        <f t="shared" si="5980"/>
        <v>110</v>
      </c>
      <c r="AB1785" s="18">
        <f t="shared" si="5980"/>
        <v>0</v>
      </c>
      <c r="AC1785" s="18">
        <f t="shared" si="5980"/>
        <v>110</v>
      </c>
      <c r="AD1785" s="18">
        <f t="shared" si="5980"/>
        <v>0</v>
      </c>
      <c r="AE1785" s="18">
        <f t="shared" si="5980"/>
        <v>0</v>
      </c>
      <c r="AF1785" s="41">
        <f t="shared" si="5964"/>
        <v>24100.617999999999</v>
      </c>
      <c r="AG1785" s="41">
        <f t="shared" si="5965"/>
        <v>0</v>
      </c>
      <c r="AH1785" s="41">
        <f t="shared" si="5966"/>
        <v>0</v>
      </c>
      <c r="AI1785" s="41">
        <f t="shared" si="5967"/>
        <v>0</v>
      </c>
      <c r="AJ1785" s="41">
        <f t="shared" si="5968"/>
        <v>0</v>
      </c>
      <c r="AK1785" s="41">
        <f t="shared" si="5969"/>
        <v>0</v>
      </c>
      <c r="AL1785" s="41">
        <f t="shared" si="5970"/>
        <v>23979.456329999997</v>
      </c>
      <c r="AM1785" s="41">
        <f t="shared" si="5971"/>
        <v>0</v>
      </c>
      <c r="AN1785" s="41">
        <f t="shared" si="5972"/>
        <v>0</v>
      </c>
      <c r="AO1785" s="14">
        <f t="shared" si="5973"/>
        <v>13456.01181</v>
      </c>
      <c r="AP1785" s="42">
        <f t="shared" si="5974"/>
        <v>25531.799999999996</v>
      </c>
      <c r="AQ1785" s="42">
        <f t="shared" si="5975"/>
        <v>-26.957999999999998</v>
      </c>
      <c r="AR1785" s="42">
        <f t="shared" si="5976"/>
        <v>0</v>
      </c>
      <c r="AS1785" s="42">
        <f t="shared" si="5977"/>
        <v>0</v>
      </c>
      <c r="AT1785" s="42">
        <f t="shared" si="5978"/>
        <v>0</v>
      </c>
      <c r="AU1785" s="42">
        <f t="shared" si="5905"/>
        <v>25504.841999999997</v>
      </c>
      <c r="AV1785" s="42">
        <f t="shared" si="5906"/>
        <v>74.80000000000291</v>
      </c>
      <c r="AW1785" s="42">
        <f t="shared" si="5907"/>
        <v>25689.642</v>
      </c>
      <c r="AX1785" s="42">
        <f t="shared" si="5908"/>
        <v>25764.400000000001</v>
      </c>
      <c r="AY1785" s="42">
        <f t="shared" si="5909"/>
        <v>25724.400000000001</v>
      </c>
      <c r="AZ1785" s="42">
        <f>AZ1786</f>
        <v>0</v>
      </c>
      <c r="BA1785" s="43">
        <f t="shared" si="5910"/>
        <v>99.497267372977731</v>
      </c>
      <c r="BB1785" s="20"/>
    </row>
    <row r="1786" spans="2:54" ht="46.8" x14ac:dyDescent="0.3">
      <c r="B1786" s="38" t="s">
        <v>578</v>
      </c>
      <c r="C1786" s="38" t="s">
        <v>42</v>
      </c>
      <c r="D1786" s="38" t="s">
        <v>44</v>
      </c>
      <c r="E1786" s="39" t="str">
        <f t="shared" si="5904"/>
        <v>0113</v>
      </c>
      <c r="F1786" s="38" t="s">
        <v>267</v>
      </c>
      <c r="G1786" s="38"/>
      <c r="H1786" s="40" t="s">
        <v>268</v>
      </c>
      <c r="I1786" s="18">
        <f t="shared" ref="I1786:S1786" si="5981">I1787+I1790+I1794+I1792</f>
        <v>26161.599999999999</v>
      </c>
      <c r="J1786" s="18">
        <f t="shared" si="5981"/>
        <v>25654.400000000001</v>
      </c>
      <c r="K1786" s="18">
        <f t="shared" si="5981"/>
        <v>25614.400000000001</v>
      </c>
      <c r="L1786" s="18">
        <f t="shared" si="5981"/>
        <v>0</v>
      </c>
      <c r="M1786" s="18">
        <f t="shared" si="5981"/>
        <v>0</v>
      </c>
      <c r="N1786" s="18">
        <f t="shared" si="5981"/>
        <v>0</v>
      </c>
      <c r="O1786" s="18">
        <f t="shared" si="5981"/>
        <v>-26.957999999999998</v>
      </c>
      <c r="P1786" s="18">
        <f t="shared" si="5981"/>
        <v>0</v>
      </c>
      <c r="Q1786" s="18">
        <f t="shared" si="5981"/>
        <v>0</v>
      </c>
      <c r="R1786" s="18">
        <f t="shared" si="5981"/>
        <v>-665</v>
      </c>
      <c r="S1786" s="18">
        <f t="shared" si="5981"/>
        <v>110</v>
      </c>
      <c r="T1786" s="18">
        <f t="shared" si="5878"/>
        <v>25579.642</v>
      </c>
      <c r="U1786" s="18">
        <f t="shared" si="5860"/>
        <v>25654.400000000001</v>
      </c>
      <c r="V1786" s="18">
        <f t="shared" si="5861"/>
        <v>25614.400000000001</v>
      </c>
      <c r="W1786" s="18">
        <f t="shared" ref="W1786:AT1786" si="5982">W1787+W1790+W1794+W1792</f>
        <v>0</v>
      </c>
      <c r="X1786" s="18">
        <f t="shared" si="5982"/>
        <v>0</v>
      </c>
      <c r="Y1786" s="18">
        <f t="shared" si="5982"/>
        <v>0</v>
      </c>
      <c r="Z1786" s="18">
        <f t="shared" si="5982"/>
        <v>110</v>
      </c>
      <c r="AA1786" s="18">
        <f t="shared" si="5982"/>
        <v>110</v>
      </c>
      <c r="AB1786" s="18">
        <f t="shared" si="5982"/>
        <v>0</v>
      </c>
      <c r="AC1786" s="18">
        <f t="shared" si="5982"/>
        <v>110</v>
      </c>
      <c r="AD1786" s="18">
        <f t="shared" si="5982"/>
        <v>0</v>
      </c>
      <c r="AE1786" s="18">
        <f t="shared" si="5982"/>
        <v>0</v>
      </c>
      <c r="AF1786" s="41">
        <f t="shared" si="5982"/>
        <v>24100.617999999999</v>
      </c>
      <c r="AG1786" s="41">
        <f t="shared" si="5982"/>
        <v>0</v>
      </c>
      <c r="AH1786" s="41">
        <f t="shared" si="5982"/>
        <v>0</v>
      </c>
      <c r="AI1786" s="41">
        <f t="shared" si="5982"/>
        <v>0</v>
      </c>
      <c r="AJ1786" s="41">
        <f t="shared" si="5982"/>
        <v>0</v>
      </c>
      <c r="AK1786" s="41">
        <f t="shared" si="5982"/>
        <v>0</v>
      </c>
      <c r="AL1786" s="41">
        <f t="shared" si="5982"/>
        <v>23979.456329999997</v>
      </c>
      <c r="AM1786" s="41">
        <f t="shared" si="5982"/>
        <v>0</v>
      </c>
      <c r="AN1786" s="41">
        <f t="shared" si="5982"/>
        <v>0</v>
      </c>
      <c r="AO1786" s="42">
        <f t="shared" si="5982"/>
        <v>13456.01181</v>
      </c>
      <c r="AP1786" s="42">
        <f t="shared" si="5982"/>
        <v>25531.799999999996</v>
      </c>
      <c r="AQ1786" s="42">
        <f t="shared" si="5982"/>
        <v>-26.957999999999998</v>
      </c>
      <c r="AR1786" s="42">
        <f t="shared" si="5982"/>
        <v>0</v>
      </c>
      <c r="AS1786" s="42">
        <f t="shared" si="5982"/>
        <v>0</v>
      </c>
      <c r="AT1786" s="42">
        <f t="shared" si="5982"/>
        <v>0</v>
      </c>
      <c r="AU1786" s="42">
        <f t="shared" si="5905"/>
        <v>25504.841999999997</v>
      </c>
      <c r="AV1786" s="42">
        <f t="shared" si="5906"/>
        <v>74.80000000000291</v>
      </c>
      <c r="AW1786" s="42">
        <f t="shared" si="5907"/>
        <v>25689.642</v>
      </c>
      <c r="AX1786" s="42">
        <f t="shared" si="5908"/>
        <v>25764.400000000001</v>
      </c>
      <c r="AY1786" s="42">
        <f t="shared" si="5909"/>
        <v>25724.400000000001</v>
      </c>
      <c r="AZ1786" s="42">
        <f>AZ1787+AZ1790+AZ1794+AZ1792</f>
        <v>0</v>
      </c>
      <c r="BA1786" s="43">
        <f t="shared" si="5910"/>
        <v>99.497267372977731</v>
      </c>
      <c r="BB1786" s="20"/>
    </row>
    <row r="1787" spans="2:54" ht="31.2" x14ac:dyDescent="0.3">
      <c r="B1787" s="38" t="s">
        <v>578</v>
      </c>
      <c r="C1787" s="38" t="s">
        <v>42</v>
      </c>
      <c r="D1787" s="38" t="s">
        <v>44</v>
      </c>
      <c r="E1787" s="39" t="str">
        <f t="shared" si="5904"/>
        <v>0113</v>
      </c>
      <c r="F1787" s="38" t="s">
        <v>492</v>
      </c>
      <c r="G1787" s="38"/>
      <c r="H1787" s="40" t="s">
        <v>493</v>
      </c>
      <c r="I1787" s="18">
        <f t="shared" ref="I1787:S1787" si="5983">I1788+I1789</f>
        <v>17942.399999999998</v>
      </c>
      <c r="J1787" s="18">
        <f t="shared" si="5983"/>
        <v>17435.2</v>
      </c>
      <c r="K1787" s="18">
        <f t="shared" si="5983"/>
        <v>17395.2</v>
      </c>
      <c r="L1787" s="18">
        <f t="shared" si="5983"/>
        <v>0</v>
      </c>
      <c r="M1787" s="18">
        <f t="shared" si="5983"/>
        <v>0</v>
      </c>
      <c r="N1787" s="18">
        <f t="shared" si="5983"/>
        <v>0</v>
      </c>
      <c r="O1787" s="18">
        <f t="shared" si="5983"/>
        <v>-26.957999999999998</v>
      </c>
      <c r="P1787" s="18">
        <f t="shared" si="5983"/>
        <v>0</v>
      </c>
      <c r="Q1787" s="18">
        <f t="shared" si="5983"/>
        <v>0</v>
      </c>
      <c r="R1787" s="18">
        <f t="shared" si="5983"/>
        <v>0</v>
      </c>
      <c r="S1787" s="18">
        <f t="shared" si="5983"/>
        <v>0</v>
      </c>
      <c r="T1787" s="18">
        <f t="shared" si="5878"/>
        <v>17915.441999999999</v>
      </c>
      <c r="U1787" s="18">
        <f t="shared" si="5860"/>
        <v>17435.2</v>
      </c>
      <c r="V1787" s="18">
        <f t="shared" si="5861"/>
        <v>17395.2</v>
      </c>
      <c r="W1787" s="18">
        <f t="shared" ref="W1787:AT1787" si="5984">W1788+W1789</f>
        <v>0</v>
      </c>
      <c r="X1787" s="18">
        <f t="shared" si="5984"/>
        <v>0</v>
      </c>
      <c r="Y1787" s="18">
        <f t="shared" si="5984"/>
        <v>0</v>
      </c>
      <c r="Z1787" s="18">
        <f t="shared" si="5984"/>
        <v>0</v>
      </c>
      <c r="AA1787" s="18">
        <f t="shared" si="5984"/>
        <v>0</v>
      </c>
      <c r="AB1787" s="18">
        <f t="shared" si="5984"/>
        <v>0</v>
      </c>
      <c r="AC1787" s="18">
        <f t="shared" si="5984"/>
        <v>0</v>
      </c>
      <c r="AD1787" s="18">
        <f t="shared" si="5984"/>
        <v>0</v>
      </c>
      <c r="AE1787" s="18">
        <f t="shared" si="5984"/>
        <v>0</v>
      </c>
      <c r="AF1787" s="41">
        <f t="shared" si="5984"/>
        <v>16401.218000000001</v>
      </c>
      <c r="AG1787" s="41">
        <f t="shared" si="5984"/>
        <v>0</v>
      </c>
      <c r="AH1787" s="41">
        <f t="shared" si="5984"/>
        <v>0</v>
      </c>
      <c r="AI1787" s="41">
        <f t="shared" si="5984"/>
        <v>0</v>
      </c>
      <c r="AJ1787" s="41">
        <f t="shared" si="5984"/>
        <v>0</v>
      </c>
      <c r="AK1787" s="41">
        <f t="shared" si="5984"/>
        <v>0</v>
      </c>
      <c r="AL1787" s="41">
        <f t="shared" si="5984"/>
        <v>16280.056329999999</v>
      </c>
      <c r="AM1787" s="41">
        <f t="shared" si="5984"/>
        <v>0</v>
      </c>
      <c r="AN1787" s="41">
        <f t="shared" si="5984"/>
        <v>0</v>
      </c>
      <c r="AO1787" s="14">
        <f t="shared" si="5984"/>
        <v>6104.51181</v>
      </c>
      <c r="AP1787" s="42">
        <f t="shared" si="5984"/>
        <v>17832.399999999998</v>
      </c>
      <c r="AQ1787" s="42">
        <f t="shared" si="5984"/>
        <v>-26.957999999999998</v>
      </c>
      <c r="AR1787" s="42">
        <f t="shared" si="5984"/>
        <v>0</v>
      </c>
      <c r="AS1787" s="42">
        <f t="shared" si="5984"/>
        <v>0</v>
      </c>
      <c r="AT1787" s="42">
        <f t="shared" si="5984"/>
        <v>0</v>
      </c>
      <c r="AU1787" s="42">
        <f t="shared" si="5905"/>
        <v>17805.441999999999</v>
      </c>
      <c r="AV1787" s="42">
        <f t="shared" si="5906"/>
        <v>110</v>
      </c>
      <c r="AW1787" s="42">
        <f t="shared" si="5907"/>
        <v>17915.441999999999</v>
      </c>
      <c r="AX1787" s="42">
        <f t="shared" si="5908"/>
        <v>17435.2</v>
      </c>
      <c r="AY1787" s="42">
        <f t="shared" si="5909"/>
        <v>17395.2</v>
      </c>
      <c r="AZ1787" s="42">
        <f>AZ1788+AZ1789</f>
        <v>0</v>
      </c>
      <c r="BA1787" s="43">
        <f t="shared" si="5910"/>
        <v>99.261264193915338</v>
      </c>
      <c r="BB1787" s="20"/>
    </row>
    <row r="1788" spans="2:54" ht="31.2" x14ac:dyDescent="0.3">
      <c r="B1788" s="38" t="s">
        <v>578</v>
      </c>
      <c r="C1788" s="38" t="s">
        <v>42</v>
      </c>
      <c r="D1788" s="38" t="s">
        <v>44</v>
      </c>
      <c r="E1788" s="39" t="str">
        <f t="shared" si="5904"/>
        <v>0113</v>
      </c>
      <c r="F1788" s="38" t="s">
        <v>492</v>
      </c>
      <c r="G1788" s="38" t="s">
        <v>54</v>
      </c>
      <c r="H1788" s="40" t="s">
        <v>55</v>
      </c>
      <c r="I1788" s="18">
        <v>17868.8</v>
      </c>
      <c r="J1788" s="18">
        <v>17366.900000000001</v>
      </c>
      <c r="K1788" s="18">
        <v>17329.900000000001</v>
      </c>
      <c r="L1788" s="18"/>
      <c r="M1788" s="18"/>
      <c r="N1788" s="18"/>
      <c r="O1788" s="18">
        <v>-26.957999999999998</v>
      </c>
      <c r="P1788" s="18">
        <v>0</v>
      </c>
      <c r="Q1788" s="18">
        <v>0</v>
      </c>
      <c r="R1788" s="18">
        <v>0</v>
      </c>
      <c r="S1788" s="18"/>
      <c r="T1788" s="18">
        <f t="shared" si="5878"/>
        <v>17841.842000000001</v>
      </c>
      <c r="U1788" s="18">
        <f t="shared" si="5860"/>
        <v>17366.900000000001</v>
      </c>
      <c r="V1788" s="18">
        <f t="shared" si="5861"/>
        <v>17329.900000000001</v>
      </c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41">
        <v>16329.934999999999</v>
      </c>
      <c r="AG1788" s="41"/>
      <c r="AH1788" s="41">
        <v>0</v>
      </c>
      <c r="AI1788" s="41">
        <v>0</v>
      </c>
      <c r="AJ1788" s="41">
        <v>0</v>
      </c>
      <c r="AK1788" s="41">
        <v>0</v>
      </c>
      <c r="AL1788" s="41">
        <v>16208.77333</v>
      </c>
      <c r="AM1788" s="41">
        <v>0</v>
      </c>
      <c r="AN1788" s="41">
        <v>0</v>
      </c>
      <c r="AO1788" s="42">
        <v>6050.5738099999999</v>
      </c>
      <c r="AP1788" s="42">
        <v>17758.8</v>
      </c>
      <c r="AQ1788" s="42">
        <v>-26.957999999999998</v>
      </c>
      <c r="AR1788" s="42">
        <v>0</v>
      </c>
      <c r="AS1788" s="42">
        <v>0</v>
      </c>
      <c r="AT1788" s="42">
        <v>0</v>
      </c>
      <c r="AU1788" s="42">
        <f t="shared" si="5905"/>
        <v>17731.842000000001</v>
      </c>
      <c r="AV1788" s="42">
        <f t="shared" si="5906"/>
        <v>110</v>
      </c>
      <c r="AW1788" s="42">
        <f t="shared" si="5907"/>
        <v>17841.842000000001</v>
      </c>
      <c r="AX1788" s="42">
        <f t="shared" si="5908"/>
        <v>17366.900000000001</v>
      </c>
      <c r="AY1788" s="42">
        <f t="shared" si="5909"/>
        <v>17329.900000000001</v>
      </c>
      <c r="AZ1788" s="42"/>
      <c r="BA1788" s="43">
        <f t="shared" si="5910"/>
        <v>99.258039483929366</v>
      </c>
      <c r="BB1788" s="44"/>
    </row>
    <row r="1789" spans="2:54" x14ac:dyDescent="0.3">
      <c r="B1789" s="38" t="s">
        <v>578</v>
      </c>
      <c r="C1789" s="38" t="s">
        <v>42</v>
      </c>
      <c r="D1789" s="38" t="s">
        <v>44</v>
      </c>
      <c r="E1789" s="39" t="str">
        <f t="shared" si="5904"/>
        <v>0113</v>
      </c>
      <c r="F1789" s="38" t="s">
        <v>492</v>
      </c>
      <c r="G1789" s="38" t="s">
        <v>56</v>
      </c>
      <c r="H1789" s="40" t="s">
        <v>57</v>
      </c>
      <c r="I1789" s="18">
        <v>73.599999999999994</v>
      </c>
      <c r="J1789" s="18">
        <v>68.3</v>
      </c>
      <c r="K1789" s="18">
        <v>65.3</v>
      </c>
      <c r="L1789" s="18"/>
      <c r="M1789" s="18"/>
      <c r="N1789" s="18"/>
      <c r="O1789" s="18">
        <v>0</v>
      </c>
      <c r="P1789" s="18">
        <v>0</v>
      </c>
      <c r="Q1789" s="18">
        <v>0</v>
      </c>
      <c r="R1789" s="18">
        <v>0</v>
      </c>
      <c r="S1789" s="18"/>
      <c r="T1789" s="18">
        <f t="shared" si="5878"/>
        <v>73.599999999999994</v>
      </c>
      <c r="U1789" s="18">
        <f t="shared" si="5860"/>
        <v>68.3</v>
      </c>
      <c r="V1789" s="18">
        <f t="shared" si="5861"/>
        <v>65.3</v>
      </c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41">
        <v>71.283000000000001</v>
      </c>
      <c r="AG1789" s="41"/>
      <c r="AH1789" s="41">
        <v>0</v>
      </c>
      <c r="AI1789" s="41">
        <v>0</v>
      </c>
      <c r="AJ1789" s="41">
        <v>0</v>
      </c>
      <c r="AK1789" s="41">
        <v>0</v>
      </c>
      <c r="AL1789" s="41">
        <v>71.283000000000001</v>
      </c>
      <c r="AM1789" s="41">
        <v>0</v>
      </c>
      <c r="AN1789" s="41">
        <v>0</v>
      </c>
      <c r="AO1789" s="14">
        <v>53.938000000000002</v>
      </c>
      <c r="AP1789" s="42">
        <v>73.599999999999994</v>
      </c>
      <c r="AQ1789" s="42">
        <v>0</v>
      </c>
      <c r="AR1789" s="42">
        <v>0</v>
      </c>
      <c r="AS1789" s="42">
        <v>0</v>
      </c>
      <c r="AT1789" s="42">
        <v>0</v>
      </c>
      <c r="AU1789" s="42">
        <f t="shared" si="5905"/>
        <v>73.599999999999994</v>
      </c>
      <c r="AV1789" s="42">
        <f t="shared" si="5906"/>
        <v>0</v>
      </c>
      <c r="AW1789" s="42">
        <f t="shared" si="5907"/>
        <v>73.599999999999994</v>
      </c>
      <c r="AX1789" s="42">
        <f t="shared" si="5908"/>
        <v>68.3</v>
      </c>
      <c r="AY1789" s="42">
        <f t="shared" si="5909"/>
        <v>65.3</v>
      </c>
      <c r="AZ1789" s="42"/>
      <c r="BA1789" s="43">
        <f t="shared" si="5910"/>
        <v>100</v>
      </c>
      <c r="BB1789" s="44"/>
    </row>
    <row r="1790" spans="2:54" ht="31.2" x14ac:dyDescent="0.3">
      <c r="B1790" s="38" t="s">
        <v>578</v>
      </c>
      <c r="C1790" s="38" t="s">
        <v>42</v>
      </c>
      <c r="D1790" s="38" t="s">
        <v>44</v>
      </c>
      <c r="E1790" s="39" t="str">
        <f t="shared" si="5904"/>
        <v>0113</v>
      </c>
      <c r="F1790" s="38" t="s">
        <v>494</v>
      </c>
      <c r="G1790" s="39"/>
      <c r="H1790" s="40" t="s">
        <v>495</v>
      </c>
      <c r="I1790" s="18">
        <f t="shared" ref="I1790:S1790" si="5985">I1791</f>
        <v>6401.1</v>
      </c>
      <c r="J1790" s="18">
        <f t="shared" si="5985"/>
        <v>6401.1</v>
      </c>
      <c r="K1790" s="18">
        <f t="shared" si="5985"/>
        <v>6401.1</v>
      </c>
      <c r="L1790" s="18">
        <f t="shared" si="5985"/>
        <v>0</v>
      </c>
      <c r="M1790" s="18">
        <f t="shared" si="5985"/>
        <v>0</v>
      </c>
      <c r="N1790" s="18">
        <f t="shared" si="5985"/>
        <v>0</v>
      </c>
      <c r="O1790" s="18">
        <f t="shared" si="5985"/>
        <v>0</v>
      </c>
      <c r="P1790" s="18">
        <f t="shared" si="5985"/>
        <v>0</v>
      </c>
      <c r="Q1790" s="18">
        <f t="shared" si="5985"/>
        <v>0</v>
      </c>
      <c r="R1790" s="18">
        <f t="shared" si="5985"/>
        <v>0</v>
      </c>
      <c r="S1790" s="18">
        <f t="shared" si="5985"/>
        <v>0</v>
      </c>
      <c r="T1790" s="18">
        <f t="shared" si="5878"/>
        <v>6401.1</v>
      </c>
      <c r="U1790" s="18">
        <f t="shared" si="5860"/>
        <v>6401.1</v>
      </c>
      <c r="V1790" s="18">
        <f t="shared" si="5861"/>
        <v>6401.1</v>
      </c>
      <c r="W1790" s="18">
        <f t="shared" ref="W1790:AT1790" si="5986">W1791</f>
        <v>0</v>
      </c>
      <c r="X1790" s="18">
        <f t="shared" si="5986"/>
        <v>0</v>
      </c>
      <c r="Y1790" s="18">
        <f t="shared" si="5986"/>
        <v>0</v>
      </c>
      <c r="Z1790" s="18">
        <f t="shared" si="5986"/>
        <v>0</v>
      </c>
      <c r="AA1790" s="18">
        <f t="shared" si="5986"/>
        <v>0</v>
      </c>
      <c r="AB1790" s="18">
        <f t="shared" si="5986"/>
        <v>0</v>
      </c>
      <c r="AC1790" s="18">
        <f t="shared" si="5986"/>
        <v>0</v>
      </c>
      <c r="AD1790" s="18">
        <f t="shared" si="5986"/>
        <v>0</v>
      </c>
      <c r="AE1790" s="18">
        <f t="shared" si="5986"/>
        <v>0</v>
      </c>
      <c r="AF1790" s="41">
        <f t="shared" si="5986"/>
        <v>6436.3</v>
      </c>
      <c r="AG1790" s="41">
        <f t="shared" si="5986"/>
        <v>0</v>
      </c>
      <c r="AH1790" s="41">
        <f t="shared" si="5986"/>
        <v>0</v>
      </c>
      <c r="AI1790" s="41">
        <f t="shared" si="5986"/>
        <v>0</v>
      </c>
      <c r="AJ1790" s="41">
        <f t="shared" si="5986"/>
        <v>0</v>
      </c>
      <c r="AK1790" s="41">
        <f t="shared" si="5986"/>
        <v>0</v>
      </c>
      <c r="AL1790" s="41">
        <f t="shared" si="5986"/>
        <v>6436.3</v>
      </c>
      <c r="AM1790" s="41">
        <f t="shared" si="5986"/>
        <v>0</v>
      </c>
      <c r="AN1790" s="41">
        <f t="shared" si="5986"/>
        <v>0</v>
      </c>
      <c r="AO1790" s="42">
        <f t="shared" si="5986"/>
        <v>6436.3</v>
      </c>
      <c r="AP1790" s="42">
        <f t="shared" si="5986"/>
        <v>6436.3</v>
      </c>
      <c r="AQ1790" s="42">
        <f t="shared" si="5986"/>
        <v>0</v>
      </c>
      <c r="AR1790" s="42">
        <f t="shared" si="5986"/>
        <v>0</v>
      </c>
      <c r="AS1790" s="42">
        <f t="shared" si="5986"/>
        <v>0</v>
      </c>
      <c r="AT1790" s="42">
        <f t="shared" si="5986"/>
        <v>0</v>
      </c>
      <c r="AU1790" s="42">
        <f t="shared" si="5905"/>
        <v>6436.3</v>
      </c>
      <c r="AV1790" s="42">
        <f t="shared" si="5906"/>
        <v>-35.199999999999818</v>
      </c>
      <c r="AW1790" s="42">
        <f t="shared" si="5907"/>
        <v>6401.1</v>
      </c>
      <c r="AX1790" s="42">
        <f t="shared" si="5908"/>
        <v>6401.1</v>
      </c>
      <c r="AY1790" s="42">
        <f t="shared" si="5909"/>
        <v>6401.1</v>
      </c>
      <c r="AZ1790" s="42">
        <f>AZ1791</f>
        <v>0</v>
      </c>
      <c r="BA1790" s="43">
        <f t="shared" si="5910"/>
        <v>100</v>
      </c>
      <c r="BB1790" s="20"/>
    </row>
    <row r="1791" spans="2:54" ht="31.2" x14ac:dyDescent="0.3">
      <c r="B1791" s="38" t="s">
        <v>578</v>
      </c>
      <c r="C1791" s="38" t="s">
        <v>42</v>
      </c>
      <c r="D1791" s="38" t="s">
        <v>44</v>
      </c>
      <c r="E1791" s="39" t="str">
        <f t="shared" si="5904"/>
        <v>0113</v>
      </c>
      <c r="F1791" s="38" t="s">
        <v>494</v>
      </c>
      <c r="G1791" s="38" t="s">
        <v>150</v>
      </c>
      <c r="H1791" s="40" t="s">
        <v>151</v>
      </c>
      <c r="I1791" s="18">
        <v>6401.1</v>
      </c>
      <c r="J1791" s="18">
        <v>6401.1</v>
      </c>
      <c r="K1791" s="18">
        <v>6401.1</v>
      </c>
      <c r="L1791" s="18"/>
      <c r="M1791" s="18"/>
      <c r="N1791" s="18"/>
      <c r="O1791" s="18">
        <v>0</v>
      </c>
      <c r="P1791" s="18">
        <v>0</v>
      </c>
      <c r="Q1791" s="18">
        <v>0</v>
      </c>
      <c r="R1791" s="18">
        <v>0</v>
      </c>
      <c r="S1791" s="18"/>
      <c r="T1791" s="18">
        <f t="shared" si="5878"/>
        <v>6401.1</v>
      </c>
      <c r="U1791" s="18">
        <f t="shared" si="5860"/>
        <v>6401.1</v>
      </c>
      <c r="V1791" s="18">
        <f t="shared" si="5861"/>
        <v>6401.1</v>
      </c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41">
        <v>6436.3</v>
      </c>
      <c r="AG1791" s="41"/>
      <c r="AH1791" s="41">
        <v>0</v>
      </c>
      <c r="AI1791" s="41">
        <v>0</v>
      </c>
      <c r="AJ1791" s="41">
        <v>0</v>
      </c>
      <c r="AK1791" s="41">
        <v>0</v>
      </c>
      <c r="AL1791" s="41">
        <v>6436.3</v>
      </c>
      <c r="AM1791" s="41">
        <v>0</v>
      </c>
      <c r="AN1791" s="41">
        <v>0</v>
      </c>
      <c r="AO1791" s="14">
        <v>6436.3</v>
      </c>
      <c r="AP1791" s="42">
        <v>6436.3</v>
      </c>
      <c r="AQ1791" s="42">
        <v>0</v>
      </c>
      <c r="AR1791" s="42">
        <v>0</v>
      </c>
      <c r="AS1791" s="42">
        <v>0</v>
      </c>
      <c r="AT1791" s="42">
        <v>0</v>
      </c>
      <c r="AU1791" s="42">
        <f t="shared" si="5905"/>
        <v>6436.3</v>
      </c>
      <c r="AV1791" s="42">
        <f t="shared" si="5906"/>
        <v>-35.199999999999818</v>
      </c>
      <c r="AW1791" s="42">
        <f t="shared" si="5907"/>
        <v>6401.1</v>
      </c>
      <c r="AX1791" s="42">
        <f t="shared" si="5908"/>
        <v>6401.1</v>
      </c>
      <c r="AY1791" s="42">
        <f t="shared" si="5909"/>
        <v>6401.1</v>
      </c>
      <c r="AZ1791" s="42"/>
      <c r="BA1791" s="43">
        <f t="shared" si="5910"/>
        <v>100</v>
      </c>
      <c r="BB1791" s="44"/>
    </row>
    <row r="1792" spans="2:54" ht="62.4" x14ac:dyDescent="0.3">
      <c r="B1792" s="38" t="s">
        <v>578</v>
      </c>
      <c r="C1792" s="38" t="s">
        <v>42</v>
      </c>
      <c r="D1792" s="38" t="s">
        <v>44</v>
      </c>
      <c r="E1792" s="39" t="str">
        <f t="shared" si="5904"/>
        <v>0113</v>
      </c>
      <c r="F1792" s="38" t="s">
        <v>580</v>
      </c>
      <c r="G1792" s="39"/>
      <c r="H1792" s="40" t="s">
        <v>581</v>
      </c>
      <c r="I1792" s="18">
        <f t="shared" ref="I1792:S1792" si="5987">I1793</f>
        <v>991.6</v>
      </c>
      <c r="J1792" s="18">
        <f t="shared" si="5987"/>
        <v>991.6</v>
      </c>
      <c r="K1792" s="18">
        <f t="shared" si="5987"/>
        <v>991.6</v>
      </c>
      <c r="L1792" s="18">
        <f t="shared" si="5987"/>
        <v>0</v>
      </c>
      <c r="M1792" s="18">
        <f t="shared" si="5987"/>
        <v>0</v>
      </c>
      <c r="N1792" s="18">
        <f t="shared" si="5987"/>
        <v>0</v>
      </c>
      <c r="O1792" s="18">
        <f t="shared" si="5987"/>
        <v>0</v>
      </c>
      <c r="P1792" s="18">
        <f t="shared" si="5987"/>
        <v>0</v>
      </c>
      <c r="Q1792" s="18">
        <f t="shared" si="5987"/>
        <v>0</v>
      </c>
      <c r="R1792" s="18">
        <f t="shared" si="5987"/>
        <v>0</v>
      </c>
      <c r="S1792" s="18">
        <f t="shared" si="5987"/>
        <v>0</v>
      </c>
      <c r="T1792" s="18">
        <f t="shared" si="5878"/>
        <v>991.6</v>
      </c>
      <c r="U1792" s="18">
        <f t="shared" si="5860"/>
        <v>991.6</v>
      </c>
      <c r="V1792" s="18">
        <f t="shared" si="5861"/>
        <v>991.6</v>
      </c>
      <c r="W1792" s="18">
        <f t="shared" ref="W1792:AT1792" si="5988">W1793</f>
        <v>0</v>
      </c>
      <c r="X1792" s="18">
        <f t="shared" si="5988"/>
        <v>0</v>
      </c>
      <c r="Y1792" s="18">
        <f t="shared" si="5988"/>
        <v>0</v>
      </c>
      <c r="Z1792" s="18">
        <f t="shared" si="5988"/>
        <v>0</v>
      </c>
      <c r="AA1792" s="18">
        <f t="shared" si="5988"/>
        <v>0</v>
      </c>
      <c r="AB1792" s="18">
        <f t="shared" si="5988"/>
        <v>0</v>
      </c>
      <c r="AC1792" s="18">
        <f t="shared" si="5988"/>
        <v>0</v>
      </c>
      <c r="AD1792" s="18">
        <f t="shared" si="5988"/>
        <v>0</v>
      </c>
      <c r="AE1792" s="18">
        <f t="shared" si="5988"/>
        <v>0</v>
      </c>
      <c r="AF1792" s="41">
        <f t="shared" si="5988"/>
        <v>991.6</v>
      </c>
      <c r="AG1792" s="41">
        <f t="shared" si="5988"/>
        <v>0</v>
      </c>
      <c r="AH1792" s="41">
        <f t="shared" si="5988"/>
        <v>0</v>
      </c>
      <c r="AI1792" s="41">
        <f t="shared" si="5988"/>
        <v>0</v>
      </c>
      <c r="AJ1792" s="41">
        <f t="shared" si="5988"/>
        <v>0</v>
      </c>
      <c r="AK1792" s="41">
        <f t="shared" si="5988"/>
        <v>0</v>
      </c>
      <c r="AL1792" s="41">
        <f t="shared" si="5988"/>
        <v>991.6</v>
      </c>
      <c r="AM1792" s="41">
        <f t="shared" si="5988"/>
        <v>0</v>
      </c>
      <c r="AN1792" s="41">
        <f t="shared" si="5988"/>
        <v>0</v>
      </c>
      <c r="AO1792" s="42">
        <f t="shared" si="5988"/>
        <v>743.7</v>
      </c>
      <c r="AP1792" s="42">
        <f t="shared" si="5988"/>
        <v>991.6</v>
      </c>
      <c r="AQ1792" s="42">
        <f t="shared" si="5988"/>
        <v>0</v>
      </c>
      <c r="AR1792" s="42">
        <f t="shared" si="5988"/>
        <v>0</v>
      </c>
      <c r="AS1792" s="42">
        <f t="shared" si="5988"/>
        <v>0</v>
      </c>
      <c r="AT1792" s="42">
        <f t="shared" si="5988"/>
        <v>0</v>
      </c>
      <c r="AU1792" s="42">
        <f t="shared" si="5905"/>
        <v>991.6</v>
      </c>
      <c r="AV1792" s="42">
        <f t="shared" si="5906"/>
        <v>0</v>
      </c>
      <c r="AW1792" s="42">
        <f t="shared" si="5907"/>
        <v>991.6</v>
      </c>
      <c r="AX1792" s="42">
        <f t="shared" si="5908"/>
        <v>991.6</v>
      </c>
      <c r="AY1792" s="42">
        <f t="shared" si="5909"/>
        <v>991.6</v>
      </c>
      <c r="AZ1792" s="42">
        <f>AZ1793</f>
        <v>0</v>
      </c>
      <c r="BA1792" s="43">
        <f t="shared" si="5910"/>
        <v>100</v>
      </c>
      <c r="BB1792" s="20"/>
    </row>
    <row r="1793" spans="2:54" ht="31.2" x14ac:dyDescent="0.3">
      <c r="B1793" s="38" t="s">
        <v>578</v>
      </c>
      <c r="C1793" s="38" t="s">
        <v>42</v>
      </c>
      <c r="D1793" s="38" t="s">
        <v>44</v>
      </c>
      <c r="E1793" s="39" t="str">
        <f t="shared" si="5904"/>
        <v>0113</v>
      </c>
      <c r="F1793" s="38" t="s">
        <v>580</v>
      </c>
      <c r="G1793" s="38" t="s">
        <v>150</v>
      </c>
      <c r="H1793" s="40" t="s">
        <v>151</v>
      </c>
      <c r="I1793" s="18">
        <v>991.6</v>
      </c>
      <c r="J1793" s="18">
        <v>991.6</v>
      </c>
      <c r="K1793" s="18">
        <v>991.6</v>
      </c>
      <c r="L1793" s="18"/>
      <c r="M1793" s="18"/>
      <c r="N1793" s="18"/>
      <c r="O1793" s="18">
        <v>0</v>
      </c>
      <c r="P1793" s="18">
        <v>0</v>
      </c>
      <c r="Q1793" s="18">
        <v>0</v>
      </c>
      <c r="R1793" s="18">
        <v>0</v>
      </c>
      <c r="S1793" s="18"/>
      <c r="T1793" s="18">
        <f t="shared" si="5878"/>
        <v>991.6</v>
      </c>
      <c r="U1793" s="18">
        <f t="shared" si="5860"/>
        <v>991.6</v>
      </c>
      <c r="V1793" s="18">
        <f t="shared" si="5861"/>
        <v>991.6</v>
      </c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41">
        <v>991.6</v>
      </c>
      <c r="AG1793" s="41"/>
      <c r="AH1793" s="41">
        <v>0</v>
      </c>
      <c r="AI1793" s="41">
        <v>0</v>
      </c>
      <c r="AJ1793" s="41">
        <v>0</v>
      </c>
      <c r="AK1793" s="41">
        <v>0</v>
      </c>
      <c r="AL1793" s="41">
        <v>991.6</v>
      </c>
      <c r="AM1793" s="41">
        <v>0</v>
      </c>
      <c r="AN1793" s="41">
        <v>0</v>
      </c>
      <c r="AO1793" s="14">
        <v>743.7</v>
      </c>
      <c r="AP1793" s="42">
        <v>991.6</v>
      </c>
      <c r="AQ1793" s="42">
        <v>0</v>
      </c>
      <c r="AR1793" s="42">
        <v>0</v>
      </c>
      <c r="AS1793" s="42">
        <v>0</v>
      </c>
      <c r="AT1793" s="42">
        <v>0</v>
      </c>
      <c r="AU1793" s="42">
        <f t="shared" si="5905"/>
        <v>991.6</v>
      </c>
      <c r="AV1793" s="42">
        <f t="shared" si="5906"/>
        <v>0</v>
      </c>
      <c r="AW1793" s="42">
        <f t="shared" si="5907"/>
        <v>991.6</v>
      </c>
      <c r="AX1793" s="42">
        <f t="shared" si="5908"/>
        <v>991.6</v>
      </c>
      <c r="AY1793" s="42">
        <f t="shared" si="5909"/>
        <v>991.6</v>
      </c>
      <c r="AZ1793" s="42"/>
      <c r="BA1793" s="43">
        <f t="shared" si="5910"/>
        <v>100</v>
      </c>
      <c r="BB1793" s="44"/>
    </row>
    <row r="1794" spans="2:54" ht="62.4" x14ac:dyDescent="0.3">
      <c r="B1794" s="38" t="s">
        <v>578</v>
      </c>
      <c r="C1794" s="38" t="s">
        <v>42</v>
      </c>
      <c r="D1794" s="38" t="s">
        <v>44</v>
      </c>
      <c r="E1794" s="39" t="str">
        <f t="shared" si="5904"/>
        <v>0113</v>
      </c>
      <c r="F1794" s="38" t="s">
        <v>271</v>
      </c>
      <c r="G1794" s="39"/>
      <c r="H1794" s="40" t="s">
        <v>272</v>
      </c>
      <c r="I1794" s="18">
        <f t="shared" ref="I1794:S1794" si="5989">I1795</f>
        <v>826.5</v>
      </c>
      <c r="J1794" s="18">
        <f t="shared" si="5989"/>
        <v>826.5</v>
      </c>
      <c r="K1794" s="18">
        <f t="shared" si="5989"/>
        <v>826.5</v>
      </c>
      <c r="L1794" s="18">
        <f t="shared" si="5989"/>
        <v>0</v>
      </c>
      <c r="M1794" s="18">
        <f t="shared" si="5989"/>
        <v>0</v>
      </c>
      <c r="N1794" s="18">
        <f t="shared" si="5989"/>
        <v>0</v>
      </c>
      <c r="O1794" s="18">
        <f t="shared" si="5989"/>
        <v>0</v>
      </c>
      <c r="P1794" s="18">
        <f t="shared" si="5989"/>
        <v>0</v>
      </c>
      <c r="Q1794" s="18">
        <f t="shared" si="5989"/>
        <v>0</v>
      </c>
      <c r="R1794" s="18">
        <f t="shared" si="5989"/>
        <v>-665</v>
      </c>
      <c r="S1794" s="18">
        <f t="shared" si="5989"/>
        <v>110</v>
      </c>
      <c r="T1794" s="18">
        <f t="shared" si="5878"/>
        <v>271.5</v>
      </c>
      <c r="U1794" s="18">
        <f t="shared" si="5860"/>
        <v>826.5</v>
      </c>
      <c r="V1794" s="18">
        <f t="shared" si="5861"/>
        <v>826.5</v>
      </c>
      <c r="W1794" s="18">
        <f t="shared" ref="W1794:AD1794" si="5990">W1795</f>
        <v>0</v>
      </c>
      <c r="X1794" s="18">
        <f t="shared" si="5990"/>
        <v>0</v>
      </c>
      <c r="Y1794" s="18">
        <f t="shared" si="5990"/>
        <v>0</v>
      </c>
      <c r="Z1794" s="18">
        <f t="shared" si="5990"/>
        <v>110</v>
      </c>
      <c r="AA1794" s="18">
        <f t="shared" si="5990"/>
        <v>110</v>
      </c>
      <c r="AB1794" s="18">
        <f t="shared" si="5990"/>
        <v>0</v>
      </c>
      <c r="AC1794" s="18">
        <f t="shared" si="5990"/>
        <v>110</v>
      </c>
      <c r="AD1794" s="18">
        <f t="shared" si="5990"/>
        <v>0</v>
      </c>
      <c r="AE1794" s="18"/>
      <c r="AF1794" s="41">
        <f t="shared" ref="AF1794:AT1794" si="5991">AF1795</f>
        <v>271.5</v>
      </c>
      <c r="AG1794" s="41">
        <f t="shared" si="5991"/>
        <v>0</v>
      </c>
      <c r="AH1794" s="41">
        <f t="shared" si="5991"/>
        <v>0</v>
      </c>
      <c r="AI1794" s="41">
        <f t="shared" si="5991"/>
        <v>0</v>
      </c>
      <c r="AJ1794" s="41">
        <f t="shared" si="5991"/>
        <v>0</v>
      </c>
      <c r="AK1794" s="41">
        <f t="shared" si="5991"/>
        <v>0</v>
      </c>
      <c r="AL1794" s="41">
        <f t="shared" si="5991"/>
        <v>271.5</v>
      </c>
      <c r="AM1794" s="41">
        <f t="shared" si="5991"/>
        <v>0</v>
      </c>
      <c r="AN1794" s="41">
        <f t="shared" si="5991"/>
        <v>0</v>
      </c>
      <c r="AO1794" s="42">
        <f t="shared" si="5991"/>
        <v>171.5</v>
      </c>
      <c r="AP1794" s="42">
        <f t="shared" si="5991"/>
        <v>271.5</v>
      </c>
      <c r="AQ1794" s="42">
        <f t="shared" si="5991"/>
        <v>0</v>
      </c>
      <c r="AR1794" s="42">
        <f t="shared" si="5991"/>
        <v>0</v>
      </c>
      <c r="AS1794" s="42">
        <f t="shared" si="5991"/>
        <v>0</v>
      </c>
      <c r="AT1794" s="42">
        <f t="shared" si="5991"/>
        <v>0</v>
      </c>
      <c r="AU1794" s="42">
        <f t="shared" si="5905"/>
        <v>271.5</v>
      </c>
      <c r="AV1794" s="42">
        <f t="shared" si="5906"/>
        <v>0</v>
      </c>
      <c r="AW1794" s="42">
        <f t="shared" si="5907"/>
        <v>381.5</v>
      </c>
      <c r="AX1794" s="42">
        <f t="shared" si="5908"/>
        <v>936.5</v>
      </c>
      <c r="AY1794" s="42">
        <f t="shared" si="5909"/>
        <v>936.5</v>
      </c>
      <c r="AZ1794" s="42">
        <f>AZ1795</f>
        <v>0</v>
      </c>
      <c r="BA1794" s="43">
        <f t="shared" si="5910"/>
        <v>100</v>
      </c>
      <c r="BB1794" s="20"/>
    </row>
    <row r="1795" spans="2:54" ht="31.2" x14ac:dyDescent="0.3">
      <c r="B1795" s="38" t="s">
        <v>578</v>
      </c>
      <c r="C1795" s="38" t="s">
        <v>42</v>
      </c>
      <c r="D1795" s="38" t="s">
        <v>44</v>
      </c>
      <c r="E1795" s="39" t="str">
        <f t="shared" si="5904"/>
        <v>0113</v>
      </c>
      <c r="F1795" s="38" t="s">
        <v>271</v>
      </c>
      <c r="G1795" s="38" t="s">
        <v>150</v>
      </c>
      <c r="H1795" s="40" t="s">
        <v>151</v>
      </c>
      <c r="I1795" s="18">
        <v>826.5</v>
      </c>
      <c r="J1795" s="18">
        <v>826.5</v>
      </c>
      <c r="K1795" s="18">
        <v>826.5</v>
      </c>
      <c r="L1795" s="18"/>
      <c r="M1795" s="18"/>
      <c r="N1795" s="18"/>
      <c r="O1795" s="18">
        <v>0</v>
      </c>
      <c r="P1795" s="18">
        <v>0</v>
      </c>
      <c r="Q1795" s="18">
        <v>0</v>
      </c>
      <c r="R1795" s="18">
        <v>-665</v>
      </c>
      <c r="S1795" s="18">
        <v>110</v>
      </c>
      <c r="T1795" s="18">
        <f t="shared" si="5878"/>
        <v>271.5</v>
      </c>
      <c r="U1795" s="18">
        <f t="shared" si="5860"/>
        <v>826.5</v>
      </c>
      <c r="V1795" s="18">
        <f t="shared" si="5861"/>
        <v>826.5</v>
      </c>
      <c r="W1795" s="18"/>
      <c r="X1795" s="18"/>
      <c r="Y1795" s="18"/>
      <c r="Z1795" s="18">
        <v>110</v>
      </c>
      <c r="AA1795" s="18">
        <v>110</v>
      </c>
      <c r="AB1795" s="18"/>
      <c r="AC1795" s="18">
        <v>110</v>
      </c>
      <c r="AD1795" s="18"/>
      <c r="AE1795" s="18"/>
      <c r="AF1795" s="41">
        <v>271.5</v>
      </c>
      <c r="AG1795" s="41"/>
      <c r="AH1795" s="41">
        <v>0</v>
      </c>
      <c r="AI1795" s="41">
        <v>0</v>
      </c>
      <c r="AJ1795" s="41">
        <v>0</v>
      </c>
      <c r="AK1795" s="41">
        <v>0</v>
      </c>
      <c r="AL1795" s="41">
        <v>271.5</v>
      </c>
      <c r="AM1795" s="41">
        <v>0</v>
      </c>
      <c r="AN1795" s="41">
        <v>0</v>
      </c>
      <c r="AO1795" s="14">
        <v>171.5</v>
      </c>
      <c r="AP1795" s="42">
        <v>271.5</v>
      </c>
      <c r="AQ1795" s="42">
        <v>0</v>
      </c>
      <c r="AR1795" s="42">
        <v>0</v>
      </c>
      <c r="AS1795" s="42">
        <v>0</v>
      </c>
      <c r="AT1795" s="42">
        <v>0</v>
      </c>
      <c r="AU1795" s="42">
        <f t="shared" si="5905"/>
        <v>271.5</v>
      </c>
      <c r="AV1795" s="42">
        <f t="shared" si="5906"/>
        <v>0</v>
      </c>
      <c r="AW1795" s="42">
        <f t="shared" si="5907"/>
        <v>381.5</v>
      </c>
      <c r="AX1795" s="42">
        <f t="shared" si="5908"/>
        <v>936.5</v>
      </c>
      <c r="AY1795" s="42">
        <f t="shared" si="5909"/>
        <v>936.5</v>
      </c>
      <c r="AZ1795" s="42"/>
      <c r="BA1795" s="43">
        <f t="shared" si="5910"/>
        <v>100</v>
      </c>
      <c r="BB1795" s="44"/>
    </row>
    <row r="1796" spans="2:54" ht="46.8" x14ac:dyDescent="0.3">
      <c r="B1796" s="38" t="s">
        <v>578</v>
      </c>
      <c r="C1796" s="38" t="s">
        <v>42</v>
      </c>
      <c r="D1796" s="38" t="s">
        <v>44</v>
      </c>
      <c r="E1796" s="39" t="str">
        <f t="shared" si="5904"/>
        <v>0113</v>
      </c>
      <c r="F1796" s="38" t="s">
        <v>78</v>
      </c>
      <c r="G1796" s="39"/>
      <c r="H1796" s="40" t="s">
        <v>79</v>
      </c>
      <c r="I1796" s="18"/>
      <c r="J1796" s="18"/>
      <c r="K1796" s="18"/>
      <c r="L1796" s="18"/>
      <c r="M1796" s="18"/>
      <c r="N1796" s="18"/>
      <c r="O1796" s="18">
        <f t="shared" ref="O1796:O1798" si="5992">O1797</f>
        <v>0</v>
      </c>
      <c r="P1796" s="18">
        <f t="shared" ref="P1796:P1798" si="5993">P1797</f>
        <v>0</v>
      </c>
      <c r="Q1796" s="18">
        <f t="shared" ref="Q1796:Q1798" si="5994">Q1797</f>
        <v>0</v>
      </c>
      <c r="R1796" s="18">
        <f t="shared" ref="R1796:R1798" si="5995">R1797</f>
        <v>0</v>
      </c>
      <c r="S1796" s="18"/>
      <c r="T1796" s="18">
        <f t="shared" si="5878"/>
        <v>0</v>
      </c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41">
        <f t="shared" ref="AF1796:AF1798" si="5996">AF1797</f>
        <v>188</v>
      </c>
      <c r="AG1796" s="41">
        <f t="shared" ref="AG1796:AG1798" si="5997">AG1797</f>
        <v>0</v>
      </c>
      <c r="AH1796" s="41">
        <f t="shared" ref="AH1796:AH1798" si="5998">AH1797</f>
        <v>0</v>
      </c>
      <c r="AI1796" s="41">
        <f t="shared" ref="AI1796:AI1798" si="5999">AI1797</f>
        <v>0</v>
      </c>
      <c r="AJ1796" s="41">
        <f t="shared" ref="AJ1796:AJ1798" si="6000">AJ1797</f>
        <v>0</v>
      </c>
      <c r="AK1796" s="41">
        <f t="shared" ref="AK1796:AK1798" si="6001">AK1797</f>
        <v>0</v>
      </c>
      <c r="AL1796" s="41">
        <f t="shared" ref="AL1796:AL1798" si="6002">AL1797</f>
        <v>188</v>
      </c>
      <c r="AM1796" s="41">
        <f t="shared" ref="AM1796:AM1798" si="6003">AM1797</f>
        <v>0</v>
      </c>
      <c r="AN1796" s="41">
        <f t="shared" ref="AN1796:AN1798" si="6004">AN1797</f>
        <v>0</v>
      </c>
      <c r="AO1796" s="42">
        <f t="shared" ref="AO1796:AO1798" si="6005">AO1797</f>
        <v>78</v>
      </c>
      <c r="AP1796" s="42">
        <f t="shared" ref="AP1796:AP1798" si="6006">AP1797</f>
        <v>78</v>
      </c>
      <c r="AQ1796" s="42">
        <f t="shared" ref="AQ1796:AQ1798" si="6007">AQ1797</f>
        <v>0</v>
      </c>
      <c r="AR1796" s="42">
        <f t="shared" ref="AR1796:AR1798" si="6008">AR1797</f>
        <v>0</v>
      </c>
      <c r="AS1796" s="42">
        <f t="shared" ref="AS1796:AS1798" si="6009">AS1797</f>
        <v>0</v>
      </c>
      <c r="AT1796" s="42">
        <f t="shared" ref="AT1796:AT1798" si="6010">AT1797</f>
        <v>0</v>
      </c>
      <c r="AU1796" s="42">
        <f t="shared" si="5905"/>
        <v>78</v>
      </c>
      <c r="AV1796" s="42">
        <f t="shared" si="5906"/>
        <v>-78</v>
      </c>
      <c r="AW1796" s="42"/>
      <c r="AX1796" s="42"/>
      <c r="AY1796" s="42"/>
      <c r="AZ1796" s="42"/>
      <c r="BA1796" s="43">
        <f t="shared" si="5910"/>
        <v>100</v>
      </c>
      <c r="BB1796" s="44"/>
    </row>
    <row r="1797" spans="2:54" ht="31.2" x14ac:dyDescent="0.3">
      <c r="B1797" s="38" t="s">
        <v>578</v>
      </c>
      <c r="C1797" s="38" t="s">
        <v>42</v>
      </c>
      <c r="D1797" s="38" t="s">
        <v>44</v>
      </c>
      <c r="E1797" s="39" t="str">
        <f t="shared" si="5904"/>
        <v>0113</v>
      </c>
      <c r="F1797" s="38" t="s">
        <v>80</v>
      </c>
      <c r="G1797" s="39"/>
      <c r="H1797" s="40" t="s">
        <v>81</v>
      </c>
      <c r="I1797" s="18"/>
      <c r="J1797" s="18"/>
      <c r="K1797" s="18"/>
      <c r="L1797" s="18"/>
      <c r="M1797" s="18"/>
      <c r="N1797" s="18"/>
      <c r="O1797" s="18">
        <f t="shared" si="5992"/>
        <v>0</v>
      </c>
      <c r="P1797" s="18">
        <f t="shared" si="5993"/>
        <v>0</v>
      </c>
      <c r="Q1797" s="18">
        <f t="shared" si="5994"/>
        <v>0</v>
      </c>
      <c r="R1797" s="18">
        <f t="shared" si="5995"/>
        <v>0</v>
      </c>
      <c r="S1797" s="18"/>
      <c r="T1797" s="18">
        <f t="shared" si="5878"/>
        <v>0</v>
      </c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41">
        <f t="shared" si="5996"/>
        <v>188</v>
      </c>
      <c r="AG1797" s="41">
        <f t="shared" si="5997"/>
        <v>0</v>
      </c>
      <c r="AH1797" s="41">
        <f t="shared" si="5998"/>
        <v>0</v>
      </c>
      <c r="AI1797" s="41">
        <f t="shared" si="5999"/>
        <v>0</v>
      </c>
      <c r="AJ1797" s="41">
        <f t="shared" si="6000"/>
        <v>0</v>
      </c>
      <c r="AK1797" s="41">
        <f t="shared" si="6001"/>
        <v>0</v>
      </c>
      <c r="AL1797" s="41">
        <f t="shared" si="6002"/>
        <v>188</v>
      </c>
      <c r="AM1797" s="41">
        <f t="shared" si="6003"/>
        <v>0</v>
      </c>
      <c r="AN1797" s="41">
        <f t="shared" si="6004"/>
        <v>0</v>
      </c>
      <c r="AO1797" s="14">
        <f t="shared" si="6005"/>
        <v>78</v>
      </c>
      <c r="AP1797" s="42">
        <f t="shared" si="6006"/>
        <v>78</v>
      </c>
      <c r="AQ1797" s="42">
        <f t="shared" si="6007"/>
        <v>0</v>
      </c>
      <c r="AR1797" s="42">
        <f t="shared" si="6008"/>
        <v>0</v>
      </c>
      <c r="AS1797" s="42">
        <f t="shared" si="6009"/>
        <v>0</v>
      </c>
      <c r="AT1797" s="42">
        <f t="shared" si="6010"/>
        <v>0</v>
      </c>
      <c r="AU1797" s="42">
        <f t="shared" si="5905"/>
        <v>78</v>
      </c>
      <c r="AV1797" s="42">
        <f t="shared" si="5906"/>
        <v>-78</v>
      </c>
      <c r="AW1797" s="42"/>
      <c r="AX1797" s="42"/>
      <c r="AY1797" s="42"/>
      <c r="AZ1797" s="42"/>
      <c r="BA1797" s="43">
        <f t="shared" si="5910"/>
        <v>100</v>
      </c>
      <c r="BB1797" s="44"/>
    </row>
    <row r="1798" spans="2:54" ht="31.2" x14ac:dyDescent="0.3">
      <c r="B1798" s="38" t="s">
        <v>578</v>
      </c>
      <c r="C1798" s="38" t="s">
        <v>42</v>
      </c>
      <c r="D1798" s="38" t="s">
        <v>44</v>
      </c>
      <c r="E1798" s="39" t="str">
        <f t="shared" si="5904"/>
        <v>0113</v>
      </c>
      <c r="F1798" s="38" t="s">
        <v>82</v>
      </c>
      <c r="G1798" s="39"/>
      <c r="H1798" s="40" t="s">
        <v>83</v>
      </c>
      <c r="I1798" s="18"/>
      <c r="J1798" s="18"/>
      <c r="K1798" s="18"/>
      <c r="L1798" s="18"/>
      <c r="M1798" s="18"/>
      <c r="N1798" s="18"/>
      <c r="O1798" s="18">
        <f t="shared" si="5992"/>
        <v>0</v>
      </c>
      <c r="P1798" s="18">
        <f t="shared" si="5993"/>
        <v>0</v>
      </c>
      <c r="Q1798" s="18">
        <f t="shared" si="5994"/>
        <v>0</v>
      </c>
      <c r="R1798" s="18">
        <f t="shared" si="5995"/>
        <v>0</v>
      </c>
      <c r="S1798" s="18"/>
      <c r="T1798" s="18">
        <f t="shared" si="5878"/>
        <v>0</v>
      </c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41">
        <f t="shared" si="5996"/>
        <v>188</v>
      </c>
      <c r="AG1798" s="41">
        <f t="shared" si="5997"/>
        <v>0</v>
      </c>
      <c r="AH1798" s="41">
        <f t="shared" si="5998"/>
        <v>0</v>
      </c>
      <c r="AI1798" s="41">
        <f t="shared" si="5999"/>
        <v>0</v>
      </c>
      <c r="AJ1798" s="41">
        <f t="shared" si="6000"/>
        <v>0</v>
      </c>
      <c r="AK1798" s="41">
        <f t="shared" si="6001"/>
        <v>0</v>
      </c>
      <c r="AL1798" s="41">
        <f t="shared" si="6002"/>
        <v>188</v>
      </c>
      <c r="AM1798" s="41">
        <f t="shared" si="6003"/>
        <v>0</v>
      </c>
      <c r="AN1798" s="41">
        <f t="shared" si="6004"/>
        <v>0</v>
      </c>
      <c r="AO1798" s="42">
        <f t="shared" si="6005"/>
        <v>78</v>
      </c>
      <c r="AP1798" s="42">
        <f t="shared" si="6006"/>
        <v>78</v>
      </c>
      <c r="AQ1798" s="42">
        <f t="shared" si="6007"/>
        <v>0</v>
      </c>
      <c r="AR1798" s="42">
        <f t="shared" si="6008"/>
        <v>0</v>
      </c>
      <c r="AS1798" s="42">
        <f t="shared" si="6009"/>
        <v>0</v>
      </c>
      <c r="AT1798" s="42">
        <f t="shared" si="6010"/>
        <v>0</v>
      </c>
      <c r="AU1798" s="42">
        <f t="shared" si="5905"/>
        <v>78</v>
      </c>
      <c r="AV1798" s="42">
        <f t="shared" si="5906"/>
        <v>-78</v>
      </c>
      <c r="AW1798" s="42"/>
      <c r="AX1798" s="42"/>
      <c r="AY1798" s="42"/>
      <c r="AZ1798" s="42"/>
      <c r="BA1798" s="43">
        <f t="shared" si="5910"/>
        <v>100</v>
      </c>
      <c r="BB1798" s="44"/>
    </row>
    <row r="1799" spans="2:54" x14ac:dyDescent="0.3">
      <c r="B1799" s="38" t="s">
        <v>578</v>
      </c>
      <c r="C1799" s="38" t="s">
        <v>42</v>
      </c>
      <c r="D1799" s="38" t="s">
        <v>44</v>
      </c>
      <c r="E1799" s="39" t="str">
        <f t="shared" si="5904"/>
        <v>0113</v>
      </c>
      <c r="F1799" s="38" t="s">
        <v>82</v>
      </c>
      <c r="G1799" s="38" t="s">
        <v>56</v>
      </c>
      <c r="H1799" s="40" t="s">
        <v>57</v>
      </c>
      <c r="I1799" s="18"/>
      <c r="J1799" s="18"/>
      <c r="K1799" s="18"/>
      <c r="L1799" s="18"/>
      <c r="M1799" s="18"/>
      <c r="N1799" s="18"/>
      <c r="O1799" s="18">
        <v>0</v>
      </c>
      <c r="P1799" s="18">
        <v>0</v>
      </c>
      <c r="Q1799" s="18">
        <v>0</v>
      </c>
      <c r="R1799" s="18">
        <v>0</v>
      </c>
      <c r="S1799" s="18"/>
      <c r="T1799" s="18">
        <f t="shared" si="5878"/>
        <v>0</v>
      </c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41">
        <v>188</v>
      </c>
      <c r="AG1799" s="41"/>
      <c r="AH1799" s="41">
        <v>0</v>
      </c>
      <c r="AI1799" s="41">
        <v>0</v>
      </c>
      <c r="AJ1799" s="41">
        <v>0</v>
      </c>
      <c r="AK1799" s="41">
        <v>0</v>
      </c>
      <c r="AL1799" s="41">
        <v>188</v>
      </c>
      <c r="AM1799" s="41">
        <v>0</v>
      </c>
      <c r="AN1799" s="41">
        <v>0</v>
      </c>
      <c r="AO1799" s="14">
        <v>78</v>
      </c>
      <c r="AP1799" s="42">
        <v>78</v>
      </c>
      <c r="AQ1799" s="42">
        <v>0</v>
      </c>
      <c r="AR1799" s="42">
        <v>0</v>
      </c>
      <c r="AS1799" s="42">
        <v>0</v>
      </c>
      <c r="AT1799" s="42">
        <v>0</v>
      </c>
      <c r="AU1799" s="42">
        <f t="shared" si="5905"/>
        <v>78</v>
      </c>
      <c r="AV1799" s="42">
        <f t="shared" si="5906"/>
        <v>-78</v>
      </c>
      <c r="AW1799" s="42"/>
      <c r="AX1799" s="42"/>
      <c r="AY1799" s="42"/>
      <c r="AZ1799" s="42"/>
      <c r="BA1799" s="43">
        <f t="shared" si="5910"/>
        <v>100</v>
      </c>
      <c r="BB1799" s="44"/>
    </row>
    <row r="1800" spans="2:54" s="21" customFormat="1" ht="31.2" x14ac:dyDescent="0.3">
      <c r="B1800" s="22" t="s">
        <v>578</v>
      </c>
      <c r="C1800" s="22" t="s">
        <v>94</v>
      </c>
      <c r="D1800" s="22"/>
      <c r="E1800" s="23" t="str">
        <f t="shared" si="5904"/>
        <v>03</v>
      </c>
      <c r="F1800" s="22"/>
      <c r="G1800" s="23"/>
      <c r="H1800" s="24" t="s">
        <v>171</v>
      </c>
      <c r="I1800" s="25">
        <f t="shared" ref="I1800:S1800" si="6011">I1801+I1810</f>
        <v>3285.8</v>
      </c>
      <c r="J1800" s="25">
        <f t="shared" si="6011"/>
        <v>3377</v>
      </c>
      <c r="K1800" s="25">
        <f t="shared" si="6011"/>
        <v>3309.1</v>
      </c>
      <c r="L1800" s="25">
        <f t="shared" si="6011"/>
        <v>0</v>
      </c>
      <c r="M1800" s="25">
        <f t="shared" si="6011"/>
        <v>0</v>
      </c>
      <c r="N1800" s="25">
        <f t="shared" si="6011"/>
        <v>0</v>
      </c>
      <c r="O1800" s="25">
        <f t="shared" si="6011"/>
        <v>0</v>
      </c>
      <c r="P1800" s="25">
        <f t="shared" si="6011"/>
        <v>0</v>
      </c>
      <c r="Q1800" s="25">
        <f t="shared" si="6011"/>
        <v>0</v>
      </c>
      <c r="R1800" s="25">
        <f t="shared" si="6011"/>
        <v>0</v>
      </c>
      <c r="S1800" s="25">
        <f t="shared" si="6011"/>
        <v>0</v>
      </c>
      <c r="T1800" s="25">
        <f t="shared" si="5878"/>
        <v>3285.8</v>
      </c>
      <c r="U1800" s="25">
        <f t="shared" si="5860"/>
        <v>3377</v>
      </c>
      <c r="V1800" s="25">
        <f t="shared" si="5861"/>
        <v>3309.1</v>
      </c>
      <c r="W1800" s="25">
        <f t="shared" ref="W1800:AT1800" si="6012">W1801+W1810</f>
        <v>0</v>
      </c>
      <c r="X1800" s="25">
        <f t="shared" si="6012"/>
        <v>0</v>
      </c>
      <c r="Y1800" s="25">
        <f t="shared" si="6012"/>
        <v>0</v>
      </c>
      <c r="Z1800" s="25">
        <f t="shared" si="6012"/>
        <v>0</v>
      </c>
      <c r="AA1800" s="25">
        <f t="shared" si="6012"/>
        <v>0</v>
      </c>
      <c r="AB1800" s="25">
        <f t="shared" si="6012"/>
        <v>0</v>
      </c>
      <c r="AC1800" s="25">
        <f t="shared" si="6012"/>
        <v>0</v>
      </c>
      <c r="AD1800" s="25">
        <f t="shared" si="6012"/>
        <v>0</v>
      </c>
      <c r="AE1800" s="25">
        <f t="shared" si="6012"/>
        <v>0</v>
      </c>
      <c r="AF1800" s="26">
        <f t="shared" si="6012"/>
        <v>2509.6760000000004</v>
      </c>
      <c r="AG1800" s="26">
        <f t="shared" si="6012"/>
        <v>0</v>
      </c>
      <c r="AH1800" s="26">
        <f t="shared" si="6012"/>
        <v>1717.1660000000002</v>
      </c>
      <c r="AI1800" s="26">
        <f t="shared" si="6012"/>
        <v>0</v>
      </c>
      <c r="AJ1800" s="26">
        <f t="shared" si="6012"/>
        <v>0</v>
      </c>
      <c r="AK1800" s="26">
        <f t="shared" si="6012"/>
        <v>0</v>
      </c>
      <c r="AL1800" s="26">
        <f t="shared" si="6012"/>
        <v>2444.2422300000003</v>
      </c>
      <c r="AM1800" s="26">
        <f t="shared" si="6012"/>
        <v>1717.1660000000002</v>
      </c>
      <c r="AN1800" s="26">
        <f t="shared" si="6012"/>
        <v>0</v>
      </c>
      <c r="AO1800" s="27">
        <f t="shared" si="6012"/>
        <v>1642.96774</v>
      </c>
      <c r="AP1800" s="27">
        <f t="shared" si="6012"/>
        <v>2509.6760000000004</v>
      </c>
      <c r="AQ1800" s="27">
        <f t="shared" si="6012"/>
        <v>0</v>
      </c>
      <c r="AR1800" s="27">
        <f t="shared" si="6012"/>
        <v>0</v>
      </c>
      <c r="AS1800" s="27">
        <f t="shared" si="6012"/>
        <v>0</v>
      </c>
      <c r="AT1800" s="27">
        <f t="shared" si="6012"/>
        <v>0</v>
      </c>
      <c r="AU1800" s="27">
        <f t="shared" si="5905"/>
        <v>2509.6760000000004</v>
      </c>
      <c r="AV1800" s="27">
        <f t="shared" si="5906"/>
        <v>776.1239999999998</v>
      </c>
      <c r="AW1800" s="27">
        <f t="shared" si="5907"/>
        <v>3285.8</v>
      </c>
      <c r="AX1800" s="27">
        <f t="shared" si="5908"/>
        <v>3377</v>
      </c>
      <c r="AY1800" s="27">
        <f t="shared" si="5909"/>
        <v>3309.1</v>
      </c>
      <c r="AZ1800" s="27">
        <f>AZ1801+AZ1810</f>
        <v>0</v>
      </c>
      <c r="BA1800" s="28">
        <f t="shared" si="5910"/>
        <v>97.392740337796596</v>
      </c>
      <c r="BB1800" s="20"/>
    </row>
    <row r="1801" spans="2:54" s="30" customFormat="1" ht="46.8" x14ac:dyDescent="0.3">
      <c r="B1801" s="31" t="s">
        <v>578</v>
      </c>
      <c r="C1801" s="31" t="s">
        <v>94</v>
      </c>
      <c r="D1801" s="31" t="s">
        <v>339</v>
      </c>
      <c r="E1801" s="29" t="str">
        <f t="shared" si="5904"/>
        <v>0310</v>
      </c>
      <c r="F1801" s="31"/>
      <c r="G1801" s="29"/>
      <c r="H1801" s="32" t="s">
        <v>500</v>
      </c>
      <c r="I1801" s="33">
        <f t="shared" ref="I1801:I1803" si="6013">I1802</f>
        <v>1739.9</v>
      </c>
      <c r="J1801" s="33">
        <f t="shared" ref="J1801:J1803" si="6014">J1802</f>
        <v>1739.9</v>
      </c>
      <c r="K1801" s="33">
        <f t="shared" ref="K1801:K1803" si="6015">K1802</f>
        <v>1672</v>
      </c>
      <c r="L1801" s="33">
        <f t="shared" ref="L1801:L1803" si="6016">L1802</f>
        <v>0</v>
      </c>
      <c r="M1801" s="33">
        <f t="shared" ref="M1801:M1803" si="6017">M1802</f>
        <v>0</v>
      </c>
      <c r="N1801" s="33">
        <f t="shared" ref="N1801:N1803" si="6018">N1802</f>
        <v>0</v>
      </c>
      <c r="O1801" s="33">
        <f t="shared" ref="O1801:O1803" si="6019">O1802</f>
        <v>0</v>
      </c>
      <c r="P1801" s="33">
        <f t="shared" ref="P1801:P1803" si="6020">P1802</f>
        <v>0</v>
      </c>
      <c r="Q1801" s="33">
        <f t="shared" ref="Q1801:Q1803" si="6021">Q1802</f>
        <v>0</v>
      </c>
      <c r="R1801" s="33">
        <f t="shared" ref="R1801:R1803" si="6022">R1802</f>
        <v>0</v>
      </c>
      <c r="S1801" s="33">
        <f t="shared" ref="S1801:S1803" si="6023">S1802</f>
        <v>0</v>
      </c>
      <c r="T1801" s="33">
        <f t="shared" si="5878"/>
        <v>1739.9</v>
      </c>
      <c r="U1801" s="33">
        <f t="shared" si="5860"/>
        <v>1739.9</v>
      </c>
      <c r="V1801" s="33">
        <f t="shared" si="5861"/>
        <v>1672</v>
      </c>
      <c r="W1801" s="33">
        <f t="shared" ref="W1801:W1803" si="6024">W1802</f>
        <v>0</v>
      </c>
      <c r="X1801" s="33">
        <f t="shared" ref="X1801:X1803" si="6025">X1802</f>
        <v>0</v>
      </c>
      <c r="Y1801" s="33">
        <f t="shared" ref="Y1801:Y1803" si="6026">Y1802</f>
        <v>0</v>
      </c>
      <c r="Z1801" s="33">
        <f t="shared" ref="Z1801:Z1803" si="6027">Z1802</f>
        <v>0</v>
      </c>
      <c r="AA1801" s="33">
        <f t="shared" ref="AA1801:AA1803" si="6028">AA1802</f>
        <v>0</v>
      </c>
      <c r="AB1801" s="33">
        <f t="shared" ref="AB1801:AB1803" si="6029">AB1802</f>
        <v>0</v>
      </c>
      <c r="AC1801" s="33">
        <f t="shared" ref="AC1801:AC1803" si="6030">AC1802</f>
        <v>0</v>
      </c>
      <c r="AD1801" s="33">
        <f t="shared" ref="AD1801:AD1803" si="6031">AD1802</f>
        <v>0</v>
      </c>
      <c r="AE1801" s="33">
        <f t="shared" ref="AE1801:AE1803" si="6032">AE1802</f>
        <v>0</v>
      </c>
      <c r="AF1801" s="34">
        <f t="shared" ref="AF1801:AF1803" si="6033">AF1802</f>
        <v>792.51</v>
      </c>
      <c r="AG1801" s="34">
        <f t="shared" ref="AG1801:AG1803" si="6034">AG1802</f>
        <v>0</v>
      </c>
      <c r="AH1801" s="34">
        <f t="shared" ref="AH1801:AH1803" si="6035">AH1802</f>
        <v>0</v>
      </c>
      <c r="AI1801" s="34">
        <f t="shared" ref="AI1801:AI1803" si="6036">AI1802</f>
        <v>0</v>
      </c>
      <c r="AJ1801" s="34">
        <f t="shared" ref="AJ1801:AJ1803" si="6037">AJ1802</f>
        <v>0</v>
      </c>
      <c r="AK1801" s="34">
        <f t="shared" ref="AK1801:AK1803" si="6038">AK1802</f>
        <v>0</v>
      </c>
      <c r="AL1801" s="34">
        <f t="shared" ref="AL1801:AL1803" si="6039">AL1802</f>
        <v>727.07623000000001</v>
      </c>
      <c r="AM1801" s="34">
        <f t="shared" ref="AM1801:AM1803" si="6040">AM1802</f>
        <v>0</v>
      </c>
      <c r="AN1801" s="34">
        <f t="shared" ref="AN1801:AN1803" si="6041">AN1802</f>
        <v>0</v>
      </c>
      <c r="AO1801" s="35">
        <f t="shared" ref="AO1801:AO1803" si="6042">AO1802</f>
        <v>531.34130000000005</v>
      </c>
      <c r="AP1801" s="36">
        <f t="shared" ref="AP1801:AP1803" si="6043">AP1802</f>
        <v>792.51</v>
      </c>
      <c r="AQ1801" s="36">
        <f t="shared" ref="AQ1801:AQ1803" si="6044">AQ1802</f>
        <v>0</v>
      </c>
      <c r="AR1801" s="36">
        <f t="shared" ref="AR1801:AR1803" si="6045">AR1802</f>
        <v>0</v>
      </c>
      <c r="AS1801" s="36">
        <f t="shared" ref="AS1801:AS1803" si="6046">AS1802</f>
        <v>0</v>
      </c>
      <c r="AT1801" s="36">
        <f t="shared" ref="AT1801:AT1803" si="6047">AT1802</f>
        <v>0</v>
      </c>
      <c r="AU1801" s="36">
        <f t="shared" si="5905"/>
        <v>792.51</v>
      </c>
      <c r="AV1801" s="36">
        <f t="shared" si="5906"/>
        <v>947.3900000000001</v>
      </c>
      <c r="AW1801" s="36">
        <f t="shared" si="5907"/>
        <v>1739.9</v>
      </c>
      <c r="AX1801" s="36">
        <f t="shared" si="5908"/>
        <v>1739.9</v>
      </c>
      <c r="AY1801" s="36">
        <f t="shared" si="5909"/>
        <v>1672</v>
      </c>
      <c r="AZ1801" s="36">
        <f t="shared" ref="AZ1801:AZ1803" si="6048">AZ1802</f>
        <v>0</v>
      </c>
      <c r="BA1801" s="37">
        <f t="shared" si="5910"/>
        <v>91.743477053917303</v>
      </c>
      <c r="BB1801" s="20"/>
    </row>
    <row r="1802" spans="2:54" x14ac:dyDescent="0.3">
      <c r="B1802" s="38" t="s">
        <v>578</v>
      </c>
      <c r="C1802" s="38" t="s">
        <v>94</v>
      </c>
      <c r="D1802" s="38" t="s">
        <v>339</v>
      </c>
      <c r="E1802" s="39" t="str">
        <f t="shared" si="5904"/>
        <v>0310</v>
      </c>
      <c r="F1802" s="38" t="s">
        <v>273</v>
      </c>
      <c r="G1802" s="39"/>
      <c r="H1802" s="40" t="s">
        <v>274</v>
      </c>
      <c r="I1802" s="18">
        <f t="shared" si="6013"/>
        <v>1739.9</v>
      </c>
      <c r="J1802" s="18">
        <f t="shared" si="6014"/>
        <v>1739.9</v>
      </c>
      <c r="K1802" s="18">
        <f t="shared" si="6015"/>
        <v>1672</v>
      </c>
      <c r="L1802" s="18">
        <f t="shared" si="6016"/>
        <v>0</v>
      </c>
      <c r="M1802" s="18">
        <f t="shared" si="6017"/>
        <v>0</v>
      </c>
      <c r="N1802" s="18">
        <f t="shared" si="6018"/>
        <v>0</v>
      </c>
      <c r="O1802" s="18">
        <f t="shared" si="6019"/>
        <v>0</v>
      </c>
      <c r="P1802" s="18">
        <f t="shared" si="6020"/>
        <v>0</v>
      </c>
      <c r="Q1802" s="18">
        <f t="shared" si="6021"/>
        <v>0</v>
      </c>
      <c r="R1802" s="18">
        <f t="shared" si="6022"/>
        <v>0</v>
      </c>
      <c r="S1802" s="18">
        <f t="shared" si="6023"/>
        <v>0</v>
      </c>
      <c r="T1802" s="18">
        <f t="shared" si="5878"/>
        <v>1739.9</v>
      </c>
      <c r="U1802" s="18">
        <f t="shared" si="5860"/>
        <v>1739.9</v>
      </c>
      <c r="V1802" s="18">
        <f t="shared" si="5861"/>
        <v>1672</v>
      </c>
      <c r="W1802" s="18">
        <f t="shared" si="6024"/>
        <v>0</v>
      </c>
      <c r="X1802" s="18">
        <f t="shared" si="6025"/>
        <v>0</v>
      </c>
      <c r="Y1802" s="18">
        <f t="shared" si="6026"/>
        <v>0</v>
      </c>
      <c r="Z1802" s="18">
        <f t="shared" si="6027"/>
        <v>0</v>
      </c>
      <c r="AA1802" s="18">
        <f t="shared" si="6028"/>
        <v>0</v>
      </c>
      <c r="AB1802" s="18">
        <f t="shared" si="6029"/>
        <v>0</v>
      </c>
      <c r="AC1802" s="18">
        <f t="shared" si="6030"/>
        <v>0</v>
      </c>
      <c r="AD1802" s="18">
        <f t="shared" si="6031"/>
        <v>0</v>
      </c>
      <c r="AE1802" s="18">
        <f t="shared" si="6032"/>
        <v>0</v>
      </c>
      <c r="AF1802" s="41">
        <f t="shared" si="6033"/>
        <v>792.51</v>
      </c>
      <c r="AG1802" s="41">
        <f t="shared" si="6034"/>
        <v>0</v>
      </c>
      <c r="AH1802" s="41">
        <f t="shared" si="6035"/>
        <v>0</v>
      </c>
      <c r="AI1802" s="41">
        <f t="shared" si="6036"/>
        <v>0</v>
      </c>
      <c r="AJ1802" s="41">
        <f t="shared" si="6037"/>
        <v>0</v>
      </c>
      <c r="AK1802" s="41">
        <f t="shared" si="6038"/>
        <v>0</v>
      </c>
      <c r="AL1802" s="41">
        <f t="shared" si="6039"/>
        <v>727.07623000000001</v>
      </c>
      <c r="AM1802" s="41">
        <f t="shared" si="6040"/>
        <v>0</v>
      </c>
      <c r="AN1802" s="41">
        <f t="shared" si="6041"/>
        <v>0</v>
      </c>
      <c r="AO1802" s="42">
        <f t="shared" si="6042"/>
        <v>531.34130000000005</v>
      </c>
      <c r="AP1802" s="42">
        <f t="shared" si="6043"/>
        <v>792.51</v>
      </c>
      <c r="AQ1802" s="42">
        <f t="shared" si="6044"/>
        <v>0</v>
      </c>
      <c r="AR1802" s="42">
        <f t="shared" si="6045"/>
        <v>0</v>
      </c>
      <c r="AS1802" s="42">
        <f t="shared" si="6046"/>
        <v>0</v>
      </c>
      <c r="AT1802" s="42">
        <f t="shared" si="6047"/>
        <v>0</v>
      </c>
      <c r="AU1802" s="42">
        <f t="shared" si="5905"/>
        <v>792.51</v>
      </c>
      <c r="AV1802" s="42">
        <f t="shared" si="5906"/>
        <v>947.3900000000001</v>
      </c>
      <c r="AW1802" s="42">
        <f t="shared" si="5907"/>
        <v>1739.9</v>
      </c>
      <c r="AX1802" s="42">
        <f t="shared" si="5908"/>
        <v>1739.9</v>
      </c>
      <c r="AY1802" s="42">
        <f t="shared" si="5909"/>
        <v>1672</v>
      </c>
      <c r="AZ1802" s="42">
        <f t="shared" si="6048"/>
        <v>0</v>
      </c>
      <c r="BA1802" s="43">
        <f t="shared" si="5910"/>
        <v>91.743477053917303</v>
      </c>
      <c r="BB1802" s="20"/>
    </row>
    <row r="1803" spans="2:54" x14ac:dyDescent="0.3">
      <c r="B1803" s="38" t="s">
        <v>578</v>
      </c>
      <c r="C1803" s="38" t="s">
        <v>94</v>
      </c>
      <c r="D1803" s="38" t="s">
        <v>339</v>
      </c>
      <c r="E1803" s="39" t="str">
        <f t="shared" si="5904"/>
        <v>0310</v>
      </c>
      <c r="F1803" s="38" t="s">
        <v>275</v>
      </c>
      <c r="G1803" s="39"/>
      <c r="H1803" s="40" t="s">
        <v>49</v>
      </c>
      <c r="I1803" s="18">
        <f t="shared" si="6013"/>
        <v>1739.9</v>
      </c>
      <c r="J1803" s="18">
        <f t="shared" si="6014"/>
        <v>1739.9</v>
      </c>
      <c r="K1803" s="18">
        <f t="shared" si="6015"/>
        <v>1672</v>
      </c>
      <c r="L1803" s="18">
        <f t="shared" si="6016"/>
        <v>0</v>
      </c>
      <c r="M1803" s="18">
        <f t="shared" si="6017"/>
        <v>0</v>
      </c>
      <c r="N1803" s="18">
        <f t="shared" si="6018"/>
        <v>0</v>
      </c>
      <c r="O1803" s="18">
        <f t="shared" si="6019"/>
        <v>0</v>
      </c>
      <c r="P1803" s="18">
        <f t="shared" si="6020"/>
        <v>0</v>
      </c>
      <c r="Q1803" s="18">
        <f t="shared" si="6021"/>
        <v>0</v>
      </c>
      <c r="R1803" s="18">
        <f t="shared" si="6022"/>
        <v>0</v>
      </c>
      <c r="S1803" s="18">
        <f t="shared" si="6023"/>
        <v>0</v>
      </c>
      <c r="T1803" s="18">
        <f t="shared" si="5878"/>
        <v>1739.9</v>
      </c>
      <c r="U1803" s="18">
        <f t="shared" si="5860"/>
        <v>1739.9</v>
      </c>
      <c r="V1803" s="18">
        <f t="shared" si="5861"/>
        <v>1672</v>
      </c>
      <c r="W1803" s="18">
        <f t="shared" si="6024"/>
        <v>0</v>
      </c>
      <c r="X1803" s="18">
        <f t="shared" si="6025"/>
        <v>0</v>
      </c>
      <c r="Y1803" s="18">
        <f t="shared" si="6026"/>
        <v>0</v>
      </c>
      <c r="Z1803" s="18">
        <f t="shared" si="6027"/>
        <v>0</v>
      </c>
      <c r="AA1803" s="18">
        <f t="shared" si="6028"/>
        <v>0</v>
      </c>
      <c r="AB1803" s="18">
        <f t="shared" si="6029"/>
        <v>0</v>
      </c>
      <c r="AC1803" s="18">
        <f t="shared" si="6030"/>
        <v>0</v>
      </c>
      <c r="AD1803" s="18">
        <f t="shared" si="6031"/>
        <v>0</v>
      </c>
      <c r="AE1803" s="18">
        <f t="shared" si="6032"/>
        <v>0</v>
      </c>
      <c r="AF1803" s="41">
        <f t="shared" si="6033"/>
        <v>792.51</v>
      </c>
      <c r="AG1803" s="41">
        <f t="shared" si="6034"/>
        <v>0</v>
      </c>
      <c r="AH1803" s="41">
        <f t="shared" si="6035"/>
        <v>0</v>
      </c>
      <c r="AI1803" s="41">
        <f t="shared" si="6036"/>
        <v>0</v>
      </c>
      <c r="AJ1803" s="41">
        <f t="shared" si="6037"/>
        <v>0</v>
      </c>
      <c r="AK1803" s="41">
        <f t="shared" si="6038"/>
        <v>0</v>
      </c>
      <c r="AL1803" s="41">
        <f t="shared" si="6039"/>
        <v>727.07623000000001</v>
      </c>
      <c r="AM1803" s="41">
        <f t="shared" si="6040"/>
        <v>0</v>
      </c>
      <c r="AN1803" s="41">
        <f t="shared" si="6041"/>
        <v>0</v>
      </c>
      <c r="AO1803" s="14">
        <f t="shared" si="6042"/>
        <v>531.34130000000005</v>
      </c>
      <c r="AP1803" s="42">
        <f t="shared" si="6043"/>
        <v>792.51</v>
      </c>
      <c r="AQ1803" s="42">
        <f t="shared" si="6044"/>
        <v>0</v>
      </c>
      <c r="AR1803" s="42">
        <f t="shared" si="6045"/>
        <v>0</v>
      </c>
      <c r="AS1803" s="42">
        <f t="shared" si="6046"/>
        <v>0</v>
      </c>
      <c r="AT1803" s="42">
        <f t="shared" si="6047"/>
        <v>0</v>
      </c>
      <c r="AU1803" s="42">
        <f t="shared" si="5905"/>
        <v>792.51</v>
      </c>
      <c r="AV1803" s="42">
        <f t="shared" si="5906"/>
        <v>947.3900000000001</v>
      </c>
      <c r="AW1803" s="42">
        <f t="shared" si="5907"/>
        <v>1739.9</v>
      </c>
      <c r="AX1803" s="42">
        <f t="shared" si="5908"/>
        <v>1739.9</v>
      </c>
      <c r="AY1803" s="42">
        <f t="shared" si="5909"/>
        <v>1672</v>
      </c>
      <c r="AZ1803" s="42">
        <f t="shared" si="6048"/>
        <v>0</v>
      </c>
      <c r="BA1803" s="43">
        <f t="shared" si="5910"/>
        <v>91.743477053917303</v>
      </c>
      <c r="BB1803" s="20"/>
    </row>
    <row r="1804" spans="2:54" ht="93.6" x14ac:dyDescent="0.3">
      <c r="B1804" s="38" t="s">
        <v>578</v>
      </c>
      <c r="C1804" s="38" t="s">
        <v>94</v>
      </c>
      <c r="D1804" s="38" t="s">
        <v>339</v>
      </c>
      <c r="E1804" s="39" t="str">
        <f t="shared" si="5904"/>
        <v>0310</v>
      </c>
      <c r="F1804" s="38" t="s">
        <v>501</v>
      </c>
      <c r="G1804" s="39"/>
      <c r="H1804" s="40" t="s">
        <v>502</v>
      </c>
      <c r="I1804" s="18">
        <f t="shared" ref="I1804:S1804" si="6049">I1805+I1807</f>
        <v>1739.9</v>
      </c>
      <c r="J1804" s="18">
        <f t="shared" si="6049"/>
        <v>1739.9</v>
      </c>
      <c r="K1804" s="18">
        <f t="shared" si="6049"/>
        <v>1672</v>
      </c>
      <c r="L1804" s="18">
        <f t="shared" si="6049"/>
        <v>0</v>
      </c>
      <c r="M1804" s="18">
        <f t="shared" si="6049"/>
        <v>0</v>
      </c>
      <c r="N1804" s="18">
        <f t="shared" si="6049"/>
        <v>0</v>
      </c>
      <c r="O1804" s="18">
        <f t="shared" si="6049"/>
        <v>0</v>
      </c>
      <c r="P1804" s="18">
        <f t="shared" si="6049"/>
        <v>0</v>
      </c>
      <c r="Q1804" s="18">
        <f t="shared" si="6049"/>
        <v>0</v>
      </c>
      <c r="R1804" s="18">
        <f t="shared" si="6049"/>
        <v>0</v>
      </c>
      <c r="S1804" s="18">
        <f t="shared" si="6049"/>
        <v>0</v>
      </c>
      <c r="T1804" s="18">
        <f t="shared" si="5878"/>
        <v>1739.9</v>
      </c>
      <c r="U1804" s="18">
        <f t="shared" si="5860"/>
        <v>1739.9</v>
      </c>
      <c r="V1804" s="18">
        <f t="shared" si="5861"/>
        <v>1672</v>
      </c>
      <c r="W1804" s="18">
        <f t="shared" ref="W1804:AT1804" si="6050">W1805+W1807</f>
        <v>0</v>
      </c>
      <c r="X1804" s="18">
        <f t="shared" si="6050"/>
        <v>0</v>
      </c>
      <c r="Y1804" s="18">
        <f t="shared" si="6050"/>
        <v>0</v>
      </c>
      <c r="Z1804" s="18">
        <f t="shared" si="6050"/>
        <v>0</v>
      </c>
      <c r="AA1804" s="18">
        <f t="shared" si="6050"/>
        <v>0</v>
      </c>
      <c r="AB1804" s="18">
        <f t="shared" si="6050"/>
        <v>0</v>
      </c>
      <c r="AC1804" s="18">
        <f t="shared" si="6050"/>
        <v>0</v>
      </c>
      <c r="AD1804" s="18">
        <f t="shared" si="6050"/>
        <v>0</v>
      </c>
      <c r="AE1804" s="18">
        <f t="shared" si="6050"/>
        <v>0</v>
      </c>
      <c r="AF1804" s="41">
        <f t="shared" si="6050"/>
        <v>792.51</v>
      </c>
      <c r="AG1804" s="41">
        <f t="shared" si="6050"/>
        <v>0</v>
      </c>
      <c r="AH1804" s="41">
        <f t="shared" si="6050"/>
        <v>0</v>
      </c>
      <c r="AI1804" s="41">
        <f t="shared" si="6050"/>
        <v>0</v>
      </c>
      <c r="AJ1804" s="41">
        <f t="shared" si="6050"/>
        <v>0</v>
      </c>
      <c r="AK1804" s="41">
        <f t="shared" si="6050"/>
        <v>0</v>
      </c>
      <c r="AL1804" s="41">
        <f t="shared" si="6050"/>
        <v>727.07623000000001</v>
      </c>
      <c r="AM1804" s="41">
        <f t="shared" si="6050"/>
        <v>0</v>
      </c>
      <c r="AN1804" s="41">
        <f t="shared" si="6050"/>
        <v>0</v>
      </c>
      <c r="AO1804" s="42">
        <f t="shared" si="6050"/>
        <v>531.34130000000005</v>
      </c>
      <c r="AP1804" s="42">
        <f t="shared" si="6050"/>
        <v>792.51</v>
      </c>
      <c r="AQ1804" s="42">
        <f t="shared" si="6050"/>
        <v>0</v>
      </c>
      <c r="AR1804" s="42">
        <f t="shared" si="6050"/>
        <v>0</v>
      </c>
      <c r="AS1804" s="42">
        <f t="shared" si="6050"/>
        <v>0</v>
      </c>
      <c r="AT1804" s="42">
        <f t="shared" si="6050"/>
        <v>0</v>
      </c>
      <c r="AU1804" s="42">
        <f t="shared" si="5905"/>
        <v>792.51</v>
      </c>
      <c r="AV1804" s="42">
        <f t="shared" si="5906"/>
        <v>947.3900000000001</v>
      </c>
      <c r="AW1804" s="42">
        <f t="shared" si="5907"/>
        <v>1739.9</v>
      </c>
      <c r="AX1804" s="42">
        <f t="shared" si="5908"/>
        <v>1739.9</v>
      </c>
      <c r="AY1804" s="42">
        <f t="shared" si="5909"/>
        <v>1672</v>
      </c>
      <c r="AZ1804" s="42">
        <f>AZ1805+AZ1807</f>
        <v>0</v>
      </c>
      <c r="BA1804" s="43">
        <f t="shared" si="5910"/>
        <v>91.743477053917303</v>
      </c>
      <c r="BB1804" s="20"/>
    </row>
    <row r="1805" spans="2:54" ht="46.8" x14ac:dyDescent="0.3">
      <c r="B1805" s="38" t="s">
        <v>578</v>
      </c>
      <c r="C1805" s="38" t="s">
        <v>94</v>
      </c>
      <c r="D1805" s="38" t="s">
        <v>339</v>
      </c>
      <c r="E1805" s="39" t="str">
        <f t="shared" si="5904"/>
        <v>0310</v>
      </c>
      <c r="F1805" s="38" t="s">
        <v>503</v>
      </c>
      <c r="G1805" s="39"/>
      <c r="H1805" s="40" t="s">
        <v>504</v>
      </c>
      <c r="I1805" s="18">
        <f t="shared" ref="I1805:S1805" si="6051">I1806</f>
        <v>33.9</v>
      </c>
      <c r="J1805" s="18">
        <f t="shared" si="6051"/>
        <v>33.9</v>
      </c>
      <c r="K1805" s="18">
        <f t="shared" si="6051"/>
        <v>33.9</v>
      </c>
      <c r="L1805" s="18">
        <f t="shared" si="6051"/>
        <v>0</v>
      </c>
      <c r="M1805" s="18">
        <f t="shared" si="6051"/>
        <v>0</v>
      </c>
      <c r="N1805" s="18">
        <f t="shared" si="6051"/>
        <v>0</v>
      </c>
      <c r="O1805" s="18">
        <f t="shared" si="6051"/>
        <v>0</v>
      </c>
      <c r="P1805" s="18">
        <f t="shared" si="6051"/>
        <v>0</v>
      </c>
      <c r="Q1805" s="18">
        <f t="shared" si="6051"/>
        <v>0</v>
      </c>
      <c r="R1805" s="18">
        <f t="shared" si="6051"/>
        <v>0</v>
      </c>
      <c r="S1805" s="18">
        <f t="shared" si="6051"/>
        <v>0</v>
      </c>
      <c r="T1805" s="18">
        <f t="shared" si="5878"/>
        <v>33.9</v>
      </c>
      <c r="U1805" s="18">
        <f t="shared" si="5860"/>
        <v>33.9</v>
      </c>
      <c r="V1805" s="18">
        <f t="shared" si="5861"/>
        <v>33.9</v>
      </c>
      <c r="W1805" s="18">
        <f t="shared" ref="W1805:AT1805" si="6052">W1806</f>
        <v>0</v>
      </c>
      <c r="X1805" s="18">
        <f t="shared" si="6052"/>
        <v>0</v>
      </c>
      <c r="Y1805" s="18">
        <f t="shared" si="6052"/>
        <v>0</v>
      </c>
      <c r="Z1805" s="18">
        <f t="shared" si="6052"/>
        <v>0</v>
      </c>
      <c r="AA1805" s="18">
        <f t="shared" si="6052"/>
        <v>0</v>
      </c>
      <c r="AB1805" s="18">
        <f t="shared" si="6052"/>
        <v>0</v>
      </c>
      <c r="AC1805" s="18">
        <f t="shared" si="6052"/>
        <v>0</v>
      </c>
      <c r="AD1805" s="18">
        <f t="shared" si="6052"/>
        <v>0</v>
      </c>
      <c r="AE1805" s="18">
        <f t="shared" si="6052"/>
        <v>0</v>
      </c>
      <c r="AF1805" s="41">
        <f t="shared" si="6052"/>
        <v>33.9</v>
      </c>
      <c r="AG1805" s="41">
        <f t="shared" si="6052"/>
        <v>0</v>
      </c>
      <c r="AH1805" s="41">
        <f t="shared" si="6052"/>
        <v>0</v>
      </c>
      <c r="AI1805" s="41">
        <f t="shared" si="6052"/>
        <v>0</v>
      </c>
      <c r="AJ1805" s="41">
        <f t="shared" si="6052"/>
        <v>0</v>
      </c>
      <c r="AK1805" s="41">
        <f t="shared" si="6052"/>
        <v>0</v>
      </c>
      <c r="AL1805" s="41">
        <f t="shared" si="6052"/>
        <v>33.9</v>
      </c>
      <c r="AM1805" s="41">
        <f t="shared" si="6052"/>
        <v>0</v>
      </c>
      <c r="AN1805" s="41">
        <f t="shared" si="6052"/>
        <v>0</v>
      </c>
      <c r="AO1805" s="14">
        <f t="shared" si="6052"/>
        <v>16.95</v>
      </c>
      <c r="AP1805" s="42">
        <f t="shared" si="6052"/>
        <v>33.9</v>
      </c>
      <c r="AQ1805" s="42">
        <f t="shared" si="6052"/>
        <v>0</v>
      </c>
      <c r="AR1805" s="42">
        <f t="shared" si="6052"/>
        <v>0</v>
      </c>
      <c r="AS1805" s="42">
        <f t="shared" si="6052"/>
        <v>0</v>
      </c>
      <c r="AT1805" s="42">
        <f t="shared" si="6052"/>
        <v>0</v>
      </c>
      <c r="AU1805" s="42">
        <f t="shared" si="5905"/>
        <v>33.9</v>
      </c>
      <c r="AV1805" s="42">
        <f t="shared" si="5906"/>
        <v>0</v>
      </c>
      <c r="AW1805" s="42">
        <f t="shared" si="5907"/>
        <v>33.9</v>
      </c>
      <c r="AX1805" s="42">
        <f t="shared" si="5908"/>
        <v>33.9</v>
      </c>
      <c r="AY1805" s="42">
        <f t="shared" si="5909"/>
        <v>33.9</v>
      </c>
      <c r="AZ1805" s="42">
        <f>AZ1806</f>
        <v>0</v>
      </c>
      <c r="BA1805" s="43">
        <f t="shared" si="5910"/>
        <v>100</v>
      </c>
      <c r="BB1805" s="20"/>
    </row>
    <row r="1806" spans="2:54" ht="31.2" x14ac:dyDescent="0.3">
      <c r="B1806" s="38" t="s">
        <v>578</v>
      </c>
      <c r="C1806" s="38" t="s">
        <v>94</v>
      </c>
      <c r="D1806" s="38" t="s">
        <v>339</v>
      </c>
      <c r="E1806" s="39" t="str">
        <f t="shared" si="5904"/>
        <v>0310</v>
      </c>
      <c r="F1806" s="38" t="s">
        <v>503</v>
      </c>
      <c r="G1806" s="38" t="s">
        <v>54</v>
      </c>
      <c r="H1806" s="40" t="s">
        <v>55</v>
      </c>
      <c r="I1806" s="18">
        <v>33.9</v>
      </c>
      <c r="J1806" s="18">
        <v>33.9</v>
      </c>
      <c r="K1806" s="18">
        <v>33.9</v>
      </c>
      <c r="L1806" s="18"/>
      <c r="M1806" s="18"/>
      <c r="N1806" s="18"/>
      <c r="O1806" s="18">
        <v>0</v>
      </c>
      <c r="P1806" s="18">
        <v>0</v>
      </c>
      <c r="Q1806" s="18">
        <v>0</v>
      </c>
      <c r="R1806" s="18">
        <v>0</v>
      </c>
      <c r="S1806" s="18"/>
      <c r="T1806" s="18">
        <f t="shared" si="5878"/>
        <v>33.9</v>
      </c>
      <c r="U1806" s="18">
        <f t="shared" si="5860"/>
        <v>33.9</v>
      </c>
      <c r="V1806" s="18">
        <f t="shared" si="5861"/>
        <v>33.9</v>
      </c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41">
        <v>33.9</v>
      </c>
      <c r="AG1806" s="41"/>
      <c r="AH1806" s="41">
        <v>0</v>
      </c>
      <c r="AI1806" s="41">
        <v>0</v>
      </c>
      <c r="AJ1806" s="41">
        <v>0</v>
      </c>
      <c r="AK1806" s="41">
        <v>0</v>
      </c>
      <c r="AL1806" s="41">
        <v>33.9</v>
      </c>
      <c r="AM1806" s="41">
        <v>0</v>
      </c>
      <c r="AN1806" s="41">
        <v>0</v>
      </c>
      <c r="AO1806" s="42">
        <v>16.95</v>
      </c>
      <c r="AP1806" s="42">
        <v>33.9</v>
      </c>
      <c r="AQ1806" s="42">
        <v>0</v>
      </c>
      <c r="AR1806" s="42">
        <v>0</v>
      </c>
      <c r="AS1806" s="42">
        <v>0</v>
      </c>
      <c r="AT1806" s="42">
        <v>0</v>
      </c>
      <c r="AU1806" s="42">
        <f t="shared" si="5905"/>
        <v>33.9</v>
      </c>
      <c r="AV1806" s="42">
        <f t="shared" si="5906"/>
        <v>0</v>
      </c>
      <c r="AW1806" s="42">
        <f t="shared" si="5907"/>
        <v>33.9</v>
      </c>
      <c r="AX1806" s="42">
        <f t="shared" si="5908"/>
        <v>33.9</v>
      </c>
      <c r="AY1806" s="42">
        <f t="shared" si="5909"/>
        <v>33.9</v>
      </c>
      <c r="AZ1806" s="42"/>
      <c r="BA1806" s="43">
        <f t="shared" si="5910"/>
        <v>100</v>
      </c>
      <c r="BB1806" s="44"/>
    </row>
    <row r="1807" spans="2:54" ht="31.2" x14ac:dyDescent="0.3">
      <c r="B1807" s="38" t="s">
        <v>578</v>
      </c>
      <c r="C1807" s="38" t="s">
        <v>94</v>
      </c>
      <c r="D1807" s="38" t="s">
        <v>339</v>
      </c>
      <c r="E1807" s="39" t="str">
        <f t="shared" si="5904"/>
        <v>0310</v>
      </c>
      <c r="F1807" s="38" t="s">
        <v>505</v>
      </c>
      <c r="G1807" s="39"/>
      <c r="H1807" s="40" t="s">
        <v>506</v>
      </c>
      <c r="I1807" s="18">
        <f t="shared" ref="I1807:S1807" si="6053">I1808+I1809</f>
        <v>1706</v>
      </c>
      <c r="J1807" s="18">
        <f t="shared" si="6053"/>
        <v>1706</v>
      </c>
      <c r="K1807" s="18">
        <f t="shared" si="6053"/>
        <v>1638.1</v>
      </c>
      <c r="L1807" s="18">
        <f t="shared" si="6053"/>
        <v>0</v>
      </c>
      <c r="M1807" s="18">
        <f t="shared" si="6053"/>
        <v>0</v>
      </c>
      <c r="N1807" s="18">
        <f t="shared" si="6053"/>
        <v>0</v>
      </c>
      <c r="O1807" s="18">
        <f t="shared" si="6053"/>
        <v>0</v>
      </c>
      <c r="P1807" s="18">
        <f t="shared" si="6053"/>
        <v>0</v>
      </c>
      <c r="Q1807" s="18">
        <f t="shared" si="6053"/>
        <v>0</v>
      </c>
      <c r="R1807" s="18">
        <f t="shared" si="6053"/>
        <v>0</v>
      </c>
      <c r="S1807" s="18">
        <f t="shared" si="6053"/>
        <v>0</v>
      </c>
      <c r="T1807" s="18">
        <f t="shared" si="5878"/>
        <v>1706</v>
      </c>
      <c r="U1807" s="18">
        <f t="shared" si="5860"/>
        <v>1706</v>
      </c>
      <c r="V1807" s="18">
        <f t="shared" si="5861"/>
        <v>1638.1</v>
      </c>
      <c r="W1807" s="18">
        <f t="shared" ref="W1807:AT1807" si="6054">W1808+W1809</f>
        <v>0</v>
      </c>
      <c r="X1807" s="18">
        <f t="shared" si="6054"/>
        <v>0</v>
      </c>
      <c r="Y1807" s="18">
        <f t="shared" si="6054"/>
        <v>0</v>
      </c>
      <c r="Z1807" s="18">
        <f t="shared" si="6054"/>
        <v>0</v>
      </c>
      <c r="AA1807" s="18">
        <f t="shared" si="6054"/>
        <v>0</v>
      </c>
      <c r="AB1807" s="18">
        <f t="shared" si="6054"/>
        <v>0</v>
      </c>
      <c r="AC1807" s="18">
        <f t="shared" si="6054"/>
        <v>0</v>
      </c>
      <c r="AD1807" s="18">
        <f t="shared" si="6054"/>
        <v>0</v>
      </c>
      <c r="AE1807" s="18">
        <f t="shared" si="6054"/>
        <v>0</v>
      </c>
      <c r="AF1807" s="41">
        <f t="shared" si="6054"/>
        <v>758.61</v>
      </c>
      <c r="AG1807" s="41">
        <f t="shared" si="6054"/>
        <v>0</v>
      </c>
      <c r="AH1807" s="41">
        <f t="shared" si="6054"/>
        <v>0</v>
      </c>
      <c r="AI1807" s="41">
        <f t="shared" si="6054"/>
        <v>0</v>
      </c>
      <c r="AJ1807" s="41">
        <f t="shared" si="6054"/>
        <v>0</v>
      </c>
      <c r="AK1807" s="41">
        <f t="shared" si="6054"/>
        <v>0</v>
      </c>
      <c r="AL1807" s="41">
        <f t="shared" si="6054"/>
        <v>693.17623000000003</v>
      </c>
      <c r="AM1807" s="41">
        <f t="shared" si="6054"/>
        <v>0</v>
      </c>
      <c r="AN1807" s="41">
        <f t="shared" si="6054"/>
        <v>0</v>
      </c>
      <c r="AO1807" s="14">
        <f t="shared" si="6054"/>
        <v>514.3913</v>
      </c>
      <c r="AP1807" s="42">
        <f t="shared" si="6054"/>
        <v>758.61</v>
      </c>
      <c r="AQ1807" s="42">
        <f t="shared" si="6054"/>
        <v>0</v>
      </c>
      <c r="AR1807" s="42">
        <f t="shared" si="6054"/>
        <v>0</v>
      </c>
      <c r="AS1807" s="42">
        <f t="shared" si="6054"/>
        <v>0</v>
      </c>
      <c r="AT1807" s="42">
        <f t="shared" si="6054"/>
        <v>0</v>
      </c>
      <c r="AU1807" s="42">
        <f t="shared" si="5905"/>
        <v>758.61</v>
      </c>
      <c r="AV1807" s="42">
        <f t="shared" si="5906"/>
        <v>947.39</v>
      </c>
      <c r="AW1807" s="42">
        <f t="shared" si="5907"/>
        <v>1706</v>
      </c>
      <c r="AX1807" s="42">
        <f t="shared" si="5908"/>
        <v>1706</v>
      </c>
      <c r="AY1807" s="42">
        <f t="shared" si="5909"/>
        <v>1638.1</v>
      </c>
      <c r="AZ1807" s="42">
        <f>AZ1808+AZ1809</f>
        <v>0</v>
      </c>
      <c r="BA1807" s="43">
        <f t="shared" si="5910"/>
        <v>91.374517868206325</v>
      </c>
      <c r="BB1807" s="20"/>
    </row>
    <row r="1808" spans="2:54" ht="31.2" x14ac:dyDescent="0.3">
      <c r="B1808" s="38" t="s">
        <v>578</v>
      </c>
      <c r="C1808" s="38" t="s">
        <v>94</v>
      </c>
      <c r="D1808" s="38" t="s">
        <v>339</v>
      </c>
      <c r="E1808" s="39" t="str">
        <f t="shared" si="5904"/>
        <v>0310</v>
      </c>
      <c r="F1808" s="38" t="s">
        <v>505</v>
      </c>
      <c r="G1808" s="38" t="s">
        <v>54</v>
      </c>
      <c r="H1808" s="40" t="s">
        <v>55</v>
      </c>
      <c r="I1808" s="18">
        <v>1373</v>
      </c>
      <c r="J1808" s="18">
        <v>1373</v>
      </c>
      <c r="K1808" s="18">
        <v>1305.0999999999999</v>
      </c>
      <c r="L1808" s="18"/>
      <c r="M1808" s="18"/>
      <c r="N1808" s="18"/>
      <c r="O1808" s="18">
        <v>0</v>
      </c>
      <c r="P1808" s="18">
        <v>0</v>
      </c>
      <c r="Q1808" s="18">
        <v>0</v>
      </c>
      <c r="R1808" s="18">
        <v>0</v>
      </c>
      <c r="S1808" s="18"/>
      <c r="T1808" s="18">
        <f t="shared" si="5878"/>
        <v>1373</v>
      </c>
      <c r="U1808" s="18">
        <f t="shared" si="5860"/>
        <v>1373</v>
      </c>
      <c r="V1808" s="18">
        <f t="shared" si="5861"/>
        <v>1305.0999999999999</v>
      </c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41">
        <v>425.61</v>
      </c>
      <c r="AG1808" s="41"/>
      <c r="AH1808" s="41">
        <v>0</v>
      </c>
      <c r="AI1808" s="41">
        <v>0</v>
      </c>
      <c r="AJ1808" s="41">
        <v>0</v>
      </c>
      <c r="AK1808" s="41">
        <v>0</v>
      </c>
      <c r="AL1808" s="41">
        <v>425.60923000000003</v>
      </c>
      <c r="AM1808" s="41">
        <v>0</v>
      </c>
      <c r="AN1808" s="41">
        <v>0</v>
      </c>
      <c r="AO1808" s="42">
        <v>319.64530000000002</v>
      </c>
      <c r="AP1808" s="42">
        <v>425.61</v>
      </c>
      <c r="AQ1808" s="42">
        <v>0</v>
      </c>
      <c r="AR1808" s="42">
        <v>0</v>
      </c>
      <c r="AS1808" s="42">
        <v>0</v>
      </c>
      <c r="AT1808" s="42">
        <v>0</v>
      </c>
      <c r="AU1808" s="42">
        <f t="shared" si="5905"/>
        <v>425.61</v>
      </c>
      <c r="AV1808" s="42">
        <f t="shared" si="5906"/>
        <v>947.39</v>
      </c>
      <c r="AW1808" s="42">
        <f t="shared" si="5907"/>
        <v>1373</v>
      </c>
      <c r="AX1808" s="42">
        <f t="shared" si="5908"/>
        <v>1373</v>
      </c>
      <c r="AY1808" s="42">
        <f t="shared" si="5909"/>
        <v>1305.0999999999999</v>
      </c>
      <c r="AZ1808" s="42"/>
      <c r="BA1808" s="43">
        <f t="shared" si="5910"/>
        <v>99.999819083198233</v>
      </c>
      <c r="BB1808" s="44"/>
    </row>
    <row r="1809" spans="2:54" x14ac:dyDescent="0.3">
      <c r="B1809" s="38" t="s">
        <v>578</v>
      </c>
      <c r="C1809" s="38" t="s">
        <v>94</v>
      </c>
      <c r="D1809" s="38" t="s">
        <v>339</v>
      </c>
      <c r="E1809" s="39" t="str">
        <f t="shared" si="5904"/>
        <v>0310</v>
      </c>
      <c r="F1809" s="38" t="s">
        <v>505</v>
      </c>
      <c r="G1809" s="38" t="s">
        <v>56</v>
      </c>
      <c r="H1809" s="40" t="s">
        <v>57</v>
      </c>
      <c r="I1809" s="18">
        <v>333</v>
      </c>
      <c r="J1809" s="18">
        <v>333</v>
      </c>
      <c r="K1809" s="18">
        <v>333</v>
      </c>
      <c r="L1809" s="18"/>
      <c r="M1809" s="18"/>
      <c r="N1809" s="18"/>
      <c r="O1809" s="18">
        <v>0</v>
      </c>
      <c r="P1809" s="18">
        <v>0</v>
      </c>
      <c r="Q1809" s="18">
        <v>0</v>
      </c>
      <c r="R1809" s="18">
        <v>0</v>
      </c>
      <c r="S1809" s="18"/>
      <c r="T1809" s="18">
        <f t="shared" si="5878"/>
        <v>333</v>
      </c>
      <c r="U1809" s="18">
        <f t="shared" si="5860"/>
        <v>333</v>
      </c>
      <c r="V1809" s="18">
        <f t="shared" si="5861"/>
        <v>333</v>
      </c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41">
        <v>333</v>
      </c>
      <c r="AG1809" s="41"/>
      <c r="AH1809" s="41">
        <v>0</v>
      </c>
      <c r="AI1809" s="41">
        <v>0</v>
      </c>
      <c r="AJ1809" s="41">
        <v>0</v>
      </c>
      <c r="AK1809" s="41">
        <v>0</v>
      </c>
      <c r="AL1809" s="41">
        <v>267.56700000000001</v>
      </c>
      <c r="AM1809" s="41">
        <v>0</v>
      </c>
      <c r="AN1809" s="41">
        <v>0</v>
      </c>
      <c r="AO1809" s="14">
        <v>194.74600000000001</v>
      </c>
      <c r="AP1809" s="42">
        <v>333</v>
      </c>
      <c r="AQ1809" s="42">
        <v>0</v>
      </c>
      <c r="AR1809" s="42">
        <v>0</v>
      </c>
      <c r="AS1809" s="42">
        <v>0</v>
      </c>
      <c r="AT1809" s="42">
        <v>0</v>
      </c>
      <c r="AU1809" s="42">
        <f t="shared" si="5905"/>
        <v>333</v>
      </c>
      <c r="AV1809" s="42">
        <f t="shared" si="5906"/>
        <v>0</v>
      </c>
      <c r="AW1809" s="42">
        <f t="shared" si="5907"/>
        <v>333</v>
      </c>
      <c r="AX1809" s="42">
        <f t="shared" si="5908"/>
        <v>333</v>
      </c>
      <c r="AY1809" s="42">
        <f t="shared" si="5909"/>
        <v>333</v>
      </c>
      <c r="AZ1809" s="42"/>
      <c r="BA1809" s="43">
        <f t="shared" si="5910"/>
        <v>80.350450450450452</v>
      </c>
      <c r="BB1809" s="44"/>
    </row>
    <row r="1810" spans="2:54" s="30" customFormat="1" ht="31.2" x14ac:dyDescent="0.3">
      <c r="B1810" s="31" t="s">
        <v>578</v>
      </c>
      <c r="C1810" s="31" t="s">
        <v>94</v>
      </c>
      <c r="D1810" s="31" t="s">
        <v>172</v>
      </c>
      <c r="E1810" s="29" t="str">
        <f t="shared" si="5904"/>
        <v>0314</v>
      </c>
      <c r="F1810" s="31"/>
      <c r="G1810" s="29"/>
      <c r="H1810" s="32" t="s">
        <v>173</v>
      </c>
      <c r="I1810" s="33">
        <f t="shared" ref="I1810:I1811" si="6055">I1811</f>
        <v>1545.9</v>
      </c>
      <c r="J1810" s="33">
        <f t="shared" ref="J1810:J1811" si="6056">J1811</f>
        <v>1637.1</v>
      </c>
      <c r="K1810" s="33">
        <f t="shared" ref="K1810:K1811" si="6057">K1811</f>
        <v>1637.1</v>
      </c>
      <c r="L1810" s="33">
        <f t="shared" ref="L1810:L1811" si="6058">L1811</f>
        <v>0</v>
      </c>
      <c r="M1810" s="33">
        <f t="shared" ref="M1810:M1811" si="6059">M1811</f>
        <v>0</v>
      </c>
      <c r="N1810" s="33">
        <f t="shared" ref="N1810:N1811" si="6060">N1811</f>
        <v>0</v>
      </c>
      <c r="O1810" s="33">
        <f t="shared" ref="O1810:O1811" si="6061">O1811</f>
        <v>0</v>
      </c>
      <c r="P1810" s="33">
        <f t="shared" ref="P1810:P1811" si="6062">P1811</f>
        <v>0</v>
      </c>
      <c r="Q1810" s="33">
        <f t="shared" ref="Q1810:Q1811" si="6063">Q1811</f>
        <v>0</v>
      </c>
      <c r="R1810" s="33">
        <f t="shared" ref="R1810:R1811" si="6064">R1811</f>
        <v>0</v>
      </c>
      <c r="S1810" s="33">
        <f t="shared" ref="S1810:S1811" si="6065">S1811</f>
        <v>0</v>
      </c>
      <c r="T1810" s="33">
        <f t="shared" si="5878"/>
        <v>1545.9</v>
      </c>
      <c r="U1810" s="33">
        <f t="shared" si="5860"/>
        <v>1637.1</v>
      </c>
      <c r="V1810" s="33">
        <f t="shared" si="5861"/>
        <v>1637.1</v>
      </c>
      <c r="W1810" s="33">
        <f t="shared" ref="W1810:W1811" si="6066">W1811</f>
        <v>0</v>
      </c>
      <c r="X1810" s="33">
        <f t="shared" ref="X1810:X1811" si="6067">X1811</f>
        <v>0</v>
      </c>
      <c r="Y1810" s="33">
        <f t="shared" ref="Y1810:Y1811" si="6068">Y1811</f>
        <v>0</v>
      </c>
      <c r="Z1810" s="33">
        <f t="shared" ref="Z1810:Z1811" si="6069">Z1811</f>
        <v>0</v>
      </c>
      <c r="AA1810" s="33">
        <f t="shared" ref="AA1810:AA1811" si="6070">AA1811</f>
        <v>0</v>
      </c>
      <c r="AB1810" s="33">
        <f t="shared" ref="AB1810:AB1811" si="6071">AB1811</f>
        <v>0</v>
      </c>
      <c r="AC1810" s="33">
        <f t="shared" ref="AC1810:AC1811" si="6072">AC1811</f>
        <v>0</v>
      </c>
      <c r="AD1810" s="33">
        <f t="shared" ref="AD1810:AD1811" si="6073">AD1811</f>
        <v>0</v>
      </c>
      <c r="AE1810" s="33">
        <f t="shared" ref="AE1810:AE1811" si="6074">AE1811</f>
        <v>0</v>
      </c>
      <c r="AF1810" s="34">
        <f t="shared" ref="AF1810:AF1811" si="6075">AF1811</f>
        <v>1717.1660000000002</v>
      </c>
      <c r="AG1810" s="34">
        <f t="shared" ref="AG1810:AG1811" si="6076">AG1811</f>
        <v>0</v>
      </c>
      <c r="AH1810" s="34">
        <f t="shared" ref="AH1810:AH1811" si="6077">AH1811</f>
        <v>1717.1660000000002</v>
      </c>
      <c r="AI1810" s="34">
        <f t="shared" ref="AI1810:AI1811" si="6078">AI1811</f>
        <v>0</v>
      </c>
      <c r="AJ1810" s="34">
        <f t="shared" ref="AJ1810:AJ1811" si="6079">AJ1811</f>
        <v>0</v>
      </c>
      <c r="AK1810" s="34">
        <f t="shared" ref="AK1810:AK1811" si="6080">AK1811</f>
        <v>0</v>
      </c>
      <c r="AL1810" s="34">
        <f t="shared" ref="AL1810:AL1811" si="6081">AL1811</f>
        <v>1717.1660000000002</v>
      </c>
      <c r="AM1810" s="34">
        <f t="shared" ref="AM1810:AM1811" si="6082">AM1811</f>
        <v>1717.1660000000002</v>
      </c>
      <c r="AN1810" s="34">
        <f t="shared" ref="AN1810:AN1811" si="6083">AN1811</f>
        <v>0</v>
      </c>
      <c r="AO1810" s="36">
        <f t="shared" ref="AO1810:AO1811" si="6084">AO1811</f>
        <v>1111.62644</v>
      </c>
      <c r="AP1810" s="36">
        <f t="shared" ref="AP1810:AP1811" si="6085">AP1811</f>
        <v>1717.1660000000002</v>
      </c>
      <c r="AQ1810" s="36">
        <f t="shared" ref="AQ1810:AQ1811" si="6086">AQ1811</f>
        <v>0</v>
      </c>
      <c r="AR1810" s="36">
        <f t="shared" ref="AR1810:AR1811" si="6087">AR1811</f>
        <v>0</v>
      </c>
      <c r="AS1810" s="36">
        <f t="shared" ref="AS1810:AS1811" si="6088">AS1811</f>
        <v>0</v>
      </c>
      <c r="AT1810" s="36">
        <f t="shared" ref="AT1810:AT1811" si="6089">AT1811</f>
        <v>0</v>
      </c>
      <c r="AU1810" s="36">
        <f t="shared" si="5905"/>
        <v>1717.1660000000002</v>
      </c>
      <c r="AV1810" s="36">
        <f t="shared" si="5906"/>
        <v>-171.26600000000008</v>
      </c>
      <c r="AW1810" s="36">
        <f t="shared" si="5907"/>
        <v>1545.9</v>
      </c>
      <c r="AX1810" s="36">
        <f t="shared" si="5908"/>
        <v>1637.1</v>
      </c>
      <c r="AY1810" s="36">
        <f t="shared" si="5909"/>
        <v>1637.1</v>
      </c>
      <c r="AZ1810" s="36">
        <f t="shared" ref="AZ1810:AZ1811" si="6090">AZ1811</f>
        <v>0</v>
      </c>
      <c r="BA1810" s="37">
        <f t="shared" si="5910"/>
        <v>100</v>
      </c>
      <c r="BB1810" s="20"/>
    </row>
    <row r="1811" spans="2:54" ht="31.2" x14ac:dyDescent="0.3">
      <c r="B1811" s="38" t="s">
        <v>578</v>
      </c>
      <c r="C1811" s="38" t="s">
        <v>94</v>
      </c>
      <c r="D1811" s="38" t="s">
        <v>172</v>
      </c>
      <c r="E1811" s="39" t="str">
        <f t="shared" si="5904"/>
        <v>0314</v>
      </c>
      <c r="F1811" s="38" t="s">
        <v>72</v>
      </c>
      <c r="G1811" s="39"/>
      <c r="H1811" s="40" t="s">
        <v>73</v>
      </c>
      <c r="I1811" s="18">
        <f t="shared" si="6055"/>
        <v>1545.9</v>
      </c>
      <c r="J1811" s="18">
        <f t="shared" si="6056"/>
        <v>1637.1</v>
      </c>
      <c r="K1811" s="18">
        <f t="shared" si="6057"/>
        <v>1637.1</v>
      </c>
      <c r="L1811" s="18">
        <f t="shared" si="6058"/>
        <v>0</v>
      </c>
      <c r="M1811" s="18">
        <f t="shared" si="6059"/>
        <v>0</v>
      </c>
      <c r="N1811" s="18">
        <f t="shared" si="6060"/>
        <v>0</v>
      </c>
      <c r="O1811" s="18">
        <f t="shared" si="6061"/>
        <v>0</v>
      </c>
      <c r="P1811" s="18">
        <f t="shared" si="6062"/>
        <v>0</v>
      </c>
      <c r="Q1811" s="18">
        <f t="shared" si="6063"/>
        <v>0</v>
      </c>
      <c r="R1811" s="18">
        <f t="shared" si="6064"/>
        <v>0</v>
      </c>
      <c r="S1811" s="18">
        <f t="shared" si="6065"/>
        <v>0</v>
      </c>
      <c r="T1811" s="18">
        <f t="shared" si="5878"/>
        <v>1545.9</v>
      </c>
      <c r="U1811" s="18">
        <f t="shared" si="5860"/>
        <v>1637.1</v>
      </c>
      <c r="V1811" s="18">
        <f t="shared" si="5861"/>
        <v>1637.1</v>
      </c>
      <c r="W1811" s="18">
        <f t="shared" si="6066"/>
        <v>0</v>
      </c>
      <c r="X1811" s="18">
        <f t="shared" si="6067"/>
        <v>0</v>
      </c>
      <c r="Y1811" s="18">
        <f t="shared" si="6068"/>
        <v>0</v>
      </c>
      <c r="Z1811" s="18">
        <f t="shared" si="6069"/>
        <v>0</v>
      </c>
      <c r="AA1811" s="18">
        <f t="shared" si="6070"/>
        <v>0</v>
      </c>
      <c r="AB1811" s="18">
        <f t="shared" si="6071"/>
        <v>0</v>
      </c>
      <c r="AC1811" s="18">
        <f t="shared" si="6072"/>
        <v>0</v>
      </c>
      <c r="AD1811" s="18">
        <f t="shared" si="6073"/>
        <v>0</v>
      </c>
      <c r="AE1811" s="18">
        <f t="shared" si="6074"/>
        <v>0</v>
      </c>
      <c r="AF1811" s="41">
        <f t="shared" si="6075"/>
        <v>1717.1660000000002</v>
      </c>
      <c r="AG1811" s="41">
        <f t="shared" si="6076"/>
        <v>0</v>
      </c>
      <c r="AH1811" s="41">
        <f t="shared" si="6077"/>
        <v>1717.1660000000002</v>
      </c>
      <c r="AI1811" s="41">
        <f t="shared" si="6078"/>
        <v>0</v>
      </c>
      <c r="AJ1811" s="41">
        <f t="shared" si="6079"/>
        <v>0</v>
      </c>
      <c r="AK1811" s="41">
        <f t="shared" si="6080"/>
        <v>0</v>
      </c>
      <c r="AL1811" s="41">
        <f t="shared" si="6081"/>
        <v>1717.1660000000002</v>
      </c>
      <c r="AM1811" s="41">
        <f t="shared" si="6082"/>
        <v>1717.1660000000002</v>
      </c>
      <c r="AN1811" s="41">
        <f t="shared" si="6083"/>
        <v>0</v>
      </c>
      <c r="AO1811" s="14">
        <f t="shared" si="6084"/>
        <v>1111.62644</v>
      </c>
      <c r="AP1811" s="42">
        <f t="shared" si="6085"/>
        <v>1717.1660000000002</v>
      </c>
      <c r="AQ1811" s="42">
        <f t="shared" si="6086"/>
        <v>0</v>
      </c>
      <c r="AR1811" s="42">
        <f t="shared" si="6087"/>
        <v>0</v>
      </c>
      <c r="AS1811" s="42">
        <f t="shared" si="6088"/>
        <v>0</v>
      </c>
      <c r="AT1811" s="42">
        <f t="shared" si="6089"/>
        <v>0</v>
      </c>
      <c r="AU1811" s="42">
        <f t="shared" si="5905"/>
        <v>1717.1660000000002</v>
      </c>
      <c r="AV1811" s="42">
        <f t="shared" si="5906"/>
        <v>-171.26600000000008</v>
      </c>
      <c r="AW1811" s="42">
        <f t="shared" si="5907"/>
        <v>1545.9</v>
      </c>
      <c r="AX1811" s="42">
        <f t="shared" si="5908"/>
        <v>1637.1</v>
      </c>
      <c r="AY1811" s="42">
        <f t="shared" si="5909"/>
        <v>1637.1</v>
      </c>
      <c r="AZ1811" s="42">
        <f t="shared" si="6090"/>
        <v>0</v>
      </c>
      <c r="BA1811" s="43">
        <f t="shared" si="5910"/>
        <v>100</v>
      </c>
      <c r="BB1811" s="20"/>
    </row>
    <row r="1812" spans="2:54" x14ac:dyDescent="0.3">
      <c r="B1812" s="38" t="s">
        <v>578</v>
      </c>
      <c r="C1812" s="38" t="s">
        <v>94</v>
      </c>
      <c r="D1812" s="38" t="s">
        <v>172</v>
      </c>
      <c r="E1812" s="39" t="str">
        <f t="shared" si="5904"/>
        <v>0314</v>
      </c>
      <c r="F1812" s="38" t="s">
        <v>74</v>
      </c>
      <c r="G1812" s="39"/>
      <c r="H1812" s="40" t="s">
        <v>75</v>
      </c>
      <c r="I1812" s="18">
        <f t="shared" ref="I1812:S1812" si="6091">I1813+I1815</f>
        <v>1545.9</v>
      </c>
      <c r="J1812" s="18">
        <f t="shared" si="6091"/>
        <v>1637.1</v>
      </c>
      <c r="K1812" s="18">
        <f t="shared" si="6091"/>
        <v>1637.1</v>
      </c>
      <c r="L1812" s="18">
        <f t="shared" si="6091"/>
        <v>0</v>
      </c>
      <c r="M1812" s="18">
        <f t="shared" si="6091"/>
        <v>0</v>
      </c>
      <c r="N1812" s="18">
        <f t="shared" si="6091"/>
        <v>0</v>
      </c>
      <c r="O1812" s="18">
        <f t="shared" si="6091"/>
        <v>0</v>
      </c>
      <c r="P1812" s="18">
        <f t="shared" si="6091"/>
        <v>0</v>
      </c>
      <c r="Q1812" s="18">
        <f t="shared" si="6091"/>
        <v>0</v>
      </c>
      <c r="R1812" s="18">
        <f t="shared" si="6091"/>
        <v>0</v>
      </c>
      <c r="S1812" s="18">
        <f t="shared" si="6091"/>
        <v>0</v>
      </c>
      <c r="T1812" s="18">
        <f t="shared" si="5878"/>
        <v>1545.9</v>
      </c>
      <c r="U1812" s="18">
        <f t="shared" si="5860"/>
        <v>1637.1</v>
      </c>
      <c r="V1812" s="18">
        <f t="shared" si="5861"/>
        <v>1637.1</v>
      </c>
      <c r="W1812" s="18">
        <f t="shared" ref="W1812:AT1812" si="6092">W1813+W1815</f>
        <v>0</v>
      </c>
      <c r="X1812" s="18">
        <f t="shared" si="6092"/>
        <v>0</v>
      </c>
      <c r="Y1812" s="18">
        <f t="shared" si="6092"/>
        <v>0</v>
      </c>
      <c r="Z1812" s="18">
        <f t="shared" si="6092"/>
        <v>0</v>
      </c>
      <c r="AA1812" s="18">
        <f t="shared" si="6092"/>
        <v>0</v>
      </c>
      <c r="AB1812" s="18">
        <f t="shared" si="6092"/>
        <v>0</v>
      </c>
      <c r="AC1812" s="18">
        <f t="shared" si="6092"/>
        <v>0</v>
      </c>
      <c r="AD1812" s="18">
        <f t="shared" si="6092"/>
        <v>0</v>
      </c>
      <c r="AE1812" s="18">
        <f t="shared" si="6092"/>
        <v>0</v>
      </c>
      <c r="AF1812" s="41">
        <f t="shared" si="6092"/>
        <v>1717.1660000000002</v>
      </c>
      <c r="AG1812" s="41">
        <f t="shared" si="6092"/>
        <v>0</v>
      </c>
      <c r="AH1812" s="41">
        <f t="shared" si="6092"/>
        <v>1717.1660000000002</v>
      </c>
      <c r="AI1812" s="41">
        <f t="shared" si="6092"/>
        <v>0</v>
      </c>
      <c r="AJ1812" s="41">
        <f t="shared" si="6092"/>
        <v>0</v>
      </c>
      <c r="AK1812" s="41">
        <f t="shared" si="6092"/>
        <v>0</v>
      </c>
      <c r="AL1812" s="41">
        <f t="shared" si="6092"/>
        <v>1717.1660000000002</v>
      </c>
      <c r="AM1812" s="41">
        <f t="shared" si="6092"/>
        <v>1717.1660000000002</v>
      </c>
      <c r="AN1812" s="41">
        <f t="shared" si="6092"/>
        <v>0</v>
      </c>
      <c r="AO1812" s="42">
        <f t="shared" si="6092"/>
        <v>1111.62644</v>
      </c>
      <c r="AP1812" s="42">
        <f t="shared" si="6092"/>
        <v>1717.1660000000002</v>
      </c>
      <c r="AQ1812" s="42">
        <f t="shared" si="6092"/>
        <v>0</v>
      </c>
      <c r="AR1812" s="42">
        <f t="shared" si="6092"/>
        <v>0</v>
      </c>
      <c r="AS1812" s="42">
        <f t="shared" si="6092"/>
        <v>0</v>
      </c>
      <c r="AT1812" s="42">
        <f t="shared" si="6092"/>
        <v>0</v>
      </c>
      <c r="AU1812" s="42">
        <f t="shared" si="5905"/>
        <v>1717.1660000000002</v>
      </c>
      <c r="AV1812" s="42">
        <f t="shared" si="5906"/>
        <v>-171.26600000000008</v>
      </c>
      <c r="AW1812" s="42">
        <f t="shared" si="5907"/>
        <v>1545.9</v>
      </c>
      <c r="AX1812" s="42">
        <f t="shared" si="5908"/>
        <v>1637.1</v>
      </c>
      <c r="AY1812" s="42">
        <f t="shared" si="5909"/>
        <v>1637.1</v>
      </c>
      <c r="AZ1812" s="42">
        <f>AZ1813+AZ1815</f>
        <v>0</v>
      </c>
      <c r="BA1812" s="43">
        <f t="shared" si="5910"/>
        <v>100</v>
      </c>
      <c r="BB1812" s="20"/>
    </row>
    <row r="1813" spans="2:54" ht="31.2" x14ac:dyDescent="0.3">
      <c r="B1813" s="38" t="s">
        <v>578</v>
      </c>
      <c r="C1813" s="38" t="s">
        <v>94</v>
      </c>
      <c r="D1813" s="38" t="s">
        <v>172</v>
      </c>
      <c r="E1813" s="39" t="str">
        <f t="shared" si="5904"/>
        <v>0314</v>
      </c>
      <c r="F1813" s="38" t="s">
        <v>174</v>
      </c>
      <c r="G1813" s="39"/>
      <c r="H1813" s="40" t="s">
        <v>175</v>
      </c>
      <c r="I1813" s="18">
        <f t="shared" ref="I1813:S1813" si="6093">I1814</f>
        <v>306.10000000000002</v>
      </c>
      <c r="J1813" s="18">
        <f t="shared" si="6093"/>
        <v>306.10000000000002</v>
      </c>
      <c r="K1813" s="18">
        <f t="shared" si="6093"/>
        <v>306.10000000000002</v>
      </c>
      <c r="L1813" s="18">
        <f t="shared" si="6093"/>
        <v>0</v>
      </c>
      <c r="M1813" s="18">
        <f t="shared" si="6093"/>
        <v>0</v>
      </c>
      <c r="N1813" s="18">
        <f t="shared" si="6093"/>
        <v>0</v>
      </c>
      <c r="O1813" s="18">
        <f t="shared" si="6093"/>
        <v>0</v>
      </c>
      <c r="P1813" s="18">
        <f t="shared" si="6093"/>
        <v>0</v>
      </c>
      <c r="Q1813" s="18">
        <f t="shared" si="6093"/>
        <v>0</v>
      </c>
      <c r="R1813" s="18">
        <f t="shared" si="6093"/>
        <v>0</v>
      </c>
      <c r="S1813" s="18">
        <f t="shared" si="6093"/>
        <v>0</v>
      </c>
      <c r="T1813" s="18">
        <f t="shared" si="5878"/>
        <v>306.10000000000002</v>
      </c>
      <c r="U1813" s="18">
        <f t="shared" si="5860"/>
        <v>306.10000000000002</v>
      </c>
      <c r="V1813" s="18">
        <f t="shared" si="5861"/>
        <v>306.10000000000002</v>
      </c>
      <c r="W1813" s="18">
        <f t="shared" ref="W1813:AT1813" si="6094">W1814</f>
        <v>0</v>
      </c>
      <c r="X1813" s="18">
        <f t="shared" si="6094"/>
        <v>0</v>
      </c>
      <c r="Y1813" s="18">
        <f t="shared" si="6094"/>
        <v>0</v>
      </c>
      <c r="Z1813" s="18">
        <f t="shared" si="6094"/>
        <v>0</v>
      </c>
      <c r="AA1813" s="18">
        <f t="shared" si="6094"/>
        <v>0</v>
      </c>
      <c r="AB1813" s="18">
        <f t="shared" si="6094"/>
        <v>0</v>
      </c>
      <c r="AC1813" s="18">
        <f t="shared" si="6094"/>
        <v>0</v>
      </c>
      <c r="AD1813" s="18">
        <f t="shared" si="6094"/>
        <v>0</v>
      </c>
      <c r="AE1813" s="18">
        <f t="shared" si="6094"/>
        <v>0</v>
      </c>
      <c r="AF1813" s="41">
        <f t="shared" si="6094"/>
        <v>306.10000000000002</v>
      </c>
      <c r="AG1813" s="41">
        <f t="shared" si="6094"/>
        <v>0</v>
      </c>
      <c r="AH1813" s="41">
        <f t="shared" si="6094"/>
        <v>306.10000000000002</v>
      </c>
      <c r="AI1813" s="41">
        <f t="shared" si="6094"/>
        <v>0</v>
      </c>
      <c r="AJ1813" s="41">
        <f t="shared" si="6094"/>
        <v>0</v>
      </c>
      <c r="AK1813" s="41">
        <f t="shared" si="6094"/>
        <v>0</v>
      </c>
      <c r="AL1813" s="41">
        <f t="shared" si="6094"/>
        <v>306.10000000000002</v>
      </c>
      <c r="AM1813" s="41">
        <f t="shared" si="6094"/>
        <v>306.10000000000002</v>
      </c>
      <c r="AN1813" s="41">
        <f t="shared" si="6094"/>
        <v>0</v>
      </c>
      <c r="AO1813" s="14">
        <f t="shared" si="6094"/>
        <v>198.76381000000001</v>
      </c>
      <c r="AP1813" s="42">
        <f t="shared" si="6094"/>
        <v>306.10000000000002</v>
      </c>
      <c r="AQ1813" s="42">
        <f t="shared" si="6094"/>
        <v>0</v>
      </c>
      <c r="AR1813" s="42">
        <f t="shared" si="6094"/>
        <v>0</v>
      </c>
      <c r="AS1813" s="42">
        <f t="shared" si="6094"/>
        <v>0</v>
      </c>
      <c r="AT1813" s="42">
        <f t="shared" si="6094"/>
        <v>0</v>
      </c>
      <c r="AU1813" s="42">
        <f t="shared" si="5905"/>
        <v>306.10000000000002</v>
      </c>
      <c r="AV1813" s="42">
        <f t="shared" si="5906"/>
        <v>0</v>
      </c>
      <c r="AW1813" s="42">
        <f t="shared" si="5907"/>
        <v>306.10000000000002</v>
      </c>
      <c r="AX1813" s="42">
        <f t="shared" si="5908"/>
        <v>306.10000000000002</v>
      </c>
      <c r="AY1813" s="42">
        <f t="shared" si="5909"/>
        <v>306.10000000000002</v>
      </c>
      <c r="AZ1813" s="42">
        <f>AZ1814</f>
        <v>0</v>
      </c>
      <c r="BA1813" s="43">
        <f t="shared" si="5910"/>
        <v>100</v>
      </c>
      <c r="BB1813" s="20"/>
    </row>
    <row r="1814" spans="2:54" ht="31.2" x14ac:dyDescent="0.3">
      <c r="B1814" s="38" t="s">
        <v>578</v>
      </c>
      <c r="C1814" s="38" t="s">
        <v>94</v>
      </c>
      <c r="D1814" s="38" t="s">
        <v>172</v>
      </c>
      <c r="E1814" s="39" t="str">
        <f t="shared" si="5904"/>
        <v>0314</v>
      </c>
      <c r="F1814" s="38" t="s">
        <v>174</v>
      </c>
      <c r="G1814" s="38" t="s">
        <v>54</v>
      </c>
      <c r="H1814" s="40" t="s">
        <v>55</v>
      </c>
      <c r="I1814" s="18">
        <v>306.10000000000002</v>
      </c>
      <c r="J1814" s="18">
        <v>306.10000000000002</v>
      </c>
      <c r="K1814" s="18">
        <v>306.10000000000002</v>
      </c>
      <c r="L1814" s="18"/>
      <c r="M1814" s="18"/>
      <c r="N1814" s="18"/>
      <c r="O1814" s="18">
        <v>0</v>
      </c>
      <c r="P1814" s="18">
        <v>0</v>
      </c>
      <c r="Q1814" s="18">
        <v>0</v>
      </c>
      <c r="R1814" s="18">
        <v>0</v>
      </c>
      <c r="S1814" s="18"/>
      <c r="T1814" s="18">
        <f t="shared" si="5878"/>
        <v>306.10000000000002</v>
      </c>
      <c r="U1814" s="18">
        <f t="shared" si="5860"/>
        <v>306.10000000000002</v>
      </c>
      <c r="V1814" s="18">
        <f t="shared" si="5861"/>
        <v>306.10000000000002</v>
      </c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41">
        <v>306.10000000000002</v>
      </c>
      <c r="AG1814" s="41"/>
      <c r="AH1814" s="41">
        <f>AF1814</f>
        <v>306.10000000000002</v>
      </c>
      <c r="AI1814" s="41">
        <f>AG1814</f>
        <v>0</v>
      </c>
      <c r="AJ1814" s="41">
        <v>0</v>
      </c>
      <c r="AK1814" s="41">
        <v>0</v>
      </c>
      <c r="AL1814" s="41">
        <v>306.10000000000002</v>
      </c>
      <c r="AM1814" s="41">
        <f>AL1814</f>
        <v>306.10000000000002</v>
      </c>
      <c r="AN1814" s="41">
        <v>0</v>
      </c>
      <c r="AO1814" s="42">
        <v>198.76381000000001</v>
      </c>
      <c r="AP1814" s="42">
        <v>306.10000000000002</v>
      </c>
      <c r="AQ1814" s="42">
        <v>0</v>
      </c>
      <c r="AR1814" s="42">
        <v>0</v>
      </c>
      <c r="AS1814" s="42">
        <v>0</v>
      </c>
      <c r="AT1814" s="42">
        <v>0</v>
      </c>
      <c r="AU1814" s="42">
        <f t="shared" si="5905"/>
        <v>306.10000000000002</v>
      </c>
      <c r="AV1814" s="42">
        <f t="shared" si="5906"/>
        <v>0</v>
      </c>
      <c r="AW1814" s="42">
        <f t="shared" si="5907"/>
        <v>306.10000000000002</v>
      </c>
      <c r="AX1814" s="42">
        <f t="shared" si="5908"/>
        <v>306.10000000000002</v>
      </c>
      <c r="AY1814" s="42">
        <f t="shared" si="5909"/>
        <v>306.10000000000002</v>
      </c>
      <c r="AZ1814" s="42"/>
      <c r="BA1814" s="43">
        <f t="shared" si="5910"/>
        <v>100</v>
      </c>
      <c r="BB1814" s="44"/>
    </row>
    <row r="1815" spans="2:54" ht="46.8" x14ac:dyDescent="0.3">
      <c r="B1815" s="38" t="s">
        <v>578</v>
      </c>
      <c r="C1815" s="38" t="s">
        <v>94</v>
      </c>
      <c r="D1815" s="38" t="s">
        <v>172</v>
      </c>
      <c r="E1815" s="39" t="str">
        <f t="shared" si="5904"/>
        <v>0314</v>
      </c>
      <c r="F1815" s="38" t="s">
        <v>507</v>
      </c>
      <c r="G1815" s="39"/>
      <c r="H1815" s="40" t="s">
        <v>508</v>
      </c>
      <c r="I1815" s="18">
        <f t="shared" ref="I1815:S1815" si="6095">I1816+I1817</f>
        <v>1239.8</v>
      </c>
      <c r="J1815" s="18">
        <f t="shared" si="6095"/>
        <v>1331</v>
      </c>
      <c r="K1815" s="18">
        <f t="shared" si="6095"/>
        <v>1331</v>
      </c>
      <c r="L1815" s="18">
        <f t="shared" si="6095"/>
        <v>0</v>
      </c>
      <c r="M1815" s="18">
        <f t="shared" si="6095"/>
        <v>0</v>
      </c>
      <c r="N1815" s="18">
        <f t="shared" si="6095"/>
        <v>0</v>
      </c>
      <c r="O1815" s="18">
        <f t="shared" si="6095"/>
        <v>0</v>
      </c>
      <c r="P1815" s="18">
        <f t="shared" si="6095"/>
        <v>0</v>
      </c>
      <c r="Q1815" s="18">
        <f t="shared" si="6095"/>
        <v>0</v>
      </c>
      <c r="R1815" s="18">
        <f t="shared" si="6095"/>
        <v>0</v>
      </c>
      <c r="S1815" s="18">
        <f t="shared" si="6095"/>
        <v>0</v>
      </c>
      <c r="T1815" s="18">
        <f t="shared" si="5878"/>
        <v>1239.8</v>
      </c>
      <c r="U1815" s="18">
        <f t="shared" si="5860"/>
        <v>1331</v>
      </c>
      <c r="V1815" s="18">
        <f t="shared" si="5861"/>
        <v>1331</v>
      </c>
      <c r="W1815" s="18">
        <f t="shared" ref="W1815:AT1815" si="6096">W1816+W1817</f>
        <v>0</v>
      </c>
      <c r="X1815" s="18">
        <f t="shared" si="6096"/>
        <v>0</v>
      </c>
      <c r="Y1815" s="18">
        <f t="shared" si="6096"/>
        <v>0</v>
      </c>
      <c r="Z1815" s="18">
        <f t="shared" si="6096"/>
        <v>0</v>
      </c>
      <c r="AA1815" s="18">
        <f t="shared" si="6096"/>
        <v>0</v>
      </c>
      <c r="AB1815" s="18">
        <f t="shared" si="6096"/>
        <v>0</v>
      </c>
      <c r="AC1815" s="18">
        <f t="shared" si="6096"/>
        <v>0</v>
      </c>
      <c r="AD1815" s="18">
        <f t="shared" si="6096"/>
        <v>0</v>
      </c>
      <c r="AE1815" s="18">
        <f t="shared" si="6096"/>
        <v>0</v>
      </c>
      <c r="AF1815" s="41">
        <f t="shared" si="6096"/>
        <v>1411.066</v>
      </c>
      <c r="AG1815" s="41">
        <f t="shared" si="6096"/>
        <v>0</v>
      </c>
      <c r="AH1815" s="41">
        <f t="shared" si="6096"/>
        <v>1411.066</v>
      </c>
      <c r="AI1815" s="41">
        <f t="shared" si="6096"/>
        <v>0</v>
      </c>
      <c r="AJ1815" s="41">
        <f t="shared" si="6096"/>
        <v>0</v>
      </c>
      <c r="AK1815" s="41">
        <f t="shared" si="6096"/>
        <v>0</v>
      </c>
      <c r="AL1815" s="41">
        <f t="shared" si="6096"/>
        <v>1411.066</v>
      </c>
      <c r="AM1815" s="41">
        <f t="shared" si="6096"/>
        <v>1411.066</v>
      </c>
      <c r="AN1815" s="41">
        <f t="shared" si="6096"/>
        <v>0</v>
      </c>
      <c r="AO1815" s="14">
        <f t="shared" si="6096"/>
        <v>912.86262999999997</v>
      </c>
      <c r="AP1815" s="42">
        <f t="shared" si="6096"/>
        <v>1411.066</v>
      </c>
      <c r="AQ1815" s="42">
        <f t="shared" si="6096"/>
        <v>0</v>
      </c>
      <c r="AR1815" s="42">
        <f t="shared" si="6096"/>
        <v>0</v>
      </c>
      <c r="AS1815" s="42">
        <f t="shared" si="6096"/>
        <v>0</v>
      </c>
      <c r="AT1815" s="42">
        <f t="shared" si="6096"/>
        <v>0</v>
      </c>
      <c r="AU1815" s="42">
        <f t="shared" si="5905"/>
        <v>1411.066</v>
      </c>
      <c r="AV1815" s="42">
        <f t="shared" si="5906"/>
        <v>-171.26600000000008</v>
      </c>
      <c r="AW1815" s="42">
        <f t="shared" si="5907"/>
        <v>1239.8</v>
      </c>
      <c r="AX1815" s="42">
        <f t="shared" si="5908"/>
        <v>1331</v>
      </c>
      <c r="AY1815" s="42">
        <f t="shared" si="5909"/>
        <v>1331</v>
      </c>
      <c r="AZ1815" s="42">
        <f>AZ1816+AZ1817</f>
        <v>0</v>
      </c>
      <c r="BA1815" s="43">
        <f t="shared" si="5910"/>
        <v>100</v>
      </c>
      <c r="BB1815" s="20"/>
    </row>
    <row r="1816" spans="2:54" ht="78" x14ac:dyDescent="0.3">
      <c r="B1816" s="38" t="s">
        <v>578</v>
      </c>
      <c r="C1816" s="38" t="s">
        <v>94</v>
      </c>
      <c r="D1816" s="38" t="s">
        <v>172</v>
      </c>
      <c r="E1816" s="39" t="str">
        <f t="shared" si="5904"/>
        <v>0314</v>
      </c>
      <c r="F1816" s="38" t="s">
        <v>507</v>
      </c>
      <c r="G1816" s="38" t="s">
        <v>66</v>
      </c>
      <c r="H1816" s="40" t="s">
        <v>67</v>
      </c>
      <c r="I1816" s="18">
        <v>1048.8</v>
      </c>
      <c r="J1816" s="18">
        <v>1140</v>
      </c>
      <c r="K1816" s="18">
        <v>1140</v>
      </c>
      <c r="L1816" s="18"/>
      <c r="M1816" s="18"/>
      <c r="N1816" s="18"/>
      <c r="O1816" s="18">
        <v>0</v>
      </c>
      <c r="P1816" s="18">
        <v>0</v>
      </c>
      <c r="Q1816" s="18">
        <v>0</v>
      </c>
      <c r="R1816" s="18">
        <v>0</v>
      </c>
      <c r="S1816" s="18"/>
      <c r="T1816" s="18">
        <f t="shared" si="5878"/>
        <v>1048.8</v>
      </c>
      <c r="U1816" s="18">
        <f t="shared" si="5860"/>
        <v>1140</v>
      </c>
      <c r="V1816" s="18">
        <f t="shared" si="5861"/>
        <v>1140</v>
      </c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41">
        <v>1120.066</v>
      </c>
      <c r="AG1816" s="41"/>
      <c r="AH1816" s="41">
        <f t="shared" ref="AH1816:AH1817" si="6097">AF1816</f>
        <v>1120.066</v>
      </c>
      <c r="AI1816" s="41">
        <f t="shared" ref="AI1816:AI1817" si="6098">AG1816</f>
        <v>0</v>
      </c>
      <c r="AJ1816" s="41">
        <v>0</v>
      </c>
      <c r="AK1816" s="41">
        <v>0</v>
      </c>
      <c r="AL1816" s="41">
        <v>1120.066</v>
      </c>
      <c r="AM1816" s="41">
        <f t="shared" ref="AM1816:AM1817" si="6099">AL1816</f>
        <v>1120.066</v>
      </c>
      <c r="AN1816" s="41">
        <v>0</v>
      </c>
      <c r="AO1816" s="42">
        <v>750.76158999999996</v>
      </c>
      <c r="AP1816" s="42">
        <v>1120.066</v>
      </c>
      <c r="AQ1816" s="42">
        <v>0</v>
      </c>
      <c r="AR1816" s="42">
        <v>0</v>
      </c>
      <c r="AS1816" s="42">
        <v>0</v>
      </c>
      <c r="AT1816" s="42">
        <v>0</v>
      </c>
      <c r="AU1816" s="42">
        <f t="shared" si="5905"/>
        <v>1120.066</v>
      </c>
      <c r="AV1816" s="42">
        <f t="shared" si="5906"/>
        <v>-71.266000000000076</v>
      </c>
      <c r="AW1816" s="42">
        <f t="shared" si="5907"/>
        <v>1048.8</v>
      </c>
      <c r="AX1816" s="42">
        <f t="shared" si="5908"/>
        <v>1140</v>
      </c>
      <c r="AY1816" s="42">
        <f t="shared" si="5909"/>
        <v>1140</v>
      </c>
      <c r="AZ1816" s="42"/>
      <c r="BA1816" s="43">
        <f t="shared" si="5910"/>
        <v>100</v>
      </c>
      <c r="BB1816" s="44"/>
    </row>
    <row r="1817" spans="2:54" ht="31.2" x14ac:dyDescent="0.3">
      <c r="B1817" s="38" t="s">
        <v>578</v>
      </c>
      <c r="C1817" s="38" t="s">
        <v>94</v>
      </c>
      <c r="D1817" s="38" t="s">
        <v>172</v>
      </c>
      <c r="E1817" s="39" t="str">
        <f t="shared" si="5904"/>
        <v>0314</v>
      </c>
      <c r="F1817" s="38" t="s">
        <v>507</v>
      </c>
      <c r="G1817" s="38" t="s">
        <v>54</v>
      </c>
      <c r="H1817" s="40" t="s">
        <v>55</v>
      </c>
      <c r="I1817" s="18">
        <v>191</v>
      </c>
      <c r="J1817" s="18">
        <v>191</v>
      </c>
      <c r="K1817" s="18">
        <v>191</v>
      </c>
      <c r="L1817" s="18"/>
      <c r="M1817" s="18"/>
      <c r="N1817" s="18"/>
      <c r="O1817" s="18">
        <v>0</v>
      </c>
      <c r="P1817" s="18">
        <v>0</v>
      </c>
      <c r="Q1817" s="18">
        <v>0</v>
      </c>
      <c r="R1817" s="18">
        <v>0</v>
      </c>
      <c r="S1817" s="18"/>
      <c r="T1817" s="18">
        <f t="shared" si="5878"/>
        <v>191</v>
      </c>
      <c r="U1817" s="18">
        <f t="shared" si="5860"/>
        <v>191</v>
      </c>
      <c r="V1817" s="18">
        <f t="shared" si="5861"/>
        <v>191</v>
      </c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41">
        <v>291</v>
      </c>
      <c r="AG1817" s="41"/>
      <c r="AH1817" s="41">
        <f t="shared" si="6097"/>
        <v>291</v>
      </c>
      <c r="AI1817" s="41">
        <f t="shared" si="6098"/>
        <v>0</v>
      </c>
      <c r="AJ1817" s="41">
        <v>0</v>
      </c>
      <c r="AK1817" s="41">
        <v>0</v>
      </c>
      <c r="AL1817" s="41">
        <v>291</v>
      </c>
      <c r="AM1817" s="41">
        <f t="shared" si="6099"/>
        <v>291</v>
      </c>
      <c r="AN1817" s="41">
        <v>0</v>
      </c>
      <c r="AO1817" s="14">
        <v>162.10104000000001</v>
      </c>
      <c r="AP1817" s="42">
        <v>291</v>
      </c>
      <c r="AQ1817" s="42">
        <v>0</v>
      </c>
      <c r="AR1817" s="42">
        <v>0</v>
      </c>
      <c r="AS1817" s="42">
        <v>0</v>
      </c>
      <c r="AT1817" s="42">
        <v>0</v>
      </c>
      <c r="AU1817" s="42">
        <f t="shared" si="5905"/>
        <v>291</v>
      </c>
      <c r="AV1817" s="42">
        <f t="shared" si="5906"/>
        <v>-100</v>
      </c>
      <c r="AW1817" s="42">
        <f t="shared" si="5907"/>
        <v>191</v>
      </c>
      <c r="AX1817" s="42">
        <f t="shared" si="5908"/>
        <v>191</v>
      </c>
      <c r="AY1817" s="42">
        <f t="shared" si="5909"/>
        <v>191</v>
      </c>
      <c r="AZ1817" s="42"/>
      <c r="BA1817" s="43">
        <f t="shared" si="5910"/>
        <v>100</v>
      </c>
      <c r="BB1817" s="44"/>
    </row>
    <row r="1818" spans="2:54" s="21" customFormat="1" x14ac:dyDescent="0.3">
      <c r="B1818" s="22" t="s">
        <v>578</v>
      </c>
      <c r="C1818" s="22" t="s">
        <v>84</v>
      </c>
      <c r="D1818" s="22"/>
      <c r="E1818" s="23" t="str">
        <f t="shared" si="5904"/>
        <v>04</v>
      </c>
      <c r="F1818" s="22"/>
      <c r="G1818" s="22"/>
      <c r="H1818" s="24" t="s">
        <v>85</v>
      </c>
      <c r="I1818" s="25">
        <f t="shared" ref="I1818:S1818" si="6100">I1842+I1819</f>
        <v>16431.2</v>
      </c>
      <c r="J1818" s="25">
        <f t="shared" si="6100"/>
        <v>16431.2</v>
      </c>
      <c r="K1818" s="25">
        <f t="shared" si="6100"/>
        <v>16431.2</v>
      </c>
      <c r="L1818" s="25">
        <f t="shared" si="6100"/>
        <v>0</v>
      </c>
      <c r="M1818" s="25">
        <f t="shared" si="6100"/>
        <v>0</v>
      </c>
      <c r="N1818" s="25">
        <f t="shared" si="6100"/>
        <v>0</v>
      </c>
      <c r="O1818" s="25">
        <f t="shared" si="6100"/>
        <v>0</v>
      </c>
      <c r="P1818" s="25">
        <f t="shared" si="6100"/>
        <v>31.35</v>
      </c>
      <c r="Q1818" s="25">
        <f t="shared" si="6100"/>
        <v>571.66700000000003</v>
      </c>
      <c r="R1818" s="25">
        <f t="shared" si="6100"/>
        <v>1200</v>
      </c>
      <c r="S1818" s="25">
        <f t="shared" si="6100"/>
        <v>3244.3780000000002</v>
      </c>
      <c r="T1818" s="25">
        <f t="shared" si="5878"/>
        <v>21478.595000000001</v>
      </c>
      <c r="U1818" s="25">
        <f t="shared" si="5860"/>
        <v>16431.2</v>
      </c>
      <c r="V1818" s="25">
        <f t="shared" si="5861"/>
        <v>16431.2</v>
      </c>
      <c r="W1818" s="25">
        <f t="shared" ref="W1818:AT1818" si="6101">W1842+W1819</f>
        <v>0</v>
      </c>
      <c r="X1818" s="25">
        <f t="shared" si="6101"/>
        <v>0</v>
      </c>
      <c r="Y1818" s="25">
        <f t="shared" si="6101"/>
        <v>0</v>
      </c>
      <c r="Z1818" s="25">
        <f t="shared" si="6101"/>
        <v>3244.3780000000002</v>
      </c>
      <c r="AA1818" s="25">
        <f t="shared" si="6101"/>
        <v>0</v>
      </c>
      <c r="AB1818" s="25">
        <f t="shared" si="6101"/>
        <v>0</v>
      </c>
      <c r="AC1818" s="25">
        <f t="shared" si="6101"/>
        <v>0</v>
      </c>
      <c r="AD1818" s="25">
        <f t="shared" si="6101"/>
        <v>0</v>
      </c>
      <c r="AE1818" s="25">
        <f t="shared" si="6101"/>
        <v>0</v>
      </c>
      <c r="AF1818" s="26">
        <f t="shared" si="6101"/>
        <v>36225.718099999998</v>
      </c>
      <c r="AG1818" s="26">
        <f t="shared" si="6101"/>
        <v>0</v>
      </c>
      <c r="AH1818" s="26">
        <f t="shared" si="6101"/>
        <v>0</v>
      </c>
      <c r="AI1818" s="26">
        <f t="shared" si="6101"/>
        <v>0</v>
      </c>
      <c r="AJ1818" s="26">
        <f t="shared" si="6101"/>
        <v>0</v>
      </c>
      <c r="AK1818" s="26">
        <f t="shared" si="6101"/>
        <v>0</v>
      </c>
      <c r="AL1818" s="26">
        <f t="shared" si="6101"/>
        <v>33752.595809999999</v>
      </c>
      <c r="AM1818" s="26">
        <f t="shared" si="6101"/>
        <v>0</v>
      </c>
      <c r="AN1818" s="26">
        <f t="shared" si="6101"/>
        <v>0</v>
      </c>
      <c r="AO1818" s="27">
        <f t="shared" si="6101"/>
        <v>12303.08668</v>
      </c>
      <c r="AP1818" s="27">
        <f t="shared" si="6101"/>
        <v>37648.185000000005</v>
      </c>
      <c r="AQ1818" s="27">
        <f t="shared" si="6101"/>
        <v>0</v>
      </c>
      <c r="AR1818" s="27">
        <f t="shared" si="6101"/>
        <v>0</v>
      </c>
      <c r="AS1818" s="27">
        <f t="shared" si="6101"/>
        <v>0</v>
      </c>
      <c r="AT1818" s="27">
        <f t="shared" si="6101"/>
        <v>0</v>
      </c>
      <c r="AU1818" s="27">
        <f t="shared" si="5905"/>
        <v>37648.185000000005</v>
      </c>
      <c r="AV1818" s="27">
        <f t="shared" si="5906"/>
        <v>-16169.590000000004</v>
      </c>
      <c r="AW1818" s="27">
        <f t="shared" si="5907"/>
        <v>24722.973000000002</v>
      </c>
      <c r="AX1818" s="27">
        <f t="shared" si="5908"/>
        <v>16431.2</v>
      </c>
      <c r="AY1818" s="27">
        <f t="shared" si="5909"/>
        <v>16431.2</v>
      </c>
      <c r="AZ1818" s="27">
        <f>AZ1842+AZ1819</f>
        <v>0</v>
      </c>
      <c r="BA1818" s="28">
        <f t="shared" si="5910"/>
        <v>93.173020661252252</v>
      </c>
      <c r="BB1818" s="20"/>
    </row>
    <row r="1819" spans="2:54" s="30" customFormat="1" x14ac:dyDescent="0.3">
      <c r="B1819" s="31" t="s">
        <v>578</v>
      </c>
      <c r="C1819" s="31" t="s">
        <v>84</v>
      </c>
      <c r="D1819" s="31" t="s">
        <v>86</v>
      </c>
      <c r="E1819" s="29" t="str">
        <f t="shared" si="5904"/>
        <v>0409</v>
      </c>
      <c r="F1819" s="31"/>
      <c r="G1819" s="31"/>
      <c r="H1819" s="32" t="s">
        <v>87</v>
      </c>
      <c r="I1819" s="33">
        <f t="shared" ref="I1819:N1819" si="6102">I1820+I1828</f>
        <v>16181.2</v>
      </c>
      <c r="J1819" s="33">
        <f t="shared" si="6102"/>
        <v>16181.2</v>
      </c>
      <c r="K1819" s="33">
        <f t="shared" si="6102"/>
        <v>16181.2</v>
      </c>
      <c r="L1819" s="33">
        <f t="shared" si="6102"/>
        <v>0</v>
      </c>
      <c r="M1819" s="33">
        <f t="shared" si="6102"/>
        <v>0</v>
      </c>
      <c r="N1819" s="33">
        <f t="shared" si="6102"/>
        <v>0</v>
      </c>
      <c r="O1819" s="33">
        <f>O1820+O1828+O1837</f>
        <v>0</v>
      </c>
      <c r="P1819" s="33">
        <f>P1820+P1828+P1837</f>
        <v>31.35</v>
      </c>
      <c r="Q1819" s="33">
        <f>Q1820+Q1828+Q1837</f>
        <v>0</v>
      </c>
      <c r="R1819" s="33">
        <f>R1820+R1828+R1837</f>
        <v>0</v>
      </c>
      <c r="S1819" s="33">
        <f>S1820+S1828+S1837</f>
        <v>3244.3780000000002</v>
      </c>
      <c r="T1819" s="33">
        <f t="shared" si="5878"/>
        <v>19456.928</v>
      </c>
      <c r="U1819" s="33">
        <f t="shared" si="5860"/>
        <v>16181.2</v>
      </c>
      <c r="V1819" s="33">
        <f t="shared" si="5861"/>
        <v>16181.2</v>
      </c>
      <c r="W1819" s="33">
        <f t="shared" ref="W1819:AT1819" si="6103">W1820+W1828+W1837</f>
        <v>0</v>
      </c>
      <c r="X1819" s="33">
        <f t="shared" si="6103"/>
        <v>0</v>
      </c>
      <c r="Y1819" s="33">
        <f t="shared" si="6103"/>
        <v>0</v>
      </c>
      <c r="Z1819" s="33">
        <f t="shared" si="6103"/>
        <v>3244.3780000000002</v>
      </c>
      <c r="AA1819" s="33">
        <f t="shared" si="6103"/>
        <v>0</v>
      </c>
      <c r="AB1819" s="33">
        <f t="shared" si="6103"/>
        <v>0</v>
      </c>
      <c r="AC1819" s="33">
        <f t="shared" si="6103"/>
        <v>0</v>
      </c>
      <c r="AD1819" s="33">
        <f t="shared" si="6103"/>
        <v>0</v>
      </c>
      <c r="AE1819" s="33">
        <f t="shared" si="6103"/>
        <v>0</v>
      </c>
      <c r="AF1819" s="34">
        <f t="shared" si="6103"/>
        <v>34053.5101</v>
      </c>
      <c r="AG1819" s="34">
        <f t="shared" si="6103"/>
        <v>0</v>
      </c>
      <c r="AH1819" s="34">
        <f t="shared" si="6103"/>
        <v>0</v>
      </c>
      <c r="AI1819" s="34">
        <f t="shared" si="6103"/>
        <v>0</v>
      </c>
      <c r="AJ1819" s="34">
        <f t="shared" si="6103"/>
        <v>0</v>
      </c>
      <c r="AK1819" s="34">
        <f t="shared" si="6103"/>
        <v>0</v>
      </c>
      <c r="AL1819" s="34">
        <f t="shared" si="6103"/>
        <v>31641.665820000002</v>
      </c>
      <c r="AM1819" s="34">
        <f t="shared" si="6103"/>
        <v>0</v>
      </c>
      <c r="AN1819" s="34">
        <f t="shared" si="6103"/>
        <v>0</v>
      </c>
      <c r="AO1819" s="35">
        <f t="shared" si="6103"/>
        <v>12193.08668</v>
      </c>
      <c r="AP1819" s="36">
        <f t="shared" si="6103"/>
        <v>35516.518000000004</v>
      </c>
      <c r="AQ1819" s="36">
        <f t="shared" si="6103"/>
        <v>0</v>
      </c>
      <c r="AR1819" s="36">
        <f t="shared" si="6103"/>
        <v>0</v>
      </c>
      <c r="AS1819" s="36">
        <f t="shared" si="6103"/>
        <v>0</v>
      </c>
      <c r="AT1819" s="36">
        <f t="shared" si="6103"/>
        <v>0</v>
      </c>
      <c r="AU1819" s="36">
        <f t="shared" si="5905"/>
        <v>35516.518000000004</v>
      </c>
      <c r="AV1819" s="36">
        <f t="shared" si="5906"/>
        <v>-16059.590000000004</v>
      </c>
      <c r="AW1819" s="36">
        <f t="shared" si="5907"/>
        <v>22701.306</v>
      </c>
      <c r="AX1819" s="36">
        <f t="shared" si="5908"/>
        <v>16181.2</v>
      </c>
      <c r="AY1819" s="36">
        <f t="shared" si="5909"/>
        <v>16181.2</v>
      </c>
      <c r="AZ1819" s="36">
        <f>AZ1820+AZ1828+AZ1837</f>
        <v>0</v>
      </c>
      <c r="BA1819" s="37">
        <f t="shared" si="5910"/>
        <v>92.917486999379847</v>
      </c>
      <c r="BB1819" s="20"/>
    </row>
    <row r="1820" spans="2:54" ht="31.2" x14ac:dyDescent="0.3">
      <c r="B1820" s="38" t="s">
        <v>578</v>
      </c>
      <c r="C1820" s="38" t="s">
        <v>84</v>
      </c>
      <c r="D1820" s="38" t="s">
        <v>86</v>
      </c>
      <c r="E1820" s="39" t="str">
        <f t="shared" si="5904"/>
        <v>0409</v>
      </c>
      <c r="F1820" s="38" t="s">
        <v>96</v>
      </c>
      <c r="G1820" s="39"/>
      <c r="H1820" s="40" t="s">
        <v>97</v>
      </c>
      <c r="I1820" s="18">
        <f t="shared" ref="I1820:I1829" si="6104">I1821</f>
        <v>3454.2</v>
      </c>
      <c r="J1820" s="18">
        <f t="shared" ref="J1820:J1829" si="6105">J1821</f>
        <v>3454.2</v>
      </c>
      <c r="K1820" s="18">
        <f t="shared" ref="K1820:K1829" si="6106">K1821</f>
        <v>3454.2</v>
      </c>
      <c r="L1820" s="18">
        <f t="shared" ref="L1820:L1829" si="6107">L1821</f>
        <v>0</v>
      </c>
      <c r="M1820" s="18">
        <f t="shared" ref="M1820:M1829" si="6108">M1821</f>
        <v>0</v>
      </c>
      <c r="N1820" s="18">
        <f t="shared" ref="N1820:N1829" si="6109">N1821</f>
        <v>0</v>
      </c>
      <c r="O1820" s="18">
        <f>O1821</f>
        <v>0</v>
      </c>
      <c r="P1820" s="18">
        <f>P1821</f>
        <v>31.35</v>
      </c>
      <c r="Q1820" s="18">
        <f>Q1821</f>
        <v>0</v>
      </c>
      <c r="R1820" s="18">
        <f>R1821</f>
        <v>0</v>
      </c>
      <c r="S1820" s="18">
        <f>S1821</f>
        <v>3060.288</v>
      </c>
      <c r="T1820" s="18">
        <f t="shared" si="5878"/>
        <v>6545.8379999999997</v>
      </c>
      <c r="U1820" s="18">
        <f t="shared" si="5860"/>
        <v>3454.2</v>
      </c>
      <c r="V1820" s="18">
        <f t="shared" si="5861"/>
        <v>3454.2</v>
      </c>
      <c r="W1820" s="18">
        <f t="shared" ref="W1820:W1829" si="6110">W1821</f>
        <v>0</v>
      </c>
      <c r="X1820" s="18">
        <f t="shared" ref="X1820:X1829" si="6111">X1821</f>
        <v>0</v>
      </c>
      <c r="Y1820" s="18">
        <f t="shared" ref="Y1820:Y1829" si="6112">Y1821</f>
        <v>0</v>
      </c>
      <c r="Z1820" s="18">
        <f t="shared" ref="Z1820:Z1829" si="6113">Z1821</f>
        <v>3060.288</v>
      </c>
      <c r="AA1820" s="18">
        <f t="shared" ref="AA1820:AA1829" si="6114">AA1821</f>
        <v>0</v>
      </c>
      <c r="AB1820" s="18">
        <f t="shared" ref="AB1820:AB1829" si="6115">AB1821</f>
        <v>0</v>
      </c>
      <c r="AC1820" s="18">
        <f t="shared" ref="AC1820:AC1829" si="6116">AC1821</f>
        <v>0</v>
      </c>
      <c r="AD1820" s="18">
        <f t="shared" ref="AD1820:AD1829" si="6117">AD1821</f>
        <v>0</v>
      </c>
      <c r="AE1820" s="18"/>
      <c r="AF1820" s="41">
        <f t="shared" ref="AF1820:AT1820" si="6118">AF1821</f>
        <v>6232.8301000000001</v>
      </c>
      <c r="AG1820" s="41">
        <f t="shared" si="6118"/>
        <v>0</v>
      </c>
      <c r="AH1820" s="41">
        <f t="shared" si="6118"/>
        <v>0</v>
      </c>
      <c r="AI1820" s="41">
        <f t="shared" si="6118"/>
        <v>0</v>
      </c>
      <c r="AJ1820" s="41">
        <f t="shared" si="6118"/>
        <v>0</v>
      </c>
      <c r="AK1820" s="41">
        <f t="shared" si="6118"/>
        <v>0</v>
      </c>
      <c r="AL1820" s="41">
        <f t="shared" si="6118"/>
        <v>4178.1658200000002</v>
      </c>
      <c r="AM1820" s="41">
        <f t="shared" si="6118"/>
        <v>0</v>
      </c>
      <c r="AN1820" s="41">
        <f t="shared" si="6118"/>
        <v>0</v>
      </c>
      <c r="AO1820" s="42">
        <f t="shared" si="6118"/>
        <v>1516.93696</v>
      </c>
      <c r="AP1820" s="42">
        <f t="shared" si="6118"/>
        <v>6545.8380000000006</v>
      </c>
      <c r="AQ1820" s="42">
        <f t="shared" si="6118"/>
        <v>0</v>
      </c>
      <c r="AR1820" s="42">
        <f t="shared" si="6118"/>
        <v>0</v>
      </c>
      <c r="AS1820" s="42">
        <f t="shared" si="6118"/>
        <v>0</v>
      </c>
      <c r="AT1820" s="42">
        <f t="shared" si="6118"/>
        <v>0</v>
      </c>
      <c r="AU1820" s="42">
        <f t="shared" si="5905"/>
        <v>6545.8380000000006</v>
      </c>
      <c r="AV1820" s="42">
        <f t="shared" si="5906"/>
        <v>0</v>
      </c>
      <c r="AW1820" s="42">
        <f t="shared" si="5907"/>
        <v>9606.1260000000002</v>
      </c>
      <c r="AX1820" s="42">
        <f t="shared" si="5908"/>
        <v>3454.2</v>
      </c>
      <c r="AY1820" s="42">
        <f t="shared" si="5909"/>
        <v>3454.2</v>
      </c>
      <c r="AZ1820" s="42">
        <f t="shared" ref="AZ1820:AZ1829" si="6119">AZ1821</f>
        <v>0</v>
      </c>
      <c r="BA1820" s="43">
        <f t="shared" si="5910"/>
        <v>67.034810077688462</v>
      </c>
      <c r="BB1820" s="20"/>
    </row>
    <row r="1821" spans="2:54" x14ac:dyDescent="0.3">
      <c r="B1821" s="38" t="s">
        <v>578</v>
      </c>
      <c r="C1821" s="38" t="s">
        <v>84</v>
      </c>
      <c r="D1821" s="38" t="s">
        <v>86</v>
      </c>
      <c r="E1821" s="39" t="str">
        <f t="shared" si="5904"/>
        <v>0409</v>
      </c>
      <c r="F1821" s="38" t="s">
        <v>98</v>
      </c>
      <c r="G1821" s="39"/>
      <c r="H1821" s="40" t="s">
        <v>49</v>
      </c>
      <c r="I1821" s="18">
        <f t="shared" si="6104"/>
        <v>3454.2</v>
      </c>
      <c r="J1821" s="18">
        <f t="shared" si="6105"/>
        <v>3454.2</v>
      </c>
      <c r="K1821" s="18">
        <f t="shared" si="6106"/>
        <v>3454.2</v>
      </c>
      <c r="L1821" s="18">
        <f t="shared" si="6107"/>
        <v>0</v>
      </c>
      <c r="M1821" s="18">
        <f t="shared" si="6108"/>
        <v>0</v>
      </c>
      <c r="N1821" s="18">
        <f t="shared" si="6109"/>
        <v>0</v>
      </c>
      <c r="O1821" s="18">
        <f>O1822+O1825</f>
        <v>0</v>
      </c>
      <c r="P1821" s="18">
        <f>P1822+P1825</f>
        <v>31.35</v>
      </c>
      <c r="Q1821" s="18">
        <f>Q1822+Q1825</f>
        <v>0</v>
      </c>
      <c r="R1821" s="18">
        <f>R1822+R1825</f>
        <v>0</v>
      </c>
      <c r="S1821" s="18">
        <f>S1822+S1825</f>
        <v>3060.288</v>
      </c>
      <c r="T1821" s="18">
        <f t="shared" si="5878"/>
        <v>6545.8379999999997</v>
      </c>
      <c r="U1821" s="18">
        <f t="shared" si="5860"/>
        <v>3454.2</v>
      </c>
      <c r="V1821" s="18">
        <f t="shared" si="5861"/>
        <v>3454.2</v>
      </c>
      <c r="W1821" s="18">
        <f t="shared" si="6110"/>
        <v>0</v>
      </c>
      <c r="X1821" s="18">
        <f t="shared" si="6111"/>
        <v>0</v>
      </c>
      <c r="Y1821" s="18">
        <f t="shared" si="6112"/>
        <v>0</v>
      </c>
      <c r="Z1821" s="18">
        <f t="shared" si="6113"/>
        <v>3060.288</v>
      </c>
      <c r="AA1821" s="18">
        <f t="shared" si="6114"/>
        <v>0</v>
      </c>
      <c r="AB1821" s="18">
        <f t="shared" si="6115"/>
        <v>0</v>
      </c>
      <c r="AC1821" s="18">
        <f t="shared" si="6116"/>
        <v>0</v>
      </c>
      <c r="AD1821" s="18">
        <f t="shared" si="6117"/>
        <v>0</v>
      </c>
      <c r="AE1821" s="18"/>
      <c r="AF1821" s="41">
        <f t="shared" ref="AF1821:AT1821" si="6120">AF1822+AF1825</f>
        <v>6232.8301000000001</v>
      </c>
      <c r="AG1821" s="41">
        <f t="shared" si="6120"/>
        <v>0</v>
      </c>
      <c r="AH1821" s="41">
        <f t="shared" si="6120"/>
        <v>0</v>
      </c>
      <c r="AI1821" s="41">
        <f t="shared" si="6120"/>
        <v>0</v>
      </c>
      <c r="AJ1821" s="41">
        <f t="shared" si="6120"/>
        <v>0</v>
      </c>
      <c r="AK1821" s="41">
        <f t="shared" si="6120"/>
        <v>0</v>
      </c>
      <c r="AL1821" s="41">
        <f t="shared" si="6120"/>
        <v>4178.1658200000002</v>
      </c>
      <c r="AM1821" s="41">
        <f t="shared" si="6120"/>
        <v>0</v>
      </c>
      <c r="AN1821" s="41">
        <f t="shared" si="6120"/>
        <v>0</v>
      </c>
      <c r="AO1821" s="14">
        <f t="shared" si="6120"/>
        <v>1516.93696</v>
      </c>
      <c r="AP1821" s="42">
        <f t="shared" si="6120"/>
        <v>6545.8380000000006</v>
      </c>
      <c r="AQ1821" s="42">
        <f t="shared" si="6120"/>
        <v>0</v>
      </c>
      <c r="AR1821" s="42">
        <f t="shared" si="6120"/>
        <v>0</v>
      </c>
      <c r="AS1821" s="42">
        <f t="shared" si="6120"/>
        <v>0</v>
      </c>
      <c r="AT1821" s="42">
        <f t="shared" si="6120"/>
        <v>0</v>
      </c>
      <c r="AU1821" s="42">
        <f t="shared" si="5905"/>
        <v>6545.8380000000006</v>
      </c>
      <c r="AV1821" s="42">
        <f t="shared" si="5906"/>
        <v>0</v>
      </c>
      <c r="AW1821" s="42">
        <f t="shared" si="5907"/>
        <v>9606.1260000000002</v>
      </c>
      <c r="AX1821" s="42">
        <f t="shared" si="5908"/>
        <v>3454.2</v>
      </c>
      <c r="AY1821" s="42">
        <f t="shared" si="5909"/>
        <v>3454.2</v>
      </c>
      <c r="AZ1821" s="42">
        <f t="shared" si="6119"/>
        <v>0</v>
      </c>
      <c r="BA1821" s="43">
        <f t="shared" si="5910"/>
        <v>67.034810077688462</v>
      </c>
      <c r="BB1821" s="20"/>
    </row>
    <row r="1822" spans="2:54" ht="31.2" x14ac:dyDescent="0.3">
      <c r="B1822" s="38" t="s">
        <v>578</v>
      </c>
      <c r="C1822" s="38" t="s">
        <v>84</v>
      </c>
      <c r="D1822" s="38" t="s">
        <v>86</v>
      </c>
      <c r="E1822" s="39" t="str">
        <f t="shared" si="5904"/>
        <v>0409</v>
      </c>
      <c r="F1822" s="38" t="s">
        <v>509</v>
      </c>
      <c r="G1822" s="39"/>
      <c r="H1822" s="40" t="s">
        <v>510</v>
      </c>
      <c r="I1822" s="18">
        <f t="shared" si="6104"/>
        <v>3454.2</v>
      </c>
      <c r="J1822" s="18">
        <f t="shared" si="6105"/>
        <v>3454.2</v>
      </c>
      <c r="K1822" s="18">
        <f t="shared" si="6106"/>
        <v>3454.2</v>
      </c>
      <c r="L1822" s="18">
        <f t="shared" si="6107"/>
        <v>0</v>
      </c>
      <c r="M1822" s="18">
        <f t="shared" si="6108"/>
        <v>0</v>
      </c>
      <c r="N1822" s="18">
        <f t="shared" si="6109"/>
        <v>0</v>
      </c>
      <c r="O1822" s="18">
        <f t="shared" ref="O1822:O1829" si="6121">O1823</f>
        <v>0</v>
      </c>
      <c r="P1822" s="18">
        <f t="shared" ref="P1822:P1829" si="6122">P1823</f>
        <v>0</v>
      </c>
      <c r="Q1822" s="18">
        <f t="shared" ref="Q1822:Q1829" si="6123">Q1823</f>
        <v>0</v>
      </c>
      <c r="R1822" s="18">
        <f t="shared" ref="R1822:R1829" si="6124">R1823</f>
        <v>0</v>
      </c>
      <c r="S1822" s="18">
        <f t="shared" ref="S1822:S1829" si="6125">S1823</f>
        <v>3060.288</v>
      </c>
      <c r="T1822" s="18">
        <f t="shared" si="5878"/>
        <v>6514.4879999999994</v>
      </c>
      <c r="U1822" s="18">
        <f t="shared" si="5860"/>
        <v>3454.2</v>
      </c>
      <c r="V1822" s="18">
        <f t="shared" si="5861"/>
        <v>3454.2</v>
      </c>
      <c r="W1822" s="18">
        <f t="shared" si="6110"/>
        <v>0</v>
      </c>
      <c r="X1822" s="18">
        <f t="shared" si="6111"/>
        <v>0</v>
      </c>
      <c r="Y1822" s="18">
        <f t="shared" si="6112"/>
        <v>0</v>
      </c>
      <c r="Z1822" s="18">
        <f t="shared" si="6113"/>
        <v>3060.288</v>
      </c>
      <c r="AA1822" s="18">
        <f t="shared" si="6114"/>
        <v>0</v>
      </c>
      <c r="AB1822" s="18">
        <f t="shared" si="6115"/>
        <v>0</v>
      </c>
      <c r="AC1822" s="18">
        <f t="shared" si="6116"/>
        <v>0</v>
      </c>
      <c r="AD1822" s="18">
        <f t="shared" si="6117"/>
        <v>0</v>
      </c>
      <c r="AE1822" s="18"/>
      <c r="AF1822" s="41">
        <f t="shared" ref="AF1822:AF1829" si="6126">AF1823</f>
        <v>6201.4800999999998</v>
      </c>
      <c r="AG1822" s="41">
        <f t="shared" ref="AG1822:AG1829" si="6127">AG1823</f>
        <v>0</v>
      </c>
      <c r="AH1822" s="41">
        <f t="shared" ref="AH1822:AH1829" si="6128">AH1823</f>
        <v>0</v>
      </c>
      <c r="AI1822" s="41">
        <f t="shared" ref="AI1822:AI1829" si="6129">AI1823</f>
        <v>0</v>
      </c>
      <c r="AJ1822" s="41">
        <f t="shared" ref="AJ1822:AJ1829" si="6130">AJ1823</f>
        <v>0</v>
      </c>
      <c r="AK1822" s="41">
        <f t="shared" ref="AK1822:AK1829" si="6131">AK1823</f>
        <v>0</v>
      </c>
      <c r="AL1822" s="41">
        <f t="shared" ref="AL1822:AL1829" si="6132">AL1823</f>
        <v>4146.8158199999998</v>
      </c>
      <c r="AM1822" s="41">
        <f t="shared" ref="AM1822:AM1829" si="6133">AM1823</f>
        <v>0</v>
      </c>
      <c r="AN1822" s="41">
        <f t="shared" ref="AN1822:AN1829" si="6134">AN1823</f>
        <v>0</v>
      </c>
      <c r="AO1822" s="42">
        <f t="shared" ref="AO1822:AO1829" si="6135">AO1823</f>
        <v>1516.93696</v>
      </c>
      <c r="AP1822" s="42">
        <f t="shared" ref="AP1822:AP1829" si="6136">AP1823</f>
        <v>6514.4880000000003</v>
      </c>
      <c r="AQ1822" s="42">
        <f t="shared" ref="AQ1822:AQ1829" si="6137">AQ1823</f>
        <v>0</v>
      </c>
      <c r="AR1822" s="42">
        <f t="shared" ref="AR1822:AR1829" si="6138">AR1823</f>
        <v>0</v>
      </c>
      <c r="AS1822" s="42">
        <f t="shared" ref="AS1822:AS1829" si="6139">AS1823</f>
        <v>0</v>
      </c>
      <c r="AT1822" s="42">
        <f t="shared" ref="AT1822:AT1829" si="6140">AT1823</f>
        <v>0</v>
      </c>
      <c r="AU1822" s="42">
        <f t="shared" si="5905"/>
        <v>6514.4880000000003</v>
      </c>
      <c r="AV1822" s="42">
        <f t="shared" si="5906"/>
        <v>0</v>
      </c>
      <c r="AW1822" s="42">
        <f t="shared" si="5907"/>
        <v>9574.7759999999998</v>
      </c>
      <c r="AX1822" s="42">
        <f t="shared" si="5908"/>
        <v>3454.2</v>
      </c>
      <c r="AY1822" s="42">
        <f t="shared" si="5909"/>
        <v>3454.2</v>
      </c>
      <c r="AZ1822" s="42">
        <f t="shared" si="6119"/>
        <v>0</v>
      </c>
      <c r="BA1822" s="43">
        <f t="shared" si="5910"/>
        <v>66.86816297290062</v>
      </c>
      <c r="BB1822" s="20"/>
    </row>
    <row r="1823" spans="2:54" ht="31.2" x14ac:dyDescent="0.3">
      <c r="B1823" s="38" t="s">
        <v>578</v>
      </c>
      <c r="C1823" s="38" t="s">
        <v>84</v>
      </c>
      <c r="D1823" s="38" t="s">
        <v>86</v>
      </c>
      <c r="E1823" s="39" t="str">
        <f t="shared" si="5904"/>
        <v>0409</v>
      </c>
      <c r="F1823" s="38" t="s">
        <v>511</v>
      </c>
      <c r="G1823" s="39"/>
      <c r="H1823" s="40" t="s">
        <v>512</v>
      </c>
      <c r="I1823" s="18">
        <f t="shared" si="6104"/>
        <v>3454.2</v>
      </c>
      <c r="J1823" s="18">
        <f t="shared" si="6105"/>
        <v>3454.2</v>
      </c>
      <c r="K1823" s="18">
        <f t="shared" si="6106"/>
        <v>3454.2</v>
      </c>
      <c r="L1823" s="18">
        <f t="shared" si="6107"/>
        <v>0</v>
      </c>
      <c r="M1823" s="18">
        <f t="shared" si="6108"/>
        <v>0</v>
      </c>
      <c r="N1823" s="18">
        <f t="shared" si="6109"/>
        <v>0</v>
      </c>
      <c r="O1823" s="18">
        <f t="shared" si="6121"/>
        <v>0</v>
      </c>
      <c r="P1823" s="18">
        <f t="shared" si="6122"/>
        <v>0</v>
      </c>
      <c r="Q1823" s="18">
        <f t="shared" si="6123"/>
        <v>0</v>
      </c>
      <c r="R1823" s="18">
        <f t="shared" si="6124"/>
        <v>0</v>
      </c>
      <c r="S1823" s="18">
        <f t="shared" si="6125"/>
        <v>3060.288</v>
      </c>
      <c r="T1823" s="18">
        <f t="shared" si="5878"/>
        <v>6514.4879999999994</v>
      </c>
      <c r="U1823" s="18">
        <f t="shared" si="5860"/>
        <v>3454.2</v>
      </c>
      <c r="V1823" s="18">
        <f t="shared" si="5861"/>
        <v>3454.2</v>
      </c>
      <c r="W1823" s="18">
        <f t="shared" si="6110"/>
        <v>0</v>
      </c>
      <c r="X1823" s="18">
        <f t="shared" si="6111"/>
        <v>0</v>
      </c>
      <c r="Y1823" s="18">
        <f t="shared" si="6112"/>
        <v>0</v>
      </c>
      <c r="Z1823" s="18">
        <f t="shared" si="6113"/>
        <v>3060.288</v>
      </c>
      <c r="AA1823" s="18">
        <f t="shared" si="6114"/>
        <v>0</v>
      </c>
      <c r="AB1823" s="18">
        <f t="shared" si="6115"/>
        <v>0</v>
      </c>
      <c r="AC1823" s="18">
        <f t="shared" si="6116"/>
        <v>0</v>
      </c>
      <c r="AD1823" s="18">
        <f t="shared" si="6117"/>
        <v>0</v>
      </c>
      <c r="AE1823" s="18"/>
      <c r="AF1823" s="41">
        <f t="shared" si="6126"/>
        <v>6201.4800999999998</v>
      </c>
      <c r="AG1823" s="41">
        <f t="shared" si="6127"/>
        <v>0</v>
      </c>
      <c r="AH1823" s="41">
        <f t="shared" si="6128"/>
        <v>0</v>
      </c>
      <c r="AI1823" s="41">
        <f t="shared" si="6129"/>
        <v>0</v>
      </c>
      <c r="AJ1823" s="41">
        <f t="shared" si="6130"/>
        <v>0</v>
      </c>
      <c r="AK1823" s="41">
        <f t="shared" si="6131"/>
        <v>0</v>
      </c>
      <c r="AL1823" s="41">
        <f t="shared" si="6132"/>
        <v>4146.8158199999998</v>
      </c>
      <c r="AM1823" s="41">
        <f t="shared" si="6133"/>
        <v>0</v>
      </c>
      <c r="AN1823" s="41">
        <f t="shared" si="6134"/>
        <v>0</v>
      </c>
      <c r="AO1823" s="14">
        <f t="shared" si="6135"/>
        <v>1516.93696</v>
      </c>
      <c r="AP1823" s="42">
        <f t="shared" si="6136"/>
        <v>6514.4880000000003</v>
      </c>
      <c r="AQ1823" s="42">
        <f t="shared" si="6137"/>
        <v>0</v>
      </c>
      <c r="AR1823" s="42">
        <f t="shared" si="6138"/>
        <v>0</v>
      </c>
      <c r="AS1823" s="42">
        <f t="shared" si="6139"/>
        <v>0</v>
      </c>
      <c r="AT1823" s="42">
        <f t="shared" si="6140"/>
        <v>0</v>
      </c>
      <c r="AU1823" s="42">
        <f t="shared" si="5905"/>
        <v>6514.4880000000003</v>
      </c>
      <c r="AV1823" s="42">
        <f t="shared" si="5906"/>
        <v>0</v>
      </c>
      <c r="AW1823" s="42">
        <f t="shared" si="5907"/>
        <v>9574.7759999999998</v>
      </c>
      <c r="AX1823" s="42">
        <f t="shared" si="5908"/>
        <v>3454.2</v>
      </c>
      <c r="AY1823" s="42">
        <f t="shared" si="5909"/>
        <v>3454.2</v>
      </c>
      <c r="AZ1823" s="42">
        <f t="shared" si="6119"/>
        <v>0</v>
      </c>
      <c r="BA1823" s="43">
        <f t="shared" si="5910"/>
        <v>66.86816297290062</v>
      </c>
      <c r="BB1823" s="20"/>
    </row>
    <row r="1824" spans="2:54" ht="31.2" x14ac:dyDescent="0.3">
      <c r="B1824" s="38" t="s">
        <v>578</v>
      </c>
      <c r="C1824" s="38" t="s">
        <v>84</v>
      </c>
      <c r="D1824" s="38" t="s">
        <v>86</v>
      </c>
      <c r="E1824" s="39" t="str">
        <f t="shared" si="5904"/>
        <v>0409</v>
      </c>
      <c r="F1824" s="38" t="s">
        <v>511</v>
      </c>
      <c r="G1824" s="38" t="s">
        <v>54</v>
      </c>
      <c r="H1824" s="40" t="s">
        <v>55</v>
      </c>
      <c r="I1824" s="18">
        <v>3454.2</v>
      </c>
      <c r="J1824" s="18">
        <v>3454.2</v>
      </c>
      <c r="K1824" s="18">
        <v>3454.2</v>
      </c>
      <c r="L1824" s="18"/>
      <c r="M1824" s="18"/>
      <c r="N1824" s="18"/>
      <c r="O1824" s="18">
        <v>0</v>
      </c>
      <c r="P1824" s="18">
        <v>0</v>
      </c>
      <c r="Q1824" s="18">
        <v>0</v>
      </c>
      <c r="R1824" s="18">
        <v>0</v>
      </c>
      <c r="S1824" s="18">
        <v>3060.288</v>
      </c>
      <c r="T1824" s="18">
        <f t="shared" si="5878"/>
        <v>6514.4879999999994</v>
      </c>
      <c r="U1824" s="18">
        <f t="shared" si="5860"/>
        <v>3454.2</v>
      </c>
      <c r="V1824" s="18">
        <f t="shared" si="5861"/>
        <v>3454.2</v>
      </c>
      <c r="W1824" s="18"/>
      <c r="X1824" s="18"/>
      <c r="Y1824" s="18"/>
      <c r="Z1824" s="18">
        <v>3060.288</v>
      </c>
      <c r="AA1824" s="18"/>
      <c r="AB1824" s="18"/>
      <c r="AC1824" s="18"/>
      <c r="AD1824" s="18"/>
      <c r="AE1824" s="18"/>
      <c r="AF1824" s="41">
        <v>6201.4800999999998</v>
      </c>
      <c r="AG1824" s="41"/>
      <c r="AH1824" s="41">
        <v>0</v>
      </c>
      <c r="AI1824" s="41">
        <v>0</v>
      </c>
      <c r="AJ1824" s="41">
        <v>0</v>
      </c>
      <c r="AK1824" s="41">
        <v>0</v>
      </c>
      <c r="AL1824" s="41">
        <v>4146.8158199999998</v>
      </c>
      <c r="AM1824" s="41">
        <v>0</v>
      </c>
      <c r="AN1824" s="41">
        <v>0</v>
      </c>
      <c r="AO1824" s="42">
        <v>1516.93696</v>
      </c>
      <c r="AP1824" s="42">
        <v>6514.4880000000003</v>
      </c>
      <c r="AQ1824" s="42">
        <v>0</v>
      </c>
      <c r="AR1824" s="42">
        <v>0</v>
      </c>
      <c r="AS1824" s="42">
        <v>0</v>
      </c>
      <c r="AT1824" s="42">
        <v>0</v>
      </c>
      <c r="AU1824" s="42">
        <f t="shared" si="5905"/>
        <v>6514.4880000000003</v>
      </c>
      <c r="AV1824" s="42">
        <f t="shared" si="5906"/>
        <v>0</v>
      </c>
      <c r="AW1824" s="42">
        <f t="shared" si="5907"/>
        <v>9574.7759999999998</v>
      </c>
      <c r="AX1824" s="42">
        <f t="shared" si="5908"/>
        <v>3454.2</v>
      </c>
      <c r="AY1824" s="42">
        <f t="shared" si="5909"/>
        <v>3454.2</v>
      </c>
      <c r="AZ1824" s="42"/>
      <c r="BA1824" s="43">
        <f t="shared" si="5910"/>
        <v>66.86816297290062</v>
      </c>
      <c r="BB1824" s="44"/>
    </row>
    <row r="1825" spans="2:54" ht="46.8" x14ac:dyDescent="0.3">
      <c r="B1825" s="38" t="s">
        <v>578</v>
      </c>
      <c r="C1825" s="38" t="s">
        <v>84</v>
      </c>
      <c r="D1825" s="38" t="s">
        <v>86</v>
      </c>
      <c r="E1825" s="39" t="str">
        <f t="shared" si="5904"/>
        <v>0409</v>
      </c>
      <c r="F1825" s="38" t="s">
        <v>570</v>
      </c>
      <c r="G1825" s="39"/>
      <c r="H1825" s="40" t="s">
        <v>571</v>
      </c>
      <c r="I1825" s="18"/>
      <c r="J1825" s="18"/>
      <c r="K1825" s="18"/>
      <c r="L1825" s="18"/>
      <c r="M1825" s="18"/>
      <c r="N1825" s="18"/>
      <c r="O1825" s="18">
        <f t="shared" si="6121"/>
        <v>0</v>
      </c>
      <c r="P1825" s="18">
        <f t="shared" si="6122"/>
        <v>31.35</v>
      </c>
      <c r="Q1825" s="18">
        <f t="shared" si="6123"/>
        <v>0</v>
      </c>
      <c r="R1825" s="18">
        <f t="shared" si="6124"/>
        <v>0</v>
      </c>
      <c r="S1825" s="18">
        <f t="shared" si="6125"/>
        <v>0</v>
      </c>
      <c r="T1825" s="18">
        <f t="shared" si="5878"/>
        <v>31.35</v>
      </c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41">
        <f t="shared" si="6126"/>
        <v>31.35</v>
      </c>
      <c r="AG1825" s="41">
        <f t="shared" si="6127"/>
        <v>0</v>
      </c>
      <c r="AH1825" s="41">
        <f t="shared" si="6128"/>
        <v>0</v>
      </c>
      <c r="AI1825" s="41">
        <f t="shared" si="6129"/>
        <v>0</v>
      </c>
      <c r="AJ1825" s="41">
        <f t="shared" si="6130"/>
        <v>0</v>
      </c>
      <c r="AK1825" s="41">
        <f t="shared" si="6131"/>
        <v>0</v>
      </c>
      <c r="AL1825" s="41">
        <f t="shared" si="6132"/>
        <v>31.35</v>
      </c>
      <c r="AM1825" s="41">
        <f t="shared" si="6133"/>
        <v>0</v>
      </c>
      <c r="AN1825" s="41">
        <f t="shared" si="6134"/>
        <v>0</v>
      </c>
      <c r="AO1825" s="54">
        <f t="shared" si="6135"/>
        <v>0</v>
      </c>
      <c r="AP1825" s="42">
        <f t="shared" si="6136"/>
        <v>31.35</v>
      </c>
      <c r="AQ1825" s="42">
        <f t="shared" si="6137"/>
        <v>0</v>
      </c>
      <c r="AR1825" s="42">
        <f t="shared" si="6138"/>
        <v>0</v>
      </c>
      <c r="AS1825" s="42">
        <f t="shared" si="6139"/>
        <v>0</v>
      </c>
      <c r="AT1825" s="42">
        <f t="shared" si="6140"/>
        <v>0</v>
      </c>
      <c r="AU1825" s="42">
        <f t="shared" si="5905"/>
        <v>31.35</v>
      </c>
      <c r="AV1825" s="42">
        <f t="shared" si="5906"/>
        <v>0</v>
      </c>
      <c r="AW1825" s="42"/>
      <c r="AX1825" s="42"/>
      <c r="AY1825" s="42"/>
      <c r="AZ1825" s="42"/>
      <c r="BA1825" s="43">
        <f t="shared" si="5910"/>
        <v>100</v>
      </c>
      <c r="BB1825" s="44"/>
    </row>
    <row r="1826" spans="2:54" x14ac:dyDescent="0.3">
      <c r="B1826" s="38" t="s">
        <v>578</v>
      </c>
      <c r="C1826" s="38" t="s">
        <v>84</v>
      </c>
      <c r="D1826" s="38" t="s">
        <v>86</v>
      </c>
      <c r="E1826" s="39" t="str">
        <f t="shared" si="5904"/>
        <v>0409</v>
      </c>
      <c r="F1826" s="38" t="s">
        <v>572</v>
      </c>
      <c r="G1826" s="39"/>
      <c r="H1826" s="40" t="s">
        <v>573</v>
      </c>
      <c r="I1826" s="18"/>
      <c r="J1826" s="18"/>
      <c r="K1826" s="18"/>
      <c r="L1826" s="18"/>
      <c r="M1826" s="18"/>
      <c r="N1826" s="18"/>
      <c r="O1826" s="18">
        <f t="shared" si="6121"/>
        <v>0</v>
      </c>
      <c r="P1826" s="18">
        <f t="shared" si="6122"/>
        <v>31.35</v>
      </c>
      <c r="Q1826" s="18">
        <f t="shared" si="6123"/>
        <v>0</v>
      </c>
      <c r="R1826" s="18">
        <f t="shared" si="6124"/>
        <v>0</v>
      </c>
      <c r="S1826" s="18">
        <f t="shared" si="6125"/>
        <v>0</v>
      </c>
      <c r="T1826" s="18">
        <f t="shared" si="5878"/>
        <v>31.35</v>
      </c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41">
        <f t="shared" si="6126"/>
        <v>31.35</v>
      </c>
      <c r="AG1826" s="41">
        <f t="shared" si="6127"/>
        <v>0</v>
      </c>
      <c r="AH1826" s="41">
        <f t="shared" si="6128"/>
        <v>0</v>
      </c>
      <c r="AI1826" s="41">
        <f t="shared" si="6129"/>
        <v>0</v>
      </c>
      <c r="AJ1826" s="41">
        <f t="shared" si="6130"/>
        <v>0</v>
      </c>
      <c r="AK1826" s="41">
        <f t="shared" si="6131"/>
        <v>0</v>
      </c>
      <c r="AL1826" s="41">
        <f t="shared" si="6132"/>
        <v>31.35</v>
      </c>
      <c r="AM1826" s="41">
        <f t="shared" si="6133"/>
        <v>0</v>
      </c>
      <c r="AN1826" s="41">
        <f t="shared" si="6134"/>
        <v>0</v>
      </c>
      <c r="AO1826" s="14">
        <f t="shared" si="6135"/>
        <v>0</v>
      </c>
      <c r="AP1826" s="42">
        <f t="shared" si="6136"/>
        <v>31.35</v>
      </c>
      <c r="AQ1826" s="42">
        <f t="shared" si="6137"/>
        <v>0</v>
      </c>
      <c r="AR1826" s="42">
        <f t="shared" si="6138"/>
        <v>0</v>
      </c>
      <c r="AS1826" s="42">
        <f t="shared" si="6139"/>
        <v>0</v>
      </c>
      <c r="AT1826" s="42">
        <f t="shared" si="6140"/>
        <v>0</v>
      </c>
      <c r="AU1826" s="42">
        <f t="shared" si="5905"/>
        <v>31.35</v>
      </c>
      <c r="AV1826" s="42">
        <f t="shared" si="5906"/>
        <v>0</v>
      </c>
      <c r="AW1826" s="42"/>
      <c r="AX1826" s="42"/>
      <c r="AY1826" s="42"/>
      <c r="AZ1826" s="42"/>
      <c r="BA1826" s="43">
        <f t="shared" si="5910"/>
        <v>100</v>
      </c>
      <c r="BB1826" s="44"/>
    </row>
    <row r="1827" spans="2:54" ht="31.2" x14ac:dyDescent="0.3">
      <c r="B1827" s="38" t="s">
        <v>578</v>
      </c>
      <c r="C1827" s="38" t="s">
        <v>84</v>
      </c>
      <c r="D1827" s="38" t="s">
        <v>86</v>
      </c>
      <c r="E1827" s="39" t="str">
        <f t="shared" si="5904"/>
        <v>0409</v>
      </c>
      <c r="F1827" s="38" t="s">
        <v>572</v>
      </c>
      <c r="G1827" s="16" t="s">
        <v>54</v>
      </c>
      <c r="H1827" s="40" t="s">
        <v>55</v>
      </c>
      <c r="I1827" s="18"/>
      <c r="J1827" s="18"/>
      <c r="K1827" s="18"/>
      <c r="L1827" s="18"/>
      <c r="M1827" s="18"/>
      <c r="N1827" s="18"/>
      <c r="O1827" s="18">
        <v>0</v>
      </c>
      <c r="P1827" s="18">
        <v>31.35</v>
      </c>
      <c r="Q1827" s="18">
        <v>0</v>
      </c>
      <c r="R1827" s="18">
        <v>0</v>
      </c>
      <c r="S1827" s="18">
        <v>0</v>
      </c>
      <c r="T1827" s="18">
        <f t="shared" si="5878"/>
        <v>31.35</v>
      </c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41">
        <v>31.35</v>
      </c>
      <c r="AG1827" s="41"/>
      <c r="AH1827" s="41">
        <v>0</v>
      </c>
      <c r="AI1827" s="41">
        <v>0</v>
      </c>
      <c r="AJ1827" s="41">
        <v>0</v>
      </c>
      <c r="AK1827" s="41">
        <v>0</v>
      </c>
      <c r="AL1827" s="41">
        <v>31.35</v>
      </c>
      <c r="AM1827" s="41">
        <v>0</v>
      </c>
      <c r="AN1827" s="41">
        <v>0</v>
      </c>
      <c r="AO1827" s="54">
        <v>0</v>
      </c>
      <c r="AP1827" s="42">
        <v>31.35</v>
      </c>
      <c r="AQ1827" s="42">
        <v>0</v>
      </c>
      <c r="AR1827" s="42">
        <v>0</v>
      </c>
      <c r="AS1827" s="42">
        <v>0</v>
      </c>
      <c r="AT1827" s="42">
        <v>0</v>
      </c>
      <c r="AU1827" s="42">
        <f t="shared" si="5905"/>
        <v>31.35</v>
      </c>
      <c r="AV1827" s="42">
        <f t="shared" si="5906"/>
        <v>0</v>
      </c>
      <c r="AW1827" s="42"/>
      <c r="AX1827" s="42"/>
      <c r="AY1827" s="42"/>
      <c r="AZ1827" s="42"/>
      <c r="BA1827" s="43">
        <f t="shared" si="5910"/>
        <v>100</v>
      </c>
      <c r="BB1827" s="44"/>
    </row>
    <row r="1828" spans="2:54" ht="31.2" x14ac:dyDescent="0.3">
      <c r="B1828" s="38" t="s">
        <v>578</v>
      </c>
      <c r="C1828" s="38" t="s">
        <v>84</v>
      </c>
      <c r="D1828" s="38" t="s">
        <v>86</v>
      </c>
      <c r="E1828" s="39" t="str">
        <f t="shared" si="5904"/>
        <v>0409</v>
      </c>
      <c r="F1828" s="38" t="s">
        <v>513</v>
      </c>
      <c r="G1828" s="39"/>
      <c r="H1828" s="40" t="s">
        <v>514</v>
      </c>
      <c r="I1828" s="18">
        <f t="shared" si="6104"/>
        <v>12727</v>
      </c>
      <c r="J1828" s="18">
        <f t="shared" si="6105"/>
        <v>12727</v>
      </c>
      <c r="K1828" s="18">
        <f t="shared" si="6106"/>
        <v>12727</v>
      </c>
      <c r="L1828" s="18">
        <f t="shared" si="6107"/>
        <v>0</v>
      </c>
      <c r="M1828" s="18">
        <f t="shared" si="6108"/>
        <v>0</v>
      </c>
      <c r="N1828" s="18">
        <f t="shared" si="6109"/>
        <v>0</v>
      </c>
      <c r="O1828" s="18">
        <f t="shared" si="6121"/>
        <v>0</v>
      </c>
      <c r="P1828" s="18">
        <f t="shared" si="6122"/>
        <v>0</v>
      </c>
      <c r="Q1828" s="18">
        <f t="shared" si="6123"/>
        <v>0</v>
      </c>
      <c r="R1828" s="18">
        <f t="shared" si="6124"/>
        <v>0</v>
      </c>
      <c r="S1828" s="18">
        <f t="shared" si="6125"/>
        <v>0</v>
      </c>
      <c r="T1828" s="18">
        <f t="shared" si="5878"/>
        <v>12727</v>
      </c>
      <c r="U1828" s="18">
        <f t="shared" si="5860"/>
        <v>12727</v>
      </c>
      <c r="V1828" s="18">
        <f t="shared" si="5861"/>
        <v>12727</v>
      </c>
      <c r="W1828" s="18">
        <f t="shared" si="6110"/>
        <v>0</v>
      </c>
      <c r="X1828" s="18">
        <f t="shared" si="6111"/>
        <v>0</v>
      </c>
      <c r="Y1828" s="18">
        <f t="shared" si="6112"/>
        <v>0</v>
      </c>
      <c r="Z1828" s="18">
        <f t="shared" si="6113"/>
        <v>0</v>
      </c>
      <c r="AA1828" s="18">
        <f t="shared" si="6114"/>
        <v>0</v>
      </c>
      <c r="AB1828" s="18">
        <f t="shared" si="6115"/>
        <v>0</v>
      </c>
      <c r="AC1828" s="18">
        <f t="shared" si="6116"/>
        <v>0</v>
      </c>
      <c r="AD1828" s="18">
        <f t="shared" si="6117"/>
        <v>0</v>
      </c>
      <c r="AE1828" s="18">
        <f t="shared" ref="AE1828:AE1829" si="6141">AE1829</f>
        <v>0</v>
      </c>
      <c r="AF1828" s="41">
        <f t="shared" si="6126"/>
        <v>27463.5</v>
      </c>
      <c r="AG1828" s="41">
        <f t="shared" si="6127"/>
        <v>0</v>
      </c>
      <c r="AH1828" s="41">
        <f t="shared" si="6128"/>
        <v>0</v>
      </c>
      <c r="AI1828" s="41">
        <f t="shared" si="6129"/>
        <v>0</v>
      </c>
      <c r="AJ1828" s="41">
        <f t="shared" si="6130"/>
        <v>0</v>
      </c>
      <c r="AK1828" s="41">
        <f t="shared" si="6131"/>
        <v>0</v>
      </c>
      <c r="AL1828" s="41">
        <f t="shared" si="6132"/>
        <v>27463.5</v>
      </c>
      <c r="AM1828" s="41">
        <f t="shared" si="6133"/>
        <v>0</v>
      </c>
      <c r="AN1828" s="41">
        <f t="shared" si="6134"/>
        <v>0</v>
      </c>
      <c r="AO1828" s="14">
        <f t="shared" si="6135"/>
        <v>10676.149719999999</v>
      </c>
      <c r="AP1828" s="42">
        <f t="shared" si="6136"/>
        <v>27463.5</v>
      </c>
      <c r="AQ1828" s="42">
        <f t="shared" si="6137"/>
        <v>0</v>
      </c>
      <c r="AR1828" s="42">
        <f t="shared" si="6138"/>
        <v>0</v>
      </c>
      <c r="AS1828" s="42">
        <f t="shared" si="6139"/>
        <v>0</v>
      </c>
      <c r="AT1828" s="42">
        <f t="shared" si="6140"/>
        <v>0</v>
      </c>
      <c r="AU1828" s="42">
        <f t="shared" si="5905"/>
        <v>27463.5</v>
      </c>
      <c r="AV1828" s="42">
        <f t="shared" si="5906"/>
        <v>-14736.5</v>
      </c>
      <c r="AW1828" s="42">
        <f t="shared" si="5907"/>
        <v>12727</v>
      </c>
      <c r="AX1828" s="42">
        <f t="shared" si="5908"/>
        <v>12727</v>
      </c>
      <c r="AY1828" s="42">
        <f t="shared" si="5909"/>
        <v>12727</v>
      </c>
      <c r="AZ1828" s="42">
        <f t="shared" si="6119"/>
        <v>0</v>
      </c>
      <c r="BA1828" s="43">
        <f t="shared" si="5910"/>
        <v>100</v>
      </c>
      <c r="BB1828" s="20"/>
    </row>
    <row r="1829" spans="2:54" x14ac:dyDescent="0.3">
      <c r="B1829" s="38" t="s">
        <v>578</v>
      </c>
      <c r="C1829" s="38" t="s">
        <v>84</v>
      </c>
      <c r="D1829" s="38" t="s">
        <v>86</v>
      </c>
      <c r="E1829" s="39" t="str">
        <f t="shared" si="5904"/>
        <v>0409</v>
      </c>
      <c r="F1829" s="38" t="s">
        <v>515</v>
      </c>
      <c r="G1829" s="39"/>
      <c r="H1829" s="40" t="s">
        <v>109</v>
      </c>
      <c r="I1829" s="18">
        <f t="shared" si="6104"/>
        <v>12727</v>
      </c>
      <c r="J1829" s="18">
        <f t="shared" si="6105"/>
        <v>12727</v>
      </c>
      <c r="K1829" s="18">
        <f t="shared" si="6106"/>
        <v>12727</v>
      </c>
      <c r="L1829" s="18">
        <f t="shared" si="6107"/>
        <v>0</v>
      </c>
      <c r="M1829" s="18">
        <f t="shared" si="6108"/>
        <v>0</v>
      </c>
      <c r="N1829" s="18">
        <f t="shared" si="6109"/>
        <v>0</v>
      </c>
      <c r="O1829" s="18">
        <f t="shared" si="6121"/>
        <v>0</v>
      </c>
      <c r="P1829" s="18">
        <f t="shared" si="6122"/>
        <v>0</v>
      </c>
      <c r="Q1829" s="18">
        <f t="shared" si="6123"/>
        <v>0</v>
      </c>
      <c r="R1829" s="18">
        <f t="shared" si="6124"/>
        <v>0</v>
      </c>
      <c r="S1829" s="18">
        <f t="shared" si="6125"/>
        <v>0</v>
      </c>
      <c r="T1829" s="18">
        <f t="shared" si="5878"/>
        <v>12727</v>
      </c>
      <c r="U1829" s="18">
        <f t="shared" ref="U1829:U1892" si="6142">J1829+M1829</f>
        <v>12727</v>
      </c>
      <c r="V1829" s="18">
        <f t="shared" ref="V1829:V1892" si="6143">K1829+N1829</f>
        <v>12727</v>
      </c>
      <c r="W1829" s="18">
        <f t="shared" si="6110"/>
        <v>0</v>
      </c>
      <c r="X1829" s="18">
        <f t="shared" si="6111"/>
        <v>0</v>
      </c>
      <c r="Y1829" s="18">
        <f t="shared" si="6112"/>
        <v>0</v>
      </c>
      <c r="Z1829" s="18">
        <f t="shared" si="6113"/>
        <v>0</v>
      </c>
      <c r="AA1829" s="18">
        <f t="shared" si="6114"/>
        <v>0</v>
      </c>
      <c r="AB1829" s="18">
        <f t="shared" si="6115"/>
        <v>0</v>
      </c>
      <c r="AC1829" s="18">
        <f t="shared" si="6116"/>
        <v>0</v>
      </c>
      <c r="AD1829" s="18">
        <f t="shared" si="6117"/>
        <v>0</v>
      </c>
      <c r="AE1829" s="18">
        <f t="shared" si="6141"/>
        <v>0</v>
      </c>
      <c r="AF1829" s="41">
        <f t="shared" si="6126"/>
        <v>27463.5</v>
      </c>
      <c r="AG1829" s="41">
        <f t="shared" si="6127"/>
        <v>0</v>
      </c>
      <c r="AH1829" s="41">
        <f t="shared" si="6128"/>
        <v>0</v>
      </c>
      <c r="AI1829" s="41">
        <f t="shared" si="6129"/>
        <v>0</v>
      </c>
      <c r="AJ1829" s="41">
        <f t="shared" si="6130"/>
        <v>0</v>
      </c>
      <c r="AK1829" s="41">
        <f t="shared" si="6131"/>
        <v>0</v>
      </c>
      <c r="AL1829" s="41">
        <f t="shared" si="6132"/>
        <v>27463.5</v>
      </c>
      <c r="AM1829" s="41">
        <f t="shared" si="6133"/>
        <v>0</v>
      </c>
      <c r="AN1829" s="41">
        <f t="shared" si="6134"/>
        <v>0</v>
      </c>
      <c r="AO1829" s="42">
        <f t="shared" si="6135"/>
        <v>10676.149719999999</v>
      </c>
      <c r="AP1829" s="42">
        <f t="shared" si="6136"/>
        <v>27463.5</v>
      </c>
      <c r="AQ1829" s="42">
        <f t="shared" si="6137"/>
        <v>0</v>
      </c>
      <c r="AR1829" s="42">
        <f t="shared" si="6138"/>
        <v>0</v>
      </c>
      <c r="AS1829" s="42">
        <f t="shared" si="6139"/>
        <v>0</v>
      </c>
      <c r="AT1829" s="42">
        <f t="shared" si="6140"/>
        <v>0</v>
      </c>
      <c r="AU1829" s="42">
        <f t="shared" si="5905"/>
        <v>27463.5</v>
      </c>
      <c r="AV1829" s="42">
        <f t="shared" si="5906"/>
        <v>-14736.5</v>
      </c>
      <c r="AW1829" s="42">
        <f t="shared" si="5907"/>
        <v>12727</v>
      </c>
      <c r="AX1829" s="42">
        <f t="shared" si="5908"/>
        <v>12727</v>
      </c>
      <c r="AY1829" s="42">
        <f t="shared" si="5909"/>
        <v>12727</v>
      </c>
      <c r="AZ1829" s="42">
        <f t="shared" si="6119"/>
        <v>0</v>
      </c>
      <c r="BA1829" s="43">
        <f t="shared" si="5910"/>
        <v>100</v>
      </c>
      <c r="BB1829" s="20"/>
    </row>
    <row r="1830" spans="2:54" ht="31.2" x14ac:dyDescent="0.3">
      <c r="B1830" s="38" t="s">
        <v>578</v>
      </c>
      <c r="C1830" s="38" t="s">
        <v>84</v>
      </c>
      <c r="D1830" s="38" t="s">
        <v>86</v>
      </c>
      <c r="E1830" s="39" t="str">
        <f t="shared" si="5904"/>
        <v>0409</v>
      </c>
      <c r="F1830" s="38" t="s">
        <v>516</v>
      </c>
      <c r="G1830" s="39"/>
      <c r="H1830" s="40" t="s">
        <v>517</v>
      </c>
      <c r="I1830" s="18">
        <f t="shared" ref="I1830:N1830" si="6144">I1834</f>
        <v>12727</v>
      </c>
      <c r="J1830" s="18">
        <f t="shared" si="6144"/>
        <v>12727</v>
      </c>
      <c r="K1830" s="18">
        <f t="shared" si="6144"/>
        <v>12727</v>
      </c>
      <c r="L1830" s="18">
        <f t="shared" si="6144"/>
        <v>0</v>
      </c>
      <c r="M1830" s="18">
        <f t="shared" si="6144"/>
        <v>0</v>
      </c>
      <c r="N1830" s="18">
        <f t="shared" si="6144"/>
        <v>0</v>
      </c>
      <c r="O1830" s="18">
        <f>O1834+O1831</f>
        <v>0</v>
      </c>
      <c r="P1830" s="18">
        <f>P1834+P1831</f>
        <v>0</v>
      </c>
      <c r="Q1830" s="18">
        <f>Q1834</f>
        <v>0</v>
      </c>
      <c r="R1830" s="18">
        <f>R1834</f>
        <v>0</v>
      </c>
      <c r="S1830" s="18">
        <f>S1834</f>
        <v>0</v>
      </c>
      <c r="T1830" s="18">
        <f t="shared" si="5878"/>
        <v>12727</v>
      </c>
      <c r="U1830" s="18">
        <f t="shared" si="6142"/>
        <v>12727</v>
      </c>
      <c r="V1830" s="18">
        <f t="shared" si="6143"/>
        <v>12727</v>
      </c>
      <c r="W1830" s="18">
        <f t="shared" ref="W1830:AE1830" si="6145">W1834</f>
        <v>0</v>
      </c>
      <c r="X1830" s="18">
        <f t="shared" si="6145"/>
        <v>0</v>
      </c>
      <c r="Y1830" s="18">
        <f t="shared" si="6145"/>
        <v>0</v>
      </c>
      <c r="Z1830" s="18">
        <f t="shared" si="6145"/>
        <v>0</v>
      </c>
      <c r="AA1830" s="18">
        <f t="shared" si="6145"/>
        <v>0</v>
      </c>
      <c r="AB1830" s="18">
        <f t="shared" si="6145"/>
        <v>0</v>
      </c>
      <c r="AC1830" s="18">
        <f t="shared" si="6145"/>
        <v>0</v>
      </c>
      <c r="AD1830" s="18">
        <f t="shared" si="6145"/>
        <v>0</v>
      </c>
      <c r="AE1830" s="18">
        <f t="shared" si="6145"/>
        <v>0</v>
      </c>
      <c r="AF1830" s="41">
        <f t="shared" ref="AF1830:AT1830" si="6146">AF1834+AF1831</f>
        <v>27463.5</v>
      </c>
      <c r="AG1830" s="41">
        <f t="shared" si="6146"/>
        <v>0</v>
      </c>
      <c r="AH1830" s="41">
        <f t="shared" si="6146"/>
        <v>0</v>
      </c>
      <c r="AI1830" s="41">
        <f t="shared" si="6146"/>
        <v>0</v>
      </c>
      <c r="AJ1830" s="41">
        <f t="shared" si="6146"/>
        <v>0</v>
      </c>
      <c r="AK1830" s="41">
        <f t="shared" si="6146"/>
        <v>0</v>
      </c>
      <c r="AL1830" s="41">
        <f t="shared" si="6146"/>
        <v>27463.5</v>
      </c>
      <c r="AM1830" s="41">
        <f t="shared" si="6146"/>
        <v>0</v>
      </c>
      <c r="AN1830" s="41">
        <f t="shared" si="6146"/>
        <v>0</v>
      </c>
      <c r="AO1830" s="14">
        <f t="shared" si="6146"/>
        <v>10676.149719999999</v>
      </c>
      <c r="AP1830" s="42">
        <f t="shared" si="6146"/>
        <v>27463.5</v>
      </c>
      <c r="AQ1830" s="42">
        <f t="shared" si="6146"/>
        <v>0</v>
      </c>
      <c r="AR1830" s="42">
        <f t="shared" si="6146"/>
        <v>0</v>
      </c>
      <c r="AS1830" s="42">
        <f t="shared" si="6146"/>
        <v>0</v>
      </c>
      <c r="AT1830" s="42">
        <f t="shared" si="6146"/>
        <v>0</v>
      </c>
      <c r="AU1830" s="42">
        <f t="shared" si="5905"/>
        <v>27463.5</v>
      </c>
      <c r="AV1830" s="42">
        <f t="shared" si="5906"/>
        <v>-14736.5</v>
      </c>
      <c r="AW1830" s="42">
        <f t="shared" si="5907"/>
        <v>12727</v>
      </c>
      <c r="AX1830" s="42">
        <f t="shared" si="5908"/>
        <v>12727</v>
      </c>
      <c r="AY1830" s="42">
        <f t="shared" si="5909"/>
        <v>12727</v>
      </c>
      <c r="AZ1830" s="42">
        <f>AZ1834</f>
        <v>0</v>
      </c>
      <c r="BA1830" s="43">
        <f t="shared" si="5910"/>
        <v>100</v>
      </c>
      <c r="BB1830" s="20"/>
    </row>
    <row r="1831" spans="2:54" ht="31.2" x14ac:dyDescent="0.3">
      <c r="B1831" s="38" t="s">
        <v>578</v>
      </c>
      <c r="C1831" s="38" t="s">
        <v>84</v>
      </c>
      <c r="D1831" s="38" t="s">
        <v>86</v>
      </c>
      <c r="E1831" s="39" t="str">
        <f t="shared" si="5904"/>
        <v>0409</v>
      </c>
      <c r="F1831" s="38" t="s">
        <v>518</v>
      </c>
      <c r="G1831" s="39"/>
      <c r="H1831" s="55" t="s">
        <v>519</v>
      </c>
      <c r="I1831" s="18"/>
      <c r="J1831" s="18"/>
      <c r="K1831" s="18"/>
      <c r="L1831" s="18"/>
      <c r="M1831" s="18"/>
      <c r="N1831" s="18"/>
      <c r="O1831" s="18">
        <f>O1832+O1833</f>
        <v>0</v>
      </c>
      <c r="P1831" s="18">
        <f>P1832+P1833</f>
        <v>0</v>
      </c>
      <c r="Q1831" s="18"/>
      <c r="R1831" s="18"/>
      <c r="S1831" s="18"/>
      <c r="T1831" s="18">
        <f t="shared" si="5878"/>
        <v>0</v>
      </c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41">
        <f t="shared" ref="AF1831:AT1831" si="6147">AF1832+AF1833</f>
        <v>16628.5</v>
      </c>
      <c r="AG1831" s="41">
        <f t="shared" si="6147"/>
        <v>0</v>
      </c>
      <c r="AH1831" s="41">
        <f t="shared" si="6147"/>
        <v>0</v>
      </c>
      <c r="AI1831" s="41">
        <f t="shared" si="6147"/>
        <v>0</v>
      </c>
      <c r="AJ1831" s="41">
        <f t="shared" si="6147"/>
        <v>0</v>
      </c>
      <c r="AK1831" s="41">
        <f t="shared" si="6147"/>
        <v>0</v>
      </c>
      <c r="AL1831" s="41">
        <f t="shared" si="6147"/>
        <v>16628.5</v>
      </c>
      <c r="AM1831" s="41">
        <f t="shared" si="6147"/>
        <v>0</v>
      </c>
      <c r="AN1831" s="41">
        <f t="shared" si="6147"/>
        <v>0</v>
      </c>
      <c r="AO1831" s="42">
        <f t="shared" si="6147"/>
        <v>8659.1497199999994</v>
      </c>
      <c r="AP1831" s="42">
        <f t="shared" si="6147"/>
        <v>16628.5</v>
      </c>
      <c r="AQ1831" s="42">
        <f t="shared" si="6147"/>
        <v>0</v>
      </c>
      <c r="AR1831" s="42">
        <f t="shared" si="6147"/>
        <v>0</v>
      </c>
      <c r="AS1831" s="42">
        <f t="shared" si="6147"/>
        <v>0</v>
      </c>
      <c r="AT1831" s="42">
        <f t="shared" si="6147"/>
        <v>0</v>
      </c>
      <c r="AU1831" s="42">
        <f t="shared" si="5905"/>
        <v>16628.5</v>
      </c>
      <c r="AV1831" s="42">
        <f t="shared" si="5906"/>
        <v>-16628.5</v>
      </c>
      <c r="AW1831" s="42"/>
      <c r="AX1831" s="42"/>
      <c r="AY1831" s="42"/>
      <c r="AZ1831" s="42"/>
      <c r="BA1831" s="43">
        <f t="shared" si="5910"/>
        <v>100</v>
      </c>
      <c r="BB1831" s="20"/>
    </row>
    <row r="1832" spans="2:54" ht="31.2" x14ac:dyDescent="0.3">
      <c r="B1832" s="38" t="s">
        <v>578</v>
      </c>
      <c r="C1832" s="38" t="s">
        <v>84</v>
      </c>
      <c r="D1832" s="38" t="s">
        <v>86</v>
      </c>
      <c r="E1832" s="39" t="str">
        <f t="shared" si="5904"/>
        <v>0409</v>
      </c>
      <c r="F1832" s="38" t="s">
        <v>518</v>
      </c>
      <c r="G1832" s="38" t="s">
        <v>150</v>
      </c>
      <c r="H1832" s="40" t="s">
        <v>151</v>
      </c>
      <c r="I1832" s="18"/>
      <c r="J1832" s="18"/>
      <c r="K1832" s="18"/>
      <c r="L1832" s="18"/>
      <c r="M1832" s="18"/>
      <c r="N1832" s="18"/>
      <c r="O1832" s="18">
        <v>0</v>
      </c>
      <c r="P1832" s="18">
        <v>0</v>
      </c>
      <c r="Q1832" s="18"/>
      <c r="R1832" s="18"/>
      <c r="S1832" s="18"/>
      <c r="T1832" s="18">
        <f t="shared" ref="T1832:T1895" si="6148">I1832+L1832+S1832+R1832+Q1832+P1832+O1832</f>
        <v>0</v>
      </c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41">
        <v>4561.8868599999996</v>
      </c>
      <c r="AG1832" s="41"/>
      <c r="AH1832" s="41">
        <v>0</v>
      </c>
      <c r="AI1832" s="41">
        <v>0</v>
      </c>
      <c r="AJ1832" s="41">
        <v>0</v>
      </c>
      <c r="AK1832" s="41">
        <v>0</v>
      </c>
      <c r="AL1832" s="41">
        <v>4561.8868599999996</v>
      </c>
      <c r="AM1832" s="41">
        <v>0</v>
      </c>
      <c r="AN1832" s="41">
        <v>0</v>
      </c>
      <c r="AO1832" s="14">
        <v>4561.8868599999996</v>
      </c>
      <c r="AP1832" s="42">
        <v>4561.8868599999996</v>
      </c>
      <c r="AQ1832" s="42">
        <v>0</v>
      </c>
      <c r="AR1832" s="42">
        <v>0</v>
      </c>
      <c r="AS1832" s="42">
        <v>0</v>
      </c>
      <c r="AT1832" s="42">
        <v>0</v>
      </c>
      <c r="AU1832" s="42">
        <f t="shared" si="5905"/>
        <v>4561.8868599999996</v>
      </c>
      <c r="AV1832" s="42">
        <f t="shared" si="5906"/>
        <v>-4561.8868599999996</v>
      </c>
      <c r="AW1832" s="42"/>
      <c r="AX1832" s="42"/>
      <c r="AY1832" s="42"/>
      <c r="AZ1832" s="42"/>
      <c r="BA1832" s="43">
        <f t="shared" si="5910"/>
        <v>100</v>
      </c>
      <c r="BB1832" s="20"/>
    </row>
    <row r="1833" spans="2:54" x14ac:dyDescent="0.3">
      <c r="B1833" s="38" t="s">
        <v>578</v>
      </c>
      <c r="C1833" s="38" t="s">
        <v>84</v>
      </c>
      <c r="D1833" s="38" t="s">
        <v>86</v>
      </c>
      <c r="E1833" s="39" t="str">
        <f t="shared" si="5904"/>
        <v>0409</v>
      </c>
      <c r="F1833" s="38" t="s">
        <v>518</v>
      </c>
      <c r="G1833" s="38" t="s">
        <v>56</v>
      </c>
      <c r="H1833" s="40" t="s">
        <v>57</v>
      </c>
      <c r="I1833" s="18"/>
      <c r="J1833" s="18"/>
      <c r="K1833" s="18"/>
      <c r="L1833" s="18"/>
      <c r="M1833" s="18"/>
      <c r="N1833" s="18"/>
      <c r="O1833" s="18">
        <v>0</v>
      </c>
      <c r="P1833" s="18">
        <v>0</v>
      </c>
      <c r="Q1833" s="18"/>
      <c r="R1833" s="18"/>
      <c r="S1833" s="18"/>
      <c r="T1833" s="18">
        <f t="shared" si="6148"/>
        <v>0</v>
      </c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41">
        <v>12066.613139999999</v>
      </c>
      <c r="AG1833" s="41"/>
      <c r="AH1833" s="41">
        <v>0</v>
      </c>
      <c r="AI1833" s="41">
        <v>0</v>
      </c>
      <c r="AJ1833" s="41">
        <v>0</v>
      </c>
      <c r="AK1833" s="41">
        <v>0</v>
      </c>
      <c r="AL1833" s="41">
        <v>12066.613139999999</v>
      </c>
      <c r="AM1833" s="41">
        <v>0</v>
      </c>
      <c r="AN1833" s="41">
        <v>0</v>
      </c>
      <c r="AO1833" s="42">
        <v>4097.2628599999998</v>
      </c>
      <c r="AP1833" s="42">
        <v>12066.613139999999</v>
      </c>
      <c r="AQ1833" s="42">
        <v>0</v>
      </c>
      <c r="AR1833" s="42">
        <v>0</v>
      </c>
      <c r="AS1833" s="42">
        <v>0</v>
      </c>
      <c r="AT1833" s="42">
        <v>0</v>
      </c>
      <c r="AU1833" s="42">
        <f t="shared" si="5905"/>
        <v>12066.613139999999</v>
      </c>
      <c r="AV1833" s="42">
        <f t="shared" si="5906"/>
        <v>-12066.613139999999</v>
      </c>
      <c r="AW1833" s="42"/>
      <c r="AX1833" s="42"/>
      <c r="AY1833" s="42"/>
      <c r="AZ1833" s="42"/>
      <c r="BA1833" s="43">
        <f t="shared" si="5910"/>
        <v>100</v>
      </c>
      <c r="BB1833" s="20"/>
    </row>
    <row r="1834" spans="2:54" ht="31.2" x14ac:dyDescent="0.3">
      <c r="B1834" s="38" t="s">
        <v>578</v>
      </c>
      <c r="C1834" s="38" t="s">
        <v>84</v>
      </c>
      <c r="D1834" s="38" t="s">
        <v>86</v>
      </c>
      <c r="E1834" s="39" t="str">
        <f t="shared" ref="E1834:E1897" si="6149">CONCATENATE(C1834,D1834)</f>
        <v>0409</v>
      </c>
      <c r="F1834" s="38" t="s">
        <v>520</v>
      </c>
      <c r="G1834" s="39"/>
      <c r="H1834" s="40" t="s">
        <v>521</v>
      </c>
      <c r="I1834" s="18">
        <f t="shared" ref="I1834:N1834" si="6150">I1836</f>
        <v>12727</v>
      </c>
      <c r="J1834" s="18">
        <f t="shared" si="6150"/>
        <v>12727</v>
      </c>
      <c r="K1834" s="18">
        <f t="shared" si="6150"/>
        <v>12727</v>
      </c>
      <c r="L1834" s="18">
        <f t="shared" si="6150"/>
        <v>0</v>
      </c>
      <c r="M1834" s="18">
        <f t="shared" si="6150"/>
        <v>0</v>
      </c>
      <c r="N1834" s="18">
        <f t="shared" si="6150"/>
        <v>0</v>
      </c>
      <c r="O1834" s="18">
        <f>O1836+O1835</f>
        <v>0</v>
      </c>
      <c r="P1834" s="18">
        <f>P1836</f>
        <v>0</v>
      </c>
      <c r="Q1834" s="18">
        <f>Q1836</f>
        <v>0</v>
      </c>
      <c r="R1834" s="18">
        <f>R1836</f>
        <v>0</v>
      </c>
      <c r="S1834" s="18">
        <f>S1836</f>
        <v>0</v>
      </c>
      <c r="T1834" s="18">
        <f t="shared" si="6148"/>
        <v>12727</v>
      </c>
      <c r="U1834" s="18">
        <f t="shared" si="6142"/>
        <v>12727</v>
      </c>
      <c r="V1834" s="18">
        <f t="shared" si="6143"/>
        <v>12727</v>
      </c>
      <c r="W1834" s="18">
        <f t="shared" ref="W1834:AE1834" si="6151">W1836</f>
        <v>0</v>
      </c>
      <c r="X1834" s="18">
        <f t="shared" si="6151"/>
        <v>0</v>
      </c>
      <c r="Y1834" s="18">
        <f t="shared" si="6151"/>
        <v>0</v>
      </c>
      <c r="Z1834" s="18">
        <f t="shared" si="6151"/>
        <v>0</v>
      </c>
      <c r="AA1834" s="18">
        <f t="shared" si="6151"/>
        <v>0</v>
      </c>
      <c r="AB1834" s="18">
        <f t="shared" si="6151"/>
        <v>0</v>
      </c>
      <c r="AC1834" s="18">
        <f t="shared" si="6151"/>
        <v>0</v>
      </c>
      <c r="AD1834" s="18">
        <f t="shared" si="6151"/>
        <v>0</v>
      </c>
      <c r="AE1834" s="18">
        <f t="shared" si="6151"/>
        <v>0</v>
      </c>
      <c r="AF1834" s="41">
        <f t="shared" ref="AF1834:AT1834" si="6152">AF1836+AF1835</f>
        <v>10835</v>
      </c>
      <c r="AG1834" s="41">
        <f t="shared" si="6152"/>
        <v>0</v>
      </c>
      <c r="AH1834" s="41">
        <f t="shared" si="6152"/>
        <v>0</v>
      </c>
      <c r="AI1834" s="41">
        <f t="shared" si="6152"/>
        <v>0</v>
      </c>
      <c r="AJ1834" s="41">
        <f t="shared" si="6152"/>
        <v>0</v>
      </c>
      <c r="AK1834" s="41">
        <f t="shared" si="6152"/>
        <v>0</v>
      </c>
      <c r="AL1834" s="41">
        <f t="shared" si="6152"/>
        <v>10835</v>
      </c>
      <c r="AM1834" s="41">
        <f t="shared" si="6152"/>
        <v>0</v>
      </c>
      <c r="AN1834" s="41">
        <f t="shared" si="6152"/>
        <v>0</v>
      </c>
      <c r="AO1834" s="14">
        <f t="shared" si="6152"/>
        <v>2017</v>
      </c>
      <c r="AP1834" s="42">
        <f t="shared" si="6152"/>
        <v>10835</v>
      </c>
      <c r="AQ1834" s="42">
        <f t="shared" si="6152"/>
        <v>0</v>
      </c>
      <c r="AR1834" s="42">
        <f t="shared" si="6152"/>
        <v>0</v>
      </c>
      <c r="AS1834" s="42">
        <f t="shared" si="6152"/>
        <v>0</v>
      </c>
      <c r="AT1834" s="42">
        <f t="shared" si="6152"/>
        <v>0</v>
      </c>
      <c r="AU1834" s="42">
        <f t="shared" ref="AU1834:AU1897" si="6153">AP1834+AS1834+AT1834+AR1834+AQ1834</f>
        <v>10835</v>
      </c>
      <c r="AV1834" s="42">
        <f t="shared" ref="AV1834:AV1897" si="6154">T1834-AU1834</f>
        <v>1892</v>
      </c>
      <c r="AW1834" s="42">
        <f t="shared" ref="AW1834:AW1897" si="6155">T1834+W1834+X1834+Y1834+Z1834</f>
        <v>12727</v>
      </c>
      <c r="AX1834" s="42">
        <f t="shared" ref="AX1834:AX1897" si="6156">U1834+AA1834+AB1834</f>
        <v>12727</v>
      </c>
      <c r="AY1834" s="42">
        <f t="shared" ref="AY1834:AY1897" si="6157">V1834+AC1834+AE1834+AD1834</f>
        <v>12727</v>
      </c>
      <c r="AZ1834" s="42">
        <f>AZ1836</f>
        <v>0</v>
      </c>
      <c r="BA1834" s="43">
        <f t="shared" ref="BA1834:BA1897" si="6158">AL1834/AF1834*100</f>
        <v>100</v>
      </c>
      <c r="BB1834" s="20"/>
    </row>
    <row r="1835" spans="2:54" ht="31.2" x14ac:dyDescent="0.3">
      <c r="B1835" s="38" t="s">
        <v>578</v>
      </c>
      <c r="C1835" s="38" t="s">
        <v>84</v>
      </c>
      <c r="D1835" s="38" t="s">
        <v>86</v>
      </c>
      <c r="E1835" s="39" t="str">
        <f t="shared" si="6149"/>
        <v>0409</v>
      </c>
      <c r="F1835" s="38" t="s">
        <v>520</v>
      </c>
      <c r="G1835" s="38" t="s">
        <v>150</v>
      </c>
      <c r="H1835" s="40" t="s">
        <v>151</v>
      </c>
      <c r="I1835" s="18"/>
      <c r="J1835" s="18"/>
      <c r="K1835" s="18"/>
      <c r="L1835" s="18"/>
      <c r="M1835" s="18"/>
      <c r="N1835" s="18"/>
      <c r="O1835" s="18">
        <v>0</v>
      </c>
      <c r="P1835" s="18"/>
      <c r="Q1835" s="18"/>
      <c r="R1835" s="18"/>
      <c r="S1835" s="18"/>
      <c r="T1835" s="18">
        <f t="shared" si="6148"/>
        <v>0</v>
      </c>
      <c r="U1835" s="18">
        <v>0</v>
      </c>
      <c r="V1835" s="18">
        <v>0</v>
      </c>
      <c r="W1835" s="18">
        <v>0</v>
      </c>
      <c r="X1835" s="18">
        <v>0</v>
      </c>
      <c r="Y1835" s="18">
        <v>0</v>
      </c>
      <c r="Z1835" s="18">
        <v>0</v>
      </c>
      <c r="AA1835" s="18">
        <v>0</v>
      </c>
      <c r="AB1835" s="18">
        <v>0</v>
      </c>
      <c r="AC1835" s="18">
        <v>0</v>
      </c>
      <c r="AD1835" s="18">
        <v>0</v>
      </c>
      <c r="AE1835" s="18">
        <v>0</v>
      </c>
      <c r="AF1835" s="41">
        <v>1549.2484899999999</v>
      </c>
      <c r="AG1835" s="41"/>
      <c r="AH1835" s="41">
        <v>0</v>
      </c>
      <c r="AI1835" s="41">
        <v>0</v>
      </c>
      <c r="AJ1835" s="41">
        <v>0</v>
      </c>
      <c r="AK1835" s="41">
        <v>0</v>
      </c>
      <c r="AL1835" s="41">
        <v>1549.2484899999999</v>
      </c>
      <c r="AM1835" s="41">
        <v>0</v>
      </c>
      <c r="AN1835" s="41">
        <v>0</v>
      </c>
      <c r="AO1835" s="42">
        <v>0</v>
      </c>
      <c r="AP1835" s="42">
        <v>1549.2484899999999</v>
      </c>
      <c r="AQ1835" s="42">
        <v>0</v>
      </c>
      <c r="AR1835" s="42">
        <v>0</v>
      </c>
      <c r="AS1835" s="42">
        <v>0</v>
      </c>
      <c r="AT1835" s="42">
        <v>0</v>
      </c>
      <c r="AU1835" s="42">
        <f t="shared" si="6153"/>
        <v>1549.2484899999999</v>
      </c>
      <c r="AV1835" s="42">
        <f t="shared" si="6154"/>
        <v>-1549.2484899999999</v>
      </c>
      <c r="AW1835" s="42"/>
      <c r="AX1835" s="42"/>
      <c r="AY1835" s="42"/>
      <c r="AZ1835" s="42"/>
      <c r="BA1835" s="43">
        <f t="shared" si="6158"/>
        <v>100</v>
      </c>
      <c r="BB1835" s="20"/>
    </row>
    <row r="1836" spans="2:54" x14ac:dyDescent="0.3">
      <c r="B1836" s="38" t="s">
        <v>578</v>
      </c>
      <c r="C1836" s="38" t="s">
        <v>84</v>
      </c>
      <c r="D1836" s="38" t="s">
        <v>86</v>
      </c>
      <c r="E1836" s="39" t="str">
        <f t="shared" si="6149"/>
        <v>0409</v>
      </c>
      <c r="F1836" s="38" t="s">
        <v>520</v>
      </c>
      <c r="G1836" s="38" t="s">
        <v>56</v>
      </c>
      <c r="H1836" s="40" t="s">
        <v>57</v>
      </c>
      <c r="I1836" s="18">
        <v>12727</v>
      </c>
      <c r="J1836" s="18">
        <v>12727</v>
      </c>
      <c r="K1836" s="18">
        <v>12727</v>
      </c>
      <c r="L1836" s="18"/>
      <c r="M1836" s="18"/>
      <c r="N1836" s="18"/>
      <c r="O1836" s="18">
        <v>0</v>
      </c>
      <c r="P1836" s="18">
        <v>0</v>
      </c>
      <c r="Q1836" s="18">
        <v>0</v>
      </c>
      <c r="R1836" s="18">
        <v>0</v>
      </c>
      <c r="S1836" s="18"/>
      <c r="T1836" s="18">
        <f t="shared" si="6148"/>
        <v>12727</v>
      </c>
      <c r="U1836" s="18">
        <f t="shared" si="6142"/>
        <v>12727</v>
      </c>
      <c r="V1836" s="18">
        <f t="shared" si="6143"/>
        <v>12727</v>
      </c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41">
        <v>9285.7515100000001</v>
      </c>
      <c r="AG1836" s="41"/>
      <c r="AH1836" s="41">
        <v>0</v>
      </c>
      <c r="AI1836" s="41">
        <v>0</v>
      </c>
      <c r="AJ1836" s="41">
        <v>0</v>
      </c>
      <c r="AK1836" s="41">
        <v>0</v>
      </c>
      <c r="AL1836" s="41">
        <v>9285.7515100000001</v>
      </c>
      <c r="AM1836" s="41">
        <v>0</v>
      </c>
      <c r="AN1836" s="41">
        <v>0</v>
      </c>
      <c r="AO1836" s="14">
        <v>2017</v>
      </c>
      <c r="AP1836" s="42">
        <v>9285.7515100000001</v>
      </c>
      <c r="AQ1836" s="42">
        <v>0</v>
      </c>
      <c r="AR1836" s="42">
        <v>0</v>
      </c>
      <c r="AS1836" s="42">
        <v>0</v>
      </c>
      <c r="AT1836" s="42">
        <v>0</v>
      </c>
      <c r="AU1836" s="42">
        <f t="shared" si="6153"/>
        <v>9285.7515100000001</v>
      </c>
      <c r="AV1836" s="42">
        <f t="shared" si="6154"/>
        <v>3441.2484899999999</v>
      </c>
      <c r="AW1836" s="42">
        <f t="shared" si="6155"/>
        <v>12727</v>
      </c>
      <c r="AX1836" s="42">
        <f t="shared" si="6156"/>
        <v>12727</v>
      </c>
      <c r="AY1836" s="42">
        <f t="shared" si="6157"/>
        <v>12727</v>
      </c>
      <c r="AZ1836" s="42"/>
      <c r="BA1836" s="43">
        <f t="shared" si="6158"/>
        <v>100</v>
      </c>
      <c r="BB1836" s="44"/>
    </row>
    <row r="1837" spans="2:54" ht="31.2" x14ac:dyDescent="0.3">
      <c r="B1837" s="38" t="s">
        <v>578</v>
      </c>
      <c r="C1837" s="38" t="s">
        <v>84</v>
      </c>
      <c r="D1837" s="38" t="s">
        <v>86</v>
      </c>
      <c r="E1837" s="39" t="str">
        <f t="shared" si="6149"/>
        <v>0409</v>
      </c>
      <c r="F1837" s="38" t="s">
        <v>72</v>
      </c>
      <c r="G1837" s="39"/>
      <c r="H1837" s="40" t="s">
        <v>73</v>
      </c>
      <c r="I1837" s="18"/>
      <c r="J1837" s="18"/>
      <c r="K1837" s="18"/>
      <c r="L1837" s="18"/>
      <c r="M1837" s="18"/>
      <c r="N1837" s="18"/>
      <c r="O1837" s="18">
        <f>O1838</f>
        <v>0</v>
      </c>
      <c r="P1837" s="18">
        <f>P1838</f>
        <v>0</v>
      </c>
      <c r="Q1837" s="18">
        <f>Q1838</f>
        <v>0</v>
      </c>
      <c r="R1837" s="18">
        <f>R1838</f>
        <v>0</v>
      </c>
      <c r="S1837" s="18">
        <f>S1838</f>
        <v>184.09</v>
      </c>
      <c r="T1837" s="18">
        <f t="shared" si="6148"/>
        <v>184.09</v>
      </c>
      <c r="U1837" s="18"/>
      <c r="V1837" s="18"/>
      <c r="W1837" s="18">
        <f t="shared" ref="W1837:AD1837" si="6159">W1840</f>
        <v>0</v>
      </c>
      <c r="X1837" s="18">
        <f t="shared" si="6159"/>
        <v>0</v>
      </c>
      <c r="Y1837" s="18">
        <f t="shared" si="6159"/>
        <v>0</v>
      </c>
      <c r="Z1837" s="18">
        <f t="shared" si="6159"/>
        <v>184.09</v>
      </c>
      <c r="AA1837" s="18">
        <f t="shared" si="6159"/>
        <v>0</v>
      </c>
      <c r="AB1837" s="18">
        <f t="shared" si="6159"/>
        <v>0</v>
      </c>
      <c r="AC1837" s="18">
        <f t="shared" si="6159"/>
        <v>0</v>
      </c>
      <c r="AD1837" s="18">
        <f t="shared" si="6159"/>
        <v>0</v>
      </c>
      <c r="AE1837" s="18"/>
      <c r="AF1837" s="41">
        <f t="shared" ref="AF1837:AT1837" si="6160">AF1838</f>
        <v>357.18</v>
      </c>
      <c r="AG1837" s="41">
        <f t="shared" si="6160"/>
        <v>0</v>
      </c>
      <c r="AH1837" s="41">
        <f t="shared" si="6160"/>
        <v>0</v>
      </c>
      <c r="AI1837" s="41">
        <f t="shared" si="6160"/>
        <v>0</v>
      </c>
      <c r="AJ1837" s="41">
        <f t="shared" si="6160"/>
        <v>0</v>
      </c>
      <c r="AK1837" s="41">
        <f t="shared" si="6160"/>
        <v>0</v>
      </c>
      <c r="AL1837" s="41">
        <f t="shared" si="6160"/>
        <v>0</v>
      </c>
      <c r="AM1837" s="41">
        <f t="shared" si="6160"/>
        <v>0</v>
      </c>
      <c r="AN1837" s="41">
        <f t="shared" si="6160"/>
        <v>0</v>
      </c>
      <c r="AO1837" s="42">
        <f t="shared" si="6160"/>
        <v>0</v>
      </c>
      <c r="AP1837" s="42">
        <f t="shared" si="6160"/>
        <v>1507.18</v>
      </c>
      <c r="AQ1837" s="42">
        <f t="shared" si="6160"/>
        <v>0</v>
      </c>
      <c r="AR1837" s="42">
        <f t="shared" si="6160"/>
        <v>0</v>
      </c>
      <c r="AS1837" s="42">
        <f t="shared" si="6160"/>
        <v>0</v>
      </c>
      <c r="AT1837" s="42">
        <f t="shared" si="6160"/>
        <v>0</v>
      </c>
      <c r="AU1837" s="42">
        <f t="shared" si="6153"/>
        <v>1507.18</v>
      </c>
      <c r="AV1837" s="42">
        <f t="shared" si="6154"/>
        <v>-1323.0900000000001</v>
      </c>
      <c r="AW1837" s="42">
        <f t="shared" si="6155"/>
        <v>368.18</v>
      </c>
      <c r="AX1837" s="42">
        <f t="shared" si="6156"/>
        <v>0</v>
      </c>
      <c r="AY1837" s="42">
        <f t="shared" si="6157"/>
        <v>0</v>
      </c>
      <c r="AZ1837" s="42">
        <f>AZ1840</f>
        <v>0</v>
      </c>
      <c r="BA1837" s="43">
        <f t="shared" si="6158"/>
        <v>0</v>
      </c>
      <c r="BB1837" s="20"/>
    </row>
    <row r="1838" spans="2:54" ht="46.8" x14ac:dyDescent="0.3">
      <c r="B1838" s="38" t="s">
        <v>578</v>
      </c>
      <c r="C1838" s="38" t="s">
        <v>84</v>
      </c>
      <c r="D1838" s="38" t="s">
        <v>86</v>
      </c>
      <c r="E1838" s="39" t="str">
        <f t="shared" si="6149"/>
        <v>0409</v>
      </c>
      <c r="F1838" s="16" t="s">
        <v>292</v>
      </c>
      <c r="G1838" s="39"/>
      <c r="H1838" s="55" t="s">
        <v>293</v>
      </c>
      <c r="I1838" s="18"/>
      <c r="J1838" s="18"/>
      <c r="K1838" s="18"/>
      <c r="L1838" s="18"/>
      <c r="M1838" s="18"/>
      <c r="N1838" s="18"/>
      <c r="O1838" s="18">
        <f>O1840+O1839</f>
        <v>0</v>
      </c>
      <c r="P1838" s="18">
        <f>P1840+P1839</f>
        <v>0</v>
      </c>
      <c r="Q1838" s="18">
        <f>Q1840+Q1839</f>
        <v>0</v>
      </c>
      <c r="R1838" s="18">
        <f>R1840+R1839</f>
        <v>0</v>
      </c>
      <c r="S1838" s="18">
        <f>S1840+S1839</f>
        <v>184.09</v>
      </c>
      <c r="T1838" s="18">
        <f t="shared" si="6148"/>
        <v>184.09</v>
      </c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41">
        <f t="shared" ref="AF1838:AT1838" si="6161">AF1840+AF1839</f>
        <v>357.18</v>
      </c>
      <c r="AG1838" s="41">
        <f t="shared" si="6161"/>
        <v>0</v>
      </c>
      <c r="AH1838" s="41">
        <f t="shared" si="6161"/>
        <v>0</v>
      </c>
      <c r="AI1838" s="41">
        <f t="shared" si="6161"/>
        <v>0</v>
      </c>
      <c r="AJ1838" s="41">
        <f t="shared" si="6161"/>
        <v>0</v>
      </c>
      <c r="AK1838" s="41">
        <f t="shared" si="6161"/>
        <v>0</v>
      </c>
      <c r="AL1838" s="41">
        <f t="shared" si="6161"/>
        <v>0</v>
      </c>
      <c r="AM1838" s="41">
        <f t="shared" si="6161"/>
        <v>0</v>
      </c>
      <c r="AN1838" s="41">
        <f t="shared" si="6161"/>
        <v>0</v>
      </c>
      <c r="AO1838" s="14">
        <f t="shared" si="6161"/>
        <v>0</v>
      </c>
      <c r="AP1838" s="42">
        <f t="shared" si="6161"/>
        <v>1507.18</v>
      </c>
      <c r="AQ1838" s="42">
        <f t="shared" si="6161"/>
        <v>0</v>
      </c>
      <c r="AR1838" s="42">
        <f t="shared" si="6161"/>
        <v>0</v>
      </c>
      <c r="AS1838" s="42">
        <f t="shared" si="6161"/>
        <v>0</v>
      </c>
      <c r="AT1838" s="42">
        <f t="shared" si="6161"/>
        <v>0</v>
      </c>
      <c r="AU1838" s="42">
        <f t="shared" si="6153"/>
        <v>1507.18</v>
      </c>
      <c r="AV1838" s="42">
        <f t="shared" si="6154"/>
        <v>-1323.0900000000001</v>
      </c>
      <c r="AW1838" s="42"/>
      <c r="AX1838" s="42"/>
      <c r="AY1838" s="42"/>
      <c r="AZ1838" s="42"/>
      <c r="BA1838" s="43">
        <f t="shared" si="6158"/>
        <v>0</v>
      </c>
      <c r="BB1838" s="20"/>
    </row>
    <row r="1839" spans="2:54" x14ac:dyDescent="0.3">
      <c r="B1839" s="38" t="s">
        <v>578</v>
      </c>
      <c r="C1839" s="38" t="s">
        <v>84</v>
      </c>
      <c r="D1839" s="38" t="s">
        <v>86</v>
      </c>
      <c r="E1839" s="39" t="str">
        <f t="shared" si="6149"/>
        <v>0409</v>
      </c>
      <c r="F1839" s="16" t="s">
        <v>292</v>
      </c>
      <c r="G1839" s="38" t="s">
        <v>56</v>
      </c>
      <c r="H1839" s="40" t="s">
        <v>57</v>
      </c>
      <c r="I1839" s="18"/>
      <c r="J1839" s="18"/>
      <c r="K1839" s="18"/>
      <c r="L1839" s="18"/>
      <c r="M1839" s="18"/>
      <c r="N1839" s="18"/>
      <c r="O1839" s="18">
        <v>0</v>
      </c>
      <c r="P1839" s="18">
        <v>0</v>
      </c>
      <c r="Q1839" s="18">
        <v>0</v>
      </c>
      <c r="R1839" s="18"/>
      <c r="S1839" s="18">
        <v>184.09</v>
      </c>
      <c r="T1839" s="18">
        <f t="shared" si="6148"/>
        <v>184.09</v>
      </c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41">
        <v>0</v>
      </c>
      <c r="AG1839" s="41"/>
      <c r="AH1839" s="41">
        <v>0</v>
      </c>
      <c r="AI1839" s="41">
        <v>0</v>
      </c>
      <c r="AJ1839" s="41">
        <v>0</v>
      </c>
      <c r="AK1839" s="41">
        <v>0</v>
      </c>
      <c r="AL1839" s="41">
        <v>0</v>
      </c>
      <c r="AM1839" s="41">
        <v>0</v>
      </c>
      <c r="AN1839" s="41">
        <v>0</v>
      </c>
      <c r="AO1839" s="42">
        <v>0</v>
      </c>
      <c r="AP1839" s="42">
        <v>0</v>
      </c>
      <c r="AQ1839" s="42">
        <v>0</v>
      </c>
      <c r="AR1839" s="42">
        <v>0</v>
      </c>
      <c r="AS1839" s="42">
        <v>0</v>
      </c>
      <c r="AT1839" s="42">
        <v>0</v>
      </c>
      <c r="AU1839" s="42">
        <f t="shared" si="6153"/>
        <v>0</v>
      </c>
      <c r="AV1839" s="42">
        <f t="shared" si="6154"/>
        <v>184.09</v>
      </c>
      <c r="AW1839" s="42"/>
      <c r="AX1839" s="42"/>
      <c r="AY1839" s="42"/>
      <c r="AZ1839" s="42"/>
      <c r="BA1839" s="43"/>
      <c r="BB1839" s="20">
        <v>0</v>
      </c>
    </row>
    <row r="1840" spans="2:54" ht="46.8" x14ac:dyDescent="0.3">
      <c r="B1840" s="38" t="s">
        <v>578</v>
      </c>
      <c r="C1840" s="38" t="s">
        <v>84</v>
      </c>
      <c r="D1840" s="38" t="s">
        <v>86</v>
      </c>
      <c r="E1840" s="39" t="str">
        <f t="shared" si="6149"/>
        <v>0409</v>
      </c>
      <c r="F1840" s="16" t="s">
        <v>554</v>
      </c>
      <c r="G1840" s="39"/>
      <c r="H1840" s="55" t="s">
        <v>555</v>
      </c>
      <c r="I1840" s="18"/>
      <c r="J1840" s="18"/>
      <c r="K1840" s="18"/>
      <c r="L1840" s="18"/>
      <c r="M1840" s="18"/>
      <c r="N1840" s="18"/>
      <c r="O1840" s="18">
        <f>O1841</f>
        <v>0</v>
      </c>
      <c r="P1840" s="18">
        <f>P1841</f>
        <v>0</v>
      </c>
      <c r="Q1840" s="18">
        <f>Q1841</f>
        <v>0</v>
      </c>
      <c r="R1840" s="18">
        <f>R1841</f>
        <v>0</v>
      </c>
      <c r="S1840" s="18">
        <f>S1841</f>
        <v>0</v>
      </c>
      <c r="T1840" s="18">
        <f t="shared" si="6148"/>
        <v>0</v>
      </c>
      <c r="U1840" s="18"/>
      <c r="V1840" s="18"/>
      <c r="W1840" s="18">
        <f t="shared" ref="W1840:AD1840" si="6162">W1841</f>
        <v>0</v>
      </c>
      <c r="X1840" s="18">
        <f t="shared" si="6162"/>
        <v>0</v>
      </c>
      <c r="Y1840" s="18">
        <f t="shared" si="6162"/>
        <v>0</v>
      </c>
      <c r="Z1840" s="18">
        <f t="shared" si="6162"/>
        <v>184.09</v>
      </c>
      <c r="AA1840" s="18">
        <f t="shared" si="6162"/>
        <v>0</v>
      </c>
      <c r="AB1840" s="18">
        <f t="shared" si="6162"/>
        <v>0</v>
      </c>
      <c r="AC1840" s="18">
        <f t="shared" si="6162"/>
        <v>0</v>
      </c>
      <c r="AD1840" s="18">
        <f t="shared" si="6162"/>
        <v>0</v>
      </c>
      <c r="AE1840" s="18"/>
      <c r="AF1840" s="41">
        <f t="shared" ref="AF1840:AT1840" si="6163">AF1841</f>
        <v>357.18</v>
      </c>
      <c r="AG1840" s="41">
        <f t="shared" si="6163"/>
        <v>0</v>
      </c>
      <c r="AH1840" s="41">
        <f t="shared" si="6163"/>
        <v>0</v>
      </c>
      <c r="AI1840" s="41">
        <f t="shared" si="6163"/>
        <v>0</v>
      </c>
      <c r="AJ1840" s="41">
        <f t="shared" si="6163"/>
        <v>0</v>
      </c>
      <c r="AK1840" s="41">
        <f t="shared" si="6163"/>
        <v>0</v>
      </c>
      <c r="AL1840" s="41">
        <f t="shared" si="6163"/>
        <v>0</v>
      </c>
      <c r="AM1840" s="41">
        <f t="shared" si="6163"/>
        <v>0</v>
      </c>
      <c r="AN1840" s="41">
        <f t="shared" si="6163"/>
        <v>0</v>
      </c>
      <c r="AO1840" s="14">
        <f t="shared" si="6163"/>
        <v>0</v>
      </c>
      <c r="AP1840" s="42">
        <f t="shared" si="6163"/>
        <v>1507.18</v>
      </c>
      <c r="AQ1840" s="42">
        <f t="shared" si="6163"/>
        <v>0</v>
      </c>
      <c r="AR1840" s="42">
        <f t="shared" si="6163"/>
        <v>0</v>
      </c>
      <c r="AS1840" s="42">
        <f t="shared" si="6163"/>
        <v>0</v>
      </c>
      <c r="AT1840" s="42">
        <f t="shared" si="6163"/>
        <v>0</v>
      </c>
      <c r="AU1840" s="42">
        <f t="shared" si="6153"/>
        <v>1507.18</v>
      </c>
      <c r="AV1840" s="42">
        <f t="shared" si="6154"/>
        <v>-1507.18</v>
      </c>
      <c r="AW1840" s="42">
        <f t="shared" si="6155"/>
        <v>184.09</v>
      </c>
      <c r="AX1840" s="42">
        <f t="shared" si="6156"/>
        <v>0</v>
      </c>
      <c r="AY1840" s="42">
        <f t="shared" si="6157"/>
        <v>0</v>
      </c>
      <c r="AZ1840" s="42">
        <f>AZ1841</f>
        <v>0</v>
      </c>
      <c r="BA1840" s="43">
        <f t="shared" si="6158"/>
        <v>0</v>
      </c>
      <c r="BB1840" s="20"/>
    </row>
    <row r="1841" spans="2:54" x14ac:dyDescent="0.3">
      <c r="B1841" s="38" t="s">
        <v>578</v>
      </c>
      <c r="C1841" s="38" t="s">
        <v>84</v>
      </c>
      <c r="D1841" s="38" t="s">
        <v>86</v>
      </c>
      <c r="E1841" s="39" t="str">
        <f t="shared" si="6149"/>
        <v>0409</v>
      </c>
      <c r="F1841" s="16" t="s">
        <v>554</v>
      </c>
      <c r="G1841" s="38" t="s">
        <v>56</v>
      </c>
      <c r="H1841" s="40" t="s">
        <v>57</v>
      </c>
      <c r="I1841" s="18"/>
      <c r="J1841" s="18"/>
      <c r="K1841" s="18"/>
      <c r="L1841" s="18"/>
      <c r="M1841" s="18"/>
      <c r="N1841" s="18"/>
      <c r="O1841" s="18">
        <v>0</v>
      </c>
      <c r="P1841" s="18">
        <v>0</v>
      </c>
      <c r="Q1841" s="18">
        <v>0</v>
      </c>
      <c r="R1841" s="18">
        <v>0</v>
      </c>
      <c r="S1841" s="18">
        <v>0</v>
      </c>
      <c r="T1841" s="18">
        <f t="shared" si="6148"/>
        <v>0</v>
      </c>
      <c r="U1841" s="18"/>
      <c r="V1841" s="18"/>
      <c r="W1841" s="18"/>
      <c r="X1841" s="18"/>
      <c r="Y1841" s="18"/>
      <c r="Z1841" s="18">
        <v>184.09</v>
      </c>
      <c r="AA1841" s="18"/>
      <c r="AB1841" s="18"/>
      <c r="AC1841" s="18"/>
      <c r="AD1841" s="18"/>
      <c r="AE1841" s="18"/>
      <c r="AF1841" s="41">
        <v>357.18</v>
      </c>
      <c r="AG1841" s="41"/>
      <c r="AH1841" s="41">
        <v>0</v>
      </c>
      <c r="AI1841" s="41">
        <v>0</v>
      </c>
      <c r="AJ1841" s="41">
        <v>0</v>
      </c>
      <c r="AK1841" s="41">
        <v>0</v>
      </c>
      <c r="AL1841" s="41">
        <v>0</v>
      </c>
      <c r="AM1841" s="41">
        <v>0</v>
      </c>
      <c r="AN1841" s="41">
        <v>0</v>
      </c>
      <c r="AO1841" s="42">
        <v>0</v>
      </c>
      <c r="AP1841" s="42">
        <v>1507.18</v>
      </c>
      <c r="AQ1841" s="42">
        <v>0</v>
      </c>
      <c r="AR1841" s="42">
        <v>0</v>
      </c>
      <c r="AS1841" s="42">
        <v>0</v>
      </c>
      <c r="AT1841" s="42">
        <v>0</v>
      </c>
      <c r="AU1841" s="42">
        <f t="shared" si="6153"/>
        <v>1507.18</v>
      </c>
      <c r="AV1841" s="42">
        <f t="shared" si="6154"/>
        <v>-1507.18</v>
      </c>
      <c r="AW1841" s="42">
        <f t="shared" si="6155"/>
        <v>184.09</v>
      </c>
      <c r="AX1841" s="42">
        <f t="shared" si="6156"/>
        <v>0</v>
      </c>
      <c r="AY1841" s="42">
        <f t="shared" si="6157"/>
        <v>0</v>
      </c>
      <c r="AZ1841" s="42"/>
      <c r="BA1841" s="43">
        <f t="shared" si="6158"/>
        <v>0</v>
      </c>
      <c r="BB1841" s="44"/>
    </row>
    <row r="1842" spans="2:54" s="30" customFormat="1" x14ac:dyDescent="0.3">
      <c r="B1842" s="31" t="s">
        <v>578</v>
      </c>
      <c r="C1842" s="31" t="s">
        <v>84</v>
      </c>
      <c r="D1842" s="31" t="s">
        <v>139</v>
      </c>
      <c r="E1842" s="29" t="str">
        <f t="shared" si="6149"/>
        <v>0412</v>
      </c>
      <c r="F1842" s="31"/>
      <c r="G1842" s="31"/>
      <c r="H1842" s="32" t="s">
        <v>140</v>
      </c>
      <c r="I1842" s="33">
        <f t="shared" ref="I1842:I1845" si="6164">I1843</f>
        <v>250</v>
      </c>
      <c r="J1842" s="33">
        <f t="shared" ref="J1842:J1845" si="6165">J1843</f>
        <v>250</v>
      </c>
      <c r="K1842" s="33">
        <f t="shared" ref="K1842:K1845" si="6166">K1843</f>
        <v>250</v>
      </c>
      <c r="L1842" s="33">
        <f t="shared" ref="L1842:L1845" si="6167">L1843</f>
        <v>0</v>
      </c>
      <c r="M1842" s="33">
        <f t="shared" ref="M1842:M1845" si="6168">M1843</f>
        <v>0</v>
      </c>
      <c r="N1842" s="33">
        <f t="shared" ref="N1842:N1845" si="6169">N1843</f>
        <v>0</v>
      </c>
      <c r="O1842" s="33">
        <f>O1843+O1849</f>
        <v>0</v>
      </c>
      <c r="P1842" s="33">
        <f t="shared" ref="P1842:P1845" si="6170">P1843</f>
        <v>0</v>
      </c>
      <c r="Q1842" s="33">
        <f t="shared" ref="Q1842:Q1845" si="6171">Q1843</f>
        <v>571.66700000000003</v>
      </c>
      <c r="R1842" s="33">
        <f t="shared" ref="R1842:R1845" si="6172">R1843</f>
        <v>1200</v>
      </c>
      <c r="S1842" s="33">
        <f t="shared" ref="S1842:S1845" si="6173">S1843</f>
        <v>0</v>
      </c>
      <c r="T1842" s="33">
        <f t="shared" si="6148"/>
        <v>2021.6669999999999</v>
      </c>
      <c r="U1842" s="33">
        <f t="shared" si="6142"/>
        <v>250</v>
      </c>
      <c r="V1842" s="33">
        <f t="shared" si="6143"/>
        <v>250</v>
      </c>
      <c r="W1842" s="33">
        <f t="shared" ref="W1842:W1845" si="6174">W1843</f>
        <v>0</v>
      </c>
      <c r="X1842" s="33">
        <f t="shared" ref="X1842:X1845" si="6175">X1843</f>
        <v>0</v>
      </c>
      <c r="Y1842" s="33">
        <f t="shared" ref="Y1842:Y1845" si="6176">Y1843</f>
        <v>0</v>
      </c>
      <c r="Z1842" s="33">
        <f t="shared" ref="Z1842:Z1845" si="6177">Z1843</f>
        <v>0</v>
      </c>
      <c r="AA1842" s="33">
        <f t="shared" ref="AA1842:AA1845" si="6178">AA1843</f>
        <v>0</v>
      </c>
      <c r="AB1842" s="33">
        <f t="shared" ref="AB1842:AB1845" si="6179">AB1843</f>
        <v>0</v>
      </c>
      <c r="AC1842" s="33">
        <f t="shared" ref="AC1842:AC1845" si="6180">AC1843</f>
        <v>0</v>
      </c>
      <c r="AD1842" s="33">
        <f t="shared" ref="AD1842:AD1845" si="6181">AD1843</f>
        <v>0</v>
      </c>
      <c r="AE1842" s="33">
        <f t="shared" ref="AE1842:AE1845" si="6182">AE1843</f>
        <v>0</v>
      </c>
      <c r="AF1842" s="34">
        <f t="shared" ref="AF1842:AT1842" si="6183">AF1843+AF1849</f>
        <v>2172.2080000000001</v>
      </c>
      <c r="AG1842" s="34">
        <f t="shared" si="6183"/>
        <v>0</v>
      </c>
      <c r="AH1842" s="34">
        <f t="shared" si="6183"/>
        <v>0</v>
      </c>
      <c r="AI1842" s="34">
        <f t="shared" si="6183"/>
        <v>0</v>
      </c>
      <c r="AJ1842" s="34">
        <f t="shared" si="6183"/>
        <v>0</v>
      </c>
      <c r="AK1842" s="34">
        <f t="shared" si="6183"/>
        <v>0</v>
      </c>
      <c r="AL1842" s="34">
        <f t="shared" si="6183"/>
        <v>2110.9299900000001</v>
      </c>
      <c r="AM1842" s="34">
        <f t="shared" si="6183"/>
        <v>0</v>
      </c>
      <c r="AN1842" s="34">
        <f t="shared" si="6183"/>
        <v>0</v>
      </c>
      <c r="AO1842" s="35">
        <f t="shared" si="6183"/>
        <v>110</v>
      </c>
      <c r="AP1842" s="36">
        <f t="shared" si="6183"/>
        <v>2131.6669999999999</v>
      </c>
      <c r="AQ1842" s="36">
        <f t="shared" si="6183"/>
        <v>0</v>
      </c>
      <c r="AR1842" s="36">
        <f t="shared" si="6183"/>
        <v>0</v>
      </c>
      <c r="AS1842" s="36">
        <f t="shared" si="6183"/>
        <v>0</v>
      </c>
      <c r="AT1842" s="36">
        <f t="shared" si="6183"/>
        <v>0</v>
      </c>
      <c r="AU1842" s="36">
        <f t="shared" si="6153"/>
        <v>2131.6669999999999</v>
      </c>
      <c r="AV1842" s="36">
        <f t="shared" si="6154"/>
        <v>-110</v>
      </c>
      <c r="AW1842" s="36">
        <f t="shared" si="6155"/>
        <v>2021.6669999999999</v>
      </c>
      <c r="AX1842" s="36">
        <f t="shared" si="6156"/>
        <v>250</v>
      </c>
      <c r="AY1842" s="36">
        <f t="shared" si="6157"/>
        <v>250</v>
      </c>
      <c r="AZ1842" s="36">
        <f t="shared" ref="AZ1842:AZ1845" si="6184">AZ1843</f>
        <v>0</v>
      </c>
      <c r="BA1842" s="37">
        <f t="shared" si="6158"/>
        <v>97.178998972474091</v>
      </c>
      <c r="BB1842" s="20"/>
    </row>
    <row r="1843" spans="2:54" ht="31.2" x14ac:dyDescent="0.3">
      <c r="B1843" s="38" t="s">
        <v>578</v>
      </c>
      <c r="C1843" s="38" t="s">
        <v>84</v>
      </c>
      <c r="D1843" s="38" t="s">
        <v>139</v>
      </c>
      <c r="E1843" s="39" t="str">
        <f t="shared" si="6149"/>
        <v>0412</v>
      </c>
      <c r="F1843" s="38" t="s">
        <v>141</v>
      </c>
      <c r="G1843" s="38"/>
      <c r="H1843" s="40" t="s">
        <v>142</v>
      </c>
      <c r="I1843" s="18">
        <f t="shared" si="6164"/>
        <v>250</v>
      </c>
      <c r="J1843" s="18">
        <f t="shared" si="6165"/>
        <v>250</v>
      </c>
      <c r="K1843" s="18">
        <f t="shared" si="6166"/>
        <v>250</v>
      </c>
      <c r="L1843" s="18">
        <f t="shared" si="6167"/>
        <v>0</v>
      </c>
      <c r="M1843" s="18">
        <f t="shared" si="6168"/>
        <v>0</v>
      </c>
      <c r="N1843" s="18">
        <f t="shared" si="6169"/>
        <v>0</v>
      </c>
      <c r="O1843" s="18">
        <f t="shared" ref="O1843:O1845" si="6185">O1844</f>
        <v>0</v>
      </c>
      <c r="P1843" s="18">
        <f t="shared" si="6170"/>
        <v>0</v>
      </c>
      <c r="Q1843" s="18">
        <f t="shared" si="6171"/>
        <v>571.66700000000003</v>
      </c>
      <c r="R1843" s="18">
        <f t="shared" si="6172"/>
        <v>1200</v>
      </c>
      <c r="S1843" s="18">
        <f t="shared" si="6173"/>
        <v>0</v>
      </c>
      <c r="T1843" s="18">
        <f t="shared" si="6148"/>
        <v>2021.6669999999999</v>
      </c>
      <c r="U1843" s="18">
        <f t="shared" si="6142"/>
        <v>250</v>
      </c>
      <c r="V1843" s="18">
        <f t="shared" si="6143"/>
        <v>250</v>
      </c>
      <c r="W1843" s="18">
        <f t="shared" si="6174"/>
        <v>0</v>
      </c>
      <c r="X1843" s="18">
        <f t="shared" si="6175"/>
        <v>0</v>
      </c>
      <c r="Y1843" s="18">
        <f t="shared" si="6176"/>
        <v>0</v>
      </c>
      <c r="Z1843" s="18">
        <f t="shared" si="6177"/>
        <v>0</v>
      </c>
      <c r="AA1843" s="18">
        <f t="shared" si="6178"/>
        <v>0</v>
      </c>
      <c r="AB1843" s="18">
        <f t="shared" si="6179"/>
        <v>0</v>
      </c>
      <c r="AC1843" s="18">
        <f t="shared" si="6180"/>
        <v>0</v>
      </c>
      <c r="AD1843" s="18">
        <f t="shared" si="6181"/>
        <v>0</v>
      </c>
      <c r="AE1843" s="18">
        <f t="shared" si="6182"/>
        <v>0</v>
      </c>
      <c r="AF1843" s="41">
        <f t="shared" ref="AF1843:AF1845" si="6186">AF1844</f>
        <v>2172.2080000000001</v>
      </c>
      <c r="AG1843" s="41">
        <f t="shared" ref="AG1843:AG1845" si="6187">AG1844</f>
        <v>0</v>
      </c>
      <c r="AH1843" s="41">
        <f t="shared" ref="AH1843:AH1845" si="6188">AH1844</f>
        <v>0</v>
      </c>
      <c r="AI1843" s="41">
        <f t="shared" ref="AI1843:AI1845" si="6189">AI1844</f>
        <v>0</v>
      </c>
      <c r="AJ1843" s="41">
        <f t="shared" ref="AJ1843:AJ1845" si="6190">AJ1844</f>
        <v>0</v>
      </c>
      <c r="AK1843" s="41">
        <f t="shared" ref="AK1843:AK1845" si="6191">AK1844</f>
        <v>0</v>
      </c>
      <c r="AL1843" s="41">
        <f t="shared" ref="AL1843:AL1845" si="6192">AL1844</f>
        <v>2110.9299900000001</v>
      </c>
      <c r="AM1843" s="41">
        <f t="shared" ref="AM1843:AM1845" si="6193">AM1844</f>
        <v>0</v>
      </c>
      <c r="AN1843" s="41">
        <f t="shared" ref="AN1843:AN1845" si="6194">AN1844</f>
        <v>0</v>
      </c>
      <c r="AO1843" s="42">
        <f t="shared" ref="AO1843:AO1845" si="6195">AO1844</f>
        <v>110</v>
      </c>
      <c r="AP1843" s="42">
        <f t="shared" ref="AP1843:AP1845" si="6196">AP1844</f>
        <v>2021.6669999999999</v>
      </c>
      <c r="AQ1843" s="42">
        <f t="shared" ref="AQ1843:AQ1845" si="6197">AQ1844</f>
        <v>0</v>
      </c>
      <c r="AR1843" s="42">
        <f t="shared" ref="AR1843:AR1845" si="6198">AR1844</f>
        <v>0</v>
      </c>
      <c r="AS1843" s="42">
        <f t="shared" ref="AS1843:AS1845" si="6199">AS1844</f>
        <v>0</v>
      </c>
      <c r="AT1843" s="42">
        <f t="shared" ref="AT1843:AT1845" si="6200">AT1844</f>
        <v>0</v>
      </c>
      <c r="AU1843" s="42">
        <f t="shared" si="6153"/>
        <v>2021.6669999999999</v>
      </c>
      <c r="AV1843" s="42">
        <f t="shared" si="6154"/>
        <v>0</v>
      </c>
      <c r="AW1843" s="42">
        <f t="shared" si="6155"/>
        <v>2021.6669999999999</v>
      </c>
      <c r="AX1843" s="42">
        <f t="shared" si="6156"/>
        <v>250</v>
      </c>
      <c r="AY1843" s="42">
        <f t="shared" si="6157"/>
        <v>250</v>
      </c>
      <c r="AZ1843" s="42">
        <f t="shared" si="6184"/>
        <v>0</v>
      </c>
      <c r="BA1843" s="43">
        <f t="shared" si="6158"/>
        <v>97.178998972474091</v>
      </c>
      <c r="BB1843" s="20"/>
    </row>
    <row r="1844" spans="2:54" x14ac:dyDescent="0.3">
      <c r="B1844" s="38" t="s">
        <v>578</v>
      </c>
      <c r="C1844" s="38" t="s">
        <v>84</v>
      </c>
      <c r="D1844" s="38" t="s">
        <v>139</v>
      </c>
      <c r="E1844" s="39" t="str">
        <f t="shared" si="6149"/>
        <v>0412</v>
      </c>
      <c r="F1844" s="38" t="s">
        <v>143</v>
      </c>
      <c r="G1844" s="38"/>
      <c r="H1844" s="40" t="s">
        <v>49</v>
      </c>
      <c r="I1844" s="18">
        <f t="shared" si="6164"/>
        <v>250</v>
      </c>
      <c r="J1844" s="18">
        <f t="shared" si="6165"/>
        <v>250</v>
      </c>
      <c r="K1844" s="18">
        <f t="shared" si="6166"/>
        <v>250</v>
      </c>
      <c r="L1844" s="18">
        <f t="shared" si="6167"/>
        <v>0</v>
      </c>
      <c r="M1844" s="18">
        <f t="shared" si="6168"/>
        <v>0</v>
      </c>
      <c r="N1844" s="18">
        <f t="shared" si="6169"/>
        <v>0</v>
      </c>
      <c r="O1844" s="18">
        <f t="shared" si="6185"/>
        <v>0</v>
      </c>
      <c r="P1844" s="18">
        <f t="shared" si="6170"/>
        <v>0</v>
      </c>
      <c r="Q1844" s="18">
        <f t="shared" si="6171"/>
        <v>571.66700000000003</v>
      </c>
      <c r="R1844" s="18">
        <f t="shared" si="6172"/>
        <v>1200</v>
      </c>
      <c r="S1844" s="18">
        <f t="shared" si="6173"/>
        <v>0</v>
      </c>
      <c r="T1844" s="18">
        <f t="shared" si="6148"/>
        <v>2021.6669999999999</v>
      </c>
      <c r="U1844" s="18">
        <f t="shared" si="6142"/>
        <v>250</v>
      </c>
      <c r="V1844" s="18">
        <f t="shared" si="6143"/>
        <v>250</v>
      </c>
      <c r="W1844" s="18">
        <f t="shared" si="6174"/>
        <v>0</v>
      </c>
      <c r="X1844" s="18">
        <f t="shared" si="6175"/>
        <v>0</v>
      </c>
      <c r="Y1844" s="18">
        <f t="shared" si="6176"/>
        <v>0</v>
      </c>
      <c r="Z1844" s="18">
        <f t="shared" si="6177"/>
        <v>0</v>
      </c>
      <c r="AA1844" s="18">
        <f t="shared" si="6178"/>
        <v>0</v>
      </c>
      <c r="AB1844" s="18">
        <f t="shared" si="6179"/>
        <v>0</v>
      </c>
      <c r="AC1844" s="18">
        <f t="shared" si="6180"/>
        <v>0</v>
      </c>
      <c r="AD1844" s="18">
        <f t="shared" si="6181"/>
        <v>0</v>
      </c>
      <c r="AE1844" s="18">
        <f t="shared" si="6182"/>
        <v>0</v>
      </c>
      <c r="AF1844" s="41">
        <f t="shared" si="6186"/>
        <v>2172.2080000000001</v>
      </c>
      <c r="AG1844" s="41">
        <f t="shared" si="6187"/>
        <v>0</v>
      </c>
      <c r="AH1844" s="41">
        <f t="shared" si="6188"/>
        <v>0</v>
      </c>
      <c r="AI1844" s="41">
        <f t="shared" si="6189"/>
        <v>0</v>
      </c>
      <c r="AJ1844" s="41">
        <f t="shared" si="6190"/>
        <v>0</v>
      </c>
      <c r="AK1844" s="41">
        <f t="shared" si="6191"/>
        <v>0</v>
      </c>
      <c r="AL1844" s="41">
        <f t="shared" si="6192"/>
        <v>2110.9299900000001</v>
      </c>
      <c r="AM1844" s="41">
        <f t="shared" si="6193"/>
        <v>0</v>
      </c>
      <c r="AN1844" s="41">
        <f t="shared" si="6194"/>
        <v>0</v>
      </c>
      <c r="AO1844" s="14">
        <f t="shared" si="6195"/>
        <v>110</v>
      </c>
      <c r="AP1844" s="42">
        <f t="shared" si="6196"/>
        <v>2021.6669999999999</v>
      </c>
      <c r="AQ1844" s="42">
        <f t="shared" si="6197"/>
        <v>0</v>
      </c>
      <c r="AR1844" s="42">
        <f t="shared" si="6198"/>
        <v>0</v>
      </c>
      <c r="AS1844" s="42">
        <f t="shared" si="6199"/>
        <v>0</v>
      </c>
      <c r="AT1844" s="42">
        <f t="shared" si="6200"/>
        <v>0</v>
      </c>
      <c r="AU1844" s="42">
        <f t="shared" si="6153"/>
        <v>2021.6669999999999</v>
      </c>
      <c r="AV1844" s="42">
        <f t="shared" si="6154"/>
        <v>0</v>
      </c>
      <c r="AW1844" s="42">
        <f t="shared" si="6155"/>
        <v>2021.6669999999999</v>
      </c>
      <c r="AX1844" s="42">
        <f t="shared" si="6156"/>
        <v>250</v>
      </c>
      <c r="AY1844" s="42">
        <f t="shared" si="6157"/>
        <v>250</v>
      </c>
      <c r="AZ1844" s="42">
        <f t="shared" si="6184"/>
        <v>0</v>
      </c>
      <c r="BA1844" s="43">
        <f t="shared" si="6158"/>
        <v>97.178998972474091</v>
      </c>
      <c r="BB1844" s="20"/>
    </row>
    <row r="1845" spans="2:54" ht="46.8" x14ac:dyDescent="0.3">
      <c r="B1845" s="38" t="s">
        <v>578</v>
      </c>
      <c r="C1845" s="38" t="s">
        <v>84</v>
      </c>
      <c r="D1845" s="38" t="s">
        <v>139</v>
      </c>
      <c r="E1845" s="39" t="str">
        <f t="shared" si="6149"/>
        <v>0412</v>
      </c>
      <c r="F1845" s="38" t="s">
        <v>144</v>
      </c>
      <c r="G1845" s="38"/>
      <c r="H1845" s="40" t="s">
        <v>145</v>
      </c>
      <c r="I1845" s="18">
        <f t="shared" si="6164"/>
        <v>250</v>
      </c>
      <c r="J1845" s="18">
        <f t="shared" si="6165"/>
        <v>250</v>
      </c>
      <c r="K1845" s="18">
        <f t="shared" si="6166"/>
        <v>250</v>
      </c>
      <c r="L1845" s="18">
        <f t="shared" si="6167"/>
        <v>0</v>
      </c>
      <c r="M1845" s="18">
        <f t="shared" si="6168"/>
        <v>0</v>
      </c>
      <c r="N1845" s="18">
        <f t="shared" si="6169"/>
        <v>0</v>
      </c>
      <c r="O1845" s="18">
        <f t="shared" si="6185"/>
        <v>0</v>
      </c>
      <c r="P1845" s="18">
        <f t="shared" si="6170"/>
        <v>0</v>
      </c>
      <c r="Q1845" s="18">
        <f t="shared" si="6171"/>
        <v>571.66700000000003</v>
      </c>
      <c r="R1845" s="18">
        <f t="shared" si="6172"/>
        <v>1200</v>
      </c>
      <c r="S1845" s="18">
        <f t="shared" si="6173"/>
        <v>0</v>
      </c>
      <c r="T1845" s="18">
        <f t="shared" si="6148"/>
        <v>2021.6669999999999</v>
      </c>
      <c r="U1845" s="18">
        <f t="shared" si="6142"/>
        <v>250</v>
      </c>
      <c r="V1845" s="18">
        <f t="shared" si="6143"/>
        <v>250</v>
      </c>
      <c r="W1845" s="18">
        <f t="shared" si="6174"/>
        <v>0</v>
      </c>
      <c r="X1845" s="18">
        <f t="shared" si="6175"/>
        <v>0</v>
      </c>
      <c r="Y1845" s="18">
        <f t="shared" si="6176"/>
        <v>0</v>
      </c>
      <c r="Z1845" s="18">
        <f t="shared" si="6177"/>
        <v>0</v>
      </c>
      <c r="AA1845" s="18">
        <f t="shared" si="6178"/>
        <v>0</v>
      </c>
      <c r="AB1845" s="18">
        <f t="shared" si="6179"/>
        <v>0</v>
      </c>
      <c r="AC1845" s="18">
        <f t="shared" si="6180"/>
        <v>0</v>
      </c>
      <c r="AD1845" s="18">
        <f t="shared" si="6181"/>
        <v>0</v>
      </c>
      <c r="AE1845" s="18">
        <f t="shared" si="6182"/>
        <v>0</v>
      </c>
      <c r="AF1845" s="41">
        <f t="shared" si="6186"/>
        <v>2172.2080000000001</v>
      </c>
      <c r="AG1845" s="41">
        <f t="shared" si="6187"/>
        <v>0</v>
      </c>
      <c r="AH1845" s="41">
        <f t="shared" si="6188"/>
        <v>0</v>
      </c>
      <c r="AI1845" s="41">
        <f t="shared" si="6189"/>
        <v>0</v>
      </c>
      <c r="AJ1845" s="41">
        <f t="shared" si="6190"/>
        <v>0</v>
      </c>
      <c r="AK1845" s="41">
        <f t="shared" si="6191"/>
        <v>0</v>
      </c>
      <c r="AL1845" s="41">
        <f t="shared" si="6192"/>
        <v>2110.9299900000001</v>
      </c>
      <c r="AM1845" s="41">
        <f t="shared" si="6193"/>
        <v>0</v>
      </c>
      <c r="AN1845" s="41">
        <f t="shared" si="6194"/>
        <v>0</v>
      </c>
      <c r="AO1845" s="42">
        <f t="shared" si="6195"/>
        <v>110</v>
      </c>
      <c r="AP1845" s="42">
        <f t="shared" si="6196"/>
        <v>2021.6669999999999</v>
      </c>
      <c r="AQ1845" s="42">
        <f t="shared" si="6197"/>
        <v>0</v>
      </c>
      <c r="AR1845" s="42">
        <f t="shared" si="6198"/>
        <v>0</v>
      </c>
      <c r="AS1845" s="42">
        <f t="shared" si="6199"/>
        <v>0</v>
      </c>
      <c r="AT1845" s="42">
        <f t="shared" si="6200"/>
        <v>0</v>
      </c>
      <c r="AU1845" s="42">
        <f t="shared" si="6153"/>
        <v>2021.6669999999999</v>
      </c>
      <c r="AV1845" s="42">
        <f t="shared" si="6154"/>
        <v>0</v>
      </c>
      <c r="AW1845" s="42">
        <f t="shared" si="6155"/>
        <v>2021.6669999999999</v>
      </c>
      <c r="AX1845" s="42">
        <f t="shared" si="6156"/>
        <v>250</v>
      </c>
      <c r="AY1845" s="42">
        <f t="shared" si="6157"/>
        <v>250</v>
      </c>
      <c r="AZ1845" s="42">
        <f t="shared" si="6184"/>
        <v>0</v>
      </c>
      <c r="BA1845" s="43">
        <f t="shared" si="6158"/>
        <v>97.178998972474091</v>
      </c>
      <c r="BB1845" s="20"/>
    </row>
    <row r="1846" spans="2:54" ht="62.4" x14ac:dyDescent="0.3">
      <c r="B1846" s="38" t="s">
        <v>578</v>
      </c>
      <c r="C1846" s="38" t="s">
        <v>84</v>
      </c>
      <c r="D1846" s="38" t="s">
        <v>139</v>
      </c>
      <c r="E1846" s="39" t="str">
        <f t="shared" si="6149"/>
        <v>0412</v>
      </c>
      <c r="F1846" s="38" t="s">
        <v>522</v>
      </c>
      <c r="G1846" s="38"/>
      <c r="H1846" s="40" t="s">
        <v>523</v>
      </c>
      <c r="I1846" s="18">
        <f t="shared" ref="I1846:N1846" si="6201">I1848</f>
        <v>250</v>
      </c>
      <c r="J1846" s="18">
        <f t="shared" si="6201"/>
        <v>250</v>
      </c>
      <c r="K1846" s="18">
        <f t="shared" si="6201"/>
        <v>250</v>
      </c>
      <c r="L1846" s="18">
        <f t="shared" si="6201"/>
        <v>0</v>
      </c>
      <c r="M1846" s="18">
        <f t="shared" si="6201"/>
        <v>0</v>
      </c>
      <c r="N1846" s="18">
        <f t="shared" si="6201"/>
        <v>0</v>
      </c>
      <c r="O1846" s="18">
        <f>O1848+O1847</f>
        <v>0</v>
      </c>
      <c r="P1846" s="18">
        <f>P1848+P1847</f>
        <v>0</v>
      </c>
      <c r="Q1846" s="18">
        <f>Q1848+Q1847</f>
        <v>571.66700000000003</v>
      </c>
      <c r="R1846" s="18">
        <f>R1848+R1847</f>
        <v>1200</v>
      </c>
      <c r="S1846" s="18">
        <f>S1848</f>
        <v>0</v>
      </c>
      <c r="T1846" s="18">
        <f t="shared" si="6148"/>
        <v>2021.6669999999999</v>
      </c>
      <c r="U1846" s="18">
        <f t="shared" si="6142"/>
        <v>250</v>
      </c>
      <c r="V1846" s="18">
        <f t="shared" si="6143"/>
        <v>250</v>
      </c>
      <c r="W1846" s="18">
        <f t="shared" ref="W1846:AE1846" si="6202">W1848</f>
        <v>0</v>
      </c>
      <c r="X1846" s="18">
        <f t="shared" si="6202"/>
        <v>0</v>
      </c>
      <c r="Y1846" s="18">
        <f t="shared" si="6202"/>
        <v>0</v>
      </c>
      <c r="Z1846" s="18">
        <f t="shared" si="6202"/>
        <v>0</v>
      </c>
      <c r="AA1846" s="18">
        <f t="shared" si="6202"/>
        <v>0</v>
      </c>
      <c r="AB1846" s="18">
        <f t="shared" si="6202"/>
        <v>0</v>
      </c>
      <c r="AC1846" s="18">
        <f t="shared" si="6202"/>
        <v>0</v>
      </c>
      <c r="AD1846" s="18">
        <f t="shared" si="6202"/>
        <v>0</v>
      </c>
      <c r="AE1846" s="18">
        <f t="shared" si="6202"/>
        <v>0</v>
      </c>
      <c r="AF1846" s="41">
        <f t="shared" ref="AF1846:AT1846" si="6203">AF1848+AF1847</f>
        <v>2172.2080000000001</v>
      </c>
      <c r="AG1846" s="41">
        <f t="shared" si="6203"/>
        <v>0</v>
      </c>
      <c r="AH1846" s="41">
        <f t="shared" si="6203"/>
        <v>0</v>
      </c>
      <c r="AI1846" s="41">
        <f t="shared" si="6203"/>
        <v>0</v>
      </c>
      <c r="AJ1846" s="41">
        <f t="shared" si="6203"/>
        <v>0</v>
      </c>
      <c r="AK1846" s="41">
        <f t="shared" si="6203"/>
        <v>0</v>
      </c>
      <c r="AL1846" s="41">
        <f t="shared" si="6203"/>
        <v>2110.9299900000001</v>
      </c>
      <c r="AM1846" s="41">
        <f t="shared" si="6203"/>
        <v>0</v>
      </c>
      <c r="AN1846" s="41">
        <f t="shared" si="6203"/>
        <v>0</v>
      </c>
      <c r="AO1846" s="14">
        <f t="shared" si="6203"/>
        <v>110</v>
      </c>
      <c r="AP1846" s="42">
        <f t="shared" si="6203"/>
        <v>2021.6669999999999</v>
      </c>
      <c r="AQ1846" s="42">
        <f t="shared" si="6203"/>
        <v>0</v>
      </c>
      <c r="AR1846" s="42">
        <f t="shared" si="6203"/>
        <v>0</v>
      </c>
      <c r="AS1846" s="42">
        <f t="shared" si="6203"/>
        <v>0</v>
      </c>
      <c r="AT1846" s="42">
        <f t="shared" si="6203"/>
        <v>0</v>
      </c>
      <c r="AU1846" s="42">
        <f t="shared" si="6153"/>
        <v>2021.6669999999999</v>
      </c>
      <c r="AV1846" s="42">
        <f t="shared" si="6154"/>
        <v>0</v>
      </c>
      <c r="AW1846" s="42">
        <f t="shared" si="6155"/>
        <v>2021.6669999999999</v>
      </c>
      <c r="AX1846" s="42">
        <f t="shared" si="6156"/>
        <v>250</v>
      </c>
      <c r="AY1846" s="42">
        <f t="shared" si="6157"/>
        <v>250</v>
      </c>
      <c r="AZ1846" s="42">
        <f>AZ1848</f>
        <v>0</v>
      </c>
      <c r="BA1846" s="43">
        <f t="shared" si="6158"/>
        <v>97.178998972474091</v>
      </c>
      <c r="BB1846" s="20"/>
    </row>
    <row r="1847" spans="2:54" ht="31.2" x14ac:dyDescent="0.3">
      <c r="B1847" s="38" t="s">
        <v>578</v>
      </c>
      <c r="C1847" s="38" t="s">
        <v>84</v>
      </c>
      <c r="D1847" s="38" t="s">
        <v>139</v>
      </c>
      <c r="E1847" s="39" t="str">
        <f t="shared" si="6149"/>
        <v>0412</v>
      </c>
      <c r="F1847" s="38" t="s">
        <v>522</v>
      </c>
      <c r="G1847" s="38" t="s">
        <v>54</v>
      </c>
      <c r="H1847" s="40" t="s">
        <v>55</v>
      </c>
      <c r="I1847" s="18"/>
      <c r="J1847" s="18"/>
      <c r="K1847" s="18"/>
      <c r="L1847" s="18"/>
      <c r="M1847" s="18"/>
      <c r="N1847" s="18"/>
      <c r="O1847" s="18">
        <v>0</v>
      </c>
      <c r="P1847" s="18">
        <v>0</v>
      </c>
      <c r="Q1847" s="18">
        <v>571.66700000000003</v>
      </c>
      <c r="R1847" s="18">
        <v>1200</v>
      </c>
      <c r="S1847" s="18"/>
      <c r="T1847" s="18">
        <f t="shared" si="6148"/>
        <v>1771.6669999999999</v>
      </c>
      <c r="U1847" s="18">
        <v>0</v>
      </c>
      <c r="V1847" s="18">
        <v>0</v>
      </c>
      <c r="W1847" s="18">
        <v>0</v>
      </c>
      <c r="X1847" s="18">
        <v>0</v>
      </c>
      <c r="Y1847" s="18">
        <v>0</v>
      </c>
      <c r="Z1847" s="18">
        <v>0</v>
      </c>
      <c r="AA1847" s="18">
        <v>0</v>
      </c>
      <c r="AB1847" s="18">
        <v>0</v>
      </c>
      <c r="AC1847" s="18">
        <v>0</v>
      </c>
      <c r="AD1847" s="18">
        <v>0</v>
      </c>
      <c r="AE1847" s="18">
        <v>0</v>
      </c>
      <c r="AF1847" s="41">
        <v>1208.4952900000001</v>
      </c>
      <c r="AG1847" s="41"/>
      <c r="AH1847" s="41">
        <v>0</v>
      </c>
      <c r="AI1847" s="41">
        <v>0</v>
      </c>
      <c r="AJ1847" s="41">
        <v>0</v>
      </c>
      <c r="AK1847" s="41">
        <v>0</v>
      </c>
      <c r="AL1847" s="41">
        <v>1147.2179000000001</v>
      </c>
      <c r="AM1847" s="41">
        <v>0</v>
      </c>
      <c r="AN1847" s="41">
        <v>0</v>
      </c>
      <c r="AO1847" s="42">
        <v>110</v>
      </c>
      <c r="AP1847" s="42">
        <v>1771.6669999999999</v>
      </c>
      <c r="AQ1847" s="42">
        <v>0</v>
      </c>
      <c r="AR1847" s="42">
        <v>0</v>
      </c>
      <c r="AS1847" s="42">
        <v>0</v>
      </c>
      <c r="AT1847" s="42">
        <v>0</v>
      </c>
      <c r="AU1847" s="42">
        <f t="shared" si="6153"/>
        <v>1771.6669999999999</v>
      </c>
      <c r="AV1847" s="42">
        <f t="shared" si="6154"/>
        <v>0</v>
      </c>
      <c r="AW1847" s="42"/>
      <c r="AX1847" s="42"/>
      <c r="AY1847" s="42"/>
      <c r="AZ1847" s="42"/>
      <c r="BA1847" s="43">
        <f t="shared" si="6158"/>
        <v>94.929447346046331</v>
      </c>
      <c r="BB1847" s="20"/>
    </row>
    <row r="1848" spans="2:54" x14ac:dyDescent="0.3">
      <c r="B1848" s="38" t="s">
        <v>578</v>
      </c>
      <c r="C1848" s="38" t="s">
        <v>84</v>
      </c>
      <c r="D1848" s="38" t="s">
        <v>139</v>
      </c>
      <c r="E1848" s="39" t="str">
        <f t="shared" si="6149"/>
        <v>0412</v>
      </c>
      <c r="F1848" s="38" t="s">
        <v>522</v>
      </c>
      <c r="G1848" s="38" t="s">
        <v>56</v>
      </c>
      <c r="H1848" s="40" t="s">
        <v>57</v>
      </c>
      <c r="I1848" s="18">
        <v>250</v>
      </c>
      <c r="J1848" s="18">
        <v>250</v>
      </c>
      <c r="K1848" s="18">
        <v>250</v>
      </c>
      <c r="L1848" s="18"/>
      <c r="M1848" s="18"/>
      <c r="N1848" s="18"/>
      <c r="O1848" s="18">
        <v>0</v>
      </c>
      <c r="P1848" s="18">
        <v>0</v>
      </c>
      <c r="Q1848" s="18">
        <v>0</v>
      </c>
      <c r="R1848" s="18">
        <v>0</v>
      </c>
      <c r="S1848" s="18"/>
      <c r="T1848" s="18">
        <f t="shared" si="6148"/>
        <v>250</v>
      </c>
      <c r="U1848" s="18">
        <f t="shared" si="6142"/>
        <v>250</v>
      </c>
      <c r="V1848" s="18">
        <f t="shared" si="6143"/>
        <v>250</v>
      </c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41">
        <v>963.71271000000002</v>
      </c>
      <c r="AG1848" s="41"/>
      <c r="AH1848" s="41">
        <v>0</v>
      </c>
      <c r="AI1848" s="41">
        <v>0</v>
      </c>
      <c r="AJ1848" s="41">
        <v>0</v>
      </c>
      <c r="AK1848" s="41">
        <v>0</v>
      </c>
      <c r="AL1848" s="41">
        <v>963.71208999999999</v>
      </c>
      <c r="AM1848" s="41">
        <v>0</v>
      </c>
      <c r="AN1848" s="41">
        <v>0</v>
      </c>
      <c r="AO1848" s="14">
        <v>0</v>
      </c>
      <c r="AP1848" s="42">
        <v>250</v>
      </c>
      <c r="AQ1848" s="42">
        <v>0</v>
      </c>
      <c r="AR1848" s="42">
        <v>0</v>
      </c>
      <c r="AS1848" s="42">
        <v>0</v>
      </c>
      <c r="AT1848" s="42">
        <v>0</v>
      </c>
      <c r="AU1848" s="42">
        <f t="shared" si="6153"/>
        <v>250</v>
      </c>
      <c r="AV1848" s="42">
        <f t="shared" si="6154"/>
        <v>0</v>
      </c>
      <c r="AW1848" s="42">
        <f t="shared" si="6155"/>
        <v>250</v>
      </c>
      <c r="AX1848" s="42">
        <f t="shared" si="6156"/>
        <v>250</v>
      </c>
      <c r="AY1848" s="42">
        <f t="shared" si="6157"/>
        <v>250</v>
      </c>
      <c r="AZ1848" s="42"/>
      <c r="BA1848" s="43">
        <f t="shared" si="6158"/>
        <v>99.99993566547441</v>
      </c>
      <c r="BB1848" s="44"/>
    </row>
    <row r="1849" spans="2:54" ht="46.8" x14ac:dyDescent="0.3">
      <c r="B1849" s="38" t="s">
        <v>578</v>
      </c>
      <c r="C1849" s="38" t="s">
        <v>84</v>
      </c>
      <c r="D1849" s="38" t="s">
        <v>139</v>
      </c>
      <c r="E1849" s="39" t="str">
        <f t="shared" si="6149"/>
        <v>0412</v>
      </c>
      <c r="F1849" s="38" t="s">
        <v>78</v>
      </c>
      <c r="G1849" s="39"/>
      <c r="H1849" s="40" t="s">
        <v>79</v>
      </c>
      <c r="I1849" s="18"/>
      <c r="J1849" s="18"/>
      <c r="K1849" s="18"/>
      <c r="L1849" s="18"/>
      <c r="M1849" s="18"/>
      <c r="N1849" s="18"/>
      <c r="O1849" s="18">
        <f t="shared" ref="O1849:O1851" si="6204">O1850</f>
        <v>0</v>
      </c>
      <c r="P1849" s="18"/>
      <c r="Q1849" s="18"/>
      <c r="R1849" s="18"/>
      <c r="S1849" s="18"/>
      <c r="T1849" s="18">
        <f t="shared" si="6148"/>
        <v>0</v>
      </c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41">
        <f t="shared" ref="AF1849:AF1851" si="6205">AF1850</f>
        <v>0</v>
      </c>
      <c r="AG1849" s="41">
        <f t="shared" ref="AG1849:AG1851" si="6206">AG1850</f>
        <v>0</v>
      </c>
      <c r="AH1849" s="41">
        <f t="shared" ref="AH1849:AH1851" si="6207">AH1850</f>
        <v>0</v>
      </c>
      <c r="AI1849" s="41">
        <f t="shared" ref="AI1849:AI1851" si="6208">AI1850</f>
        <v>0</v>
      </c>
      <c r="AJ1849" s="41">
        <f t="shared" ref="AJ1849:AJ1851" si="6209">AJ1850</f>
        <v>0</v>
      </c>
      <c r="AK1849" s="41">
        <f t="shared" ref="AK1849:AK1851" si="6210">AK1850</f>
        <v>0</v>
      </c>
      <c r="AL1849" s="41">
        <f t="shared" ref="AL1849:AL1851" si="6211">AL1850</f>
        <v>0</v>
      </c>
      <c r="AM1849" s="41">
        <f t="shared" ref="AM1849:AM1851" si="6212">AM1850</f>
        <v>0</v>
      </c>
      <c r="AN1849" s="41">
        <f t="shared" ref="AN1849:AN1851" si="6213">AN1850</f>
        <v>0</v>
      </c>
      <c r="AO1849" s="54">
        <f t="shared" ref="AO1849:AO1851" si="6214">AO1850</f>
        <v>0</v>
      </c>
      <c r="AP1849" s="14">
        <f t="shared" ref="AP1849:AP1851" si="6215">AP1850</f>
        <v>110</v>
      </c>
      <c r="AQ1849" s="42">
        <f t="shared" ref="AQ1849:AQ1851" si="6216">AQ1850</f>
        <v>0</v>
      </c>
      <c r="AR1849" s="14">
        <f t="shared" ref="AR1849:AR1851" si="6217">AR1850</f>
        <v>0</v>
      </c>
      <c r="AS1849" s="42">
        <f t="shared" ref="AS1849:AS1851" si="6218">AS1850</f>
        <v>0</v>
      </c>
      <c r="AT1849" s="14">
        <f t="shared" ref="AT1849:AT1851" si="6219">AT1850</f>
        <v>0</v>
      </c>
      <c r="AU1849" s="42">
        <f t="shared" si="6153"/>
        <v>110</v>
      </c>
      <c r="AV1849" s="42">
        <f t="shared" si="6154"/>
        <v>-110</v>
      </c>
      <c r="AW1849" s="42"/>
      <c r="AX1849" s="42"/>
      <c r="AY1849" s="42"/>
      <c r="AZ1849" s="42"/>
      <c r="BA1849" s="43"/>
      <c r="BB1849" s="44">
        <v>0</v>
      </c>
    </row>
    <row r="1850" spans="2:54" ht="31.2" x14ac:dyDescent="0.3">
      <c r="B1850" s="38" t="s">
        <v>578</v>
      </c>
      <c r="C1850" s="38" t="s">
        <v>84</v>
      </c>
      <c r="D1850" s="38" t="s">
        <v>139</v>
      </c>
      <c r="E1850" s="39" t="str">
        <f t="shared" si="6149"/>
        <v>0412</v>
      </c>
      <c r="F1850" s="38" t="s">
        <v>80</v>
      </c>
      <c r="G1850" s="39"/>
      <c r="H1850" s="40" t="s">
        <v>81</v>
      </c>
      <c r="I1850" s="18"/>
      <c r="J1850" s="18"/>
      <c r="K1850" s="18"/>
      <c r="L1850" s="18"/>
      <c r="M1850" s="18"/>
      <c r="N1850" s="18"/>
      <c r="O1850" s="18">
        <f t="shared" si="6204"/>
        <v>0</v>
      </c>
      <c r="P1850" s="18"/>
      <c r="Q1850" s="18"/>
      <c r="R1850" s="18"/>
      <c r="S1850" s="18"/>
      <c r="T1850" s="18">
        <f t="shared" si="6148"/>
        <v>0</v>
      </c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41">
        <f t="shared" si="6205"/>
        <v>0</v>
      </c>
      <c r="AG1850" s="41">
        <f t="shared" si="6206"/>
        <v>0</v>
      </c>
      <c r="AH1850" s="41">
        <f t="shared" si="6207"/>
        <v>0</v>
      </c>
      <c r="AI1850" s="41">
        <f t="shared" si="6208"/>
        <v>0</v>
      </c>
      <c r="AJ1850" s="41">
        <f t="shared" si="6209"/>
        <v>0</v>
      </c>
      <c r="AK1850" s="41">
        <f t="shared" si="6210"/>
        <v>0</v>
      </c>
      <c r="AL1850" s="41">
        <f t="shared" si="6211"/>
        <v>0</v>
      </c>
      <c r="AM1850" s="41">
        <f t="shared" si="6212"/>
        <v>0</v>
      </c>
      <c r="AN1850" s="41">
        <f t="shared" si="6213"/>
        <v>0</v>
      </c>
      <c r="AO1850" s="14">
        <f t="shared" si="6214"/>
        <v>0</v>
      </c>
      <c r="AP1850" s="42">
        <f t="shared" si="6215"/>
        <v>110</v>
      </c>
      <c r="AQ1850" s="14">
        <f t="shared" si="6216"/>
        <v>0</v>
      </c>
      <c r="AR1850" s="42">
        <f t="shared" si="6217"/>
        <v>0</v>
      </c>
      <c r="AS1850" s="14">
        <f t="shared" si="6218"/>
        <v>0</v>
      </c>
      <c r="AT1850" s="42">
        <f t="shared" si="6219"/>
        <v>0</v>
      </c>
      <c r="AU1850" s="42">
        <f t="shared" si="6153"/>
        <v>110</v>
      </c>
      <c r="AV1850" s="42">
        <f t="shared" si="6154"/>
        <v>-110</v>
      </c>
      <c r="AW1850" s="42"/>
      <c r="AX1850" s="42"/>
      <c r="AY1850" s="42"/>
      <c r="AZ1850" s="42"/>
      <c r="BA1850" s="43"/>
      <c r="BB1850" s="44">
        <v>0</v>
      </c>
    </row>
    <row r="1851" spans="2:54" ht="31.2" x14ac:dyDescent="0.3">
      <c r="B1851" s="38" t="s">
        <v>578</v>
      </c>
      <c r="C1851" s="38" t="s">
        <v>84</v>
      </c>
      <c r="D1851" s="38" t="s">
        <v>139</v>
      </c>
      <c r="E1851" s="39" t="str">
        <f t="shared" si="6149"/>
        <v>0412</v>
      </c>
      <c r="F1851" s="38" t="s">
        <v>82</v>
      </c>
      <c r="G1851" s="39"/>
      <c r="H1851" s="40" t="s">
        <v>83</v>
      </c>
      <c r="I1851" s="18"/>
      <c r="J1851" s="18"/>
      <c r="K1851" s="18"/>
      <c r="L1851" s="18"/>
      <c r="M1851" s="18"/>
      <c r="N1851" s="18"/>
      <c r="O1851" s="18">
        <f t="shared" si="6204"/>
        <v>0</v>
      </c>
      <c r="P1851" s="18"/>
      <c r="Q1851" s="18"/>
      <c r="R1851" s="18"/>
      <c r="S1851" s="18"/>
      <c r="T1851" s="18">
        <f t="shared" si="6148"/>
        <v>0</v>
      </c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41">
        <f t="shared" si="6205"/>
        <v>0</v>
      </c>
      <c r="AG1851" s="41">
        <f t="shared" si="6206"/>
        <v>0</v>
      </c>
      <c r="AH1851" s="41">
        <f t="shared" si="6207"/>
        <v>0</v>
      </c>
      <c r="AI1851" s="41">
        <f t="shared" si="6208"/>
        <v>0</v>
      </c>
      <c r="AJ1851" s="41">
        <f t="shared" si="6209"/>
        <v>0</v>
      </c>
      <c r="AK1851" s="41">
        <f t="shared" si="6210"/>
        <v>0</v>
      </c>
      <c r="AL1851" s="41">
        <f t="shared" si="6211"/>
        <v>0</v>
      </c>
      <c r="AM1851" s="41">
        <f t="shared" si="6212"/>
        <v>0</v>
      </c>
      <c r="AN1851" s="41">
        <f t="shared" si="6213"/>
        <v>0</v>
      </c>
      <c r="AO1851" s="54">
        <f t="shared" si="6214"/>
        <v>0</v>
      </c>
      <c r="AP1851" s="14">
        <f t="shared" si="6215"/>
        <v>110</v>
      </c>
      <c r="AQ1851" s="42">
        <f t="shared" si="6216"/>
        <v>0</v>
      </c>
      <c r="AR1851" s="14">
        <f t="shared" si="6217"/>
        <v>0</v>
      </c>
      <c r="AS1851" s="42">
        <f t="shared" si="6218"/>
        <v>0</v>
      </c>
      <c r="AT1851" s="14">
        <f t="shared" si="6219"/>
        <v>0</v>
      </c>
      <c r="AU1851" s="42">
        <f t="shared" si="6153"/>
        <v>110</v>
      </c>
      <c r="AV1851" s="42">
        <f t="shared" si="6154"/>
        <v>-110</v>
      </c>
      <c r="AW1851" s="42"/>
      <c r="AX1851" s="42"/>
      <c r="AY1851" s="42"/>
      <c r="AZ1851" s="42"/>
      <c r="BA1851" s="43"/>
      <c r="BB1851" s="44">
        <v>0</v>
      </c>
    </row>
    <row r="1852" spans="2:54" x14ac:dyDescent="0.3">
      <c r="B1852" s="38" t="s">
        <v>578</v>
      </c>
      <c r="C1852" s="38" t="s">
        <v>84</v>
      </c>
      <c r="D1852" s="38" t="s">
        <v>139</v>
      </c>
      <c r="E1852" s="39" t="str">
        <f t="shared" si="6149"/>
        <v>0412</v>
      </c>
      <c r="F1852" s="38" t="s">
        <v>82</v>
      </c>
      <c r="G1852" s="38" t="s">
        <v>56</v>
      </c>
      <c r="H1852" s="40" t="s">
        <v>57</v>
      </c>
      <c r="I1852" s="18"/>
      <c r="J1852" s="18"/>
      <c r="K1852" s="18"/>
      <c r="L1852" s="18"/>
      <c r="M1852" s="18"/>
      <c r="N1852" s="18"/>
      <c r="O1852" s="18">
        <v>0</v>
      </c>
      <c r="P1852" s="18"/>
      <c r="Q1852" s="18"/>
      <c r="R1852" s="18"/>
      <c r="S1852" s="18"/>
      <c r="T1852" s="18">
        <f t="shared" si="6148"/>
        <v>0</v>
      </c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41">
        <v>0</v>
      </c>
      <c r="AG1852" s="41"/>
      <c r="AH1852" s="41">
        <v>0</v>
      </c>
      <c r="AI1852" s="41">
        <v>0</v>
      </c>
      <c r="AJ1852" s="41">
        <v>0</v>
      </c>
      <c r="AK1852" s="41">
        <v>0</v>
      </c>
      <c r="AL1852" s="41">
        <v>0</v>
      </c>
      <c r="AM1852" s="41">
        <v>0</v>
      </c>
      <c r="AN1852" s="41">
        <v>0</v>
      </c>
      <c r="AO1852" s="14">
        <v>0</v>
      </c>
      <c r="AP1852" s="42">
        <v>110</v>
      </c>
      <c r="AQ1852" s="14">
        <v>0</v>
      </c>
      <c r="AR1852" s="42">
        <v>0</v>
      </c>
      <c r="AS1852" s="14">
        <v>0</v>
      </c>
      <c r="AT1852" s="42">
        <v>0</v>
      </c>
      <c r="AU1852" s="42">
        <f t="shared" si="6153"/>
        <v>110</v>
      </c>
      <c r="AV1852" s="42">
        <f t="shared" si="6154"/>
        <v>-110</v>
      </c>
      <c r="AW1852" s="42"/>
      <c r="AX1852" s="42"/>
      <c r="AY1852" s="42"/>
      <c r="AZ1852" s="42"/>
      <c r="BA1852" s="43"/>
      <c r="BB1852" s="44">
        <v>0</v>
      </c>
    </row>
    <row r="1853" spans="2:54" s="21" customFormat="1" ht="16.2" x14ac:dyDescent="0.3">
      <c r="B1853" s="22" t="s">
        <v>578</v>
      </c>
      <c r="C1853" s="51" t="s">
        <v>92</v>
      </c>
      <c r="D1853" s="51"/>
      <c r="E1853" s="52" t="str">
        <f t="shared" si="6149"/>
        <v>05</v>
      </c>
      <c r="F1853" s="22"/>
      <c r="G1853" s="22"/>
      <c r="H1853" s="24" t="s">
        <v>93</v>
      </c>
      <c r="I1853" s="25">
        <f t="shared" ref="I1853:N1853" si="6220">I1860</f>
        <v>24166.899999999998</v>
      </c>
      <c r="J1853" s="25">
        <f t="shared" si="6220"/>
        <v>21849.799999999996</v>
      </c>
      <c r="K1853" s="25">
        <f t="shared" si="6220"/>
        <v>19161.899999999998</v>
      </c>
      <c r="L1853" s="25">
        <f t="shared" si="6220"/>
        <v>9977.1</v>
      </c>
      <c r="M1853" s="25">
        <f t="shared" si="6220"/>
        <v>9977.1</v>
      </c>
      <c r="N1853" s="25">
        <f t="shared" si="6220"/>
        <v>9977.1</v>
      </c>
      <c r="O1853" s="25">
        <f>O1860+O1854</f>
        <v>0</v>
      </c>
      <c r="P1853" s="25">
        <f>P1860+P1854</f>
        <v>0</v>
      </c>
      <c r="Q1853" s="25">
        <f>Q1860+Q1854</f>
        <v>646.62</v>
      </c>
      <c r="R1853" s="25">
        <f>R1860+R1854</f>
        <v>-231.387</v>
      </c>
      <c r="S1853" s="25">
        <f>S1860+S1854</f>
        <v>2173.25</v>
      </c>
      <c r="T1853" s="25">
        <f t="shared" si="6148"/>
        <v>36732.483</v>
      </c>
      <c r="U1853" s="25">
        <f t="shared" si="6142"/>
        <v>31826.899999999994</v>
      </c>
      <c r="V1853" s="25">
        <f t="shared" si="6143"/>
        <v>29139</v>
      </c>
      <c r="W1853" s="25">
        <f t="shared" ref="W1853:AT1853" si="6221">W1860+W1854</f>
        <v>0</v>
      </c>
      <c r="X1853" s="25">
        <f t="shared" si="6221"/>
        <v>0</v>
      </c>
      <c r="Y1853" s="25">
        <f t="shared" si="6221"/>
        <v>0</v>
      </c>
      <c r="Z1853" s="25">
        <f t="shared" si="6221"/>
        <v>2173.25</v>
      </c>
      <c r="AA1853" s="25">
        <f t="shared" si="6221"/>
        <v>0</v>
      </c>
      <c r="AB1853" s="25">
        <f t="shared" si="6221"/>
        <v>0</v>
      </c>
      <c r="AC1853" s="25">
        <f t="shared" si="6221"/>
        <v>0</v>
      </c>
      <c r="AD1853" s="25">
        <f t="shared" si="6221"/>
        <v>0</v>
      </c>
      <c r="AE1853" s="25">
        <f t="shared" si="6221"/>
        <v>0</v>
      </c>
      <c r="AF1853" s="26">
        <f t="shared" si="6221"/>
        <v>19240.458999999999</v>
      </c>
      <c r="AG1853" s="26">
        <f t="shared" si="6221"/>
        <v>0</v>
      </c>
      <c r="AH1853" s="26">
        <f t="shared" si="6221"/>
        <v>0</v>
      </c>
      <c r="AI1853" s="26">
        <f t="shared" si="6221"/>
        <v>0</v>
      </c>
      <c r="AJ1853" s="26">
        <f t="shared" si="6221"/>
        <v>0</v>
      </c>
      <c r="AK1853" s="26">
        <f t="shared" si="6221"/>
        <v>0</v>
      </c>
      <c r="AL1853" s="26">
        <f t="shared" si="6221"/>
        <v>19198.867109999999</v>
      </c>
      <c r="AM1853" s="26">
        <f t="shared" si="6221"/>
        <v>0</v>
      </c>
      <c r="AN1853" s="26">
        <f t="shared" si="6221"/>
        <v>0</v>
      </c>
      <c r="AO1853" s="27">
        <f t="shared" si="6221"/>
        <v>11870.987570000001</v>
      </c>
      <c r="AP1853" s="27">
        <f t="shared" si="6221"/>
        <v>20016.983</v>
      </c>
      <c r="AQ1853" s="27">
        <f t="shared" si="6221"/>
        <v>0</v>
      </c>
      <c r="AR1853" s="27">
        <f t="shared" si="6221"/>
        <v>0</v>
      </c>
      <c r="AS1853" s="27">
        <f t="shared" si="6221"/>
        <v>0</v>
      </c>
      <c r="AT1853" s="27">
        <f t="shared" si="6221"/>
        <v>0</v>
      </c>
      <c r="AU1853" s="27">
        <f t="shared" si="6153"/>
        <v>20016.983</v>
      </c>
      <c r="AV1853" s="27">
        <f t="shared" si="6154"/>
        <v>16715.5</v>
      </c>
      <c r="AW1853" s="27">
        <f t="shared" si="6155"/>
        <v>38905.733</v>
      </c>
      <c r="AX1853" s="27">
        <f t="shared" si="6156"/>
        <v>31826.899999999994</v>
      </c>
      <c r="AY1853" s="27">
        <f t="shared" si="6157"/>
        <v>29139</v>
      </c>
      <c r="AZ1853" s="27">
        <f>AZ1860+AZ1854</f>
        <v>0</v>
      </c>
      <c r="BA1853" s="28">
        <f t="shared" si="6158"/>
        <v>99.783831092595037</v>
      </c>
      <c r="BB1853" s="20"/>
    </row>
    <row r="1854" spans="2:54" s="30" customFormat="1" x14ac:dyDescent="0.3">
      <c r="B1854" s="31" t="s">
        <v>578</v>
      </c>
      <c r="C1854" s="31" t="s">
        <v>92</v>
      </c>
      <c r="D1854" s="31" t="s">
        <v>374</v>
      </c>
      <c r="E1854" s="29" t="str">
        <f t="shared" si="6149"/>
        <v>0502</v>
      </c>
      <c r="F1854" s="31"/>
      <c r="G1854" s="31"/>
      <c r="H1854" s="32" t="s">
        <v>524</v>
      </c>
      <c r="I1854" s="33"/>
      <c r="J1854" s="33"/>
      <c r="K1854" s="33"/>
      <c r="L1854" s="33"/>
      <c r="M1854" s="33"/>
      <c r="N1854" s="33"/>
      <c r="O1854" s="33">
        <f t="shared" ref="O1854:O1858" si="6222">O1855</f>
        <v>0</v>
      </c>
      <c r="P1854" s="33">
        <f t="shared" ref="P1854:P1858" si="6223">P1855</f>
        <v>0</v>
      </c>
      <c r="Q1854" s="33">
        <f t="shared" ref="Q1854:Q1858" si="6224">Q1855</f>
        <v>0</v>
      </c>
      <c r="R1854" s="33">
        <f t="shared" ref="R1854:R1858" si="6225">R1855</f>
        <v>0</v>
      </c>
      <c r="S1854" s="33">
        <f t="shared" ref="S1854:S1858" si="6226">S1855</f>
        <v>2173.25</v>
      </c>
      <c r="T1854" s="33">
        <f t="shared" si="6148"/>
        <v>2173.25</v>
      </c>
      <c r="U1854" s="33"/>
      <c r="V1854" s="33"/>
      <c r="W1854" s="33">
        <f t="shared" ref="W1854:W1858" si="6227">W1855</f>
        <v>0</v>
      </c>
      <c r="X1854" s="33">
        <f t="shared" ref="X1854:X1858" si="6228">X1855</f>
        <v>0</v>
      </c>
      <c r="Y1854" s="33">
        <f t="shared" ref="Y1854:Y1858" si="6229">Y1855</f>
        <v>0</v>
      </c>
      <c r="Z1854" s="33">
        <f t="shared" ref="Z1854:Z1858" si="6230">Z1855</f>
        <v>2173.25</v>
      </c>
      <c r="AA1854" s="33">
        <f t="shared" ref="AA1854:AA1858" si="6231">AA1855</f>
        <v>0</v>
      </c>
      <c r="AB1854" s="33">
        <f t="shared" ref="AB1854:AB1858" si="6232">AB1855</f>
        <v>0</v>
      </c>
      <c r="AC1854" s="33">
        <f t="shared" ref="AC1854:AC1858" si="6233">AC1855</f>
        <v>0</v>
      </c>
      <c r="AD1854" s="33">
        <f t="shared" ref="AD1854:AD1858" si="6234">AD1855</f>
        <v>0</v>
      </c>
      <c r="AE1854" s="33"/>
      <c r="AF1854" s="34">
        <f t="shared" ref="AF1854:AF1858" si="6235">AF1855</f>
        <v>752.44600000000003</v>
      </c>
      <c r="AG1854" s="34">
        <f t="shared" ref="AG1854:AG1858" si="6236">AG1855</f>
        <v>0</v>
      </c>
      <c r="AH1854" s="34">
        <f t="shared" ref="AH1854:AH1858" si="6237">AH1855</f>
        <v>0</v>
      </c>
      <c r="AI1854" s="34">
        <f t="shared" ref="AI1854:AI1858" si="6238">AI1855</f>
        <v>0</v>
      </c>
      <c r="AJ1854" s="34">
        <f t="shared" ref="AJ1854:AJ1858" si="6239">AJ1855</f>
        <v>0</v>
      </c>
      <c r="AK1854" s="34">
        <f t="shared" ref="AK1854:AK1858" si="6240">AK1855</f>
        <v>0</v>
      </c>
      <c r="AL1854" s="34">
        <f t="shared" ref="AL1854:AL1858" si="6241">AL1855</f>
        <v>752.44583999999998</v>
      </c>
      <c r="AM1854" s="34">
        <f t="shared" ref="AM1854:AM1858" si="6242">AM1855</f>
        <v>0</v>
      </c>
      <c r="AN1854" s="34">
        <f t="shared" ref="AN1854:AN1858" si="6243">AN1855</f>
        <v>0</v>
      </c>
      <c r="AO1854" s="35">
        <f t="shared" ref="AO1854:AO1858" si="6244">AO1855</f>
        <v>563.25</v>
      </c>
      <c r="AP1854" s="36">
        <f t="shared" ref="AP1854:AP1858" si="6245">AP1855</f>
        <v>2173.25</v>
      </c>
      <c r="AQ1854" s="36">
        <f t="shared" ref="AQ1854:AQ1858" si="6246">AQ1855</f>
        <v>0</v>
      </c>
      <c r="AR1854" s="36">
        <f t="shared" ref="AR1854:AR1858" si="6247">AR1855</f>
        <v>0</v>
      </c>
      <c r="AS1854" s="36">
        <f t="shared" ref="AS1854:AS1858" si="6248">AS1855</f>
        <v>0</v>
      </c>
      <c r="AT1854" s="36">
        <f t="shared" ref="AT1854:AT1858" si="6249">AT1855</f>
        <v>0</v>
      </c>
      <c r="AU1854" s="36">
        <f t="shared" si="6153"/>
        <v>2173.25</v>
      </c>
      <c r="AV1854" s="36">
        <f t="shared" si="6154"/>
        <v>0</v>
      </c>
      <c r="AW1854" s="36">
        <f t="shared" si="6155"/>
        <v>4346.5</v>
      </c>
      <c r="AX1854" s="36">
        <f t="shared" si="6156"/>
        <v>0</v>
      </c>
      <c r="AY1854" s="36">
        <f t="shared" si="6157"/>
        <v>0</v>
      </c>
      <c r="AZ1854" s="36">
        <f t="shared" ref="AZ1854:AZ1858" si="6250">AZ1855</f>
        <v>0</v>
      </c>
      <c r="BA1854" s="37">
        <f t="shared" si="6158"/>
        <v>99.999978736015606</v>
      </c>
      <c r="BB1854" s="20"/>
    </row>
    <row r="1855" spans="2:54" ht="31.2" x14ac:dyDescent="0.3">
      <c r="B1855" s="38" t="s">
        <v>578</v>
      </c>
      <c r="C1855" s="38" t="s">
        <v>92</v>
      </c>
      <c r="D1855" s="38" t="s">
        <v>374</v>
      </c>
      <c r="E1855" s="39" t="str">
        <f t="shared" si="6149"/>
        <v>0502</v>
      </c>
      <c r="F1855" s="38" t="s">
        <v>513</v>
      </c>
      <c r="G1855" s="38"/>
      <c r="H1855" s="40" t="s">
        <v>514</v>
      </c>
      <c r="I1855" s="18"/>
      <c r="J1855" s="18"/>
      <c r="K1855" s="18"/>
      <c r="L1855" s="18"/>
      <c r="M1855" s="18"/>
      <c r="N1855" s="18"/>
      <c r="O1855" s="18">
        <f t="shared" si="6222"/>
        <v>0</v>
      </c>
      <c r="P1855" s="18">
        <f t="shared" si="6223"/>
        <v>0</v>
      </c>
      <c r="Q1855" s="18">
        <f t="shared" si="6224"/>
        <v>0</v>
      </c>
      <c r="R1855" s="18">
        <f t="shared" si="6225"/>
        <v>0</v>
      </c>
      <c r="S1855" s="18">
        <f t="shared" si="6226"/>
        <v>2173.25</v>
      </c>
      <c r="T1855" s="18">
        <f t="shared" si="6148"/>
        <v>2173.25</v>
      </c>
      <c r="U1855" s="18"/>
      <c r="V1855" s="18"/>
      <c r="W1855" s="18">
        <f t="shared" si="6227"/>
        <v>0</v>
      </c>
      <c r="X1855" s="18">
        <f t="shared" si="6228"/>
        <v>0</v>
      </c>
      <c r="Y1855" s="18">
        <f t="shared" si="6229"/>
        <v>0</v>
      </c>
      <c r="Z1855" s="18">
        <f t="shared" si="6230"/>
        <v>2173.25</v>
      </c>
      <c r="AA1855" s="18">
        <f t="shared" si="6231"/>
        <v>0</v>
      </c>
      <c r="AB1855" s="18">
        <f t="shared" si="6232"/>
        <v>0</v>
      </c>
      <c r="AC1855" s="18">
        <f t="shared" si="6233"/>
        <v>0</v>
      </c>
      <c r="AD1855" s="18">
        <f t="shared" si="6234"/>
        <v>0</v>
      </c>
      <c r="AE1855" s="18"/>
      <c r="AF1855" s="41">
        <f t="shared" si="6235"/>
        <v>752.44600000000003</v>
      </c>
      <c r="AG1855" s="41">
        <f t="shared" si="6236"/>
        <v>0</v>
      </c>
      <c r="AH1855" s="41">
        <f t="shared" si="6237"/>
        <v>0</v>
      </c>
      <c r="AI1855" s="41">
        <f t="shared" si="6238"/>
        <v>0</v>
      </c>
      <c r="AJ1855" s="41">
        <f t="shared" si="6239"/>
        <v>0</v>
      </c>
      <c r="AK1855" s="41">
        <f t="shared" si="6240"/>
        <v>0</v>
      </c>
      <c r="AL1855" s="41">
        <f t="shared" si="6241"/>
        <v>752.44583999999998</v>
      </c>
      <c r="AM1855" s="41">
        <f t="shared" si="6242"/>
        <v>0</v>
      </c>
      <c r="AN1855" s="41">
        <f t="shared" si="6243"/>
        <v>0</v>
      </c>
      <c r="AO1855" s="42">
        <f t="shared" si="6244"/>
        <v>563.25</v>
      </c>
      <c r="AP1855" s="42">
        <f t="shared" si="6245"/>
        <v>2173.25</v>
      </c>
      <c r="AQ1855" s="42">
        <f t="shared" si="6246"/>
        <v>0</v>
      </c>
      <c r="AR1855" s="42">
        <f t="shared" si="6247"/>
        <v>0</v>
      </c>
      <c r="AS1855" s="42">
        <f t="shared" si="6248"/>
        <v>0</v>
      </c>
      <c r="AT1855" s="42">
        <f t="shared" si="6249"/>
        <v>0</v>
      </c>
      <c r="AU1855" s="42">
        <f t="shared" si="6153"/>
        <v>2173.25</v>
      </c>
      <c r="AV1855" s="42">
        <f t="shared" si="6154"/>
        <v>0</v>
      </c>
      <c r="AW1855" s="42">
        <f t="shared" si="6155"/>
        <v>4346.5</v>
      </c>
      <c r="AX1855" s="42">
        <f t="shared" si="6156"/>
        <v>0</v>
      </c>
      <c r="AY1855" s="42">
        <f t="shared" si="6157"/>
        <v>0</v>
      </c>
      <c r="AZ1855" s="42">
        <f t="shared" si="6250"/>
        <v>0</v>
      </c>
      <c r="BA1855" s="43">
        <f t="shared" si="6158"/>
        <v>99.999978736015606</v>
      </c>
      <c r="BB1855" s="20"/>
    </row>
    <row r="1856" spans="2:54" x14ac:dyDescent="0.3">
      <c r="B1856" s="38" t="s">
        <v>578</v>
      </c>
      <c r="C1856" s="38" t="s">
        <v>92</v>
      </c>
      <c r="D1856" s="38" t="s">
        <v>374</v>
      </c>
      <c r="E1856" s="39" t="str">
        <f t="shared" si="6149"/>
        <v>0502</v>
      </c>
      <c r="F1856" s="38" t="s">
        <v>525</v>
      </c>
      <c r="G1856" s="38"/>
      <c r="H1856" s="40" t="s">
        <v>49</v>
      </c>
      <c r="I1856" s="18"/>
      <c r="J1856" s="18"/>
      <c r="K1856" s="18"/>
      <c r="L1856" s="18"/>
      <c r="M1856" s="18"/>
      <c r="N1856" s="18"/>
      <c r="O1856" s="18">
        <f t="shared" si="6222"/>
        <v>0</v>
      </c>
      <c r="P1856" s="18">
        <f t="shared" si="6223"/>
        <v>0</v>
      </c>
      <c r="Q1856" s="18">
        <f t="shared" si="6224"/>
        <v>0</v>
      </c>
      <c r="R1856" s="18">
        <f t="shared" si="6225"/>
        <v>0</v>
      </c>
      <c r="S1856" s="18">
        <f t="shared" si="6226"/>
        <v>2173.25</v>
      </c>
      <c r="T1856" s="18">
        <f t="shared" si="6148"/>
        <v>2173.25</v>
      </c>
      <c r="U1856" s="18"/>
      <c r="V1856" s="18"/>
      <c r="W1856" s="18">
        <f t="shared" si="6227"/>
        <v>0</v>
      </c>
      <c r="X1856" s="18">
        <f t="shared" si="6228"/>
        <v>0</v>
      </c>
      <c r="Y1856" s="18">
        <f t="shared" si="6229"/>
        <v>0</v>
      </c>
      <c r="Z1856" s="18">
        <f t="shared" si="6230"/>
        <v>2173.25</v>
      </c>
      <c r="AA1856" s="18">
        <f t="shared" si="6231"/>
        <v>0</v>
      </c>
      <c r="AB1856" s="18">
        <f t="shared" si="6232"/>
        <v>0</v>
      </c>
      <c r="AC1856" s="18">
        <f t="shared" si="6233"/>
        <v>0</v>
      </c>
      <c r="AD1856" s="18">
        <f t="shared" si="6234"/>
        <v>0</v>
      </c>
      <c r="AE1856" s="18"/>
      <c r="AF1856" s="41">
        <f t="shared" si="6235"/>
        <v>752.44600000000003</v>
      </c>
      <c r="AG1856" s="41">
        <f t="shared" si="6236"/>
        <v>0</v>
      </c>
      <c r="AH1856" s="41">
        <f t="shared" si="6237"/>
        <v>0</v>
      </c>
      <c r="AI1856" s="41">
        <f t="shared" si="6238"/>
        <v>0</v>
      </c>
      <c r="AJ1856" s="41">
        <f t="shared" si="6239"/>
        <v>0</v>
      </c>
      <c r="AK1856" s="41">
        <f t="shared" si="6240"/>
        <v>0</v>
      </c>
      <c r="AL1856" s="41">
        <f t="shared" si="6241"/>
        <v>752.44583999999998</v>
      </c>
      <c r="AM1856" s="41">
        <f t="shared" si="6242"/>
        <v>0</v>
      </c>
      <c r="AN1856" s="41">
        <f t="shared" si="6243"/>
        <v>0</v>
      </c>
      <c r="AO1856" s="14">
        <f t="shared" si="6244"/>
        <v>563.25</v>
      </c>
      <c r="AP1856" s="42">
        <f t="shared" si="6245"/>
        <v>2173.25</v>
      </c>
      <c r="AQ1856" s="42">
        <f t="shared" si="6246"/>
        <v>0</v>
      </c>
      <c r="AR1856" s="42">
        <f t="shared" si="6247"/>
        <v>0</v>
      </c>
      <c r="AS1856" s="42">
        <f t="shared" si="6248"/>
        <v>0</v>
      </c>
      <c r="AT1856" s="42">
        <f t="shared" si="6249"/>
        <v>0</v>
      </c>
      <c r="AU1856" s="42">
        <f t="shared" si="6153"/>
        <v>2173.25</v>
      </c>
      <c r="AV1856" s="42">
        <f t="shared" si="6154"/>
        <v>0</v>
      </c>
      <c r="AW1856" s="42">
        <f t="shared" si="6155"/>
        <v>4346.5</v>
      </c>
      <c r="AX1856" s="42">
        <f t="shared" si="6156"/>
        <v>0</v>
      </c>
      <c r="AY1856" s="42">
        <f t="shared" si="6157"/>
        <v>0</v>
      </c>
      <c r="AZ1856" s="42">
        <f t="shared" si="6250"/>
        <v>0</v>
      </c>
      <c r="BA1856" s="43">
        <f t="shared" si="6158"/>
        <v>99.999978736015606</v>
      </c>
      <c r="BB1856" s="20"/>
    </row>
    <row r="1857" spans="2:54" ht="31.2" x14ac:dyDescent="0.3">
      <c r="B1857" s="38" t="s">
        <v>578</v>
      </c>
      <c r="C1857" s="38" t="s">
        <v>92</v>
      </c>
      <c r="D1857" s="38" t="s">
        <v>374</v>
      </c>
      <c r="E1857" s="39" t="str">
        <f t="shared" si="6149"/>
        <v>0502</v>
      </c>
      <c r="F1857" s="38" t="s">
        <v>526</v>
      </c>
      <c r="G1857" s="38"/>
      <c r="H1857" s="40" t="s">
        <v>527</v>
      </c>
      <c r="I1857" s="18"/>
      <c r="J1857" s="18"/>
      <c r="K1857" s="18"/>
      <c r="L1857" s="18"/>
      <c r="M1857" s="18"/>
      <c r="N1857" s="18"/>
      <c r="O1857" s="18">
        <f t="shared" si="6222"/>
        <v>0</v>
      </c>
      <c r="P1857" s="18">
        <f t="shared" si="6223"/>
        <v>0</v>
      </c>
      <c r="Q1857" s="18">
        <f t="shared" si="6224"/>
        <v>0</v>
      </c>
      <c r="R1857" s="18">
        <f t="shared" si="6225"/>
        <v>0</v>
      </c>
      <c r="S1857" s="18">
        <f t="shared" si="6226"/>
        <v>2173.25</v>
      </c>
      <c r="T1857" s="18">
        <f t="shared" si="6148"/>
        <v>2173.25</v>
      </c>
      <c r="U1857" s="18"/>
      <c r="V1857" s="18"/>
      <c r="W1857" s="18">
        <f t="shared" si="6227"/>
        <v>0</v>
      </c>
      <c r="X1857" s="18">
        <f t="shared" si="6228"/>
        <v>0</v>
      </c>
      <c r="Y1857" s="18">
        <f t="shared" si="6229"/>
        <v>0</v>
      </c>
      <c r="Z1857" s="18">
        <f t="shared" si="6230"/>
        <v>2173.25</v>
      </c>
      <c r="AA1857" s="18">
        <f t="shared" si="6231"/>
        <v>0</v>
      </c>
      <c r="AB1857" s="18">
        <f t="shared" si="6232"/>
        <v>0</v>
      </c>
      <c r="AC1857" s="18">
        <f t="shared" si="6233"/>
        <v>0</v>
      </c>
      <c r="AD1857" s="18">
        <f t="shared" si="6234"/>
        <v>0</v>
      </c>
      <c r="AE1857" s="18"/>
      <c r="AF1857" s="41">
        <f t="shared" si="6235"/>
        <v>752.44600000000003</v>
      </c>
      <c r="AG1857" s="41">
        <f t="shared" si="6236"/>
        <v>0</v>
      </c>
      <c r="AH1857" s="41">
        <f t="shared" si="6237"/>
        <v>0</v>
      </c>
      <c r="AI1857" s="41">
        <f t="shared" si="6238"/>
        <v>0</v>
      </c>
      <c r="AJ1857" s="41">
        <f t="shared" si="6239"/>
        <v>0</v>
      </c>
      <c r="AK1857" s="41">
        <f t="shared" si="6240"/>
        <v>0</v>
      </c>
      <c r="AL1857" s="41">
        <f t="shared" si="6241"/>
        <v>752.44583999999998</v>
      </c>
      <c r="AM1857" s="41">
        <f t="shared" si="6242"/>
        <v>0</v>
      </c>
      <c r="AN1857" s="41">
        <f t="shared" si="6243"/>
        <v>0</v>
      </c>
      <c r="AO1857" s="42">
        <f t="shared" si="6244"/>
        <v>563.25</v>
      </c>
      <c r="AP1857" s="42">
        <f t="shared" si="6245"/>
        <v>2173.25</v>
      </c>
      <c r="AQ1857" s="42">
        <f t="shared" si="6246"/>
        <v>0</v>
      </c>
      <c r="AR1857" s="42">
        <f t="shared" si="6247"/>
        <v>0</v>
      </c>
      <c r="AS1857" s="42">
        <f t="shared" si="6248"/>
        <v>0</v>
      </c>
      <c r="AT1857" s="42">
        <f t="shared" si="6249"/>
        <v>0</v>
      </c>
      <c r="AU1857" s="42">
        <f t="shared" si="6153"/>
        <v>2173.25</v>
      </c>
      <c r="AV1857" s="42">
        <f t="shared" si="6154"/>
        <v>0</v>
      </c>
      <c r="AW1857" s="42">
        <f t="shared" si="6155"/>
        <v>4346.5</v>
      </c>
      <c r="AX1857" s="42">
        <f t="shared" si="6156"/>
        <v>0</v>
      </c>
      <c r="AY1857" s="42">
        <f t="shared" si="6157"/>
        <v>0</v>
      </c>
      <c r="AZ1857" s="42">
        <f t="shared" si="6250"/>
        <v>0</v>
      </c>
      <c r="BA1857" s="43">
        <f t="shared" si="6158"/>
        <v>99.999978736015606</v>
      </c>
      <c r="BB1857" s="20"/>
    </row>
    <row r="1858" spans="2:54" ht="31.2" x14ac:dyDescent="0.3">
      <c r="B1858" s="38" t="s">
        <v>578</v>
      </c>
      <c r="C1858" s="38" t="s">
        <v>92</v>
      </c>
      <c r="D1858" s="38" t="s">
        <v>374</v>
      </c>
      <c r="E1858" s="39" t="str">
        <f t="shared" si="6149"/>
        <v>0502</v>
      </c>
      <c r="F1858" s="38" t="s">
        <v>528</v>
      </c>
      <c r="G1858" s="38"/>
      <c r="H1858" s="40" t="s">
        <v>529</v>
      </c>
      <c r="I1858" s="18"/>
      <c r="J1858" s="18"/>
      <c r="K1858" s="18"/>
      <c r="L1858" s="18"/>
      <c r="M1858" s="18"/>
      <c r="N1858" s="18"/>
      <c r="O1858" s="18">
        <f t="shared" si="6222"/>
        <v>0</v>
      </c>
      <c r="P1858" s="18">
        <f t="shared" si="6223"/>
        <v>0</v>
      </c>
      <c r="Q1858" s="18">
        <f t="shared" si="6224"/>
        <v>0</v>
      </c>
      <c r="R1858" s="18">
        <f t="shared" si="6225"/>
        <v>0</v>
      </c>
      <c r="S1858" s="18">
        <f t="shared" si="6226"/>
        <v>2173.25</v>
      </c>
      <c r="T1858" s="18">
        <f t="shared" si="6148"/>
        <v>2173.25</v>
      </c>
      <c r="U1858" s="18"/>
      <c r="V1858" s="18"/>
      <c r="W1858" s="18">
        <f t="shared" si="6227"/>
        <v>0</v>
      </c>
      <c r="X1858" s="18">
        <f t="shared" si="6228"/>
        <v>0</v>
      </c>
      <c r="Y1858" s="18">
        <f t="shared" si="6229"/>
        <v>0</v>
      </c>
      <c r="Z1858" s="18">
        <f t="shared" si="6230"/>
        <v>2173.25</v>
      </c>
      <c r="AA1858" s="18">
        <f t="shared" si="6231"/>
        <v>0</v>
      </c>
      <c r="AB1858" s="18">
        <f t="shared" si="6232"/>
        <v>0</v>
      </c>
      <c r="AC1858" s="18">
        <f t="shared" si="6233"/>
        <v>0</v>
      </c>
      <c r="AD1858" s="18">
        <f t="shared" si="6234"/>
        <v>0</v>
      </c>
      <c r="AE1858" s="18"/>
      <c r="AF1858" s="41">
        <f t="shared" si="6235"/>
        <v>752.44600000000003</v>
      </c>
      <c r="AG1858" s="41">
        <f t="shared" si="6236"/>
        <v>0</v>
      </c>
      <c r="AH1858" s="41">
        <f t="shared" si="6237"/>
        <v>0</v>
      </c>
      <c r="AI1858" s="41">
        <f t="shared" si="6238"/>
        <v>0</v>
      </c>
      <c r="AJ1858" s="41">
        <f t="shared" si="6239"/>
        <v>0</v>
      </c>
      <c r="AK1858" s="41">
        <f t="shared" si="6240"/>
        <v>0</v>
      </c>
      <c r="AL1858" s="41">
        <f t="shared" si="6241"/>
        <v>752.44583999999998</v>
      </c>
      <c r="AM1858" s="41">
        <f t="shared" si="6242"/>
        <v>0</v>
      </c>
      <c r="AN1858" s="41">
        <f t="shared" si="6243"/>
        <v>0</v>
      </c>
      <c r="AO1858" s="14">
        <f t="shared" si="6244"/>
        <v>563.25</v>
      </c>
      <c r="AP1858" s="42">
        <f t="shared" si="6245"/>
        <v>2173.25</v>
      </c>
      <c r="AQ1858" s="42">
        <f t="shared" si="6246"/>
        <v>0</v>
      </c>
      <c r="AR1858" s="42">
        <f t="shared" si="6247"/>
        <v>0</v>
      </c>
      <c r="AS1858" s="42">
        <f t="shared" si="6248"/>
        <v>0</v>
      </c>
      <c r="AT1858" s="42">
        <f t="shared" si="6249"/>
        <v>0</v>
      </c>
      <c r="AU1858" s="42">
        <f t="shared" si="6153"/>
        <v>2173.25</v>
      </c>
      <c r="AV1858" s="42">
        <f t="shared" si="6154"/>
        <v>0</v>
      </c>
      <c r="AW1858" s="42">
        <f t="shared" si="6155"/>
        <v>4346.5</v>
      </c>
      <c r="AX1858" s="42">
        <f t="shared" si="6156"/>
        <v>0</v>
      </c>
      <c r="AY1858" s="42">
        <f t="shared" si="6157"/>
        <v>0</v>
      </c>
      <c r="AZ1858" s="42">
        <f t="shared" si="6250"/>
        <v>0</v>
      </c>
      <c r="BA1858" s="43">
        <f t="shared" si="6158"/>
        <v>99.999978736015606</v>
      </c>
      <c r="BB1858" s="20"/>
    </row>
    <row r="1859" spans="2:54" ht="31.2" x14ac:dyDescent="0.3">
      <c r="B1859" s="38" t="s">
        <v>578</v>
      </c>
      <c r="C1859" s="38" t="s">
        <v>92</v>
      </c>
      <c r="D1859" s="38" t="s">
        <v>374</v>
      </c>
      <c r="E1859" s="39" t="str">
        <f t="shared" si="6149"/>
        <v>0502</v>
      </c>
      <c r="F1859" s="38" t="s">
        <v>528</v>
      </c>
      <c r="G1859" s="38" t="s">
        <v>54</v>
      </c>
      <c r="H1859" s="40" t="s">
        <v>55</v>
      </c>
      <c r="I1859" s="18"/>
      <c r="J1859" s="18"/>
      <c r="K1859" s="18"/>
      <c r="L1859" s="18"/>
      <c r="M1859" s="18"/>
      <c r="N1859" s="18"/>
      <c r="O1859" s="18">
        <v>0</v>
      </c>
      <c r="P1859" s="18">
        <v>0</v>
      </c>
      <c r="Q1859" s="18">
        <v>0</v>
      </c>
      <c r="R1859" s="18">
        <v>0</v>
      </c>
      <c r="S1859" s="18">
        <f>1610+563.25</f>
        <v>2173.25</v>
      </c>
      <c r="T1859" s="18">
        <f t="shared" si="6148"/>
        <v>2173.25</v>
      </c>
      <c r="U1859" s="18"/>
      <c r="V1859" s="18"/>
      <c r="W1859" s="18"/>
      <c r="X1859" s="18"/>
      <c r="Y1859" s="18"/>
      <c r="Z1859" s="18">
        <f>1610+563.25</f>
        <v>2173.25</v>
      </c>
      <c r="AA1859" s="18"/>
      <c r="AB1859" s="18"/>
      <c r="AC1859" s="18"/>
      <c r="AD1859" s="18"/>
      <c r="AE1859" s="18"/>
      <c r="AF1859" s="41">
        <v>752.44600000000003</v>
      </c>
      <c r="AG1859" s="41"/>
      <c r="AH1859" s="41">
        <v>0</v>
      </c>
      <c r="AI1859" s="41">
        <v>0</v>
      </c>
      <c r="AJ1859" s="41">
        <v>0</v>
      </c>
      <c r="AK1859" s="41">
        <v>0</v>
      </c>
      <c r="AL1859" s="41">
        <v>752.44583999999998</v>
      </c>
      <c r="AM1859" s="41">
        <v>0</v>
      </c>
      <c r="AN1859" s="41">
        <v>0</v>
      </c>
      <c r="AO1859" s="42">
        <v>563.25</v>
      </c>
      <c r="AP1859" s="42">
        <v>2173.25</v>
      </c>
      <c r="AQ1859" s="42">
        <v>0</v>
      </c>
      <c r="AR1859" s="42">
        <v>0</v>
      </c>
      <c r="AS1859" s="42">
        <v>0</v>
      </c>
      <c r="AT1859" s="42">
        <v>0</v>
      </c>
      <c r="AU1859" s="42">
        <f t="shared" si="6153"/>
        <v>2173.25</v>
      </c>
      <c r="AV1859" s="42">
        <f t="shared" si="6154"/>
        <v>0</v>
      </c>
      <c r="AW1859" s="42">
        <f t="shared" si="6155"/>
        <v>4346.5</v>
      </c>
      <c r="AX1859" s="42">
        <f t="shared" si="6156"/>
        <v>0</v>
      </c>
      <c r="AY1859" s="42">
        <f t="shared" si="6157"/>
        <v>0</v>
      </c>
      <c r="AZ1859" s="42"/>
      <c r="BA1859" s="43">
        <f t="shared" si="6158"/>
        <v>99.999978736015606</v>
      </c>
      <c r="BB1859" s="44"/>
    </row>
    <row r="1860" spans="2:54" s="30" customFormat="1" x14ac:dyDescent="0.3">
      <c r="B1860" s="31" t="s">
        <v>578</v>
      </c>
      <c r="C1860" s="31" t="s">
        <v>92</v>
      </c>
      <c r="D1860" s="31" t="s">
        <v>94</v>
      </c>
      <c r="E1860" s="29" t="str">
        <f t="shared" si="6149"/>
        <v>0503</v>
      </c>
      <c r="F1860" s="31"/>
      <c r="G1860" s="31"/>
      <c r="H1860" s="32" t="s">
        <v>95</v>
      </c>
      <c r="I1860" s="33">
        <f t="shared" ref="I1860:S1860" si="6251">I1861+I1866+I1878</f>
        <v>24166.899999999998</v>
      </c>
      <c r="J1860" s="33">
        <f t="shared" si="6251"/>
        <v>21849.799999999996</v>
      </c>
      <c r="K1860" s="33">
        <f t="shared" si="6251"/>
        <v>19161.899999999998</v>
      </c>
      <c r="L1860" s="33">
        <f t="shared" si="6251"/>
        <v>9977.1</v>
      </c>
      <c r="M1860" s="33">
        <f t="shared" si="6251"/>
        <v>9977.1</v>
      </c>
      <c r="N1860" s="33">
        <f t="shared" si="6251"/>
        <v>9977.1</v>
      </c>
      <c r="O1860" s="33">
        <f t="shared" si="6251"/>
        <v>0</v>
      </c>
      <c r="P1860" s="33">
        <f t="shared" si="6251"/>
        <v>0</v>
      </c>
      <c r="Q1860" s="33">
        <f t="shared" si="6251"/>
        <v>646.62</v>
      </c>
      <c r="R1860" s="33">
        <f t="shared" si="6251"/>
        <v>-231.387</v>
      </c>
      <c r="S1860" s="33">
        <f t="shared" si="6251"/>
        <v>0</v>
      </c>
      <c r="T1860" s="33">
        <f t="shared" si="6148"/>
        <v>34559.233</v>
      </c>
      <c r="U1860" s="33">
        <f t="shared" si="6142"/>
        <v>31826.899999999994</v>
      </c>
      <c r="V1860" s="33">
        <f t="shared" si="6143"/>
        <v>29139</v>
      </c>
      <c r="W1860" s="33">
        <f t="shared" ref="W1860:AT1860" si="6252">W1861+W1866+W1878</f>
        <v>0</v>
      </c>
      <c r="X1860" s="33">
        <f t="shared" si="6252"/>
        <v>0</v>
      </c>
      <c r="Y1860" s="33">
        <f t="shared" si="6252"/>
        <v>0</v>
      </c>
      <c r="Z1860" s="33">
        <f t="shared" si="6252"/>
        <v>0</v>
      </c>
      <c r="AA1860" s="33">
        <f t="shared" si="6252"/>
        <v>0</v>
      </c>
      <c r="AB1860" s="33">
        <f t="shared" si="6252"/>
        <v>0</v>
      </c>
      <c r="AC1860" s="33">
        <f t="shared" si="6252"/>
        <v>0</v>
      </c>
      <c r="AD1860" s="33">
        <f t="shared" si="6252"/>
        <v>0</v>
      </c>
      <c r="AE1860" s="33">
        <f t="shared" si="6252"/>
        <v>0</v>
      </c>
      <c r="AF1860" s="34">
        <f t="shared" si="6252"/>
        <v>18488.012999999999</v>
      </c>
      <c r="AG1860" s="34">
        <f t="shared" si="6252"/>
        <v>0</v>
      </c>
      <c r="AH1860" s="34">
        <f t="shared" si="6252"/>
        <v>0</v>
      </c>
      <c r="AI1860" s="34">
        <f t="shared" si="6252"/>
        <v>0</v>
      </c>
      <c r="AJ1860" s="34">
        <f t="shared" si="6252"/>
        <v>0</v>
      </c>
      <c r="AK1860" s="34">
        <f t="shared" si="6252"/>
        <v>0</v>
      </c>
      <c r="AL1860" s="34">
        <f t="shared" si="6252"/>
        <v>18446.421269999999</v>
      </c>
      <c r="AM1860" s="34">
        <f t="shared" si="6252"/>
        <v>0</v>
      </c>
      <c r="AN1860" s="34">
        <f t="shared" si="6252"/>
        <v>0</v>
      </c>
      <c r="AO1860" s="35">
        <f t="shared" si="6252"/>
        <v>11307.737570000001</v>
      </c>
      <c r="AP1860" s="36">
        <f t="shared" si="6252"/>
        <v>17843.733</v>
      </c>
      <c r="AQ1860" s="36">
        <f t="shared" si="6252"/>
        <v>0</v>
      </c>
      <c r="AR1860" s="36">
        <f t="shared" si="6252"/>
        <v>0</v>
      </c>
      <c r="AS1860" s="36">
        <f t="shared" si="6252"/>
        <v>0</v>
      </c>
      <c r="AT1860" s="36">
        <f t="shared" si="6252"/>
        <v>0</v>
      </c>
      <c r="AU1860" s="36">
        <f t="shared" si="6153"/>
        <v>17843.733</v>
      </c>
      <c r="AV1860" s="36">
        <f t="shared" si="6154"/>
        <v>16715.5</v>
      </c>
      <c r="AW1860" s="36">
        <f t="shared" si="6155"/>
        <v>34559.233</v>
      </c>
      <c r="AX1860" s="36">
        <f t="shared" si="6156"/>
        <v>31826.899999999994</v>
      </c>
      <c r="AY1860" s="36">
        <f t="shared" si="6157"/>
        <v>29139</v>
      </c>
      <c r="AZ1860" s="36">
        <f>AZ1861+AZ1866+AZ1878</f>
        <v>0</v>
      </c>
      <c r="BA1860" s="37">
        <f t="shared" si="6158"/>
        <v>99.775034072076863</v>
      </c>
      <c r="BB1860" s="20"/>
    </row>
    <row r="1861" spans="2:54" ht="31.2" x14ac:dyDescent="0.3">
      <c r="B1861" s="38" t="s">
        <v>578</v>
      </c>
      <c r="C1861" s="38" t="s">
        <v>92</v>
      </c>
      <c r="D1861" s="38" t="s">
        <v>94</v>
      </c>
      <c r="E1861" s="39" t="str">
        <f t="shared" si="6149"/>
        <v>0503</v>
      </c>
      <c r="F1861" s="38" t="s">
        <v>96</v>
      </c>
      <c r="G1861" s="39"/>
      <c r="H1861" s="40" t="s">
        <v>97</v>
      </c>
      <c r="I1861" s="18">
        <f t="shared" ref="I1861:I1864" si="6253">I1862</f>
        <v>255.6</v>
      </c>
      <c r="J1861" s="18">
        <f t="shared" ref="J1861:J1864" si="6254">J1862</f>
        <v>265.8</v>
      </c>
      <c r="K1861" s="18">
        <f t="shared" ref="K1861:K1864" si="6255">K1862</f>
        <v>272.89999999999998</v>
      </c>
      <c r="L1861" s="18">
        <f t="shared" ref="L1861:L1864" si="6256">L1862</f>
        <v>0</v>
      </c>
      <c r="M1861" s="18">
        <f t="shared" ref="M1861:M1864" si="6257">M1862</f>
        <v>0</v>
      </c>
      <c r="N1861" s="18">
        <f t="shared" ref="N1861:N1864" si="6258">N1862</f>
        <v>0</v>
      </c>
      <c r="O1861" s="18">
        <f t="shared" ref="O1861:O1864" si="6259">O1862</f>
        <v>0</v>
      </c>
      <c r="P1861" s="18">
        <f t="shared" ref="P1861:P1864" si="6260">P1862</f>
        <v>0</v>
      </c>
      <c r="Q1861" s="18">
        <f t="shared" ref="Q1861:Q1864" si="6261">Q1862</f>
        <v>0</v>
      </c>
      <c r="R1861" s="18">
        <f t="shared" ref="R1861:R1864" si="6262">R1862</f>
        <v>0</v>
      </c>
      <c r="S1861" s="18">
        <f t="shared" ref="S1861:S1864" si="6263">S1862</f>
        <v>0</v>
      </c>
      <c r="T1861" s="18">
        <f t="shared" si="6148"/>
        <v>255.6</v>
      </c>
      <c r="U1861" s="18">
        <f t="shared" si="6142"/>
        <v>265.8</v>
      </c>
      <c r="V1861" s="18">
        <f t="shared" si="6143"/>
        <v>272.89999999999998</v>
      </c>
      <c r="W1861" s="18">
        <f t="shared" ref="W1861:W1864" si="6264">W1862</f>
        <v>0</v>
      </c>
      <c r="X1861" s="18">
        <f t="shared" ref="X1861:X1864" si="6265">X1862</f>
        <v>0</v>
      </c>
      <c r="Y1861" s="18">
        <f t="shared" ref="Y1861:Y1864" si="6266">Y1862</f>
        <v>0</v>
      </c>
      <c r="Z1861" s="18">
        <f t="shared" ref="Z1861:Z1864" si="6267">Z1862</f>
        <v>0</v>
      </c>
      <c r="AA1861" s="18">
        <f t="shared" ref="AA1861:AA1864" si="6268">AA1862</f>
        <v>0</v>
      </c>
      <c r="AB1861" s="18">
        <f t="shared" ref="AB1861:AB1864" si="6269">AB1862</f>
        <v>0</v>
      </c>
      <c r="AC1861" s="18">
        <f t="shared" ref="AC1861:AC1864" si="6270">AC1862</f>
        <v>0</v>
      </c>
      <c r="AD1861" s="18">
        <f t="shared" ref="AD1861:AD1864" si="6271">AD1862</f>
        <v>0</v>
      </c>
      <c r="AE1861" s="18">
        <f t="shared" ref="AE1861:AE1864" si="6272">AE1862</f>
        <v>0</v>
      </c>
      <c r="AF1861" s="41">
        <f t="shared" ref="AF1861:AF1864" si="6273">AF1862</f>
        <v>255.6</v>
      </c>
      <c r="AG1861" s="41">
        <f t="shared" ref="AG1861:AG1864" si="6274">AG1862</f>
        <v>0</v>
      </c>
      <c r="AH1861" s="41">
        <f t="shared" ref="AH1861:AH1864" si="6275">AH1862</f>
        <v>0</v>
      </c>
      <c r="AI1861" s="41">
        <f t="shared" ref="AI1861:AI1864" si="6276">AI1862</f>
        <v>0</v>
      </c>
      <c r="AJ1861" s="41">
        <f t="shared" ref="AJ1861:AJ1864" si="6277">AJ1862</f>
        <v>0</v>
      </c>
      <c r="AK1861" s="41">
        <f t="shared" ref="AK1861:AK1864" si="6278">AK1862</f>
        <v>0</v>
      </c>
      <c r="AL1861" s="41">
        <f t="shared" ref="AL1861:AL1864" si="6279">AL1862</f>
        <v>255.6</v>
      </c>
      <c r="AM1861" s="41">
        <f t="shared" ref="AM1861:AM1864" si="6280">AM1862</f>
        <v>0</v>
      </c>
      <c r="AN1861" s="41">
        <f t="shared" ref="AN1861:AN1864" si="6281">AN1862</f>
        <v>0</v>
      </c>
      <c r="AO1861" s="42">
        <f t="shared" ref="AO1861:AO1864" si="6282">AO1862</f>
        <v>248.43</v>
      </c>
      <c r="AP1861" s="42">
        <f t="shared" ref="AP1861:AP1864" si="6283">AP1862</f>
        <v>255.6</v>
      </c>
      <c r="AQ1861" s="42">
        <f t="shared" ref="AQ1861:AQ1864" si="6284">AQ1862</f>
        <v>0</v>
      </c>
      <c r="AR1861" s="42">
        <f t="shared" ref="AR1861:AR1864" si="6285">AR1862</f>
        <v>0</v>
      </c>
      <c r="AS1861" s="42">
        <f t="shared" ref="AS1861:AS1864" si="6286">AS1862</f>
        <v>0</v>
      </c>
      <c r="AT1861" s="42">
        <f t="shared" ref="AT1861:AT1864" si="6287">AT1862</f>
        <v>0</v>
      </c>
      <c r="AU1861" s="42">
        <f t="shared" si="6153"/>
        <v>255.6</v>
      </c>
      <c r="AV1861" s="42">
        <f t="shared" si="6154"/>
        <v>0</v>
      </c>
      <c r="AW1861" s="42">
        <f t="shared" si="6155"/>
        <v>255.6</v>
      </c>
      <c r="AX1861" s="42">
        <f t="shared" si="6156"/>
        <v>265.8</v>
      </c>
      <c r="AY1861" s="42">
        <f t="shared" si="6157"/>
        <v>272.89999999999998</v>
      </c>
      <c r="AZ1861" s="42">
        <f t="shared" ref="AZ1861:AZ1864" si="6288">AZ1862</f>
        <v>0</v>
      </c>
      <c r="BA1861" s="43">
        <f t="shared" si="6158"/>
        <v>100</v>
      </c>
      <c r="BB1861" s="20"/>
    </row>
    <row r="1862" spans="2:54" x14ac:dyDescent="0.3">
      <c r="B1862" s="38" t="s">
        <v>578</v>
      </c>
      <c r="C1862" s="38" t="s">
        <v>92</v>
      </c>
      <c r="D1862" s="38" t="s">
        <v>94</v>
      </c>
      <c r="E1862" s="39" t="str">
        <f t="shared" si="6149"/>
        <v>0503</v>
      </c>
      <c r="F1862" s="38" t="s">
        <v>98</v>
      </c>
      <c r="G1862" s="39"/>
      <c r="H1862" s="40" t="s">
        <v>49</v>
      </c>
      <c r="I1862" s="18">
        <f t="shared" si="6253"/>
        <v>255.6</v>
      </c>
      <c r="J1862" s="18">
        <f t="shared" si="6254"/>
        <v>265.8</v>
      </c>
      <c r="K1862" s="18">
        <f t="shared" si="6255"/>
        <v>272.89999999999998</v>
      </c>
      <c r="L1862" s="18">
        <f t="shared" si="6256"/>
        <v>0</v>
      </c>
      <c r="M1862" s="18">
        <f t="shared" si="6257"/>
        <v>0</v>
      </c>
      <c r="N1862" s="18">
        <f t="shared" si="6258"/>
        <v>0</v>
      </c>
      <c r="O1862" s="18">
        <f t="shared" si="6259"/>
        <v>0</v>
      </c>
      <c r="P1862" s="18">
        <f t="shared" si="6260"/>
        <v>0</v>
      </c>
      <c r="Q1862" s="18">
        <f t="shared" si="6261"/>
        <v>0</v>
      </c>
      <c r="R1862" s="18">
        <f t="shared" si="6262"/>
        <v>0</v>
      </c>
      <c r="S1862" s="18">
        <f t="shared" si="6263"/>
        <v>0</v>
      </c>
      <c r="T1862" s="18">
        <f t="shared" si="6148"/>
        <v>255.6</v>
      </c>
      <c r="U1862" s="18">
        <f t="shared" si="6142"/>
        <v>265.8</v>
      </c>
      <c r="V1862" s="18">
        <f t="shared" si="6143"/>
        <v>272.89999999999998</v>
      </c>
      <c r="W1862" s="18">
        <f t="shared" si="6264"/>
        <v>0</v>
      </c>
      <c r="X1862" s="18">
        <f t="shared" si="6265"/>
        <v>0</v>
      </c>
      <c r="Y1862" s="18">
        <f t="shared" si="6266"/>
        <v>0</v>
      </c>
      <c r="Z1862" s="18">
        <f t="shared" si="6267"/>
        <v>0</v>
      </c>
      <c r="AA1862" s="18">
        <f t="shared" si="6268"/>
        <v>0</v>
      </c>
      <c r="AB1862" s="18">
        <f t="shared" si="6269"/>
        <v>0</v>
      </c>
      <c r="AC1862" s="18">
        <f t="shared" si="6270"/>
        <v>0</v>
      </c>
      <c r="AD1862" s="18">
        <f t="shared" si="6271"/>
        <v>0</v>
      </c>
      <c r="AE1862" s="18">
        <f t="shared" si="6272"/>
        <v>0</v>
      </c>
      <c r="AF1862" s="41">
        <f t="shared" si="6273"/>
        <v>255.6</v>
      </c>
      <c r="AG1862" s="41">
        <f t="shared" si="6274"/>
        <v>0</v>
      </c>
      <c r="AH1862" s="41">
        <f t="shared" si="6275"/>
        <v>0</v>
      </c>
      <c r="AI1862" s="41">
        <f t="shared" si="6276"/>
        <v>0</v>
      </c>
      <c r="AJ1862" s="41">
        <f t="shared" si="6277"/>
        <v>0</v>
      </c>
      <c r="AK1862" s="41">
        <f t="shared" si="6278"/>
        <v>0</v>
      </c>
      <c r="AL1862" s="41">
        <f t="shared" si="6279"/>
        <v>255.6</v>
      </c>
      <c r="AM1862" s="41">
        <f t="shared" si="6280"/>
        <v>0</v>
      </c>
      <c r="AN1862" s="41">
        <f t="shared" si="6281"/>
        <v>0</v>
      </c>
      <c r="AO1862" s="14">
        <f t="shared" si="6282"/>
        <v>248.43</v>
      </c>
      <c r="AP1862" s="42">
        <f t="shared" si="6283"/>
        <v>255.6</v>
      </c>
      <c r="AQ1862" s="42">
        <f t="shared" si="6284"/>
        <v>0</v>
      </c>
      <c r="AR1862" s="42">
        <f t="shared" si="6285"/>
        <v>0</v>
      </c>
      <c r="AS1862" s="42">
        <f t="shared" si="6286"/>
        <v>0</v>
      </c>
      <c r="AT1862" s="42">
        <f t="shared" si="6287"/>
        <v>0</v>
      </c>
      <c r="AU1862" s="42">
        <f t="shared" si="6153"/>
        <v>255.6</v>
      </c>
      <c r="AV1862" s="42">
        <f t="shared" si="6154"/>
        <v>0</v>
      </c>
      <c r="AW1862" s="42">
        <f t="shared" si="6155"/>
        <v>255.6</v>
      </c>
      <c r="AX1862" s="42">
        <f t="shared" si="6156"/>
        <v>265.8</v>
      </c>
      <c r="AY1862" s="42">
        <f t="shared" si="6157"/>
        <v>272.89999999999998</v>
      </c>
      <c r="AZ1862" s="42">
        <f t="shared" si="6288"/>
        <v>0</v>
      </c>
      <c r="BA1862" s="43">
        <f t="shared" si="6158"/>
        <v>100</v>
      </c>
      <c r="BB1862" s="20"/>
    </row>
    <row r="1863" spans="2:54" ht="31.2" x14ac:dyDescent="0.3">
      <c r="B1863" s="38" t="s">
        <v>578</v>
      </c>
      <c r="C1863" s="38" t="s">
        <v>92</v>
      </c>
      <c r="D1863" s="38" t="s">
        <v>94</v>
      </c>
      <c r="E1863" s="39" t="str">
        <f t="shared" si="6149"/>
        <v>0503</v>
      </c>
      <c r="F1863" s="38" t="s">
        <v>99</v>
      </c>
      <c r="G1863" s="39"/>
      <c r="H1863" s="40" t="s">
        <v>100</v>
      </c>
      <c r="I1863" s="18">
        <f t="shared" si="6253"/>
        <v>255.6</v>
      </c>
      <c r="J1863" s="18">
        <f t="shared" si="6254"/>
        <v>265.8</v>
      </c>
      <c r="K1863" s="18">
        <f t="shared" si="6255"/>
        <v>272.89999999999998</v>
      </c>
      <c r="L1863" s="18">
        <f t="shared" si="6256"/>
        <v>0</v>
      </c>
      <c r="M1863" s="18">
        <f t="shared" si="6257"/>
        <v>0</v>
      </c>
      <c r="N1863" s="18">
        <f t="shared" si="6258"/>
        <v>0</v>
      </c>
      <c r="O1863" s="18">
        <f t="shared" si="6259"/>
        <v>0</v>
      </c>
      <c r="P1863" s="18">
        <f t="shared" si="6260"/>
        <v>0</v>
      </c>
      <c r="Q1863" s="18">
        <f t="shared" si="6261"/>
        <v>0</v>
      </c>
      <c r="R1863" s="18">
        <f t="shared" si="6262"/>
        <v>0</v>
      </c>
      <c r="S1863" s="18">
        <f t="shared" si="6263"/>
        <v>0</v>
      </c>
      <c r="T1863" s="18">
        <f t="shared" si="6148"/>
        <v>255.6</v>
      </c>
      <c r="U1863" s="18">
        <f t="shared" si="6142"/>
        <v>265.8</v>
      </c>
      <c r="V1863" s="18">
        <f t="shared" si="6143"/>
        <v>272.89999999999998</v>
      </c>
      <c r="W1863" s="18">
        <f t="shared" si="6264"/>
        <v>0</v>
      </c>
      <c r="X1863" s="18">
        <f t="shared" si="6265"/>
        <v>0</v>
      </c>
      <c r="Y1863" s="18">
        <f t="shared" si="6266"/>
        <v>0</v>
      </c>
      <c r="Z1863" s="18">
        <f t="shared" si="6267"/>
        <v>0</v>
      </c>
      <c r="AA1863" s="18">
        <f t="shared" si="6268"/>
        <v>0</v>
      </c>
      <c r="AB1863" s="18">
        <f t="shared" si="6269"/>
        <v>0</v>
      </c>
      <c r="AC1863" s="18">
        <f t="shared" si="6270"/>
        <v>0</v>
      </c>
      <c r="AD1863" s="18">
        <f t="shared" si="6271"/>
        <v>0</v>
      </c>
      <c r="AE1863" s="18">
        <f t="shared" si="6272"/>
        <v>0</v>
      </c>
      <c r="AF1863" s="41">
        <f t="shared" si="6273"/>
        <v>255.6</v>
      </c>
      <c r="AG1863" s="41">
        <f t="shared" si="6274"/>
        <v>0</v>
      </c>
      <c r="AH1863" s="41">
        <f t="shared" si="6275"/>
        <v>0</v>
      </c>
      <c r="AI1863" s="41">
        <f t="shared" si="6276"/>
        <v>0</v>
      </c>
      <c r="AJ1863" s="41">
        <f t="shared" si="6277"/>
        <v>0</v>
      </c>
      <c r="AK1863" s="41">
        <f t="shared" si="6278"/>
        <v>0</v>
      </c>
      <c r="AL1863" s="41">
        <f t="shared" si="6279"/>
        <v>255.6</v>
      </c>
      <c r="AM1863" s="41">
        <f t="shared" si="6280"/>
        <v>0</v>
      </c>
      <c r="AN1863" s="41">
        <f t="shared" si="6281"/>
        <v>0</v>
      </c>
      <c r="AO1863" s="42">
        <f t="shared" si="6282"/>
        <v>248.43</v>
      </c>
      <c r="AP1863" s="42">
        <f t="shared" si="6283"/>
        <v>255.6</v>
      </c>
      <c r="AQ1863" s="42">
        <f t="shared" si="6284"/>
        <v>0</v>
      </c>
      <c r="AR1863" s="42">
        <f t="shared" si="6285"/>
        <v>0</v>
      </c>
      <c r="AS1863" s="42">
        <f t="shared" si="6286"/>
        <v>0</v>
      </c>
      <c r="AT1863" s="42">
        <f t="shared" si="6287"/>
        <v>0</v>
      </c>
      <c r="AU1863" s="42">
        <f t="shared" si="6153"/>
        <v>255.6</v>
      </c>
      <c r="AV1863" s="42">
        <f t="shared" si="6154"/>
        <v>0</v>
      </c>
      <c r="AW1863" s="42">
        <f t="shared" si="6155"/>
        <v>255.6</v>
      </c>
      <c r="AX1863" s="42">
        <f t="shared" si="6156"/>
        <v>265.8</v>
      </c>
      <c r="AY1863" s="42">
        <f t="shared" si="6157"/>
        <v>272.89999999999998</v>
      </c>
      <c r="AZ1863" s="42">
        <f t="shared" si="6288"/>
        <v>0</v>
      </c>
      <c r="BA1863" s="43">
        <f t="shared" si="6158"/>
        <v>100</v>
      </c>
      <c r="BB1863" s="20"/>
    </row>
    <row r="1864" spans="2:54" ht="31.2" x14ac:dyDescent="0.3">
      <c r="B1864" s="38" t="s">
        <v>578</v>
      </c>
      <c r="C1864" s="38" t="s">
        <v>92</v>
      </c>
      <c r="D1864" s="38" t="s">
        <v>94</v>
      </c>
      <c r="E1864" s="39" t="str">
        <f t="shared" si="6149"/>
        <v>0503</v>
      </c>
      <c r="F1864" s="38" t="s">
        <v>530</v>
      </c>
      <c r="G1864" s="39"/>
      <c r="H1864" s="40" t="s">
        <v>531</v>
      </c>
      <c r="I1864" s="18">
        <f t="shared" si="6253"/>
        <v>255.6</v>
      </c>
      <c r="J1864" s="18">
        <f t="shared" si="6254"/>
        <v>265.8</v>
      </c>
      <c r="K1864" s="18">
        <f t="shared" si="6255"/>
        <v>272.89999999999998</v>
      </c>
      <c r="L1864" s="18">
        <f t="shared" si="6256"/>
        <v>0</v>
      </c>
      <c r="M1864" s="18">
        <f t="shared" si="6257"/>
        <v>0</v>
      </c>
      <c r="N1864" s="18">
        <f t="shared" si="6258"/>
        <v>0</v>
      </c>
      <c r="O1864" s="18">
        <f t="shared" si="6259"/>
        <v>0</v>
      </c>
      <c r="P1864" s="18">
        <f t="shared" si="6260"/>
        <v>0</v>
      </c>
      <c r="Q1864" s="18">
        <f t="shared" si="6261"/>
        <v>0</v>
      </c>
      <c r="R1864" s="18">
        <f t="shared" si="6262"/>
        <v>0</v>
      </c>
      <c r="S1864" s="18">
        <f t="shared" si="6263"/>
        <v>0</v>
      </c>
      <c r="T1864" s="18">
        <f t="shared" si="6148"/>
        <v>255.6</v>
      </c>
      <c r="U1864" s="18">
        <f t="shared" si="6142"/>
        <v>265.8</v>
      </c>
      <c r="V1864" s="18">
        <f t="shared" si="6143"/>
        <v>272.89999999999998</v>
      </c>
      <c r="W1864" s="18">
        <f t="shared" si="6264"/>
        <v>0</v>
      </c>
      <c r="X1864" s="18">
        <f t="shared" si="6265"/>
        <v>0</v>
      </c>
      <c r="Y1864" s="18">
        <f t="shared" si="6266"/>
        <v>0</v>
      </c>
      <c r="Z1864" s="18">
        <f t="shared" si="6267"/>
        <v>0</v>
      </c>
      <c r="AA1864" s="18">
        <f t="shared" si="6268"/>
        <v>0</v>
      </c>
      <c r="AB1864" s="18">
        <f t="shared" si="6269"/>
        <v>0</v>
      </c>
      <c r="AC1864" s="18">
        <f t="shared" si="6270"/>
        <v>0</v>
      </c>
      <c r="AD1864" s="18">
        <f t="shared" si="6271"/>
        <v>0</v>
      </c>
      <c r="AE1864" s="18">
        <f t="shared" si="6272"/>
        <v>0</v>
      </c>
      <c r="AF1864" s="41">
        <f t="shared" si="6273"/>
        <v>255.6</v>
      </c>
      <c r="AG1864" s="41">
        <f t="shared" si="6274"/>
        <v>0</v>
      </c>
      <c r="AH1864" s="41">
        <f t="shared" si="6275"/>
        <v>0</v>
      </c>
      <c r="AI1864" s="41">
        <f t="shared" si="6276"/>
        <v>0</v>
      </c>
      <c r="AJ1864" s="41">
        <f t="shared" si="6277"/>
        <v>0</v>
      </c>
      <c r="AK1864" s="41">
        <f t="shared" si="6278"/>
        <v>0</v>
      </c>
      <c r="AL1864" s="41">
        <f t="shared" si="6279"/>
        <v>255.6</v>
      </c>
      <c r="AM1864" s="41">
        <f t="shared" si="6280"/>
        <v>0</v>
      </c>
      <c r="AN1864" s="41">
        <f t="shared" si="6281"/>
        <v>0</v>
      </c>
      <c r="AO1864" s="14">
        <f t="shared" si="6282"/>
        <v>248.43</v>
      </c>
      <c r="AP1864" s="42">
        <f t="shared" si="6283"/>
        <v>255.6</v>
      </c>
      <c r="AQ1864" s="42">
        <f t="shared" si="6284"/>
        <v>0</v>
      </c>
      <c r="AR1864" s="42">
        <f t="shared" si="6285"/>
        <v>0</v>
      </c>
      <c r="AS1864" s="42">
        <f t="shared" si="6286"/>
        <v>0</v>
      </c>
      <c r="AT1864" s="42">
        <f t="shared" si="6287"/>
        <v>0</v>
      </c>
      <c r="AU1864" s="42">
        <f t="shared" si="6153"/>
        <v>255.6</v>
      </c>
      <c r="AV1864" s="42">
        <f t="shared" si="6154"/>
        <v>0</v>
      </c>
      <c r="AW1864" s="42">
        <f t="shared" si="6155"/>
        <v>255.6</v>
      </c>
      <c r="AX1864" s="42">
        <f t="shared" si="6156"/>
        <v>265.8</v>
      </c>
      <c r="AY1864" s="42">
        <f t="shared" si="6157"/>
        <v>272.89999999999998</v>
      </c>
      <c r="AZ1864" s="42">
        <f t="shared" si="6288"/>
        <v>0</v>
      </c>
      <c r="BA1864" s="43">
        <f t="shared" si="6158"/>
        <v>100</v>
      </c>
      <c r="BB1864" s="20"/>
    </row>
    <row r="1865" spans="2:54" ht="31.2" x14ac:dyDescent="0.3">
      <c r="B1865" s="38" t="s">
        <v>578</v>
      </c>
      <c r="C1865" s="38" t="s">
        <v>92</v>
      </c>
      <c r="D1865" s="38" t="s">
        <v>94</v>
      </c>
      <c r="E1865" s="39" t="str">
        <f t="shared" si="6149"/>
        <v>0503</v>
      </c>
      <c r="F1865" s="38" t="s">
        <v>530</v>
      </c>
      <c r="G1865" s="38" t="s">
        <v>54</v>
      </c>
      <c r="H1865" s="40" t="s">
        <v>55</v>
      </c>
      <c r="I1865" s="18">
        <v>255.6</v>
      </c>
      <c r="J1865" s="18">
        <v>265.8</v>
      </c>
      <c r="K1865" s="18">
        <v>272.89999999999998</v>
      </c>
      <c r="L1865" s="18"/>
      <c r="M1865" s="18"/>
      <c r="N1865" s="18"/>
      <c r="O1865" s="18">
        <v>0</v>
      </c>
      <c r="P1865" s="18">
        <v>0</v>
      </c>
      <c r="Q1865" s="18">
        <v>0</v>
      </c>
      <c r="R1865" s="18">
        <v>0</v>
      </c>
      <c r="S1865" s="18"/>
      <c r="T1865" s="18">
        <f t="shared" si="6148"/>
        <v>255.6</v>
      </c>
      <c r="U1865" s="18">
        <f t="shared" si="6142"/>
        <v>265.8</v>
      </c>
      <c r="V1865" s="18">
        <f t="shared" si="6143"/>
        <v>272.89999999999998</v>
      </c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41">
        <v>255.6</v>
      </c>
      <c r="AG1865" s="41"/>
      <c r="AH1865" s="41">
        <v>0</v>
      </c>
      <c r="AI1865" s="41">
        <v>0</v>
      </c>
      <c r="AJ1865" s="41">
        <v>0</v>
      </c>
      <c r="AK1865" s="41">
        <v>0</v>
      </c>
      <c r="AL1865" s="41">
        <v>255.6</v>
      </c>
      <c r="AM1865" s="41">
        <v>0</v>
      </c>
      <c r="AN1865" s="41">
        <v>0</v>
      </c>
      <c r="AO1865" s="42">
        <v>248.43</v>
      </c>
      <c r="AP1865" s="42">
        <v>255.6</v>
      </c>
      <c r="AQ1865" s="42">
        <v>0</v>
      </c>
      <c r="AR1865" s="42">
        <v>0</v>
      </c>
      <c r="AS1865" s="42">
        <v>0</v>
      </c>
      <c r="AT1865" s="42">
        <v>0</v>
      </c>
      <c r="AU1865" s="42">
        <f t="shared" si="6153"/>
        <v>255.6</v>
      </c>
      <c r="AV1865" s="42">
        <f t="shared" si="6154"/>
        <v>0</v>
      </c>
      <c r="AW1865" s="42">
        <f t="shared" si="6155"/>
        <v>255.6</v>
      </c>
      <c r="AX1865" s="42">
        <f t="shared" si="6156"/>
        <v>265.8</v>
      </c>
      <c r="AY1865" s="42">
        <f t="shared" si="6157"/>
        <v>272.89999999999998</v>
      </c>
      <c r="AZ1865" s="42"/>
      <c r="BA1865" s="43">
        <f t="shared" si="6158"/>
        <v>100</v>
      </c>
      <c r="BB1865" s="44"/>
    </row>
    <row r="1866" spans="2:54" ht="31.2" x14ac:dyDescent="0.3">
      <c r="B1866" s="38" t="s">
        <v>578</v>
      </c>
      <c r="C1866" s="38" t="s">
        <v>92</v>
      </c>
      <c r="D1866" s="38" t="s">
        <v>94</v>
      </c>
      <c r="E1866" s="39" t="str">
        <f t="shared" si="6149"/>
        <v>0503</v>
      </c>
      <c r="F1866" s="38" t="s">
        <v>513</v>
      </c>
      <c r="G1866" s="39"/>
      <c r="H1866" s="40" t="s">
        <v>514</v>
      </c>
      <c r="I1866" s="18">
        <f t="shared" ref="I1866:S1866" si="6289">I1867+I1872</f>
        <v>23401.5</v>
      </c>
      <c r="J1866" s="18">
        <f t="shared" si="6289"/>
        <v>21074.199999999997</v>
      </c>
      <c r="K1866" s="18">
        <f t="shared" si="6289"/>
        <v>18379.199999999997</v>
      </c>
      <c r="L1866" s="18">
        <f t="shared" si="6289"/>
        <v>9977.1</v>
      </c>
      <c r="M1866" s="18">
        <f t="shared" si="6289"/>
        <v>9977.1</v>
      </c>
      <c r="N1866" s="18">
        <f t="shared" si="6289"/>
        <v>9977.1</v>
      </c>
      <c r="O1866" s="18">
        <f t="shared" si="6289"/>
        <v>0</v>
      </c>
      <c r="P1866" s="18">
        <f t="shared" si="6289"/>
        <v>0</v>
      </c>
      <c r="Q1866" s="18">
        <f t="shared" si="6289"/>
        <v>646.62</v>
      </c>
      <c r="R1866" s="18">
        <f t="shared" si="6289"/>
        <v>0</v>
      </c>
      <c r="S1866" s="18">
        <f t="shared" si="6289"/>
        <v>0</v>
      </c>
      <c r="T1866" s="18">
        <f t="shared" si="6148"/>
        <v>34025.22</v>
      </c>
      <c r="U1866" s="18">
        <f t="shared" si="6142"/>
        <v>31051.299999999996</v>
      </c>
      <c r="V1866" s="18">
        <f t="shared" si="6143"/>
        <v>28356.299999999996</v>
      </c>
      <c r="W1866" s="18">
        <f t="shared" ref="W1866:AT1866" si="6290">W1867+W1872</f>
        <v>0</v>
      </c>
      <c r="X1866" s="18">
        <f t="shared" si="6290"/>
        <v>0</v>
      </c>
      <c r="Y1866" s="18">
        <f t="shared" si="6290"/>
        <v>0</v>
      </c>
      <c r="Z1866" s="18">
        <f t="shared" si="6290"/>
        <v>0</v>
      </c>
      <c r="AA1866" s="18">
        <f t="shared" si="6290"/>
        <v>0</v>
      </c>
      <c r="AB1866" s="18">
        <f t="shared" si="6290"/>
        <v>0</v>
      </c>
      <c r="AC1866" s="18">
        <f t="shared" si="6290"/>
        <v>0</v>
      </c>
      <c r="AD1866" s="18">
        <f t="shared" si="6290"/>
        <v>0</v>
      </c>
      <c r="AE1866" s="18">
        <f t="shared" si="6290"/>
        <v>0</v>
      </c>
      <c r="AF1866" s="41">
        <f t="shared" si="6290"/>
        <v>18041</v>
      </c>
      <c r="AG1866" s="41">
        <f t="shared" si="6290"/>
        <v>0</v>
      </c>
      <c r="AH1866" s="41">
        <f t="shared" si="6290"/>
        <v>0</v>
      </c>
      <c r="AI1866" s="41">
        <f t="shared" si="6290"/>
        <v>0</v>
      </c>
      <c r="AJ1866" s="41">
        <f t="shared" si="6290"/>
        <v>0</v>
      </c>
      <c r="AK1866" s="41">
        <f t="shared" si="6290"/>
        <v>0</v>
      </c>
      <c r="AL1866" s="41">
        <f t="shared" si="6290"/>
        <v>17999.409090000001</v>
      </c>
      <c r="AM1866" s="41">
        <f t="shared" si="6290"/>
        <v>0</v>
      </c>
      <c r="AN1866" s="41">
        <f t="shared" si="6290"/>
        <v>0</v>
      </c>
      <c r="AO1866" s="14">
        <f t="shared" si="6290"/>
        <v>10931.699490000001</v>
      </c>
      <c r="AP1866" s="42">
        <f t="shared" si="6290"/>
        <v>17396.72</v>
      </c>
      <c r="AQ1866" s="42">
        <f t="shared" si="6290"/>
        <v>0</v>
      </c>
      <c r="AR1866" s="42">
        <f t="shared" si="6290"/>
        <v>0</v>
      </c>
      <c r="AS1866" s="42">
        <f t="shared" si="6290"/>
        <v>0</v>
      </c>
      <c r="AT1866" s="42">
        <f t="shared" si="6290"/>
        <v>0</v>
      </c>
      <c r="AU1866" s="42">
        <f t="shared" si="6153"/>
        <v>17396.72</v>
      </c>
      <c r="AV1866" s="42">
        <f t="shared" si="6154"/>
        <v>16628.5</v>
      </c>
      <c r="AW1866" s="42">
        <f t="shared" si="6155"/>
        <v>34025.22</v>
      </c>
      <c r="AX1866" s="42">
        <f t="shared" si="6156"/>
        <v>31051.299999999996</v>
      </c>
      <c r="AY1866" s="42">
        <f t="shared" si="6157"/>
        <v>28356.299999999996</v>
      </c>
      <c r="AZ1866" s="42">
        <f>AZ1867+AZ1872</f>
        <v>0</v>
      </c>
      <c r="BA1866" s="43">
        <f t="shared" si="6158"/>
        <v>99.769464497533406</v>
      </c>
      <c r="BB1866" s="20"/>
    </row>
    <row r="1867" spans="2:54" x14ac:dyDescent="0.3">
      <c r="B1867" s="38" t="s">
        <v>578</v>
      </c>
      <c r="C1867" s="38" t="s">
        <v>92</v>
      </c>
      <c r="D1867" s="38" t="s">
        <v>94</v>
      </c>
      <c r="E1867" s="39" t="str">
        <f t="shared" si="6149"/>
        <v>0503</v>
      </c>
      <c r="F1867" s="38" t="s">
        <v>515</v>
      </c>
      <c r="G1867" s="39"/>
      <c r="H1867" s="40" t="s">
        <v>109</v>
      </c>
      <c r="I1867" s="18">
        <f t="shared" ref="I1867:I1868" si="6291">I1868</f>
        <v>6651.4</v>
      </c>
      <c r="J1867" s="18">
        <f t="shared" ref="J1867:J1868" si="6292">J1868</f>
        <v>6651.4</v>
      </c>
      <c r="K1867" s="18">
        <f t="shared" ref="K1867:K1868" si="6293">K1868</f>
        <v>6651.4</v>
      </c>
      <c r="L1867" s="18">
        <f t="shared" ref="L1867:L1868" si="6294">L1868</f>
        <v>9977.1</v>
      </c>
      <c r="M1867" s="18">
        <f t="shared" ref="M1867:M1868" si="6295">M1868</f>
        <v>9977.1</v>
      </c>
      <c r="N1867" s="18">
        <f t="shared" ref="N1867:N1868" si="6296">N1868</f>
        <v>9977.1</v>
      </c>
      <c r="O1867" s="18">
        <f t="shared" ref="O1867:O1868" si="6297">O1868</f>
        <v>0</v>
      </c>
      <c r="P1867" s="18">
        <f t="shared" ref="P1867:P1868" si="6298">P1868</f>
        <v>0</v>
      </c>
      <c r="Q1867" s="18">
        <f t="shared" ref="Q1867:Q1868" si="6299">Q1868</f>
        <v>0</v>
      </c>
      <c r="R1867" s="18">
        <f t="shared" ref="R1867:R1868" si="6300">R1868</f>
        <v>0</v>
      </c>
      <c r="S1867" s="18">
        <f t="shared" ref="S1867:S1868" si="6301">S1868</f>
        <v>0</v>
      </c>
      <c r="T1867" s="18">
        <f t="shared" si="6148"/>
        <v>16628.5</v>
      </c>
      <c r="U1867" s="18">
        <f t="shared" si="6142"/>
        <v>16628.5</v>
      </c>
      <c r="V1867" s="18">
        <f t="shared" si="6143"/>
        <v>16628.5</v>
      </c>
      <c r="W1867" s="18">
        <f t="shared" ref="W1867:W1868" si="6302">W1868</f>
        <v>0</v>
      </c>
      <c r="X1867" s="18">
        <f t="shared" ref="X1867:X1868" si="6303">X1868</f>
        <v>0</v>
      </c>
      <c r="Y1867" s="18">
        <f t="shared" ref="Y1867:Y1868" si="6304">Y1868</f>
        <v>0</v>
      </c>
      <c r="Z1867" s="18">
        <f t="shared" ref="Z1867:Z1868" si="6305">Z1868</f>
        <v>0</v>
      </c>
      <c r="AA1867" s="18">
        <f t="shared" ref="AA1867:AA1868" si="6306">AA1868</f>
        <v>0</v>
      </c>
      <c r="AB1867" s="18">
        <f t="shared" ref="AB1867:AB1868" si="6307">AB1868</f>
        <v>0</v>
      </c>
      <c r="AC1867" s="18">
        <f t="shared" ref="AC1867:AC1868" si="6308">AC1868</f>
        <v>0</v>
      </c>
      <c r="AD1867" s="18">
        <f t="shared" ref="AD1867:AD1868" si="6309">AD1868</f>
        <v>0</v>
      </c>
      <c r="AE1867" s="18">
        <f t="shared" ref="AE1867:AE1868" si="6310">AE1868</f>
        <v>0</v>
      </c>
      <c r="AF1867" s="41">
        <f t="shared" ref="AF1867:AF1868" si="6311">AF1868</f>
        <v>0</v>
      </c>
      <c r="AG1867" s="41">
        <f t="shared" ref="AG1867:AG1868" si="6312">AG1868</f>
        <v>0</v>
      </c>
      <c r="AH1867" s="41">
        <f t="shared" ref="AH1867:AH1868" si="6313">AH1868</f>
        <v>0</v>
      </c>
      <c r="AI1867" s="41">
        <f t="shared" ref="AI1867:AI1868" si="6314">AI1868</f>
        <v>0</v>
      </c>
      <c r="AJ1867" s="41">
        <f t="shared" ref="AJ1867:AJ1868" si="6315">AJ1868</f>
        <v>0</v>
      </c>
      <c r="AK1867" s="41">
        <f t="shared" ref="AK1867:AK1868" si="6316">AK1868</f>
        <v>0</v>
      </c>
      <c r="AL1867" s="41">
        <f t="shared" ref="AL1867:AL1868" si="6317">AL1868</f>
        <v>0</v>
      </c>
      <c r="AM1867" s="41">
        <f t="shared" ref="AM1867:AM1868" si="6318">AM1868</f>
        <v>0</v>
      </c>
      <c r="AN1867" s="41">
        <f t="shared" ref="AN1867:AN1868" si="6319">AN1868</f>
        <v>0</v>
      </c>
      <c r="AO1867" s="42">
        <f t="shared" ref="AO1867:AO1868" si="6320">AO1868</f>
        <v>0</v>
      </c>
      <c r="AP1867" s="42">
        <f t="shared" ref="AP1867:AP1868" si="6321">AP1868</f>
        <v>0</v>
      </c>
      <c r="AQ1867" s="42">
        <f t="shared" ref="AQ1867:AQ1868" si="6322">AQ1868</f>
        <v>0</v>
      </c>
      <c r="AR1867" s="42">
        <f t="shared" ref="AR1867:AR1868" si="6323">AR1868</f>
        <v>0</v>
      </c>
      <c r="AS1867" s="42">
        <f t="shared" ref="AS1867:AS1868" si="6324">AS1868</f>
        <v>0</v>
      </c>
      <c r="AT1867" s="42">
        <f t="shared" ref="AT1867:AT1868" si="6325">AT1868</f>
        <v>0</v>
      </c>
      <c r="AU1867" s="42">
        <f t="shared" si="6153"/>
        <v>0</v>
      </c>
      <c r="AV1867" s="42">
        <f t="shared" si="6154"/>
        <v>16628.5</v>
      </c>
      <c r="AW1867" s="42">
        <f t="shared" si="6155"/>
        <v>16628.5</v>
      </c>
      <c r="AX1867" s="42">
        <f t="shared" si="6156"/>
        <v>16628.5</v>
      </c>
      <c r="AY1867" s="42">
        <f t="shared" si="6157"/>
        <v>16628.5</v>
      </c>
      <c r="AZ1867" s="42">
        <f t="shared" ref="AZ1867:AZ1868" si="6326">AZ1868</f>
        <v>0</v>
      </c>
      <c r="BA1867" s="43"/>
      <c r="BB1867" s="20">
        <v>0</v>
      </c>
    </row>
    <row r="1868" spans="2:54" ht="31.2" x14ac:dyDescent="0.3">
      <c r="B1868" s="38" t="s">
        <v>578</v>
      </c>
      <c r="C1868" s="38" t="s">
        <v>92</v>
      </c>
      <c r="D1868" s="38" t="s">
        <v>94</v>
      </c>
      <c r="E1868" s="39" t="str">
        <f t="shared" si="6149"/>
        <v>0503</v>
      </c>
      <c r="F1868" s="38" t="s">
        <v>516</v>
      </c>
      <c r="G1868" s="39"/>
      <c r="H1868" s="40" t="s">
        <v>517</v>
      </c>
      <c r="I1868" s="18">
        <f t="shared" si="6291"/>
        <v>6651.4</v>
      </c>
      <c r="J1868" s="18">
        <f t="shared" si="6292"/>
        <v>6651.4</v>
      </c>
      <c r="K1868" s="18">
        <f t="shared" si="6293"/>
        <v>6651.4</v>
      </c>
      <c r="L1868" s="18">
        <f t="shared" si="6294"/>
        <v>9977.1</v>
      </c>
      <c r="M1868" s="18">
        <f t="shared" si="6295"/>
        <v>9977.1</v>
      </c>
      <c r="N1868" s="18">
        <f t="shared" si="6296"/>
        <v>9977.1</v>
      </c>
      <c r="O1868" s="18">
        <f t="shared" si="6297"/>
        <v>0</v>
      </c>
      <c r="P1868" s="18">
        <f t="shared" si="6298"/>
        <v>0</v>
      </c>
      <c r="Q1868" s="18">
        <f t="shared" si="6299"/>
        <v>0</v>
      </c>
      <c r="R1868" s="18">
        <f t="shared" si="6300"/>
        <v>0</v>
      </c>
      <c r="S1868" s="18">
        <f t="shared" si="6301"/>
        <v>0</v>
      </c>
      <c r="T1868" s="18">
        <f t="shared" si="6148"/>
        <v>16628.5</v>
      </c>
      <c r="U1868" s="18">
        <f t="shared" si="6142"/>
        <v>16628.5</v>
      </c>
      <c r="V1868" s="18">
        <f t="shared" si="6143"/>
        <v>16628.5</v>
      </c>
      <c r="W1868" s="18">
        <f t="shared" si="6302"/>
        <v>0</v>
      </c>
      <c r="X1868" s="18">
        <f t="shared" si="6303"/>
        <v>0</v>
      </c>
      <c r="Y1868" s="18">
        <f t="shared" si="6304"/>
        <v>0</v>
      </c>
      <c r="Z1868" s="18">
        <f t="shared" si="6305"/>
        <v>0</v>
      </c>
      <c r="AA1868" s="18">
        <f t="shared" si="6306"/>
        <v>0</v>
      </c>
      <c r="AB1868" s="18">
        <f t="shared" si="6307"/>
        <v>0</v>
      </c>
      <c r="AC1868" s="18">
        <f t="shared" si="6308"/>
        <v>0</v>
      </c>
      <c r="AD1868" s="18">
        <f t="shared" si="6309"/>
        <v>0</v>
      </c>
      <c r="AE1868" s="18">
        <f t="shared" si="6310"/>
        <v>0</v>
      </c>
      <c r="AF1868" s="41">
        <f t="shared" si="6311"/>
        <v>0</v>
      </c>
      <c r="AG1868" s="41">
        <f t="shared" si="6312"/>
        <v>0</v>
      </c>
      <c r="AH1868" s="41">
        <f t="shared" si="6313"/>
        <v>0</v>
      </c>
      <c r="AI1868" s="41">
        <f t="shared" si="6314"/>
        <v>0</v>
      </c>
      <c r="AJ1868" s="41">
        <f t="shared" si="6315"/>
        <v>0</v>
      </c>
      <c r="AK1868" s="41">
        <f t="shared" si="6316"/>
        <v>0</v>
      </c>
      <c r="AL1868" s="41">
        <f t="shared" si="6317"/>
        <v>0</v>
      </c>
      <c r="AM1868" s="41">
        <f t="shared" si="6318"/>
        <v>0</v>
      </c>
      <c r="AN1868" s="41">
        <f t="shared" si="6319"/>
        <v>0</v>
      </c>
      <c r="AO1868" s="14">
        <f t="shared" si="6320"/>
        <v>0</v>
      </c>
      <c r="AP1868" s="42">
        <f t="shared" si="6321"/>
        <v>0</v>
      </c>
      <c r="AQ1868" s="42">
        <f t="shared" si="6322"/>
        <v>0</v>
      </c>
      <c r="AR1868" s="42">
        <f t="shared" si="6323"/>
        <v>0</v>
      </c>
      <c r="AS1868" s="42">
        <f t="shared" si="6324"/>
        <v>0</v>
      </c>
      <c r="AT1868" s="42">
        <f t="shared" si="6325"/>
        <v>0</v>
      </c>
      <c r="AU1868" s="42">
        <f t="shared" si="6153"/>
        <v>0</v>
      </c>
      <c r="AV1868" s="42">
        <f t="shared" si="6154"/>
        <v>16628.5</v>
      </c>
      <c r="AW1868" s="42">
        <f t="shared" si="6155"/>
        <v>16628.5</v>
      </c>
      <c r="AX1868" s="42">
        <f t="shared" si="6156"/>
        <v>16628.5</v>
      </c>
      <c r="AY1868" s="42">
        <f t="shared" si="6157"/>
        <v>16628.5</v>
      </c>
      <c r="AZ1868" s="42">
        <f t="shared" si="6326"/>
        <v>0</v>
      </c>
      <c r="BA1868" s="43"/>
      <c r="BB1868" s="20">
        <v>0</v>
      </c>
    </row>
    <row r="1869" spans="2:54" ht="31.2" x14ac:dyDescent="0.3">
      <c r="B1869" s="38" t="s">
        <v>578</v>
      </c>
      <c r="C1869" s="38" t="s">
        <v>92</v>
      </c>
      <c r="D1869" s="38" t="s">
        <v>94</v>
      </c>
      <c r="E1869" s="39" t="str">
        <f t="shared" si="6149"/>
        <v>0503</v>
      </c>
      <c r="F1869" s="38" t="s">
        <v>533</v>
      </c>
      <c r="G1869" s="39"/>
      <c r="H1869" s="40" t="s">
        <v>519</v>
      </c>
      <c r="I1869" s="18">
        <f t="shared" ref="I1869:N1869" si="6327">I1871</f>
        <v>6651.4</v>
      </c>
      <c r="J1869" s="18">
        <f t="shared" si="6327"/>
        <v>6651.4</v>
      </c>
      <c r="K1869" s="18">
        <f t="shared" si="6327"/>
        <v>6651.4</v>
      </c>
      <c r="L1869" s="18">
        <f t="shared" si="6327"/>
        <v>9977.1</v>
      </c>
      <c r="M1869" s="18">
        <f t="shared" si="6327"/>
        <v>9977.1</v>
      </c>
      <c r="N1869" s="18">
        <f t="shared" si="6327"/>
        <v>9977.1</v>
      </c>
      <c r="O1869" s="18">
        <f>O1871+O1870</f>
        <v>0</v>
      </c>
      <c r="P1869" s="18">
        <f>P1871+P1870</f>
        <v>0</v>
      </c>
      <c r="Q1869" s="18">
        <f>Q1871</f>
        <v>0</v>
      </c>
      <c r="R1869" s="18">
        <f>R1871</f>
        <v>0</v>
      </c>
      <c r="S1869" s="18">
        <f>S1871</f>
        <v>0</v>
      </c>
      <c r="T1869" s="18">
        <f t="shared" si="6148"/>
        <v>16628.5</v>
      </c>
      <c r="U1869" s="18">
        <f t="shared" si="6142"/>
        <v>16628.5</v>
      </c>
      <c r="V1869" s="18">
        <f t="shared" si="6143"/>
        <v>16628.5</v>
      </c>
      <c r="W1869" s="18">
        <f t="shared" ref="W1869:AE1869" si="6328">W1871</f>
        <v>0</v>
      </c>
      <c r="X1869" s="18">
        <f t="shared" si="6328"/>
        <v>0</v>
      </c>
      <c r="Y1869" s="18">
        <f t="shared" si="6328"/>
        <v>0</v>
      </c>
      <c r="Z1869" s="18">
        <f t="shared" si="6328"/>
        <v>0</v>
      </c>
      <c r="AA1869" s="18">
        <f t="shared" si="6328"/>
        <v>0</v>
      </c>
      <c r="AB1869" s="18">
        <f t="shared" si="6328"/>
        <v>0</v>
      </c>
      <c r="AC1869" s="18">
        <f t="shared" si="6328"/>
        <v>0</v>
      </c>
      <c r="AD1869" s="18">
        <f t="shared" si="6328"/>
        <v>0</v>
      </c>
      <c r="AE1869" s="18">
        <f t="shared" si="6328"/>
        <v>0</v>
      </c>
      <c r="AF1869" s="41">
        <f t="shared" ref="AF1869:AT1869" si="6329">AF1871+AF1870</f>
        <v>0</v>
      </c>
      <c r="AG1869" s="41">
        <f t="shared" si="6329"/>
        <v>0</v>
      </c>
      <c r="AH1869" s="41">
        <f t="shared" si="6329"/>
        <v>0</v>
      </c>
      <c r="AI1869" s="41">
        <f t="shared" si="6329"/>
        <v>0</v>
      </c>
      <c r="AJ1869" s="41">
        <f t="shared" si="6329"/>
        <v>0</v>
      </c>
      <c r="AK1869" s="41">
        <f t="shared" si="6329"/>
        <v>0</v>
      </c>
      <c r="AL1869" s="41">
        <f t="shared" si="6329"/>
        <v>0</v>
      </c>
      <c r="AM1869" s="41">
        <f t="shared" si="6329"/>
        <v>0</v>
      </c>
      <c r="AN1869" s="41">
        <f t="shared" si="6329"/>
        <v>0</v>
      </c>
      <c r="AO1869" s="42">
        <f t="shared" si="6329"/>
        <v>0</v>
      </c>
      <c r="AP1869" s="42">
        <f t="shared" si="6329"/>
        <v>0</v>
      </c>
      <c r="AQ1869" s="42">
        <f t="shared" si="6329"/>
        <v>0</v>
      </c>
      <c r="AR1869" s="42">
        <f t="shared" si="6329"/>
        <v>0</v>
      </c>
      <c r="AS1869" s="42">
        <f t="shared" si="6329"/>
        <v>0</v>
      </c>
      <c r="AT1869" s="42">
        <f t="shared" si="6329"/>
        <v>0</v>
      </c>
      <c r="AU1869" s="42">
        <f t="shared" si="6153"/>
        <v>0</v>
      </c>
      <c r="AV1869" s="42">
        <f t="shared" si="6154"/>
        <v>16628.5</v>
      </c>
      <c r="AW1869" s="42">
        <f t="shared" si="6155"/>
        <v>16628.5</v>
      </c>
      <c r="AX1869" s="42">
        <f t="shared" si="6156"/>
        <v>16628.5</v>
      </c>
      <c r="AY1869" s="42">
        <f t="shared" si="6157"/>
        <v>16628.5</v>
      </c>
      <c r="AZ1869" s="42">
        <f>AZ1871</f>
        <v>0</v>
      </c>
      <c r="BA1869" s="43"/>
      <c r="BB1869" s="20">
        <v>0</v>
      </c>
    </row>
    <row r="1870" spans="2:54" ht="31.2" x14ac:dyDescent="0.3">
      <c r="B1870" s="38" t="s">
        <v>578</v>
      </c>
      <c r="C1870" s="38" t="s">
        <v>92</v>
      </c>
      <c r="D1870" s="38" t="s">
        <v>94</v>
      </c>
      <c r="E1870" s="39" t="str">
        <f t="shared" si="6149"/>
        <v>0503</v>
      </c>
      <c r="F1870" s="38" t="s">
        <v>533</v>
      </c>
      <c r="G1870" s="38" t="s">
        <v>150</v>
      </c>
      <c r="H1870" s="40" t="s">
        <v>151</v>
      </c>
      <c r="I1870" s="18"/>
      <c r="J1870" s="18"/>
      <c r="K1870" s="18"/>
      <c r="L1870" s="18"/>
      <c r="M1870" s="18"/>
      <c r="N1870" s="18"/>
      <c r="O1870" s="18">
        <v>0</v>
      </c>
      <c r="P1870" s="18">
        <v>0</v>
      </c>
      <c r="Q1870" s="18"/>
      <c r="R1870" s="18"/>
      <c r="S1870" s="18"/>
      <c r="T1870" s="18">
        <f t="shared" si="6148"/>
        <v>0</v>
      </c>
      <c r="U1870" s="18">
        <v>0</v>
      </c>
      <c r="V1870" s="18">
        <v>0</v>
      </c>
      <c r="W1870" s="18">
        <v>0</v>
      </c>
      <c r="X1870" s="18">
        <v>0</v>
      </c>
      <c r="Y1870" s="18">
        <v>0</v>
      </c>
      <c r="Z1870" s="18">
        <v>0</v>
      </c>
      <c r="AA1870" s="18">
        <v>0</v>
      </c>
      <c r="AB1870" s="18">
        <v>0</v>
      </c>
      <c r="AC1870" s="18">
        <v>0</v>
      </c>
      <c r="AD1870" s="18">
        <v>0</v>
      </c>
      <c r="AE1870" s="18">
        <v>0</v>
      </c>
      <c r="AF1870" s="41">
        <v>0</v>
      </c>
      <c r="AG1870" s="41"/>
      <c r="AH1870" s="41">
        <v>0</v>
      </c>
      <c r="AI1870" s="41">
        <v>0</v>
      </c>
      <c r="AJ1870" s="41">
        <v>0</v>
      </c>
      <c r="AK1870" s="41">
        <v>0</v>
      </c>
      <c r="AL1870" s="41">
        <v>0</v>
      </c>
      <c r="AM1870" s="41">
        <v>0</v>
      </c>
      <c r="AN1870" s="41">
        <v>0</v>
      </c>
      <c r="AO1870" s="14">
        <v>0</v>
      </c>
      <c r="AP1870" s="42">
        <v>0</v>
      </c>
      <c r="AQ1870" s="42">
        <v>0</v>
      </c>
      <c r="AR1870" s="42">
        <v>0</v>
      </c>
      <c r="AS1870" s="42">
        <v>0</v>
      </c>
      <c r="AT1870" s="42">
        <v>0</v>
      </c>
      <c r="AU1870" s="42">
        <f t="shared" si="6153"/>
        <v>0</v>
      </c>
      <c r="AV1870" s="42">
        <f t="shared" si="6154"/>
        <v>0</v>
      </c>
      <c r="AW1870" s="42"/>
      <c r="AX1870" s="42"/>
      <c r="AY1870" s="42"/>
      <c r="AZ1870" s="42"/>
      <c r="BA1870" s="43"/>
      <c r="BB1870" s="20">
        <v>0</v>
      </c>
    </row>
    <row r="1871" spans="2:54" x14ac:dyDescent="0.3">
      <c r="B1871" s="38" t="s">
        <v>578</v>
      </c>
      <c r="C1871" s="38" t="s">
        <v>92</v>
      </c>
      <c r="D1871" s="38" t="s">
        <v>94</v>
      </c>
      <c r="E1871" s="39" t="str">
        <f t="shared" si="6149"/>
        <v>0503</v>
      </c>
      <c r="F1871" s="38" t="s">
        <v>533</v>
      </c>
      <c r="G1871" s="38" t="s">
        <v>56</v>
      </c>
      <c r="H1871" s="40" t="s">
        <v>57</v>
      </c>
      <c r="I1871" s="18">
        <v>6651.4</v>
      </c>
      <c r="J1871" s="18">
        <v>6651.4</v>
      </c>
      <c r="K1871" s="18">
        <v>6651.4</v>
      </c>
      <c r="L1871" s="18">
        <v>9977.1</v>
      </c>
      <c r="M1871" s="18">
        <v>9977.1</v>
      </c>
      <c r="N1871" s="18">
        <v>9977.1</v>
      </c>
      <c r="O1871" s="18">
        <v>0</v>
      </c>
      <c r="P1871" s="18">
        <v>0</v>
      </c>
      <c r="Q1871" s="18">
        <v>0</v>
      </c>
      <c r="R1871" s="18">
        <v>0</v>
      </c>
      <c r="S1871" s="18"/>
      <c r="T1871" s="18">
        <f t="shared" si="6148"/>
        <v>16628.5</v>
      </c>
      <c r="U1871" s="18">
        <f t="shared" si="6142"/>
        <v>16628.5</v>
      </c>
      <c r="V1871" s="18">
        <f t="shared" si="6143"/>
        <v>16628.5</v>
      </c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41">
        <v>0</v>
      </c>
      <c r="AG1871" s="41"/>
      <c r="AH1871" s="41">
        <v>0</v>
      </c>
      <c r="AI1871" s="41">
        <v>0</v>
      </c>
      <c r="AJ1871" s="41">
        <v>0</v>
      </c>
      <c r="AK1871" s="41">
        <v>0</v>
      </c>
      <c r="AL1871" s="41">
        <v>0</v>
      </c>
      <c r="AM1871" s="41">
        <v>0</v>
      </c>
      <c r="AN1871" s="41">
        <v>0</v>
      </c>
      <c r="AO1871" s="42">
        <v>0</v>
      </c>
      <c r="AP1871" s="42">
        <v>0</v>
      </c>
      <c r="AQ1871" s="42">
        <v>0</v>
      </c>
      <c r="AR1871" s="42">
        <v>0</v>
      </c>
      <c r="AS1871" s="42">
        <v>0</v>
      </c>
      <c r="AT1871" s="42">
        <v>0</v>
      </c>
      <c r="AU1871" s="42">
        <f t="shared" si="6153"/>
        <v>0</v>
      </c>
      <c r="AV1871" s="42">
        <f t="shared" si="6154"/>
        <v>16628.5</v>
      </c>
      <c r="AW1871" s="42">
        <f t="shared" si="6155"/>
        <v>16628.5</v>
      </c>
      <c r="AX1871" s="42">
        <f t="shared" si="6156"/>
        <v>16628.5</v>
      </c>
      <c r="AY1871" s="42">
        <f t="shared" si="6157"/>
        <v>16628.5</v>
      </c>
      <c r="AZ1871" s="42"/>
      <c r="BA1871" s="43"/>
      <c r="BB1871" s="44">
        <v>0</v>
      </c>
    </row>
    <row r="1872" spans="2:54" x14ac:dyDescent="0.3">
      <c r="B1872" s="38" t="s">
        <v>578</v>
      </c>
      <c r="C1872" s="38" t="s">
        <v>92</v>
      </c>
      <c r="D1872" s="38" t="s">
        <v>94</v>
      </c>
      <c r="E1872" s="39" t="str">
        <f t="shared" si="6149"/>
        <v>0503</v>
      </c>
      <c r="F1872" s="38" t="s">
        <v>525</v>
      </c>
      <c r="G1872" s="39"/>
      <c r="H1872" s="40" t="s">
        <v>49</v>
      </c>
      <c r="I1872" s="18">
        <f t="shared" ref="I1872:S1872" si="6330">I1873</f>
        <v>16750.099999999999</v>
      </c>
      <c r="J1872" s="18">
        <f t="shared" si="6330"/>
        <v>14422.8</v>
      </c>
      <c r="K1872" s="18">
        <f t="shared" si="6330"/>
        <v>11727.8</v>
      </c>
      <c r="L1872" s="18">
        <f t="shared" si="6330"/>
        <v>0</v>
      </c>
      <c r="M1872" s="18">
        <f t="shared" si="6330"/>
        <v>0</v>
      </c>
      <c r="N1872" s="18">
        <f t="shared" si="6330"/>
        <v>0</v>
      </c>
      <c r="O1872" s="18">
        <f t="shared" si="6330"/>
        <v>0</v>
      </c>
      <c r="P1872" s="18">
        <f t="shared" si="6330"/>
        <v>0</v>
      </c>
      <c r="Q1872" s="18">
        <f t="shared" si="6330"/>
        <v>646.62</v>
      </c>
      <c r="R1872" s="18">
        <f t="shared" si="6330"/>
        <v>0</v>
      </c>
      <c r="S1872" s="18">
        <f t="shared" si="6330"/>
        <v>0</v>
      </c>
      <c r="T1872" s="18">
        <f t="shared" si="6148"/>
        <v>17396.719999999998</v>
      </c>
      <c r="U1872" s="18">
        <f t="shared" si="6142"/>
        <v>14422.8</v>
      </c>
      <c r="V1872" s="18">
        <f t="shared" si="6143"/>
        <v>11727.8</v>
      </c>
      <c r="W1872" s="18">
        <f t="shared" ref="W1872:AT1872" si="6331">W1873</f>
        <v>0</v>
      </c>
      <c r="X1872" s="18">
        <f t="shared" si="6331"/>
        <v>0</v>
      </c>
      <c r="Y1872" s="18">
        <f t="shared" si="6331"/>
        <v>0</v>
      </c>
      <c r="Z1872" s="18">
        <f t="shared" si="6331"/>
        <v>0</v>
      </c>
      <c r="AA1872" s="18">
        <f t="shared" si="6331"/>
        <v>0</v>
      </c>
      <c r="AB1872" s="18">
        <f t="shared" si="6331"/>
        <v>0</v>
      </c>
      <c r="AC1872" s="18">
        <f t="shared" si="6331"/>
        <v>0</v>
      </c>
      <c r="AD1872" s="18">
        <f t="shared" si="6331"/>
        <v>0</v>
      </c>
      <c r="AE1872" s="18">
        <f t="shared" si="6331"/>
        <v>0</v>
      </c>
      <c r="AF1872" s="41">
        <f t="shared" si="6331"/>
        <v>18041</v>
      </c>
      <c r="AG1872" s="41">
        <f t="shared" si="6331"/>
        <v>0</v>
      </c>
      <c r="AH1872" s="41">
        <f t="shared" si="6331"/>
        <v>0</v>
      </c>
      <c r="AI1872" s="41">
        <f t="shared" si="6331"/>
        <v>0</v>
      </c>
      <c r="AJ1872" s="41">
        <f t="shared" si="6331"/>
        <v>0</v>
      </c>
      <c r="AK1872" s="41">
        <f t="shared" si="6331"/>
        <v>0</v>
      </c>
      <c r="AL1872" s="41">
        <f t="shared" si="6331"/>
        <v>17999.409090000001</v>
      </c>
      <c r="AM1872" s="41">
        <f t="shared" si="6331"/>
        <v>0</v>
      </c>
      <c r="AN1872" s="41">
        <f t="shared" si="6331"/>
        <v>0</v>
      </c>
      <c r="AO1872" s="14">
        <f t="shared" si="6331"/>
        <v>10931.699490000001</v>
      </c>
      <c r="AP1872" s="42">
        <f t="shared" si="6331"/>
        <v>17396.72</v>
      </c>
      <c r="AQ1872" s="42">
        <f t="shared" si="6331"/>
        <v>0</v>
      </c>
      <c r="AR1872" s="42">
        <f t="shared" si="6331"/>
        <v>0</v>
      </c>
      <c r="AS1872" s="42">
        <f t="shared" si="6331"/>
        <v>0</v>
      </c>
      <c r="AT1872" s="42">
        <f t="shared" si="6331"/>
        <v>0</v>
      </c>
      <c r="AU1872" s="42">
        <f t="shared" si="6153"/>
        <v>17396.72</v>
      </c>
      <c r="AV1872" s="42">
        <f t="shared" si="6154"/>
        <v>0</v>
      </c>
      <c r="AW1872" s="42">
        <f t="shared" si="6155"/>
        <v>17396.719999999998</v>
      </c>
      <c r="AX1872" s="42">
        <f t="shared" si="6156"/>
        <v>14422.8</v>
      </c>
      <c r="AY1872" s="42">
        <f t="shared" si="6157"/>
        <v>11727.8</v>
      </c>
      <c r="AZ1872" s="42">
        <f>AZ1873</f>
        <v>0</v>
      </c>
      <c r="BA1872" s="43">
        <f t="shared" si="6158"/>
        <v>99.769464497533406</v>
      </c>
      <c r="BB1872" s="20"/>
    </row>
    <row r="1873" spans="2:54" ht="46.8" x14ac:dyDescent="0.3">
      <c r="B1873" s="38" t="s">
        <v>578</v>
      </c>
      <c r="C1873" s="38" t="s">
        <v>92</v>
      </c>
      <c r="D1873" s="38" t="s">
        <v>94</v>
      </c>
      <c r="E1873" s="39" t="str">
        <f t="shared" si="6149"/>
        <v>0503</v>
      </c>
      <c r="F1873" s="38" t="s">
        <v>534</v>
      </c>
      <c r="G1873" s="39"/>
      <c r="H1873" s="40" t="s">
        <v>535</v>
      </c>
      <c r="I1873" s="18">
        <f t="shared" ref="I1873:S1873" si="6332">I1874+I1876</f>
        <v>16750.099999999999</v>
      </c>
      <c r="J1873" s="18">
        <f t="shared" si="6332"/>
        <v>14422.8</v>
      </c>
      <c r="K1873" s="18">
        <f t="shared" si="6332"/>
        <v>11727.8</v>
      </c>
      <c r="L1873" s="18">
        <f t="shared" si="6332"/>
        <v>0</v>
      </c>
      <c r="M1873" s="18">
        <f t="shared" si="6332"/>
        <v>0</v>
      </c>
      <c r="N1873" s="18">
        <f t="shared" si="6332"/>
        <v>0</v>
      </c>
      <c r="O1873" s="18">
        <f t="shared" si="6332"/>
        <v>0</v>
      </c>
      <c r="P1873" s="18">
        <f t="shared" si="6332"/>
        <v>0</v>
      </c>
      <c r="Q1873" s="18">
        <f t="shared" si="6332"/>
        <v>646.62</v>
      </c>
      <c r="R1873" s="18">
        <f t="shared" si="6332"/>
        <v>0</v>
      </c>
      <c r="S1873" s="18">
        <f t="shared" si="6332"/>
        <v>0</v>
      </c>
      <c r="T1873" s="18">
        <f t="shared" si="6148"/>
        <v>17396.719999999998</v>
      </c>
      <c r="U1873" s="18">
        <f t="shared" si="6142"/>
        <v>14422.8</v>
      </c>
      <c r="V1873" s="18">
        <f t="shared" si="6143"/>
        <v>11727.8</v>
      </c>
      <c r="W1873" s="18">
        <f t="shared" ref="W1873:AT1873" si="6333">W1874+W1876</f>
        <v>0</v>
      </c>
      <c r="X1873" s="18">
        <f t="shared" si="6333"/>
        <v>0</v>
      </c>
      <c r="Y1873" s="18">
        <f t="shared" si="6333"/>
        <v>0</v>
      </c>
      <c r="Z1873" s="18">
        <f t="shared" si="6333"/>
        <v>0</v>
      </c>
      <c r="AA1873" s="18">
        <f t="shared" si="6333"/>
        <v>0</v>
      </c>
      <c r="AB1873" s="18">
        <f t="shared" si="6333"/>
        <v>0</v>
      </c>
      <c r="AC1873" s="18">
        <f t="shared" si="6333"/>
        <v>0</v>
      </c>
      <c r="AD1873" s="18">
        <f t="shared" si="6333"/>
        <v>0</v>
      </c>
      <c r="AE1873" s="18">
        <f t="shared" si="6333"/>
        <v>0</v>
      </c>
      <c r="AF1873" s="41">
        <f t="shared" si="6333"/>
        <v>18041</v>
      </c>
      <c r="AG1873" s="41">
        <f t="shared" si="6333"/>
        <v>0</v>
      </c>
      <c r="AH1873" s="41">
        <f t="shared" si="6333"/>
        <v>0</v>
      </c>
      <c r="AI1873" s="41">
        <f t="shared" si="6333"/>
        <v>0</v>
      </c>
      <c r="AJ1873" s="41">
        <f t="shared" si="6333"/>
        <v>0</v>
      </c>
      <c r="AK1873" s="41">
        <f t="shared" si="6333"/>
        <v>0</v>
      </c>
      <c r="AL1873" s="41">
        <f t="shared" si="6333"/>
        <v>17999.409090000001</v>
      </c>
      <c r="AM1873" s="41">
        <f t="shared" si="6333"/>
        <v>0</v>
      </c>
      <c r="AN1873" s="41">
        <f t="shared" si="6333"/>
        <v>0</v>
      </c>
      <c r="AO1873" s="42">
        <f t="shared" si="6333"/>
        <v>10931.699490000001</v>
      </c>
      <c r="AP1873" s="42">
        <f t="shared" si="6333"/>
        <v>17396.72</v>
      </c>
      <c r="AQ1873" s="42">
        <f t="shared" si="6333"/>
        <v>0</v>
      </c>
      <c r="AR1873" s="42">
        <f t="shared" si="6333"/>
        <v>0</v>
      </c>
      <c r="AS1873" s="42">
        <f t="shared" si="6333"/>
        <v>0</v>
      </c>
      <c r="AT1873" s="42">
        <f t="shared" si="6333"/>
        <v>0</v>
      </c>
      <c r="AU1873" s="42">
        <f t="shared" si="6153"/>
        <v>17396.72</v>
      </c>
      <c r="AV1873" s="42">
        <f t="shared" si="6154"/>
        <v>0</v>
      </c>
      <c r="AW1873" s="42">
        <f t="shared" si="6155"/>
        <v>17396.719999999998</v>
      </c>
      <c r="AX1873" s="42">
        <f t="shared" si="6156"/>
        <v>14422.8</v>
      </c>
      <c r="AY1873" s="42">
        <f t="shared" si="6157"/>
        <v>11727.8</v>
      </c>
      <c r="AZ1873" s="42">
        <f>AZ1874+AZ1876</f>
        <v>0</v>
      </c>
      <c r="BA1873" s="43">
        <f t="shared" si="6158"/>
        <v>99.769464497533406</v>
      </c>
      <c r="BB1873" s="20"/>
    </row>
    <row r="1874" spans="2:54" ht="31.2" x14ac:dyDescent="0.3">
      <c r="B1874" s="38" t="s">
        <v>578</v>
      </c>
      <c r="C1874" s="38" t="s">
        <v>92</v>
      </c>
      <c r="D1874" s="38" t="s">
        <v>94</v>
      </c>
      <c r="E1874" s="39" t="str">
        <f t="shared" si="6149"/>
        <v>0503</v>
      </c>
      <c r="F1874" s="38" t="s">
        <v>536</v>
      </c>
      <c r="G1874" s="39"/>
      <c r="H1874" s="40" t="s">
        <v>537</v>
      </c>
      <c r="I1874" s="18">
        <f t="shared" ref="I1874:S1874" si="6334">I1875</f>
        <v>14000.1</v>
      </c>
      <c r="J1874" s="18">
        <f t="shared" si="6334"/>
        <v>11727.8</v>
      </c>
      <c r="K1874" s="18">
        <f t="shared" si="6334"/>
        <v>11727.8</v>
      </c>
      <c r="L1874" s="18">
        <f t="shared" si="6334"/>
        <v>0</v>
      </c>
      <c r="M1874" s="18">
        <f t="shared" si="6334"/>
        <v>0</v>
      </c>
      <c r="N1874" s="18">
        <f t="shared" si="6334"/>
        <v>0</v>
      </c>
      <c r="O1874" s="18">
        <f t="shared" si="6334"/>
        <v>0</v>
      </c>
      <c r="P1874" s="18">
        <f t="shared" si="6334"/>
        <v>0</v>
      </c>
      <c r="Q1874" s="18">
        <f t="shared" si="6334"/>
        <v>646.62</v>
      </c>
      <c r="R1874" s="18">
        <f t="shared" si="6334"/>
        <v>0</v>
      </c>
      <c r="S1874" s="18">
        <f t="shared" si="6334"/>
        <v>0</v>
      </c>
      <c r="T1874" s="18">
        <f t="shared" si="6148"/>
        <v>14646.720000000001</v>
      </c>
      <c r="U1874" s="18">
        <f t="shared" si="6142"/>
        <v>11727.8</v>
      </c>
      <c r="V1874" s="18">
        <f t="shared" si="6143"/>
        <v>11727.8</v>
      </c>
      <c r="W1874" s="18">
        <f t="shared" ref="W1874:AT1874" si="6335">W1875</f>
        <v>0</v>
      </c>
      <c r="X1874" s="18">
        <f t="shared" si="6335"/>
        <v>0</v>
      </c>
      <c r="Y1874" s="18">
        <f t="shared" si="6335"/>
        <v>0</v>
      </c>
      <c r="Z1874" s="18">
        <f t="shared" si="6335"/>
        <v>0</v>
      </c>
      <c r="AA1874" s="18">
        <f t="shared" si="6335"/>
        <v>0</v>
      </c>
      <c r="AB1874" s="18">
        <f t="shared" si="6335"/>
        <v>0</v>
      </c>
      <c r="AC1874" s="18">
        <f t="shared" si="6335"/>
        <v>0</v>
      </c>
      <c r="AD1874" s="18">
        <f t="shared" si="6335"/>
        <v>0</v>
      </c>
      <c r="AE1874" s="18">
        <f t="shared" si="6335"/>
        <v>0</v>
      </c>
      <c r="AF1874" s="41">
        <f t="shared" si="6335"/>
        <v>15291</v>
      </c>
      <c r="AG1874" s="41">
        <f t="shared" si="6335"/>
        <v>0</v>
      </c>
      <c r="AH1874" s="41">
        <f t="shared" si="6335"/>
        <v>0</v>
      </c>
      <c r="AI1874" s="41">
        <f t="shared" si="6335"/>
        <v>0</v>
      </c>
      <c r="AJ1874" s="41">
        <f t="shared" si="6335"/>
        <v>0</v>
      </c>
      <c r="AK1874" s="41">
        <f t="shared" si="6335"/>
        <v>0</v>
      </c>
      <c r="AL1874" s="41">
        <f t="shared" si="6335"/>
        <v>15291</v>
      </c>
      <c r="AM1874" s="41">
        <f t="shared" si="6335"/>
        <v>0</v>
      </c>
      <c r="AN1874" s="41">
        <f t="shared" si="6335"/>
        <v>0</v>
      </c>
      <c r="AO1874" s="14">
        <f t="shared" si="6335"/>
        <v>10931.699490000001</v>
      </c>
      <c r="AP1874" s="42">
        <f t="shared" si="6335"/>
        <v>14646.72</v>
      </c>
      <c r="AQ1874" s="42">
        <f t="shared" si="6335"/>
        <v>0</v>
      </c>
      <c r="AR1874" s="42">
        <f t="shared" si="6335"/>
        <v>0</v>
      </c>
      <c r="AS1874" s="42">
        <f t="shared" si="6335"/>
        <v>0</v>
      </c>
      <c r="AT1874" s="42">
        <f t="shared" si="6335"/>
        <v>0</v>
      </c>
      <c r="AU1874" s="42">
        <f t="shared" si="6153"/>
        <v>14646.72</v>
      </c>
      <c r="AV1874" s="42">
        <f t="shared" si="6154"/>
        <v>0</v>
      </c>
      <c r="AW1874" s="42">
        <f t="shared" si="6155"/>
        <v>14646.720000000001</v>
      </c>
      <c r="AX1874" s="42">
        <f t="shared" si="6156"/>
        <v>11727.8</v>
      </c>
      <c r="AY1874" s="42">
        <f t="shared" si="6157"/>
        <v>11727.8</v>
      </c>
      <c r="AZ1874" s="42">
        <f>AZ1875</f>
        <v>0</v>
      </c>
      <c r="BA1874" s="43">
        <f t="shared" si="6158"/>
        <v>100</v>
      </c>
      <c r="BB1874" s="20"/>
    </row>
    <row r="1875" spans="2:54" ht="31.2" x14ac:dyDescent="0.3">
      <c r="B1875" s="38" t="s">
        <v>578</v>
      </c>
      <c r="C1875" s="38" t="s">
        <v>92</v>
      </c>
      <c r="D1875" s="38" t="s">
        <v>94</v>
      </c>
      <c r="E1875" s="39" t="str">
        <f t="shared" si="6149"/>
        <v>0503</v>
      </c>
      <c r="F1875" s="38" t="s">
        <v>536</v>
      </c>
      <c r="G1875" s="38" t="s">
        <v>54</v>
      </c>
      <c r="H1875" s="40" t="s">
        <v>55</v>
      </c>
      <c r="I1875" s="18">
        <v>14000.1</v>
      </c>
      <c r="J1875" s="18">
        <v>11727.8</v>
      </c>
      <c r="K1875" s="18">
        <v>11727.8</v>
      </c>
      <c r="L1875" s="18"/>
      <c r="M1875" s="18"/>
      <c r="N1875" s="18"/>
      <c r="O1875" s="18">
        <v>0</v>
      </c>
      <c r="P1875" s="18">
        <v>0</v>
      </c>
      <c r="Q1875" s="18">
        <f>738.33-91.71</f>
        <v>646.62</v>
      </c>
      <c r="R1875" s="18">
        <v>0</v>
      </c>
      <c r="S1875" s="18"/>
      <c r="T1875" s="18">
        <f t="shared" si="6148"/>
        <v>14646.720000000001</v>
      </c>
      <c r="U1875" s="18">
        <f t="shared" si="6142"/>
        <v>11727.8</v>
      </c>
      <c r="V1875" s="18">
        <f t="shared" si="6143"/>
        <v>11727.8</v>
      </c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41">
        <v>15291</v>
      </c>
      <c r="AG1875" s="41"/>
      <c r="AH1875" s="41">
        <v>0</v>
      </c>
      <c r="AI1875" s="41">
        <v>0</v>
      </c>
      <c r="AJ1875" s="41">
        <v>0</v>
      </c>
      <c r="AK1875" s="41">
        <v>0</v>
      </c>
      <c r="AL1875" s="41">
        <v>15291</v>
      </c>
      <c r="AM1875" s="41">
        <v>0</v>
      </c>
      <c r="AN1875" s="41">
        <v>0</v>
      </c>
      <c r="AO1875" s="42">
        <v>10931.699490000001</v>
      </c>
      <c r="AP1875" s="42">
        <v>14646.72</v>
      </c>
      <c r="AQ1875" s="42">
        <v>0</v>
      </c>
      <c r="AR1875" s="42">
        <v>0</v>
      </c>
      <c r="AS1875" s="42">
        <v>0</v>
      </c>
      <c r="AT1875" s="42">
        <v>0</v>
      </c>
      <c r="AU1875" s="42">
        <f t="shared" si="6153"/>
        <v>14646.72</v>
      </c>
      <c r="AV1875" s="42">
        <f t="shared" si="6154"/>
        <v>0</v>
      </c>
      <c r="AW1875" s="42">
        <f t="shared" si="6155"/>
        <v>14646.720000000001</v>
      </c>
      <c r="AX1875" s="42">
        <f t="shared" si="6156"/>
        <v>11727.8</v>
      </c>
      <c r="AY1875" s="42">
        <f t="shared" si="6157"/>
        <v>11727.8</v>
      </c>
      <c r="AZ1875" s="42"/>
      <c r="BA1875" s="43">
        <f t="shared" si="6158"/>
        <v>100</v>
      </c>
      <c r="BB1875" s="44"/>
    </row>
    <row r="1876" spans="2:54" ht="31.2" x14ac:dyDescent="0.3">
      <c r="B1876" s="38" t="s">
        <v>578</v>
      </c>
      <c r="C1876" s="38" t="s">
        <v>92</v>
      </c>
      <c r="D1876" s="38" t="s">
        <v>94</v>
      </c>
      <c r="E1876" s="39" t="str">
        <f t="shared" si="6149"/>
        <v>0503</v>
      </c>
      <c r="F1876" s="38" t="s">
        <v>538</v>
      </c>
      <c r="G1876" s="39"/>
      <c r="H1876" s="40" t="s">
        <v>539</v>
      </c>
      <c r="I1876" s="18">
        <f t="shared" ref="I1876:S1876" si="6336">I1877</f>
        <v>2750</v>
      </c>
      <c r="J1876" s="18">
        <f t="shared" si="6336"/>
        <v>2695</v>
      </c>
      <c r="K1876" s="18">
        <f t="shared" si="6336"/>
        <v>0</v>
      </c>
      <c r="L1876" s="18">
        <f t="shared" si="6336"/>
        <v>0</v>
      </c>
      <c r="M1876" s="18">
        <f t="shared" si="6336"/>
        <v>0</v>
      </c>
      <c r="N1876" s="18">
        <f t="shared" si="6336"/>
        <v>0</v>
      </c>
      <c r="O1876" s="18">
        <f t="shared" si="6336"/>
        <v>0</v>
      </c>
      <c r="P1876" s="18">
        <f t="shared" si="6336"/>
        <v>0</v>
      </c>
      <c r="Q1876" s="18">
        <f t="shared" si="6336"/>
        <v>0</v>
      </c>
      <c r="R1876" s="18">
        <f t="shared" si="6336"/>
        <v>0</v>
      </c>
      <c r="S1876" s="18">
        <f t="shared" si="6336"/>
        <v>0</v>
      </c>
      <c r="T1876" s="18">
        <f t="shared" si="6148"/>
        <v>2750</v>
      </c>
      <c r="U1876" s="18">
        <f t="shared" si="6142"/>
        <v>2695</v>
      </c>
      <c r="V1876" s="18">
        <f t="shared" si="6143"/>
        <v>0</v>
      </c>
      <c r="W1876" s="18">
        <f t="shared" ref="W1876:AT1876" si="6337">W1877</f>
        <v>0</v>
      </c>
      <c r="X1876" s="18">
        <f t="shared" si="6337"/>
        <v>0</v>
      </c>
      <c r="Y1876" s="18">
        <f t="shared" si="6337"/>
        <v>0</v>
      </c>
      <c r="Z1876" s="18">
        <f t="shared" si="6337"/>
        <v>0</v>
      </c>
      <c r="AA1876" s="18">
        <f t="shared" si="6337"/>
        <v>0</v>
      </c>
      <c r="AB1876" s="18">
        <f t="shared" si="6337"/>
        <v>0</v>
      </c>
      <c r="AC1876" s="18">
        <f t="shared" si="6337"/>
        <v>0</v>
      </c>
      <c r="AD1876" s="18">
        <f t="shared" si="6337"/>
        <v>0</v>
      </c>
      <c r="AE1876" s="18">
        <f t="shared" si="6337"/>
        <v>0</v>
      </c>
      <c r="AF1876" s="41">
        <f t="shared" si="6337"/>
        <v>2750</v>
      </c>
      <c r="AG1876" s="41">
        <f t="shared" si="6337"/>
        <v>0</v>
      </c>
      <c r="AH1876" s="41">
        <f t="shared" si="6337"/>
        <v>0</v>
      </c>
      <c r="AI1876" s="41">
        <f t="shared" si="6337"/>
        <v>0</v>
      </c>
      <c r="AJ1876" s="41">
        <f t="shared" si="6337"/>
        <v>0</v>
      </c>
      <c r="AK1876" s="41">
        <f t="shared" si="6337"/>
        <v>0</v>
      </c>
      <c r="AL1876" s="41">
        <f t="shared" si="6337"/>
        <v>2708.4090900000001</v>
      </c>
      <c r="AM1876" s="41">
        <f t="shared" si="6337"/>
        <v>0</v>
      </c>
      <c r="AN1876" s="41">
        <f t="shared" si="6337"/>
        <v>0</v>
      </c>
      <c r="AO1876" s="14">
        <f t="shared" si="6337"/>
        <v>0</v>
      </c>
      <c r="AP1876" s="42">
        <f t="shared" si="6337"/>
        <v>2750</v>
      </c>
      <c r="AQ1876" s="42">
        <f t="shared" si="6337"/>
        <v>0</v>
      </c>
      <c r="AR1876" s="42">
        <f t="shared" si="6337"/>
        <v>0</v>
      </c>
      <c r="AS1876" s="42">
        <f t="shared" si="6337"/>
        <v>0</v>
      </c>
      <c r="AT1876" s="42">
        <f t="shared" si="6337"/>
        <v>0</v>
      </c>
      <c r="AU1876" s="42">
        <f t="shared" si="6153"/>
        <v>2750</v>
      </c>
      <c r="AV1876" s="42">
        <f t="shared" si="6154"/>
        <v>0</v>
      </c>
      <c r="AW1876" s="42">
        <f t="shared" si="6155"/>
        <v>2750</v>
      </c>
      <c r="AX1876" s="42">
        <f t="shared" si="6156"/>
        <v>2695</v>
      </c>
      <c r="AY1876" s="42">
        <f t="shared" si="6157"/>
        <v>0</v>
      </c>
      <c r="AZ1876" s="42">
        <f>AZ1877</f>
        <v>0</v>
      </c>
      <c r="BA1876" s="43">
        <f t="shared" si="6158"/>
        <v>98.48760327272727</v>
      </c>
      <c r="BB1876" s="20"/>
    </row>
    <row r="1877" spans="2:54" x14ac:dyDescent="0.3">
      <c r="B1877" s="38" t="s">
        <v>578</v>
      </c>
      <c r="C1877" s="38" t="s">
        <v>92</v>
      </c>
      <c r="D1877" s="38" t="s">
        <v>94</v>
      </c>
      <c r="E1877" s="39" t="str">
        <f t="shared" si="6149"/>
        <v>0503</v>
      </c>
      <c r="F1877" s="38" t="s">
        <v>538</v>
      </c>
      <c r="G1877" s="38" t="s">
        <v>56</v>
      </c>
      <c r="H1877" s="40" t="s">
        <v>57</v>
      </c>
      <c r="I1877" s="18">
        <v>2750</v>
      </c>
      <c r="J1877" s="18">
        <v>2695</v>
      </c>
      <c r="K1877" s="18">
        <v>0</v>
      </c>
      <c r="L1877" s="18"/>
      <c r="M1877" s="18"/>
      <c r="N1877" s="18"/>
      <c r="O1877" s="18">
        <v>0</v>
      </c>
      <c r="P1877" s="18">
        <v>0</v>
      </c>
      <c r="Q1877" s="18">
        <v>0</v>
      </c>
      <c r="R1877" s="18">
        <v>0</v>
      </c>
      <c r="S1877" s="18"/>
      <c r="T1877" s="18">
        <f t="shared" si="6148"/>
        <v>2750</v>
      </c>
      <c r="U1877" s="18">
        <f t="shared" si="6142"/>
        <v>2695</v>
      </c>
      <c r="V1877" s="18">
        <f t="shared" si="6143"/>
        <v>0</v>
      </c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41">
        <v>2750</v>
      </c>
      <c r="AG1877" s="41"/>
      <c r="AH1877" s="41">
        <v>0</v>
      </c>
      <c r="AI1877" s="41">
        <v>0</v>
      </c>
      <c r="AJ1877" s="41">
        <v>0</v>
      </c>
      <c r="AK1877" s="41">
        <v>0</v>
      </c>
      <c r="AL1877" s="41">
        <v>2708.4090900000001</v>
      </c>
      <c r="AM1877" s="41">
        <v>0</v>
      </c>
      <c r="AN1877" s="41">
        <v>0</v>
      </c>
      <c r="AO1877" s="42">
        <v>0</v>
      </c>
      <c r="AP1877" s="42">
        <v>2750</v>
      </c>
      <c r="AQ1877" s="42">
        <v>0</v>
      </c>
      <c r="AR1877" s="42">
        <v>0</v>
      </c>
      <c r="AS1877" s="42">
        <v>0</v>
      </c>
      <c r="AT1877" s="42">
        <v>0</v>
      </c>
      <c r="AU1877" s="42">
        <f t="shared" si="6153"/>
        <v>2750</v>
      </c>
      <c r="AV1877" s="42">
        <f t="shared" si="6154"/>
        <v>0</v>
      </c>
      <c r="AW1877" s="42">
        <f t="shared" si="6155"/>
        <v>2750</v>
      </c>
      <c r="AX1877" s="42">
        <f t="shared" si="6156"/>
        <v>2695</v>
      </c>
      <c r="AY1877" s="42">
        <f t="shared" si="6157"/>
        <v>0</v>
      </c>
      <c r="AZ1877" s="42"/>
      <c r="BA1877" s="43">
        <f t="shared" si="6158"/>
        <v>98.48760327272727</v>
      </c>
      <c r="BB1877" s="44"/>
    </row>
    <row r="1878" spans="2:54" ht="31.2" x14ac:dyDescent="0.3">
      <c r="B1878" s="38" t="s">
        <v>578</v>
      </c>
      <c r="C1878" s="38" t="s">
        <v>92</v>
      </c>
      <c r="D1878" s="38" t="s">
        <v>94</v>
      </c>
      <c r="E1878" s="39" t="str">
        <f t="shared" si="6149"/>
        <v>0503</v>
      </c>
      <c r="F1878" s="38" t="s">
        <v>177</v>
      </c>
      <c r="G1878" s="39"/>
      <c r="H1878" s="40" t="s">
        <v>178</v>
      </c>
      <c r="I1878" s="18">
        <f t="shared" ref="I1878:I1890" si="6338">I1879</f>
        <v>509.8</v>
      </c>
      <c r="J1878" s="18">
        <f t="shared" ref="J1878:J1890" si="6339">J1879</f>
        <v>509.8</v>
      </c>
      <c r="K1878" s="18">
        <f t="shared" ref="K1878:K1890" si="6340">K1879</f>
        <v>509.8</v>
      </c>
      <c r="L1878" s="18">
        <f t="shared" ref="L1878:L1890" si="6341">L1879</f>
        <v>0</v>
      </c>
      <c r="M1878" s="18">
        <f t="shared" ref="M1878:M1890" si="6342">M1879</f>
        <v>0</v>
      </c>
      <c r="N1878" s="18">
        <f t="shared" ref="N1878:N1890" si="6343">N1879</f>
        <v>0</v>
      </c>
      <c r="O1878" s="18">
        <f t="shared" ref="O1878:O1890" si="6344">O1879</f>
        <v>0</v>
      </c>
      <c r="P1878" s="18">
        <f t="shared" ref="P1878:P1890" si="6345">P1879</f>
        <v>0</v>
      </c>
      <c r="Q1878" s="18">
        <f t="shared" ref="Q1878:Q1890" si="6346">Q1879</f>
        <v>0</v>
      </c>
      <c r="R1878" s="18">
        <f t="shared" ref="R1878:R1890" si="6347">R1879</f>
        <v>-231.387</v>
      </c>
      <c r="S1878" s="18">
        <f t="shared" ref="S1878:S1890" si="6348">S1879</f>
        <v>0</v>
      </c>
      <c r="T1878" s="18">
        <f t="shared" si="6148"/>
        <v>278.41300000000001</v>
      </c>
      <c r="U1878" s="18">
        <f t="shared" si="6142"/>
        <v>509.8</v>
      </c>
      <c r="V1878" s="18">
        <f t="shared" si="6143"/>
        <v>509.8</v>
      </c>
      <c r="W1878" s="18">
        <f t="shared" ref="W1878:W1890" si="6349">W1879</f>
        <v>0</v>
      </c>
      <c r="X1878" s="18">
        <f t="shared" ref="X1878:X1890" si="6350">X1879</f>
        <v>0</v>
      </c>
      <c r="Y1878" s="18">
        <f t="shared" ref="Y1878:Y1890" si="6351">Y1879</f>
        <v>0</v>
      </c>
      <c r="Z1878" s="18">
        <f t="shared" ref="Z1878:Z1890" si="6352">Z1879</f>
        <v>0</v>
      </c>
      <c r="AA1878" s="18">
        <f t="shared" ref="AA1878:AA1890" si="6353">AA1879</f>
        <v>0</v>
      </c>
      <c r="AB1878" s="18">
        <f t="shared" ref="AB1878:AB1890" si="6354">AB1879</f>
        <v>0</v>
      </c>
      <c r="AC1878" s="18">
        <f t="shared" ref="AC1878:AC1890" si="6355">AC1879</f>
        <v>0</v>
      </c>
      <c r="AD1878" s="18">
        <f t="shared" ref="AD1878:AD1890" si="6356">AD1879</f>
        <v>0</v>
      </c>
      <c r="AE1878" s="18">
        <f t="shared" ref="AE1878:AE1890" si="6357">AE1879</f>
        <v>0</v>
      </c>
      <c r="AF1878" s="41">
        <f t="shared" ref="AF1878:AF1890" si="6358">AF1879</f>
        <v>191.41300000000001</v>
      </c>
      <c r="AG1878" s="41">
        <f t="shared" ref="AG1878:AG1890" si="6359">AG1879</f>
        <v>0</v>
      </c>
      <c r="AH1878" s="41">
        <f t="shared" ref="AH1878:AH1890" si="6360">AH1879</f>
        <v>0</v>
      </c>
      <c r="AI1878" s="41">
        <f t="shared" ref="AI1878:AI1890" si="6361">AI1879</f>
        <v>0</v>
      </c>
      <c r="AJ1878" s="41">
        <f t="shared" ref="AJ1878:AJ1890" si="6362">AJ1879</f>
        <v>0</v>
      </c>
      <c r="AK1878" s="41">
        <f t="shared" ref="AK1878:AK1890" si="6363">AK1879</f>
        <v>0</v>
      </c>
      <c r="AL1878" s="41">
        <f t="shared" ref="AL1878:AL1890" si="6364">AL1879</f>
        <v>191.41218000000001</v>
      </c>
      <c r="AM1878" s="41">
        <f t="shared" ref="AM1878:AM1890" si="6365">AM1879</f>
        <v>0</v>
      </c>
      <c r="AN1878" s="41">
        <f t="shared" ref="AN1878:AN1890" si="6366">AN1879</f>
        <v>0</v>
      </c>
      <c r="AO1878" s="14">
        <f t="shared" ref="AO1878:AO1890" si="6367">AO1879</f>
        <v>127.60808</v>
      </c>
      <c r="AP1878" s="42">
        <f t="shared" ref="AP1878:AP1890" si="6368">AP1879</f>
        <v>191.41300000000001</v>
      </c>
      <c r="AQ1878" s="42">
        <f t="shared" ref="AQ1878:AQ1890" si="6369">AQ1879</f>
        <v>0</v>
      </c>
      <c r="AR1878" s="42">
        <f t="shared" ref="AR1878:AR1890" si="6370">AR1879</f>
        <v>0</v>
      </c>
      <c r="AS1878" s="42">
        <f t="shared" ref="AS1878:AS1890" si="6371">AS1879</f>
        <v>0</v>
      </c>
      <c r="AT1878" s="42">
        <f t="shared" ref="AT1878:AT1890" si="6372">AT1879</f>
        <v>0</v>
      </c>
      <c r="AU1878" s="42">
        <f t="shared" si="6153"/>
        <v>191.41300000000001</v>
      </c>
      <c r="AV1878" s="42">
        <f t="shared" si="6154"/>
        <v>87</v>
      </c>
      <c r="AW1878" s="42">
        <f t="shared" si="6155"/>
        <v>278.41300000000001</v>
      </c>
      <c r="AX1878" s="42">
        <f t="shared" si="6156"/>
        <v>509.8</v>
      </c>
      <c r="AY1878" s="42">
        <f t="shared" si="6157"/>
        <v>509.8</v>
      </c>
      <c r="AZ1878" s="42">
        <f t="shared" ref="AZ1878:AZ1890" si="6373">AZ1879</f>
        <v>0</v>
      </c>
      <c r="BA1878" s="43">
        <f t="shared" si="6158"/>
        <v>99.999571606944144</v>
      </c>
      <c r="BB1878" s="20"/>
    </row>
    <row r="1879" spans="2:54" x14ac:dyDescent="0.3">
      <c r="B1879" s="38" t="s">
        <v>578</v>
      </c>
      <c r="C1879" s="38" t="s">
        <v>92</v>
      </c>
      <c r="D1879" s="38" t="s">
        <v>94</v>
      </c>
      <c r="E1879" s="39" t="str">
        <f t="shared" si="6149"/>
        <v>0503</v>
      </c>
      <c r="F1879" s="38" t="s">
        <v>179</v>
      </c>
      <c r="G1879" s="39"/>
      <c r="H1879" s="40" t="s">
        <v>49</v>
      </c>
      <c r="I1879" s="18">
        <f t="shared" si="6338"/>
        <v>509.8</v>
      </c>
      <c r="J1879" s="18">
        <f t="shared" si="6339"/>
        <v>509.8</v>
      </c>
      <c r="K1879" s="18">
        <f t="shared" si="6340"/>
        <v>509.8</v>
      </c>
      <c r="L1879" s="18">
        <f t="shared" si="6341"/>
        <v>0</v>
      </c>
      <c r="M1879" s="18">
        <f t="shared" si="6342"/>
        <v>0</v>
      </c>
      <c r="N1879" s="18">
        <f t="shared" si="6343"/>
        <v>0</v>
      </c>
      <c r="O1879" s="18">
        <f t="shared" si="6344"/>
        <v>0</v>
      </c>
      <c r="P1879" s="18">
        <f t="shared" si="6345"/>
        <v>0</v>
      </c>
      <c r="Q1879" s="18">
        <f t="shared" si="6346"/>
        <v>0</v>
      </c>
      <c r="R1879" s="18">
        <f t="shared" si="6347"/>
        <v>-231.387</v>
      </c>
      <c r="S1879" s="18">
        <f t="shared" si="6348"/>
        <v>0</v>
      </c>
      <c r="T1879" s="18">
        <f t="shared" si="6148"/>
        <v>278.41300000000001</v>
      </c>
      <c r="U1879" s="18">
        <f t="shared" si="6142"/>
        <v>509.8</v>
      </c>
      <c r="V1879" s="18">
        <f t="shared" si="6143"/>
        <v>509.8</v>
      </c>
      <c r="W1879" s="18">
        <f t="shared" si="6349"/>
        <v>0</v>
      </c>
      <c r="X1879" s="18">
        <f t="shared" si="6350"/>
        <v>0</v>
      </c>
      <c r="Y1879" s="18">
        <f t="shared" si="6351"/>
        <v>0</v>
      </c>
      <c r="Z1879" s="18">
        <f t="shared" si="6352"/>
        <v>0</v>
      </c>
      <c r="AA1879" s="18">
        <f t="shared" si="6353"/>
        <v>0</v>
      </c>
      <c r="AB1879" s="18">
        <f t="shared" si="6354"/>
        <v>0</v>
      </c>
      <c r="AC1879" s="18">
        <f t="shared" si="6355"/>
        <v>0</v>
      </c>
      <c r="AD1879" s="18">
        <f t="shared" si="6356"/>
        <v>0</v>
      </c>
      <c r="AE1879" s="18">
        <f t="shared" si="6357"/>
        <v>0</v>
      </c>
      <c r="AF1879" s="41">
        <f t="shared" si="6358"/>
        <v>191.41300000000001</v>
      </c>
      <c r="AG1879" s="41">
        <f t="shared" si="6359"/>
        <v>0</v>
      </c>
      <c r="AH1879" s="41">
        <f t="shared" si="6360"/>
        <v>0</v>
      </c>
      <c r="AI1879" s="41">
        <f t="shared" si="6361"/>
        <v>0</v>
      </c>
      <c r="AJ1879" s="41">
        <f t="shared" si="6362"/>
        <v>0</v>
      </c>
      <c r="AK1879" s="41">
        <f t="shared" si="6363"/>
        <v>0</v>
      </c>
      <c r="AL1879" s="41">
        <f t="shared" si="6364"/>
        <v>191.41218000000001</v>
      </c>
      <c r="AM1879" s="41">
        <f t="shared" si="6365"/>
        <v>0</v>
      </c>
      <c r="AN1879" s="41">
        <f t="shared" si="6366"/>
        <v>0</v>
      </c>
      <c r="AO1879" s="42">
        <f t="shared" si="6367"/>
        <v>127.60808</v>
      </c>
      <c r="AP1879" s="42">
        <f t="shared" si="6368"/>
        <v>191.41300000000001</v>
      </c>
      <c r="AQ1879" s="42">
        <f t="shared" si="6369"/>
        <v>0</v>
      </c>
      <c r="AR1879" s="42">
        <f t="shared" si="6370"/>
        <v>0</v>
      </c>
      <c r="AS1879" s="42">
        <f t="shared" si="6371"/>
        <v>0</v>
      </c>
      <c r="AT1879" s="42">
        <f t="shared" si="6372"/>
        <v>0</v>
      </c>
      <c r="AU1879" s="42">
        <f t="shared" si="6153"/>
        <v>191.41300000000001</v>
      </c>
      <c r="AV1879" s="42">
        <f t="shared" si="6154"/>
        <v>87</v>
      </c>
      <c r="AW1879" s="42">
        <f t="shared" si="6155"/>
        <v>278.41300000000001</v>
      </c>
      <c r="AX1879" s="42">
        <f t="shared" si="6156"/>
        <v>509.8</v>
      </c>
      <c r="AY1879" s="42">
        <f t="shared" si="6157"/>
        <v>509.8</v>
      </c>
      <c r="AZ1879" s="42">
        <f t="shared" si="6373"/>
        <v>0</v>
      </c>
      <c r="BA1879" s="43">
        <f t="shared" si="6158"/>
        <v>99.999571606944144</v>
      </c>
      <c r="BB1879" s="20"/>
    </row>
    <row r="1880" spans="2:54" ht="31.2" x14ac:dyDescent="0.3">
      <c r="B1880" s="38" t="s">
        <v>578</v>
      </c>
      <c r="C1880" s="38" t="s">
        <v>92</v>
      </c>
      <c r="D1880" s="38" t="s">
        <v>94</v>
      </c>
      <c r="E1880" s="39" t="str">
        <f t="shared" si="6149"/>
        <v>0503</v>
      </c>
      <c r="F1880" s="38" t="s">
        <v>180</v>
      </c>
      <c r="G1880" s="39"/>
      <c r="H1880" s="40" t="s">
        <v>181</v>
      </c>
      <c r="I1880" s="18">
        <f t="shared" si="6338"/>
        <v>509.8</v>
      </c>
      <c r="J1880" s="18">
        <f t="shared" si="6339"/>
        <v>509.8</v>
      </c>
      <c r="K1880" s="18">
        <f t="shared" si="6340"/>
        <v>509.8</v>
      </c>
      <c r="L1880" s="18">
        <f t="shared" si="6341"/>
        <v>0</v>
      </c>
      <c r="M1880" s="18">
        <f t="shared" si="6342"/>
        <v>0</v>
      </c>
      <c r="N1880" s="18">
        <f t="shared" si="6343"/>
        <v>0</v>
      </c>
      <c r="O1880" s="18">
        <f t="shared" si="6344"/>
        <v>0</v>
      </c>
      <c r="P1880" s="18">
        <f t="shared" si="6345"/>
        <v>0</v>
      </c>
      <c r="Q1880" s="18">
        <f t="shared" si="6346"/>
        <v>0</v>
      </c>
      <c r="R1880" s="18">
        <f t="shared" si="6347"/>
        <v>-231.387</v>
      </c>
      <c r="S1880" s="18">
        <f t="shared" si="6348"/>
        <v>0</v>
      </c>
      <c r="T1880" s="18">
        <f t="shared" si="6148"/>
        <v>278.41300000000001</v>
      </c>
      <c r="U1880" s="18">
        <f t="shared" si="6142"/>
        <v>509.8</v>
      </c>
      <c r="V1880" s="18">
        <f t="shared" si="6143"/>
        <v>509.8</v>
      </c>
      <c r="W1880" s="18">
        <f t="shared" si="6349"/>
        <v>0</v>
      </c>
      <c r="X1880" s="18">
        <f t="shared" si="6350"/>
        <v>0</v>
      </c>
      <c r="Y1880" s="18">
        <f t="shared" si="6351"/>
        <v>0</v>
      </c>
      <c r="Z1880" s="18">
        <f t="shared" si="6352"/>
        <v>0</v>
      </c>
      <c r="AA1880" s="18">
        <f t="shared" si="6353"/>
        <v>0</v>
      </c>
      <c r="AB1880" s="18">
        <f t="shared" si="6354"/>
        <v>0</v>
      </c>
      <c r="AC1880" s="18">
        <f t="shared" si="6355"/>
        <v>0</v>
      </c>
      <c r="AD1880" s="18">
        <f t="shared" si="6356"/>
        <v>0</v>
      </c>
      <c r="AE1880" s="18">
        <f t="shared" si="6357"/>
        <v>0</v>
      </c>
      <c r="AF1880" s="41">
        <f t="shared" si="6358"/>
        <v>191.41300000000001</v>
      </c>
      <c r="AG1880" s="41">
        <f t="shared" si="6359"/>
        <v>0</v>
      </c>
      <c r="AH1880" s="41">
        <f t="shared" si="6360"/>
        <v>0</v>
      </c>
      <c r="AI1880" s="41">
        <f t="shared" si="6361"/>
        <v>0</v>
      </c>
      <c r="AJ1880" s="41">
        <f t="shared" si="6362"/>
        <v>0</v>
      </c>
      <c r="AK1880" s="41">
        <f t="shared" si="6363"/>
        <v>0</v>
      </c>
      <c r="AL1880" s="41">
        <f t="shared" si="6364"/>
        <v>191.41218000000001</v>
      </c>
      <c r="AM1880" s="41">
        <f t="shared" si="6365"/>
        <v>0</v>
      </c>
      <c r="AN1880" s="41">
        <f t="shared" si="6366"/>
        <v>0</v>
      </c>
      <c r="AO1880" s="14">
        <f t="shared" si="6367"/>
        <v>127.60808</v>
      </c>
      <c r="AP1880" s="42">
        <f t="shared" si="6368"/>
        <v>191.41300000000001</v>
      </c>
      <c r="AQ1880" s="42">
        <f t="shared" si="6369"/>
        <v>0</v>
      </c>
      <c r="AR1880" s="42">
        <f t="shared" si="6370"/>
        <v>0</v>
      </c>
      <c r="AS1880" s="42">
        <f t="shared" si="6371"/>
        <v>0</v>
      </c>
      <c r="AT1880" s="42">
        <f t="shared" si="6372"/>
        <v>0</v>
      </c>
      <c r="AU1880" s="42">
        <f t="shared" si="6153"/>
        <v>191.41300000000001</v>
      </c>
      <c r="AV1880" s="42">
        <f t="shared" si="6154"/>
        <v>87</v>
      </c>
      <c r="AW1880" s="42">
        <f t="shared" si="6155"/>
        <v>278.41300000000001</v>
      </c>
      <c r="AX1880" s="42">
        <f t="shared" si="6156"/>
        <v>509.8</v>
      </c>
      <c r="AY1880" s="42">
        <f t="shared" si="6157"/>
        <v>509.8</v>
      </c>
      <c r="AZ1880" s="42">
        <f t="shared" si="6373"/>
        <v>0</v>
      </c>
      <c r="BA1880" s="43">
        <f t="shared" si="6158"/>
        <v>99.999571606944144</v>
      </c>
      <c r="BB1880" s="20"/>
    </row>
    <row r="1881" spans="2:54" ht="31.2" x14ac:dyDescent="0.3">
      <c r="B1881" s="38" t="s">
        <v>578</v>
      </c>
      <c r="C1881" s="38" t="s">
        <v>92</v>
      </c>
      <c r="D1881" s="38" t="s">
        <v>94</v>
      </c>
      <c r="E1881" s="39" t="str">
        <f t="shared" si="6149"/>
        <v>0503</v>
      </c>
      <c r="F1881" s="38" t="s">
        <v>225</v>
      </c>
      <c r="G1881" s="39"/>
      <c r="H1881" s="40" t="s">
        <v>226</v>
      </c>
      <c r="I1881" s="18">
        <f t="shared" si="6338"/>
        <v>509.8</v>
      </c>
      <c r="J1881" s="18">
        <f t="shared" si="6339"/>
        <v>509.8</v>
      </c>
      <c r="K1881" s="18">
        <f t="shared" si="6340"/>
        <v>509.8</v>
      </c>
      <c r="L1881" s="18">
        <f t="shared" si="6341"/>
        <v>0</v>
      </c>
      <c r="M1881" s="18">
        <f t="shared" si="6342"/>
        <v>0</v>
      </c>
      <c r="N1881" s="18">
        <f t="shared" si="6343"/>
        <v>0</v>
      </c>
      <c r="O1881" s="18">
        <f t="shared" si="6344"/>
        <v>0</v>
      </c>
      <c r="P1881" s="18">
        <f t="shared" si="6345"/>
        <v>0</v>
      </c>
      <c r="Q1881" s="18">
        <f t="shared" si="6346"/>
        <v>0</v>
      </c>
      <c r="R1881" s="18">
        <f t="shared" si="6347"/>
        <v>-231.387</v>
      </c>
      <c r="S1881" s="18">
        <f t="shared" si="6348"/>
        <v>0</v>
      </c>
      <c r="T1881" s="18">
        <f t="shared" si="6148"/>
        <v>278.41300000000001</v>
      </c>
      <c r="U1881" s="18">
        <f t="shared" si="6142"/>
        <v>509.8</v>
      </c>
      <c r="V1881" s="18">
        <f t="shared" si="6143"/>
        <v>509.8</v>
      </c>
      <c r="W1881" s="18">
        <f t="shared" si="6349"/>
        <v>0</v>
      </c>
      <c r="X1881" s="18">
        <f t="shared" si="6350"/>
        <v>0</v>
      </c>
      <c r="Y1881" s="18">
        <f t="shared" si="6351"/>
        <v>0</v>
      </c>
      <c r="Z1881" s="18">
        <f t="shared" si="6352"/>
        <v>0</v>
      </c>
      <c r="AA1881" s="18">
        <f t="shared" si="6353"/>
        <v>0</v>
      </c>
      <c r="AB1881" s="18">
        <f t="shared" si="6354"/>
        <v>0</v>
      </c>
      <c r="AC1881" s="18">
        <f t="shared" si="6355"/>
        <v>0</v>
      </c>
      <c r="AD1881" s="18">
        <f t="shared" si="6356"/>
        <v>0</v>
      </c>
      <c r="AE1881" s="18">
        <f t="shared" si="6357"/>
        <v>0</v>
      </c>
      <c r="AF1881" s="41">
        <f t="shared" si="6358"/>
        <v>191.41300000000001</v>
      </c>
      <c r="AG1881" s="41">
        <f t="shared" si="6359"/>
        <v>0</v>
      </c>
      <c r="AH1881" s="41">
        <f t="shared" si="6360"/>
        <v>0</v>
      </c>
      <c r="AI1881" s="41">
        <f t="shared" si="6361"/>
        <v>0</v>
      </c>
      <c r="AJ1881" s="41">
        <f t="shared" si="6362"/>
        <v>0</v>
      </c>
      <c r="AK1881" s="41">
        <f t="shared" si="6363"/>
        <v>0</v>
      </c>
      <c r="AL1881" s="41">
        <f t="shared" si="6364"/>
        <v>191.41218000000001</v>
      </c>
      <c r="AM1881" s="41">
        <f t="shared" si="6365"/>
        <v>0</v>
      </c>
      <c r="AN1881" s="41">
        <f t="shared" si="6366"/>
        <v>0</v>
      </c>
      <c r="AO1881" s="42">
        <f t="shared" si="6367"/>
        <v>127.60808</v>
      </c>
      <c r="AP1881" s="42">
        <f t="shared" si="6368"/>
        <v>191.41300000000001</v>
      </c>
      <c r="AQ1881" s="42">
        <f t="shared" si="6369"/>
        <v>0</v>
      </c>
      <c r="AR1881" s="42">
        <f t="shared" si="6370"/>
        <v>0</v>
      </c>
      <c r="AS1881" s="42">
        <f t="shared" si="6371"/>
        <v>0</v>
      </c>
      <c r="AT1881" s="42">
        <f t="shared" si="6372"/>
        <v>0</v>
      </c>
      <c r="AU1881" s="42">
        <f t="shared" si="6153"/>
        <v>191.41300000000001</v>
      </c>
      <c r="AV1881" s="42">
        <f t="shared" si="6154"/>
        <v>87</v>
      </c>
      <c r="AW1881" s="42">
        <f t="shared" si="6155"/>
        <v>278.41300000000001</v>
      </c>
      <c r="AX1881" s="42">
        <f t="shared" si="6156"/>
        <v>509.8</v>
      </c>
      <c r="AY1881" s="42">
        <f t="shared" si="6157"/>
        <v>509.8</v>
      </c>
      <c r="AZ1881" s="42">
        <f t="shared" si="6373"/>
        <v>0</v>
      </c>
      <c r="BA1881" s="43">
        <f t="shared" si="6158"/>
        <v>99.999571606944144</v>
      </c>
      <c r="BB1881" s="20"/>
    </row>
    <row r="1882" spans="2:54" ht="31.2" x14ac:dyDescent="0.3">
      <c r="B1882" s="38" t="s">
        <v>578</v>
      </c>
      <c r="C1882" s="38" t="s">
        <v>92</v>
      </c>
      <c r="D1882" s="38" t="s">
        <v>94</v>
      </c>
      <c r="E1882" s="39" t="str">
        <f t="shared" si="6149"/>
        <v>0503</v>
      </c>
      <c r="F1882" s="38" t="s">
        <v>225</v>
      </c>
      <c r="G1882" s="38" t="s">
        <v>54</v>
      </c>
      <c r="H1882" s="40" t="s">
        <v>55</v>
      </c>
      <c r="I1882" s="18">
        <v>509.8</v>
      </c>
      <c r="J1882" s="18">
        <v>509.8</v>
      </c>
      <c r="K1882" s="18">
        <v>509.8</v>
      </c>
      <c r="L1882" s="18"/>
      <c r="M1882" s="18"/>
      <c r="N1882" s="18"/>
      <c r="O1882" s="18">
        <v>0</v>
      </c>
      <c r="P1882" s="18">
        <v>0</v>
      </c>
      <c r="Q1882" s="18">
        <v>0</v>
      </c>
      <c r="R1882" s="18">
        <v>-231.387</v>
      </c>
      <c r="S1882" s="18"/>
      <c r="T1882" s="18">
        <f t="shared" si="6148"/>
        <v>278.41300000000001</v>
      </c>
      <c r="U1882" s="18">
        <f t="shared" si="6142"/>
        <v>509.8</v>
      </c>
      <c r="V1882" s="18">
        <f t="shared" si="6143"/>
        <v>509.8</v>
      </c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41">
        <v>191.41300000000001</v>
      </c>
      <c r="AG1882" s="41"/>
      <c r="AH1882" s="41">
        <v>0</v>
      </c>
      <c r="AI1882" s="41">
        <v>0</v>
      </c>
      <c r="AJ1882" s="41">
        <v>0</v>
      </c>
      <c r="AK1882" s="41">
        <v>0</v>
      </c>
      <c r="AL1882" s="41">
        <v>191.41218000000001</v>
      </c>
      <c r="AM1882" s="41">
        <v>0</v>
      </c>
      <c r="AN1882" s="41">
        <v>0</v>
      </c>
      <c r="AO1882" s="14">
        <v>127.60808</v>
      </c>
      <c r="AP1882" s="42">
        <v>191.41300000000001</v>
      </c>
      <c r="AQ1882" s="42">
        <v>0</v>
      </c>
      <c r="AR1882" s="42">
        <v>0</v>
      </c>
      <c r="AS1882" s="42">
        <v>0</v>
      </c>
      <c r="AT1882" s="42">
        <v>0</v>
      </c>
      <c r="AU1882" s="42">
        <f t="shared" si="6153"/>
        <v>191.41300000000001</v>
      </c>
      <c r="AV1882" s="42">
        <f t="shared" si="6154"/>
        <v>87</v>
      </c>
      <c r="AW1882" s="42">
        <f t="shared" si="6155"/>
        <v>278.41300000000001</v>
      </c>
      <c r="AX1882" s="42">
        <f t="shared" si="6156"/>
        <v>509.8</v>
      </c>
      <c r="AY1882" s="42">
        <f t="shared" si="6157"/>
        <v>509.8</v>
      </c>
      <c r="AZ1882" s="42"/>
      <c r="BA1882" s="43">
        <f t="shared" si="6158"/>
        <v>99.999571606944144</v>
      </c>
      <c r="BB1882" s="44"/>
    </row>
    <row r="1883" spans="2:54" s="21" customFormat="1" x14ac:dyDescent="0.3">
      <c r="B1883" s="22" t="s">
        <v>578</v>
      </c>
      <c r="C1883" s="22" t="s">
        <v>118</v>
      </c>
      <c r="D1883" s="22"/>
      <c r="E1883" s="23" t="str">
        <f t="shared" si="6149"/>
        <v>06</v>
      </c>
      <c r="F1883" s="22"/>
      <c r="G1883" s="23"/>
      <c r="H1883" s="24" t="s">
        <v>229</v>
      </c>
      <c r="I1883" s="25">
        <f t="shared" si="6338"/>
        <v>102.6</v>
      </c>
      <c r="J1883" s="25">
        <f t="shared" si="6339"/>
        <v>102.6</v>
      </c>
      <c r="K1883" s="25">
        <f t="shared" si="6340"/>
        <v>102.6</v>
      </c>
      <c r="L1883" s="25">
        <f t="shared" si="6341"/>
        <v>0</v>
      </c>
      <c r="M1883" s="25">
        <f t="shared" si="6342"/>
        <v>0</v>
      </c>
      <c r="N1883" s="25">
        <f t="shared" si="6343"/>
        <v>0</v>
      </c>
      <c r="O1883" s="25">
        <f t="shared" si="6344"/>
        <v>0</v>
      </c>
      <c r="P1883" s="25">
        <f t="shared" si="6345"/>
        <v>21.6</v>
      </c>
      <c r="Q1883" s="25">
        <f t="shared" si="6346"/>
        <v>0</v>
      </c>
      <c r="R1883" s="25">
        <f t="shared" si="6347"/>
        <v>0</v>
      </c>
      <c r="S1883" s="25">
        <f t="shared" si="6348"/>
        <v>0</v>
      </c>
      <c r="T1883" s="25">
        <f t="shared" si="6148"/>
        <v>124.19999999999999</v>
      </c>
      <c r="U1883" s="25">
        <f t="shared" si="6142"/>
        <v>102.6</v>
      </c>
      <c r="V1883" s="25">
        <f t="shared" si="6143"/>
        <v>102.6</v>
      </c>
      <c r="W1883" s="25">
        <f t="shared" si="6349"/>
        <v>0</v>
      </c>
      <c r="X1883" s="25">
        <f t="shared" si="6350"/>
        <v>0</v>
      </c>
      <c r="Y1883" s="25">
        <f t="shared" si="6351"/>
        <v>0</v>
      </c>
      <c r="Z1883" s="25">
        <f t="shared" si="6352"/>
        <v>0</v>
      </c>
      <c r="AA1883" s="25">
        <f t="shared" si="6353"/>
        <v>0</v>
      </c>
      <c r="AB1883" s="25">
        <f t="shared" si="6354"/>
        <v>0</v>
      </c>
      <c r="AC1883" s="25">
        <f t="shared" si="6355"/>
        <v>0</v>
      </c>
      <c r="AD1883" s="25">
        <f t="shared" si="6356"/>
        <v>0</v>
      </c>
      <c r="AE1883" s="25">
        <f t="shared" si="6357"/>
        <v>0</v>
      </c>
      <c r="AF1883" s="26">
        <f t="shared" si="6358"/>
        <v>124.2</v>
      </c>
      <c r="AG1883" s="26">
        <f t="shared" si="6359"/>
        <v>0</v>
      </c>
      <c r="AH1883" s="26">
        <f t="shared" si="6360"/>
        <v>0</v>
      </c>
      <c r="AI1883" s="26">
        <f t="shared" si="6361"/>
        <v>0</v>
      </c>
      <c r="AJ1883" s="26">
        <f t="shared" si="6362"/>
        <v>0</v>
      </c>
      <c r="AK1883" s="26">
        <f t="shared" si="6363"/>
        <v>0</v>
      </c>
      <c r="AL1883" s="26">
        <f t="shared" si="6364"/>
        <v>124.19933</v>
      </c>
      <c r="AM1883" s="26">
        <f t="shared" si="6365"/>
        <v>0</v>
      </c>
      <c r="AN1883" s="26">
        <f t="shared" si="6366"/>
        <v>0</v>
      </c>
      <c r="AO1883" s="27">
        <f t="shared" si="6367"/>
        <v>100.91333</v>
      </c>
      <c r="AP1883" s="27">
        <f t="shared" si="6368"/>
        <v>124.2</v>
      </c>
      <c r="AQ1883" s="27">
        <f t="shared" si="6369"/>
        <v>0</v>
      </c>
      <c r="AR1883" s="27">
        <f t="shared" si="6370"/>
        <v>0</v>
      </c>
      <c r="AS1883" s="27">
        <f t="shared" si="6371"/>
        <v>0</v>
      </c>
      <c r="AT1883" s="27">
        <f t="shared" si="6372"/>
        <v>0</v>
      </c>
      <c r="AU1883" s="27">
        <f t="shared" si="6153"/>
        <v>124.2</v>
      </c>
      <c r="AV1883" s="27">
        <f t="shared" si="6154"/>
        <v>0</v>
      </c>
      <c r="AW1883" s="27">
        <f t="shared" si="6155"/>
        <v>124.19999999999999</v>
      </c>
      <c r="AX1883" s="27">
        <f t="shared" si="6156"/>
        <v>102.6</v>
      </c>
      <c r="AY1883" s="27">
        <f t="shared" si="6157"/>
        <v>102.6</v>
      </c>
      <c r="AZ1883" s="27">
        <f t="shared" si="6373"/>
        <v>0</v>
      </c>
      <c r="BA1883" s="28">
        <f t="shared" si="6158"/>
        <v>99.999460547504029</v>
      </c>
      <c r="BB1883" s="20"/>
    </row>
    <row r="1884" spans="2:54" s="30" customFormat="1" ht="31.2" x14ac:dyDescent="0.3">
      <c r="B1884" s="31" t="s">
        <v>578</v>
      </c>
      <c r="C1884" s="31" t="s">
        <v>118</v>
      </c>
      <c r="D1884" s="31" t="s">
        <v>94</v>
      </c>
      <c r="E1884" s="29" t="str">
        <f t="shared" si="6149"/>
        <v>0603</v>
      </c>
      <c r="F1884" s="31"/>
      <c r="G1884" s="29"/>
      <c r="H1884" s="32" t="s">
        <v>230</v>
      </c>
      <c r="I1884" s="33">
        <f t="shared" si="6338"/>
        <v>102.6</v>
      </c>
      <c r="J1884" s="33">
        <f t="shared" si="6339"/>
        <v>102.6</v>
      </c>
      <c r="K1884" s="33">
        <f t="shared" si="6340"/>
        <v>102.6</v>
      </c>
      <c r="L1884" s="33">
        <f t="shared" si="6341"/>
        <v>0</v>
      </c>
      <c r="M1884" s="33">
        <f t="shared" si="6342"/>
        <v>0</v>
      </c>
      <c r="N1884" s="33">
        <f t="shared" si="6343"/>
        <v>0</v>
      </c>
      <c r="O1884" s="33">
        <f t="shared" si="6344"/>
        <v>0</v>
      </c>
      <c r="P1884" s="33">
        <f t="shared" si="6345"/>
        <v>21.6</v>
      </c>
      <c r="Q1884" s="33">
        <f t="shared" si="6346"/>
        <v>0</v>
      </c>
      <c r="R1884" s="33">
        <f t="shared" si="6347"/>
        <v>0</v>
      </c>
      <c r="S1884" s="33">
        <f t="shared" si="6348"/>
        <v>0</v>
      </c>
      <c r="T1884" s="33">
        <f t="shared" si="6148"/>
        <v>124.19999999999999</v>
      </c>
      <c r="U1884" s="33">
        <f t="shared" si="6142"/>
        <v>102.6</v>
      </c>
      <c r="V1884" s="33">
        <f t="shared" si="6143"/>
        <v>102.6</v>
      </c>
      <c r="W1884" s="33">
        <f t="shared" si="6349"/>
        <v>0</v>
      </c>
      <c r="X1884" s="33">
        <f t="shared" si="6350"/>
        <v>0</v>
      </c>
      <c r="Y1884" s="33">
        <f t="shared" si="6351"/>
        <v>0</v>
      </c>
      <c r="Z1884" s="33">
        <f t="shared" si="6352"/>
        <v>0</v>
      </c>
      <c r="AA1884" s="33">
        <f t="shared" si="6353"/>
        <v>0</v>
      </c>
      <c r="AB1884" s="33">
        <f t="shared" si="6354"/>
        <v>0</v>
      </c>
      <c r="AC1884" s="33">
        <f t="shared" si="6355"/>
        <v>0</v>
      </c>
      <c r="AD1884" s="33">
        <f t="shared" si="6356"/>
        <v>0</v>
      </c>
      <c r="AE1884" s="33">
        <f t="shared" si="6357"/>
        <v>0</v>
      </c>
      <c r="AF1884" s="34">
        <f t="shared" si="6358"/>
        <v>124.2</v>
      </c>
      <c r="AG1884" s="34">
        <f t="shared" si="6359"/>
        <v>0</v>
      </c>
      <c r="AH1884" s="34">
        <f t="shared" si="6360"/>
        <v>0</v>
      </c>
      <c r="AI1884" s="34">
        <f t="shared" si="6361"/>
        <v>0</v>
      </c>
      <c r="AJ1884" s="34">
        <f t="shared" si="6362"/>
        <v>0</v>
      </c>
      <c r="AK1884" s="34">
        <f t="shared" si="6363"/>
        <v>0</v>
      </c>
      <c r="AL1884" s="34">
        <f t="shared" si="6364"/>
        <v>124.19933</v>
      </c>
      <c r="AM1884" s="34">
        <f t="shared" si="6365"/>
        <v>0</v>
      </c>
      <c r="AN1884" s="34">
        <f t="shared" si="6366"/>
        <v>0</v>
      </c>
      <c r="AO1884" s="35">
        <f t="shared" si="6367"/>
        <v>100.91333</v>
      </c>
      <c r="AP1884" s="36">
        <f t="shared" si="6368"/>
        <v>124.2</v>
      </c>
      <c r="AQ1884" s="36">
        <f t="shared" si="6369"/>
        <v>0</v>
      </c>
      <c r="AR1884" s="36">
        <f t="shared" si="6370"/>
        <v>0</v>
      </c>
      <c r="AS1884" s="36">
        <f t="shared" si="6371"/>
        <v>0</v>
      </c>
      <c r="AT1884" s="36">
        <f t="shared" si="6372"/>
        <v>0</v>
      </c>
      <c r="AU1884" s="36">
        <f t="shared" si="6153"/>
        <v>124.2</v>
      </c>
      <c r="AV1884" s="36">
        <f t="shared" si="6154"/>
        <v>0</v>
      </c>
      <c r="AW1884" s="36">
        <f t="shared" si="6155"/>
        <v>124.19999999999999</v>
      </c>
      <c r="AX1884" s="36">
        <f t="shared" si="6156"/>
        <v>102.6</v>
      </c>
      <c r="AY1884" s="36">
        <f t="shared" si="6157"/>
        <v>102.6</v>
      </c>
      <c r="AZ1884" s="36">
        <f t="shared" si="6373"/>
        <v>0</v>
      </c>
      <c r="BA1884" s="37">
        <f t="shared" si="6158"/>
        <v>99.999460547504029</v>
      </c>
      <c r="BB1884" s="20"/>
    </row>
    <row r="1885" spans="2:54" ht="31.2" x14ac:dyDescent="0.3">
      <c r="B1885" s="38" t="s">
        <v>578</v>
      </c>
      <c r="C1885" s="38" t="s">
        <v>118</v>
      </c>
      <c r="D1885" s="38" t="s">
        <v>94</v>
      </c>
      <c r="E1885" s="39" t="str">
        <f t="shared" si="6149"/>
        <v>0603</v>
      </c>
      <c r="F1885" s="38" t="s">
        <v>177</v>
      </c>
      <c r="G1885" s="39"/>
      <c r="H1885" s="40" t="s">
        <v>178</v>
      </c>
      <c r="I1885" s="18">
        <f t="shared" si="6338"/>
        <v>102.6</v>
      </c>
      <c r="J1885" s="18">
        <f t="shared" si="6339"/>
        <v>102.6</v>
      </c>
      <c r="K1885" s="18">
        <f t="shared" si="6340"/>
        <v>102.6</v>
      </c>
      <c r="L1885" s="18">
        <f t="shared" si="6341"/>
        <v>0</v>
      </c>
      <c r="M1885" s="18">
        <f t="shared" si="6342"/>
        <v>0</v>
      </c>
      <c r="N1885" s="18">
        <f t="shared" si="6343"/>
        <v>0</v>
      </c>
      <c r="O1885" s="18">
        <f t="shared" si="6344"/>
        <v>0</v>
      </c>
      <c r="P1885" s="18">
        <f t="shared" si="6345"/>
        <v>21.6</v>
      </c>
      <c r="Q1885" s="18">
        <f t="shared" si="6346"/>
        <v>0</v>
      </c>
      <c r="R1885" s="18">
        <f t="shared" si="6347"/>
        <v>0</v>
      </c>
      <c r="S1885" s="18">
        <f t="shared" si="6348"/>
        <v>0</v>
      </c>
      <c r="T1885" s="18">
        <f t="shared" si="6148"/>
        <v>124.19999999999999</v>
      </c>
      <c r="U1885" s="18">
        <f t="shared" si="6142"/>
        <v>102.6</v>
      </c>
      <c r="V1885" s="18">
        <f t="shared" si="6143"/>
        <v>102.6</v>
      </c>
      <c r="W1885" s="18">
        <f t="shared" si="6349"/>
        <v>0</v>
      </c>
      <c r="X1885" s="18">
        <f t="shared" si="6350"/>
        <v>0</v>
      </c>
      <c r="Y1885" s="18">
        <f t="shared" si="6351"/>
        <v>0</v>
      </c>
      <c r="Z1885" s="18">
        <f t="shared" si="6352"/>
        <v>0</v>
      </c>
      <c r="AA1885" s="18">
        <f t="shared" si="6353"/>
        <v>0</v>
      </c>
      <c r="AB1885" s="18">
        <f t="shared" si="6354"/>
        <v>0</v>
      </c>
      <c r="AC1885" s="18">
        <f t="shared" si="6355"/>
        <v>0</v>
      </c>
      <c r="AD1885" s="18">
        <f t="shared" si="6356"/>
        <v>0</v>
      </c>
      <c r="AE1885" s="18">
        <f t="shared" si="6357"/>
        <v>0</v>
      </c>
      <c r="AF1885" s="41">
        <f t="shared" si="6358"/>
        <v>124.2</v>
      </c>
      <c r="AG1885" s="41">
        <f t="shared" si="6359"/>
        <v>0</v>
      </c>
      <c r="AH1885" s="41">
        <f t="shared" si="6360"/>
        <v>0</v>
      </c>
      <c r="AI1885" s="41">
        <f t="shared" si="6361"/>
        <v>0</v>
      </c>
      <c r="AJ1885" s="41">
        <f t="shared" si="6362"/>
        <v>0</v>
      </c>
      <c r="AK1885" s="41">
        <f t="shared" si="6363"/>
        <v>0</v>
      </c>
      <c r="AL1885" s="41">
        <f t="shared" si="6364"/>
        <v>124.19933</v>
      </c>
      <c r="AM1885" s="41">
        <f t="shared" si="6365"/>
        <v>0</v>
      </c>
      <c r="AN1885" s="41">
        <f t="shared" si="6366"/>
        <v>0</v>
      </c>
      <c r="AO1885" s="42">
        <f t="shared" si="6367"/>
        <v>100.91333</v>
      </c>
      <c r="AP1885" s="42">
        <f t="shared" si="6368"/>
        <v>124.2</v>
      </c>
      <c r="AQ1885" s="42">
        <f t="shared" si="6369"/>
        <v>0</v>
      </c>
      <c r="AR1885" s="42">
        <f t="shared" si="6370"/>
        <v>0</v>
      </c>
      <c r="AS1885" s="42">
        <f t="shared" si="6371"/>
        <v>0</v>
      </c>
      <c r="AT1885" s="42">
        <f t="shared" si="6372"/>
        <v>0</v>
      </c>
      <c r="AU1885" s="42">
        <f t="shared" si="6153"/>
        <v>124.2</v>
      </c>
      <c r="AV1885" s="42">
        <f t="shared" si="6154"/>
        <v>0</v>
      </c>
      <c r="AW1885" s="42">
        <f t="shared" si="6155"/>
        <v>124.19999999999999</v>
      </c>
      <c r="AX1885" s="42">
        <f t="shared" si="6156"/>
        <v>102.6</v>
      </c>
      <c r="AY1885" s="42">
        <f t="shared" si="6157"/>
        <v>102.6</v>
      </c>
      <c r="AZ1885" s="42">
        <f t="shared" si="6373"/>
        <v>0</v>
      </c>
      <c r="BA1885" s="43">
        <f t="shared" si="6158"/>
        <v>99.999460547504029</v>
      </c>
      <c r="BB1885" s="20"/>
    </row>
    <row r="1886" spans="2:54" x14ac:dyDescent="0.3">
      <c r="B1886" s="38" t="s">
        <v>578</v>
      </c>
      <c r="C1886" s="38" t="s">
        <v>118</v>
      </c>
      <c r="D1886" s="38" t="s">
        <v>94</v>
      </c>
      <c r="E1886" s="39" t="str">
        <f t="shared" si="6149"/>
        <v>0603</v>
      </c>
      <c r="F1886" s="38" t="s">
        <v>179</v>
      </c>
      <c r="G1886" s="39"/>
      <c r="H1886" s="40" t="s">
        <v>49</v>
      </c>
      <c r="I1886" s="18">
        <f t="shared" si="6338"/>
        <v>102.6</v>
      </c>
      <c r="J1886" s="18">
        <f t="shared" si="6339"/>
        <v>102.6</v>
      </c>
      <c r="K1886" s="18">
        <f t="shared" si="6340"/>
        <v>102.6</v>
      </c>
      <c r="L1886" s="18">
        <f t="shared" si="6341"/>
        <v>0</v>
      </c>
      <c r="M1886" s="18">
        <f t="shared" si="6342"/>
        <v>0</v>
      </c>
      <c r="N1886" s="18">
        <f t="shared" si="6343"/>
        <v>0</v>
      </c>
      <c r="O1886" s="18">
        <f t="shared" si="6344"/>
        <v>0</v>
      </c>
      <c r="P1886" s="18">
        <f t="shared" si="6345"/>
        <v>21.6</v>
      </c>
      <c r="Q1886" s="18">
        <f t="shared" si="6346"/>
        <v>0</v>
      </c>
      <c r="R1886" s="18">
        <f t="shared" si="6347"/>
        <v>0</v>
      </c>
      <c r="S1886" s="18">
        <f t="shared" si="6348"/>
        <v>0</v>
      </c>
      <c r="T1886" s="18">
        <f t="shared" si="6148"/>
        <v>124.19999999999999</v>
      </c>
      <c r="U1886" s="18">
        <f t="shared" si="6142"/>
        <v>102.6</v>
      </c>
      <c r="V1886" s="18">
        <f t="shared" si="6143"/>
        <v>102.6</v>
      </c>
      <c r="W1886" s="18">
        <f t="shared" si="6349"/>
        <v>0</v>
      </c>
      <c r="X1886" s="18">
        <f t="shared" si="6350"/>
        <v>0</v>
      </c>
      <c r="Y1886" s="18">
        <f t="shared" si="6351"/>
        <v>0</v>
      </c>
      <c r="Z1886" s="18">
        <f t="shared" si="6352"/>
        <v>0</v>
      </c>
      <c r="AA1886" s="18">
        <f t="shared" si="6353"/>
        <v>0</v>
      </c>
      <c r="AB1886" s="18">
        <f t="shared" si="6354"/>
        <v>0</v>
      </c>
      <c r="AC1886" s="18">
        <f t="shared" si="6355"/>
        <v>0</v>
      </c>
      <c r="AD1886" s="18">
        <f t="shared" si="6356"/>
        <v>0</v>
      </c>
      <c r="AE1886" s="18">
        <f t="shared" si="6357"/>
        <v>0</v>
      </c>
      <c r="AF1886" s="41">
        <f t="shared" si="6358"/>
        <v>124.2</v>
      </c>
      <c r="AG1886" s="41">
        <f t="shared" si="6359"/>
        <v>0</v>
      </c>
      <c r="AH1886" s="41">
        <f t="shared" si="6360"/>
        <v>0</v>
      </c>
      <c r="AI1886" s="41">
        <f t="shared" si="6361"/>
        <v>0</v>
      </c>
      <c r="AJ1886" s="41">
        <f t="shared" si="6362"/>
        <v>0</v>
      </c>
      <c r="AK1886" s="41">
        <f t="shared" si="6363"/>
        <v>0</v>
      </c>
      <c r="AL1886" s="41">
        <f t="shared" si="6364"/>
        <v>124.19933</v>
      </c>
      <c r="AM1886" s="41">
        <f t="shared" si="6365"/>
        <v>0</v>
      </c>
      <c r="AN1886" s="41">
        <f t="shared" si="6366"/>
        <v>0</v>
      </c>
      <c r="AO1886" s="14">
        <f t="shared" si="6367"/>
        <v>100.91333</v>
      </c>
      <c r="AP1886" s="42">
        <f t="shared" si="6368"/>
        <v>124.2</v>
      </c>
      <c r="AQ1886" s="42">
        <f t="shared" si="6369"/>
        <v>0</v>
      </c>
      <c r="AR1886" s="42">
        <f t="shared" si="6370"/>
        <v>0</v>
      </c>
      <c r="AS1886" s="42">
        <f t="shared" si="6371"/>
        <v>0</v>
      </c>
      <c r="AT1886" s="42">
        <f t="shared" si="6372"/>
        <v>0</v>
      </c>
      <c r="AU1886" s="42">
        <f t="shared" si="6153"/>
        <v>124.2</v>
      </c>
      <c r="AV1886" s="42">
        <f t="shared" si="6154"/>
        <v>0</v>
      </c>
      <c r="AW1886" s="42">
        <f t="shared" si="6155"/>
        <v>124.19999999999999</v>
      </c>
      <c r="AX1886" s="42">
        <f t="shared" si="6156"/>
        <v>102.6</v>
      </c>
      <c r="AY1886" s="42">
        <f t="shared" si="6157"/>
        <v>102.6</v>
      </c>
      <c r="AZ1886" s="42">
        <f t="shared" si="6373"/>
        <v>0</v>
      </c>
      <c r="BA1886" s="43">
        <f t="shared" si="6158"/>
        <v>99.999460547504029</v>
      </c>
      <c r="BB1886" s="20"/>
    </row>
    <row r="1887" spans="2:54" ht="46.8" x14ac:dyDescent="0.3">
      <c r="B1887" s="38" t="s">
        <v>578</v>
      </c>
      <c r="C1887" s="38" t="s">
        <v>118</v>
      </c>
      <c r="D1887" s="38" t="s">
        <v>94</v>
      </c>
      <c r="E1887" s="39" t="str">
        <f t="shared" si="6149"/>
        <v>0603</v>
      </c>
      <c r="F1887" s="38" t="s">
        <v>215</v>
      </c>
      <c r="G1887" s="39"/>
      <c r="H1887" s="40" t="s">
        <v>216</v>
      </c>
      <c r="I1887" s="18">
        <f t="shared" si="6338"/>
        <v>102.6</v>
      </c>
      <c r="J1887" s="18">
        <f t="shared" si="6339"/>
        <v>102.6</v>
      </c>
      <c r="K1887" s="18">
        <f t="shared" si="6340"/>
        <v>102.6</v>
      </c>
      <c r="L1887" s="18">
        <f t="shared" si="6341"/>
        <v>0</v>
      </c>
      <c r="M1887" s="18">
        <f t="shared" si="6342"/>
        <v>0</v>
      </c>
      <c r="N1887" s="18">
        <f t="shared" si="6343"/>
        <v>0</v>
      </c>
      <c r="O1887" s="18">
        <f t="shared" si="6344"/>
        <v>0</v>
      </c>
      <c r="P1887" s="18">
        <f t="shared" si="6345"/>
        <v>21.6</v>
      </c>
      <c r="Q1887" s="18">
        <f t="shared" si="6346"/>
        <v>0</v>
      </c>
      <c r="R1887" s="18">
        <f t="shared" si="6347"/>
        <v>0</v>
      </c>
      <c r="S1887" s="18">
        <f t="shared" si="6348"/>
        <v>0</v>
      </c>
      <c r="T1887" s="18">
        <f t="shared" si="6148"/>
        <v>124.19999999999999</v>
      </c>
      <c r="U1887" s="18">
        <f t="shared" si="6142"/>
        <v>102.6</v>
      </c>
      <c r="V1887" s="18">
        <f t="shared" si="6143"/>
        <v>102.6</v>
      </c>
      <c r="W1887" s="18">
        <f t="shared" si="6349"/>
        <v>0</v>
      </c>
      <c r="X1887" s="18">
        <f t="shared" si="6350"/>
        <v>0</v>
      </c>
      <c r="Y1887" s="18">
        <f t="shared" si="6351"/>
        <v>0</v>
      </c>
      <c r="Z1887" s="18">
        <f t="shared" si="6352"/>
        <v>0</v>
      </c>
      <c r="AA1887" s="18">
        <f t="shared" si="6353"/>
        <v>0</v>
      </c>
      <c r="AB1887" s="18">
        <f t="shared" si="6354"/>
        <v>0</v>
      </c>
      <c r="AC1887" s="18">
        <f t="shared" si="6355"/>
        <v>0</v>
      </c>
      <c r="AD1887" s="18">
        <f t="shared" si="6356"/>
        <v>0</v>
      </c>
      <c r="AE1887" s="18">
        <f t="shared" si="6357"/>
        <v>0</v>
      </c>
      <c r="AF1887" s="41">
        <f t="shared" si="6358"/>
        <v>124.2</v>
      </c>
      <c r="AG1887" s="41">
        <f t="shared" si="6359"/>
        <v>0</v>
      </c>
      <c r="AH1887" s="41">
        <f t="shared" si="6360"/>
        <v>0</v>
      </c>
      <c r="AI1887" s="41">
        <f t="shared" si="6361"/>
        <v>0</v>
      </c>
      <c r="AJ1887" s="41">
        <f t="shared" si="6362"/>
        <v>0</v>
      </c>
      <c r="AK1887" s="41">
        <f t="shared" si="6363"/>
        <v>0</v>
      </c>
      <c r="AL1887" s="41">
        <f t="shared" si="6364"/>
        <v>124.19933</v>
      </c>
      <c r="AM1887" s="41">
        <f t="shared" si="6365"/>
        <v>0</v>
      </c>
      <c r="AN1887" s="41">
        <f t="shared" si="6366"/>
        <v>0</v>
      </c>
      <c r="AO1887" s="42">
        <f t="shared" si="6367"/>
        <v>100.91333</v>
      </c>
      <c r="AP1887" s="42">
        <f t="shared" si="6368"/>
        <v>124.2</v>
      </c>
      <c r="AQ1887" s="42">
        <f t="shared" si="6369"/>
        <v>0</v>
      </c>
      <c r="AR1887" s="42">
        <f t="shared" si="6370"/>
        <v>0</v>
      </c>
      <c r="AS1887" s="42">
        <f t="shared" si="6371"/>
        <v>0</v>
      </c>
      <c r="AT1887" s="42">
        <f t="shared" si="6372"/>
        <v>0</v>
      </c>
      <c r="AU1887" s="42">
        <f t="shared" si="6153"/>
        <v>124.2</v>
      </c>
      <c r="AV1887" s="42">
        <f t="shared" si="6154"/>
        <v>0</v>
      </c>
      <c r="AW1887" s="42">
        <f t="shared" si="6155"/>
        <v>124.19999999999999</v>
      </c>
      <c r="AX1887" s="42">
        <f t="shared" si="6156"/>
        <v>102.6</v>
      </c>
      <c r="AY1887" s="42">
        <f t="shared" si="6157"/>
        <v>102.6</v>
      </c>
      <c r="AZ1887" s="42">
        <f t="shared" si="6373"/>
        <v>0</v>
      </c>
      <c r="BA1887" s="43">
        <f t="shared" si="6158"/>
        <v>99.999460547504029</v>
      </c>
      <c r="BB1887" s="20"/>
    </row>
    <row r="1888" spans="2:54" x14ac:dyDescent="0.3">
      <c r="B1888" s="38" t="s">
        <v>578</v>
      </c>
      <c r="C1888" s="38" t="s">
        <v>118</v>
      </c>
      <c r="D1888" s="38" t="s">
        <v>94</v>
      </c>
      <c r="E1888" s="39" t="str">
        <f t="shared" si="6149"/>
        <v>0603</v>
      </c>
      <c r="F1888" s="38" t="s">
        <v>231</v>
      </c>
      <c r="G1888" s="39"/>
      <c r="H1888" s="40" t="s">
        <v>232</v>
      </c>
      <c r="I1888" s="18">
        <f t="shared" si="6338"/>
        <v>102.6</v>
      </c>
      <c r="J1888" s="18">
        <f t="shared" si="6339"/>
        <v>102.6</v>
      </c>
      <c r="K1888" s="18">
        <f t="shared" si="6340"/>
        <v>102.6</v>
      </c>
      <c r="L1888" s="18">
        <f t="shared" si="6341"/>
        <v>0</v>
      </c>
      <c r="M1888" s="18">
        <f t="shared" si="6342"/>
        <v>0</v>
      </c>
      <c r="N1888" s="18">
        <f t="shared" si="6343"/>
        <v>0</v>
      </c>
      <c r="O1888" s="18">
        <f t="shared" si="6344"/>
        <v>0</v>
      </c>
      <c r="P1888" s="18">
        <f t="shared" si="6345"/>
        <v>21.6</v>
      </c>
      <c r="Q1888" s="18">
        <f t="shared" si="6346"/>
        <v>0</v>
      </c>
      <c r="R1888" s="18">
        <f t="shared" si="6347"/>
        <v>0</v>
      </c>
      <c r="S1888" s="18">
        <f t="shared" si="6348"/>
        <v>0</v>
      </c>
      <c r="T1888" s="18">
        <f t="shared" si="6148"/>
        <v>124.19999999999999</v>
      </c>
      <c r="U1888" s="18">
        <f t="shared" si="6142"/>
        <v>102.6</v>
      </c>
      <c r="V1888" s="18">
        <f t="shared" si="6143"/>
        <v>102.6</v>
      </c>
      <c r="W1888" s="18">
        <f t="shared" si="6349"/>
        <v>0</v>
      </c>
      <c r="X1888" s="18">
        <f t="shared" si="6350"/>
        <v>0</v>
      </c>
      <c r="Y1888" s="18">
        <f t="shared" si="6351"/>
        <v>0</v>
      </c>
      <c r="Z1888" s="18">
        <f t="shared" si="6352"/>
        <v>0</v>
      </c>
      <c r="AA1888" s="18">
        <f t="shared" si="6353"/>
        <v>0</v>
      </c>
      <c r="AB1888" s="18">
        <f t="shared" si="6354"/>
        <v>0</v>
      </c>
      <c r="AC1888" s="18">
        <f t="shared" si="6355"/>
        <v>0</v>
      </c>
      <c r="AD1888" s="18">
        <f t="shared" si="6356"/>
        <v>0</v>
      </c>
      <c r="AE1888" s="18">
        <f t="shared" si="6357"/>
        <v>0</v>
      </c>
      <c r="AF1888" s="41">
        <f t="shared" si="6358"/>
        <v>124.2</v>
      </c>
      <c r="AG1888" s="41">
        <f t="shared" si="6359"/>
        <v>0</v>
      </c>
      <c r="AH1888" s="41">
        <f t="shared" si="6360"/>
        <v>0</v>
      </c>
      <c r="AI1888" s="41">
        <f t="shared" si="6361"/>
        <v>0</v>
      </c>
      <c r="AJ1888" s="41">
        <f t="shared" si="6362"/>
        <v>0</v>
      </c>
      <c r="AK1888" s="41">
        <f t="shared" si="6363"/>
        <v>0</v>
      </c>
      <c r="AL1888" s="41">
        <f t="shared" si="6364"/>
        <v>124.19933</v>
      </c>
      <c r="AM1888" s="41">
        <f t="shared" si="6365"/>
        <v>0</v>
      </c>
      <c r="AN1888" s="41">
        <f t="shared" si="6366"/>
        <v>0</v>
      </c>
      <c r="AO1888" s="14">
        <f t="shared" si="6367"/>
        <v>100.91333</v>
      </c>
      <c r="AP1888" s="42">
        <f t="shared" si="6368"/>
        <v>124.2</v>
      </c>
      <c r="AQ1888" s="42">
        <f t="shared" si="6369"/>
        <v>0</v>
      </c>
      <c r="AR1888" s="42">
        <f t="shared" si="6370"/>
        <v>0</v>
      </c>
      <c r="AS1888" s="42">
        <f t="shared" si="6371"/>
        <v>0</v>
      </c>
      <c r="AT1888" s="42">
        <f t="shared" si="6372"/>
        <v>0</v>
      </c>
      <c r="AU1888" s="42">
        <f t="shared" si="6153"/>
        <v>124.2</v>
      </c>
      <c r="AV1888" s="42">
        <f t="shared" si="6154"/>
        <v>0</v>
      </c>
      <c r="AW1888" s="42">
        <f t="shared" si="6155"/>
        <v>124.19999999999999</v>
      </c>
      <c r="AX1888" s="42">
        <f t="shared" si="6156"/>
        <v>102.6</v>
      </c>
      <c r="AY1888" s="42">
        <f t="shared" si="6157"/>
        <v>102.6</v>
      </c>
      <c r="AZ1888" s="42">
        <f t="shared" si="6373"/>
        <v>0</v>
      </c>
      <c r="BA1888" s="43">
        <f t="shared" si="6158"/>
        <v>99.999460547504029</v>
      </c>
      <c r="BB1888" s="20"/>
    </row>
    <row r="1889" spans="2:54" ht="31.2" x14ac:dyDescent="0.3">
      <c r="B1889" s="38" t="s">
        <v>578</v>
      </c>
      <c r="C1889" s="38" t="s">
        <v>118</v>
      </c>
      <c r="D1889" s="38" t="s">
        <v>94</v>
      </c>
      <c r="E1889" s="39" t="str">
        <f t="shared" si="6149"/>
        <v>0603</v>
      </c>
      <c r="F1889" s="38" t="s">
        <v>231</v>
      </c>
      <c r="G1889" s="38" t="s">
        <v>54</v>
      </c>
      <c r="H1889" s="40" t="s">
        <v>55</v>
      </c>
      <c r="I1889" s="18">
        <v>102.6</v>
      </c>
      <c r="J1889" s="18">
        <v>102.6</v>
      </c>
      <c r="K1889" s="18">
        <v>102.6</v>
      </c>
      <c r="L1889" s="18"/>
      <c r="M1889" s="18"/>
      <c r="N1889" s="18"/>
      <c r="O1889" s="18">
        <v>0</v>
      </c>
      <c r="P1889" s="18">
        <v>21.6</v>
      </c>
      <c r="Q1889" s="18">
        <v>0</v>
      </c>
      <c r="R1889" s="18">
        <v>0</v>
      </c>
      <c r="S1889" s="18"/>
      <c r="T1889" s="18">
        <f t="shared" si="6148"/>
        <v>124.19999999999999</v>
      </c>
      <c r="U1889" s="18">
        <f t="shared" si="6142"/>
        <v>102.6</v>
      </c>
      <c r="V1889" s="18">
        <f t="shared" si="6143"/>
        <v>102.6</v>
      </c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41">
        <v>124.2</v>
      </c>
      <c r="AG1889" s="41"/>
      <c r="AH1889" s="41">
        <v>0</v>
      </c>
      <c r="AI1889" s="41">
        <v>0</v>
      </c>
      <c r="AJ1889" s="41">
        <v>0</v>
      </c>
      <c r="AK1889" s="41">
        <v>0</v>
      </c>
      <c r="AL1889" s="41">
        <v>124.19933</v>
      </c>
      <c r="AM1889" s="41">
        <v>0</v>
      </c>
      <c r="AN1889" s="41">
        <v>0</v>
      </c>
      <c r="AO1889" s="42">
        <v>100.91333</v>
      </c>
      <c r="AP1889" s="42">
        <v>124.2</v>
      </c>
      <c r="AQ1889" s="42">
        <v>0</v>
      </c>
      <c r="AR1889" s="42">
        <v>0</v>
      </c>
      <c r="AS1889" s="42">
        <v>0</v>
      </c>
      <c r="AT1889" s="42">
        <v>0</v>
      </c>
      <c r="AU1889" s="42">
        <f t="shared" si="6153"/>
        <v>124.2</v>
      </c>
      <c r="AV1889" s="42">
        <f t="shared" si="6154"/>
        <v>0</v>
      </c>
      <c r="AW1889" s="42">
        <f t="shared" si="6155"/>
        <v>124.19999999999999</v>
      </c>
      <c r="AX1889" s="42">
        <f t="shared" si="6156"/>
        <v>102.6</v>
      </c>
      <c r="AY1889" s="42">
        <f t="shared" si="6157"/>
        <v>102.6</v>
      </c>
      <c r="AZ1889" s="42"/>
      <c r="BA1889" s="43">
        <f t="shared" si="6158"/>
        <v>99.999460547504029</v>
      </c>
      <c r="BB1889" s="44"/>
    </row>
    <row r="1890" spans="2:54" s="21" customFormat="1" x14ac:dyDescent="0.3">
      <c r="B1890" s="22" t="s">
        <v>578</v>
      </c>
      <c r="C1890" s="22" t="s">
        <v>189</v>
      </c>
      <c r="D1890" s="22"/>
      <c r="E1890" s="23" t="str">
        <f t="shared" si="6149"/>
        <v>07</v>
      </c>
      <c r="F1890" s="22"/>
      <c r="G1890" s="22"/>
      <c r="H1890" s="24" t="s">
        <v>241</v>
      </c>
      <c r="I1890" s="25">
        <f t="shared" si="6338"/>
        <v>3903</v>
      </c>
      <c r="J1890" s="25">
        <f t="shared" si="6339"/>
        <v>3903</v>
      </c>
      <c r="K1890" s="25">
        <f t="shared" si="6340"/>
        <v>3903</v>
      </c>
      <c r="L1890" s="25">
        <f t="shared" si="6341"/>
        <v>0</v>
      </c>
      <c r="M1890" s="25">
        <f t="shared" si="6342"/>
        <v>0</v>
      </c>
      <c r="N1890" s="25">
        <f t="shared" si="6343"/>
        <v>0</v>
      </c>
      <c r="O1890" s="25">
        <f t="shared" si="6344"/>
        <v>0</v>
      </c>
      <c r="P1890" s="25">
        <f t="shared" si="6345"/>
        <v>0</v>
      </c>
      <c r="Q1890" s="25">
        <f t="shared" si="6346"/>
        <v>0</v>
      </c>
      <c r="R1890" s="25">
        <f t="shared" si="6347"/>
        <v>0</v>
      </c>
      <c r="S1890" s="25">
        <f t="shared" si="6348"/>
        <v>0</v>
      </c>
      <c r="T1890" s="25">
        <f t="shared" si="6148"/>
        <v>3903</v>
      </c>
      <c r="U1890" s="25">
        <f t="shared" si="6142"/>
        <v>3903</v>
      </c>
      <c r="V1890" s="25">
        <f t="shared" si="6143"/>
        <v>3903</v>
      </c>
      <c r="W1890" s="25">
        <f t="shared" si="6349"/>
        <v>0</v>
      </c>
      <c r="X1890" s="25">
        <f t="shared" si="6350"/>
        <v>0</v>
      </c>
      <c r="Y1890" s="25">
        <f t="shared" si="6351"/>
        <v>0</v>
      </c>
      <c r="Z1890" s="25">
        <f t="shared" si="6352"/>
        <v>0</v>
      </c>
      <c r="AA1890" s="25">
        <f t="shared" si="6353"/>
        <v>0</v>
      </c>
      <c r="AB1890" s="25">
        <f t="shared" si="6354"/>
        <v>0</v>
      </c>
      <c r="AC1890" s="25">
        <f t="shared" si="6355"/>
        <v>0</v>
      </c>
      <c r="AD1890" s="25">
        <f t="shared" si="6356"/>
        <v>0</v>
      </c>
      <c r="AE1890" s="25">
        <f t="shared" si="6357"/>
        <v>0</v>
      </c>
      <c r="AF1890" s="26">
        <f t="shared" si="6358"/>
        <v>3903</v>
      </c>
      <c r="AG1890" s="26">
        <f t="shared" si="6359"/>
        <v>0</v>
      </c>
      <c r="AH1890" s="26">
        <f t="shared" si="6360"/>
        <v>0</v>
      </c>
      <c r="AI1890" s="26">
        <f t="shared" si="6361"/>
        <v>0</v>
      </c>
      <c r="AJ1890" s="26">
        <f t="shared" si="6362"/>
        <v>0</v>
      </c>
      <c r="AK1890" s="26">
        <f t="shared" si="6363"/>
        <v>0</v>
      </c>
      <c r="AL1890" s="26">
        <f t="shared" si="6364"/>
        <v>3902.9517999999998</v>
      </c>
      <c r="AM1890" s="26">
        <f t="shared" si="6365"/>
        <v>0</v>
      </c>
      <c r="AN1890" s="26">
        <f t="shared" si="6366"/>
        <v>0</v>
      </c>
      <c r="AO1890" s="45">
        <f t="shared" si="6367"/>
        <v>3902.9517999999998</v>
      </c>
      <c r="AP1890" s="27">
        <f t="shared" si="6368"/>
        <v>3903</v>
      </c>
      <c r="AQ1890" s="27">
        <f t="shared" si="6369"/>
        <v>0</v>
      </c>
      <c r="AR1890" s="27">
        <f t="shared" si="6370"/>
        <v>0</v>
      </c>
      <c r="AS1890" s="27">
        <f t="shared" si="6371"/>
        <v>0</v>
      </c>
      <c r="AT1890" s="27">
        <f t="shared" si="6372"/>
        <v>0</v>
      </c>
      <c r="AU1890" s="27">
        <f t="shared" si="6153"/>
        <v>3903</v>
      </c>
      <c r="AV1890" s="27">
        <f t="shared" si="6154"/>
        <v>0</v>
      </c>
      <c r="AW1890" s="27">
        <f t="shared" si="6155"/>
        <v>3903</v>
      </c>
      <c r="AX1890" s="27">
        <f t="shared" si="6156"/>
        <v>3903</v>
      </c>
      <c r="AY1890" s="27">
        <f t="shared" si="6157"/>
        <v>3903</v>
      </c>
      <c r="AZ1890" s="27">
        <f t="shared" si="6373"/>
        <v>0</v>
      </c>
      <c r="BA1890" s="28">
        <f t="shared" si="6158"/>
        <v>99.998765052523694</v>
      </c>
      <c r="BB1890" s="20"/>
    </row>
    <row r="1891" spans="2:54" s="30" customFormat="1" x14ac:dyDescent="0.3">
      <c r="B1891" s="31" t="s">
        <v>578</v>
      </c>
      <c r="C1891" s="31" t="s">
        <v>189</v>
      </c>
      <c r="D1891" s="31" t="s">
        <v>189</v>
      </c>
      <c r="E1891" s="29" t="str">
        <f t="shared" si="6149"/>
        <v>0707</v>
      </c>
      <c r="F1891" s="31"/>
      <c r="G1891" s="31"/>
      <c r="H1891" s="32" t="s">
        <v>265</v>
      </c>
      <c r="I1891" s="33">
        <f t="shared" ref="I1891:S1891" si="6374">I1892+I1897</f>
        <v>3903</v>
      </c>
      <c r="J1891" s="33">
        <f t="shared" si="6374"/>
        <v>3903</v>
      </c>
      <c r="K1891" s="33">
        <f t="shared" si="6374"/>
        <v>3903</v>
      </c>
      <c r="L1891" s="33">
        <f t="shared" si="6374"/>
        <v>0</v>
      </c>
      <c r="M1891" s="33">
        <f t="shared" si="6374"/>
        <v>0</v>
      </c>
      <c r="N1891" s="33">
        <f t="shared" si="6374"/>
        <v>0</v>
      </c>
      <c r="O1891" s="33">
        <f t="shared" si="6374"/>
        <v>0</v>
      </c>
      <c r="P1891" s="33">
        <f t="shared" si="6374"/>
        <v>0</v>
      </c>
      <c r="Q1891" s="33">
        <f t="shared" si="6374"/>
        <v>0</v>
      </c>
      <c r="R1891" s="33">
        <f t="shared" si="6374"/>
        <v>0</v>
      </c>
      <c r="S1891" s="33">
        <f t="shared" si="6374"/>
        <v>0</v>
      </c>
      <c r="T1891" s="33">
        <f t="shared" si="6148"/>
        <v>3903</v>
      </c>
      <c r="U1891" s="33">
        <f t="shared" si="6142"/>
        <v>3903</v>
      </c>
      <c r="V1891" s="33">
        <f t="shared" si="6143"/>
        <v>3903</v>
      </c>
      <c r="W1891" s="33">
        <f t="shared" ref="W1891:AT1891" si="6375">W1892+W1897</f>
        <v>0</v>
      </c>
      <c r="X1891" s="33">
        <f t="shared" si="6375"/>
        <v>0</v>
      </c>
      <c r="Y1891" s="33">
        <f t="shared" si="6375"/>
        <v>0</v>
      </c>
      <c r="Z1891" s="33">
        <f t="shared" si="6375"/>
        <v>0</v>
      </c>
      <c r="AA1891" s="33">
        <f t="shared" si="6375"/>
        <v>0</v>
      </c>
      <c r="AB1891" s="33">
        <f t="shared" si="6375"/>
        <v>0</v>
      </c>
      <c r="AC1891" s="33">
        <f t="shared" si="6375"/>
        <v>0</v>
      </c>
      <c r="AD1891" s="33">
        <f t="shared" si="6375"/>
        <v>0</v>
      </c>
      <c r="AE1891" s="33">
        <f t="shared" si="6375"/>
        <v>0</v>
      </c>
      <c r="AF1891" s="34">
        <f t="shared" si="6375"/>
        <v>3903</v>
      </c>
      <c r="AG1891" s="34">
        <f t="shared" si="6375"/>
        <v>0</v>
      </c>
      <c r="AH1891" s="34">
        <f t="shared" si="6375"/>
        <v>0</v>
      </c>
      <c r="AI1891" s="34">
        <f t="shared" si="6375"/>
        <v>0</v>
      </c>
      <c r="AJ1891" s="34">
        <f t="shared" si="6375"/>
        <v>0</v>
      </c>
      <c r="AK1891" s="34">
        <f t="shared" si="6375"/>
        <v>0</v>
      </c>
      <c r="AL1891" s="34">
        <f t="shared" si="6375"/>
        <v>3902.9517999999998</v>
      </c>
      <c r="AM1891" s="34">
        <f t="shared" si="6375"/>
        <v>0</v>
      </c>
      <c r="AN1891" s="34">
        <f t="shared" si="6375"/>
        <v>0</v>
      </c>
      <c r="AO1891" s="36">
        <f t="shared" si="6375"/>
        <v>3902.9517999999998</v>
      </c>
      <c r="AP1891" s="36">
        <f t="shared" si="6375"/>
        <v>3903</v>
      </c>
      <c r="AQ1891" s="36">
        <f t="shared" si="6375"/>
        <v>0</v>
      </c>
      <c r="AR1891" s="36">
        <f t="shared" si="6375"/>
        <v>0</v>
      </c>
      <c r="AS1891" s="36">
        <f t="shared" si="6375"/>
        <v>0</v>
      </c>
      <c r="AT1891" s="36">
        <f t="shared" si="6375"/>
        <v>0</v>
      </c>
      <c r="AU1891" s="36">
        <f t="shared" si="6153"/>
        <v>3903</v>
      </c>
      <c r="AV1891" s="36">
        <f t="shared" si="6154"/>
        <v>0</v>
      </c>
      <c r="AW1891" s="36">
        <f t="shared" si="6155"/>
        <v>3903</v>
      </c>
      <c r="AX1891" s="36">
        <f t="shared" si="6156"/>
        <v>3903</v>
      </c>
      <c r="AY1891" s="36">
        <f t="shared" si="6157"/>
        <v>3903</v>
      </c>
      <c r="AZ1891" s="36">
        <f>AZ1892+AZ1897</f>
        <v>0</v>
      </c>
      <c r="BA1891" s="37">
        <f t="shared" si="6158"/>
        <v>99.998765052523694</v>
      </c>
      <c r="BB1891" s="20"/>
    </row>
    <row r="1892" spans="2:54" ht="31.2" x14ac:dyDescent="0.3">
      <c r="B1892" s="38" t="s">
        <v>578</v>
      </c>
      <c r="C1892" s="38" t="s">
        <v>189</v>
      </c>
      <c r="D1892" s="38" t="s">
        <v>189</v>
      </c>
      <c r="E1892" s="39" t="str">
        <f t="shared" si="6149"/>
        <v>0707</v>
      </c>
      <c r="F1892" s="38" t="s">
        <v>106</v>
      </c>
      <c r="G1892" s="39"/>
      <c r="H1892" s="40" t="s">
        <v>107</v>
      </c>
      <c r="I1892" s="18">
        <f t="shared" ref="I1892:I1919" si="6376">I1893</f>
        <v>3353</v>
      </c>
      <c r="J1892" s="18">
        <f t="shared" ref="J1892:J1919" si="6377">J1893</f>
        <v>3353</v>
      </c>
      <c r="K1892" s="18">
        <f t="shared" ref="K1892:K1919" si="6378">K1893</f>
        <v>3353</v>
      </c>
      <c r="L1892" s="18">
        <f t="shared" ref="L1892:L1919" si="6379">L1893</f>
        <v>0</v>
      </c>
      <c r="M1892" s="18">
        <f t="shared" ref="M1892:M1919" si="6380">M1893</f>
        <v>0</v>
      </c>
      <c r="N1892" s="18">
        <f t="shared" ref="N1892:N1919" si="6381">N1893</f>
        <v>0</v>
      </c>
      <c r="O1892" s="18">
        <f t="shared" ref="O1892:O1902" si="6382">O1893</f>
        <v>0</v>
      </c>
      <c r="P1892" s="18">
        <f t="shared" ref="P1892:P1902" si="6383">P1893</f>
        <v>0</v>
      </c>
      <c r="Q1892" s="18">
        <f t="shared" ref="Q1892:Q1902" si="6384">Q1893</f>
        <v>0</v>
      </c>
      <c r="R1892" s="18">
        <f t="shared" ref="R1892:R1902" si="6385">R1893</f>
        <v>0</v>
      </c>
      <c r="S1892" s="18">
        <f t="shared" ref="S1892:S1902" si="6386">S1893</f>
        <v>0</v>
      </c>
      <c r="T1892" s="18">
        <f t="shared" si="6148"/>
        <v>3353</v>
      </c>
      <c r="U1892" s="18">
        <f t="shared" si="6142"/>
        <v>3353</v>
      </c>
      <c r="V1892" s="18">
        <f t="shared" si="6143"/>
        <v>3353</v>
      </c>
      <c r="W1892" s="18">
        <f t="shared" ref="W1892:W1902" si="6387">W1893</f>
        <v>0</v>
      </c>
      <c r="X1892" s="18">
        <f t="shared" ref="X1892:X1902" si="6388">X1893</f>
        <v>0</v>
      </c>
      <c r="Y1892" s="18">
        <f t="shared" ref="Y1892:Y1902" si="6389">Y1893</f>
        <v>0</v>
      </c>
      <c r="Z1892" s="18">
        <f t="shared" ref="Z1892:Z1902" si="6390">Z1893</f>
        <v>0</v>
      </c>
      <c r="AA1892" s="18">
        <f t="shared" ref="AA1892:AA1902" si="6391">AA1893</f>
        <v>0</v>
      </c>
      <c r="AB1892" s="18">
        <f t="shared" ref="AB1892:AB1902" si="6392">AB1893</f>
        <v>0</v>
      </c>
      <c r="AC1892" s="18">
        <f t="shared" ref="AC1892:AC1902" si="6393">AC1893</f>
        <v>0</v>
      </c>
      <c r="AD1892" s="18">
        <f t="shared" ref="AD1892:AD1902" si="6394">AD1893</f>
        <v>0</v>
      </c>
      <c r="AE1892" s="18">
        <f t="shared" ref="AE1892:AE1902" si="6395">AE1893</f>
        <v>0</v>
      </c>
      <c r="AF1892" s="41">
        <f t="shared" ref="AF1892:AF1902" si="6396">AF1893</f>
        <v>3353</v>
      </c>
      <c r="AG1892" s="41">
        <f t="shared" ref="AG1892:AG1902" si="6397">AG1893</f>
        <v>0</v>
      </c>
      <c r="AH1892" s="41">
        <f t="shared" ref="AH1892:AH1902" si="6398">AH1893</f>
        <v>0</v>
      </c>
      <c r="AI1892" s="41">
        <f t="shared" ref="AI1892:AI1902" si="6399">AI1893</f>
        <v>0</v>
      </c>
      <c r="AJ1892" s="41">
        <f t="shared" ref="AJ1892:AJ1902" si="6400">AJ1893</f>
        <v>0</v>
      </c>
      <c r="AK1892" s="41">
        <f t="shared" ref="AK1892:AK1902" si="6401">AK1893</f>
        <v>0</v>
      </c>
      <c r="AL1892" s="41">
        <f t="shared" ref="AL1892:AL1902" si="6402">AL1893</f>
        <v>3352.9517999999998</v>
      </c>
      <c r="AM1892" s="41">
        <f t="shared" ref="AM1892:AM1902" si="6403">AM1893</f>
        <v>0</v>
      </c>
      <c r="AN1892" s="41">
        <f t="shared" ref="AN1892:AN1902" si="6404">AN1893</f>
        <v>0</v>
      </c>
      <c r="AO1892" s="14">
        <f t="shared" ref="AO1892:AO1902" si="6405">AO1893</f>
        <v>3352.9517999999998</v>
      </c>
      <c r="AP1892" s="42">
        <f t="shared" ref="AP1892:AP1902" si="6406">AP1893</f>
        <v>3353</v>
      </c>
      <c r="AQ1892" s="42">
        <f t="shared" ref="AQ1892:AQ1902" si="6407">AQ1893</f>
        <v>0</v>
      </c>
      <c r="AR1892" s="42">
        <f t="shared" ref="AR1892:AR1902" si="6408">AR1893</f>
        <v>0</v>
      </c>
      <c r="AS1892" s="42">
        <f t="shared" ref="AS1892:AS1902" si="6409">AS1893</f>
        <v>0</v>
      </c>
      <c r="AT1892" s="42">
        <f t="shared" ref="AT1892:AT1902" si="6410">AT1893</f>
        <v>0</v>
      </c>
      <c r="AU1892" s="42">
        <f t="shared" si="6153"/>
        <v>3353</v>
      </c>
      <c r="AV1892" s="42">
        <f t="shared" si="6154"/>
        <v>0</v>
      </c>
      <c r="AW1892" s="42">
        <f t="shared" si="6155"/>
        <v>3353</v>
      </c>
      <c r="AX1892" s="42">
        <f t="shared" si="6156"/>
        <v>3353</v>
      </c>
      <c r="AY1892" s="42">
        <f t="shared" si="6157"/>
        <v>3353</v>
      </c>
      <c r="AZ1892" s="42">
        <f t="shared" ref="AZ1892:AZ1902" si="6411">AZ1893</f>
        <v>0</v>
      </c>
      <c r="BA1892" s="43">
        <f t="shared" si="6158"/>
        <v>99.998562481359983</v>
      </c>
      <c r="BB1892" s="20"/>
    </row>
    <row r="1893" spans="2:54" x14ac:dyDescent="0.3">
      <c r="B1893" s="38" t="s">
        <v>578</v>
      </c>
      <c r="C1893" s="38" t="s">
        <v>189</v>
      </c>
      <c r="D1893" s="38" t="s">
        <v>189</v>
      </c>
      <c r="E1893" s="39" t="str">
        <f t="shared" si="6149"/>
        <v>0707</v>
      </c>
      <c r="F1893" s="38" t="s">
        <v>164</v>
      </c>
      <c r="G1893" s="39"/>
      <c r="H1893" s="40" t="s">
        <v>49</v>
      </c>
      <c r="I1893" s="18">
        <f t="shared" si="6376"/>
        <v>3353</v>
      </c>
      <c r="J1893" s="18">
        <f t="shared" si="6377"/>
        <v>3353</v>
      </c>
      <c r="K1893" s="18">
        <f t="shared" si="6378"/>
        <v>3353</v>
      </c>
      <c r="L1893" s="18">
        <f t="shared" si="6379"/>
        <v>0</v>
      </c>
      <c r="M1893" s="18">
        <f t="shared" si="6380"/>
        <v>0</v>
      </c>
      <c r="N1893" s="18">
        <f t="shared" si="6381"/>
        <v>0</v>
      </c>
      <c r="O1893" s="18">
        <f t="shared" si="6382"/>
        <v>0</v>
      </c>
      <c r="P1893" s="18">
        <f t="shared" si="6383"/>
        <v>0</v>
      </c>
      <c r="Q1893" s="18">
        <f t="shared" si="6384"/>
        <v>0</v>
      </c>
      <c r="R1893" s="18">
        <f t="shared" si="6385"/>
        <v>0</v>
      </c>
      <c r="S1893" s="18">
        <f t="shared" si="6386"/>
        <v>0</v>
      </c>
      <c r="T1893" s="18">
        <f t="shared" si="6148"/>
        <v>3353</v>
      </c>
      <c r="U1893" s="18">
        <f t="shared" ref="U1893:U1956" si="6412">J1893+M1893</f>
        <v>3353</v>
      </c>
      <c r="V1893" s="18">
        <f t="shared" ref="V1893:V1956" si="6413">K1893+N1893</f>
        <v>3353</v>
      </c>
      <c r="W1893" s="18">
        <f t="shared" si="6387"/>
        <v>0</v>
      </c>
      <c r="X1893" s="18">
        <f t="shared" si="6388"/>
        <v>0</v>
      </c>
      <c r="Y1893" s="18">
        <f t="shared" si="6389"/>
        <v>0</v>
      </c>
      <c r="Z1893" s="18">
        <f t="shared" si="6390"/>
        <v>0</v>
      </c>
      <c r="AA1893" s="18">
        <f t="shared" si="6391"/>
        <v>0</v>
      </c>
      <c r="AB1893" s="18">
        <f t="shared" si="6392"/>
        <v>0</v>
      </c>
      <c r="AC1893" s="18">
        <f t="shared" si="6393"/>
        <v>0</v>
      </c>
      <c r="AD1893" s="18">
        <f t="shared" si="6394"/>
        <v>0</v>
      </c>
      <c r="AE1893" s="18">
        <f t="shared" si="6395"/>
        <v>0</v>
      </c>
      <c r="AF1893" s="41">
        <f t="shared" si="6396"/>
        <v>3353</v>
      </c>
      <c r="AG1893" s="41">
        <f t="shared" si="6397"/>
        <v>0</v>
      </c>
      <c r="AH1893" s="41">
        <f t="shared" si="6398"/>
        <v>0</v>
      </c>
      <c r="AI1893" s="41">
        <f t="shared" si="6399"/>
        <v>0</v>
      </c>
      <c r="AJ1893" s="41">
        <f t="shared" si="6400"/>
        <v>0</v>
      </c>
      <c r="AK1893" s="41">
        <f t="shared" si="6401"/>
        <v>0</v>
      </c>
      <c r="AL1893" s="41">
        <f t="shared" si="6402"/>
        <v>3352.9517999999998</v>
      </c>
      <c r="AM1893" s="41">
        <f t="shared" si="6403"/>
        <v>0</v>
      </c>
      <c r="AN1893" s="41">
        <f t="shared" si="6404"/>
        <v>0</v>
      </c>
      <c r="AO1893" s="42">
        <f t="shared" si="6405"/>
        <v>3352.9517999999998</v>
      </c>
      <c r="AP1893" s="42">
        <f t="shared" si="6406"/>
        <v>3353</v>
      </c>
      <c r="AQ1893" s="42">
        <f t="shared" si="6407"/>
        <v>0</v>
      </c>
      <c r="AR1893" s="42">
        <f t="shared" si="6408"/>
        <v>0</v>
      </c>
      <c r="AS1893" s="42">
        <f t="shared" si="6409"/>
        <v>0</v>
      </c>
      <c r="AT1893" s="42">
        <f t="shared" si="6410"/>
        <v>0</v>
      </c>
      <c r="AU1893" s="42">
        <f t="shared" si="6153"/>
        <v>3353</v>
      </c>
      <c r="AV1893" s="42">
        <f t="shared" si="6154"/>
        <v>0</v>
      </c>
      <c r="AW1893" s="42">
        <f t="shared" si="6155"/>
        <v>3353</v>
      </c>
      <c r="AX1893" s="42">
        <f t="shared" si="6156"/>
        <v>3353</v>
      </c>
      <c r="AY1893" s="42">
        <f t="shared" si="6157"/>
        <v>3353</v>
      </c>
      <c r="AZ1893" s="42">
        <f t="shared" si="6411"/>
        <v>0</v>
      </c>
      <c r="BA1893" s="43">
        <f t="shared" si="6158"/>
        <v>99.998562481359983</v>
      </c>
      <c r="BB1893" s="20"/>
    </row>
    <row r="1894" spans="2:54" ht="46.8" x14ac:dyDescent="0.3">
      <c r="B1894" s="38" t="s">
        <v>578</v>
      </c>
      <c r="C1894" s="38" t="s">
        <v>189</v>
      </c>
      <c r="D1894" s="38" t="s">
        <v>189</v>
      </c>
      <c r="E1894" s="39" t="str">
        <f t="shared" si="6149"/>
        <v>0707</v>
      </c>
      <c r="F1894" s="38" t="s">
        <v>280</v>
      </c>
      <c r="G1894" s="39"/>
      <c r="H1894" s="40" t="s">
        <v>281</v>
      </c>
      <c r="I1894" s="18">
        <f t="shared" si="6376"/>
        <v>3353</v>
      </c>
      <c r="J1894" s="18">
        <f t="shared" si="6377"/>
        <v>3353</v>
      </c>
      <c r="K1894" s="18">
        <f t="shared" si="6378"/>
        <v>3353</v>
      </c>
      <c r="L1894" s="18">
        <f t="shared" si="6379"/>
        <v>0</v>
      </c>
      <c r="M1894" s="18">
        <f t="shared" si="6380"/>
        <v>0</v>
      </c>
      <c r="N1894" s="18">
        <f t="shared" si="6381"/>
        <v>0</v>
      </c>
      <c r="O1894" s="18">
        <f t="shared" si="6382"/>
        <v>0</v>
      </c>
      <c r="P1894" s="18">
        <f t="shared" si="6383"/>
        <v>0</v>
      </c>
      <c r="Q1894" s="18">
        <f t="shared" si="6384"/>
        <v>0</v>
      </c>
      <c r="R1894" s="18">
        <f t="shared" si="6385"/>
        <v>0</v>
      </c>
      <c r="S1894" s="18">
        <f t="shared" si="6386"/>
        <v>0</v>
      </c>
      <c r="T1894" s="18">
        <f t="shared" si="6148"/>
        <v>3353</v>
      </c>
      <c r="U1894" s="18">
        <f t="shared" si="6412"/>
        <v>3353</v>
      </c>
      <c r="V1894" s="18">
        <f t="shared" si="6413"/>
        <v>3353</v>
      </c>
      <c r="W1894" s="18">
        <f t="shared" si="6387"/>
        <v>0</v>
      </c>
      <c r="X1894" s="18">
        <f t="shared" si="6388"/>
        <v>0</v>
      </c>
      <c r="Y1894" s="18">
        <f t="shared" si="6389"/>
        <v>0</v>
      </c>
      <c r="Z1894" s="18">
        <f t="shared" si="6390"/>
        <v>0</v>
      </c>
      <c r="AA1894" s="18">
        <f t="shared" si="6391"/>
        <v>0</v>
      </c>
      <c r="AB1894" s="18">
        <f t="shared" si="6392"/>
        <v>0</v>
      </c>
      <c r="AC1894" s="18">
        <f t="shared" si="6393"/>
        <v>0</v>
      </c>
      <c r="AD1894" s="18">
        <f t="shared" si="6394"/>
        <v>0</v>
      </c>
      <c r="AE1894" s="18">
        <f t="shared" si="6395"/>
        <v>0</v>
      </c>
      <c r="AF1894" s="41">
        <f t="shared" si="6396"/>
        <v>3353</v>
      </c>
      <c r="AG1894" s="41">
        <f t="shared" si="6397"/>
        <v>0</v>
      </c>
      <c r="AH1894" s="41">
        <f t="shared" si="6398"/>
        <v>0</v>
      </c>
      <c r="AI1894" s="41">
        <f t="shared" si="6399"/>
        <v>0</v>
      </c>
      <c r="AJ1894" s="41">
        <f t="shared" si="6400"/>
        <v>0</v>
      </c>
      <c r="AK1894" s="41">
        <f t="shared" si="6401"/>
        <v>0</v>
      </c>
      <c r="AL1894" s="41">
        <f t="shared" si="6402"/>
        <v>3352.9517999999998</v>
      </c>
      <c r="AM1894" s="41">
        <f t="shared" si="6403"/>
        <v>0</v>
      </c>
      <c r="AN1894" s="41">
        <f t="shared" si="6404"/>
        <v>0</v>
      </c>
      <c r="AO1894" s="14">
        <f t="shared" si="6405"/>
        <v>3352.9517999999998</v>
      </c>
      <c r="AP1894" s="42">
        <f t="shared" si="6406"/>
        <v>3353</v>
      </c>
      <c r="AQ1894" s="42">
        <f t="shared" si="6407"/>
        <v>0</v>
      </c>
      <c r="AR1894" s="42">
        <f t="shared" si="6408"/>
        <v>0</v>
      </c>
      <c r="AS1894" s="42">
        <f t="shared" si="6409"/>
        <v>0</v>
      </c>
      <c r="AT1894" s="42">
        <f t="shared" si="6410"/>
        <v>0</v>
      </c>
      <c r="AU1894" s="42">
        <f t="shared" si="6153"/>
        <v>3353</v>
      </c>
      <c r="AV1894" s="42">
        <f t="shared" si="6154"/>
        <v>0</v>
      </c>
      <c r="AW1894" s="42">
        <f t="shared" si="6155"/>
        <v>3353</v>
      </c>
      <c r="AX1894" s="42">
        <f t="shared" si="6156"/>
        <v>3353</v>
      </c>
      <c r="AY1894" s="42">
        <f t="shared" si="6157"/>
        <v>3353</v>
      </c>
      <c r="AZ1894" s="42">
        <f t="shared" si="6411"/>
        <v>0</v>
      </c>
      <c r="BA1894" s="43">
        <f t="shared" si="6158"/>
        <v>99.998562481359983</v>
      </c>
      <c r="BB1894" s="20"/>
    </row>
    <row r="1895" spans="2:54" ht="62.4" x14ac:dyDescent="0.3">
      <c r="B1895" s="38" t="s">
        <v>578</v>
      </c>
      <c r="C1895" s="38" t="s">
        <v>189</v>
      </c>
      <c r="D1895" s="38" t="s">
        <v>189</v>
      </c>
      <c r="E1895" s="39" t="str">
        <f t="shared" si="6149"/>
        <v>0707</v>
      </c>
      <c r="F1895" s="38" t="s">
        <v>540</v>
      </c>
      <c r="G1895" s="39"/>
      <c r="H1895" s="40" t="s">
        <v>541</v>
      </c>
      <c r="I1895" s="18">
        <f t="shared" si="6376"/>
        <v>3353</v>
      </c>
      <c r="J1895" s="18">
        <f t="shared" si="6377"/>
        <v>3353</v>
      </c>
      <c r="K1895" s="18">
        <f t="shared" si="6378"/>
        <v>3353</v>
      </c>
      <c r="L1895" s="18">
        <f t="shared" si="6379"/>
        <v>0</v>
      </c>
      <c r="M1895" s="18">
        <f t="shared" si="6380"/>
        <v>0</v>
      </c>
      <c r="N1895" s="18">
        <f t="shared" si="6381"/>
        <v>0</v>
      </c>
      <c r="O1895" s="18">
        <f t="shared" si="6382"/>
        <v>0</v>
      </c>
      <c r="P1895" s="18">
        <f t="shared" si="6383"/>
        <v>0</v>
      </c>
      <c r="Q1895" s="18">
        <f t="shared" si="6384"/>
        <v>0</v>
      </c>
      <c r="R1895" s="18">
        <f t="shared" si="6385"/>
        <v>0</v>
      </c>
      <c r="S1895" s="18">
        <f t="shared" si="6386"/>
        <v>0</v>
      </c>
      <c r="T1895" s="18">
        <f t="shared" si="6148"/>
        <v>3353</v>
      </c>
      <c r="U1895" s="18">
        <f t="shared" si="6412"/>
        <v>3353</v>
      </c>
      <c r="V1895" s="18">
        <f t="shared" si="6413"/>
        <v>3353</v>
      </c>
      <c r="W1895" s="18">
        <f t="shared" si="6387"/>
        <v>0</v>
      </c>
      <c r="X1895" s="18">
        <f t="shared" si="6388"/>
        <v>0</v>
      </c>
      <c r="Y1895" s="18">
        <f t="shared" si="6389"/>
        <v>0</v>
      </c>
      <c r="Z1895" s="18">
        <f t="shared" si="6390"/>
        <v>0</v>
      </c>
      <c r="AA1895" s="18">
        <f t="shared" si="6391"/>
        <v>0</v>
      </c>
      <c r="AB1895" s="18">
        <f t="shared" si="6392"/>
        <v>0</v>
      </c>
      <c r="AC1895" s="18">
        <f t="shared" si="6393"/>
        <v>0</v>
      </c>
      <c r="AD1895" s="18">
        <f t="shared" si="6394"/>
        <v>0</v>
      </c>
      <c r="AE1895" s="18">
        <f t="shared" si="6395"/>
        <v>0</v>
      </c>
      <c r="AF1895" s="41">
        <f t="shared" si="6396"/>
        <v>3353</v>
      </c>
      <c r="AG1895" s="41">
        <f t="shared" si="6397"/>
        <v>0</v>
      </c>
      <c r="AH1895" s="41">
        <f t="shared" si="6398"/>
        <v>0</v>
      </c>
      <c r="AI1895" s="41">
        <f t="shared" si="6399"/>
        <v>0</v>
      </c>
      <c r="AJ1895" s="41">
        <f t="shared" si="6400"/>
        <v>0</v>
      </c>
      <c r="AK1895" s="41">
        <f t="shared" si="6401"/>
        <v>0</v>
      </c>
      <c r="AL1895" s="41">
        <f t="shared" si="6402"/>
        <v>3352.9517999999998</v>
      </c>
      <c r="AM1895" s="41">
        <f t="shared" si="6403"/>
        <v>0</v>
      </c>
      <c r="AN1895" s="41">
        <f t="shared" si="6404"/>
        <v>0</v>
      </c>
      <c r="AO1895" s="42">
        <f t="shared" si="6405"/>
        <v>3352.9517999999998</v>
      </c>
      <c r="AP1895" s="42">
        <f t="shared" si="6406"/>
        <v>3353</v>
      </c>
      <c r="AQ1895" s="42">
        <f t="shared" si="6407"/>
        <v>0</v>
      </c>
      <c r="AR1895" s="42">
        <f t="shared" si="6408"/>
        <v>0</v>
      </c>
      <c r="AS1895" s="42">
        <f t="shared" si="6409"/>
        <v>0</v>
      </c>
      <c r="AT1895" s="42">
        <f t="shared" si="6410"/>
        <v>0</v>
      </c>
      <c r="AU1895" s="42">
        <f t="shared" si="6153"/>
        <v>3353</v>
      </c>
      <c r="AV1895" s="42">
        <f t="shared" si="6154"/>
        <v>0</v>
      </c>
      <c r="AW1895" s="42">
        <f t="shared" si="6155"/>
        <v>3353</v>
      </c>
      <c r="AX1895" s="42">
        <f t="shared" si="6156"/>
        <v>3353</v>
      </c>
      <c r="AY1895" s="42">
        <f t="shared" si="6157"/>
        <v>3353</v>
      </c>
      <c r="AZ1895" s="42">
        <f t="shared" si="6411"/>
        <v>0</v>
      </c>
      <c r="BA1895" s="43">
        <f t="shared" si="6158"/>
        <v>99.998562481359983</v>
      </c>
      <c r="BB1895" s="20"/>
    </row>
    <row r="1896" spans="2:54" ht="31.2" x14ac:dyDescent="0.3">
      <c r="B1896" s="38" t="s">
        <v>578</v>
      </c>
      <c r="C1896" s="38" t="s">
        <v>189</v>
      </c>
      <c r="D1896" s="38" t="s">
        <v>189</v>
      </c>
      <c r="E1896" s="39" t="str">
        <f t="shared" si="6149"/>
        <v>0707</v>
      </c>
      <c r="F1896" s="38" t="s">
        <v>540</v>
      </c>
      <c r="G1896" s="38" t="s">
        <v>150</v>
      </c>
      <c r="H1896" s="40" t="s">
        <v>151</v>
      </c>
      <c r="I1896" s="18">
        <v>3353</v>
      </c>
      <c r="J1896" s="18">
        <v>3353</v>
      </c>
      <c r="K1896" s="18">
        <v>3353</v>
      </c>
      <c r="L1896" s="18"/>
      <c r="M1896" s="18"/>
      <c r="N1896" s="18"/>
      <c r="O1896" s="18">
        <v>0</v>
      </c>
      <c r="P1896" s="18">
        <v>0</v>
      </c>
      <c r="Q1896" s="18">
        <v>0</v>
      </c>
      <c r="R1896" s="18">
        <v>0</v>
      </c>
      <c r="S1896" s="18"/>
      <c r="T1896" s="18">
        <f t="shared" ref="T1896:T1959" si="6414">I1896+L1896+S1896+R1896+Q1896+P1896+O1896</f>
        <v>3353</v>
      </c>
      <c r="U1896" s="18">
        <f t="shared" si="6412"/>
        <v>3353</v>
      </c>
      <c r="V1896" s="18">
        <f t="shared" si="6413"/>
        <v>3353</v>
      </c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41">
        <v>3353</v>
      </c>
      <c r="AG1896" s="41"/>
      <c r="AH1896" s="41">
        <v>0</v>
      </c>
      <c r="AI1896" s="41">
        <v>0</v>
      </c>
      <c r="AJ1896" s="41">
        <v>0</v>
      </c>
      <c r="AK1896" s="41">
        <v>0</v>
      </c>
      <c r="AL1896" s="41">
        <v>3352.9517999999998</v>
      </c>
      <c r="AM1896" s="41">
        <v>0</v>
      </c>
      <c r="AN1896" s="41">
        <v>0</v>
      </c>
      <c r="AO1896" s="14">
        <v>3352.9517999999998</v>
      </c>
      <c r="AP1896" s="42">
        <v>3353</v>
      </c>
      <c r="AQ1896" s="42">
        <v>0</v>
      </c>
      <c r="AR1896" s="42">
        <v>0</v>
      </c>
      <c r="AS1896" s="42">
        <v>0</v>
      </c>
      <c r="AT1896" s="42">
        <v>0</v>
      </c>
      <c r="AU1896" s="42">
        <f t="shared" si="6153"/>
        <v>3353</v>
      </c>
      <c r="AV1896" s="42">
        <f t="shared" si="6154"/>
        <v>0</v>
      </c>
      <c r="AW1896" s="42">
        <f t="shared" si="6155"/>
        <v>3353</v>
      </c>
      <c r="AX1896" s="42">
        <f t="shared" si="6156"/>
        <v>3353</v>
      </c>
      <c r="AY1896" s="42">
        <f t="shared" si="6157"/>
        <v>3353</v>
      </c>
      <c r="AZ1896" s="42"/>
      <c r="BA1896" s="43">
        <f t="shared" si="6158"/>
        <v>99.998562481359983</v>
      </c>
      <c r="BB1896" s="44"/>
    </row>
    <row r="1897" spans="2:54" ht="46.8" x14ac:dyDescent="0.3">
      <c r="B1897" s="38" t="s">
        <v>578</v>
      </c>
      <c r="C1897" s="38" t="s">
        <v>189</v>
      </c>
      <c r="D1897" s="38" t="s">
        <v>189</v>
      </c>
      <c r="E1897" s="39" t="str">
        <f t="shared" si="6149"/>
        <v>0707</v>
      </c>
      <c r="F1897" s="38" t="s">
        <v>258</v>
      </c>
      <c r="G1897" s="39"/>
      <c r="H1897" s="40" t="s">
        <v>259</v>
      </c>
      <c r="I1897" s="18">
        <f t="shared" si="6376"/>
        <v>550</v>
      </c>
      <c r="J1897" s="18">
        <f t="shared" si="6377"/>
        <v>550</v>
      </c>
      <c r="K1897" s="18">
        <f t="shared" si="6378"/>
        <v>550</v>
      </c>
      <c r="L1897" s="18">
        <f t="shared" si="6379"/>
        <v>0</v>
      </c>
      <c r="M1897" s="18">
        <f t="shared" si="6380"/>
        <v>0</v>
      </c>
      <c r="N1897" s="18">
        <f t="shared" si="6381"/>
        <v>0</v>
      </c>
      <c r="O1897" s="18">
        <f t="shared" si="6382"/>
        <v>0</v>
      </c>
      <c r="P1897" s="18">
        <f t="shared" si="6383"/>
        <v>0</v>
      </c>
      <c r="Q1897" s="18">
        <f t="shared" si="6384"/>
        <v>0</v>
      </c>
      <c r="R1897" s="18">
        <f t="shared" si="6385"/>
        <v>0</v>
      </c>
      <c r="S1897" s="18">
        <f t="shared" si="6386"/>
        <v>0</v>
      </c>
      <c r="T1897" s="18">
        <f t="shared" si="6414"/>
        <v>550</v>
      </c>
      <c r="U1897" s="18">
        <f t="shared" si="6412"/>
        <v>550</v>
      </c>
      <c r="V1897" s="18">
        <f t="shared" si="6413"/>
        <v>550</v>
      </c>
      <c r="W1897" s="18">
        <f t="shared" si="6387"/>
        <v>0</v>
      </c>
      <c r="X1897" s="18">
        <f t="shared" si="6388"/>
        <v>0</v>
      </c>
      <c r="Y1897" s="18">
        <f t="shared" si="6389"/>
        <v>0</v>
      </c>
      <c r="Z1897" s="18">
        <f t="shared" si="6390"/>
        <v>0</v>
      </c>
      <c r="AA1897" s="18">
        <f t="shared" si="6391"/>
        <v>0</v>
      </c>
      <c r="AB1897" s="18">
        <f t="shared" si="6392"/>
        <v>0</v>
      </c>
      <c r="AC1897" s="18">
        <f t="shared" si="6393"/>
        <v>0</v>
      </c>
      <c r="AD1897" s="18">
        <f t="shared" si="6394"/>
        <v>0</v>
      </c>
      <c r="AE1897" s="18">
        <f t="shared" si="6395"/>
        <v>0</v>
      </c>
      <c r="AF1897" s="41">
        <f t="shared" si="6396"/>
        <v>550</v>
      </c>
      <c r="AG1897" s="41">
        <f t="shared" si="6397"/>
        <v>0</v>
      </c>
      <c r="AH1897" s="41">
        <f t="shared" si="6398"/>
        <v>0</v>
      </c>
      <c r="AI1897" s="41">
        <f t="shared" si="6399"/>
        <v>0</v>
      </c>
      <c r="AJ1897" s="41">
        <f t="shared" si="6400"/>
        <v>0</v>
      </c>
      <c r="AK1897" s="41">
        <f t="shared" si="6401"/>
        <v>0</v>
      </c>
      <c r="AL1897" s="41">
        <f t="shared" si="6402"/>
        <v>550</v>
      </c>
      <c r="AM1897" s="41">
        <f t="shared" si="6403"/>
        <v>0</v>
      </c>
      <c r="AN1897" s="41">
        <f t="shared" si="6404"/>
        <v>0</v>
      </c>
      <c r="AO1897" s="42">
        <f t="shared" si="6405"/>
        <v>550</v>
      </c>
      <c r="AP1897" s="42">
        <f t="shared" si="6406"/>
        <v>550</v>
      </c>
      <c r="AQ1897" s="42">
        <f t="shared" si="6407"/>
        <v>0</v>
      </c>
      <c r="AR1897" s="42">
        <f t="shared" si="6408"/>
        <v>0</v>
      </c>
      <c r="AS1897" s="42">
        <f t="shared" si="6409"/>
        <v>0</v>
      </c>
      <c r="AT1897" s="42">
        <f t="shared" si="6410"/>
        <v>0</v>
      </c>
      <c r="AU1897" s="42">
        <f t="shared" si="6153"/>
        <v>550</v>
      </c>
      <c r="AV1897" s="42">
        <f t="shared" si="6154"/>
        <v>0</v>
      </c>
      <c r="AW1897" s="42">
        <f t="shared" si="6155"/>
        <v>550</v>
      </c>
      <c r="AX1897" s="42">
        <f t="shared" si="6156"/>
        <v>550</v>
      </c>
      <c r="AY1897" s="42">
        <f t="shared" si="6157"/>
        <v>550</v>
      </c>
      <c r="AZ1897" s="42">
        <f t="shared" si="6411"/>
        <v>0</v>
      </c>
      <c r="BA1897" s="43">
        <f t="shared" si="6158"/>
        <v>100</v>
      </c>
      <c r="BB1897" s="20"/>
    </row>
    <row r="1898" spans="2:54" x14ac:dyDescent="0.3">
      <c r="B1898" s="38" t="s">
        <v>578</v>
      </c>
      <c r="C1898" s="38" t="s">
        <v>189</v>
      </c>
      <c r="D1898" s="38" t="s">
        <v>189</v>
      </c>
      <c r="E1898" s="39" t="str">
        <f t="shared" ref="E1898:E1961" si="6415">CONCATENATE(C1898,D1898)</f>
        <v>0707</v>
      </c>
      <c r="F1898" s="38" t="s">
        <v>260</v>
      </c>
      <c r="G1898" s="39"/>
      <c r="H1898" s="40" t="s">
        <v>49</v>
      </c>
      <c r="I1898" s="18">
        <f t="shared" si="6376"/>
        <v>550</v>
      </c>
      <c r="J1898" s="18">
        <f t="shared" si="6377"/>
        <v>550</v>
      </c>
      <c r="K1898" s="18">
        <f t="shared" si="6378"/>
        <v>550</v>
      </c>
      <c r="L1898" s="18">
        <f t="shared" si="6379"/>
        <v>0</v>
      </c>
      <c r="M1898" s="18">
        <f t="shared" si="6380"/>
        <v>0</v>
      </c>
      <c r="N1898" s="18">
        <f t="shared" si="6381"/>
        <v>0</v>
      </c>
      <c r="O1898" s="18">
        <f t="shared" si="6382"/>
        <v>0</v>
      </c>
      <c r="P1898" s="18">
        <f t="shared" si="6383"/>
        <v>0</v>
      </c>
      <c r="Q1898" s="18">
        <f t="shared" si="6384"/>
        <v>0</v>
      </c>
      <c r="R1898" s="18">
        <f t="shared" si="6385"/>
        <v>0</v>
      </c>
      <c r="S1898" s="18">
        <f t="shared" si="6386"/>
        <v>0</v>
      </c>
      <c r="T1898" s="18">
        <f t="shared" si="6414"/>
        <v>550</v>
      </c>
      <c r="U1898" s="18">
        <f t="shared" si="6412"/>
        <v>550</v>
      </c>
      <c r="V1898" s="18">
        <f t="shared" si="6413"/>
        <v>550</v>
      </c>
      <c r="W1898" s="18">
        <f t="shared" si="6387"/>
        <v>0</v>
      </c>
      <c r="X1898" s="18">
        <f t="shared" si="6388"/>
        <v>0</v>
      </c>
      <c r="Y1898" s="18">
        <f t="shared" si="6389"/>
        <v>0</v>
      </c>
      <c r="Z1898" s="18">
        <f t="shared" si="6390"/>
        <v>0</v>
      </c>
      <c r="AA1898" s="18">
        <f t="shared" si="6391"/>
        <v>0</v>
      </c>
      <c r="AB1898" s="18">
        <f t="shared" si="6392"/>
        <v>0</v>
      </c>
      <c r="AC1898" s="18">
        <f t="shared" si="6393"/>
        <v>0</v>
      </c>
      <c r="AD1898" s="18">
        <f t="shared" si="6394"/>
        <v>0</v>
      </c>
      <c r="AE1898" s="18">
        <f t="shared" si="6395"/>
        <v>0</v>
      </c>
      <c r="AF1898" s="41">
        <f t="shared" si="6396"/>
        <v>550</v>
      </c>
      <c r="AG1898" s="41">
        <f t="shared" si="6397"/>
        <v>0</v>
      </c>
      <c r="AH1898" s="41">
        <f t="shared" si="6398"/>
        <v>0</v>
      </c>
      <c r="AI1898" s="41">
        <f t="shared" si="6399"/>
        <v>0</v>
      </c>
      <c r="AJ1898" s="41">
        <f t="shared" si="6400"/>
        <v>0</v>
      </c>
      <c r="AK1898" s="41">
        <f t="shared" si="6401"/>
        <v>0</v>
      </c>
      <c r="AL1898" s="41">
        <f t="shared" si="6402"/>
        <v>550</v>
      </c>
      <c r="AM1898" s="41">
        <f t="shared" si="6403"/>
        <v>0</v>
      </c>
      <c r="AN1898" s="41">
        <f t="shared" si="6404"/>
        <v>0</v>
      </c>
      <c r="AO1898" s="14">
        <f t="shared" si="6405"/>
        <v>550</v>
      </c>
      <c r="AP1898" s="42">
        <f t="shared" si="6406"/>
        <v>550</v>
      </c>
      <c r="AQ1898" s="42">
        <f t="shared" si="6407"/>
        <v>0</v>
      </c>
      <c r="AR1898" s="42">
        <f t="shared" si="6408"/>
        <v>0</v>
      </c>
      <c r="AS1898" s="42">
        <f t="shared" si="6409"/>
        <v>0</v>
      </c>
      <c r="AT1898" s="42">
        <f t="shared" si="6410"/>
        <v>0</v>
      </c>
      <c r="AU1898" s="42">
        <f t="shared" ref="AU1898:AU1961" si="6416">AP1898+AS1898+AT1898+AR1898+AQ1898</f>
        <v>550</v>
      </c>
      <c r="AV1898" s="42">
        <f t="shared" ref="AV1898:AV1961" si="6417">T1898-AU1898</f>
        <v>0</v>
      </c>
      <c r="AW1898" s="42">
        <f t="shared" ref="AW1898:AW1961" si="6418">T1898+W1898+X1898+Y1898+Z1898</f>
        <v>550</v>
      </c>
      <c r="AX1898" s="42">
        <f t="shared" ref="AX1898:AX1961" si="6419">U1898+AA1898+AB1898</f>
        <v>550</v>
      </c>
      <c r="AY1898" s="42">
        <f t="shared" ref="AY1898:AY1961" si="6420">V1898+AC1898+AE1898+AD1898</f>
        <v>550</v>
      </c>
      <c r="AZ1898" s="42">
        <f t="shared" si="6411"/>
        <v>0</v>
      </c>
      <c r="BA1898" s="43">
        <f t="shared" ref="BA1898:BA1961" si="6421">AL1898/AF1898*100</f>
        <v>100</v>
      </c>
      <c r="BB1898" s="20"/>
    </row>
    <row r="1899" spans="2:54" ht="31.2" x14ac:dyDescent="0.3">
      <c r="B1899" s="38" t="s">
        <v>578</v>
      </c>
      <c r="C1899" s="38" t="s">
        <v>189</v>
      </c>
      <c r="D1899" s="38" t="s">
        <v>189</v>
      </c>
      <c r="E1899" s="39" t="str">
        <f t="shared" si="6415"/>
        <v>0707</v>
      </c>
      <c r="F1899" s="38" t="s">
        <v>299</v>
      </c>
      <c r="G1899" s="39"/>
      <c r="H1899" s="40" t="s">
        <v>300</v>
      </c>
      <c r="I1899" s="18">
        <f t="shared" si="6376"/>
        <v>550</v>
      </c>
      <c r="J1899" s="18">
        <f t="shared" si="6377"/>
        <v>550</v>
      </c>
      <c r="K1899" s="18">
        <f t="shared" si="6378"/>
        <v>550</v>
      </c>
      <c r="L1899" s="18">
        <f t="shared" si="6379"/>
        <v>0</v>
      </c>
      <c r="M1899" s="18">
        <f t="shared" si="6380"/>
        <v>0</v>
      </c>
      <c r="N1899" s="18">
        <f t="shared" si="6381"/>
        <v>0</v>
      </c>
      <c r="O1899" s="18">
        <f t="shared" si="6382"/>
        <v>0</v>
      </c>
      <c r="P1899" s="18">
        <f t="shared" si="6383"/>
        <v>0</v>
      </c>
      <c r="Q1899" s="18">
        <f t="shared" si="6384"/>
        <v>0</v>
      </c>
      <c r="R1899" s="18">
        <f t="shared" si="6385"/>
        <v>0</v>
      </c>
      <c r="S1899" s="18">
        <f t="shared" si="6386"/>
        <v>0</v>
      </c>
      <c r="T1899" s="18">
        <f t="shared" si="6414"/>
        <v>550</v>
      </c>
      <c r="U1899" s="18">
        <f t="shared" si="6412"/>
        <v>550</v>
      </c>
      <c r="V1899" s="18">
        <f t="shared" si="6413"/>
        <v>550</v>
      </c>
      <c r="W1899" s="18">
        <f t="shared" si="6387"/>
        <v>0</v>
      </c>
      <c r="X1899" s="18">
        <f t="shared" si="6388"/>
        <v>0</v>
      </c>
      <c r="Y1899" s="18">
        <f t="shared" si="6389"/>
        <v>0</v>
      </c>
      <c r="Z1899" s="18">
        <f t="shared" si="6390"/>
        <v>0</v>
      </c>
      <c r="AA1899" s="18">
        <f t="shared" si="6391"/>
        <v>0</v>
      </c>
      <c r="AB1899" s="18">
        <f t="shared" si="6392"/>
        <v>0</v>
      </c>
      <c r="AC1899" s="18">
        <f t="shared" si="6393"/>
        <v>0</v>
      </c>
      <c r="AD1899" s="18">
        <f t="shared" si="6394"/>
        <v>0</v>
      </c>
      <c r="AE1899" s="18">
        <f t="shared" si="6395"/>
        <v>0</v>
      </c>
      <c r="AF1899" s="41">
        <f t="shared" si="6396"/>
        <v>550</v>
      </c>
      <c r="AG1899" s="41">
        <f t="shared" si="6397"/>
        <v>0</v>
      </c>
      <c r="AH1899" s="41">
        <f t="shared" si="6398"/>
        <v>0</v>
      </c>
      <c r="AI1899" s="41">
        <f t="shared" si="6399"/>
        <v>0</v>
      </c>
      <c r="AJ1899" s="41">
        <f t="shared" si="6400"/>
        <v>0</v>
      </c>
      <c r="AK1899" s="41">
        <f t="shared" si="6401"/>
        <v>0</v>
      </c>
      <c r="AL1899" s="41">
        <f t="shared" si="6402"/>
        <v>550</v>
      </c>
      <c r="AM1899" s="41">
        <f t="shared" si="6403"/>
        <v>0</v>
      </c>
      <c r="AN1899" s="41">
        <f t="shared" si="6404"/>
        <v>0</v>
      </c>
      <c r="AO1899" s="42">
        <f t="shared" si="6405"/>
        <v>550</v>
      </c>
      <c r="AP1899" s="42">
        <f t="shared" si="6406"/>
        <v>550</v>
      </c>
      <c r="AQ1899" s="42">
        <f t="shared" si="6407"/>
        <v>0</v>
      </c>
      <c r="AR1899" s="42">
        <f t="shared" si="6408"/>
        <v>0</v>
      </c>
      <c r="AS1899" s="42">
        <f t="shared" si="6409"/>
        <v>0</v>
      </c>
      <c r="AT1899" s="42">
        <f t="shared" si="6410"/>
        <v>0</v>
      </c>
      <c r="AU1899" s="42">
        <f t="shared" si="6416"/>
        <v>550</v>
      </c>
      <c r="AV1899" s="42">
        <f t="shared" si="6417"/>
        <v>0</v>
      </c>
      <c r="AW1899" s="42">
        <f t="shared" si="6418"/>
        <v>550</v>
      </c>
      <c r="AX1899" s="42">
        <f t="shared" si="6419"/>
        <v>550</v>
      </c>
      <c r="AY1899" s="42">
        <f t="shared" si="6420"/>
        <v>550</v>
      </c>
      <c r="AZ1899" s="42">
        <f t="shared" si="6411"/>
        <v>0</v>
      </c>
      <c r="BA1899" s="43">
        <f t="shared" si="6421"/>
        <v>100</v>
      </c>
      <c r="BB1899" s="20"/>
    </row>
    <row r="1900" spans="2:54" ht="46.8" x14ac:dyDescent="0.3">
      <c r="B1900" s="38" t="s">
        <v>578</v>
      </c>
      <c r="C1900" s="38" t="s">
        <v>189</v>
      </c>
      <c r="D1900" s="38" t="s">
        <v>189</v>
      </c>
      <c r="E1900" s="39" t="str">
        <f t="shared" si="6415"/>
        <v>0707</v>
      </c>
      <c r="F1900" s="38" t="s">
        <v>542</v>
      </c>
      <c r="G1900" s="39"/>
      <c r="H1900" s="40" t="s">
        <v>543</v>
      </c>
      <c r="I1900" s="18">
        <f t="shared" si="6376"/>
        <v>550</v>
      </c>
      <c r="J1900" s="18">
        <f t="shared" si="6377"/>
        <v>550</v>
      </c>
      <c r="K1900" s="18">
        <f t="shared" si="6378"/>
        <v>550</v>
      </c>
      <c r="L1900" s="18">
        <f t="shared" si="6379"/>
        <v>0</v>
      </c>
      <c r="M1900" s="18">
        <f t="shared" si="6380"/>
        <v>0</v>
      </c>
      <c r="N1900" s="18">
        <f t="shared" si="6381"/>
        <v>0</v>
      </c>
      <c r="O1900" s="18">
        <f t="shared" si="6382"/>
        <v>0</v>
      </c>
      <c r="P1900" s="18">
        <f t="shared" si="6383"/>
        <v>0</v>
      </c>
      <c r="Q1900" s="18">
        <f t="shared" si="6384"/>
        <v>0</v>
      </c>
      <c r="R1900" s="18">
        <f t="shared" si="6385"/>
        <v>0</v>
      </c>
      <c r="S1900" s="18">
        <f t="shared" si="6386"/>
        <v>0</v>
      </c>
      <c r="T1900" s="18">
        <f t="shared" si="6414"/>
        <v>550</v>
      </c>
      <c r="U1900" s="18">
        <f t="shared" si="6412"/>
        <v>550</v>
      </c>
      <c r="V1900" s="18">
        <f t="shared" si="6413"/>
        <v>550</v>
      </c>
      <c r="W1900" s="18">
        <f t="shared" si="6387"/>
        <v>0</v>
      </c>
      <c r="X1900" s="18">
        <f t="shared" si="6388"/>
        <v>0</v>
      </c>
      <c r="Y1900" s="18">
        <f t="shared" si="6389"/>
        <v>0</v>
      </c>
      <c r="Z1900" s="18">
        <f t="shared" si="6390"/>
        <v>0</v>
      </c>
      <c r="AA1900" s="18">
        <f t="shared" si="6391"/>
        <v>0</v>
      </c>
      <c r="AB1900" s="18">
        <f t="shared" si="6392"/>
        <v>0</v>
      </c>
      <c r="AC1900" s="18">
        <f t="shared" si="6393"/>
        <v>0</v>
      </c>
      <c r="AD1900" s="18">
        <f t="shared" si="6394"/>
        <v>0</v>
      </c>
      <c r="AE1900" s="18">
        <f t="shared" si="6395"/>
        <v>0</v>
      </c>
      <c r="AF1900" s="41">
        <f t="shared" si="6396"/>
        <v>550</v>
      </c>
      <c r="AG1900" s="41">
        <f t="shared" si="6397"/>
        <v>0</v>
      </c>
      <c r="AH1900" s="41">
        <f t="shared" si="6398"/>
        <v>0</v>
      </c>
      <c r="AI1900" s="41">
        <f t="shared" si="6399"/>
        <v>0</v>
      </c>
      <c r="AJ1900" s="41">
        <f t="shared" si="6400"/>
        <v>0</v>
      </c>
      <c r="AK1900" s="41">
        <f t="shared" si="6401"/>
        <v>0</v>
      </c>
      <c r="AL1900" s="41">
        <f t="shared" si="6402"/>
        <v>550</v>
      </c>
      <c r="AM1900" s="41">
        <f t="shared" si="6403"/>
        <v>0</v>
      </c>
      <c r="AN1900" s="41">
        <f t="shared" si="6404"/>
        <v>0</v>
      </c>
      <c r="AO1900" s="14">
        <f t="shared" si="6405"/>
        <v>550</v>
      </c>
      <c r="AP1900" s="42">
        <f t="shared" si="6406"/>
        <v>550</v>
      </c>
      <c r="AQ1900" s="42">
        <f t="shared" si="6407"/>
        <v>0</v>
      </c>
      <c r="AR1900" s="42">
        <f t="shared" si="6408"/>
        <v>0</v>
      </c>
      <c r="AS1900" s="42">
        <f t="shared" si="6409"/>
        <v>0</v>
      </c>
      <c r="AT1900" s="42">
        <f t="shared" si="6410"/>
        <v>0</v>
      </c>
      <c r="AU1900" s="42">
        <f t="shared" si="6416"/>
        <v>550</v>
      </c>
      <c r="AV1900" s="42">
        <f t="shared" si="6417"/>
        <v>0</v>
      </c>
      <c r="AW1900" s="42">
        <f t="shared" si="6418"/>
        <v>550</v>
      </c>
      <c r="AX1900" s="42">
        <f t="shared" si="6419"/>
        <v>550</v>
      </c>
      <c r="AY1900" s="42">
        <f t="shared" si="6420"/>
        <v>550</v>
      </c>
      <c r="AZ1900" s="42">
        <f t="shared" si="6411"/>
        <v>0</v>
      </c>
      <c r="BA1900" s="43">
        <f t="shared" si="6421"/>
        <v>100</v>
      </c>
      <c r="BB1900" s="20"/>
    </row>
    <row r="1901" spans="2:54" ht="31.2" x14ac:dyDescent="0.3">
      <c r="B1901" s="38" t="s">
        <v>578</v>
      </c>
      <c r="C1901" s="38" t="s">
        <v>189</v>
      </c>
      <c r="D1901" s="38" t="s">
        <v>189</v>
      </c>
      <c r="E1901" s="39" t="str">
        <f t="shared" si="6415"/>
        <v>0707</v>
      </c>
      <c r="F1901" s="38" t="s">
        <v>542</v>
      </c>
      <c r="G1901" s="38" t="s">
        <v>54</v>
      </c>
      <c r="H1901" s="40" t="s">
        <v>55</v>
      </c>
      <c r="I1901" s="18">
        <v>550</v>
      </c>
      <c r="J1901" s="18">
        <v>550</v>
      </c>
      <c r="K1901" s="18">
        <v>550</v>
      </c>
      <c r="L1901" s="18"/>
      <c r="M1901" s="18"/>
      <c r="N1901" s="18"/>
      <c r="O1901" s="18">
        <v>0</v>
      </c>
      <c r="P1901" s="18">
        <v>0</v>
      </c>
      <c r="Q1901" s="18">
        <v>0</v>
      </c>
      <c r="R1901" s="18">
        <v>0</v>
      </c>
      <c r="S1901" s="18"/>
      <c r="T1901" s="18">
        <f t="shared" si="6414"/>
        <v>550</v>
      </c>
      <c r="U1901" s="18">
        <f t="shared" si="6412"/>
        <v>550</v>
      </c>
      <c r="V1901" s="18">
        <f t="shared" si="6413"/>
        <v>550</v>
      </c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41">
        <v>550</v>
      </c>
      <c r="AG1901" s="41"/>
      <c r="AH1901" s="41">
        <v>0</v>
      </c>
      <c r="AI1901" s="41">
        <v>0</v>
      </c>
      <c r="AJ1901" s="41">
        <v>0</v>
      </c>
      <c r="AK1901" s="41">
        <v>0</v>
      </c>
      <c r="AL1901" s="41">
        <v>550</v>
      </c>
      <c r="AM1901" s="41">
        <v>0</v>
      </c>
      <c r="AN1901" s="41">
        <v>0</v>
      </c>
      <c r="AO1901" s="42">
        <v>550</v>
      </c>
      <c r="AP1901" s="42">
        <v>550</v>
      </c>
      <c r="AQ1901" s="42">
        <v>0</v>
      </c>
      <c r="AR1901" s="42">
        <v>0</v>
      </c>
      <c r="AS1901" s="42">
        <v>0</v>
      </c>
      <c r="AT1901" s="42">
        <v>0</v>
      </c>
      <c r="AU1901" s="42">
        <f t="shared" si="6416"/>
        <v>550</v>
      </c>
      <c r="AV1901" s="42">
        <f t="shared" si="6417"/>
        <v>0</v>
      </c>
      <c r="AW1901" s="42">
        <f t="shared" si="6418"/>
        <v>550</v>
      </c>
      <c r="AX1901" s="42">
        <f t="shared" si="6419"/>
        <v>550</v>
      </c>
      <c r="AY1901" s="42">
        <f t="shared" si="6420"/>
        <v>550</v>
      </c>
      <c r="AZ1901" s="42"/>
      <c r="BA1901" s="43">
        <f t="shared" si="6421"/>
        <v>100</v>
      </c>
      <c r="BB1901" s="44"/>
    </row>
    <row r="1902" spans="2:54" s="21" customFormat="1" x14ac:dyDescent="0.3">
      <c r="B1902" s="22" t="s">
        <v>578</v>
      </c>
      <c r="C1902" s="22" t="s">
        <v>103</v>
      </c>
      <c r="D1902" s="22"/>
      <c r="E1902" s="23" t="str">
        <f t="shared" si="6415"/>
        <v>08</v>
      </c>
      <c r="F1902" s="22"/>
      <c r="G1902" s="22"/>
      <c r="H1902" s="24" t="s">
        <v>104</v>
      </c>
      <c r="I1902" s="25">
        <f t="shared" si="6376"/>
        <v>2129.6</v>
      </c>
      <c r="J1902" s="25">
        <f t="shared" si="6377"/>
        <v>1030.9000000000001</v>
      </c>
      <c r="K1902" s="25">
        <f t="shared" si="6378"/>
        <v>1030.9000000000001</v>
      </c>
      <c r="L1902" s="25">
        <f t="shared" si="6379"/>
        <v>0</v>
      </c>
      <c r="M1902" s="25">
        <f t="shared" si="6380"/>
        <v>0</v>
      </c>
      <c r="N1902" s="25">
        <f t="shared" si="6381"/>
        <v>0</v>
      </c>
      <c r="O1902" s="25">
        <f t="shared" si="6382"/>
        <v>0</v>
      </c>
      <c r="P1902" s="25">
        <f t="shared" si="6383"/>
        <v>0</v>
      </c>
      <c r="Q1902" s="25">
        <f t="shared" si="6384"/>
        <v>0</v>
      </c>
      <c r="R1902" s="25">
        <f t="shared" si="6385"/>
        <v>0</v>
      </c>
      <c r="S1902" s="25">
        <f t="shared" si="6386"/>
        <v>0</v>
      </c>
      <c r="T1902" s="25">
        <f t="shared" si="6414"/>
        <v>2129.6</v>
      </c>
      <c r="U1902" s="25">
        <f t="shared" si="6412"/>
        <v>1030.9000000000001</v>
      </c>
      <c r="V1902" s="25">
        <f t="shared" si="6413"/>
        <v>1030.9000000000001</v>
      </c>
      <c r="W1902" s="25">
        <f t="shared" si="6387"/>
        <v>0</v>
      </c>
      <c r="X1902" s="25">
        <f t="shared" si="6388"/>
        <v>0</v>
      </c>
      <c r="Y1902" s="25">
        <f t="shared" si="6389"/>
        <v>0</v>
      </c>
      <c r="Z1902" s="25">
        <f t="shared" si="6390"/>
        <v>0</v>
      </c>
      <c r="AA1902" s="25">
        <f t="shared" si="6391"/>
        <v>0</v>
      </c>
      <c r="AB1902" s="25">
        <f t="shared" si="6392"/>
        <v>0</v>
      </c>
      <c r="AC1902" s="25">
        <f t="shared" si="6393"/>
        <v>0</v>
      </c>
      <c r="AD1902" s="25">
        <f t="shared" si="6394"/>
        <v>0</v>
      </c>
      <c r="AE1902" s="25">
        <f t="shared" si="6395"/>
        <v>0</v>
      </c>
      <c r="AF1902" s="26">
        <f t="shared" si="6396"/>
        <v>4592.6900000000005</v>
      </c>
      <c r="AG1902" s="26">
        <f t="shared" si="6397"/>
        <v>0</v>
      </c>
      <c r="AH1902" s="26">
        <f t="shared" si="6398"/>
        <v>0</v>
      </c>
      <c r="AI1902" s="26">
        <f t="shared" si="6399"/>
        <v>0</v>
      </c>
      <c r="AJ1902" s="26">
        <f t="shared" si="6400"/>
        <v>0</v>
      </c>
      <c r="AK1902" s="26">
        <f t="shared" si="6401"/>
        <v>0</v>
      </c>
      <c r="AL1902" s="26">
        <f t="shared" si="6402"/>
        <v>4592.6900000000005</v>
      </c>
      <c r="AM1902" s="26">
        <f t="shared" si="6403"/>
        <v>0</v>
      </c>
      <c r="AN1902" s="26">
        <f t="shared" si="6404"/>
        <v>0</v>
      </c>
      <c r="AO1902" s="45">
        <f t="shared" si="6405"/>
        <v>3780.1899999999996</v>
      </c>
      <c r="AP1902" s="27">
        <f t="shared" si="6406"/>
        <v>4562.6900000000005</v>
      </c>
      <c r="AQ1902" s="27">
        <f t="shared" si="6407"/>
        <v>0</v>
      </c>
      <c r="AR1902" s="27">
        <f t="shared" si="6408"/>
        <v>0</v>
      </c>
      <c r="AS1902" s="27">
        <f t="shared" si="6409"/>
        <v>0</v>
      </c>
      <c r="AT1902" s="27">
        <f t="shared" si="6410"/>
        <v>0</v>
      </c>
      <c r="AU1902" s="27">
        <f t="shared" si="6416"/>
        <v>4562.6900000000005</v>
      </c>
      <c r="AV1902" s="27">
        <f t="shared" si="6417"/>
        <v>-2433.0900000000006</v>
      </c>
      <c r="AW1902" s="27">
        <f t="shared" si="6418"/>
        <v>2129.6</v>
      </c>
      <c r="AX1902" s="27">
        <f t="shared" si="6419"/>
        <v>1030.9000000000001</v>
      </c>
      <c r="AY1902" s="27">
        <f t="shared" si="6420"/>
        <v>1030.9000000000001</v>
      </c>
      <c r="AZ1902" s="27">
        <f t="shared" si="6411"/>
        <v>0</v>
      </c>
      <c r="BA1902" s="28">
        <f t="shared" si="6421"/>
        <v>100</v>
      </c>
      <c r="BB1902" s="20"/>
    </row>
    <row r="1903" spans="2:54" s="30" customFormat="1" x14ac:dyDescent="0.3">
      <c r="B1903" s="31" t="s">
        <v>578</v>
      </c>
      <c r="C1903" s="31" t="s">
        <v>103</v>
      </c>
      <c r="D1903" s="31" t="s">
        <v>42</v>
      </c>
      <c r="E1903" s="29" t="str">
        <f t="shared" si="6415"/>
        <v>0801</v>
      </c>
      <c r="F1903" s="31"/>
      <c r="G1903" s="31"/>
      <c r="H1903" s="32" t="s">
        <v>105</v>
      </c>
      <c r="I1903" s="33">
        <f t="shared" si="6376"/>
        <v>2129.6</v>
      </c>
      <c r="J1903" s="33">
        <f t="shared" si="6377"/>
        <v>1030.9000000000001</v>
      </c>
      <c r="K1903" s="33">
        <f t="shared" si="6378"/>
        <v>1030.9000000000001</v>
      </c>
      <c r="L1903" s="33">
        <f t="shared" si="6379"/>
        <v>0</v>
      </c>
      <c r="M1903" s="33">
        <f t="shared" si="6380"/>
        <v>0</v>
      </c>
      <c r="N1903" s="33">
        <f t="shared" si="6381"/>
        <v>0</v>
      </c>
      <c r="O1903" s="33">
        <f>O1904+O1909</f>
        <v>0</v>
      </c>
      <c r="P1903" s="33">
        <f>P1904+P1909</f>
        <v>0</v>
      </c>
      <c r="Q1903" s="33">
        <f>Q1904+Q1909</f>
        <v>0</v>
      </c>
      <c r="R1903" s="33">
        <f>R1904+R1909</f>
        <v>0</v>
      </c>
      <c r="S1903" s="33">
        <f>S1904+S1909</f>
        <v>0</v>
      </c>
      <c r="T1903" s="33">
        <f t="shared" si="6414"/>
        <v>2129.6</v>
      </c>
      <c r="U1903" s="33">
        <f t="shared" si="6412"/>
        <v>1030.9000000000001</v>
      </c>
      <c r="V1903" s="33">
        <f t="shared" si="6413"/>
        <v>1030.9000000000001</v>
      </c>
      <c r="W1903" s="33">
        <f t="shared" ref="W1903:AT1903" si="6422">W1904+W1909</f>
        <v>0</v>
      </c>
      <c r="X1903" s="33">
        <f t="shared" si="6422"/>
        <v>0</v>
      </c>
      <c r="Y1903" s="33">
        <f t="shared" si="6422"/>
        <v>0</v>
      </c>
      <c r="Z1903" s="33">
        <f t="shared" si="6422"/>
        <v>0</v>
      </c>
      <c r="AA1903" s="33">
        <f t="shared" si="6422"/>
        <v>0</v>
      </c>
      <c r="AB1903" s="33">
        <f t="shared" si="6422"/>
        <v>0</v>
      </c>
      <c r="AC1903" s="33">
        <f t="shared" si="6422"/>
        <v>0</v>
      </c>
      <c r="AD1903" s="33">
        <f t="shared" si="6422"/>
        <v>0</v>
      </c>
      <c r="AE1903" s="33">
        <f t="shared" si="6422"/>
        <v>0</v>
      </c>
      <c r="AF1903" s="34">
        <f t="shared" si="6422"/>
        <v>4592.6900000000005</v>
      </c>
      <c r="AG1903" s="34">
        <f t="shared" si="6422"/>
        <v>0</v>
      </c>
      <c r="AH1903" s="34">
        <f t="shared" si="6422"/>
        <v>0</v>
      </c>
      <c r="AI1903" s="34">
        <f t="shared" si="6422"/>
        <v>0</v>
      </c>
      <c r="AJ1903" s="34">
        <f t="shared" si="6422"/>
        <v>0</v>
      </c>
      <c r="AK1903" s="34">
        <f t="shared" si="6422"/>
        <v>0</v>
      </c>
      <c r="AL1903" s="34">
        <f t="shared" si="6422"/>
        <v>4592.6900000000005</v>
      </c>
      <c r="AM1903" s="34">
        <f t="shared" si="6422"/>
        <v>0</v>
      </c>
      <c r="AN1903" s="34">
        <f t="shared" si="6422"/>
        <v>0</v>
      </c>
      <c r="AO1903" s="36">
        <f t="shared" si="6422"/>
        <v>3780.1899999999996</v>
      </c>
      <c r="AP1903" s="36">
        <f t="shared" si="6422"/>
        <v>4562.6900000000005</v>
      </c>
      <c r="AQ1903" s="36">
        <f t="shared" si="6422"/>
        <v>0</v>
      </c>
      <c r="AR1903" s="36">
        <f t="shared" si="6422"/>
        <v>0</v>
      </c>
      <c r="AS1903" s="36">
        <f t="shared" si="6422"/>
        <v>0</v>
      </c>
      <c r="AT1903" s="36">
        <f t="shared" si="6422"/>
        <v>0</v>
      </c>
      <c r="AU1903" s="36">
        <f t="shared" si="6416"/>
        <v>4562.6900000000005</v>
      </c>
      <c r="AV1903" s="36">
        <f t="shared" si="6417"/>
        <v>-2433.0900000000006</v>
      </c>
      <c r="AW1903" s="36">
        <f t="shared" si="6418"/>
        <v>2129.6</v>
      </c>
      <c r="AX1903" s="36">
        <f t="shared" si="6419"/>
        <v>1030.9000000000001</v>
      </c>
      <c r="AY1903" s="36">
        <f t="shared" si="6420"/>
        <v>1030.9000000000001</v>
      </c>
      <c r="AZ1903" s="36">
        <f>AZ1904+AZ1909</f>
        <v>0</v>
      </c>
      <c r="BA1903" s="37">
        <f t="shared" si="6421"/>
        <v>100</v>
      </c>
      <c r="BB1903" s="20"/>
    </row>
    <row r="1904" spans="2:54" ht="31.2" x14ac:dyDescent="0.3">
      <c r="B1904" s="38" t="s">
        <v>578</v>
      </c>
      <c r="C1904" s="38" t="s">
        <v>103</v>
      </c>
      <c r="D1904" s="38" t="s">
        <v>42</v>
      </c>
      <c r="E1904" s="39" t="str">
        <f t="shared" si="6415"/>
        <v>0801</v>
      </c>
      <c r="F1904" s="38" t="s">
        <v>106</v>
      </c>
      <c r="G1904" s="39"/>
      <c r="H1904" s="40" t="s">
        <v>107</v>
      </c>
      <c r="I1904" s="18">
        <f t="shared" si="6376"/>
        <v>2129.6</v>
      </c>
      <c r="J1904" s="18">
        <f t="shared" si="6377"/>
        <v>1030.9000000000001</v>
      </c>
      <c r="K1904" s="18">
        <f t="shared" si="6378"/>
        <v>1030.9000000000001</v>
      </c>
      <c r="L1904" s="18">
        <f t="shared" si="6379"/>
        <v>0</v>
      </c>
      <c r="M1904" s="18">
        <f t="shared" si="6380"/>
        <v>0</v>
      </c>
      <c r="N1904" s="18">
        <f t="shared" si="6381"/>
        <v>0</v>
      </c>
      <c r="O1904" s="18">
        <f t="shared" ref="O1904:O1910" si="6423">O1905</f>
        <v>0</v>
      </c>
      <c r="P1904" s="18">
        <f t="shared" ref="P1904:P1910" si="6424">P1905</f>
        <v>0</v>
      </c>
      <c r="Q1904" s="18">
        <f t="shared" ref="Q1904:Q1910" si="6425">Q1905</f>
        <v>0</v>
      </c>
      <c r="R1904" s="18">
        <f t="shared" ref="R1904:R1910" si="6426">R1905</f>
        <v>0</v>
      </c>
      <c r="S1904" s="18">
        <f t="shared" ref="S1904:S1907" si="6427">S1905</f>
        <v>0</v>
      </c>
      <c r="T1904" s="18">
        <f t="shared" si="6414"/>
        <v>2129.6</v>
      </c>
      <c r="U1904" s="18">
        <f t="shared" si="6412"/>
        <v>1030.9000000000001</v>
      </c>
      <c r="V1904" s="18">
        <f t="shared" si="6413"/>
        <v>1030.9000000000001</v>
      </c>
      <c r="W1904" s="18">
        <f t="shared" ref="W1904:W1907" si="6428">W1905</f>
        <v>0</v>
      </c>
      <c r="X1904" s="18">
        <f t="shared" ref="X1904:X1907" si="6429">X1905</f>
        <v>0</v>
      </c>
      <c r="Y1904" s="18">
        <f t="shared" ref="Y1904:Y1907" si="6430">Y1905</f>
        <v>0</v>
      </c>
      <c r="Z1904" s="18">
        <f t="shared" ref="Z1904:Z1907" si="6431">Z1905</f>
        <v>0</v>
      </c>
      <c r="AA1904" s="18">
        <f t="shared" ref="AA1904:AA1907" si="6432">AA1905</f>
        <v>0</v>
      </c>
      <c r="AB1904" s="18">
        <f t="shared" ref="AB1904:AB1907" si="6433">AB1905</f>
        <v>0</v>
      </c>
      <c r="AC1904" s="18">
        <f t="shared" ref="AC1904:AC1907" si="6434">AC1905</f>
        <v>0</v>
      </c>
      <c r="AD1904" s="18">
        <f t="shared" ref="AD1904:AD1907" si="6435">AD1905</f>
        <v>0</v>
      </c>
      <c r="AE1904" s="18">
        <f t="shared" ref="AE1904:AE1907" si="6436">AE1905</f>
        <v>0</v>
      </c>
      <c r="AF1904" s="41">
        <f t="shared" ref="AF1904:AF1910" si="6437">AF1905</f>
        <v>2129.6</v>
      </c>
      <c r="AG1904" s="41">
        <f t="shared" ref="AG1904:AG1910" si="6438">AG1905</f>
        <v>0</v>
      </c>
      <c r="AH1904" s="41">
        <f t="shared" ref="AH1904:AH1910" si="6439">AH1905</f>
        <v>0</v>
      </c>
      <c r="AI1904" s="41">
        <f t="shared" ref="AI1904:AI1910" si="6440">AI1905</f>
        <v>0</v>
      </c>
      <c r="AJ1904" s="41">
        <f t="shared" ref="AJ1904:AJ1910" si="6441">AJ1905</f>
        <v>0</v>
      </c>
      <c r="AK1904" s="41">
        <f t="shared" ref="AK1904:AK1910" si="6442">AK1905</f>
        <v>0</v>
      </c>
      <c r="AL1904" s="41">
        <f t="shared" ref="AL1904:AL1910" si="6443">AL1905</f>
        <v>2129.6</v>
      </c>
      <c r="AM1904" s="41">
        <f t="shared" ref="AM1904:AM1910" si="6444">AM1905</f>
        <v>0</v>
      </c>
      <c r="AN1904" s="41">
        <f t="shared" ref="AN1904:AN1910" si="6445">AN1905</f>
        <v>0</v>
      </c>
      <c r="AO1904" s="14">
        <f t="shared" ref="AO1904:AO1910" si="6446">AO1905</f>
        <v>1737.1</v>
      </c>
      <c r="AP1904" s="42">
        <f t="shared" ref="AP1904:AP1910" si="6447">AP1905</f>
        <v>2129.6</v>
      </c>
      <c r="AQ1904" s="42">
        <f t="shared" ref="AQ1904:AQ1910" si="6448">AQ1905</f>
        <v>0</v>
      </c>
      <c r="AR1904" s="42">
        <f t="shared" ref="AR1904:AR1910" si="6449">AR1905</f>
        <v>0</v>
      </c>
      <c r="AS1904" s="42">
        <f t="shared" ref="AS1904:AS1910" si="6450">AS1905</f>
        <v>0</v>
      </c>
      <c r="AT1904" s="42">
        <f t="shared" ref="AT1904:AT1910" si="6451">AT1905</f>
        <v>0</v>
      </c>
      <c r="AU1904" s="42">
        <f t="shared" si="6416"/>
        <v>2129.6</v>
      </c>
      <c r="AV1904" s="42">
        <f t="shared" si="6417"/>
        <v>0</v>
      </c>
      <c r="AW1904" s="42">
        <f t="shared" si="6418"/>
        <v>2129.6</v>
      </c>
      <c r="AX1904" s="42">
        <f t="shared" si="6419"/>
        <v>1030.9000000000001</v>
      </c>
      <c r="AY1904" s="42">
        <f t="shared" si="6420"/>
        <v>1030.9000000000001</v>
      </c>
      <c r="AZ1904" s="42">
        <f t="shared" ref="AZ1904:AZ1907" si="6452">AZ1905</f>
        <v>0</v>
      </c>
      <c r="BA1904" s="43">
        <f t="shared" si="6421"/>
        <v>100</v>
      </c>
      <c r="BB1904" s="20"/>
    </row>
    <row r="1905" spans="2:54" x14ac:dyDescent="0.3">
      <c r="B1905" s="38" t="s">
        <v>578</v>
      </c>
      <c r="C1905" s="38" t="s">
        <v>103</v>
      </c>
      <c r="D1905" s="38" t="s">
        <v>42</v>
      </c>
      <c r="E1905" s="39" t="str">
        <f t="shared" si="6415"/>
        <v>0801</v>
      </c>
      <c r="F1905" s="38" t="s">
        <v>164</v>
      </c>
      <c r="G1905" s="39"/>
      <c r="H1905" s="40" t="s">
        <v>49</v>
      </c>
      <c r="I1905" s="18">
        <f t="shared" si="6376"/>
        <v>2129.6</v>
      </c>
      <c r="J1905" s="18">
        <f t="shared" si="6377"/>
        <v>1030.9000000000001</v>
      </c>
      <c r="K1905" s="18">
        <f t="shared" si="6378"/>
        <v>1030.9000000000001</v>
      </c>
      <c r="L1905" s="18">
        <f t="shared" si="6379"/>
        <v>0</v>
      </c>
      <c r="M1905" s="18">
        <f t="shared" si="6380"/>
        <v>0</v>
      </c>
      <c r="N1905" s="18">
        <f t="shared" si="6381"/>
        <v>0</v>
      </c>
      <c r="O1905" s="18">
        <f t="shared" si="6423"/>
        <v>0</v>
      </c>
      <c r="P1905" s="18">
        <f t="shared" si="6424"/>
        <v>0</v>
      </c>
      <c r="Q1905" s="18">
        <f t="shared" si="6425"/>
        <v>0</v>
      </c>
      <c r="R1905" s="18">
        <f t="shared" si="6426"/>
        <v>0</v>
      </c>
      <c r="S1905" s="18">
        <f t="shared" si="6427"/>
        <v>0</v>
      </c>
      <c r="T1905" s="18">
        <f t="shared" si="6414"/>
        <v>2129.6</v>
      </c>
      <c r="U1905" s="18">
        <f t="shared" si="6412"/>
        <v>1030.9000000000001</v>
      </c>
      <c r="V1905" s="18">
        <f t="shared" si="6413"/>
        <v>1030.9000000000001</v>
      </c>
      <c r="W1905" s="18">
        <f t="shared" si="6428"/>
        <v>0</v>
      </c>
      <c r="X1905" s="18">
        <f t="shared" si="6429"/>
        <v>0</v>
      </c>
      <c r="Y1905" s="18">
        <f t="shared" si="6430"/>
        <v>0</v>
      </c>
      <c r="Z1905" s="18">
        <f t="shared" si="6431"/>
        <v>0</v>
      </c>
      <c r="AA1905" s="18">
        <f t="shared" si="6432"/>
        <v>0</v>
      </c>
      <c r="AB1905" s="18">
        <f t="shared" si="6433"/>
        <v>0</v>
      </c>
      <c r="AC1905" s="18">
        <f t="shared" si="6434"/>
        <v>0</v>
      </c>
      <c r="AD1905" s="18">
        <f t="shared" si="6435"/>
        <v>0</v>
      </c>
      <c r="AE1905" s="18">
        <f t="shared" si="6436"/>
        <v>0</v>
      </c>
      <c r="AF1905" s="41">
        <f t="shared" si="6437"/>
        <v>2129.6</v>
      </c>
      <c r="AG1905" s="41">
        <f t="shared" si="6438"/>
        <v>0</v>
      </c>
      <c r="AH1905" s="41">
        <f t="shared" si="6439"/>
        <v>0</v>
      </c>
      <c r="AI1905" s="41">
        <f t="shared" si="6440"/>
        <v>0</v>
      </c>
      <c r="AJ1905" s="41">
        <f t="shared" si="6441"/>
        <v>0</v>
      </c>
      <c r="AK1905" s="41">
        <f t="shared" si="6442"/>
        <v>0</v>
      </c>
      <c r="AL1905" s="41">
        <f t="shared" si="6443"/>
        <v>2129.6</v>
      </c>
      <c r="AM1905" s="41">
        <f t="shared" si="6444"/>
        <v>0</v>
      </c>
      <c r="AN1905" s="41">
        <f t="shared" si="6445"/>
        <v>0</v>
      </c>
      <c r="AO1905" s="42">
        <f t="shared" si="6446"/>
        <v>1737.1</v>
      </c>
      <c r="AP1905" s="42">
        <f t="shared" si="6447"/>
        <v>2129.6</v>
      </c>
      <c r="AQ1905" s="42">
        <f t="shared" si="6448"/>
        <v>0</v>
      </c>
      <c r="AR1905" s="42">
        <f t="shared" si="6449"/>
        <v>0</v>
      </c>
      <c r="AS1905" s="42">
        <f t="shared" si="6450"/>
        <v>0</v>
      </c>
      <c r="AT1905" s="42">
        <f t="shared" si="6451"/>
        <v>0</v>
      </c>
      <c r="AU1905" s="42">
        <f t="shared" si="6416"/>
        <v>2129.6</v>
      </c>
      <c r="AV1905" s="42">
        <f t="shared" si="6417"/>
        <v>0</v>
      </c>
      <c r="AW1905" s="42">
        <f t="shared" si="6418"/>
        <v>2129.6</v>
      </c>
      <c r="AX1905" s="42">
        <f t="shared" si="6419"/>
        <v>1030.9000000000001</v>
      </c>
      <c r="AY1905" s="42">
        <f t="shared" si="6420"/>
        <v>1030.9000000000001</v>
      </c>
      <c r="AZ1905" s="42">
        <f t="shared" si="6452"/>
        <v>0</v>
      </c>
      <c r="BA1905" s="43">
        <f t="shared" si="6421"/>
        <v>100</v>
      </c>
      <c r="BB1905" s="20"/>
    </row>
    <row r="1906" spans="2:54" ht="31.2" x14ac:dyDescent="0.3">
      <c r="B1906" s="38" t="s">
        <v>578</v>
      </c>
      <c r="C1906" s="38" t="s">
        <v>103</v>
      </c>
      <c r="D1906" s="38" t="s">
        <v>42</v>
      </c>
      <c r="E1906" s="39" t="str">
        <f t="shared" si="6415"/>
        <v>0801</v>
      </c>
      <c r="F1906" s="38" t="s">
        <v>165</v>
      </c>
      <c r="G1906" s="39"/>
      <c r="H1906" s="40" t="s">
        <v>166</v>
      </c>
      <c r="I1906" s="18">
        <f t="shared" si="6376"/>
        <v>2129.6</v>
      </c>
      <c r="J1906" s="18">
        <f t="shared" si="6377"/>
        <v>1030.9000000000001</v>
      </c>
      <c r="K1906" s="18">
        <f t="shared" si="6378"/>
        <v>1030.9000000000001</v>
      </c>
      <c r="L1906" s="18">
        <f t="shared" si="6379"/>
        <v>0</v>
      </c>
      <c r="M1906" s="18">
        <f t="shared" si="6380"/>
        <v>0</v>
      </c>
      <c r="N1906" s="18">
        <f t="shared" si="6381"/>
        <v>0</v>
      </c>
      <c r="O1906" s="18">
        <f t="shared" si="6423"/>
        <v>0</v>
      </c>
      <c r="P1906" s="18">
        <f t="shared" si="6424"/>
        <v>0</v>
      </c>
      <c r="Q1906" s="18">
        <f t="shared" si="6425"/>
        <v>0</v>
      </c>
      <c r="R1906" s="18">
        <f t="shared" si="6426"/>
        <v>0</v>
      </c>
      <c r="S1906" s="18">
        <f t="shared" si="6427"/>
        <v>0</v>
      </c>
      <c r="T1906" s="18">
        <f t="shared" si="6414"/>
        <v>2129.6</v>
      </c>
      <c r="U1906" s="18">
        <f t="shared" si="6412"/>
        <v>1030.9000000000001</v>
      </c>
      <c r="V1906" s="18">
        <f t="shared" si="6413"/>
        <v>1030.9000000000001</v>
      </c>
      <c r="W1906" s="18">
        <f t="shared" si="6428"/>
        <v>0</v>
      </c>
      <c r="X1906" s="18">
        <f t="shared" si="6429"/>
        <v>0</v>
      </c>
      <c r="Y1906" s="18">
        <f t="shared" si="6430"/>
        <v>0</v>
      </c>
      <c r="Z1906" s="18">
        <f t="shared" si="6431"/>
        <v>0</v>
      </c>
      <c r="AA1906" s="18">
        <f t="shared" si="6432"/>
        <v>0</v>
      </c>
      <c r="AB1906" s="18">
        <f t="shared" si="6433"/>
        <v>0</v>
      </c>
      <c r="AC1906" s="18">
        <f t="shared" si="6434"/>
        <v>0</v>
      </c>
      <c r="AD1906" s="18">
        <f t="shared" si="6435"/>
        <v>0</v>
      </c>
      <c r="AE1906" s="18">
        <f t="shared" si="6436"/>
        <v>0</v>
      </c>
      <c r="AF1906" s="41">
        <f t="shared" si="6437"/>
        <v>2129.6</v>
      </c>
      <c r="AG1906" s="41">
        <f t="shared" si="6438"/>
        <v>0</v>
      </c>
      <c r="AH1906" s="41">
        <f t="shared" si="6439"/>
        <v>0</v>
      </c>
      <c r="AI1906" s="41">
        <f t="shared" si="6440"/>
        <v>0</v>
      </c>
      <c r="AJ1906" s="41">
        <f t="shared" si="6441"/>
        <v>0</v>
      </c>
      <c r="AK1906" s="41">
        <f t="shared" si="6442"/>
        <v>0</v>
      </c>
      <c r="AL1906" s="41">
        <f t="shared" si="6443"/>
        <v>2129.6</v>
      </c>
      <c r="AM1906" s="41">
        <f t="shared" si="6444"/>
        <v>0</v>
      </c>
      <c r="AN1906" s="41">
        <f t="shared" si="6445"/>
        <v>0</v>
      </c>
      <c r="AO1906" s="14">
        <f t="shared" si="6446"/>
        <v>1737.1</v>
      </c>
      <c r="AP1906" s="42">
        <f t="shared" si="6447"/>
        <v>2129.6</v>
      </c>
      <c r="AQ1906" s="42">
        <f t="shared" si="6448"/>
        <v>0</v>
      </c>
      <c r="AR1906" s="42">
        <f t="shared" si="6449"/>
        <v>0</v>
      </c>
      <c r="AS1906" s="42">
        <f t="shared" si="6450"/>
        <v>0</v>
      </c>
      <c r="AT1906" s="42">
        <f t="shared" si="6451"/>
        <v>0</v>
      </c>
      <c r="AU1906" s="42">
        <f t="shared" si="6416"/>
        <v>2129.6</v>
      </c>
      <c r="AV1906" s="42">
        <f t="shared" si="6417"/>
        <v>0</v>
      </c>
      <c r="AW1906" s="42">
        <f t="shared" si="6418"/>
        <v>2129.6</v>
      </c>
      <c r="AX1906" s="42">
        <f t="shared" si="6419"/>
        <v>1030.9000000000001</v>
      </c>
      <c r="AY1906" s="42">
        <f t="shared" si="6420"/>
        <v>1030.9000000000001</v>
      </c>
      <c r="AZ1906" s="42">
        <f t="shared" si="6452"/>
        <v>0</v>
      </c>
      <c r="BA1906" s="43">
        <f t="shared" si="6421"/>
        <v>100</v>
      </c>
      <c r="BB1906" s="20"/>
    </row>
    <row r="1907" spans="2:54" ht="31.2" x14ac:dyDescent="0.3">
      <c r="B1907" s="38" t="s">
        <v>578</v>
      </c>
      <c r="C1907" s="38" t="s">
        <v>103</v>
      </c>
      <c r="D1907" s="38" t="s">
        <v>42</v>
      </c>
      <c r="E1907" s="39" t="str">
        <f t="shared" si="6415"/>
        <v>0801</v>
      </c>
      <c r="F1907" s="38" t="s">
        <v>167</v>
      </c>
      <c r="G1907" s="39"/>
      <c r="H1907" s="40" t="s">
        <v>168</v>
      </c>
      <c r="I1907" s="18">
        <f t="shared" si="6376"/>
        <v>2129.6</v>
      </c>
      <c r="J1907" s="18">
        <f t="shared" si="6377"/>
        <v>1030.9000000000001</v>
      </c>
      <c r="K1907" s="18">
        <f t="shared" si="6378"/>
        <v>1030.9000000000001</v>
      </c>
      <c r="L1907" s="18">
        <f t="shared" si="6379"/>
        <v>0</v>
      </c>
      <c r="M1907" s="18">
        <f t="shared" si="6380"/>
        <v>0</v>
      </c>
      <c r="N1907" s="18">
        <f t="shared" si="6381"/>
        <v>0</v>
      </c>
      <c r="O1907" s="18">
        <f t="shared" si="6423"/>
        <v>0</v>
      </c>
      <c r="P1907" s="18">
        <f t="shared" si="6424"/>
        <v>0</v>
      </c>
      <c r="Q1907" s="18">
        <f t="shared" si="6425"/>
        <v>0</v>
      </c>
      <c r="R1907" s="18">
        <f t="shared" si="6426"/>
        <v>0</v>
      </c>
      <c r="S1907" s="18">
        <f t="shared" si="6427"/>
        <v>0</v>
      </c>
      <c r="T1907" s="18">
        <f t="shared" si="6414"/>
        <v>2129.6</v>
      </c>
      <c r="U1907" s="18">
        <f t="shared" si="6412"/>
        <v>1030.9000000000001</v>
      </c>
      <c r="V1907" s="18">
        <f t="shared" si="6413"/>
        <v>1030.9000000000001</v>
      </c>
      <c r="W1907" s="18">
        <f t="shared" si="6428"/>
        <v>0</v>
      </c>
      <c r="X1907" s="18">
        <f t="shared" si="6429"/>
        <v>0</v>
      </c>
      <c r="Y1907" s="18">
        <f t="shared" si="6430"/>
        <v>0</v>
      </c>
      <c r="Z1907" s="18">
        <f t="shared" si="6431"/>
        <v>0</v>
      </c>
      <c r="AA1907" s="18">
        <f t="shared" si="6432"/>
        <v>0</v>
      </c>
      <c r="AB1907" s="18">
        <f t="shared" si="6433"/>
        <v>0</v>
      </c>
      <c r="AC1907" s="18">
        <f t="shared" si="6434"/>
        <v>0</v>
      </c>
      <c r="AD1907" s="18">
        <f t="shared" si="6435"/>
        <v>0</v>
      </c>
      <c r="AE1907" s="18">
        <f t="shared" si="6436"/>
        <v>0</v>
      </c>
      <c r="AF1907" s="41">
        <f t="shared" si="6437"/>
        <v>2129.6</v>
      </c>
      <c r="AG1907" s="41">
        <f t="shared" si="6438"/>
        <v>0</v>
      </c>
      <c r="AH1907" s="41">
        <f t="shared" si="6439"/>
        <v>0</v>
      </c>
      <c r="AI1907" s="41">
        <f t="shared" si="6440"/>
        <v>0</v>
      </c>
      <c r="AJ1907" s="41">
        <f t="shared" si="6441"/>
        <v>0</v>
      </c>
      <c r="AK1907" s="41">
        <f t="shared" si="6442"/>
        <v>0</v>
      </c>
      <c r="AL1907" s="41">
        <f t="shared" si="6443"/>
        <v>2129.6</v>
      </c>
      <c r="AM1907" s="41">
        <f t="shared" si="6444"/>
        <v>0</v>
      </c>
      <c r="AN1907" s="41">
        <f t="shared" si="6445"/>
        <v>0</v>
      </c>
      <c r="AO1907" s="42">
        <f t="shared" si="6446"/>
        <v>1737.1</v>
      </c>
      <c r="AP1907" s="42">
        <f t="shared" si="6447"/>
        <v>2129.6</v>
      </c>
      <c r="AQ1907" s="42">
        <f t="shared" si="6448"/>
        <v>0</v>
      </c>
      <c r="AR1907" s="42">
        <f t="shared" si="6449"/>
        <v>0</v>
      </c>
      <c r="AS1907" s="42">
        <f t="shared" si="6450"/>
        <v>0</v>
      </c>
      <c r="AT1907" s="42">
        <f t="shared" si="6451"/>
        <v>0</v>
      </c>
      <c r="AU1907" s="42">
        <f t="shared" si="6416"/>
        <v>2129.6</v>
      </c>
      <c r="AV1907" s="42">
        <f t="shared" si="6417"/>
        <v>0</v>
      </c>
      <c r="AW1907" s="42">
        <f t="shared" si="6418"/>
        <v>2129.6</v>
      </c>
      <c r="AX1907" s="42">
        <f t="shared" si="6419"/>
        <v>1030.9000000000001</v>
      </c>
      <c r="AY1907" s="42">
        <f t="shared" si="6420"/>
        <v>1030.9000000000001</v>
      </c>
      <c r="AZ1907" s="42">
        <f t="shared" si="6452"/>
        <v>0</v>
      </c>
      <c r="BA1907" s="43">
        <f t="shared" si="6421"/>
        <v>100</v>
      </c>
      <c r="BB1907" s="20"/>
    </row>
    <row r="1908" spans="2:54" ht="31.2" x14ac:dyDescent="0.3">
      <c r="B1908" s="38" t="s">
        <v>578</v>
      </c>
      <c r="C1908" s="38" t="s">
        <v>103</v>
      </c>
      <c r="D1908" s="38" t="s">
        <v>42</v>
      </c>
      <c r="E1908" s="39" t="str">
        <f t="shared" si="6415"/>
        <v>0801</v>
      </c>
      <c r="F1908" s="38" t="s">
        <v>167</v>
      </c>
      <c r="G1908" s="38" t="s">
        <v>54</v>
      </c>
      <c r="H1908" s="40" t="s">
        <v>55</v>
      </c>
      <c r="I1908" s="18">
        <v>2129.6</v>
      </c>
      <c r="J1908" s="18">
        <v>1030.9000000000001</v>
      </c>
      <c r="K1908" s="18">
        <v>1030.9000000000001</v>
      </c>
      <c r="L1908" s="18"/>
      <c r="M1908" s="18"/>
      <c r="N1908" s="18"/>
      <c r="O1908" s="18">
        <v>0</v>
      </c>
      <c r="P1908" s="18">
        <v>0</v>
      </c>
      <c r="Q1908" s="18">
        <v>0</v>
      </c>
      <c r="R1908" s="18">
        <v>0</v>
      </c>
      <c r="S1908" s="18"/>
      <c r="T1908" s="18">
        <f t="shared" si="6414"/>
        <v>2129.6</v>
      </c>
      <c r="U1908" s="18">
        <f t="shared" si="6412"/>
        <v>1030.9000000000001</v>
      </c>
      <c r="V1908" s="18">
        <f t="shared" si="6413"/>
        <v>1030.9000000000001</v>
      </c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41">
        <v>2129.6</v>
      </c>
      <c r="AG1908" s="41"/>
      <c r="AH1908" s="41">
        <v>0</v>
      </c>
      <c r="AI1908" s="41">
        <v>0</v>
      </c>
      <c r="AJ1908" s="41">
        <v>0</v>
      </c>
      <c r="AK1908" s="41">
        <v>0</v>
      </c>
      <c r="AL1908" s="41">
        <v>2129.6</v>
      </c>
      <c r="AM1908" s="41">
        <v>0</v>
      </c>
      <c r="AN1908" s="41">
        <v>0</v>
      </c>
      <c r="AO1908" s="14">
        <v>1737.1</v>
      </c>
      <c r="AP1908" s="42">
        <v>2129.6</v>
      </c>
      <c r="AQ1908" s="42">
        <v>0</v>
      </c>
      <c r="AR1908" s="42">
        <v>0</v>
      </c>
      <c r="AS1908" s="42">
        <v>0</v>
      </c>
      <c r="AT1908" s="42">
        <v>0</v>
      </c>
      <c r="AU1908" s="42">
        <f t="shared" si="6416"/>
        <v>2129.6</v>
      </c>
      <c r="AV1908" s="42">
        <f t="shared" si="6417"/>
        <v>0</v>
      </c>
      <c r="AW1908" s="42">
        <f t="shared" si="6418"/>
        <v>2129.6</v>
      </c>
      <c r="AX1908" s="42">
        <f t="shared" si="6419"/>
        <v>1030.9000000000001</v>
      </c>
      <c r="AY1908" s="42">
        <f t="shared" si="6420"/>
        <v>1030.9000000000001</v>
      </c>
      <c r="AZ1908" s="42"/>
      <c r="BA1908" s="43">
        <f t="shared" si="6421"/>
        <v>100</v>
      </c>
      <c r="BB1908" s="44"/>
    </row>
    <row r="1909" spans="2:54" ht="31.2" x14ac:dyDescent="0.3">
      <c r="B1909" s="38" t="s">
        <v>578</v>
      </c>
      <c r="C1909" s="38" t="s">
        <v>103</v>
      </c>
      <c r="D1909" s="38" t="s">
        <v>42</v>
      </c>
      <c r="E1909" s="39" t="str">
        <f t="shared" si="6415"/>
        <v>0801</v>
      </c>
      <c r="F1909" s="38" t="s">
        <v>72</v>
      </c>
      <c r="G1909" s="39"/>
      <c r="H1909" s="40" t="s">
        <v>73</v>
      </c>
      <c r="I1909" s="18"/>
      <c r="J1909" s="18"/>
      <c r="K1909" s="18"/>
      <c r="L1909" s="18"/>
      <c r="M1909" s="18"/>
      <c r="N1909" s="18"/>
      <c r="O1909" s="18">
        <f t="shared" si="6423"/>
        <v>0</v>
      </c>
      <c r="P1909" s="18">
        <f t="shared" si="6424"/>
        <v>0</v>
      </c>
      <c r="Q1909" s="18">
        <f t="shared" si="6425"/>
        <v>0</v>
      </c>
      <c r="R1909" s="18">
        <f t="shared" si="6426"/>
        <v>0</v>
      </c>
      <c r="S1909" s="18">
        <f>S1911</f>
        <v>0</v>
      </c>
      <c r="T1909" s="18">
        <f t="shared" si="6414"/>
        <v>0</v>
      </c>
      <c r="U1909" s="18"/>
      <c r="V1909" s="18"/>
      <c r="W1909" s="18">
        <f t="shared" ref="W1909:AE1909" si="6453">W1911</f>
        <v>0</v>
      </c>
      <c r="X1909" s="18">
        <f t="shared" si="6453"/>
        <v>0</v>
      </c>
      <c r="Y1909" s="18">
        <f t="shared" si="6453"/>
        <v>0</v>
      </c>
      <c r="Z1909" s="18">
        <f t="shared" si="6453"/>
        <v>0</v>
      </c>
      <c r="AA1909" s="18">
        <f t="shared" si="6453"/>
        <v>0</v>
      </c>
      <c r="AB1909" s="18">
        <f t="shared" si="6453"/>
        <v>0</v>
      </c>
      <c r="AC1909" s="18">
        <f t="shared" si="6453"/>
        <v>0</v>
      </c>
      <c r="AD1909" s="18">
        <f t="shared" si="6453"/>
        <v>0</v>
      </c>
      <c r="AE1909" s="18">
        <f t="shared" si="6453"/>
        <v>0</v>
      </c>
      <c r="AF1909" s="41">
        <f t="shared" si="6437"/>
        <v>2463.09</v>
      </c>
      <c r="AG1909" s="41">
        <f t="shared" si="6438"/>
        <v>0</v>
      </c>
      <c r="AH1909" s="41">
        <f t="shared" si="6439"/>
        <v>0</v>
      </c>
      <c r="AI1909" s="41">
        <f t="shared" si="6440"/>
        <v>0</v>
      </c>
      <c r="AJ1909" s="41">
        <f t="shared" si="6441"/>
        <v>0</v>
      </c>
      <c r="AK1909" s="41">
        <f t="shared" si="6442"/>
        <v>0</v>
      </c>
      <c r="AL1909" s="41">
        <f t="shared" si="6443"/>
        <v>2463.09</v>
      </c>
      <c r="AM1909" s="41">
        <f t="shared" si="6444"/>
        <v>0</v>
      </c>
      <c r="AN1909" s="41">
        <f t="shared" si="6445"/>
        <v>0</v>
      </c>
      <c r="AO1909" s="42">
        <f t="shared" si="6446"/>
        <v>2043.09</v>
      </c>
      <c r="AP1909" s="42">
        <f t="shared" si="6447"/>
        <v>2433.09</v>
      </c>
      <c r="AQ1909" s="42">
        <f t="shared" si="6448"/>
        <v>0</v>
      </c>
      <c r="AR1909" s="42">
        <f t="shared" si="6449"/>
        <v>0</v>
      </c>
      <c r="AS1909" s="42">
        <f t="shared" si="6450"/>
        <v>0</v>
      </c>
      <c r="AT1909" s="42">
        <f t="shared" si="6451"/>
        <v>0</v>
      </c>
      <c r="AU1909" s="42">
        <f t="shared" si="6416"/>
        <v>2433.09</v>
      </c>
      <c r="AV1909" s="42">
        <f t="shared" si="6417"/>
        <v>-2433.09</v>
      </c>
      <c r="AW1909" s="42">
        <f t="shared" si="6418"/>
        <v>0</v>
      </c>
      <c r="AX1909" s="42">
        <f t="shared" si="6419"/>
        <v>0</v>
      </c>
      <c r="AY1909" s="42">
        <f t="shared" si="6420"/>
        <v>0</v>
      </c>
      <c r="AZ1909" s="42">
        <f>AZ1911</f>
        <v>0</v>
      </c>
      <c r="BA1909" s="43">
        <f t="shared" si="6421"/>
        <v>100</v>
      </c>
      <c r="BB1909" s="20"/>
    </row>
    <row r="1910" spans="2:54" ht="46.8" x14ac:dyDescent="0.3">
      <c r="B1910" s="38" t="s">
        <v>578</v>
      </c>
      <c r="C1910" s="38" t="s">
        <v>103</v>
      </c>
      <c r="D1910" s="38" t="s">
        <v>42</v>
      </c>
      <c r="E1910" s="39" t="str">
        <f t="shared" si="6415"/>
        <v>0801</v>
      </c>
      <c r="F1910" s="16" t="s">
        <v>292</v>
      </c>
      <c r="G1910" s="39"/>
      <c r="H1910" s="55" t="s">
        <v>293</v>
      </c>
      <c r="I1910" s="18"/>
      <c r="J1910" s="18"/>
      <c r="K1910" s="18"/>
      <c r="L1910" s="18"/>
      <c r="M1910" s="18"/>
      <c r="N1910" s="18"/>
      <c r="O1910" s="18">
        <f t="shared" si="6423"/>
        <v>0</v>
      </c>
      <c r="P1910" s="18">
        <f t="shared" si="6424"/>
        <v>0</v>
      </c>
      <c r="Q1910" s="18">
        <f t="shared" si="6425"/>
        <v>0</v>
      </c>
      <c r="R1910" s="18">
        <f t="shared" si="6426"/>
        <v>0</v>
      </c>
      <c r="S1910" s="18"/>
      <c r="T1910" s="18">
        <f t="shared" si="6414"/>
        <v>0</v>
      </c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41">
        <f t="shared" si="6437"/>
        <v>2463.09</v>
      </c>
      <c r="AG1910" s="41">
        <f t="shared" si="6438"/>
        <v>0</v>
      </c>
      <c r="AH1910" s="41">
        <f t="shared" si="6439"/>
        <v>0</v>
      </c>
      <c r="AI1910" s="41">
        <f t="shared" si="6440"/>
        <v>0</v>
      </c>
      <c r="AJ1910" s="41">
        <f t="shared" si="6441"/>
        <v>0</v>
      </c>
      <c r="AK1910" s="41">
        <f t="shared" si="6442"/>
        <v>0</v>
      </c>
      <c r="AL1910" s="41">
        <f t="shared" si="6443"/>
        <v>2463.09</v>
      </c>
      <c r="AM1910" s="41">
        <f t="shared" si="6444"/>
        <v>0</v>
      </c>
      <c r="AN1910" s="41">
        <f t="shared" si="6445"/>
        <v>0</v>
      </c>
      <c r="AO1910" s="14">
        <f t="shared" si="6446"/>
        <v>2043.09</v>
      </c>
      <c r="AP1910" s="42">
        <f t="shared" si="6447"/>
        <v>2433.09</v>
      </c>
      <c r="AQ1910" s="42">
        <f t="shared" si="6448"/>
        <v>0</v>
      </c>
      <c r="AR1910" s="42">
        <f t="shared" si="6449"/>
        <v>0</v>
      </c>
      <c r="AS1910" s="42">
        <f t="shared" si="6450"/>
        <v>0</v>
      </c>
      <c r="AT1910" s="42">
        <f t="shared" si="6451"/>
        <v>0</v>
      </c>
      <c r="AU1910" s="42">
        <f t="shared" si="6416"/>
        <v>2433.09</v>
      </c>
      <c r="AV1910" s="42">
        <f t="shared" si="6417"/>
        <v>-2433.09</v>
      </c>
      <c r="AW1910" s="42"/>
      <c r="AX1910" s="42"/>
      <c r="AY1910" s="42"/>
      <c r="AZ1910" s="42"/>
      <c r="BA1910" s="43">
        <f t="shared" si="6421"/>
        <v>100</v>
      </c>
      <c r="BB1910" s="20"/>
    </row>
    <row r="1911" spans="2:54" ht="46.8" x14ac:dyDescent="0.3">
      <c r="B1911" s="38" t="s">
        <v>578</v>
      </c>
      <c r="C1911" s="38" t="s">
        <v>103</v>
      </c>
      <c r="D1911" s="38" t="s">
        <v>42</v>
      </c>
      <c r="E1911" s="39" t="str">
        <f t="shared" si="6415"/>
        <v>0801</v>
      </c>
      <c r="F1911" s="16" t="s">
        <v>294</v>
      </c>
      <c r="G1911" s="39"/>
      <c r="H1911" s="55" t="s">
        <v>295</v>
      </c>
      <c r="I1911" s="18"/>
      <c r="J1911" s="18"/>
      <c r="K1911" s="18"/>
      <c r="L1911" s="18"/>
      <c r="M1911" s="18"/>
      <c r="N1911" s="18"/>
      <c r="O1911" s="18">
        <f>O1912+O1913</f>
        <v>0</v>
      </c>
      <c r="P1911" s="18">
        <f>P1912+P1913</f>
        <v>0</v>
      </c>
      <c r="Q1911" s="18">
        <f>Q1912+Q1913</f>
        <v>0</v>
      </c>
      <c r="R1911" s="18">
        <f>R1912+R1913</f>
        <v>0</v>
      </c>
      <c r="S1911" s="18">
        <f>S1912</f>
        <v>0</v>
      </c>
      <c r="T1911" s="18">
        <f t="shared" si="6414"/>
        <v>0</v>
      </c>
      <c r="U1911" s="18"/>
      <c r="V1911" s="18"/>
      <c r="W1911" s="18">
        <f t="shared" ref="W1911:AE1911" si="6454">W1912</f>
        <v>0</v>
      </c>
      <c r="X1911" s="18">
        <f t="shared" si="6454"/>
        <v>0</v>
      </c>
      <c r="Y1911" s="18">
        <f t="shared" si="6454"/>
        <v>0</v>
      </c>
      <c r="Z1911" s="18">
        <f t="shared" si="6454"/>
        <v>0</v>
      </c>
      <c r="AA1911" s="18">
        <f t="shared" si="6454"/>
        <v>0</v>
      </c>
      <c r="AB1911" s="18">
        <f t="shared" si="6454"/>
        <v>0</v>
      </c>
      <c r="AC1911" s="18">
        <f t="shared" si="6454"/>
        <v>0</v>
      </c>
      <c r="AD1911" s="18">
        <f t="shared" si="6454"/>
        <v>0</v>
      </c>
      <c r="AE1911" s="18">
        <f t="shared" si="6454"/>
        <v>0</v>
      </c>
      <c r="AF1911" s="41">
        <f t="shared" ref="AF1911:AT1911" si="6455">AF1912+AF1913</f>
        <v>2463.09</v>
      </c>
      <c r="AG1911" s="41">
        <f t="shared" si="6455"/>
        <v>0</v>
      </c>
      <c r="AH1911" s="41">
        <f t="shared" si="6455"/>
        <v>0</v>
      </c>
      <c r="AI1911" s="41">
        <f t="shared" si="6455"/>
        <v>0</v>
      </c>
      <c r="AJ1911" s="41">
        <f t="shared" si="6455"/>
        <v>0</v>
      </c>
      <c r="AK1911" s="41">
        <f t="shared" si="6455"/>
        <v>0</v>
      </c>
      <c r="AL1911" s="41">
        <f t="shared" si="6455"/>
        <v>2463.09</v>
      </c>
      <c r="AM1911" s="41">
        <f t="shared" si="6455"/>
        <v>0</v>
      </c>
      <c r="AN1911" s="41">
        <f t="shared" si="6455"/>
        <v>0</v>
      </c>
      <c r="AO1911" s="42">
        <f t="shared" si="6455"/>
        <v>2043.09</v>
      </c>
      <c r="AP1911" s="42">
        <f t="shared" si="6455"/>
        <v>2433.09</v>
      </c>
      <c r="AQ1911" s="42">
        <f t="shared" si="6455"/>
        <v>0</v>
      </c>
      <c r="AR1911" s="42">
        <f t="shared" si="6455"/>
        <v>0</v>
      </c>
      <c r="AS1911" s="42">
        <f t="shared" si="6455"/>
        <v>0</v>
      </c>
      <c r="AT1911" s="42">
        <f t="shared" si="6455"/>
        <v>0</v>
      </c>
      <c r="AU1911" s="42">
        <f t="shared" si="6416"/>
        <v>2433.09</v>
      </c>
      <c r="AV1911" s="42">
        <f t="shared" si="6417"/>
        <v>-2433.09</v>
      </c>
      <c r="AW1911" s="42">
        <f t="shared" si="6418"/>
        <v>0</v>
      </c>
      <c r="AX1911" s="42">
        <f t="shared" si="6419"/>
        <v>0</v>
      </c>
      <c r="AY1911" s="42">
        <f t="shared" si="6420"/>
        <v>0</v>
      </c>
      <c r="AZ1911" s="42">
        <f>AZ1912</f>
        <v>0</v>
      </c>
      <c r="BA1911" s="43">
        <f t="shared" si="6421"/>
        <v>100</v>
      </c>
      <c r="BB1911" s="20"/>
    </row>
    <row r="1912" spans="2:54" ht="31.2" x14ac:dyDescent="0.3">
      <c r="B1912" s="38" t="s">
        <v>578</v>
      </c>
      <c r="C1912" s="38" t="s">
        <v>103</v>
      </c>
      <c r="D1912" s="38" t="s">
        <v>42</v>
      </c>
      <c r="E1912" s="39" t="str">
        <f t="shared" si="6415"/>
        <v>0801</v>
      </c>
      <c r="F1912" s="16" t="s">
        <v>294</v>
      </c>
      <c r="G1912" s="38" t="s">
        <v>54</v>
      </c>
      <c r="H1912" s="40" t="s">
        <v>55</v>
      </c>
      <c r="I1912" s="18"/>
      <c r="J1912" s="18"/>
      <c r="K1912" s="18"/>
      <c r="L1912" s="18"/>
      <c r="M1912" s="18"/>
      <c r="N1912" s="18"/>
      <c r="O1912" s="18">
        <v>0</v>
      </c>
      <c r="P1912" s="18">
        <v>0</v>
      </c>
      <c r="Q1912" s="18">
        <v>0</v>
      </c>
      <c r="R1912" s="18">
        <v>0</v>
      </c>
      <c r="S1912" s="18"/>
      <c r="T1912" s="18">
        <f t="shared" si="6414"/>
        <v>0</v>
      </c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41">
        <v>550</v>
      </c>
      <c r="AG1912" s="41"/>
      <c r="AH1912" s="41">
        <v>0</v>
      </c>
      <c r="AI1912" s="41">
        <v>0</v>
      </c>
      <c r="AJ1912" s="41">
        <v>0</v>
      </c>
      <c r="AK1912" s="41">
        <v>0</v>
      </c>
      <c r="AL1912" s="41">
        <v>550</v>
      </c>
      <c r="AM1912" s="41">
        <v>0</v>
      </c>
      <c r="AN1912" s="41">
        <v>0</v>
      </c>
      <c r="AO1912" s="14">
        <v>550</v>
      </c>
      <c r="AP1912" s="42">
        <v>550</v>
      </c>
      <c r="AQ1912" s="42">
        <v>0</v>
      </c>
      <c r="AR1912" s="42">
        <v>0</v>
      </c>
      <c r="AS1912" s="42">
        <v>0</v>
      </c>
      <c r="AT1912" s="42">
        <v>0</v>
      </c>
      <c r="AU1912" s="42">
        <f t="shared" si="6416"/>
        <v>550</v>
      </c>
      <c r="AV1912" s="42">
        <f t="shared" si="6417"/>
        <v>-550</v>
      </c>
      <c r="AW1912" s="42">
        <f t="shared" si="6418"/>
        <v>0</v>
      </c>
      <c r="AX1912" s="42">
        <f t="shared" si="6419"/>
        <v>0</v>
      </c>
      <c r="AY1912" s="42">
        <f t="shared" si="6420"/>
        <v>0</v>
      </c>
      <c r="AZ1912" s="42"/>
      <c r="BA1912" s="43">
        <f t="shared" si="6421"/>
        <v>100</v>
      </c>
      <c r="BB1912" s="44"/>
    </row>
    <row r="1913" spans="2:54" ht="31.2" x14ac:dyDescent="0.3">
      <c r="B1913" s="38" t="s">
        <v>578</v>
      </c>
      <c r="C1913" s="38" t="s">
        <v>103</v>
      </c>
      <c r="D1913" s="38" t="s">
        <v>42</v>
      </c>
      <c r="E1913" s="39" t="str">
        <f t="shared" si="6415"/>
        <v>0801</v>
      </c>
      <c r="F1913" s="16" t="s">
        <v>294</v>
      </c>
      <c r="G1913" s="38" t="s">
        <v>150</v>
      </c>
      <c r="H1913" s="40" t="s">
        <v>151</v>
      </c>
      <c r="I1913" s="18"/>
      <c r="J1913" s="18"/>
      <c r="K1913" s="18"/>
      <c r="L1913" s="18"/>
      <c r="M1913" s="18"/>
      <c r="N1913" s="18"/>
      <c r="O1913" s="18">
        <v>0</v>
      </c>
      <c r="P1913" s="18">
        <v>0</v>
      </c>
      <c r="Q1913" s="18">
        <v>0</v>
      </c>
      <c r="R1913" s="18">
        <v>0</v>
      </c>
      <c r="S1913" s="18"/>
      <c r="T1913" s="18">
        <f t="shared" si="6414"/>
        <v>0</v>
      </c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41">
        <v>1913.09</v>
      </c>
      <c r="AG1913" s="41"/>
      <c r="AH1913" s="41">
        <v>0</v>
      </c>
      <c r="AI1913" s="41">
        <v>0</v>
      </c>
      <c r="AJ1913" s="41">
        <v>0</v>
      </c>
      <c r="AK1913" s="41">
        <v>0</v>
      </c>
      <c r="AL1913" s="41">
        <v>1913.09</v>
      </c>
      <c r="AM1913" s="41">
        <v>0</v>
      </c>
      <c r="AN1913" s="41">
        <v>0</v>
      </c>
      <c r="AO1913" s="42">
        <v>1493.09</v>
      </c>
      <c r="AP1913" s="42">
        <v>1883.09</v>
      </c>
      <c r="AQ1913" s="42">
        <v>0</v>
      </c>
      <c r="AR1913" s="42">
        <v>0</v>
      </c>
      <c r="AS1913" s="42">
        <v>0</v>
      </c>
      <c r="AT1913" s="42">
        <v>0</v>
      </c>
      <c r="AU1913" s="42">
        <f t="shared" si="6416"/>
        <v>1883.09</v>
      </c>
      <c r="AV1913" s="42">
        <f t="shared" si="6417"/>
        <v>-1883.09</v>
      </c>
      <c r="AW1913" s="42"/>
      <c r="AX1913" s="42"/>
      <c r="AY1913" s="42"/>
      <c r="AZ1913" s="42"/>
      <c r="BA1913" s="43">
        <f t="shared" si="6421"/>
        <v>100</v>
      </c>
      <c r="BB1913" s="44"/>
    </row>
    <row r="1914" spans="2:54" s="21" customFormat="1" x14ac:dyDescent="0.3">
      <c r="B1914" s="22" t="s">
        <v>578</v>
      </c>
      <c r="C1914" s="22" t="s">
        <v>125</v>
      </c>
      <c r="D1914" s="22"/>
      <c r="E1914" s="23" t="str">
        <f t="shared" si="6415"/>
        <v>11</v>
      </c>
      <c r="F1914" s="22"/>
      <c r="G1914" s="23"/>
      <c r="H1914" s="24" t="s">
        <v>463</v>
      </c>
      <c r="I1914" s="25">
        <f t="shared" si="6376"/>
        <v>1597.7</v>
      </c>
      <c r="J1914" s="25">
        <f t="shared" si="6377"/>
        <v>1597.7</v>
      </c>
      <c r="K1914" s="25">
        <f t="shared" si="6378"/>
        <v>1597.7</v>
      </c>
      <c r="L1914" s="25">
        <f t="shared" si="6379"/>
        <v>0</v>
      </c>
      <c r="M1914" s="25">
        <f t="shared" si="6380"/>
        <v>0</v>
      </c>
      <c r="N1914" s="25">
        <f t="shared" si="6381"/>
        <v>0</v>
      </c>
      <c r="O1914" s="25">
        <f t="shared" ref="O1914:O1919" si="6456">O1915</f>
        <v>0</v>
      </c>
      <c r="P1914" s="25">
        <f t="shared" ref="P1914:P1919" si="6457">P1915</f>
        <v>0</v>
      </c>
      <c r="Q1914" s="25">
        <f t="shared" ref="Q1914:Q1919" si="6458">Q1915</f>
        <v>0</v>
      </c>
      <c r="R1914" s="25">
        <f t="shared" ref="R1914:R1919" si="6459">R1915</f>
        <v>0</v>
      </c>
      <c r="S1914" s="25">
        <f t="shared" ref="S1914:S1919" si="6460">S1915</f>
        <v>0</v>
      </c>
      <c r="T1914" s="25">
        <f t="shared" si="6414"/>
        <v>1597.7</v>
      </c>
      <c r="U1914" s="25">
        <f t="shared" si="6412"/>
        <v>1597.7</v>
      </c>
      <c r="V1914" s="25">
        <f t="shared" si="6413"/>
        <v>1597.7</v>
      </c>
      <c r="W1914" s="25">
        <f t="shared" ref="W1914:W1919" si="6461">W1915</f>
        <v>0</v>
      </c>
      <c r="X1914" s="25">
        <f t="shared" ref="X1914:X1919" si="6462">X1915</f>
        <v>0</v>
      </c>
      <c r="Y1914" s="25">
        <f t="shared" ref="Y1914:Y1919" si="6463">Y1915</f>
        <v>0</v>
      </c>
      <c r="Z1914" s="25">
        <f t="shared" ref="Z1914:Z1919" si="6464">Z1915</f>
        <v>0</v>
      </c>
      <c r="AA1914" s="25">
        <f t="shared" ref="AA1914:AA1919" si="6465">AA1915</f>
        <v>0</v>
      </c>
      <c r="AB1914" s="25">
        <f t="shared" ref="AB1914:AB1919" si="6466">AB1915</f>
        <v>0</v>
      </c>
      <c r="AC1914" s="25">
        <f t="shared" ref="AC1914:AC1919" si="6467">AC1915</f>
        <v>0</v>
      </c>
      <c r="AD1914" s="25">
        <f t="shared" ref="AD1914:AD1919" si="6468">AD1915</f>
        <v>0</v>
      </c>
      <c r="AE1914" s="25">
        <f t="shared" ref="AE1914:AE1919" si="6469">AE1915</f>
        <v>0</v>
      </c>
      <c r="AF1914" s="26">
        <f t="shared" ref="AF1914:AF1919" si="6470">AF1915</f>
        <v>1597.7</v>
      </c>
      <c r="AG1914" s="26">
        <f t="shared" ref="AG1914:AG1919" si="6471">AG1915</f>
        <v>0</v>
      </c>
      <c r="AH1914" s="26">
        <f t="shared" ref="AH1914:AH1919" si="6472">AH1915</f>
        <v>0</v>
      </c>
      <c r="AI1914" s="26">
        <f t="shared" ref="AI1914:AI1919" si="6473">AI1915</f>
        <v>0</v>
      </c>
      <c r="AJ1914" s="26">
        <f t="shared" ref="AJ1914:AJ1919" si="6474">AJ1915</f>
        <v>0</v>
      </c>
      <c r="AK1914" s="26">
        <f t="shared" ref="AK1914:AK1919" si="6475">AK1915</f>
        <v>0</v>
      </c>
      <c r="AL1914" s="26">
        <f t="shared" ref="AL1914:AL1919" si="6476">AL1915</f>
        <v>1597.7</v>
      </c>
      <c r="AM1914" s="26">
        <f t="shared" ref="AM1914:AM1919" si="6477">AM1915</f>
        <v>0</v>
      </c>
      <c r="AN1914" s="26">
        <f t="shared" ref="AN1914:AN1919" si="6478">AN1915</f>
        <v>0</v>
      </c>
      <c r="AO1914" s="45">
        <f t="shared" ref="AO1914:AO1919" si="6479">AO1915</f>
        <v>1365.86445</v>
      </c>
      <c r="AP1914" s="27">
        <f t="shared" ref="AP1914:AP1919" si="6480">AP1915</f>
        <v>1597.7</v>
      </c>
      <c r="AQ1914" s="27">
        <f t="shared" ref="AQ1914:AQ1919" si="6481">AQ1915</f>
        <v>0</v>
      </c>
      <c r="AR1914" s="27">
        <f t="shared" ref="AR1914:AR1919" si="6482">AR1915</f>
        <v>0</v>
      </c>
      <c r="AS1914" s="27">
        <f t="shared" ref="AS1914:AS1919" si="6483">AS1915</f>
        <v>0</v>
      </c>
      <c r="AT1914" s="27">
        <f t="shared" ref="AT1914:AT1919" si="6484">AT1915</f>
        <v>0</v>
      </c>
      <c r="AU1914" s="27">
        <f t="shared" si="6416"/>
        <v>1597.7</v>
      </c>
      <c r="AV1914" s="27">
        <f t="shared" si="6417"/>
        <v>0</v>
      </c>
      <c r="AW1914" s="27">
        <f t="shared" si="6418"/>
        <v>1597.7</v>
      </c>
      <c r="AX1914" s="27">
        <f t="shared" si="6419"/>
        <v>1597.7</v>
      </c>
      <c r="AY1914" s="27">
        <f t="shared" si="6420"/>
        <v>1597.7</v>
      </c>
      <c r="AZ1914" s="27">
        <f t="shared" ref="AZ1914:AZ1919" si="6485">AZ1915</f>
        <v>0</v>
      </c>
      <c r="BA1914" s="28">
        <f t="shared" si="6421"/>
        <v>100</v>
      </c>
      <c r="BB1914" s="20"/>
    </row>
    <row r="1915" spans="2:54" s="30" customFormat="1" x14ac:dyDescent="0.3">
      <c r="B1915" s="31" t="s">
        <v>578</v>
      </c>
      <c r="C1915" s="31" t="s">
        <v>125</v>
      </c>
      <c r="D1915" s="31" t="s">
        <v>42</v>
      </c>
      <c r="E1915" s="29" t="str">
        <f t="shared" si="6415"/>
        <v>1101</v>
      </c>
      <c r="F1915" s="31"/>
      <c r="G1915" s="29"/>
      <c r="H1915" s="32" t="s">
        <v>464</v>
      </c>
      <c r="I1915" s="33">
        <f t="shared" si="6376"/>
        <v>1597.7</v>
      </c>
      <c r="J1915" s="33">
        <f t="shared" si="6377"/>
        <v>1597.7</v>
      </c>
      <c r="K1915" s="33">
        <f t="shared" si="6378"/>
        <v>1597.7</v>
      </c>
      <c r="L1915" s="33">
        <f t="shared" si="6379"/>
        <v>0</v>
      </c>
      <c r="M1915" s="33">
        <f t="shared" si="6380"/>
        <v>0</v>
      </c>
      <c r="N1915" s="33">
        <f t="shared" si="6381"/>
        <v>0</v>
      </c>
      <c r="O1915" s="33">
        <f t="shared" si="6456"/>
        <v>0</v>
      </c>
      <c r="P1915" s="33">
        <f t="shared" si="6457"/>
        <v>0</v>
      </c>
      <c r="Q1915" s="33">
        <f t="shared" si="6458"/>
        <v>0</v>
      </c>
      <c r="R1915" s="33">
        <f t="shared" si="6459"/>
        <v>0</v>
      </c>
      <c r="S1915" s="33">
        <f t="shared" si="6460"/>
        <v>0</v>
      </c>
      <c r="T1915" s="33">
        <f t="shared" si="6414"/>
        <v>1597.7</v>
      </c>
      <c r="U1915" s="33">
        <f t="shared" si="6412"/>
        <v>1597.7</v>
      </c>
      <c r="V1915" s="33">
        <f t="shared" si="6413"/>
        <v>1597.7</v>
      </c>
      <c r="W1915" s="33">
        <f t="shared" si="6461"/>
        <v>0</v>
      </c>
      <c r="X1915" s="33">
        <f t="shared" si="6462"/>
        <v>0</v>
      </c>
      <c r="Y1915" s="33">
        <f t="shared" si="6463"/>
        <v>0</v>
      </c>
      <c r="Z1915" s="33">
        <f t="shared" si="6464"/>
        <v>0</v>
      </c>
      <c r="AA1915" s="33">
        <f t="shared" si="6465"/>
        <v>0</v>
      </c>
      <c r="AB1915" s="33">
        <f t="shared" si="6466"/>
        <v>0</v>
      </c>
      <c r="AC1915" s="33">
        <f t="shared" si="6467"/>
        <v>0</v>
      </c>
      <c r="AD1915" s="33">
        <f t="shared" si="6468"/>
        <v>0</v>
      </c>
      <c r="AE1915" s="33">
        <f t="shared" si="6469"/>
        <v>0</v>
      </c>
      <c r="AF1915" s="34">
        <f t="shared" si="6470"/>
        <v>1597.7</v>
      </c>
      <c r="AG1915" s="34">
        <f t="shared" si="6471"/>
        <v>0</v>
      </c>
      <c r="AH1915" s="34">
        <f t="shared" si="6472"/>
        <v>0</v>
      </c>
      <c r="AI1915" s="34">
        <f t="shared" si="6473"/>
        <v>0</v>
      </c>
      <c r="AJ1915" s="34">
        <f t="shared" si="6474"/>
        <v>0</v>
      </c>
      <c r="AK1915" s="34">
        <f t="shared" si="6475"/>
        <v>0</v>
      </c>
      <c r="AL1915" s="34">
        <f t="shared" si="6476"/>
        <v>1597.7</v>
      </c>
      <c r="AM1915" s="34">
        <f t="shared" si="6477"/>
        <v>0</v>
      </c>
      <c r="AN1915" s="34">
        <f t="shared" si="6478"/>
        <v>0</v>
      </c>
      <c r="AO1915" s="36">
        <f t="shared" si="6479"/>
        <v>1365.86445</v>
      </c>
      <c r="AP1915" s="36">
        <f t="shared" si="6480"/>
        <v>1597.7</v>
      </c>
      <c r="AQ1915" s="36">
        <f t="shared" si="6481"/>
        <v>0</v>
      </c>
      <c r="AR1915" s="36">
        <f t="shared" si="6482"/>
        <v>0</v>
      </c>
      <c r="AS1915" s="36">
        <f t="shared" si="6483"/>
        <v>0</v>
      </c>
      <c r="AT1915" s="36">
        <f t="shared" si="6484"/>
        <v>0</v>
      </c>
      <c r="AU1915" s="36">
        <f t="shared" si="6416"/>
        <v>1597.7</v>
      </c>
      <c r="AV1915" s="36">
        <f t="shared" si="6417"/>
        <v>0</v>
      </c>
      <c r="AW1915" s="36">
        <f t="shared" si="6418"/>
        <v>1597.7</v>
      </c>
      <c r="AX1915" s="36">
        <f t="shared" si="6419"/>
        <v>1597.7</v>
      </c>
      <c r="AY1915" s="36">
        <f t="shared" si="6420"/>
        <v>1597.7</v>
      </c>
      <c r="AZ1915" s="36">
        <f t="shared" si="6485"/>
        <v>0</v>
      </c>
      <c r="BA1915" s="37">
        <f t="shared" si="6421"/>
        <v>100</v>
      </c>
      <c r="BB1915" s="20"/>
    </row>
    <row r="1916" spans="2:54" ht="31.2" x14ac:dyDescent="0.3">
      <c r="B1916" s="38" t="s">
        <v>578</v>
      </c>
      <c r="C1916" s="38" t="s">
        <v>125</v>
      </c>
      <c r="D1916" s="38" t="s">
        <v>42</v>
      </c>
      <c r="E1916" s="39" t="str">
        <f t="shared" si="6415"/>
        <v>1101</v>
      </c>
      <c r="F1916" s="38" t="s">
        <v>465</v>
      </c>
      <c r="G1916" s="39"/>
      <c r="H1916" s="40" t="s">
        <v>466</v>
      </c>
      <c r="I1916" s="18">
        <f t="shared" si="6376"/>
        <v>1597.7</v>
      </c>
      <c r="J1916" s="18">
        <f t="shared" si="6377"/>
        <v>1597.7</v>
      </c>
      <c r="K1916" s="18">
        <f t="shared" si="6378"/>
        <v>1597.7</v>
      </c>
      <c r="L1916" s="18">
        <f t="shared" si="6379"/>
        <v>0</v>
      </c>
      <c r="M1916" s="18">
        <f t="shared" si="6380"/>
        <v>0</v>
      </c>
      <c r="N1916" s="18">
        <f t="shared" si="6381"/>
        <v>0</v>
      </c>
      <c r="O1916" s="18">
        <f t="shared" si="6456"/>
        <v>0</v>
      </c>
      <c r="P1916" s="18">
        <f t="shared" si="6457"/>
        <v>0</v>
      </c>
      <c r="Q1916" s="18">
        <f t="shared" si="6458"/>
        <v>0</v>
      </c>
      <c r="R1916" s="18">
        <f t="shared" si="6459"/>
        <v>0</v>
      </c>
      <c r="S1916" s="18">
        <f t="shared" si="6460"/>
        <v>0</v>
      </c>
      <c r="T1916" s="18">
        <f t="shared" si="6414"/>
        <v>1597.7</v>
      </c>
      <c r="U1916" s="18">
        <f t="shared" si="6412"/>
        <v>1597.7</v>
      </c>
      <c r="V1916" s="18">
        <f t="shared" si="6413"/>
        <v>1597.7</v>
      </c>
      <c r="W1916" s="18">
        <f t="shared" si="6461"/>
        <v>0</v>
      </c>
      <c r="X1916" s="18">
        <f t="shared" si="6462"/>
        <v>0</v>
      </c>
      <c r="Y1916" s="18">
        <f t="shared" si="6463"/>
        <v>0</v>
      </c>
      <c r="Z1916" s="18">
        <f t="shared" si="6464"/>
        <v>0</v>
      </c>
      <c r="AA1916" s="18">
        <f t="shared" si="6465"/>
        <v>0</v>
      </c>
      <c r="AB1916" s="18">
        <f t="shared" si="6466"/>
        <v>0</v>
      </c>
      <c r="AC1916" s="18">
        <f t="shared" si="6467"/>
        <v>0</v>
      </c>
      <c r="AD1916" s="18">
        <f t="shared" si="6468"/>
        <v>0</v>
      </c>
      <c r="AE1916" s="18">
        <f t="shared" si="6469"/>
        <v>0</v>
      </c>
      <c r="AF1916" s="41">
        <f t="shared" si="6470"/>
        <v>1597.7</v>
      </c>
      <c r="AG1916" s="41">
        <f t="shared" si="6471"/>
        <v>0</v>
      </c>
      <c r="AH1916" s="41">
        <f t="shared" si="6472"/>
        <v>0</v>
      </c>
      <c r="AI1916" s="41">
        <f t="shared" si="6473"/>
        <v>0</v>
      </c>
      <c r="AJ1916" s="41">
        <f t="shared" si="6474"/>
        <v>0</v>
      </c>
      <c r="AK1916" s="41">
        <f t="shared" si="6475"/>
        <v>0</v>
      </c>
      <c r="AL1916" s="41">
        <f t="shared" si="6476"/>
        <v>1597.7</v>
      </c>
      <c r="AM1916" s="41">
        <f t="shared" si="6477"/>
        <v>0</v>
      </c>
      <c r="AN1916" s="41">
        <f t="shared" si="6478"/>
        <v>0</v>
      </c>
      <c r="AO1916" s="14">
        <f t="shared" si="6479"/>
        <v>1365.86445</v>
      </c>
      <c r="AP1916" s="42">
        <f t="shared" si="6480"/>
        <v>1597.7</v>
      </c>
      <c r="AQ1916" s="42">
        <f t="shared" si="6481"/>
        <v>0</v>
      </c>
      <c r="AR1916" s="42">
        <f t="shared" si="6482"/>
        <v>0</v>
      </c>
      <c r="AS1916" s="42">
        <f t="shared" si="6483"/>
        <v>0</v>
      </c>
      <c r="AT1916" s="42">
        <f t="shared" si="6484"/>
        <v>0</v>
      </c>
      <c r="AU1916" s="42">
        <f t="shared" si="6416"/>
        <v>1597.7</v>
      </c>
      <c r="AV1916" s="42">
        <f t="shared" si="6417"/>
        <v>0</v>
      </c>
      <c r="AW1916" s="42">
        <f t="shared" si="6418"/>
        <v>1597.7</v>
      </c>
      <c r="AX1916" s="42">
        <f t="shared" si="6419"/>
        <v>1597.7</v>
      </c>
      <c r="AY1916" s="42">
        <f t="shared" si="6420"/>
        <v>1597.7</v>
      </c>
      <c r="AZ1916" s="42">
        <f t="shared" si="6485"/>
        <v>0</v>
      </c>
      <c r="BA1916" s="43">
        <f t="shared" si="6421"/>
        <v>100</v>
      </c>
      <c r="BB1916" s="20"/>
    </row>
    <row r="1917" spans="2:54" x14ac:dyDescent="0.3">
      <c r="B1917" s="38" t="s">
        <v>578</v>
      </c>
      <c r="C1917" s="38" t="s">
        <v>125</v>
      </c>
      <c r="D1917" s="38" t="s">
        <v>42</v>
      </c>
      <c r="E1917" s="39" t="str">
        <f t="shared" si="6415"/>
        <v>1101</v>
      </c>
      <c r="F1917" s="38" t="s">
        <v>467</v>
      </c>
      <c r="G1917" s="39"/>
      <c r="H1917" s="40" t="s">
        <v>49</v>
      </c>
      <c r="I1917" s="18">
        <f t="shared" si="6376"/>
        <v>1597.7</v>
      </c>
      <c r="J1917" s="18">
        <f t="shared" si="6377"/>
        <v>1597.7</v>
      </c>
      <c r="K1917" s="18">
        <f t="shared" si="6378"/>
        <v>1597.7</v>
      </c>
      <c r="L1917" s="18">
        <f t="shared" si="6379"/>
        <v>0</v>
      </c>
      <c r="M1917" s="18">
        <f t="shared" si="6380"/>
        <v>0</v>
      </c>
      <c r="N1917" s="18">
        <f t="shared" si="6381"/>
        <v>0</v>
      </c>
      <c r="O1917" s="18">
        <f t="shared" si="6456"/>
        <v>0</v>
      </c>
      <c r="P1917" s="18">
        <f t="shared" si="6457"/>
        <v>0</v>
      </c>
      <c r="Q1917" s="18">
        <f t="shared" si="6458"/>
        <v>0</v>
      </c>
      <c r="R1917" s="18">
        <f t="shared" si="6459"/>
        <v>0</v>
      </c>
      <c r="S1917" s="18">
        <f t="shared" si="6460"/>
        <v>0</v>
      </c>
      <c r="T1917" s="18">
        <f t="shared" si="6414"/>
        <v>1597.7</v>
      </c>
      <c r="U1917" s="18">
        <f t="shared" si="6412"/>
        <v>1597.7</v>
      </c>
      <c r="V1917" s="18">
        <f t="shared" si="6413"/>
        <v>1597.7</v>
      </c>
      <c r="W1917" s="18">
        <f t="shared" si="6461"/>
        <v>0</v>
      </c>
      <c r="X1917" s="18">
        <f t="shared" si="6462"/>
        <v>0</v>
      </c>
      <c r="Y1917" s="18">
        <f t="shared" si="6463"/>
        <v>0</v>
      </c>
      <c r="Z1917" s="18">
        <f t="shared" si="6464"/>
        <v>0</v>
      </c>
      <c r="AA1917" s="18">
        <f t="shared" si="6465"/>
        <v>0</v>
      </c>
      <c r="AB1917" s="18">
        <f t="shared" si="6466"/>
        <v>0</v>
      </c>
      <c r="AC1917" s="18">
        <f t="shared" si="6467"/>
        <v>0</v>
      </c>
      <c r="AD1917" s="18">
        <f t="shared" si="6468"/>
        <v>0</v>
      </c>
      <c r="AE1917" s="18">
        <f t="shared" si="6469"/>
        <v>0</v>
      </c>
      <c r="AF1917" s="41">
        <f t="shared" si="6470"/>
        <v>1597.7</v>
      </c>
      <c r="AG1917" s="41">
        <f t="shared" si="6471"/>
        <v>0</v>
      </c>
      <c r="AH1917" s="41">
        <f t="shared" si="6472"/>
        <v>0</v>
      </c>
      <c r="AI1917" s="41">
        <f t="shared" si="6473"/>
        <v>0</v>
      </c>
      <c r="AJ1917" s="41">
        <f t="shared" si="6474"/>
        <v>0</v>
      </c>
      <c r="AK1917" s="41">
        <f t="shared" si="6475"/>
        <v>0</v>
      </c>
      <c r="AL1917" s="41">
        <f t="shared" si="6476"/>
        <v>1597.7</v>
      </c>
      <c r="AM1917" s="41">
        <f t="shared" si="6477"/>
        <v>0</v>
      </c>
      <c r="AN1917" s="41">
        <f t="shared" si="6478"/>
        <v>0</v>
      </c>
      <c r="AO1917" s="42">
        <f t="shared" si="6479"/>
        <v>1365.86445</v>
      </c>
      <c r="AP1917" s="42">
        <f t="shared" si="6480"/>
        <v>1597.7</v>
      </c>
      <c r="AQ1917" s="42">
        <f t="shared" si="6481"/>
        <v>0</v>
      </c>
      <c r="AR1917" s="42">
        <f t="shared" si="6482"/>
        <v>0</v>
      </c>
      <c r="AS1917" s="42">
        <f t="shared" si="6483"/>
        <v>0</v>
      </c>
      <c r="AT1917" s="42">
        <f t="shared" si="6484"/>
        <v>0</v>
      </c>
      <c r="AU1917" s="42">
        <f t="shared" si="6416"/>
        <v>1597.7</v>
      </c>
      <c r="AV1917" s="42">
        <f t="shared" si="6417"/>
        <v>0</v>
      </c>
      <c r="AW1917" s="42">
        <f t="shared" si="6418"/>
        <v>1597.7</v>
      </c>
      <c r="AX1917" s="42">
        <f t="shared" si="6419"/>
        <v>1597.7</v>
      </c>
      <c r="AY1917" s="42">
        <f t="shared" si="6420"/>
        <v>1597.7</v>
      </c>
      <c r="AZ1917" s="42">
        <f t="shared" si="6485"/>
        <v>0</v>
      </c>
      <c r="BA1917" s="43">
        <f t="shared" si="6421"/>
        <v>100</v>
      </c>
      <c r="BB1917" s="20"/>
    </row>
    <row r="1918" spans="2:54" ht="46.8" x14ac:dyDescent="0.3">
      <c r="B1918" s="38" t="s">
        <v>578</v>
      </c>
      <c r="C1918" s="38" t="s">
        <v>125</v>
      </c>
      <c r="D1918" s="38" t="s">
        <v>42</v>
      </c>
      <c r="E1918" s="39" t="str">
        <f t="shared" si="6415"/>
        <v>1101</v>
      </c>
      <c r="F1918" s="38" t="s">
        <v>468</v>
      </c>
      <c r="G1918" s="39"/>
      <c r="H1918" s="40" t="s">
        <v>469</v>
      </c>
      <c r="I1918" s="18">
        <f t="shared" si="6376"/>
        <v>1597.7</v>
      </c>
      <c r="J1918" s="18">
        <f t="shared" si="6377"/>
        <v>1597.7</v>
      </c>
      <c r="K1918" s="18">
        <f t="shared" si="6378"/>
        <v>1597.7</v>
      </c>
      <c r="L1918" s="18">
        <f t="shared" si="6379"/>
        <v>0</v>
      </c>
      <c r="M1918" s="18">
        <f t="shared" si="6380"/>
        <v>0</v>
      </c>
      <c r="N1918" s="18">
        <f t="shared" si="6381"/>
        <v>0</v>
      </c>
      <c r="O1918" s="18">
        <f t="shared" si="6456"/>
        <v>0</v>
      </c>
      <c r="P1918" s="18">
        <f t="shared" si="6457"/>
        <v>0</v>
      </c>
      <c r="Q1918" s="18">
        <f t="shared" si="6458"/>
        <v>0</v>
      </c>
      <c r="R1918" s="18">
        <f t="shared" si="6459"/>
        <v>0</v>
      </c>
      <c r="S1918" s="18">
        <f t="shared" si="6460"/>
        <v>0</v>
      </c>
      <c r="T1918" s="18">
        <f t="shared" si="6414"/>
        <v>1597.7</v>
      </c>
      <c r="U1918" s="18">
        <f t="shared" si="6412"/>
        <v>1597.7</v>
      </c>
      <c r="V1918" s="18">
        <f t="shared" si="6413"/>
        <v>1597.7</v>
      </c>
      <c r="W1918" s="18">
        <f t="shared" si="6461"/>
        <v>0</v>
      </c>
      <c r="X1918" s="18">
        <f t="shared" si="6462"/>
        <v>0</v>
      </c>
      <c r="Y1918" s="18">
        <f t="shared" si="6463"/>
        <v>0</v>
      </c>
      <c r="Z1918" s="18">
        <f t="shared" si="6464"/>
        <v>0</v>
      </c>
      <c r="AA1918" s="18">
        <f t="shared" si="6465"/>
        <v>0</v>
      </c>
      <c r="AB1918" s="18">
        <f t="shared" si="6466"/>
        <v>0</v>
      </c>
      <c r="AC1918" s="18">
        <f t="shared" si="6467"/>
        <v>0</v>
      </c>
      <c r="AD1918" s="18">
        <f t="shared" si="6468"/>
        <v>0</v>
      </c>
      <c r="AE1918" s="18">
        <f t="shared" si="6469"/>
        <v>0</v>
      </c>
      <c r="AF1918" s="41">
        <f t="shared" si="6470"/>
        <v>1597.7</v>
      </c>
      <c r="AG1918" s="41">
        <f t="shared" si="6471"/>
        <v>0</v>
      </c>
      <c r="AH1918" s="41">
        <f t="shared" si="6472"/>
        <v>0</v>
      </c>
      <c r="AI1918" s="41">
        <f t="shared" si="6473"/>
        <v>0</v>
      </c>
      <c r="AJ1918" s="41">
        <f t="shared" si="6474"/>
        <v>0</v>
      </c>
      <c r="AK1918" s="41">
        <f t="shared" si="6475"/>
        <v>0</v>
      </c>
      <c r="AL1918" s="41">
        <f t="shared" si="6476"/>
        <v>1597.7</v>
      </c>
      <c r="AM1918" s="41">
        <f t="shared" si="6477"/>
        <v>0</v>
      </c>
      <c r="AN1918" s="41">
        <f t="shared" si="6478"/>
        <v>0</v>
      </c>
      <c r="AO1918" s="14">
        <f t="shared" si="6479"/>
        <v>1365.86445</v>
      </c>
      <c r="AP1918" s="42">
        <f t="shared" si="6480"/>
        <v>1597.7</v>
      </c>
      <c r="AQ1918" s="42">
        <f t="shared" si="6481"/>
        <v>0</v>
      </c>
      <c r="AR1918" s="42">
        <f t="shared" si="6482"/>
        <v>0</v>
      </c>
      <c r="AS1918" s="42">
        <f t="shared" si="6483"/>
        <v>0</v>
      </c>
      <c r="AT1918" s="42">
        <f t="shared" si="6484"/>
        <v>0</v>
      </c>
      <c r="AU1918" s="42">
        <f t="shared" si="6416"/>
        <v>1597.7</v>
      </c>
      <c r="AV1918" s="42">
        <f t="shared" si="6417"/>
        <v>0</v>
      </c>
      <c r="AW1918" s="42">
        <f t="shared" si="6418"/>
        <v>1597.7</v>
      </c>
      <c r="AX1918" s="42">
        <f t="shared" si="6419"/>
        <v>1597.7</v>
      </c>
      <c r="AY1918" s="42">
        <f t="shared" si="6420"/>
        <v>1597.7</v>
      </c>
      <c r="AZ1918" s="42">
        <f t="shared" si="6485"/>
        <v>0</v>
      </c>
      <c r="BA1918" s="43">
        <f t="shared" si="6421"/>
        <v>100</v>
      </c>
      <c r="BB1918" s="20"/>
    </row>
    <row r="1919" spans="2:54" ht="46.8" x14ac:dyDescent="0.3">
      <c r="B1919" s="38" t="s">
        <v>578</v>
      </c>
      <c r="C1919" s="38" t="s">
        <v>125</v>
      </c>
      <c r="D1919" s="38" t="s">
        <v>42</v>
      </c>
      <c r="E1919" s="39" t="str">
        <f t="shared" si="6415"/>
        <v>1101</v>
      </c>
      <c r="F1919" s="38" t="s">
        <v>544</v>
      </c>
      <c r="G1919" s="39"/>
      <c r="H1919" s="40" t="s">
        <v>545</v>
      </c>
      <c r="I1919" s="18">
        <f t="shared" si="6376"/>
        <v>1597.7</v>
      </c>
      <c r="J1919" s="18">
        <f t="shared" si="6377"/>
        <v>1597.7</v>
      </c>
      <c r="K1919" s="18">
        <f t="shared" si="6378"/>
        <v>1597.7</v>
      </c>
      <c r="L1919" s="18">
        <f t="shared" si="6379"/>
        <v>0</v>
      </c>
      <c r="M1919" s="18">
        <f t="shared" si="6380"/>
        <v>0</v>
      </c>
      <c r="N1919" s="18">
        <f t="shared" si="6381"/>
        <v>0</v>
      </c>
      <c r="O1919" s="18">
        <f t="shared" si="6456"/>
        <v>0</v>
      </c>
      <c r="P1919" s="18">
        <f t="shared" si="6457"/>
        <v>0</v>
      </c>
      <c r="Q1919" s="18">
        <f t="shared" si="6458"/>
        <v>0</v>
      </c>
      <c r="R1919" s="18">
        <f t="shared" si="6459"/>
        <v>0</v>
      </c>
      <c r="S1919" s="18">
        <f t="shared" si="6460"/>
        <v>0</v>
      </c>
      <c r="T1919" s="18">
        <f t="shared" si="6414"/>
        <v>1597.7</v>
      </c>
      <c r="U1919" s="18">
        <f t="shared" si="6412"/>
        <v>1597.7</v>
      </c>
      <c r="V1919" s="18">
        <f t="shared" si="6413"/>
        <v>1597.7</v>
      </c>
      <c r="W1919" s="18">
        <f t="shared" si="6461"/>
        <v>0</v>
      </c>
      <c r="X1919" s="18">
        <f t="shared" si="6462"/>
        <v>0</v>
      </c>
      <c r="Y1919" s="18">
        <f t="shared" si="6463"/>
        <v>0</v>
      </c>
      <c r="Z1919" s="18">
        <f t="shared" si="6464"/>
        <v>0</v>
      </c>
      <c r="AA1919" s="18">
        <f t="shared" si="6465"/>
        <v>0</v>
      </c>
      <c r="AB1919" s="18">
        <f t="shared" si="6466"/>
        <v>0</v>
      </c>
      <c r="AC1919" s="18">
        <f t="shared" si="6467"/>
        <v>0</v>
      </c>
      <c r="AD1919" s="18">
        <f t="shared" si="6468"/>
        <v>0</v>
      </c>
      <c r="AE1919" s="18">
        <f t="shared" si="6469"/>
        <v>0</v>
      </c>
      <c r="AF1919" s="41">
        <f t="shared" si="6470"/>
        <v>1597.7</v>
      </c>
      <c r="AG1919" s="41">
        <f t="shared" si="6471"/>
        <v>0</v>
      </c>
      <c r="AH1919" s="41">
        <f t="shared" si="6472"/>
        <v>0</v>
      </c>
      <c r="AI1919" s="41">
        <f t="shared" si="6473"/>
        <v>0</v>
      </c>
      <c r="AJ1919" s="41">
        <f t="shared" si="6474"/>
        <v>0</v>
      </c>
      <c r="AK1919" s="41">
        <f t="shared" si="6475"/>
        <v>0</v>
      </c>
      <c r="AL1919" s="41">
        <f t="shared" si="6476"/>
        <v>1597.7</v>
      </c>
      <c r="AM1919" s="41">
        <f t="shared" si="6477"/>
        <v>0</v>
      </c>
      <c r="AN1919" s="41">
        <f t="shared" si="6478"/>
        <v>0</v>
      </c>
      <c r="AO1919" s="42">
        <f t="shared" si="6479"/>
        <v>1365.86445</v>
      </c>
      <c r="AP1919" s="42">
        <f t="shared" si="6480"/>
        <v>1597.7</v>
      </c>
      <c r="AQ1919" s="42">
        <f t="shared" si="6481"/>
        <v>0</v>
      </c>
      <c r="AR1919" s="42">
        <f t="shared" si="6482"/>
        <v>0</v>
      </c>
      <c r="AS1919" s="42">
        <f t="shared" si="6483"/>
        <v>0</v>
      </c>
      <c r="AT1919" s="42">
        <f t="shared" si="6484"/>
        <v>0</v>
      </c>
      <c r="AU1919" s="42">
        <f t="shared" si="6416"/>
        <v>1597.7</v>
      </c>
      <c r="AV1919" s="42">
        <f t="shared" si="6417"/>
        <v>0</v>
      </c>
      <c r="AW1919" s="42">
        <f t="shared" si="6418"/>
        <v>1597.7</v>
      </c>
      <c r="AX1919" s="42">
        <f t="shared" si="6419"/>
        <v>1597.7</v>
      </c>
      <c r="AY1919" s="42">
        <f t="shared" si="6420"/>
        <v>1597.7</v>
      </c>
      <c r="AZ1919" s="42">
        <f t="shared" si="6485"/>
        <v>0</v>
      </c>
      <c r="BA1919" s="43">
        <f t="shared" si="6421"/>
        <v>100</v>
      </c>
      <c r="BB1919" s="20"/>
    </row>
    <row r="1920" spans="2:54" ht="31.2" x14ac:dyDescent="0.3">
      <c r="B1920" s="38" t="s">
        <v>578</v>
      </c>
      <c r="C1920" s="38" t="s">
        <v>125</v>
      </c>
      <c r="D1920" s="38" t="s">
        <v>42</v>
      </c>
      <c r="E1920" s="39" t="str">
        <f t="shared" si="6415"/>
        <v>1101</v>
      </c>
      <c r="F1920" s="38" t="s">
        <v>544</v>
      </c>
      <c r="G1920" s="38" t="s">
        <v>54</v>
      </c>
      <c r="H1920" s="40" t="s">
        <v>55</v>
      </c>
      <c r="I1920" s="18">
        <v>1597.7</v>
      </c>
      <c r="J1920" s="18">
        <v>1597.7</v>
      </c>
      <c r="K1920" s="18">
        <v>1597.7</v>
      </c>
      <c r="L1920" s="18"/>
      <c r="M1920" s="18"/>
      <c r="N1920" s="18"/>
      <c r="O1920" s="18">
        <v>0</v>
      </c>
      <c r="P1920" s="18">
        <v>0</v>
      </c>
      <c r="Q1920" s="18">
        <v>0</v>
      </c>
      <c r="R1920" s="18">
        <v>0</v>
      </c>
      <c r="S1920" s="18"/>
      <c r="T1920" s="18">
        <f t="shared" si="6414"/>
        <v>1597.7</v>
      </c>
      <c r="U1920" s="18">
        <f t="shared" si="6412"/>
        <v>1597.7</v>
      </c>
      <c r="V1920" s="18">
        <f t="shared" si="6413"/>
        <v>1597.7</v>
      </c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41">
        <v>1597.7</v>
      </c>
      <c r="AG1920" s="41"/>
      <c r="AH1920" s="41">
        <v>0</v>
      </c>
      <c r="AI1920" s="41">
        <v>0</v>
      </c>
      <c r="AJ1920" s="41">
        <v>0</v>
      </c>
      <c r="AK1920" s="41">
        <v>0</v>
      </c>
      <c r="AL1920" s="41">
        <v>1597.7</v>
      </c>
      <c r="AM1920" s="41">
        <v>0</v>
      </c>
      <c r="AN1920" s="41">
        <v>0</v>
      </c>
      <c r="AO1920" s="14">
        <v>1365.86445</v>
      </c>
      <c r="AP1920" s="42">
        <v>1597.7</v>
      </c>
      <c r="AQ1920" s="42">
        <v>0</v>
      </c>
      <c r="AR1920" s="42">
        <v>0</v>
      </c>
      <c r="AS1920" s="42">
        <v>0</v>
      </c>
      <c r="AT1920" s="42">
        <v>0</v>
      </c>
      <c r="AU1920" s="42">
        <f t="shared" si="6416"/>
        <v>1597.7</v>
      </c>
      <c r="AV1920" s="42">
        <f t="shared" si="6417"/>
        <v>0</v>
      </c>
      <c r="AW1920" s="42">
        <f t="shared" si="6418"/>
        <v>1597.7</v>
      </c>
      <c r="AX1920" s="42">
        <f t="shared" si="6419"/>
        <v>1597.7</v>
      </c>
      <c r="AY1920" s="42">
        <f t="shared" si="6420"/>
        <v>1597.7</v>
      </c>
      <c r="AZ1920" s="42"/>
      <c r="BA1920" s="43">
        <f t="shared" si="6421"/>
        <v>100</v>
      </c>
      <c r="BB1920" s="44"/>
    </row>
    <row r="1921" spans="2:54" s="21" customFormat="1" x14ac:dyDescent="0.3">
      <c r="B1921" s="22" t="s">
        <v>582</v>
      </c>
      <c r="C1921" s="22"/>
      <c r="D1921" s="22"/>
      <c r="E1921" s="23" t="str">
        <f t="shared" si="6415"/>
        <v/>
      </c>
      <c r="F1921" s="22"/>
      <c r="G1921" s="22"/>
      <c r="H1921" s="24" t="s">
        <v>583</v>
      </c>
      <c r="I1921" s="25">
        <f t="shared" ref="I1921:S1921" si="6486">I1922+I1966+I2009+I2016+I1978+I1951+I2027+I2002</f>
        <v>35325.000000000007</v>
      </c>
      <c r="J1921" s="25">
        <f t="shared" si="6486"/>
        <v>32058.399999999994</v>
      </c>
      <c r="K1921" s="25">
        <f t="shared" si="6486"/>
        <v>32051.1</v>
      </c>
      <c r="L1921" s="25">
        <f t="shared" si="6486"/>
        <v>0</v>
      </c>
      <c r="M1921" s="25">
        <f t="shared" si="6486"/>
        <v>0</v>
      </c>
      <c r="N1921" s="25">
        <f t="shared" si="6486"/>
        <v>0</v>
      </c>
      <c r="O1921" s="25">
        <f t="shared" si="6486"/>
        <v>1291.518</v>
      </c>
      <c r="P1921" s="25">
        <f t="shared" si="6486"/>
        <v>487.23199999999997</v>
      </c>
      <c r="Q1921" s="25">
        <f t="shared" si="6486"/>
        <v>3034.1149999999998</v>
      </c>
      <c r="R1921" s="25">
        <f t="shared" si="6486"/>
        <v>0</v>
      </c>
      <c r="S1921" s="25">
        <f t="shared" si="6486"/>
        <v>2516.1</v>
      </c>
      <c r="T1921" s="25">
        <f t="shared" si="6414"/>
        <v>42653.964999999997</v>
      </c>
      <c r="U1921" s="25">
        <f t="shared" si="6412"/>
        <v>32058.399999999994</v>
      </c>
      <c r="V1921" s="25">
        <f t="shared" si="6413"/>
        <v>32051.1</v>
      </c>
      <c r="W1921" s="25">
        <f t="shared" ref="W1921:AT1921" si="6487">W1922+W1966+W2009+W2016+W1978+W1951+W2027+W2002</f>
        <v>2486.1</v>
      </c>
      <c r="X1921" s="25">
        <f t="shared" si="6487"/>
        <v>0</v>
      </c>
      <c r="Y1921" s="25">
        <f t="shared" si="6487"/>
        <v>0</v>
      </c>
      <c r="Z1921" s="25">
        <f t="shared" si="6487"/>
        <v>30</v>
      </c>
      <c r="AA1921" s="25">
        <f t="shared" si="6487"/>
        <v>3036.5</v>
      </c>
      <c r="AB1921" s="25">
        <f t="shared" si="6487"/>
        <v>0</v>
      </c>
      <c r="AC1921" s="25">
        <f t="shared" si="6487"/>
        <v>3036.5</v>
      </c>
      <c r="AD1921" s="25">
        <f t="shared" si="6487"/>
        <v>0</v>
      </c>
      <c r="AE1921" s="25">
        <f t="shared" si="6487"/>
        <v>0</v>
      </c>
      <c r="AF1921" s="26">
        <f t="shared" si="6487"/>
        <v>42298.280460000009</v>
      </c>
      <c r="AG1921" s="26">
        <f t="shared" si="6487"/>
        <v>0</v>
      </c>
      <c r="AH1921" s="26">
        <f t="shared" si="6487"/>
        <v>840.6</v>
      </c>
      <c r="AI1921" s="26">
        <f t="shared" si="6487"/>
        <v>0</v>
      </c>
      <c r="AJ1921" s="26">
        <f t="shared" si="6487"/>
        <v>0</v>
      </c>
      <c r="AK1921" s="26">
        <f t="shared" si="6487"/>
        <v>0</v>
      </c>
      <c r="AL1921" s="26">
        <f t="shared" si="6487"/>
        <v>41515.234499999999</v>
      </c>
      <c r="AM1921" s="26">
        <f t="shared" si="6487"/>
        <v>837.59989000000007</v>
      </c>
      <c r="AN1921" s="26">
        <f t="shared" si="6487"/>
        <v>0</v>
      </c>
      <c r="AO1921" s="27">
        <f t="shared" si="6487"/>
        <v>26372.433919999999</v>
      </c>
      <c r="AP1921" s="27">
        <f t="shared" si="6487"/>
        <v>41002.337</v>
      </c>
      <c r="AQ1921" s="27">
        <f t="shared" si="6487"/>
        <v>1291.518</v>
      </c>
      <c r="AR1921" s="27">
        <f t="shared" si="6487"/>
        <v>0</v>
      </c>
      <c r="AS1921" s="27">
        <f t="shared" si="6487"/>
        <v>0</v>
      </c>
      <c r="AT1921" s="27">
        <f t="shared" si="6487"/>
        <v>0</v>
      </c>
      <c r="AU1921" s="27">
        <f t="shared" si="6416"/>
        <v>42293.854999999996</v>
      </c>
      <c r="AV1921" s="27">
        <f t="shared" si="6417"/>
        <v>360.11000000000058</v>
      </c>
      <c r="AW1921" s="27">
        <f t="shared" si="6418"/>
        <v>45170.064999999995</v>
      </c>
      <c r="AX1921" s="27">
        <f t="shared" si="6419"/>
        <v>35094.899999999994</v>
      </c>
      <c r="AY1921" s="27">
        <f t="shared" si="6420"/>
        <v>35087.599999999999</v>
      </c>
      <c r="AZ1921" s="27">
        <f>AZ1922+AZ1966+AZ2009+AZ2016+AZ1978+AZ1951+AZ2027+AZ2002</f>
        <v>0</v>
      </c>
      <c r="BA1921" s="28">
        <f t="shared" si="6421"/>
        <v>98.148752262540526</v>
      </c>
      <c r="BB1921" s="20"/>
    </row>
    <row r="1922" spans="2:54" s="21" customFormat="1" x14ac:dyDescent="0.3">
      <c r="B1922" s="22" t="s">
        <v>582</v>
      </c>
      <c r="C1922" s="22" t="s">
        <v>42</v>
      </c>
      <c r="D1922" s="22"/>
      <c r="E1922" s="23" t="str">
        <f t="shared" si="6415"/>
        <v>01</v>
      </c>
      <c r="F1922" s="22"/>
      <c r="G1922" s="22"/>
      <c r="H1922" s="24" t="s">
        <v>43</v>
      </c>
      <c r="I1922" s="25">
        <f t="shared" ref="I1922:S1922" si="6488">I1935+I1923</f>
        <v>26135.699999999997</v>
      </c>
      <c r="J1922" s="25">
        <f t="shared" si="6488"/>
        <v>24887.499999999996</v>
      </c>
      <c r="K1922" s="25">
        <f t="shared" si="6488"/>
        <v>24885.999999999996</v>
      </c>
      <c r="L1922" s="25">
        <f t="shared" si="6488"/>
        <v>0</v>
      </c>
      <c r="M1922" s="25">
        <f t="shared" si="6488"/>
        <v>0</v>
      </c>
      <c r="N1922" s="25">
        <f t="shared" si="6488"/>
        <v>0</v>
      </c>
      <c r="O1922" s="25">
        <f t="shared" si="6488"/>
        <v>0</v>
      </c>
      <c r="P1922" s="25">
        <f t="shared" si="6488"/>
        <v>0</v>
      </c>
      <c r="Q1922" s="25">
        <f t="shared" si="6488"/>
        <v>292.68299999999999</v>
      </c>
      <c r="R1922" s="25">
        <f t="shared" si="6488"/>
        <v>0</v>
      </c>
      <c r="S1922" s="25">
        <f t="shared" si="6488"/>
        <v>2516.1</v>
      </c>
      <c r="T1922" s="25">
        <f t="shared" si="6414"/>
        <v>28944.482999999997</v>
      </c>
      <c r="U1922" s="25">
        <f t="shared" si="6412"/>
        <v>24887.499999999996</v>
      </c>
      <c r="V1922" s="25">
        <f t="shared" si="6413"/>
        <v>24885.999999999996</v>
      </c>
      <c r="W1922" s="25">
        <f t="shared" ref="W1922:AT1922" si="6489">W1935+W1923</f>
        <v>2486.1</v>
      </c>
      <c r="X1922" s="25">
        <f t="shared" si="6489"/>
        <v>0</v>
      </c>
      <c r="Y1922" s="25">
        <f t="shared" si="6489"/>
        <v>0</v>
      </c>
      <c r="Z1922" s="25">
        <f t="shared" si="6489"/>
        <v>30</v>
      </c>
      <c r="AA1922" s="25">
        <f t="shared" si="6489"/>
        <v>3036.5</v>
      </c>
      <c r="AB1922" s="25">
        <f t="shared" si="6489"/>
        <v>0</v>
      </c>
      <c r="AC1922" s="25">
        <f t="shared" si="6489"/>
        <v>3036.5</v>
      </c>
      <c r="AD1922" s="25">
        <f t="shared" si="6489"/>
        <v>0</v>
      </c>
      <c r="AE1922" s="25">
        <f t="shared" si="6489"/>
        <v>0</v>
      </c>
      <c r="AF1922" s="26">
        <f t="shared" si="6489"/>
        <v>28565.983</v>
      </c>
      <c r="AG1922" s="26">
        <f t="shared" si="6489"/>
        <v>0</v>
      </c>
      <c r="AH1922" s="26">
        <f t="shared" si="6489"/>
        <v>825.1</v>
      </c>
      <c r="AI1922" s="26">
        <f t="shared" si="6489"/>
        <v>0</v>
      </c>
      <c r="AJ1922" s="26">
        <f t="shared" si="6489"/>
        <v>0</v>
      </c>
      <c r="AK1922" s="26">
        <f t="shared" si="6489"/>
        <v>0</v>
      </c>
      <c r="AL1922" s="26">
        <f t="shared" si="6489"/>
        <v>27786.977299999999</v>
      </c>
      <c r="AM1922" s="26">
        <f t="shared" si="6489"/>
        <v>825.1</v>
      </c>
      <c r="AN1922" s="26">
        <f t="shared" si="6489"/>
        <v>0</v>
      </c>
      <c r="AO1922" s="45">
        <f t="shared" si="6489"/>
        <v>19779.692770000001</v>
      </c>
      <c r="AP1922" s="27">
        <f t="shared" si="6489"/>
        <v>28649.282999999996</v>
      </c>
      <c r="AQ1922" s="27">
        <f t="shared" si="6489"/>
        <v>0</v>
      </c>
      <c r="AR1922" s="27">
        <f t="shared" si="6489"/>
        <v>0</v>
      </c>
      <c r="AS1922" s="27">
        <f t="shared" si="6489"/>
        <v>0</v>
      </c>
      <c r="AT1922" s="27">
        <f t="shared" si="6489"/>
        <v>0</v>
      </c>
      <c r="AU1922" s="27">
        <f t="shared" si="6416"/>
        <v>28649.282999999996</v>
      </c>
      <c r="AV1922" s="27">
        <f t="shared" si="6417"/>
        <v>295.20000000000073</v>
      </c>
      <c r="AW1922" s="27">
        <f t="shared" si="6418"/>
        <v>31460.582999999995</v>
      </c>
      <c r="AX1922" s="27">
        <f t="shared" si="6419"/>
        <v>27923.999999999996</v>
      </c>
      <c r="AY1922" s="27">
        <f t="shared" si="6420"/>
        <v>27922.499999999996</v>
      </c>
      <c r="AZ1922" s="27">
        <f>AZ1935+AZ1923</f>
        <v>0</v>
      </c>
      <c r="BA1922" s="28">
        <f t="shared" si="6421"/>
        <v>97.272960289866433</v>
      </c>
      <c r="BB1922" s="20"/>
    </row>
    <row r="1923" spans="2:54" s="30" customFormat="1" ht="62.4" x14ac:dyDescent="0.3">
      <c r="B1923" s="31" t="s">
        <v>582</v>
      </c>
      <c r="C1923" s="31" t="s">
        <v>42</v>
      </c>
      <c r="D1923" s="31" t="s">
        <v>84</v>
      </c>
      <c r="E1923" s="29" t="str">
        <f t="shared" si="6415"/>
        <v>0104</v>
      </c>
      <c r="F1923" s="31"/>
      <c r="G1923" s="31"/>
      <c r="H1923" s="32" t="s">
        <v>482</v>
      </c>
      <c r="I1923" s="33">
        <f t="shared" ref="I1923:S1923" si="6490">I1924+I1930</f>
        <v>21249.399999999998</v>
      </c>
      <c r="J1923" s="33">
        <f t="shared" si="6490"/>
        <v>21831.499999999996</v>
      </c>
      <c r="K1923" s="33">
        <f t="shared" si="6490"/>
        <v>21831.499999999996</v>
      </c>
      <c r="L1923" s="33">
        <f t="shared" si="6490"/>
        <v>0</v>
      </c>
      <c r="M1923" s="33">
        <f t="shared" si="6490"/>
        <v>0</v>
      </c>
      <c r="N1923" s="33">
        <f t="shared" si="6490"/>
        <v>0</v>
      </c>
      <c r="O1923" s="33">
        <f t="shared" si="6490"/>
        <v>0</v>
      </c>
      <c r="P1923" s="33">
        <f t="shared" si="6490"/>
        <v>0</v>
      </c>
      <c r="Q1923" s="33">
        <f t="shared" si="6490"/>
        <v>0</v>
      </c>
      <c r="R1923" s="33">
        <f t="shared" si="6490"/>
        <v>0</v>
      </c>
      <c r="S1923" s="33">
        <f t="shared" si="6490"/>
        <v>2486.1</v>
      </c>
      <c r="T1923" s="33">
        <f t="shared" si="6414"/>
        <v>23735.499999999996</v>
      </c>
      <c r="U1923" s="33">
        <f t="shared" si="6412"/>
        <v>21831.499999999996</v>
      </c>
      <c r="V1923" s="33">
        <f t="shared" si="6413"/>
        <v>21831.499999999996</v>
      </c>
      <c r="W1923" s="33">
        <f t="shared" ref="W1923:AT1923" si="6491">W1924+W1930</f>
        <v>2486.1</v>
      </c>
      <c r="X1923" s="33">
        <f t="shared" si="6491"/>
        <v>0</v>
      </c>
      <c r="Y1923" s="33">
        <f t="shared" si="6491"/>
        <v>0</v>
      </c>
      <c r="Z1923" s="33">
        <f t="shared" si="6491"/>
        <v>0</v>
      </c>
      <c r="AA1923" s="33">
        <f t="shared" si="6491"/>
        <v>3006.5</v>
      </c>
      <c r="AB1923" s="33">
        <f t="shared" si="6491"/>
        <v>0</v>
      </c>
      <c r="AC1923" s="33">
        <f t="shared" si="6491"/>
        <v>3006.5</v>
      </c>
      <c r="AD1923" s="33">
        <f t="shared" si="6491"/>
        <v>0</v>
      </c>
      <c r="AE1923" s="33">
        <f t="shared" si="6491"/>
        <v>0</v>
      </c>
      <c r="AF1923" s="34">
        <f t="shared" si="6491"/>
        <v>23404.899999999998</v>
      </c>
      <c r="AG1923" s="34">
        <f t="shared" si="6491"/>
        <v>0</v>
      </c>
      <c r="AH1923" s="34">
        <f t="shared" si="6491"/>
        <v>825.1</v>
      </c>
      <c r="AI1923" s="34">
        <f t="shared" si="6491"/>
        <v>0</v>
      </c>
      <c r="AJ1923" s="34">
        <f t="shared" si="6491"/>
        <v>0</v>
      </c>
      <c r="AK1923" s="34">
        <f t="shared" si="6491"/>
        <v>0</v>
      </c>
      <c r="AL1923" s="34">
        <f t="shared" si="6491"/>
        <v>22637.19368</v>
      </c>
      <c r="AM1923" s="34">
        <f t="shared" si="6491"/>
        <v>825.1</v>
      </c>
      <c r="AN1923" s="34">
        <f t="shared" si="6491"/>
        <v>0</v>
      </c>
      <c r="AO1923" s="36">
        <f t="shared" si="6491"/>
        <v>15478.848120000001</v>
      </c>
      <c r="AP1923" s="36">
        <f t="shared" si="6491"/>
        <v>23404.899999999998</v>
      </c>
      <c r="AQ1923" s="36">
        <f t="shared" si="6491"/>
        <v>0</v>
      </c>
      <c r="AR1923" s="36">
        <f t="shared" si="6491"/>
        <v>0</v>
      </c>
      <c r="AS1923" s="36">
        <f t="shared" si="6491"/>
        <v>0</v>
      </c>
      <c r="AT1923" s="36">
        <f t="shared" si="6491"/>
        <v>0</v>
      </c>
      <c r="AU1923" s="36">
        <f t="shared" si="6416"/>
        <v>23404.899999999998</v>
      </c>
      <c r="AV1923" s="36">
        <f t="shared" si="6417"/>
        <v>330.59999999999854</v>
      </c>
      <c r="AW1923" s="36">
        <f t="shared" si="6418"/>
        <v>26221.599999999995</v>
      </c>
      <c r="AX1923" s="36">
        <f t="shared" si="6419"/>
        <v>24837.999999999996</v>
      </c>
      <c r="AY1923" s="36">
        <f t="shared" si="6420"/>
        <v>24837.999999999996</v>
      </c>
      <c r="AZ1923" s="36">
        <f>AZ1924+AZ1930</f>
        <v>0</v>
      </c>
      <c r="BA1923" s="37">
        <f t="shared" si="6421"/>
        <v>96.719890621194722</v>
      </c>
      <c r="BB1923" s="20"/>
    </row>
    <row r="1924" spans="2:54" ht="46.8" x14ac:dyDescent="0.3">
      <c r="B1924" s="38" t="s">
        <v>582</v>
      </c>
      <c r="C1924" s="38" t="s">
        <v>42</v>
      </c>
      <c r="D1924" s="38" t="s">
        <v>84</v>
      </c>
      <c r="E1924" s="39" t="str">
        <f t="shared" si="6415"/>
        <v>0104</v>
      </c>
      <c r="F1924" s="38" t="s">
        <v>258</v>
      </c>
      <c r="G1924" s="39"/>
      <c r="H1924" s="40" t="s">
        <v>259</v>
      </c>
      <c r="I1924" s="18">
        <f t="shared" ref="I1924:I1926" si="6492">I1925</f>
        <v>803.7</v>
      </c>
      <c r="J1924" s="18">
        <f t="shared" ref="J1924:J1926" si="6493">J1925</f>
        <v>827.6</v>
      </c>
      <c r="K1924" s="18">
        <f t="shared" ref="K1924:K1926" si="6494">K1925</f>
        <v>827.6</v>
      </c>
      <c r="L1924" s="18">
        <f t="shared" ref="L1924:L1926" si="6495">L1925</f>
        <v>0</v>
      </c>
      <c r="M1924" s="18">
        <f t="shared" ref="M1924:M1926" si="6496">M1925</f>
        <v>0</v>
      </c>
      <c r="N1924" s="18">
        <f t="shared" ref="N1924:N1926" si="6497">N1925</f>
        <v>0</v>
      </c>
      <c r="O1924" s="18">
        <f t="shared" ref="O1924:O1926" si="6498">O1925</f>
        <v>0</v>
      </c>
      <c r="P1924" s="18">
        <f t="shared" ref="P1924:P1926" si="6499">P1925</f>
        <v>0</v>
      </c>
      <c r="Q1924" s="18">
        <f t="shared" ref="Q1924:Q1926" si="6500">Q1925</f>
        <v>0</v>
      </c>
      <c r="R1924" s="18">
        <f t="shared" ref="R1924:R1926" si="6501">R1925</f>
        <v>0</v>
      </c>
      <c r="S1924" s="18">
        <f t="shared" ref="S1924:S1926" si="6502">S1925</f>
        <v>0</v>
      </c>
      <c r="T1924" s="18">
        <f t="shared" si="6414"/>
        <v>803.7</v>
      </c>
      <c r="U1924" s="18">
        <f t="shared" si="6412"/>
        <v>827.6</v>
      </c>
      <c r="V1924" s="18">
        <f t="shared" si="6413"/>
        <v>827.6</v>
      </c>
      <c r="W1924" s="18">
        <f t="shared" ref="W1924:W1926" si="6503">W1925</f>
        <v>0</v>
      </c>
      <c r="X1924" s="18">
        <f t="shared" ref="X1924:X1926" si="6504">X1925</f>
        <v>0</v>
      </c>
      <c r="Y1924" s="18">
        <f t="shared" ref="Y1924:Y1926" si="6505">Y1925</f>
        <v>0</v>
      </c>
      <c r="Z1924" s="18">
        <f t="shared" ref="Z1924:Z1926" si="6506">Z1925</f>
        <v>0</v>
      </c>
      <c r="AA1924" s="18">
        <f t="shared" ref="AA1924:AA1926" si="6507">AA1925</f>
        <v>0</v>
      </c>
      <c r="AB1924" s="18">
        <f t="shared" ref="AB1924:AB1926" si="6508">AB1925</f>
        <v>0</v>
      </c>
      <c r="AC1924" s="18">
        <f t="shared" ref="AC1924:AC1926" si="6509">AC1925</f>
        <v>0</v>
      </c>
      <c r="AD1924" s="18">
        <f t="shared" ref="AD1924:AD1926" si="6510">AD1925</f>
        <v>0</v>
      </c>
      <c r="AE1924" s="18">
        <f t="shared" ref="AE1924:AE1926" si="6511">AE1925</f>
        <v>0</v>
      </c>
      <c r="AF1924" s="41">
        <f t="shared" ref="AF1924:AF1926" si="6512">AF1925</f>
        <v>825.1</v>
      </c>
      <c r="AG1924" s="41">
        <f t="shared" ref="AG1924:AG1926" si="6513">AG1925</f>
        <v>0</v>
      </c>
      <c r="AH1924" s="41">
        <f t="shared" ref="AH1924:AH1926" si="6514">AH1925</f>
        <v>825.1</v>
      </c>
      <c r="AI1924" s="41">
        <f t="shared" ref="AI1924:AI1926" si="6515">AI1925</f>
        <v>0</v>
      </c>
      <c r="AJ1924" s="41">
        <f t="shared" ref="AJ1924:AJ1926" si="6516">AJ1925</f>
        <v>0</v>
      </c>
      <c r="AK1924" s="41">
        <f t="shared" ref="AK1924:AK1926" si="6517">AK1925</f>
        <v>0</v>
      </c>
      <c r="AL1924" s="41">
        <f t="shared" ref="AL1924:AL1926" si="6518">AL1925</f>
        <v>825.1</v>
      </c>
      <c r="AM1924" s="41">
        <f t="shared" ref="AM1924:AM1926" si="6519">AM1925</f>
        <v>825.1</v>
      </c>
      <c r="AN1924" s="41">
        <f t="shared" ref="AN1924:AN1926" si="6520">AN1925</f>
        <v>0</v>
      </c>
      <c r="AO1924" s="14">
        <f t="shared" ref="AO1924:AO1926" si="6521">AO1925</f>
        <v>389.77958999999998</v>
      </c>
      <c r="AP1924" s="42">
        <f t="shared" ref="AP1924:AP1926" si="6522">AP1925</f>
        <v>825.1</v>
      </c>
      <c r="AQ1924" s="42">
        <f t="shared" ref="AQ1924:AQ1926" si="6523">AQ1925</f>
        <v>0</v>
      </c>
      <c r="AR1924" s="42">
        <f t="shared" ref="AR1924:AR1926" si="6524">AR1925</f>
        <v>0</v>
      </c>
      <c r="AS1924" s="42">
        <f t="shared" ref="AS1924:AS1926" si="6525">AS1925</f>
        <v>0</v>
      </c>
      <c r="AT1924" s="42">
        <f t="shared" ref="AT1924:AT1926" si="6526">AT1925</f>
        <v>0</v>
      </c>
      <c r="AU1924" s="42">
        <f t="shared" si="6416"/>
        <v>825.1</v>
      </c>
      <c r="AV1924" s="42">
        <f t="shared" si="6417"/>
        <v>-21.399999999999977</v>
      </c>
      <c r="AW1924" s="42">
        <f t="shared" si="6418"/>
        <v>803.7</v>
      </c>
      <c r="AX1924" s="42">
        <f t="shared" si="6419"/>
        <v>827.6</v>
      </c>
      <c r="AY1924" s="42">
        <f t="shared" si="6420"/>
        <v>827.6</v>
      </c>
      <c r="AZ1924" s="42">
        <f t="shared" ref="AZ1924:AZ1926" si="6527">AZ1925</f>
        <v>0</v>
      </c>
      <c r="BA1924" s="43">
        <f t="shared" si="6421"/>
        <v>100</v>
      </c>
      <c r="BB1924" s="20"/>
    </row>
    <row r="1925" spans="2:54" x14ac:dyDescent="0.3">
      <c r="B1925" s="38" t="s">
        <v>582</v>
      </c>
      <c r="C1925" s="38" t="s">
        <v>42</v>
      </c>
      <c r="D1925" s="38" t="s">
        <v>84</v>
      </c>
      <c r="E1925" s="39" t="str">
        <f t="shared" si="6415"/>
        <v>0104</v>
      </c>
      <c r="F1925" s="38" t="s">
        <v>260</v>
      </c>
      <c r="G1925" s="39"/>
      <c r="H1925" s="40" t="s">
        <v>49</v>
      </c>
      <c r="I1925" s="18">
        <f t="shared" si="6492"/>
        <v>803.7</v>
      </c>
      <c r="J1925" s="18">
        <f t="shared" si="6493"/>
        <v>827.6</v>
      </c>
      <c r="K1925" s="18">
        <f t="shared" si="6494"/>
        <v>827.6</v>
      </c>
      <c r="L1925" s="18">
        <f t="shared" si="6495"/>
        <v>0</v>
      </c>
      <c r="M1925" s="18">
        <f t="shared" si="6496"/>
        <v>0</v>
      </c>
      <c r="N1925" s="18">
        <f t="shared" si="6497"/>
        <v>0</v>
      </c>
      <c r="O1925" s="18">
        <f t="shared" si="6498"/>
        <v>0</v>
      </c>
      <c r="P1925" s="18">
        <f t="shared" si="6499"/>
        <v>0</v>
      </c>
      <c r="Q1925" s="18">
        <f t="shared" si="6500"/>
        <v>0</v>
      </c>
      <c r="R1925" s="18">
        <f t="shared" si="6501"/>
        <v>0</v>
      </c>
      <c r="S1925" s="18">
        <f t="shared" si="6502"/>
        <v>0</v>
      </c>
      <c r="T1925" s="18">
        <f t="shared" si="6414"/>
        <v>803.7</v>
      </c>
      <c r="U1925" s="18">
        <f t="shared" si="6412"/>
        <v>827.6</v>
      </c>
      <c r="V1925" s="18">
        <f t="shared" si="6413"/>
        <v>827.6</v>
      </c>
      <c r="W1925" s="18">
        <f t="shared" si="6503"/>
        <v>0</v>
      </c>
      <c r="X1925" s="18">
        <f t="shared" si="6504"/>
        <v>0</v>
      </c>
      <c r="Y1925" s="18">
        <f t="shared" si="6505"/>
        <v>0</v>
      </c>
      <c r="Z1925" s="18">
        <f t="shared" si="6506"/>
        <v>0</v>
      </c>
      <c r="AA1925" s="18">
        <f t="shared" si="6507"/>
        <v>0</v>
      </c>
      <c r="AB1925" s="18">
        <f t="shared" si="6508"/>
        <v>0</v>
      </c>
      <c r="AC1925" s="18">
        <f t="shared" si="6509"/>
        <v>0</v>
      </c>
      <c r="AD1925" s="18">
        <f t="shared" si="6510"/>
        <v>0</v>
      </c>
      <c r="AE1925" s="18">
        <f t="shared" si="6511"/>
        <v>0</v>
      </c>
      <c r="AF1925" s="41">
        <f t="shared" si="6512"/>
        <v>825.1</v>
      </c>
      <c r="AG1925" s="41">
        <f t="shared" si="6513"/>
        <v>0</v>
      </c>
      <c r="AH1925" s="41">
        <f t="shared" si="6514"/>
        <v>825.1</v>
      </c>
      <c r="AI1925" s="41">
        <f t="shared" si="6515"/>
        <v>0</v>
      </c>
      <c r="AJ1925" s="41">
        <f t="shared" si="6516"/>
        <v>0</v>
      </c>
      <c r="AK1925" s="41">
        <f t="shared" si="6517"/>
        <v>0</v>
      </c>
      <c r="AL1925" s="41">
        <f t="shared" si="6518"/>
        <v>825.1</v>
      </c>
      <c r="AM1925" s="41">
        <f t="shared" si="6519"/>
        <v>825.1</v>
      </c>
      <c r="AN1925" s="41">
        <f t="shared" si="6520"/>
        <v>0</v>
      </c>
      <c r="AO1925" s="42">
        <f t="shared" si="6521"/>
        <v>389.77958999999998</v>
      </c>
      <c r="AP1925" s="42">
        <f t="shared" si="6522"/>
        <v>825.1</v>
      </c>
      <c r="AQ1925" s="42">
        <f t="shared" si="6523"/>
        <v>0</v>
      </c>
      <c r="AR1925" s="42">
        <f t="shared" si="6524"/>
        <v>0</v>
      </c>
      <c r="AS1925" s="42">
        <f t="shared" si="6525"/>
        <v>0</v>
      </c>
      <c r="AT1925" s="42">
        <f t="shared" si="6526"/>
        <v>0</v>
      </c>
      <c r="AU1925" s="42">
        <f t="shared" si="6416"/>
        <v>825.1</v>
      </c>
      <c r="AV1925" s="42">
        <f t="shared" si="6417"/>
        <v>-21.399999999999977</v>
      </c>
      <c r="AW1925" s="42">
        <f t="shared" si="6418"/>
        <v>803.7</v>
      </c>
      <c r="AX1925" s="42">
        <f t="shared" si="6419"/>
        <v>827.6</v>
      </c>
      <c r="AY1925" s="42">
        <f t="shared" si="6420"/>
        <v>827.6</v>
      </c>
      <c r="AZ1925" s="42">
        <f t="shared" si="6527"/>
        <v>0</v>
      </c>
      <c r="BA1925" s="43">
        <f t="shared" si="6421"/>
        <v>100</v>
      </c>
      <c r="BB1925" s="20"/>
    </row>
    <row r="1926" spans="2:54" ht="78" x14ac:dyDescent="0.3">
      <c r="B1926" s="38" t="s">
        <v>582</v>
      </c>
      <c r="C1926" s="38" t="s">
        <v>42</v>
      </c>
      <c r="D1926" s="38" t="s">
        <v>84</v>
      </c>
      <c r="E1926" s="39" t="str">
        <f t="shared" si="6415"/>
        <v>0104</v>
      </c>
      <c r="F1926" s="38" t="s">
        <v>483</v>
      </c>
      <c r="G1926" s="39"/>
      <c r="H1926" s="40" t="s">
        <v>484</v>
      </c>
      <c r="I1926" s="18">
        <f t="shared" si="6492"/>
        <v>803.7</v>
      </c>
      <c r="J1926" s="18">
        <f t="shared" si="6493"/>
        <v>827.6</v>
      </c>
      <c r="K1926" s="18">
        <f t="shared" si="6494"/>
        <v>827.6</v>
      </c>
      <c r="L1926" s="18">
        <f t="shared" si="6495"/>
        <v>0</v>
      </c>
      <c r="M1926" s="18">
        <f t="shared" si="6496"/>
        <v>0</v>
      </c>
      <c r="N1926" s="18">
        <f t="shared" si="6497"/>
        <v>0</v>
      </c>
      <c r="O1926" s="18">
        <f t="shared" si="6498"/>
        <v>0</v>
      </c>
      <c r="P1926" s="18">
        <f t="shared" si="6499"/>
        <v>0</v>
      </c>
      <c r="Q1926" s="18">
        <f t="shared" si="6500"/>
        <v>0</v>
      </c>
      <c r="R1926" s="18">
        <f t="shared" si="6501"/>
        <v>0</v>
      </c>
      <c r="S1926" s="18">
        <f t="shared" si="6502"/>
        <v>0</v>
      </c>
      <c r="T1926" s="18">
        <f t="shared" si="6414"/>
        <v>803.7</v>
      </c>
      <c r="U1926" s="18">
        <f t="shared" si="6412"/>
        <v>827.6</v>
      </c>
      <c r="V1926" s="18">
        <f t="shared" si="6413"/>
        <v>827.6</v>
      </c>
      <c r="W1926" s="18">
        <f t="shared" si="6503"/>
        <v>0</v>
      </c>
      <c r="X1926" s="18">
        <f t="shared" si="6504"/>
        <v>0</v>
      </c>
      <c r="Y1926" s="18">
        <f t="shared" si="6505"/>
        <v>0</v>
      </c>
      <c r="Z1926" s="18">
        <f t="shared" si="6506"/>
        <v>0</v>
      </c>
      <c r="AA1926" s="18">
        <f t="shared" si="6507"/>
        <v>0</v>
      </c>
      <c r="AB1926" s="18">
        <f t="shared" si="6508"/>
        <v>0</v>
      </c>
      <c r="AC1926" s="18">
        <f t="shared" si="6509"/>
        <v>0</v>
      </c>
      <c r="AD1926" s="18">
        <f t="shared" si="6510"/>
        <v>0</v>
      </c>
      <c r="AE1926" s="18">
        <f t="shared" si="6511"/>
        <v>0</v>
      </c>
      <c r="AF1926" s="41">
        <f t="shared" si="6512"/>
        <v>825.1</v>
      </c>
      <c r="AG1926" s="41">
        <f t="shared" si="6513"/>
        <v>0</v>
      </c>
      <c r="AH1926" s="41">
        <f t="shared" si="6514"/>
        <v>825.1</v>
      </c>
      <c r="AI1926" s="41">
        <f t="shared" si="6515"/>
        <v>0</v>
      </c>
      <c r="AJ1926" s="41">
        <f t="shared" si="6516"/>
        <v>0</v>
      </c>
      <c r="AK1926" s="41">
        <f t="shared" si="6517"/>
        <v>0</v>
      </c>
      <c r="AL1926" s="41">
        <f t="shared" si="6518"/>
        <v>825.1</v>
      </c>
      <c r="AM1926" s="41">
        <f t="shared" si="6519"/>
        <v>825.1</v>
      </c>
      <c r="AN1926" s="41">
        <f t="shared" si="6520"/>
        <v>0</v>
      </c>
      <c r="AO1926" s="14">
        <f t="shared" si="6521"/>
        <v>389.77958999999998</v>
      </c>
      <c r="AP1926" s="42">
        <f t="shared" si="6522"/>
        <v>825.1</v>
      </c>
      <c r="AQ1926" s="42">
        <f t="shared" si="6523"/>
        <v>0</v>
      </c>
      <c r="AR1926" s="42">
        <f t="shared" si="6524"/>
        <v>0</v>
      </c>
      <c r="AS1926" s="42">
        <f t="shared" si="6525"/>
        <v>0</v>
      </c>
      <c r="AT1926" s="42">
        <f t="shared" si="6526"/>
        <v>0</v>
      </c>
      <c r="AU1926" s="42">
        <f t="shared" si="6416"/>
        <v>825.1</v>
      </c>
      <c r="AV1926" s="42">
        <f t="shared" si="6417"/>
        <v>-21.399999999999977</v>
      </c>
      <c r="AW1926" s="42">
        <f t="shared" si="6418"/>
        <v>803.7</v>
      </c>
      <c r="AX1926" s="42">
        <f t="shared" si="6419"/>
        <v>827.6</v>
      </c>
      <c r="AY1926" s="42">
        <f t="shared" si="6420"/>
        <v>827.6</v>
      </c>
      <c r="AZ1926" s="42">
        <f t="shared" si="6527"/>
        <v>0</v>
      </c>
      <c r="BA1926" s="43">
        <f t="shared" si="6421"/>
        <v>100</v>
      </c>
      <c r="BB1926" s="20"/>
    </row>
    <row r="1927" spans="2:54" ht="31.2" x14ac:dyDescent="0.3">
      <c r="B1927" s="38" t="s">
        <v>582</v>
      </c>
      <c r="C1927" s="38" t="s">
        <v>42</v>
      </c>
      <c r="D1927" s="38" t="s">
        <v>84</v>
      </c>
      <c r="E1927" s="39" t="str">
        <f t="shared" si="6415"/>
        <v>0104</v>
      </c>
      <c r="F1927" s="38" t="s">
        <v>485</v>
      </c>
      <c r="G1927" s="39"/>
      <c r="H1927" s="40" t="s">
        <v>486</v>
      </c>
      <c r="I1927" s="18">
        <f t="shared" ref="I1927:S1927" si="6528">I1928+I1929</f>
        <v>803.7</v>
      </c>
      <c r="J1927" s="18">
        <f t="shared" si="6528"/>
        <v>827.6</v>
      </c>
      <c r="K1927" s="18">
        <f t="shared" si="6528"/>
        <v>827.6</v>
      </c>
      <c r="L1927" s="18">
        <f t="shared" si="6528"/>
        <v>0</v>
      </c>
      <c r="M1927" s="18">
        <f t="shared" si="6528"/>
        <v>0</v>
      </c>
      <c r="N1927" s="18">
        <f t="shared" si="6528"/>
        <v>0</v>
      </c>
      <c r="O1927" s="18">
        <f t="shared" si="6528"/>
        <v>0</v>
      </c>
      <c r="P1927" s="18">
        <f t="shared" si="6528"/>
        <v>0</v>
      </c>
      <c r="Q1927" s="18">
        <f t="shared" si="6528"/>
        <v>0</v>
      </c>
      <c r="R1927" s="18">
        <f t="shared" si="6528"/>
        <v>0</v>
      </c>
      <c r="S1927" s="18">
        <f t="shared" si="6528"/>
        <v>0</v>
      </c>
      <c r="T1927" s="18">
        <f t="shared" si="6414"/>
        <v>803.7</v>
      </c>
      <c r="U1927" s="18">
        <f t="shared" si="6412"/>
        <v>827.6</v>
      </c>
      <c r="V1927" s="18">
        <f t="shared" si="6413"/>
        <v>827.6</v>
      </c>
      <c r="W1927" s="18">
        <f t="shared" ref="W1927:AT1927" si="6529">W1928+W1929</f>
        <v>0</v>
      </c>
      <c r="X1927" s="18">
        <f t="shared" si="6529"/>
        <v>0</v>
      </c>
      <c r="Y1927" s="18">
        <f t="shared" si="6529"/>
        <v>0</v>
      </c>
      <c r="Z1927" s="18">
        <f t="shared" si="6529"/>
        <v>0</v>
      </c>
      <c r="AA1927" s="18">
        <f t="shared" si="6529"/>
        <v>0</v>
      </c>
      <c r="AB1927" s="18">
        <f t="shared" si="6529"/>
        <v>0</v>
      </c>
      <c r="AC1927" s="18">
        <f t="shared" si="6529"/>
        <v>0</v>
      </c>
      <c r="AD1927" s="18">
        <f t="shared" si="6529"/>
        <v>0</v>
      </c>
      <c r="AE1927" s="18">
        <f t="shared" si="6529"/>
        <v>0</v>
      </c>
      <c r="AF1927" s="41">
        <f t="shared" si="6529"/>
        <v>825.1</v>
      </c>
      <c r="AG1927" s="41">
        <f t="shared" si="6529"/>
        <v>0</v>
      </c>
      <c r="AH1927" s="41">
        <f t="shared" si="6529"/>
        <v>825.1</v>
      </c>
      <c r="AI1927" s="41">
        <f t="shared" si="6529"/>
        <v>0</v>
      </c>
      <c r="AJ1927" s="41">
        <f t="shared" si="6529"/>
        <v>0</v>
      </c>
      <c r="AK1927" s="41">
        <f t="shared" si="6529"/>
        <v>0</v>
      </c>
      <c r="AL1927" s="41">
        <f t="shared" si="6529"/>
        <v>825.1</v>
      </c>
      <c r="AM1927" s="41">
        <f t="shared" si="6529"/>
        <v>825.1</v>
      </c>
      <c r="AN1927" s="41">
        <f t="shared" si="6529"/>
        <v>0</v>
      </c>
      <c r="AO1927" s="42">
        <f t="shared" si="6529"/>
        <v>389.77958999999998</v>
      </c>
      <c r="AP1927" s="42">
        <f t="shared" si="6529"/>
        <v>825.1</v>
      </c>
      <c r="AQ1927" s="42">
        <f t="shared" si="6529"/>
        <v>0</v>
      </c>
      <c r="AR1927" s="42">
        <f t="shared" si="6529"/>
        <v>0</v>
      </c>
      <c r="AS1927" s="42">
        <f t="shared" si="6529"/>
        <v>0</v>
      </c>
      <c r="AT1927" s="42">
        <f t="shared" si="6529"/>
        <v>0</v>
      </c>
      <c r="AU1927" s="42">
        <f t="shared" si="6416"/>
        <v>825.1</v>
      </c>
      <c r="AV1927" s="42">
        <f t="shared" si="6417"/>
        <v>-21.399999999999977</v>
      </c>
      <c r="AW1927" s="42">
        <f t="shared" si="6418"/>
        <v>803.7</v>
      </c>
      <c r="AX1927" s="42">
        <f t="shared" si="6419"/>
        <v>827.6</v>
      </c>
      <c r="AY1927" s="42">
        <f t="shared" si="6420"/>
        <v>827.6</v>
      </c>
      <c r="AZ1927" s="42">
        <f>AZ1928+AZ1929</f>
        <v>0</v>
      </c>
      <c r="BA1927" s="43">
        <f t="shared" si="6421"/>
        <v>100</v>
      </c>
      <c r="BB1927" s="20"/>
    </row>
    <row r="1928" spans="2:54" ht="78" x14ac:dyDescent="0.3">
      <c r="B1928" s="38" t="s">
        <v>582</v>
      </c>
      <c r="C1928" s="38" t="s">
        <v>42</v>
      </c>
      <c r="D1928" s="38" t="s">
        <v>84</v>
      </c>
      <c r="E1928" s="39" t="str">
        <f t="shared" si="6415"/>
        <v>0104</v>
      </c>
      <c r="F1928" s="38" t="s">
        <v>485</v>
      </c>
      <c r="G1928" s="38" t="s">
        <v>66</v>
      </c>
      <c r="H1928" s="40" t="s">
        <v>67</v>
      </c>
      <c r="I1928" s="18">
        <v>772.30000000000007</v>
      </c>
      <c r="J1928" s="18">
        <v>796.2</v>
      </c>
      <c r="K1928" s="18">
        <v>796.2</v>
      </c>
      <c r="L1928" s="18"/>
      <c r="M1928" s="18"/>
      <c r="N1928" s="18"/>
      <c r="O1928" s="18">
        <v>0</v>
      </c>
      <c r="P1928" s="18">
        <v>0</v>
      </c>
      <c r="Q1928" s="18">
        <v>0</v>
      </c>
      <c r="R1928" s="18">
        <v>0</v>
      </c>
      <c r="S1928" s="18"/>
      <c r="T1928" s="18">
        <f t="shared" si="6414"/>
        <v>772.30000000000007</v>
      </c>
      <c r="U1928" s="18">
        <f t="shared" si="6412"/>
        <v>796.2</v>
      </c>
      <c r="V1928" s="18">
        <f t="shared" si="6413"/>
        <v>796.2</v>
      </c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41">
        <v>793.7</v>
      </c>
      <c r="AG1928" s="41"/>
      <c r="AH1928" s="41">
        <f t="shared" ref="AH1928:AH1929" si="6530">AF1928</f>
        <v>793.7</v>
      </c>
      <c r="AI1928" s="41">
        <f t="shared" ref="AI1928:AI1929" si="6531">AG1928</f>
        <v>0</v>
      </c>
      <c r="AJ1928" s="41">
        <v>0</v>
      </c>
      <c r="AK1928" s="41">
        <v>0</v>
      </c>
      <c r="AL1928" s="41">
        <v>793.7</v>
      </c>
      <c r="AM1928" s="41">
        <f t="shared" ref="AM1928:AM1929" si="6532">AL1928</f>
        <v>793.7</v>
      </c>
      <c r="AN1928" s="41">
        <v>0</v>
      </c>
      <c r="AO1928" s="14">
        <v>370.56234999999998</v>
      </c>
      <c r="AP1928" s="42">
        <v>793.7</v>
      </c>
      <c r="AQ1928" s="42">
        <v>0</v>
      </c>
      <c r="AR1928" s="42">
        <v>0</v>
      </c>
      <c r="AS1928" s="42">
        <v>0</v>
      </c>
      <c r="AT1928" s="42">
        <v>0</v>
      </c>
      <c r="AU1928" s="42">
        <f t="shared" si="6416"/>
        <v>793.7</v>
      </c>
      <c r="AV1928" s="42">
        <f t="shared" si="6417"/>
        <v>-21.399999999999977</v>
      </c>
      <c r="AW1928" s="42">
        <f t="shared" si="6418"/>
        <v>772.30000000000007</v>
      </c>
      <c r="AX1928" s="42">
        <f t="shared" si="6419"/>
        <v>796.2</v>
      </c>
      <c r="AY1928" s="42">
        <f t="shared" si="6420"/>
        <v>796.2</v>
      </c>
      <c r="AZ1928" s="42"/>
      <c r="BA1928" s="43">
        <f t="shared" si="6421"/>
        <v>100</v>
      </c>
      <c r="BB1928" s="44"/>
    </row>
    <row r="1929" spans="2:54" ht="31.2" x14ac:dyDescent="0.3">
      <c r="B1929" s="38" t="s">
        <v>582</v>
      </c>
      <c r="C1929" s="38" t="s">
        <v>42</v>
      </c>
      <c r="D1929" s="38" t="s">
        <v>84</v>
      </c>
      <c r="E1929" s="39" t="str">
        <f t="shared" si="6415"/>
        <v>0104</v>
      </c>
      <c r="F1929" s="38" t="s">
        <v>485</v>
      </c>
      <c r="G1929" s="38" t="s">
        <v>54</v>
      </c>
      <c r="H1929" s="40" t="s">
        <v>55</v>
      </c>
      <c r="I1929" s="18">
        <v>31.4</v>
      </c>
      <c r="J1929" s="18">
        <v>31.4</v>
      </c>
      <c r="K1929" s="18">
        <v>31.4</v>
      </c>
      <c r="L1929" s="18"/>
      <c r="M1929" s="18"/>
      <c r="N1929" s="18"/>
      <c r="O1929" s="18">
        <v>0</v>
      </c>
      <c r="P1929" s="18">
        <v>0</v>
      </c>
      <c r="Q1929" s="18">
        <v>0</v>
      </c>
      <c r="R1929" s="18">
        <v>0</v>
      </c>
      <c r="S1929" s="18"/>
      <c r="T1929" s="18">
        <f t="shared" si="6414"/>
        <v>31.4</v>
      </c>
      <c r="U1929" s="18">
        <f t="shared" si="6412"/>
        <v>31.4</v>
      </c>
      <c r="V1929" s="18">
        <f t="shared" si="6413"/>
        <v>31.4</v>
      </c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41">
        <v>31.4</v>
      </c>
      <c r="AG1929" s="41"/>
      <c r="AH1929" s="41">
        <f t="shared" si="6530"/>
        <v>31.4</v>
      </c>
      <c r="AI1929" s="41">
        <f t="shared" si="6531"/>
        <v>0</v>
      </c>
      <c r="AJ1929" s="41">
        <v>0</v>
      </c>
      <c r="AK1929" s="41">
        <v>0</v>
      </c>
      <c r="AL1929" s="41">
        <v>31.4</v>
      </c>
      <c r="AM1929" s="41">
        <f t="shared" si="6532"/>
        <v>31.4</v>
      </c>
      <c r="AN1929" s="41">
        <v>0</v>
      </c>
      <c r="AO1929" s="42">
        <v>19.21724</v>
      </c>
      <c r="AP1929" s="42">
        <v>31.4</v>
      </c>
      <c r="AQ1929" s="42">
        <v>0</v>
      </c>
      <c r="AR1929" s="42">
        <v>0</v>
      </c>
      <c r="AS1929" s="42">
        <v>0</v>
      </c>
      <c r="AT1929" s="42">
        <v>0</v>
      </c>
      <c r="AU1929" s="42">
        <f t="shared" si="6416"/>
        <v>31.4</v>
      </c>
      <c r="AV1929" s="42">
        <f t="shared" si="6417"/>
        <v>0</v>
      </c>
      <c r="AW1929" s="42">
        <f t="shared" si="6418"/>
        <v>31.4</v>
      </c>
      <c r="AX1929" s="42">
        <f t="shared" si="6419"/>
        <v>31.4</v>
      </c>
      <c r="AY1929" s="42">
        <f t="shared" si="6420"/>
        <v>31.4</v>
      </c>
      <c r="AZ1929" s="42"/>
      <c r="BA1929" s="43">
        <f t="shared" si="6421"/>
        <v>100</v>
      </c>
      <c r="BB1929" s="44"/>
    </row>
    <row r="1930" spans="2:54" ht="31.2" x14ac:dyDescent="0.3">
      <c r="B1930" s="38" t="s">
        <v>582</v>
      </c>
      <c r="C1930" s="38" t="s">
        <v>42</v>
      </c>
      <c r="D1930" s="38" t="s">
        <v>84</v>
      </c>
      <c r="E1930" s="39" t="str">
        <f t="shared" si="6415"/>
        <v>0104</v>
      </c>
      <c r="F1930" s="38" t="s">
        <v>120</v>
      </c>
      <c r="G1930" s="39"/>
      <c r="H1930" s="40" t="s">
        <v>121</v>
      </c>
      <c r="I1930" s="18">
        <f t="shared" ref="I1930:I1931" si="6533">I1931</f>
        <v>20445.699999999997</v>
      </c>
      <c r="J1930" s="18">
        <f t="shared" ref="J1930:J1931" si="6534">J1931</f>
        <v>21003.899999999998</v>
      </c>
      <c r="K1930" s="18">
        <f t="shared" ref="K1930:K1931" si="6535">K1931</f>
        <v>21003.899999999998</v>
      </c>
      <c r="L1930" s="18">
        <f t="shared" ref="L1930:L1931" si="6536">L1931</f>
        <v>0</v>
      </c>
      <c r="M1930" s="18">
        <f t="shared" ref="M1930:M1931" si="6537">M1931</f>
        <v>0</v>
      </c>
      <c r="N1930" s="18">
        <f t="shared" ref="N1930:N1931" si="6538">N1931</f>
        <v>0</v>
      </c>
      <c r="O1930" s="18">
        <f t="shared" ref="O1930:O1931" si="6539">O1931</f>
        <v>0</v>
      </c>
      <c r="P1930" s="18">
        <f t="shared" ref="P1930:P1931" si="6540">P1931</f>
        <v>0</v>
      </c>
      <c r="Q1930" s="18">
        <f t="shared" ref="Q1930:Q1931" si="6541">Q1931</f>
        <v>0</v>
      </c>
      <c r="R1930" s="18">
        <f t="shared" ref="R1930:R1931" si="6542">R1931</f>
        <v>0</v>
      </c>
      <c r="S1930" s="18">
        <f t="shared" ref="S1930:S1931" si="6543">S1931</f>
        <v>2486.1</v>
      </c>
      <c r="T1930" s="18">
        <f t="shared" si="6414"/>
        <v>22931.799999999996</v>
      </c>
      <c r="U1930" s="18">
        <f t="shared" si="6412"/>
        <v>21003.899999999998</v>
      </c>
      <c r="V1930" s="18">
        <f t="shared" si="6413"/>
        <v>21003.899999999998</v>
      </c>
      <c r="W1930" s="18">
        <f t="shared" ref="W1930:W1931" si="6544">W1931</f>
        <v>2486.1</v>
      </c>
      <c r="X1930" s="18">
        <f t="shared" ref="X1930:X1931" si="6545">X1931</f>
        <v>0</v>
      </c>
      <c r="Y1930" s="18">
        <f t="shared" ref="Y1930:Y1931" si="6546">Y1931</f>
        <v>0</v>
      </c>
      <c r="Z1930" s="18">
        <f t="shared" ref="Z1930:Z1931" si="6547">Z1931</f>
        <v>0</v>
      </c>
      <c r="AA1930" s="18">
        <f t="shared" ref="AA1930:AA1931" si="6548">AA1931</f>
        <v>3006.5</v>
      </c>
      <c r="AB1930" s="18">
        <f t="shared" ref="AB1930:AB1931" si="6549">AB1931</f>
        <v>0</v>
      </c>
      <c r="AC1930" s="18">
        <f t="shared" ref="AC1930:AC1931" si="6550">AC1931</f>
        <v>3006.5</v>
      </c>
      <c r="AD1930" s="18">
        <f t="shared" ref="AD1930:AD1931" si="6551">AD1931</f>
        <v>0</v>
      </c>
      <c r="AE1930" s="18">
        <f t="shared" ref="AE1930:AE1931" si="6552">AE1931</f>
        <v>0</v>
      </c>
      <c r="AF1930" s="41">
        <f t="shared" ref="AF1930:AF1931" si="6553">AF1931</f>
        <v>22579.8</v>
      </c>
      <c r="AG1930" s="41">
        <f t="shared" ref="AG1930:AG1931" si="6554">AG1931</f>
        <v>0</v>
      </c>
      <c r="AH1930" s="41">
        <f t="shared" ref="AH1930:AH1931" si="6555">AH1931</f>
        <v>0</v>
      </c>
      <c r="AI1930" s="41">
        <f t="shared" ref="AI1930:AI1931" si="6556">AI1931</f>
        <v>0</v>
      </c>
      <c r="AJ1930" s="41">
        <f t="shared" ref="AJ1930:AJ1931" si="6557">AJ1931</f>
        <v>0</v>
      </c>
      <c r="AK1930" s="41">
        <f t="shared" ref="AK1930:AK1931" si="6558">AK1931</f>
        <v>0</v>
      </c>
      <c r="AL1930" s="41">
        <f t="shared" ref="AL1930:AL1931" si="6559">AL1931</f>
        <v>21812.093680000002</v>
      </c>
      <c r="AM1930" s="41">
        <f t="shared" ref="AM1930:AM1931" si="6560">AM1931</f>
        <v>0</v>
      </c>
      <c r="AN1930" s="41">
        <f t="shared" ref="AN1930:AN1931" si="6561">AN1931</f>
        <v>0</v>
      </c>
      <c r="AO1930" s="14">
        <f t="shared" ref="AO1930:AO1931" si="6562">AO1931</f>
        <v>15089.06853</v>
      </c>
      <c r="AP1930" s="42">
        <f t="shared" ref="AP1930:AP1931" si="6563">AP1931</f>
        <v>22579.8</v>
      </c>
      <c r="AQ1930" s="42">
        <f t="shared" ref="AQ1930:AQ1931" si="6564">AQ1931</f>
        <v>0</v>
      </c>
      <c r="AR1930" s="42">
        <f t="shared" ref="AR1930:AR1931" si="6565">AR1931</f>
        <v>0</v>
      </c>
      <c r="AS1930" s="42">
        <f t="shared" ref="AS1930:AS1931" si="6566">AS1931</f>
        <v>0</v>
      </c>
      <c r="AT1930" s="42">
        <f t="shared" ref="AT1930:AT1931" si="6567">AT1931</f>
        <v>0</v>
      </c>
      <c r="AU1930" s="42">
        <f t="shared" si="6416"/>
        <v>22579.8</v>
      </c>
      <c r="AV1930" s="42">
        <f t="shared" si="6417"/>
        <v>351.99999999999636</v>
      </c>
      <c r="AW1930" s="42">
        <f t="shared" si="6418"/>
        <v>25417.899999999994</v>
      </c>
      <c r="AX1930" s="42">
        <f t="shared" si="6419"/>
        <v>24010.399999999998</v>
      </c>
      <c r="AY1930" s="42">
        <f t="shared" si="6420"/>
        <v>24010.399999999998</v>
      </c>
      <c r="AZ1930" s="42">
        <f t="shared" ref="AZ1930:AZ1931" si="6568">AZ1931</f>
        <v>0</v>
      </c>
      <c r="BA1930" s="43">
        <f t="shared" si="6421"/>
        <v>96.600030469711868</v>
      </c>
      <c r="BB1930" s="20"/>
    </row>
    <row r="1931" spans="2:54" x14ac:dyDescent="0.3">
      <c r="B1931" s="38" t="s">
        <v>582</v>
      </c>
      <c r="C1931" s="38" t="s">
        <v>42</v>
      </c>
      <c r="D1931" s="38" t="s">
        <v>84</v>
      </c>
      <c r="E1931" s="39" t="str">
        <f t="shared" si="6415"/>
        <v>0104</v>
      </c>
      <c r="F1931" s="38" t="s">
        <v>487</v>
      </c>
      <c r="G1931" s="39"/>
      <c r="H1931" s="40" t="s">
        <v>488</v>
      </c>
      <c r="I1931" s="18">
        <f t="shared" si="6533"/>
        <v>20445.699999999997</v>
      </c>
      <c r="J1931" s="18">
        <f t="shared" si="6534"/>
        <v>21003.899999999998</v>
      </c>
      <c r="K1931" s="18">
        <f t="shared" si="6535"/>
        <v>21003.899999999998</v>
      </c>
      <c r="L1931" s="18">
        <f t="shared" si="6536"/>
        <v>0</v>
      </c>
      <c r="M1931" s="18">
        <f t="shared" si="6537"/>
        <v>0</v>
      </c>
      <c r="N1931" s="18">
        <f t="shared" si="6538"/>
        <v>0</v>
      </c>
      <c r="O1931" s="18">
        <f t="shared" si="6539"/>
        <v>0</v>
      </c>
      <c r="P1931" s="18">
        <f t="shared" si="6540"/>
        <v>0</v>
      </c>
      <c r="Q1931" s="18">
        <f t="shared" si="6541"/>
        <v>0</v>
      </c>
      <c r="R1931" s="18">
        <f t="shared" si="6542"/>
        <v>0</v>
      </c>
      <c r="S1931" s="18">
        <f t="shared" si="6543"/>
        <v>2486.1</v>
      </c>
      <c r="T1931" s="18">
        <f t="shared" si="6414"/>
        <v>22931.799999999996</v>
      </c>
      <c r="U1931" s="18">
        <f t="shared" si="6412"/>
        <v>21003.899999999998</v>
      </c>
      <c r="V1931" s="18">
        <f t="shared" si="6413"/>
        <v>21003.899999999998</v>
      </c>
      <c r="W1931" s="18">
        <f t="shared" si="6544"/>
        <v>2486.1</v>
      </c>
      <c r="X1931" s="18">
        <f t="shared" si="6545"/>
        <v>0</v>
      </c>
      <c r="Y1931" s="18">
        <f t="shared" si="6546"/>
        <v>0</v>
      </c>
      <c r="Z1931" s="18">
        <f t="shared" si="6547"/>
        <v>0</v>
      </c>
      <c r="AA1931" s="18">
        <f t="shared" si="6548"/>
        <v>3006.5</v>
      </c>
      <c r="AB1931" s="18">
        <f t="shared" si="6549"/>
        <v>0</v>
      </c>
      <c r="AC1931" s="18">
        <f t="shared" si="6550"/>
        <v>3006.5</v>
      </c>
      <c r="AD1931" s="18">
        <f t="shared" si="6551"/>
        <v>0</v>
      </c>
      <c r="AE1931" s="18">
        <f t="shared" si="6552"/>
        <v>0</v>
      </c>
      <c r="AF1931" s="41">
        <f t="shared" si="6553"/>
        <v>22579.8</v>
      </c>
      <c r="AG1931" s="41">
        <f t="shared" si="6554"/>
        <v>0</v>
      </c>
      <c r="AH1931" s="41">
        <f t="shared" si="6555"/>
        <v>0</v>
      </c>
      <c r="AI1931" s="41">
        <f t="shared" si="6556"/>
        <v>0</v>
      </c>
      <c r="AJ1931" s="41">
        <f t="shared" si="6557"/>
        <v>0</v>
      </c>
      <c r="AK1931" s="41">
        <f t="shared" si="6558"/>
        <v>0</v>
      </c>
      <c r="AL1931" s="41">
        <f t="shared" si="6559"/>
        <v>21812.093680000002</v>
      </c>
      <c r="AM1931" s="41">
        <f t="shared" si="6560"/>
        <v>0</v>
      </c>
      <c r="AN1931" s="41">
        <f t="shared" si="6561"/>
        <v>0</v>
      </c>
      <c r="AO1931" s="42">
        <f t="shared" si="6562"/>
        <v>15089.06853</v>
      </c>
      <c r="AP1931" s="42">
        <f t="shared" si="6563"/>
        <v>22579.8</v>
      </c>
      <c r="AQ1931" s="42">
        <f t="shared" si="6564"/>
        <v>0</v>
      </c>
      <c r="AR1931" s="42">
        <f t="shared" si="6565"/>
        <v>0</v>
      </c>
      <c r="AS1931" s="42">
        <f t="shared" si="6566"/>
        <v>0</v>
      </c>
      <c r="AT1931" s="42">
        <f t="shared" si="6567"/>
        <v>0</v>
      </c>
      <c r="AU1931" s="42">
        <f t="shared" si="6416"/>
        <v>22579.8</v>
      </c>
      <c r="AV1931" s="42">
        <f t="shared" si="6417"/>
        <v>351.99999999999636</v>
      </c>
      <c r="AW1931" s="42">
        <f t="shared" si="6418"/>
        <v>25417.899999999994</v>
      </c>
      <c r="AX1931" s="42">
        <f t="shared" si="6419"/>
        <v>24010.399999999998</v>
      </c>
      <c r="AY1931" s="42">
        <f t="shared" si="6420"/>
        <v>24010.399999999998</v>
      </c>
      <c r="AZ1931" s="42">
        <f t="shared" si="6568"/>
        <v>0</v>
      </c>
      <c r="BA1931" s="43">
        <f t="shared" si="6421"/>
        <v>96.600030469711868</v>
      </c>
      <c r="BB1931" s="20"/>
    </row>
    <row r="1932" spans="2:54" x14ac:dyDescent="0.3">
      <c r="B1932" s="38" t="s">
        <v>582</v>
      </c>
      <c r="C1932" s="38" t="s">
        <v>42</v>
      </c>
      <c r="D1932" s="38" t="s">
        <v>84</v>
      </c>
      <c r="E1932" s="39" t="str">
        <f t="shared" si="6415"/>
        <v>0104</v>
      </c>
      <c r="F1932" s="38" t="s">
        <v>489</v>
      </c>
      <c r="G1932" s="39"/>
      <c r="H1932" s="40" t="s">
        <v>65</v>
      </c>
      <c r="I1932" s="18">
        <f t="shared" ref="I1932:S1932" si="6569">I1933+I1934</f>
        <v>20445.699999999997</v>
      </c>
      <c r="J1932" s="18">
        <f t="shared" si="6569"/>
        <v>21003.899999999998</v>
      </c>
      <c r="K1932" s="18">
        <f t="shared" si="6569"/>
        <v>21003.899999999998</v>
      </c>
      <c r="L1932" s="18">
        <f t="shared" si="6569"/>
        <v>0</v>
      </c>
      <c r="M1932" s="18">
        <f t="shared" si="6569"/>
        <v>0</v>
      </c>
      <c r="N1932" s="18">
        <f t="shared" si="6569"/>
        <v>0</v>
      </c>
      <c r="O1932" s="18">
        <f t="shared" si="6569"/>
        <v>0</v>
      </c>
      <c r="P1932" s="18">
        <f t="shared" si="6569"/>
        <v>0</v>
      </c>
      <c r="Q1932" s="18">
        <f t="shared" si="6569"/>
        <v>0</v>
      </c>
      <c r="R1932" s="18">
        <f t="shared" si="6569"/>
        <v>0</v>
      </c>
      <c r="S1932" s="18">
        <f t="shared" si="6569"/>
        <v>2486.1</v>
      </c>
      <c r="T1932" s="18">
        <f t="shared" si="6414"/>
        <v>22931.799999999996</v>
      </c>
      <c r="U1932" s="18">
        <f t="shared" si="6412"/>
        <v>21003.899999999998</v>
      </c>
      <c r="V1932" s="18">
        <f t="shared" si="6413"/>
        <v>21003.899999999998</v>
      </c>
      <c r="W1932" s="18">
        <f t="shared" ref="W1932:AT1932" si="6570">W1933+W1934</f>
        <v>2486.1</v>
      </c>
      <c r="X1932" s="18">
        <f t="shared" si="6570"/>
        <v>0</v>
      </c>
      <c r="Y1932" s="18">
        <f t="shared" si="6570"/>
        <v>0</v>
      </c>
      <c r="Z1932" s="18">
        <f t="shared" si="6570"/>
        <v>0</v>
      </c>
      <c r="AA1932" s="18">
        <f t="shared" si="6570"/>
        <v>3006.5</v>
      </c>
      <c r="AB1932" s="18">
        <f t="shared" si="6570"/>
        <v>0</v>
      </c>
      <c r="AC1932" s="18">
        <f t="shared" si="6570"/>
        <v>3006.5</v>
      </c>
      <c r="AD1932" s="18">
        <f t="shared" si="6570"/>
        <v>0</v>
      </c>
      <c r="AE1932" s="18">
        <f t="shared" si="6570"/>
        <v>0</v>
      </c>
      <c r="AF1932" s="41">
        <f t="shared" si="6570"/>
        <v>22579.8</v>
      </c>
      <c r="AG1932" s="41">
        <f t="shared" si="6570"/>
        <v>0</v>
      </c>
      <c r="AH1932" s="41">
        <f t="shared" si="6570"/>
        <v>0</v>
      </c>
      <c r="AI1932" s="41">
        <f t="shared" si="6570"/>
        <v>0</v>
      </c>
      <c r="AJ1932" s="41">
        <f t="shared" si="6570"/>
        <v>0</v>
      </c>
      <c r="AK1932" s="41">
        <f t="shared" si="6570"/>
        <v>0</v>
      </c>
      <c r="AL1932" s="41">
        <f t="shared" si="6570"/>
        <v>21812.093680000002</v>
      </c>
      <c r="AM1932" s="41">
        <f t="shared" si="6570"/>
        <v>0</v>
      </c>
      <c r="AN1932" s="41">
        <f t="shared" si="6570"/>
        <v>0</v>
      </c>
      <c r="AO1932" s="14">
        <f t="shared" si="6570"/>
        <v>15089.06853</v>
      </c>
      <c r="AP1932" s="42">
        <f t="shared" si="6570"/>
        <v>22579.8</v>
      </c>
      <c r="AQ1932" s="42">
        <f t="shared" si="6570"/>
        <v>0</v>
      </c>
      <c r="AR1932" s="42">
        <f t="shared" si="6570"/>
        <v>0</v>
      </c>
      <c r="AS1932" s="42">
        <f t="shared" si="6570"/>
        <v>0</v>
      </c>
      <c r="AT1932" s="42">
        <f t="shared" si="6570"/>
        <v>0</v>
      </c>
      <c r="AU1932" s="42">
        <f t="shared" si="6416"/>
        <v>22579.8</v>
      </c>
      <c r="AV1932" s="42">
        <f t="shared" si="6417"/>
        <v>351.99999999999636</v>
      </c>
      <c r="AW1932" s="42">
        <f t="shared" si="6418"/>
        <v>25417.899999999994</v>
      </c>
      <c r="AX1932" s="42">
        <f t="shared" si="6419"/>
        <v>24010.399999999998</v>
      </c>
      <c r="AY1932" s="42">
        <f t="shared" si="6420"/>
        <v>24010.399999999998</v>
      </c>
      <c r="AZ1932" s="42">
        <f>AZ1933+AZ1934</f>
        <v>0</v>
      </c>
      <c r="BA1932" s="43">
        <f t="shared" si="6421"/>
        <v>96.600030469711868</v>
      </c>
      <c r="BB1932" s="20"/>
    </row>
    <row r="1933" spans="2:54" ht="78" x14ac:dyDescent="0.3">
      <c r="B1933" s="38" t="s">
        <v>582</v>
      </c>
      <c r="C1933" s="38" t="s">
        <v>42</v>
      </c>
      <c r="D1933" s="38" t="s">
        <v>84</v>
      </c>
      <c r="E1933" s="39" t="str">
        <f t="shared" si="6415"/>
        <v>0104</v>
      </c>
      <c r="F1933" s="38" t="s">
        <v>489</v>
      </c>
      <c r="G1933" s="38" t="s">
        <v>66</v>
      </c>
      <c r="H1933" s="40" t="s">
        <v>67</v>
      </c>
      <c r="I1933" s="18">
        <v>18153.599999999999</v>
      </c>
      <c r="J1933" s="18">
        <v>18711.8</v>
      </c>
      <c r="K1933" s="18">
        <v>18711.8</v>
      </c>
      <c r="L1933" s="18"/>
      <c r="M1933" s="18"/>
      <c r="N1933" s="18"/>
      <c r="O1933" s="18">
        <v>0</v>
      </c>
      <c r="P1933" s="18">
        <v>0</v>
      </c>
      <c r="Q1933" s="18">
        <v>0</v>
      </c>
      <c r="R1933" s="18">
        <v>0</v>
      </c>
      <c r="S1933" s="18">
        <v>2486.1</v>
      </c>
      <c r="T1933" s="18">
        <f t="shared" si="6414"/>
        <v>20639.699999999997</v>
      </c>
      <c r="U1933" s="18">
        <f t="shared" si="6412"/>
        <v>18711.8</v>
      </c>
      <c r="V1933" s="18">
        <f t="shared" si="6413"/>
        <v>18711.8</v>
      </c>
      <c r="W1933" s="18">
        <v>2486.1</v>
      </c>
      <c r="X1933" s="18"/>
      <c r="Y1933" s="18"/>
      <c r="Z1933" s="18"/>
      <c r="AA1933" s="18">
        <v>3006.5</v>
      </c>
      <c r="AB1933" s="18"/>
      <c r="AC1933" s="18">
        <v>3006.5</v>
      </c>
      <c r="AD1933" s="18"/>
      <c r="AE1933" s="18"/>
      <c r="AF1933" s="41">
        <v>20287.7</v>
      </c>
      <c r="AG1933" s="41"/>
      <c r="AH1933" s="41">
        <v>0</v>
      </c>
      <c r="AI1933" s="41">
        <v>0</v>
      </c>
      <c r="AJ1933" s="41">
        <v>0</v>
      </c>
      <c r="AK1933" s="41">
        <v>0</v>
      </c>
      <c r="AL1933" s="41">
        <v>19521.976760000001</v>
      </c>
      <c r="AM1933" s="41">
        <v>0</v>
      </c>
      <c r="AN1933" s="41">
        <v>0</v>
      </c>
      <c r="AO1933" s="42">
        <v>13440.02313</v>
      </c>
      <c r="AP1933" s="42">
        <v>20287.7</v>
      </c>
      <c r="AQ1933" s="42">
        <v>0</v>
      </c>
      <c r="AR1933" s="42">
        <v>0</v>
      </c>
      <c r="AS1933" s="42">
        <v>0</v>
      </c>
      <c r="AT1933" s="42">
        <v>0</v>
      </c>
      <c r="AU1933" s="42">
        <f t="shared" si="6416"/>
        <v>20287.7</v>
      </c>
      <c r="AV1933" s="42">
        <f t="shared" si="6417"/>
        <v>351.99999999999636</v>
      </c>
      <c r="AW1933" s="42">
        <f t="shared" si="6418"/>
        <v>23125.799999999996</v>
      </c>
      <c r="AX1933" s="42">
        <f t="shared" si="6419"/>
        <v>21718.3</v>
      </c>
      <c r="AY1933" s="42">
        <f t="shared" si="6420"/>
        <v>21718.3</v>
      </c>
      <c r="AZ1933" s="42"/>
      <c r="BA1933" s="43">
        <f t="shared" si="6421"/>
        <v>96.225677430167053</v>
      </c>
      <c r="BB1933" s="44"/>
    </row>
    <row r="1934" spans="2:54" ht="31.2" x14ac:dyDescent="0.3">
      <c r="B1934" s="38" t="s">
        <v>582</v>
      </c>
      <c r="C1934" s="38" t="s">
        <v>42</v>
      </c>
      <c r="D1934" s="38" t="s">
        <v>84</v>
      </c>
      <c r="E1934" s="39" t="str">
        <f t="shared" si="6415"/>
        <v>0104</v>
      </c>
      <c r="F1934" s="38" t="s">
        <v>489</v>
      </c>
      <c r="G1934" s="38" t="s">
        <v>54</v>
      </c>
      <c r="H1934" s="40" t="s">
        <v>55</v>
      </c>
      <c r="I1934" s="18">
        <v>2292.1</v>
      </c>
      <c r="J1934" s="18">
        <v>2292.1</v>
      </c>
      <c r="K1934" s="18">
        <v>2292.1</v>
      </c>
      <c r="L1934" s="18"/>
      <c r="M1934" s="18"/>
      <c r="N1934" s="18"/>
      <c r="O1934" s="18">
        <v>0</v>
      </c>
      <c r="P1934" s="18">
        <v>0</v>
      </c>
      <c r="Q1934" s="18">
        <v>0</v>
      </c>
      <c r="R1934" s="18">
        <v>0</v>
      </c>
      <c r="S1934" s="18"/>
      <c r="T1934" s="18">
        <f t="shared" si="6414"/>
        <v>2292.1</v>
      </c>
      <c r="U1934" s="18">
        <f t="shared" si="6412"/>
        <v>2292.1</v>
      </c>
      <c r="V1934" s="18">
        <f t="shared" si="6413"/>
        <v>2292.1</v>
      </c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41">
        <v>2292.1</v>
      </c>
      <c r="AG1934" s="41"/>
      <c r="AH1934" s="41">
        <v>0</v>
      </c>
      <c r="AI1934" s="41">
        <v>0</v>
      </c>
      <c r="AJ1934" s="41">
        <v>0</v>
      </c>
      <c r="AK1934" s="41">
        <v>0</v>
      </c>
      <c r="AL1934" s="41">
        <v>2290.1169199999999</v>
      </c>
      <c r="AM1934" s="41">
        <v>0</v>
      </c>
      <c r="AN1934" s="41">
        <v>0</v>
      </c>
      <c r="AO1934" s="14">
        <v>1649.0454</v>
      </c>
      <c r="AP1934" s="42">
        <v>2292.1</v>
      </c>
      <c r="AQ1934" s="42">
        <v>0</v>
      </c>
      <c r="AR1934" s="42">
        <v>0</v>
      </c>
      <c r="AS1934" s="42">
        <v>0</v>
      </c>
      <c r="AT1934" s="42">
        <v>0</v>
      </c>
      <c r="AU1934" s="42">
        <f t="shared" si="6416"/>
        <v>2292.1</v>
      </c>
      <c r="AV1934" s="42">
        <f t="shared" si="6417"/>
        <v>0</v>
      </c>
      <c r="AW1934" s="42">
        <f t="shared" si="6418"/>
        <v>2292.1</v>
      </c>
      <c r="AX1934" s="42">
        <f t="shared" si="6419"/>
        <v>2292.1</v>
      </c>
      <c r="AY1934" s="42">
        <f t="shared" si="6420"/>
        <v>2292.1</v>
      </c>
      <c r="AZ1934" s="42"/>
      <c r="BA1934" s="43">
        <f t="shared" si="6421"/>
        <v>99.91348195977487</v>
      </c>
      <c r="BB1934" s="44"/>
    </row>
    <row r="1935" spans="2:54" s="30" customFormat="1" x14ac:dyDescent="0.3">
      <c r="B1935" s="31" t="s">
        <v>582</v>
      </c>
      <c r="C1935" s="31" t="s">
        <v>42</v>
      </c>
      <c r="D1935" s="31" t="s">
        <v>44</v>
      </c>
      <c r="E1935" s="29" t="str">
        <f t="shared" si="6415"/>
        <v>0113</v>
      </c>
      <c r="F1935" s="31"/>
      <c r="G1935" s="31"/>
      <c r="H1935" s="32" t="s">
        <v>45</v>
      </c>
      <c r="I1935" s="33">
        <f t="shared" ref="I1935:S1935" si="6571">I1936</f>
        <v>4886.3</v>
      </c>
      <c r="J1935" s="33">
        <f t="shared" si="6571"/>
        <v>3056</v>
      </c>
      <c r="K1935" s="33">
        <f t="shared" si="6571"/>
        <v>3054.5</v>
      </c>
      <c r="L1935" s="33">
        <f t="shared" si="6571"/>
        <v>0</v>
      </c>
      <c r="M1935" s="33">
        <f t="shared" si="6571"/>
        <v>0</v>
      </c>
      <c r="N1935" s="33">
        <f t="shared" si="6571"/>
        <v>0</v>
      </c>
      <c r="O1935" s="33">
        <f t="shared" si="6571"/>
        <v>0</v>
      </c>
      <c r="P1935" s="33">
        <f t="shared" si="6571"/>
        <v>0</v>
      </c>
      <c r="Q1935" s="33">
        <f t="shared" si="6571"/>
        <v>292.68299999999999</v>
      </c>
      <c r="R1935" s="33">
        <f t="shared" si="6571"/>
        <v>0</v>
      </c>
      <c r="S1935" s="33">
        <f t="shared" si="6571"/>
        <v>30</v>
      </c>
      <c r="T1935" s="33">
        <f t="shared" si="6414"/>
        <v>5208.9830000000002</v>
      </c>
      <c r="U1935" s="33">
        <f t="shared" si="6412"/>
        <v>3056</v>
      </c>
      <c r="V1935" s="33">
        <f t="shared" si="6413"/>
        <v>3054.5</v>
      </c>
      <c r="W1935" s="33">
        <f t="shared" ref="W1935:AT1935" si="6572">W1936</f>
        <v>0</v>
      </c>
      <c r="X1935" s="33">
        <f t="shared" si="6572"/>
        <v>0</v>
      </c>
      <c r="Y1935" s="33">
        <f t="shared" si="6572"/>
        <v>0</v>
      </c>
      <c r="Z1935" s="33">
        <f t="shared" si="6572"/>
        <v>30</v>
      </c>
      <c r="AA1935" s="33">
        <f t="shared" si="6572"/>
        <v>30</v>
      </c>
      <c r="AB1935" s="33">
        <f t="shared" si="6572"/>
        <v>0</v>
      </c>
      <c r="AC1935" s="33">
        <f t="shared" si="6572"/>
        <v>30</v>
      </c>
      <c r="AD1935" s="33">
        <f t="shared" si="6572"/>
        <v>0</v>
      </c>
      <c r="AE1935" s="33">
        <f t="shared" si="6572"/>
        <v>0</v>
      </c>
      <c r="AF1935" s="34">
        <f t="shared" si="6572"/>
        <v>5161.0830000000005</v>
      </c>
      <c r="AG1935" s="34">
        <f t="shared" si="6572"/>
        <v>0</v>
      </c>
      <c r="AH1935" s="34">
        <f t="shared" si="6572"/>
        <v>0</v>
      </c>
      <c r="AI1935" s="34">
        <f t="shared" si="6572"/>
        <v>0</v>
      </c>
      <c r="AJ1935" s="34">
        <f t="shared" si="6572"/>
        <v>0</v>
      </c>
      <c r="AK1935" s="34">
        <f t="shared" si="6572"/>
        <v>0</v>
      </c>
      <c r="AL1935" s="34">
        <f t="shared" si="6572"/>
        <v>5149.7836200000002</v>
      </c>
      <c r="AM1935" s="34">
        <f t="shared" si="6572"/>
        <v>0</v>
      </c>
      <c r="AN1935" s="34">
        <f t="shared" si="6572"/>
        <v>0</v>
      </c>
      <c r="AO1935" s="36">
        <f t="shared" si="6572"/>
        <v>4300.84465</v>
      </c>
      <c r="AP1935" s="36">
        <f t="shared" si="6572"/>
        <v>5244.3829999999998</v>
      </c>
      <c r="AQ1935" s="36">
        <f t="shared" si="6572"/>
        <v>0</v>
      </c>
      <c r="AR1935" s="36">
        <f t="shared" si="6572"/>
        <v>0</v>
      </c>
      <c r="AS1935" s="36">
        <f t="shared" si="6572"/>
        <v>0</v>
      </c>
      <c r="AT1935" s="36">
        <f t="shared" si="6572"/>
        <v>0</v>
      </c>
      <c r="AU1935" s="36">
        <f t="shared" si="6416"/>
        <v>5244.3829999999998</v>
      </c>
      <c r="AV1935" s="36">
        <f t="shared" si="6417"/>
        <v>-35.399999999999636</v>
      </c>
      <c r="AW1935" s="36">
        <f t="shared" si="6418"/>
        <v>5238.9830000000002</v>
      </c>
      <c r="AX1935" s="36">
        <f t="shared" si="6419"/>
        <v>3086</v>
      </c>
      <c r="AY1935" s="36">
        <f t="shared" si="6420"/>
        <v>3084.5</v>
      </c>
      <c r="AZ1935" s="36">
        <f>AZ1936</f>
        <v>0</v>
      </c>
      <c r="BA1935" s="37">
        <f t="shared" si="6421"/>
        <v>99.781065718183555</v>
      </c>
      <c r="BB1935" s="20"/>
    </row>
    <row r="1936" spans="2:54" x14ac:dyDescent="0.3">
      <c r="B1936" s="38" t="s">
        <v>582</v>
      </c>
      <c r="C1936" s="38" t="s">
        <v>42</v>
      </c>
      <c r="D1936" s="38" t="s">
        <v>44</v>
      </c>
      <c r="E1936" s="39" t="str">
        <f t="shared" si="6415"/>
        <v>0113</v>
      </c>
      <c r="F1936" s="38" t="s">
        <v>191</v>
      </c>
      <c r="G1936" s="38"/>
      <c r="H1936" s="40" t="s">
        <v>192</v>
      </c>
      <c r="I1936" s="18">
        <f t="shared" ref="I1936:N1936" si="6573">I1941</f>
        <v>4886.3</v>
      </c>
      <c r="J1936" s="18">
        <f t="shared" si="6573"/>
        <v>3056</v>
      </c>
      <c r="K1936" s="18">
        <f t="shared" si="6573"/>
        <v>3054.5</v>
      </c>
      <c r="L1936" s="18">
        <f t="shared" si="6573"/>
        <v>0</v>
      </c>
      <c r="M1936" s="18">
        <f t="shared" si="6573"/>
        <v>0</v>
      </c>
      <c r="N1936" s="18">
        <f t="shared" si="6573"/>
        <v>0</v>
      </c>
      <c r="O1936" s="18">
        <f>O1941+O1937</f>
        <v>0</v>
      </c>
      <c r="P1936" s="18">
        <f>P1941+P1937</f>
        <v>0</v>
      </c>
      <c r="Q1936" s="18">
        <f>Q1941+Q1937</f>
        <v>292.68299999999999</v>
      </c>
      <c r="R1936" s="18">
        <f>R1941+R1937</f>
        <v>0</v>
      </c>
      <c r="S1936" s="18">
        <f>S1941</f>
        <v>30</v>
      </c>
      <c r="T1936" s="18">
        <f t="shared" si="6414"/>
        <v>5208.9830000000002</v>
      </c>
      <c r="U1936" s="18">
        <f t="shared" si="6412"/>
        <v>3056</v>
      </c>
      <c r="V1936" s="18">
        <f t="shared" si="6413"/>
        <v>3054.5</v>
      </c>
      <c r="W1936" s="18">
        <f t="shared" ref="W1936:AE1936" si="6574">W1941</f>
        <v>0</v>
      </c>
      <c r="X1936" s="18">
        <f t="shared" si="6574"/>
        <v>0</v>
      </c>
      <c r="Y1936" s="18">
        <f t="shared" si="6574"/>
        <v>0</v>
      </c>
      <c r="Z1936" s="18">
        <f t="shared" si="6574"/>
        <v>30</v>
      </c>
      <c r="AA1936" s="18">
        <f t="shared" si="6574"/>
        <v>30</v>
      </c>
      <c r="AB1936" s="18">
        <f t="shared" si="6574"/>
        <v>0</v>
      </c>
      <c r="AC1936" s="18">
        <f t="shared" si="6574"/>
        <v>30</v>
      </c>
      <c r="AD1936" s="18">
        <f t="shared" si="6574"/>
        <v>0</v>
      </c>
      <c r="AE1936" s="18">
        <f t="shared" si="6574"/>
        <v>0</v>
      </c>
      <c r="AF1936" s="41">
        <f t="shared" ref="AF1936:AT1936" si="6575">AF1941+AF1937</f>
        <v>5161.0830000000005</v>
      </c>
      <c r="AG1936" s="41">
        <f t="shared" si="6575"/>
        <v>0</v>
      </c>
      <c r="AH1936" s="41">
        <f t="shared" si="6575"/>
        <v>0</v>
      </c>
      <c r="AI1936" s="41">
        <f t="shared" si="6575"/>
        <v>0</v>
      </c>
      <c r="AJ1936" s="41">
        <f t="shared" si="6575"/>
        <v>0</v>
      </c>
      <c r="AK1936" s="41">
        <f t="shared" si="6575"/>
        <v>0</v>
      </c>
      <c r="AL1936" s="41">
        <f t="shared" si="6575"/>
        <v>5149.7836200000002</v>
      </c>
      <c r="AM1936" s="41">
        <f t="shared" si="6575"/>
        <v>0</v>
      </c>
      <c r="AN1936" s="41">
        <f t="shared" si="6575"/>
        <v>0</v>
      </c>
      <c r="AO1936" s="14">
        <f t="shared" si="6575"/>
        <v>4300.84465</v>
      </c>
      <c r="AP1936" s="42">
        <f t="shared" si="6575"/>
        <v>5244.3829999999998</v>
      </c>
      <c r="AQ1936" s="42">
        <f t="shared" si="6575"/>
        <v>0</v>
      </c>
      <c r="AR1936" s="42">
        <f t="shared" si="6575"/>
        <v>0</v>
      </c>
      <c r="AS1936" s="42">
        <f t="shared" si="6575"/>
        <v>0</v>
      </c>
      <c r="AT1936" s="42">
        <f t="shared" si="6575"/>
        <v>0</v>
      </c>
      <c r="AU1936" s="42">
        <f t="shared" si="6416"/>
        <v>5244.3829999999998</v>
      </c>
      <c r="AV1936" s="42">
        <f t="shared" si="6417"/>
        <v>-35.399999999999636</v>
      </c>
      <c r="AW1936" s="42">
        <f t="shared" si="6418"/>
        <v>5238.9830000000002</v>
      </c>
      <c r="AX1936" s="42">
        <f t="shared" si="6419"/>
        <v>3086</v>
      </c>
      <c r="AY1936" s="42">
        <f t="shared" si="6420"/>
        <v>3084.5</v>
      </c>
      <c r="AZ1936" s="42">
        <f>AZ1941</f>
        <v>0</v>
      </c>
      <c r="BA1936" s="43">
        <f t="shared" si="6421"/>
        <v>99.781065718183555</v>
      </c>
      <c r="BB1936" s="20"/>
    </row>
    <row r="1937" spans="2:54" x14ac:dyDescent="0.3">
      <c r="B1937" s="38" t="s">
        <v>582</v>
      </c>
      <c r="C1937" s="38" t="s">
        <v>42</v>
      </c>
      <c r="D1937" s="38" t="s">
        <v>44</v>
      </c>
      <c r="E1937" s="39" t="str">
        <f t="shared" si="6415"/>
        <v>0113</v>
      </c>
      <c r="F1937" s="38" t="s">
        <v>193</v>
      </c>
      <c r="G1937" s="38"/>
      <c r="H1937" s="40" t="s">
        <v>109</v>
      </c>
      <c r="I1937" s="18"/>
      <c r="J1937" s="18"/>
      <c r="K1937" s="18"/>
      <c r="L1937" s="18"/>
      <c r="M1937" s="18"/>
      <c r="N1937" s="18"/>
      <c r="O1937" s="18">
        <f t="shared" ref="O1937:O1941" si="6576">O1938</f>
        <v>0</v>
      </c>
      <c r="P1937" s="18">
        <f t="shared" ref="P1937:P1941" si="6577">P1938</f>
        <v>0</v>
      </c>
      <c r="Q1937" s="18">
        <f t="shared" ref="Q1937:Q1941" si="6578">Q1938</f>
        <v>0</v>
      </c>
      <c r="R1937" s="18">
        <f t="shared" ref="R1937:R1941" si="6579">R1938</f>
        <v>345</v>
      </c>
      <c r="S1937" s="18"/>
      <c r="T1937" s="18">
        <f t="shared" si="6414"/>
        <v>345</v>
      </c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41">
        <f t="shared" ref="AF1937:AF1941" si="6580">AF1938</f>
        <v>345</v>
      </c>
      <c r="AG1937" s="41">
        <f t="shared" ref="AG1937:AG1941" si="6581">AG1938</f>
        <v>0</v>
      </c>
      <c r="AH1937" s="41">
        <f t="shared" ref="AH1937:AH1941" si="6582">AH1938</f>
        <v>0</v>
      </c>
      <c r="AI1937" s="41">
        <f t="shared" ref="AI1937:AI1941" si="6583">AI1938</f>
        <v>0</v>
      </c>
      <c r="AJ1937" s="41">
        <f t="shared" ref="AJ1937:AJ1941" si="6584">AJ1938</f>
        <v>0</v>
      </c>
      <c r="AK1937" s="41">
        <f t="shared" ref="AK1937:AK1941" si="6585">AK1938</f>
        <v>0</v>
      </c>
      <c r="AL1937" s="41">
        <f t="shared" ref="AL1937:AL1941" si="6586">AL1938</f>
        <v>345</v>
      </c>
      <c r="AM1937" s="41">
        <f t="shared" ref="AM1937:AM1941" si="6587">AM1938</f>
        <v>0</v>
      </c>
      <c r="AN1937" s="41">
        <f t="shared" ref="AN1937:AN1941" si="6588">AN1938</f>
        <v>0</v>
      </c>
      <c r="AO1937" s="42">
        <f t="shared" ref="AO1937:AO1941" si="6589">AO1938</f>
        <v>345</v>
      </c>
      <c r="AP1937" s="42">
        <f t="shared" ref="AP1937:AP1941" si="6590">AP1938</f>
        <v>345</v>
      </c>
      <c r="AQ1937" s="42">
        <f t="shared" ref="AQ1937:AQ1941" si="6591">AQ1938</f>
        <v>0</v>
      </c>
      <c r="AR1937" s="42">
        <f t="shared" ref="AR1937:AR1941" si="6592">AR1938</f>
        <v>0</v>
      </c>
      <c r="AS1937" s="42">
        <f t="shared" ref="AS1937:AS1941" si="6593">AS1938</f>
        <v>0</v>
      </c>
      <c r="AT1937" s="42">
        <f t="shared" ref="AT1937:AT1941" si="6594">AT1938</f>
        <v>0</v>
      </c>
      <c r="AU1937" s="42">
        <f t="shared" si="6416"/>
        <v>345</v>
      </c>
      <c r="AV1937" s="42">
        <f t="shared" si="6417"/>
        <v>0</v>
      </c>
      <c r="AW1937" s="42"/>
      <c r="AX1937" s="42"/>
      <c r="AY1937" s="42"/>
      <c r="AZ1937" s="42"/>
      <c r="BA1937" s="43">
        <f t="shared" si="6421"/>
        <v>100</v>
      </c>
      <c r="BB1937" s="20"/>
    </row>
    <row r="1938" spans="2:54" ht="46.8" x14ac:dyDescent="0.3">
      <c r="B1938" s="38" t="s">
        <v>582</v>
      </c>
      <c r="C1938" s="38" t="s">
        <v>42</v>
      </c>
      <c r="D1938" s="38" t="s">
        <v>44</v>
      </c>
      <c r="E1938" s="39" t="str">
        <f t="shared" si="6415"/>
        <v>0113</v>
      </c>
      <c r="F1938" s="38" t="s">
        <v>194</v>
      </c>
      <c r="G1938" s="38"/>
      <c r="H1938" s="40" t="s">
        <v>195</v>
      </c>
      <c r="I1938" s="18"/>
      <c r="J1938" s="18"/>
      <c r="K1938" s="18"/>
      <c r="L1938" s="18"/>
      <c r="M1938" s="18"/>
      <c r="N1938" s="18"/>
      <c r="O1938" s="18">
        <f t="shared" si="6576"/>
        <v>0</v>
      </c>
      <c r="P1938" s="18">
        <f t="shared" si="6577"/>
        <v>0</v>
      </c>
      <c r="Q1938" s="18">
        <f t="shared" si="6578"/>
        <v>0</v>
      </c>
      <c r="R1938" s="18">
        <f t="shared" si="6579"/>
        <v>345</v>
      </c>
      <c r="S1938" s="18"/>
      <c r="T1938" s="18">
        <f t="shared" si="6414"/>
        <v>345</v>
      </c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41">
        <f t="shared" si="6580"/>
        <v>345</v>
      </c>
      <c r="AG1938" s="41">
        <f t="shared" si="6581"/>
        <v>0</v>
      </c>
      <c r="AH1938" s="41">
        <f t="shared" si="6582"/>
        <v>0</v>
      </c>
      <c r="AI1938" s="41">
        <f t="shared" si="6583"/>
        <v>0</v>
      </c>
      <c r="AJ1938" s="41">
        <f t="shared" si="6584"/>
        <v>0</v>
      </c>
      <c r="AK1938" s="41">
        <f t="shared" si="6585"/>
        <v>0</v>
      </c>
      <c r="AL1938" s="41">
        <f t="shared" si="6586"/>
        <v>345</v>
      </c>
      <c r="AM1938" s="41">
        <f t="shared" si="6587"/>
        <v>0</v>
      </c>
      <c r="AN1938" s="41">
        <f t="shared" si="6588"/>
        <v>0</v>
      </c>
      <c r="AO1938" s="14">
        <f t="shared" si="6589"/>
        <v>345</v>
      </c>
      <c r="AP1938" s="42">
        <f t="shared" si="6590"/>
        <v>345</v>
      </c>
      <c r="AQ1938" s="42">
        <f t="shared" si="6591"/>
        <v>0</v>
      </c>
      <c r="AR1938" s="42">
        <f t="shared" si="6592"/>
        <v>0</v>
      </c>
      <c r="AS1938" s="42">
        <f t="shared" si="6593"/>
        <v>0</v>
      </c>
      <c r="AT1938" s="42">
        <f t="shared" si="6594"/>
        <v>0</v>
      </c>
      <c r="AU1938" s="42">
        <f t="shared" si="6416"/>
        <v>345</v>
      </c>
      <c r="AV1938" s="42">
        <f t="shared" si="6417"/>
        <v>0</v>
      </c>
      <c r="AW1938" s="42"/>
      <c r="AX1938" s="42"/>
      <c r="AY1938" s="42"/>
      <c r="AZ1938" s="42"/>
      <c r="BA1938" s="43">
        <f t="shared" si="6421"/>
        <v>100</v>
      </c>
      <c r="BB1938" s="20"/>
    </row>
    <row r="1939" spans="2:54" ht="46.8" x14ac:dyDescent="0.3">
      <c r="B1939" s="38" t="s">
        <v>582</v>
      </c>
      <c r="C1939" s="38" t="s">
        <v>42</v>
      </c>
      <c r="D1939" s="38" t="s">
        <v>44</v>
      </c>
      <c r="E1939" s="39" t="str">
        <f t="shared" si="6415"/>
        <v>0113</v>
      </c>
      <c r="F1939" s="38" t="s">
        <v>490</v>
      </c>
      <c r="G1939" s="38"/>
      <c r="H1939" s="40" t="s">
        <v>491</v>
      </c>
      <c r="I1939" s="18"/>
      <c r="J1939" s="18"/>
      <c r="K1939" s="18"/>
      <c r="L1939" s="18"/>
      <c r="M1939" s="18"/>
      <c r="N1939" s="18"/>
      <c r="O1939" s="18">
        <f t="shared" si="6576"/>
        <v>0</v>
      </c>
      <c r="P1939" s="18">
        <f t="shared" si="6577"/>
        <v>0</v>
      </c>
      <c r="Q1939" s="18">
        <f t="shared" si="6578"/>
        <v>0</v>
      </c>
      <c r="R1939" s="18">
        <f t="shared" si="6579"/>
        <v>345</v>
      </c>
      <c r="S1939" s="18"/>
      <c r="T1939" s="18">
        <f t="shared" si="6414"/>
        <v>345</v>
      </c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41">
        <f t="shared" si="6580"/>
        <v>345</v>
      </c>
      <c r="AG1939" s="41">
        <f t="shared" si="6581"/>
        <v>0</v>
      </c>
      <c r="AH1939" s="41">
        <f t="shared" si="6582"/>
        <v>0</v>
      </c>
      <c r="AI1939" s="41">
        <f t="shared" si="6583"/>
        <v>0</v>
      </c>
      <c r="AJ1939" s="41">
        <f t="shared" si="6584"/>
        <v>0</v>
      </c>
      <c r="AK1939" s="41">
        <f t="shared" si="6585"/>
        <v>0</v>
      </c>
      <c r="AL1939" s="41">
        <f t="shared" si="6586"/>
        <v>345</v>
      </c>
      <c r="AM1939" s="41">
        <f t="shared" si="6587"/>
        <v>0</v>
      </c>
      <c r="AN1939" s="41">
        <f t="shared" si="6588"/>
        <v>0</v>
      </c>
      <c r="AO1939" s="42">
        <f t="shared" si="6589"/>
        <v>345</v>
      </c>
      <c r="AP1939" s="42">
        <f t="shared" si="6590"/>
        <v>345</v>
      </c>
      <c r="AQ1939" s="42">
        <f t="shared" si="6591"/>
        <v>0</v>
      </c>
      <c r="AR1939" s="42">
        <f t="shared" si="6592"/>
        <v>0</v>
      </c>
      <c r="AS1939" s="42">
        <f t="shared" si="6593"/>
        <v>0</v>
      </c>
      <c r="AT1939" s="42">
        <f t="shared" si="6594"/>
        <v>0</v>
      </c>
      <c r="AU1939" s="42">
        <f t="shared" si="6416"/>
        <v>345</v>
      </c>
      <c r="AV1939" s="42">
        <f t="shared" si="6417"/>
        <v>0</v>
      </c>
      <c r="AW1939" s="42"/>
      <c r="AX1939" s="42"/>
      <c r="AY1939" s="42"/>
      <c r="AZ1939" s="42"/>
      <c r="BA1939" s="43">
        <f t="shared" si="6421"/>
        <v>100</v>
      </c>
      <c r="BB1939" s="20"/>
    </row>
    <row r="1940" spans="2:54" ht="31.2" x14ac:dyDescent="0.3">
      <c r="B1940" s="38" t="s">
        <v>582</v>
      </c>
      <c r="C1940" s="38" t="s">
        <v>42</v>
      </c>
      <c r="D1940" s="38" t="s">
        <v>44</v>
      </c>
      <c r="E1940" s="39" t="str">
        <f t="shared" si="6415"/>
        <v>0113</v>
      </c>
      <c r="F1940" s="38" t="s">
        <v>490</v>
      </c>
      <c r="G1940" s="38" t="s">
        <v>150</v>
      </c>
      <c r="H1940" s="40" t="s">
        <v>151</v>
      </c>
      <c r="I1940" s="18"/>
      <c r="J1940" s="18"/>
      <c r="K1940" s="18"/>
      <c r="L1940" s="18"/>
      <c r="M1940" s="18"/>
      <c r="N1940" s="18"/>
      <c r="O1940" s="18">
        <v>0</v>
      </c>
      <c r="P1940" s="18">
        <v>0</v>
      </c>
      <c r="Q1940" s="18">
        <v>0</v>
      </c>
      <c r="R1940" s="18">
        <v>345</v>
      </c>
      <c r="S1940" s="18"/>
      <c r="T1940" s="18">
        <f t="shared" si="6414"/>
        <v>345</v>
      </c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41">
        <v>345</v>
      </c>
      <c r="AG1940" s="41"/>
      <c r="AH1940" s="41">
        <v>0</v>
      </c>
      <c r="AI1940" s="41">
        <v>0</v>
      </c>
      <c r="AJ1940" s="41">
        <v>0</v>
      </c>
      <c r="AK1940" s="41">
        <v>0</v>
      </c>
      <c r="AL1940" s="41">
        <v>345</v>
      </c>
      <c r="AM1940" s="41">
        <v>0</v>
      </c>
      <c r="AN1940" s="41">
        <v>0</v>
      </c>
      <c r="AO1940" s="14">
        <v>345</v>
      </c>
      <c r="AP1940" s="42">
        <v>345</v>
      </c>
      <c r="AQ1940" s="42">
        <v>0</v>
      </c>
      <c r="AR1940" s="42">
        <v>0</v>
      </c>
      <c r="AS1940" s="42">
        <v>0</v>
      </c>
      <c r="AT1940" s="42">
        <v>0</v>
      </c>
      <c r="AU1940" s="42">
        <f t="shared" si="6416"/>
        <v>345</v>
      </c>
      <c r="AV1940" s="42">
        <f t="shared" si="6417"/>
        <v>0</v>
      </c>
      <c r="AW1940" s="42"/>
      <c r="AX1940" s="42"/>
      <c r="AY1940" s="42"/>
      <c r="AZ1940" s="42"/>
      <c r="BA1940" s="43">
        <f t="shared" si="6421"/>
        <v>100</v>
      </c>
      <c r="BB1940" s="20"/>
    </row>
    <row r="1941" spans="2:54" x14ac:dyDescent="0.3">
      <c r="B1941" s="38" t="s">
        <v>582</v>
      </c>
      <c r="C1941" s="38" t="s">
        <v>42</v>
      </c>
      <c r="D1941" s="38" t="s">
        <v>44</v>
      </c>
      <c r="E1941" s="39" t="str">
        <f t="shared" si="6415"/>
        <v>0113</v>
      </c>
      <c r="F1941" s="38" t="s">
        <v>266</v>
      </c>
      <c r="G1941" s="38"/>
      <c r="H1941" s="40" t="s">
        <v>49</v>
      </c>
      <c r="I1941" s="18">
        <f t="shared" ref="I1941:N1941" si="6595">I1942</f>
        <v>4886.3</v>
      </c>
      <c r="J1941" s="18">
        <f t="shared" si="6595"/>
        <v>3056</v>
      </c>
      <c r="K1941" s="18">
        <f t="shared" si="6595"/>
        <v>3054.5</v>
      </c>
      <c r="L1941" s="18">
        <f t="shared" si="6595"/>
        <v>0</v>
      </c>
      <c r="M1941" s="18">
        <f t="shared" si="6595"/>
        <v>0</v>
      </c>
      <c r="N1941" s="18">
        <f t="shared" si="6595"/>
        <v>0</v>
      </c>
      <c r="O1941" s="18">
        <f t="shared" si="6576"/>
        <v>0</v>
      </c>
      <c r="P1941" s="18">
        <f t="shared" si="6577"/>
        <v>0</v>
      </c>
      <c r="Q1941" s="18">
        <f t="shared" si="6578"/>
        <v>292.68299999999999</v>
      </c>
      <c r="R1941" s="18">
        <f t="shared" si="6579"/>
        <v>-345</v>
      </c>
      <c r="S1941" s="18">
        <f>S1942</f>
        <v>30</v>
      </c>
      <c r="T1941" s="18">
        <f t="shared" si="6414"/>
        <v>4863.9830000000002</v>
      </c>
      <c r="U1941" s="18">
        <f t="shared" si="6412"/>
        <v>3056</v>
      </c>
      <c r="V1941" s="18">
        <f t="shared" si="6413"/>
        <v>3054.5</v>
      </c>
      <c r="W1941" s="18">
        <f t="shared" ref="W1941:AE1941" si="6596">W1942</f>
        <v>0</v>
      </c>
      <c r="X1941" s="18">
        <f t="shared" si="6596"/>
        <v>0</v>
      </c>
      <c r="Y1941" s="18">
        <f t="shared" si="6596"/>
        <v>0</v>
      </c>
      <c r="Z1941" s="18">
        <f t="shared" si="6596"/>
        <v>30</v>
      </c>
      <c r="AA1941" s="18">
        <f t="shared" si="6596"/>
        <v>30</v>
      </c>
      <c r="AB1941" s="18">
        <f t="shared" si="6596"/>
        <v>0</v>
      </c>
      <c r="AC1941" s="18">
        <f t="shared" si="6596"/>
        <v>30</v>
      </c>
      <c r="AD1941" s="18">
        <f t="shared" si="6596"/>
        <v>0</v>
      </c>
      <c r="AE1941" s="18">
        <f t="shared" si="6596"/>
        <v>0</v>
      </c>
      <c r="AF1941" s="41">
        <f t="shared" si="6580"/>
        <v>4816.0830000000005</v>
      </c>
      <c r="AG1941" s="41">
        <f t="shared" si="6581"/>
        <v>0</v>
      </c>
      <c r="AH1941" s="41">
        <f t="shared" si="6582"/>
        <v>0</v>
      </c>
      <c r="AI1941" s="41">
        <f t="shared" si="6583"/>
        <v>0</v>
      </c>
      <c r="AJ1941" s="41">
        <f t="shared" si="6584"/>
        <v>0</v>
      </c>
      <c r="AK1941" s="41">
        <f t="shared" si="6585"/>
        <v>0</v>
      </c>
      <c r="AL1941" s="41">
        <f t="shared" si="6586"/>
        <v>4804.7836200000002</v>
      </c>
      <c r="AM1941" s="41">
        <f t="shared" si="6587"/>
        <v>0</v>
      </c>
      <c r="AN1941" s="41">
        <f t="shared" si="6588"/>
        <v>0</v>
      </c>
      <c r="AO1941" s="42">
        <f t="shared" si="6589"/>
        <v>3955.84465</v>
      </c>
      <c r="AP1941" s="42">
        <f t="shared" si="6590"/>
        <v>4899.3829999999998</v>
      </c>
      <c r="AQ1941" s="42">
        <f t="shared" si="6591"/>
        <v>0</v>
      </c>
      <c r="AR1941" s="42">
        <f t="shared" si="6592"/>
        <v>0</v>
      </c>
      <c r="AS1941" s="42">
        <f t="shared" si="6593"/>
        <v>0</v>
      </c>
      <c r="AT1941" s="42">
        <f t="shared" si="6594"/>
        <v>0</v>
      </c>
      <c r="AU1941" s="42">
        <f t="shared" si="6416"/>
        <v>4899.3829999999998</v>
      </c>
      <c r="AV1941" s="42">
        <f t="shared" si="6417"/>
        <v>-35.399999999999636</v>
      </c>
      <c r="AW1941" s="42">
        <f t="shared" si="6418"/>
        <v>4893.9830000000002</v>
      </c>
      <c r="AX1941" s="42">
        <f t="shared" si="6419"/>
        <v>3086</v>
      </c>
      <c r="AY1941" s="42">
        <f t="shared" si="6420"/>
        <v>3084.5</v>
      </c>
      <c r="AZ1941" s="42">
        <f>AZ1942</f>
        <v>0</v>
      </c>
      <c r="BA1941" s="43">
        <f t="shared" si="6421"/>
        <v>99.765382365710892</v>
      </c>
      <c r="BB1941" s="20"/>
    </row>
    <row r="1942" spans="2:54" ht="46.8" x14ac:dyDescent="0.3">
      <c r="B1942" s="38" t="s">
        <v>582</v>
      </c>
      <c r="C1942" s="38" t="s">
        <v>42</v>
      </c>
      <c r="D1942" s="38" t="s">
        <v>44</v>
      </c>
      <c r="E1942" s="39" t="str">
        <f t="shared" si="6415"/>
        <v>0113</v>
      </c>
      <c r="F1942" s="38" t="s">
        <v>267</v>
      </c>
      <c r="G1942" s="38"/>
      <c r="H1942" s="40" t="s">
        <v>268</v>
      </c>
      <c r="I1942" s="18">
        <f t="shared" ref="I1942:S1942" si="6597">I1943+I1945+I1949+I1947</f>
        <v>4886.3</v>
      </c>
      <c r="J1942" s="18">
        <f t="shared" si="6597"/>
        <v>3056</v>
      </c>
      <c r="K1942" s="18">
        <f t="shared" si="6597"/>
        <v>3054.5</v>
      </c>
      <c r="L1942" s="18">
        <f t="shared" si="6597"/>
        <v>0</v>
      </c>
      <c r="M1942" s="18">
        <f t="shared" si="6597"/>
        <v>0</v>
      </c>
      <c r="N1942" s="18">
        <f t="shared" si="6597"/>
        <v>0</v>
      </c>
      <c r="O1942" s="18">
        <f t="shared" si="6597"/>
        <v>0</v>
      </c>
      <c r="P1942" s="18">
        <f t="shared" si="6597"/>
        <v>0</v>
      </c>
      <c r="Q1942" s="18">
        <f t="shared" si="6597"/>
        <v>292.68299999999999</v>
      </c>
      <c r="R1942" s="18">
        <f t="shared" si="6597"/>
        <v>-345</v>
      </c>
      <c r="S1942" s="18">
        <f t="shared" si="6597"/>
        <v>30</v>
      </c>
      <c r="T1942" s="18">
        <f t="shared" si="6414"/>
        <v>4863.9830000000002</v>
      </c>
      <c r="U1942" s="18">
        <f t="shared" si="6412"/>
        <v>3056</v>
      </c>
      <c r="V1942" s="18">
        <f t="shared" si="6413"/>
        <v>3054.5</v>
      </c>
      <c r="W1942" s="18">
        <f t="shared" ref="W1942:AT1942" si="6598">W1943+W1945+W1949+W1947</f>
        <v>0</v>
      </c>
      <c r="X1942" s="18">
        <f t="shared" si="6598"/>
        <v>0</v>
      </c>
      <c r="Y1942" s="18">
        <f t="shared" si="6598"/>
        <v>0</v>
      </c>
      <c r="Z1942" s="18">
        <f t="shared" si="6598"/>
        <v>30</v>
      </c>
      <c r="AA1942" s="18">
        <f t="shared" si="6598"/>
        <v>30</v>
      </c>
      <c r="AB1942" s="18">
        <f t="shared" si="6598"/>
        <v>0</v>
      </c>
      <c r="AC1942" s="18">
        <f t="shared" si="6598"/>
        <v>30</v>
      </c>
      <c r="AD1942" s="18">
        <f t="shared" si="6598"/>
        <v>0</v>
      </c>
      <c r="AE1942" s="18">
        <f t="shared" si="6598"/>
        <v>0</v>
      </c>
      <c r="AF1942" s="41">
        <f t="shared" si="6598"/>
        <v>4816.0830000000005</v>
      </c>
      <c r="AG1942" s="41">
        <f t="shared" si="6598"/>
        <v>0</v>
      </c>
      <c r="AH1942" s="41">
        <f t="shared" si="6598"/>
        <v>0</v>
      </c>
      <c r="AI1942" s="41">
        <f t="shared" si="6598"/>
        <v>0</v>
      </c>
      <c r="AJ1942" s="41">
        <f t="shared" si="6598"/>
        <v>0</v>
      </c>
      <c r="AK1942" s="41">
        <f t="shared" si="6598"/>
        <v>0</v>
      </c>
      <c r="AL1942" s="41">
        <f t="shared" si="6598"/>
        <v>4804.7836200000002</v>
      </c>
      <c r="AM1942" s="41">
        <f t="shared" si="6598"/>
        <v>0</v>
      </c>
      <c r="AN1942" s="41">
        <f t="shared" si="6598"/>
        <v>0</v>
      </c>
      <c r="AO1942" s="14">
        <f t="shared" si="6598"/>
        <v>3955.84465</v>
      </c>
      <c r="AP1942" s="42">
        <f t="shared" si="6598"/>
        <v>4899.3829999999998</v>
      </c>
      <c r="AQ1942" s="42">
        <f t="shared" si="6598"/>
        <v>0</v>
      </c>
      <c r="AR1942" s="42">
        <f t="shared" si="6598"/>
        <v>0</v>
      </c>
      <c r="AS1942" s="42">
        <f t="shared" si="6598"/>
        <v>0</v>
      </c>
      <c r="AT1942" s="42">
        <f t="shared" si="6598"/>
        <v>0</v>
      </c>
      <c r="AU1942" s="42">
        <f t="shared" si="6416"/>
        <v>4899.3829999999998</v>
      </c>
      <c r="AV1942" s="42">
        <f t="shared" si="6417"/>
        <v>-35.399999999999636</v>
      </c>
      <c r="AW1942" s="42">
        <f t="shared" si="6418"/>
        <v>4893.9830000000002</v>
      </c>
      <c r="AX1942" s="42">
        <f t="shared" si="6419"/>
        <v>3086</v>
      </c>
      <c r="AY1942" s="42">
        <f t="shared" si="6420"/>
        <v>3084.5</v>
      </c>
      <c r="AZ1942" s="42">
        <f>AZ1943+AZ1945+AZ1949+AZ1947</f>
        <v>0</v>
      </c>
      <c r="BA1942" s="43">
        <f t="shared" si="6421"/>
        <v>99.765382365710892</v>
      </c>
      <c r="BB1942" s="20"/>
    </row>
    <row r="1943" spans="2:54" ht="31.2" x14ac:dyDescent="0.3">
      <c r="B1943" s="38" t="s">
        <v>582</v>
      </c>
      <c r="C1943" s="38" t="s">
        <v>42</v>
      </c>
      <c r="D1943" s="38" t="s">
        <v>44</v>
      </c>
      <c r="E1943" s="39" t="str">
        <f t="shared" si="6415"/>
        <v>0113</v>
      </c>
      <c r="F1943" s="38" t="s">
        <v>492</v>
      </c>
      <c r="G1943" s="38"/>
      <c r="H1943" s="40" t="s">
        <v>493</v>
      </c>
      <c r="I1943" s="18">
        <f t="shared" ref="I1943:S1943" si="6599">I1944</f>
        <v>3386.6</v>
      </c>
      <c r="J1943" s="18">
        <f t="shared" si="6599"/>
        <v>1556.3000000000002</v>
      </c>
      <c r="K1943" s="18">
        <f t="shared" si="6599"/>
        <v>1554.8000000000002</v>
      </c>
      <c r="L1943" s="18">
        <f t="shared" si="6599"/>
        <v>0</v>
      </c>
      <c r="M1943" s="18">
        <f t="shared" si="6599"/>
        <v>0</v>
      </c>
      <c r="N1943" s="18">
        <f t="shared" si="6599"/>
        <v>0</v>
      </c>
      <c r="O1943" s="18">
        <f t="shared" si="6599"/>
        <v>0</v>
      </c>
      <c r="P1943" s="18">
        <f t="shared" si="6599"/>
        <v>0</v>
      </c>
      <c r="Q1943" s="18">
        <f t="shared" si="6599"/>
        <v>292.68299999999999</v>
      </c>
      <c r="R1943" s="18">
        <f t="shared" si="6599"/>
        <v>0</v>
      </c>
      <c r="S1943" s="18">
        <f t="shared" si="6599"/>
        <v>0</v>
      </c>
      <c r="T1943" s="18">
        <f t="shared" si="6414"/>
        <v>3679.2829999999999</v>
      </c>
      <c r="U1943" s="18">
        <f t="shared" si="6412"/>
        <v>1556.3000000000002</v>
      </c>
      <c r="V1943" s="18">
        <f t="shared" si="6413"/>
        <v>1554.8000000000002</v>
      </c>
      <c r="W1943" s="18">
        <f t="shared" ref="W1943:AT1943" si="6600">W1944</f>
        <v>0</v>
      </c>
      <c r="X1943" s="18">
        <f t="shared" si="6600"/>
        <v>0</v>
      </c>
      <c r="Y1943" s="18">
        <f t="shared" si="6600"/>
        <v>0</v>
      </c>
      <c r="Z1943" s="18">
        <f t="shared" si="6600"/>
        <v>0</v>
      </c>
      <c r="AA1943" s="18">
        <f t="shared" si="6600"/>
        <v>0</v>
      </c>
      <c r="AB1943" s="18">
        <f t="shared" si="6600"/>
        <v>0</v>
      </c>
      <c r="AC1943" s="18">
        <f t="shared" si="6600"/>
        <v>0</v>
      </c>
      <c r="AD1943" s="18">
        <f t="shared" si="6600"/>
        <v>0</v>
      </c>
      <c r="AE1943" s="18">
        <f t="shared" si="6600"/>
        <v>0</v>
      </c>
      <c r="AF1943" s="41">
        <f t="shared" si="6600"/>
        <v>3595.9830000000002</v>
      </c>
      <c r="AG1943" s="41">
        <f t="shared" si="6600"/>
        <v>0</v>
      </c>
      <c r="AH1943" s="41">
        <f t="shared" si="6600"/>
        <v>0</v>
      </c>
      <c r="AI1943" s="41">
        <f t="shared" si="6600"/>
        <v>0</v>
      </c>
      <c r="AJ1943" s="41">
        <f t="shared" si="6600"/>
        <v>0</v>
      </c>
      <c r="AK1943" s="41">
        <f t="shared" si="6600"/>
        <v>0</v>
      </c>
      <c r="AL1943" s="41">
        <f t="shared" si="6600"/>
        <v>3584.6836199999998</v>
      </c>
      <c r="AM1943" s="41">
        <f t="shared" si="6600"/>
        <v>0</v>
      </c>
      <c r="AN1943" s="41">
        <f t="shared" si="6600"/>
        <v>0</v>
      </c>
      <c r="AO1943" s="42">
        <f t="shared" si="6600"/>
        <v>2862.4946500000001</v>
      </c>
      <c r="AP1943" s="42">
        <f t="shared" si="6600"/>
        <v>3679.2829999999999</v>
      </c>
      <c r="AQ1943" s="42">
        <f t="shared" si="6600"/>
        <v>0</v>
      </c>
      <c r="AR1943" s="42">
        <f t="shared" si="6600"/>
        <v>0</v>
      </c>
      <c r="AS1943" s="42">
        <f t="shared" si="6600"/>
        <v>0</v>
      </c>
      <c r="AT1943" s="42">
        <f t="shared" si="6600"/>
        <v>0</v>
      </c>
      <c r="AU1943" s="42">
        <f t="shared" si="6416"/>
        <v>3679.2829999999999</v>
      </c>
      <c r="AV1943" s="42">
        <f t="shared" si="6417"/>
        <v>0</v>
      </c>
      <c r="AW1943" s="42">
        <f t="shared" si="6418"/>
        <v>3679.2829999999999</v>
      </c>
      <c r="AX1943" s="42">
        <f t="shared" si="6419"/>
        <v>1556.3000000000002</v>
      </c>
      <c r="AY1943" s="42">
        <f t="shared" si="6420"/>
        <v>1554.8000000000002</v>
      </c>
      <c r="AZ1943" s="42">
        <f>AZ1944</f>
        <v>0</v>
      </c>
      <c r="BA1943" s="43">
        <f t="shared" si="6421"/>
        <v>99.68577771363212</v>
      </c>
      <c r="BB1943" s="20"/>
    </row>
    <row r="1944" spans="2:54" ht="31.2" x14ac:dyDescent="0.3">
      <c r="B1944" s="38" t="s">
        <v>582</v>
      </c>
      <c r="C1944" s="38" t="s">
        <v>42</v>
      </c>
      <c r="D1944" s="38" t="s">
        <v>44</v>
      </c>
      <c r="E1944" s="39" t="str">
        <f t="shared" si="6415"/>
        <v>0113</v>
      </c>
      <c r="F1944" s="38" t="s">
        <v>492</v>
      </c>
      <c r="G1944" s="38" t="s">
        <v>54</v>
      </c>
      <c r="H1944" s="40" t="s">
        <v>55</v>
      </c>
      <c r="I1944" s="18">
        <v>3386.6</v>
      </c>
      <c r="J1944" s="18">
        <v>1556.3000000000002</v>
      </c>
      <c r="K1944" s="18">
        <v>1554.8000000000002</v>
      </c>
      <c r="L1944" s="18"/>
      <c r="M1944" s="18"/>
      <c r="N1944" s="18"/>
      <c r="O1944" s="18">
        <v>0</v>
      </c>
      <c r="P1944" s="18">
        <v>0</v>
      </c>
      <c r="Q1944" s="18">
        <v>292.68299999999999</v>
      </c>
      <c r="R1944" s="18">
        <v>0</v>
      </c>
      <c r="S1944" s="18"/>
      <c r="T1944" s="18">
        <f t="shared" si="6414"/>
        <v>3679.2829999999999</v>
      </c>
      <c r="U1944" s="18">
        <f t="shared" si="6412"/>
        <v>1556.3000000000002</v>
      </c>
      <c r="V1944" s="18">
        <f t="shared" si="6413"/>
        <v>1554.8000000000002</v>
      </c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41">
        <v>3595.9830000000002</v>
      </c>
      <c r="AG1944" s="41"/>
      <c r="AH1944" s="41">
        <v>0</v>
      </c>
      <c r="AI1944" s="41">
        <v>0</v>
      </c>
      <c r="AJ1944" s="41">
        <v>0</v>
      </c>
      <c r="AK1944" s="41">
        <v>0</v>
      </c>
      <c r="AL1944" s="41">
        <v>3584.6836199999998</v>
      </c>
      <c r="AM1944" s="41">
        <v>0</v>
      </c>
      <c r="AN1944" s="41">
        <v>0</v>
      </c>
      <c r="AO1944" s="14">
        <v>2862.4946500000001</v>
      </c>
      <c r="AP1944" s="42">
        <v>3679.2829999999999</v>
      </c>
      <c r="AQ1944" s="42">
        <v>0</v>
      </c>
      <c r="AR1944" s="42">
        <v>0</v>
      </c>
      <c r="AS1944" s="42">
        <v>0</v>
      </c>
      <c r="AT1944" s="42">
        <v>0</v>
      </c>
      <c r="AU1944" s="42">
        <f t="shared" si="6416"/>
        <v>3679.2829999999999</v>
      </c>
      <c r="AV1944" s="42">
        <f t="shared" si="6417"/>
        <v>0</v>
      </c>
      <c r="AW1944" s="42">
        <f t="shared" si="6418"/>
        <v>3679.2829999999999</v>
      </c>
      <c r="AX1944" s="42">
        <f t="shared" si="6419"/>
        <v>1556.3000000000002</v>
      </c>
      <c r="AY1944" s="42">
        <f t="shared" si="6420"/>
        <v>1554.8000000000002</v>
      </c>
      <c r="AZ1944" s="42"/>
      <c r="BA1944" s="43">
        <f t="shared" si="6421"/>
        <v>99.68577771363212</v>
      </c>
      <c r="BB1944" s="44"/>
    </row>
    <row r="1945" spans="2:54" ht="31.2" x14ac:dyDescent="0.3">
      <c r="B1945" s="38" t="s">
        <v>582</v>
      </c>
      <c r="C1945" s="38" t="s">
        <v>42</v>
      </c>
      <c r="D1945" s="38" t="s">
        <v>44</v>
      </c>
      <c r="E1945" s="39" t="str">
        <f t="shared" si="6415"/>
        <v>0113</v>
      </c>
      <c r="F1945" s="38" t="s">
        <v>494</v>
      </c>
      <c r="G1945" s="39"/>
      <c r="H1945" s="40" t="s">
        <v>495</v>
      </c>
      <c r="I1945" s="18">
        <f t="shared" ref="I1945:S1945" si="6601">I1946</f>
        <v>827.7</v>
      </c>
      <c r="J1945" s="18">
        <f t="shared" si="6601"/>
        <v>827.7</v>
      </c>
      <c r="K1945" s="18">
        <f t="shared" si="6601"/>
        <v>827.7</v>
      </c>
      <c r="L1945" s="18">
        <f t="shared" si="6601"/>
        <v>0</v>
      </c>
      <c r="M1945" s="18">
        <f t="shared" si="6601"/>
        <v>0</v>
      </c>
      <c r="N1945" s="18">
        <f t="shared" si="6601"/>
        <v>0</v>
      </c>
      <c r="O1945" s="18">
        <f t="shared" si="6601"/>
        <v>0</v>
      </c>
      <c r="P1945" s="18">
        <f t="shared" si="6601"/>
        <v>0</v>
      </c>
      <c r="Q1945" s="18">
        <f t="shared" si="6601"/>
        <v>0</v>
      </c>
      <c r="R1945" s="18">
        <f t="shared" si="6601"/>
        <v>0</v>
      </c>
      <c r="S1945" s="18">
        <f t="shared" si="6601"/>
        <v>0</v>
      </c>
      <c r="T1945" s="18">
        <f t="shared" si="6414"/>
        <v>827.7</v>
      </c>
      <c r="U1945" s="18">
        <f t="shared" si="6412"/>
        <v>827.7</v>
      </c>
      <c r="V1945" s="18">
        <f t="shared" si="6413"/>
        <v>827.7</v>
      </c>
      <c r="W1945" s="18">
        <f t="shared" ref="W1945:AT1945" si="6602">W1946</f>
        <v>0</v>
      </c>
      <c r="X1945" s="18">
        <f t="shared" si="6602"/>
        <v>0</v>
      </c>
      <c r="Y1945" s="18">
        <f t="shared" si="6602"/>
        <v>0</v>
      </c>
      <c r="Z1945" s="18">
        <f t="shared" si="6602"/>
        <v>0</v>
      </c>
      <c r="AA1945" s="18">
        <f t="shared" si="6602"/>
        <v>0</v>
      </c>
      <c r="AB1945" s="18">
        <f t="shared" si="6602"/>
        <v>0</v>
      </c>
      <c r="AC1945" s="18">
        <f t="shared" si="6602"/>
        <v>0</v>
      </c>
      <c r="AD1945" s="18">
        <f t="shared" si="6602"/>
        <v>0</v>
      </c>
      <c r="AE1945" s="18">
        <f t="shared" si="6602"/>
        <v>0</v>
      </c>
      <c r="AF1945" s="41">
        <f t="shared" si="6602"/>
        <v>863.1</v>
      </c>
      <c r="AG1945" s="41">
        <f t="shared" si="6602"/>
        <v>0</v>
      </c>
      <c r="AH1945" s="41">
        <f t="shared" si="6602"/>
        <v>0</v>
      </c>
      <c r="AI1945" s="41">
        <f t="shared" si="6602"/>
        <v>0</v>
      </c>
      <c r="AJ1945" s="41">
        <f t="shared" si="6602"/>
        <v>0</v>
      </c>
      <c r="AK1945" s="41">
        <f t="shared" si="6602"/>
        <v>0</v>
      </c>
      <c r="AL1945" s="41">
        <f t="shared" si="6602"/>
        <v>863.1</v>
      </c>
      <c r="AM1945" s="41">
        <f t="shared" si="6602"/>
        <v>0</v>
      </c>
      <c r="AN1945" s="41">
        <f t="shared" si="6602"/>
        <v>0</v>
      </c>
      <c r="AO1945" s="42">
        <f t="shared" si="6602"/>
        <v>863.1</v>
      </c>
      <c r="AP1945" s="42">
        <f t="shared" si="6602"/>
        <v>863.1</v>
      </c>
      <c r="AQ1945" s="42">
        <f t="shared" si="6602"/>
        <v>0</v>
      </c>
      <c r="AR1945" s="42">
        <f t="shared" si="6602"/>
        <v>0</v>
      </c>
      <c r="AS1945" s="42">
        <f t="shared" si="6602"/>
        <v>0</v>
      </c>
      <c r="AT1945" s="42">
        <f t="shared" si="6602"/>
        <v>0</v>
      </c>
      <c r="AU1945" s="42">
        <f t="shared" si="6416"/>
        <v>863.1</v>
      </c>
      <c r="AV1945" s="42">
        <f t="shared" si="6417"/>
        <v>-35.399999999999977</v>
      </c>
      <c r="AW1945" s="42">
        <f t="shared" si="6418"/>
        <v>827.7</v>
      </c>
      <c r="AX1945" s="42">
        <f t="shared" si="6419"/>
        <v>827.7</v>
      </c>
      <c r="AY1945" s="42">
        <f t="shared" si="6420"/>
        <v>827.7</v>
      </c>
      <c r="AZ1945" s="42">
        <f>AZ1946</f>
        <v>0</v>
      </c>
      <c r="BA1945" s="43">
        <f t="shared" si="6421"/>
        <v>100</v>
      </c>
      <c r="BB1945" s="20"/>
    </row>
    <row r="1946" spans="2:54" ht="31.2" x14ac:dyDescent="0.3">
      <c r="B1946" s="38" t="s">
        <v>582</v>
      </c>
      <c r="C1946" s="38" t="s">
        <v>42</v>
      </c>
      <c r="D1946" s="38" t="s">
        <v>44</v>
      </c>
      <c r="E1946" s="39" t="str">
        <f t="shared" si="6415"/>
        <v>0113</v>
      </c>
      <c r="F1946" s="38" t="s">
        <v>494</v>
      </c>
      <c r="G1946" s="38" t="s">
        <v>150</v>
      </c>
      <c r="H1946" s="40" t="s">
        <v>151</v>
      </c>
      <c r="I1946" s="18">
        <v>827.7</v>
      </c>
      <c r="J1946" s="18">
        <v>827.7</v>
      </c>
      <c r="K1946" s="18">
        <v>827.7</v>
      </c>
      <c r="L1946" s="18"/>
      <c r="M1946" s="18"/>
      <c r="N1946" s="18"/>
      <c r="O1946" s="18">
        <v>0</v>
      </c>
      <c r="P1946" s="18">
        <v>0</v>
      </c>
      <c r="Q1946" s="18">
        <v>0</v>
      </c>
      <c r="R1946" s="18">
        <v>0</v>
      </c>
      <c r="S1946" s="18"/>
      <c r="T1946" s="18">
        <f t="shared" si="6414"/>
        <v>827.7</v>
      </c>
      <c r="U1946" s="18">
        <f t="shared" si="6412"/>
        <v>827.7</v>
      </c>
      <c r="V1946" s="18">
        <f t="shared" si="6413"/>
        <v>827.7</v>
      </c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41">
        <v>863.1</v>
      </c>
      <c r="AG1946" s="41"/>
      <c r="AH1946" s="41">
        <v>0</v>
      </c>
      <c r="AI1946" s="41">
        <v>0</v>
      </c>
      <c r="AJ1946" s="41">
        <v>0</v>
      </c>
      <c r="AK1946" s="41">
        <v>0</v>
      </c>
      <c r="AL1946" s="41">
        <v>863.1</v>
      </c>
      <c r="AM1946" s="41">
        <v>0</v>
      </c>
      <c r="AN1946" s="41">
        <v>0</v>
      </c>
      <c r="AO1946" s="14">
        <v>863.1</v>
      </c>
      <c r="AP1946" s="42">
        <v>863.1</v>
      </c>
      <c r="AQ1946" s="42">
        <v>0</v>
      </c>
      <c r="AR1946" s="42">
        <v>0</v>
      </c>
      <c r="AS1946" s="42">
        <v>0</v>
      </c>
      <c r="AT1946" s="42">
        <v>0</v>
      </c>
      <c r="AU1946" s="42">
        <f t="shared" si="6416"/>
        <v>863.1</v>
      </c>
      <c r="AV1946" s="42">
        <f t="shared" si="6417"/>
        <v>-35.399999999999977</v>
      </c>
      <c r="AW1946" s="42">
        <f t="shared" si="6418"/>
        <v>827.7</v>
      </c>
      <c r="AX1946" s="42">
        <f t="shared" si="6419"/>
        <v>827.7</v>
      </c>
      <c r="AY1946" s="42">
        <f t="shared" si="6420"/>
        <v>827.7</v>
      </c>
      <c r="AZ1946" s="42"/>
      <c r="BA1946" s="43">
        <f t="shared" si="6421"/>
        <v>100</v>
      </c>
      <c r="BB1946" s="44"/>
    </row>
    <row r="1947" spans="2:54" ht="62.4" x14ac:dyDescent="0.3">
      <c r="B1947" s="38" t="s">
        <v>582</v>
      </c>
      <c r="C1947" s="38" t="s">
        <v>42</v>
      </c>
      <c r="D1947" s="38" t="s">
        <v>44</v>
      </c>
      <c r="E1947" s="39" t="str">
        <f t="shared" si="6415"/>
        <v>0113</v>
      </c>
      <c r="F1947" s="38" t="s">
        <v>584</v>
      </c>
      <c r="G1947" s="39"/>
      <c r="H1947" s="40" t="s">
        <v>585</v>
      </c>
      <c r="I1947" s="18">
        <f t="shared" ref="I1947:S1947" si="6603">I1948</f>
        <v>307</v>
      </c>
      <c r="J1947" s="18">
        <f t="shared" si="6603"/>
        <v>307</v>
      </c>
      <c r="K1947" s="18">
        <f t="shared" si="6603"/>
        <v>307</v>
      </c>
      <c r="L1947" s="18">
        <f t="shared" si="6603"/>
        <v>0</v>
      </c>
      <c r="M1947" s="18">
        <f t="shared" si="6603"/>
        <v>0</v>
      </c>
      <c r="N1947" s="18">
        <f t="shared" si="6603"/>
        <v>0</v>
      </c>
      <c r="O1947" s="18">
        <f t="shared" si="6603"/>
        <v>0</v>
      </c>
      <c r="P1947" s="18">
        <f t="shared" si="6603"/>
        <v>0</v>
      </c>
      <c r="Q1947" s="18">
        <f t="shared" si="6603"/>
        <v>0</v>
      </c>
      <c r="R1947" s="18">
        <f t="shared" si="6603"/>
        <v>0</v>
      </c>
      <c r="S1947" s="18">
        <f t="shared" si="6603"/>
        <v>0</v>
      </c>
      <c r="T1947" s="18">
        <f t="shared" si="6414"/>
        <v>307</v>
      </c>
      <c r="U1947" s="18">
        <f t="shared" si="6412"/>
        <v>307</v>
      </c>
      <c r="V1947" s="18">
        <f t="shared" si="6413"/>
        <v>307</v>
      </c>
      <c r="W1947" s="18">
        <f t="shared" ref="W1947:AT1947" si="6604">W1948</f>
        <v>0</v>
      </c>
      <c r="X1947" s="18">
        <f t="shared" si="6604"/>
        <v>0</v>
      </c>
      <c r="Y1947" s="18">
        <f t="shared" si="6604"/>
        <v>0</v>
      </c>
      <c r="Z1947" s="18">
        <f t="shared" si="6604"/>
        <v>0</v>
      </c>
      <c r="AA1947" s="18">
        <f t="shared" si="6604"/>
        <v>0</v>
      </c>
      <c r="AB1947" s="18">
        <f t="shared" si="6604"/>
        <v>0</v>
      </c>
      <c r="AC1947" s="18">
        <f t="shared" si="6604"/>
        <v>0</v>
      </c>
      <c r="AD1947" s="18">
        <f t="shared" si="6604"/>
        <v>0</v>
      </c>
      <c r="AE1947" s="18">
        <f t="shared" si="6604"/>
        <v>0</v>
      </c>
      <c r="AF1947" s="41">
        <f t="shared" si="6604"/>
        <v>307</v>
      </c>
      <c r="AG1947" s="41">
        <f t="shared" si="6604"/>
        <v>0</v>
      </c>
      <c r="AH1947" s="41">
        <f t="shared" si="6604"/>
        <v>0</v>
      </c>
      <c r="AI1947" s="41">
        <f t="shared" si="6604"/>
        <v>0</v>
      </c>
      <c r="AJ1947" s="41">
        <f t="shared" si="6604"/>
        <v>0</v>
      </c>
      <c r="AK1947" s="41">
        <f t="shared" si="6604"/>
        <v>0</v>
      </c>
      <c r="AL1947" s="41">
        <f t="shared" si="6604"/>
        <v>307</v>
      </c>
      <c r="AM1947" s="41">
        <f t="shared" si="6604"/>
        <v>0</v>
      </c>
      <c r="AN1947" s="41">
        <f t="shared" si="6604"/>
        <v>0</v>
      </c>
      <c r="AO1947" s="42">
        <f t="shared" si="6604"/>
        <v>230.25</v>
      </c>
      <c r="AP1947" s="42">
        <f t="shared" si="6604"/>
        <v>307</v>
      </c>
      <c r="AQ1947" s="42">
        <f t="shared" si="6604"/>
        <v>0</v>
      </c>
      <c r="AR1947" s="42">
        <f t="shared" si="6604"/>
        <v>0</v>
      </c>
      <c r="AS1947" s="42">
        <f t="shared" si="6604"/>
        <v>0</v>
      </c>
      <c r="AT1947" s="42">
        <f t="shared" si="6604"/>
        <v>0</v>
      </c>
      <c r="AU1947" s="42">
        <f t="shared" si="6416"/>
        <v>307</v>
      </c>
      <c r="AV1947" s="42">
        <f t="shared" si="6417"/>
        <v>0</v>
      </c>
      <c r="AW1947" s="42">
        <f t="shared" si="6418"/>
        <v>307</v>
      </c>
      <c r="AX1947" s="42">
        <f t="shared" si="6419"/>
        <v>307</v>
      </c>
      <c r="AY1947" s="42">
        <f t="shared" si="6420"/>
        <v>307</v>
      </c>
      <c r="AZ1947" s="42">
        <f>AZ1948</f>
        <v>0</v>
      </c>
      <c r="BA1947" s="43">
        <f t="shared" si="6421"/>
        <v>100</v>
      </c>
      <c r="BB1947" s="20"/>
    </row>
    <row r="1948" spans="2:54" ht="31.2" x14ac:dyDescent="0.3">
      <c r="B1948" s="38" t="s">
        <v>582</v>
      </c>
      <c r="C1948" s="38" t="s">
        <v>42</v>
      </c>
      <c r="D1948" s="38" t="s">
        <v>44</v>
      </c>
      <c r="E1948" s="39" t="str">
        <f t="shared" si="6415"/>
        <v>0113</v>
      </c>
      <c r="F1948" s="38" t="s">
        <v>584</v>
      </c>
      <c r="G1948" s="38" t="s">
        <v>150</v>
      </c>
      <c r="H1948" s="40" t="s">
        <v>151</v>
      </c>
      <c r="I1948" s="18">
        <v>307</v>
      </c>
      <c r="J1948" s="18">
        <v>307</v>
      </c>
      <c r="K1948" s="18">
        <v>307</v>
      </c>
      <c r="L1948" s="18"/>
      <c r="M1948" s="18"/>
      <c r="N1948" s="18"/>
      <c r="O1948" s="18">
        <v>0</v>
      </c>
      <c r="P1948" s="18">
        <v>0</v>
      </c>
      <c r="Q1948" s="18">
        <v>0</v>
      </c>
      <c r="R1948" s="18">
        <v>0</v>
      </c>
      <c r="S1948" s="18"/>
      <c r="T1948" s="18">
        <f t="shared" si="6414"/>
        <v>307</v>
      </c>
      <c r="U1948" s="18">
        <f t="shared" si="6412"/>
        <v>307</v>
      </c>
      <c r="V1948" s="18">
        <f t="shared" si="6413"/>
        <v>307</v>
      </c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41">
        <v>307</v>
      </c>
      <c r="AG1948" s="41"/>
      <c r="AH1948" s="41">
        <v>0</v>
      </c>
      <c r="AI1948" s="41">
        <v>0</v>
      </c>
      <c r="AJ1948" s="41">
        <v>0</v>
      </c>
      <c r="AK1948" s="41">
        <v>0</v>
      </c>
      <c r="AL1948" s="41">
        <v>307</v>
      </c>
      <c r="AM1948" s="41">
        <v>0</v>
      </c>
      <c r="AN1948" s="41">
        <v>0</v>
      </c>
      <c r="AO1948" s="14">
        <v>230.25</v>
      </c>
      <c r="AP1948" s="42">
        <v>307</v>
      </c>
      <c r="AQ1948" s="42">
        <v>0</v>
      </c>
      <c r="AR1948" s="42">
        <v>0</v>
      </c>
      <c r="AS1948" s="42">
        <v>0</v>
      </c>
      <c r="AT1948" s="42">
        <v>0</v>
      </c>
      <c r="AU1948" s="42">
        <f t="shared" si="6416"/>
        <v>307</v>
      </c>
      <c r="AV1948" s="42">
        <f t="shared" si="6417"/>
        <v>0</v>
      </c>
      <c r="AW1948" s="42">
        <f t="shared" si="6418"/>
        <v>307</v>
      </c>
      <c r="AX1948" s="42">
        <f t="shared" si="6419"/>
        <v>307</v>
      </c>
      <c r="AY1948" s="42">
        <f t="shared" si="6420"/>
        <v>307</v>
      </c>
      <c r="AZ1948" s="42"/>
      <c r="BA1948" s="43">
        <f t="shared" si="6421"/>
        <v>100</v>
      </c>
      <c r="BB1948" s="44"/>
    </row>
    <row r="1949" spans="2:54" ht="62.4" x14ac:dyDescent="0.3">
      <c r="B1949" s="38" t="s">
        <v>582</v>
      </c>
      <c r="C1949" s="38" t="s">
        <v>42</v>
      </c>
      <c r="D1949" s="38" t="s">
        <v>44</v>
      </c>
      <c r="E1949" s="39" t="str">
        <f t="shared" si="6415"/>
        <v>0113</v>
      </c>
      <c r="F1949" s="38" t="s">
        <v>271</v>
      </c>
      <c r="G1949" s="39"/>
      <c r="H1949" s="40" t="s">
        <v>272</v>
      </c>
      <c r="I1949" s="18">
        <f t="shared" ref="I1949:S1949" si="6605">I1950</f>
        <v>365</v>
      </c>
      <c r="J1949" s="18">
        <f t="shared" si="6605"/>
        <v>365</v>
      </c>
      <c r="K1949" s="18">
        <f t="shared" si="6605"/>
        <v>365</v>
      </c>
      <c r="L1949" s="18">
        <f t="shared" si="6605"/>
        <v>0</v>
      </c>
      <c r="M1949" s="18">
        <f t="shared" si="6605"/>
        <v>0</v>
      </c>
      <c r="N1949" s="18">
        <f t="shared" si="6605"/>
        <v>0</v>
      </c>
      <c r="O1949" s="18">
        <f t="shared" si="6605"/>
        <v>0</v>
      </c>
      <c r="P1949" s="18">
        <f t="shared" si="6605"/>
        <v>0</v>
      </c>
      <c r="Q1949" s="18">
        <f t="shared" si="6605"/>
        <v>0</v>
      </c>
      <c r="R1949" s="18">
        <f t="shared" si="6605"/>
        <v>-345</v>
      </c>
      <c r="S1949" s="18">
        <f t="shared" si="6605"/>
        <v>30</v>
      </c>
      <c r="T1949" s="18">
        <f t="shared" si="6414"/>
        <v>50</v>
      </c>
      <c r="U1949" s="18">
        <f t="shared" si="6412"/>
        <v>365</v>
      </c>
      <c r="V1949" s="18">
        <f t="shared" si="6413"/>
        <v>365</v>
      </c>
      <c r="W1949" s="18">
        <f t="shared" ref="W1949:AD1949" si="6606">W1950</f>
        <v>0</v>
      </c>
      <c r="X1949" s="18">
        <f t="shared" si="6606"/>
        <v>0</v>
      </c>
      <c r="Y1949" s="18">
        <f t="shared" si="6606"/>
        <v>0</v>
      </c>
      <c r="Z1949" s="18">
        <f t="shared" si="6606"/>
        <v>30</v>
      </c>
      <c r="AA1949" s="18">
        <f t="shared" si="6606"/>
        <v>30</v>
      </c>
      <c r="AB1949" s="18">
        <f t="shared" si="6606"/>
        <v>0</v>
      </c>
      <c r="AC1949" s="18">
        <f t="shared" si="6606"/>
        <v>30</v>
      </c>
      <c r="AD1949" s="18">
        <f t="shared" si="6606"/>
        <v>0</v>
      </c>
      <c r="AE1949" s="18"/>
      <c r="AF1949" s="41">
        <f t="shared" ref="AF1949:AT1949" si="6607">AF1950</f>
        <v>50</v>
      </c>
      <c r="AG1949" s="41">
        <f t="shared" si="6607"/>
        <v>0</v>
      </c>
      <c r="AH1949" s="41">
        <f t="shared" si="6607"/>
        <v>0</v>
      </c>
      <c r="AI1949" s="41">
        <f t="shared" si="6607"/>
        <v>0</v>
      </c>
      <c r="AJ1949" s="41">
        <f t="shared" si="6607"/>
        <v>0</v>
      </c>
      <c r="AK1949" s="41">
        <f t="shared" si="6607"/>
        <v>0</v>
      </c>
      <c r="AL1949" s="41">
        <f t="shared" si="6607"/>
        <v>50</v>
      </c>
      <c r="AM1949" s="41">
        <f t="shared" si="6607"/>
        <v>0</v>
      </c>
      <c r="AN1949" s="41">
        <f t="shared" si="6607"/>
        <v>0</v>
      </c>
      <c r="AO1949" s="42">
        <f t="shared" si="6607"/>
        <v>0</v>
      </c>
      <c r="AP1949" s="42">
        <f t="shared" si="6607"/>
        <v>50</v>
      </c>
      <c r="AQ1949" s="42">
        <f t="shared" si="6607"/>
        <v>0</v>
      </c>
      <c r="AR1949" s="42">
        <f t="shared" si="6607"/>
        <v>0</v>
      </c>
      <c r="AS1949" s="42">
        <f t="shared" si="6607"/>
        <v>0</v>
      </c>
      <c r="AT1949" s="42">
        <f t="shared" si="6607"/>
        <v>0</v>
      </c>
      <c r="AU1949" s="42">
        <f t="shared" si="6416"/>
        <v>50</v>
      </c>
      <c r="AV1949" s="42">
        <f t="shared" si="6417"/>
        <v>0</v>
      </c>
      <c r="AW1949" s="42">
        <f t="shared" si="6418"/>
        <v>80</v>
      </c>
      <c r="AX1949" s="42">
        <f t="shared" si="6419"/>
        <v>395</v>
      </c>
      <c r="AY1949" s="42">
        <f t="shared" si="6420"/>
        <v>395</v>
      </c>
      <c r="AZ1949" s="42">
        <f>AZ1950</f>
        <v>0</v>
      </c>
      <c r="BA1949" s="43">
        <f t="shared" si="6421"/>
        <v>100</v>
      </c>
      <c r="BB1949" s="20"/>
    </row>
    <row r="1950" spans="2:54" ht="31.2" x14ac:dyDescent="0.3">
      <c r="B1950" s="38" t="s">
        <v>582</v>
      </c>
      <c r="C1950" s="38" t="s">
        <v>42</v>
      </c>
      <c r="D1950" s="38" t="s">
        <v>44</v>
      </c>
      <c r="E1950" s="39" t="str">
        <f t="shared" si="6415"/>
        <v>0113</v>
      </c>
      <c r="F1950" s="38" t="s">
        <v>271</v>
      </c>
      <c r="G1950" s="38" t="s">
        <v>150</v>
      </c>
      <c r="H1950" s="40" t="s">
        <v>151</v>
      </c>
      <c r="I1950" s="18">
        <v>365</v>
      </c>
      <c r="J1950" s="18">
        <v>365</v>
      </c>
      <c r="K1950" s="18">
        <v>365</v>
      </c>
      <c r="L1950" s="18"/>
      <c r="M1950" s="18"/>
      <c r="N1950" s="18"/>
      <c r="O1950" s="18">
        <v>0</v>
      </c>
      <c r="P1950" s="18">
        <v>0</v>
      </c>
      <c r="Q1950" s="18">
        <v>0</v>
      </c>
      <c r="R1950" s="18">
        <v>-345</v>
      </c>
      <c r="S1950" s="18">
        <v>30</v>
      </c>
      <c r="T1950" s="18">
        <f t="shared" si="6414"/>
        <v>50</v>
      </c>
      <c r="U1950" s="18">
        <f t="shared" si="6412"/>
        <v>365</v>
      </c>
      <c r="V1950" s="18">
        <f t="shared" si="6413"/>
        <v>365</v>
      </c>
      <c r="W1950" s="18"/>
      <c r="X1950" s="18"/>
      <c r="Y1950" s="18"/>
      <c r="Z1950" s="18">
        <v>30</v>
      </c>
      <c r="AA1950" s="18">
        <v>30</v>
      </c>
      <c r="AB1950" s="18"/>
      <c r="AC1950" s="18">
        <v>30</v>
      </c>
      <c r="AD1950" s="18"/>
      <c r="AE1950" s="18"/>
      <c r="AF1950" s="41">
        <v>50</v>
      </c>
      <c r="AG1950" s="41"/>
      <c r="AH1950" s="41">
        <v>0</v>
      </c>
      <c r="AI1950" s="41">
        <v>0</v>
      </c>
      <c r="AJ1950" s="41">
        <v>0</v>
      </c>
      <c r="AK1950" s="41">
        <v>0</v>
      </c>
      <c r="AL1950" s="41">
        <v>50</v>
      </c>
      <c r="AM1950" s="41">
        <v>0</v>
      </c>
      <c r="AN1950" s="41">
        <v>0</v>
      </c>
      <c r="AO1950" s="14">
        <v>0</v>
      </c>
      <c r="AP1950" s="42">
        <v>50</v>
      </c>
      <c r="AQ1950" s="42">
        <v>0</v>
      </c>
      <c r="AR1950" s="42">
        <v>0</v>
      </c>
      <c r="AS1950" s="42">
        <v>0</v>
      </c>
      <c r="AT1950" s="42">
        <v>0</v>
      </c>
      <c r="AU1950" s="42">
        <f t="shared" si="6416"/>
        <v>50</v>
      </c>
      <c r="AV1950" s="42">
        <f t="shared" si="6417"/>
        <v>0</v>
      </c>
      <c r="AW1950" s="42">
        <f t="shared" si="6418"/>
        <v>80</v>
      </c>
      <c r="AX1950" s="42">
        <f t="shared" si="6419"/>
        <v>395</v>
      </c>
      <c r="AY1950" s="42">
        <f t="shared" si="6420"/>
        <v>395</v>
      </c>
      <c r="AZ1950" s="42"/>
      <c r="BA1950" s="43">
        <f t="shared" si="6421"/>
        <v>100</v>
      </c>
      <c r="BB1950" s="44"/>
    </row>
    <row r="1951" spans="2:54" s="21" customFormat="1" ht="31.2" x14ac:dyDescent="0.3">
      <c r="B1951" s="22" t="s">
        <v>582</v>
      </c>
      <c r="C1951" s="22" t="s">
        <v>94</v>
      </c>
      <c r="D1951" s="22"/>
      <c r="E1951" s="23" t="str">
        <f t="shared" si="6415"/>
        <v>03</v>
      </c>
      <c r="F1951" s="22"/>
      <c r="G1951" s="23"/>
      <c r="H1951" s="24" t="s">
        <v>171</v>
      </c>
      <c r="I1951" s="25">
        <f t="shared" ref="I1951:S1951" si="6608">I1952+I1961</f>
        <v>269.8</v>
      </c>
      <c r="J1951" s="25">
        <f t="shared" si="6608"/>
        <v>269.8</v>
      </c>
      <c r="K1951" s="25">
        <f t="shared" si="6608"/>
        <v>269.8</v>
      </c>
      <c r="L1951" s="25">
        <f t="shared" si="6608"/>
        <v>0</v>
      </c>
      <c r="M1951" s="25">
        <f t="shared" si="6608"/>
        <v>0</v>
      </c>
      <c r="N1951" s="25">
        <f t="shared" si="6608"/>
        <v>0</v>
      </c>
      <c r="O1951" s="25">
        <f t="shared" si="6608"/>
        <v>-43.579000000000001</v>
      </c>
      <c r="P1951" s="25">
        <f t="shared" si="6608"/>
        <v>0</v>
      </c>
      <c r="Q1951" s="25">
        <f t="shared" si="6608"/>
        <v>0</v>
      </c>
      <c r="R1951" s="25">
        <f t="shared" si="6608"/>
        <v>0</v>
      </c>
      <c r="S1951" s="25">
        <f t="shared" si="6608"/>
        <v>0</v>
      </c>
      <c r="T1951" s="25">
        <f t="shared" si="6414"/>
        <v>226.221</v>
      </c>
      <c r="U1951" s="25">
        <f t="shared" si="6412"/>
        <v>269.8</v>
      </c>
      <c r="V1951" s="25">
        <f t="shared" si="6413"/>
        <v>269.8</v>
      </c>
      <c r="W1951" s="25">
        <f t="shared" ref="W1951:AT1951" si="6609">W1952+W1961</f>
        <v>0</v>
      </c>
      <c r="X1951" s="25">
        <f t="shared" si="6609"/>
        <v>0</v>
      </c>
      <c r="Y1951" s="25">
        <f t="shared" si="6609"/>
        <v>0</v>
      </c>
      <c r="Z1951" s="25">
        <f t="shared" si="6609"/>
        <v>0</v>
      </c>
      <c r="AA1951" s="25">
        <f t="shared" si="6609"/>
        <v>0</v>
      </c>
      <c r="AB1951" s="25">
        <f t="shared" si="6609"/>
        <v>0</v>
      </c>
      <c r="AC1951" s="25">
        <f t="shared" si="6609"/>
        <v>0</v>
      </c>
      <c r="AD1951" s="25">
        <f t="shared" si="6609"/>
        <v>0</v>
      </c>
      <c r="AE1951" s="25">
        <f t="shared" si="6609"/>
        <v>0</v>
      </c>
      <c r="AF1951" s="26">
        <f t="shared" si="6609"/>
        <v>226.31099999999998</v>
      </c>
      <c r="AG1951" s="26">
        <f t="shared" si="6609"/>
        <v>0</v>
      </c>
      <c r="AH1951" s="26">
        <f t="shared" si="6609"/>
        <v>15.5</v>
      </c>
      <c r="AI1951" s="26">
        <f t="shared" si="6609"/>
        <v>0</v>
      </c>
      <c r="AJ1951" s="26">
        <f t="shared" si="6609"/>
        <v>0</v>
      </c>
      <c r="AK1951" s="26">
        <f t="shared" si="6609"/>
        <v>0</v>
      </c>
      <c r="AL1951" s="26">
        <f t="shared" si="6609"/>
        <v>223.3082</v>
      </c>
      <c r="AM1951" s="26">
        <f t="shared" si="6609"/>
        <v>12.499890000000001</v>
      </c>
      <c r="AN1951" s="26">
        <f t="shared" si="6609"/>
        <v>0</v>
      </c>
      <c r="AO1951" s="27">
        <f t="shared" si="6609"/>
        <v>156.30001999999999</v>
      </c>
      <c r="AP1951" s="27">
        <f t="shared" si="6609"/>
        <v>269.89</v>
      </c>
      <c r="AQ1951" s="27">
        <f t="shared" si="6609"/>
        <v>-43.579000000000001</v>
      </c>
      <c r="AR1951" s="27">
        <f t="shared" si="6609"/>
        <v>0</v>
      </c>
      <c r="AS1951" s="27">
        <f t="shared" si="6609"/>
        <v>0</v>
      </c>
      <c r="AT1951" s="27">
        <f t="shared" si="6609"/>
        <v>0</v>
      </c>
      <c r="AU1951" s="27">
        <f t="shared" si="6416"/>
        <v>226.31099999999998</v>
      </c>
      <c r="AV1951" s="27">
        <f t="shared" si="6417"/>
        <v>-8.9999999999974989E-2</v>
      </c>
      <c r="AW1951" s="27">
        <f t="shared" si="6418"/>
        <v>226.221</v>
      </c>
      <c r="AX1951" s="27">
        <f t="shared" si="6419"/>
        <v>269.8</v>
      </c>
      <c r="AY1951" s="27">
        <f t="shared" si="6420"/>
        <v>269.8</v>
      </c>
      <c r="AZ1951" s="27">
        <f>AZ1952+AZ1961</f>
        <v>0</v>
      </c>
      <c r="BA1951" s="28">
        <f t="shared" si="6421"/>
        <v>98.673153315570175</v>
      </c>
      <c r="BB1951" s="20"/>
    </row>
    <row r="1952" spans="2:54" s="30" customFormat="1" ht="46.8" x14ac:dyDescent="0.3">
      <c r="B1952" s="31" t="s">
        <v>582</v>
      </c>
      <c r="C1952" s="31" t="s">
        <v>94</v>
      </c>
      <c r="D1952" s="31" t="s">
        <v>339</v>
      </c>
      <c r="E1952" s="29" t="str">
        <f t="shared" si="6415"/>
        <v>0310</v>
      </c>
      <c r="F1952" s="31"/>
      <c r="G1952" s="29"/>
      <c r="H1952" s="32" t="s">
        <v>500</v>
      </c>
      <c r="I1952" s="33">
        <f t="shared" ref="I1952:I1954" si="6610">I1953</f>
        <v>254.3</v>
      </c>
      <c r="J1952" s="33">
        <f t="shared" ref="J1952:J1954" si="6611">J1953</f>
        <v>254.3</v>
      </c>
      <c r="K1952" s="33">
        <f t="shared" ref="K1952:K1954" si="6612">K1953</f>
        <v>254.3</v>
      </c>
      <c r="L1952" s="33">
        <f t="shared" ref="L1952:L1954" si="6613">L1953</f>
        <v>0</v>
      </c>
      <c r="M1952" s="33">
        <f t="shared" ref="M1952:M1954" si="6614">M1953</f>
        <v>0</v>
      </c>
      <c r="N1952" s="33">
        <f t="shared" ref="N1952:N1954" si="6615">N1953</f>
        <v>0</v>
      </c>
      <c r="O1952" s="33">
        <f t="shared" ref="O1952:O1954" si="6616">O1953</f>
        <v>-43.579000000000001</v>
      </c>
      <c r="P1952" s="33">
        <f t="shared" ref="P1952:P1954" si="6617">P1953</f>
        <v>0</v>
      </c>
      <c r="Q1952" s="33">
        <f t="shared" ref="Q1952:Q1954" si="6618">Q1953</f>
        <v>0</v>
      </c>
      <c r="R1952" s="33">
        <f t="shared" ref="R1952:R1954" si="6619">R1953</f>
        <v>0</v>
      </c>
      <c r="S1952" s="33">
        <f t="shared" ref="S1952:S1954" si="6620">S1953</f>
        <v>0</v>
      </c>
      <c r="T1952" s="33">
        <f t="shared" si="6414"/>
        <v>210.721</v>
      </c>
      <c r="U1952" s="33">
        <f t="shared" si="6412"/>
        <v>254.3</v>
      </c>
      <c r="V1952" s="33">
        <f t="shared" si="6413"/>
        <v>254.3</v>
      </c>
      <c r="W1952" s="33">
        <f t="shared" ref="W1952:W1954" si="6621">W1953</f>
        <v>0</v>
      </c>
      <c r="X1952" s="33">
        <f t="shared" ref="X1952:X1954" si="6622">X1953</f>
        <v>0</v>
      </c>
      <c r="Y1952" s="33">
        <f t="shared" ref="Y1952:Y1954" si="6623">Y1953</f>
        <v>0</v>
      </c>
      <c r="Z1952" s="33">
        <f t="shared" ref="Z1952:Z1954" si="6624">Z1953</f>
        <v>0</v>
      </c>
      <c r="AA1952" s="33">
        <f t="shared" ref="AA1952:AA1954" si="6625">AA1953</f>
        <v>0</v>
      </c>
      <c r="AB1952" s="33">
        <f t="shared" ref="AB1952:AB1954" si="6626">AB1953</f>
        <v>0</v>
      </c>
      <c r="AC1952" s="33">
        <f t="shared" ref="AC1952:AC1954" si="6627">AC1953</f>
        <v>0</v>
      </c>
      <c r="AD1952" s="33">
        <f t="shared" ref="AD1952:AD1954" si="6628">AD1953</f>
        <v>0</v>
      </c>
      <c r="AE1952" s="33">
        <f t="shared" ref="AE1952:AE1954" si="6629">AE1953</f>
        <v>0</v>
      </c>
      <c r="AF1952" s="34">
        <f t="shared" ref="AF1952:AF1954" si="6630">AF1953</f>
        <v>210.81099999999998</v>
      </c>
      <c r="AG1952" s="34">
        <f t="shared" ref="AG1952:AG1954" si="6631">AG1953</f>
        <v>0</v>
      </c>
      <c r="AH1952" s="34">
        <f t="shared" ref="AH1952:AH1954" si="6632">AH1953</f>
        <v>0</v>
      </c>
      <c r="AI1952" s="34">
        <f t="shared" ref="AI1952:AI1954" si="6633">AI1953</f>
        <v>0</v>
      </c>
      <c r="AJ1952" s="34">
        <f t="shared" ref="AJ1952:AJ1954" si="6634">AJ1953</f>
        <v>0</v>
      </c>
      <c r="AK1952" s="34">
        <f t="shared" ref="AK1952:AK1954" si="6635">AK1953</f>
        <v>0</v>
      </c>
      <c r="AL1952" s="34">
        <f t="shared" ref="AL1952:AL1954" si="6636">AL1953</f>
        <v>210.80831000000001</v>
      </c>
      <c r="AM1952" s="34">
        <f t="shared" ref="AM1952:AM1954" si="6637">AM1953</f>
        <v>0</v>
      </c>
      <c r="AN1952" s="34">
        <f t="shared" ref="AN1952:AN1954" si="6638">AN1953</f>
        <v>0</v>
      </c>
      <c r="AO1952" s="35">
        <f t="shared" ref="AO1952:AO1954" si="6639">AO1953</f>
        <v>143.80013</v>
      </c>
      <c r="AP1952" s="36">
        <f t="shared" ref="AP1952:AP1954" si="6640">AP1953</f>
        <v>254.39000000000001</v>
      </c>
      <c r="AQ1952" s="36">
        <f t="shared" ref="AQ1952:AQ1954" si="6641">AQ1953</f>
        <v>-43.579000000000001</v>
      </c>
      <c r="AR1952" s="36">
        <f t="shared" ref="AR1952:AR1954" si="6642">AR1953</f>
        <v>0</v>
      </c>
      <c r="AS1952" s="36">
        <f t="shared" ref="AS1952:AS1954" si="6643">AS1953</f>
        <v>0</v>
      </c>
      <c r="AT1952" s="36">
        <f t="shared" ref="AT1952:AT1954" si="6644">AT1953</f>
        <v>0</v>
      </c>
      <c r="AU1952" s="36">
        <f t="shared" si="6416"/>
        <v>210.81100000000001</v>
      </c>
      <c r="AV1952" s="36">
        <f t="shared" si="6417"/>
        <v>-9.0000000000003411E-2</v>
      </c>
      <c r="AW1952" s="36">
        <f t="shared" si="6418"/>
        <v>210.721</v>
      </c>
      <c r="AX1952" s="36">
        <f t="shared" si="6419"/>
        <v>254.3</v>
      </c>
      <c r="AY1952" s="36">
        <f t="shared" si="6420"/>
        <v>254.3</v>
      </c>
      <c r="AZ1952" s="36">
        <f t="shared" ref="AZ1952:AZ1954" si="6645">AZ1953</f>
        <v>0</v>
      </c>
      <c r="BA1952" s="37">
        <f t="shared" si="6421"/>
        <v>99.998723975504134</v>
      </c>
      <c r="BB1952" s="20"/>
    </row>
    <row r="1953" spans="2:54" x14ac:dyDescent="0.3">
      <c r="B1953" s="38" t="s">
        <v>582</v>
      </c>
      <c r="C1953" s="38" t="s">
        <v>94</v>
      </c>
      <c r="D1953" s="38" t="s">
        <v>339</v>
      </c>
      <c r="E1953" s="39" t="str">
        <f t="shared" si="6415"/>
        <v>0310</v>
      </c>
      <c r="F1953" s="38" t="s">
        <v>273</v>
      </c>
      <c r="G1953" s="39"/>
      <c r="H1953" s="40" t="s">
        <v>274</v>
      </c>
      <c r="I1953" s="18">
        <f t="shared" si="6610"/>
        <v>254.3</v>
      </c>
      <c r="J1953" s="18">
        <f t="shared" si="6611"/>
        <v>254.3</v>
      </c>
      <c r="K1953" s="18">
        <f t="shared" si="6612"/>
        <v>254.3</v>
      </c>
      <c r="L1953" s="18">
        <f t="shared" si="6613"/>
        <v>0</v>
      </c>
      <c r="M1953" s="18">
        <f t="shared" si="6614"/>
        <v>0</v>
      </c>
      <c r="N1953" s="18">
        <f t="shared" si="6615"/>
        <v>0</v>
      </c>
      <c r="O1953" s="18">
        <f t="shared" si="6616"/>
        <v>-43.579000000000001</v>
      </c>
      <c r="P1953" s="18">
        <f t="shared" si="6617"/>
        <v>0</v>
      </c>
      <c r="Q1953" s="18">
        <f t="shared" si="6618"/>
        <v>0</v>
      </c>
      <c r="R1953" s="18">
        <f t="shared" si="6619"/>
        <v>0</v>
      </c>
      <c r="S1953" s="18">
        <f t="shared" si="6620"/>
        <v>0</v>
      </c>
      <c r="T1953" s="18">
        <f t="shared" si="6414"/>
        <v>210.721</v>
      </c>
      <c r="U1953" s="18">
        <f t="shared" si="6412"/>
        <v>254.3</v>
      </c>
      <c r="V1953" s="18">
        <f t="shared" si="6413"/>
        <v>254.3</v>
      </c>
      <c r="W1953" s="18">
        <f t="shared" si="6621"/>
        <v>0</v>
      </c>
      <c r="X1953" s="18">
        <f t="shared" si="6622"/>
        <v>0</v>
      </c>
      <c r="Y1953" s="18">
        <f t="shared" si="6623"/>
        <v>0</v>
      </c>
      <c r="Z1953" s="18">
        <f t="shared" si="6624"/>
        <v>0</v>
      </c>
      <c r="AA1953" s="18">
        <f t="shared" si="6625"/>
        <v>0</v>
      </c>
      <c r="AB1953" s="18">
        <f t="shared" si="6626"/>
        <v>0</v>
      </c>
      <c r="AC1953" s="18">
        <f t="shared" si="6627"/>
        <v>0</v>
      </c>
      <c r="AD1953" s="18">
        <f t="shared" si="6628"/>
        <v>0</v>
      </c>
      <c r="AE1953" s="18">
        <f t="shared" si="6629"/>
        <v>0</v>
      </c>
      <c r="AF1953" s="41">
        <f t="shared" si="6630"/>
        <v>210.81099999999998</v>
      </c>
      <c r="AG1953" s="41">
        <f t="shared" si="6631"/>
        <v>0</v>
      </c>
      <c r="AH1953" s="41">
        <f t="shared" si="6632"/>
        <v>0</v>
      </c>
      <c r="AI1953" s="41">
        <f t="shared" si="6633"/>
        <v>0</v>
      </c>
      <c r="AJ1953" s="41">
        <f t="shared" si="6634"/>
        <v>0</v>
      </c>
      <c r="AK1953" s="41">
        <f t="shared" si="6635"/>
        <v>0</v>
      </c>
      <c r="AL1953" s="41">
        <f t="shared" si="6636"/>
        <v>210.80831000000001</v>
      </c>
      <c r="AM1953" s="41">
        <f t="shared" si="6637"/>
        <v>0</v>
      </c>
      <c r="AN1953" s="41">
        <f t="shared" si="6638"/>
        <v>0</v>
      </c>
      <c r="AO1953" s="42">
        <f t="shared" si="6639"/>
        <v>143.80013</v>
      </c>
      <c r="AP1953" s="42">
        <f t="shared" si="6640"/>
        <v>254.39000000000001</v>
      </c>
      <c r="AQ1953" s="42">
        <f t="shared" si="6641"/>
        <v>-43.579000000000001</v>
      </c>
      <c r="AR1953" s="42">
        <f t="shared" si="6642"/>
        <v>0</v>
      </c>
      <c r="AS1953" s="42">
        <f t="shared" si="6643"/>
        <v>0</v>
      </c>
      <c r="AT1953" s="42">
        <f t="shared" si="6644"/>
        <v>0</v>
      </c>
      <c r="AU1953" s="42">
        <f t="shared" si="6416"/>
        <v>210.81100000000001</v>
      </c>
      <c r="AV1953" s="42">
        <f t="shared" si="6417"/>
        <v>-9.0000000000003411E-2</v>
      </c>
      <c r="AW1953" s="42">
        <f t="shared" si="6418"/>
        <v>210.721</v>
      </c>
      <c r="AX1953" s="42">
        <f t="shared" si="6419"/>
        <v>254.3</v>
      </c>
      <c r="AY1953" s="42">
        <f t="shared" si="6420"/>
        <v>254.3</v>
      </c>
      <c r="AZ1953" s="42">
        <f t="shared" si="6645"/>
        <v>0</v>
      </c>
      <c r="BA1953" s="43">
        <f t="shared" si="6421"/>
        <v>99.998723975504134</v>
      </c>
      <c r="BB1953" s="20"/>
    </row>
    <row r="1954" spans="2:54" x14ac:dyDescent="0.3">
      <c r="B1954" s="38" t="s">
        <v>582</v>
      </c>
      <c r="C1954" s="38" t="s">
        <v>94</v>
      </c>
      <c r="D1954" s="38" t="s">
        <v>339</v>
      </c>
      <c r="E1954" s="39" t="str">
        <f t="shared" si="6415"/>
        <v>0310</v>
      </c>
      <c r="F1954" s="38" t="s">
        <v>275</v>
      </c>
      <c r="G1954" s="39"/>
      <c r="H1954" s="40" t="s">
        <v>49</v>
      </c>
      <c r="I1954" s="18">
        <f t="shared" si="6610"/>
        <v>254.3</v>
      </c>
      <c r="J1954" s="18">
        <f t="shared" si="6611"/>
        <v>254.3</v>
      </c>
      <c r="K1954" s="18">
        <f t="shared" si="6612"/>
        <v>254.3</v>
      </c>
      <c r="L1954" s="18">
        <f t="shared" si="6613"/>
        <v>0</v>
      </c>
      <c r="M1954" s="18">
        <f t="shared" si="6614"/>
        <v>0</v>
      </c>
      <c r="N1954" s="18">
        <f t="shared" si="6615"/>
        <v>0</v>
      </c>
      <c r="O1954" s="18">
        <f t="shared" si="6616"/>
        <v>-43.579000000000001</v>
      </c>
      <c r="P1954" s="18">
        <f t="shared" si="6617"/>
        <v>0</v>
      </c>
      <c r="Q1954" s="18">
        <f t="shared" si="6618"/>
        <v>0</v>
      </c>
      <c r="R1954" s="18">
        <f t="shared" si="6619"/>
        <v>0</v>
      </c>
      <c r="S1954" s="18">
        <f t="shared" si="6620"/>
        <v>0</v>
      </c>
      <c r="T1954" s="18">
        <f t="shared" si="6414"/>
        <v>210.721</v>
      </c>
      <c r="U1954" s="18">
        <f t="shared" si="6412"/>
        <v>254.3</v>
      </c>
      <c r="V1954" s="18">
        <f t="shared" si="6413"/>
        <v>254.3</v>
      </c>
      <c r="W1954" s="18">
        <f t="shared" si="6621"/>
        <v>0</v>
      </c>
      <c r="X1954" s="18">
        <f t="shared" si="6622"/>
        <v>0</v>
      </c>
      <c r="Y1954" s="18">
        <f t="shared" si="6623"/>
        <v>0</v>
      </c>
      <c r="Z1954" s="18">
        <f t="shared" si="6624"/>
        <v>0</v>
      </c>
      <c r="AA1954" s="18">
        <f t="shared" si="6625"/>
        <v>0</v>
      </c>
      <c r="AB1954" s="18">
        <f t="shared" si="6626"/>
        <v>0</v>
      </c>
      <c r="AC1954" s="18">
        <f t="shared" si="6627"/>
        <v>0</v>
      </c>
      <c r="AD1954" s="18">
        <f t="shared" si="6628"/>
        <v>0</v>
      </c>
      <c r="AE1954" s="18">
        <f t="shared" si="6629"/>
        <v>0</v>
      </c>
      <c r="AF1954" s="41">
        <f t="shared" si="6630"/>
        <v>210.81099999999998</v>
      </c>
      <c r="AG1954" s="41">
        <f t="shared" si="6631"/>
        <v>0</v>
      </c>
      <c r="AH1954" s="41">
        <f t="shared" si="6632"/>
        <v>0</v>
      </c>
      <c r="AI1954" s="41">
        <f t="shared" si="6633"/>
        <v>0</v>
      </c>
      <c r="AJ1954" s="41">
        <f t="shared" si="6634"/>
        <v>0</v>
      </c>
      <c r="AK1954" s="41">
        <f t="shared" si="6635"/>
        <v>0</v>
      </c>
      <c r="AL1954" s="41">
        <f t="shared" si="6636"/>
        <v>210.80831000000001</v>
      </c>
      <c r="AM1954" s="41">
        <f t="shared" si="6637"/>
        <v>0</v>
      </c>
      <c r="AN1954" s="41">
        <f t="shared" si="6638"/>
        <v>0</v>
      </c>
      <c r="AO1954" s="14">
        <f t="shared" si="6639"/>
        <v>143.80013</v>
      </c>
      <c r="AP1954" s="42">
        <f t="shared" si="6640"/>
        <v>254.39000000000001</v>
      </c>
      <c r="AQ1954" s="42">
        <f t="shared" si="6641"/>
        <v>-43.579000000000001</v>
      </c>
      <c r="AR1954" s="42">
        <f t="shared" si="6642"/>
        <v>0</v>
      </c>
      <c r="AS1954" s="42">
        <f t="shared" si="6643"/>
        <v>0</v>
      </c>
      <c r="AT1954" s="42">
        <f t="shared" si="6644"/>
        <v>0</v>
      </c>
      <c r="AU1954" s="42">
        <f t="shared" si="6416"/>
        <v>210.81100000000001</v>
      </c>
      <c r="AV1954" s="42">
        <f t="shared" si="6417"/>
        <v>-9.0000000000003411E-2</v>
      </c>
      <c r="AW1954" s="42">
        <f t="shared" si="6418"/>
        <v>210.721</v>
      </c>
      <c r="AX1954" s="42">
        <f t="shared" si="6419"/>
        <v>254.3</v>
      </c>
      <c r="AY1954" s="42">
        <f t="shared" si="6420"/>
        <v>254.3</v>
      </c>
      <c r="AZ1954" s="42">
        <f t="shared" si="6645"/>
        <v>0</v>
      </c>
      <c r="BA1954" s="43">
        <f t="shared" si="6421"/>
        <v>99.998723975504134</v>
      </c>
      <c r="BB1954" s="20"/>
    </row>
    <row r="1955" spans="2:54" ht="93.6" x14ac:dyDescent="0.3">
      <c r="B1955" s="38" t="s">
        <v>582</v>
      </c>
      <c r="C1955" s="38" t="s">
        <v>94</v>
      </c>
      <c r="D1955" s="38" t="s">
        <v>339</v>
      </c>
      <c r="E1955" s="39" t="str">
        <f t="shared" si="6415"/>
        <v>0310</v>
      </c>
      <c r="F1955" s="38" t="s">
        <v>501</v>
      </c>
      <c r="G1955" s="39"/>
      <c r="H1955" s="40" t="s">
        <v>502</v>
      </c>
      <c r="I1955" s="18">
        <f t="shared" ref="I1955:S1955" si="6646">I1956+I1958</f>
        <v>254.3</v>
      </c>
      <c r="J1955" s="18">
        <f t="shared" si="6646"/>
        <v>254.3</v>
      </c>
      <c r="K1955" s="18">
        <f t="shared" si="6646"/>
        <v>254.3</v>
      </c>
      <c r="L1955" s="18">
        <f t="shared" si="6646"/>
        <v>0</v>
      </c>
      <c r="M1955" s="18">
        <f t="shared" si="6646"/>
        <v>0</v>
      </c>
      <c r="N1955" s="18">
        <f t="shared" si="6646"/>
        <v>0</v>
      </c>
      <c r="O1955" s="18">
        <f t="shared" si="6646"/>
        <v>-43.579000000000001</v>
      </c>
      <c r="P1955" s="18">
        <f t="shared" si="6646"/>
        <v>0</v>
      </c>
      <c r="Q1955" s="18">
        <f t="shared" si="6646"/>
        <v>0</v>
      </c>
      <c r="R1955" s="18">
        <f t="shared" si="6646"/>
        <v>0</v>
      </c>
      <c r="S1955" s="18">
        <f t="shared" si="6646"/>
        <v>0</v>
      </c>
      <c r="T1955" s="18">
        <f t="shared" si="6414"/>
        <v>210.721</v>
      </c>
      <c r="U1955" s="18">
        <f t="shared" si="6412"/>
        <v>254.3</v>
      </c>
      <c r="V1955" s="18">
        <f t="shared" si="6413"/>
        <v>254.3</v>
      </c>
      <c r="W1955" s="18">
        <f t="shared" ref="W1955:AT1955" si="6647">W1956+W1958</f>
        <v>0</v>
      </c>
      <c r="X1955" s="18">
        <f t="shared" si="6647"/>
        <v>0</v>
      </c>
      <c r="Y1955" s="18">
        <f t="shared" si="6647"/>
        <v>0</v>
      </c>
      <c r="Z1955" s="18">
        <f t="shared" si="6647"/>
        <v>0</v>
      </c>
      <c r="AA1955" s="18">
        <f t="shared" si="6647"/>
        <v>0</v>
      </c>
      <c r="AB1955" s="18">
        <f t="shared" si="6647"/>
        <v>0</v>
      </c>
      <c r="AC1955" s="18">
        <f t="shared" si="6647"/>
        <v>0</v>
      </c>
      <c r="AD1955" s="18">
        <f t="shared" si="6647"/>
        <v>0</v>
      </c>
      <c r="AE1955" s="18">
        <f t="shared" si="6647"/>
        <v>0</v>
      </c>
      <c r="AF1955" s="41">
        <f t="shared" si="6647"/>
        <v>210.81099999999998</v>
      </c>
      <c r="AG1955" s="41">
        <f t="shared" si="6647"/>
        <v>0</v>
      </c>
      <c r="AH1955" s="41">
        <f t="shared" si="6647"/>
        <v>0</v>
      </c>
      <c r="AI1955" s="41">
        <f t="shared" si="6647"/>
        <v>0</v>
      </c>
      <c r="AJ1955" s="41">
        <f t="shared" si="6647"/>
        <v>0</v>
      </c>
      <c r="AK1955" s="41">
        <f t="shared" si="6647"/>
        <v>0</v>
      </c>
      <c r="AL1955" s="41">
        <f t="shared" si="6647"/>
        <v>210.80831000000001</v>
      </c>
      <c r="AM1955" s="41">
        <f t="shared" si="6647"/>
        <v>0</v>
      </c>
      <c r="AN1955" s="41">
        <f t="shared" si="6647"/>
        <v>0</v>
      </c>
      <c r="AO1955" s="42">
        <f t="shared" si="6647"/>
        <v>143.80013</v>
      </c>
      <c r="AP1955" s="42">
        <f t="shared" si="6647"/>
        <v>254.39000000000001</v>
      </c>
      <c r="AQ1955" s="42">
        <f t="shared" si="6647"/>
        <v>-43.579000000000001</v>
      </c>
      <c r="AR1955" s="42">
        <f t="shared" si="6647"/>
        <v>0</v>
      </c>
      <c r="AS1955" s="42">
        <f t="shared" si="6647"/>
        <v>0</v>
      </c>
      <c r="AT1955" s="42">
        <f t="shared" si="6647"/>
        <v>0</v>
      </c>
      <c r="AU1955" s="42">
        <f t="shared" si="6416"/>
        <v>210.81100000000001</v>
      </c>
      <c r="AV1955" s="42">
        <f t="shared" si="6417"/>
        <v>-9.0000000000003411E-2</v>
      </c>
      <c r="AW1955" s="42">
        <f t="shared" si="6418"/>
        <v>210.721</v>
      </c>
      <c r="AX1955" s="42">
        <f t="shared" si="6419"/>
        <v>254.3</v>
      </c>
      <c r="AY1955" s="42">
        <f t="shared" si="6420"/>
        <v>254.3</v>
      </c>
      <c r="AZ1955" s="42">
        <f>AZ1956+AZ1958</f>
        <v>0</v>
      </c>
      <c r="BA1955" s="43">
        <f t="shared" si="6421"/>
        <v>99.998723975504134</v>
      </c>
      <c r="BB1955" s="20"/>
    </row>
    <row r="1956" spans="2:54" ht="46.8" x14ac:dyDescent="0.3">
      <c r="B1956" s="38" t="s">
        <v>582</v>
      </c>
      <c r="C1956" s="38" t="s">
        <v>94</v>
      </c>
      <c r="D1956" s="38" t="s">
        <v>339</v>
      </c>
      <c r="E1956" s="39" t="str">
        <f t="shared" si="6415"/>
        <v>0310</v>
      </c>
      <c r="F1956" s="38" t="s">
        <v>503</v>
      </c>
      <c r="G1956" s="39"/>
      <c r="H1956" s="40" t="s">
        <v>504</v>
      </c>
      <c r="I1956" s="18">
        <f t="shared" ref="I1956:S1956" si="6648">I1957</f>
        <v>4.8</v>
      </c>
      <c r="J1956" s="18">
        <f t="shared" si="6648"/>
        <v>4.8</v>
      </c>
      <c r="K1956" s="18">
        <f t="shared" si="6648"/>
        <v>4.8</v>
      </c>
      <c r="L1956" s="18">
        <f t="shared" si="6648"/>
        <v>0</v>
      </c>
      <c r="M1956" s="18">
        <f t="shared" si="6648"/>
        <v>0</v>
      </c>
      <c r="N1956" s="18">
        <f t="shared" si="6648"/>
        <v>0</v>
      </c>
      <c r="O1956" s="18">
        <f t="shared" si="6648"/>
        <v>-4.8</v>
      </c>
      <c r="P1956" s="18">
        <f t="shared" si="6648"/>
        <v>0</v>
      </c>
      <c r="Q1956" s="18">
        <f t="shared" si="6648"/>
        <v>0</v>
      </c>
      <c r="R1956" s="18">
        <f t="shared" si="6648"/>
        <v>0</v>
      </c>
      <c r="S1956" s="18">
        <f t="shared" si="6648"/>
        <v>0</v>
      </c>
      <c r="T1956" s="18">
        <f t="shared" si="6414"/>
        <v>0</v>
      </c>
      <c r="U1956" s="18">
        <f t="shared" si="6412"/>
        <v>4.8</v>
      </c>
      <c r="V1956" s="18">
        <f t="shared" si="6413"/>
        <v>4.8</v>
      </c>
      <c r="W1956" s="18">
        <f t="shared" ref="W1956:AT1956" si="6649">W1957</f>
        <v>0</v>
      </c>
      <c r="X1956" s="18">
        <f t="shared" si="6649"/>
        <v>0</v>
      </c>
      <c r="Y1956" s="18">
        <f t="shared" si="6649"/>
        <v>0</v>
      </c>
      <c r="Z1956" s="18">
        <f t="shared" si="6649"/>
        <v>0</v>
      </c>
      <c r="AA1956" s="18">
        <f t="shared" si="6649"/>
        <v>0</v>
      </c>
      <c r="AB1956" s="18">
        <f t="shared" si="6649"/>
        <v>0</v>
      </c>
      <c r="AC1956" s="18">
        <f t="shared" si="6649"/>
        <v>0</v>
      </c>
      <c r="AD1956" s="18">
        <f t="shared" si="6649"/>
        <v>0</v>
      </c>
      <c r="AE1956" s="18">
        <f t="shared" si="6649"/>
        <v>0</v>
      </c>
      <c r="AF1956" s="41">
        <f t="shared" si="6649"/>
        <v>0</v>
      </c>
      <c r="AG1956" s="41">
        <f t="shared" si="6649"/>
        <v>0</v>
      </c>
      <c r="AH1956" s="41">
        <f t="shared" si="6649"/>
        <v>0</v>
      </c>
      <c r="AI1956" s="41">
        <f t="shared" si="6649"/>
        <v>0</v>
      </c>
      <c r="AJ1956" s="41">
        <f t="shared" si="6649"/>
        <v>0</v>
      </c>
      <c r="AK1956" s="41">
        <f t="shared" si="6649"/>
        <v>0</v>
      </c>
      <c r="AL1956" s="41">
        <f t="shared" si="6649"/>
        <v>0</v>
      </c>
      <c r="AM1956" s="41">
        <f t="shared" si="6649"/>
        <v>0</v>
      </c>
      <c r="AN1956" s="41">
        <f t="shared" si="6649"/>
        <v>0</v>
      </c>
      <c r="AO1956" s="14">
        <f t="shared" si="6649"/>
        <v>0</v>
      </c>
      <c r="AP1956" s="42">
        <f t="shared" si="6649"/>
        <v>4.8</v>
      </c>
      <c r="AQ1956" s="42">
        <f t="shared" si="6649"/>
        <v>-4.8</v>
      </c>
      <c r="AR1956" s="42">
        <f t="shared" si="6649"/>
        <v>0</v>
      </c>
      <c r="AS1956" s="42">
        <f t="shared" si="6649"/>
        <v>0</v>
      </c>
      <c r="AT1956" s="42">
        <f t="shared" si="6649"/>
        <v>0</v>
      </c>
      <c r="AU1956" s="42">
        <f t="shared" si="6416"/>
        <v>0</v>
      </c>
      <c r="AV1956" s="42">
        <f t="shared" si="6417"/>
        <v>0</v>
      </c>
      <c r="AW1956" s="42">
        <f t="shared" si="6418"/>
        <v>0</v>
      </c>
      <c r="AX1956" s="42">
        <f t="shared" si="6419"/>
        <v>4.8</v>
      </c>
      <c r="AY1956" s="42">
        <f t="shared" si="6420"/>
        <v>4.8</v>
      </c>
      <c r="AZ1956" s="42">
        <f>AZ1957</f>
        <v>0</v>
      </c>
      <c r="BA1956" s="43"/>
      <c r="BB1956" s="20">
        <v>0</v>
      </c>
    </row>
    <row r="1957" spans="2:54" ht="31.2" x14ac:dyDescent="0.3">
      <c r="B1957" s="38" t="s">
        <v>582</v>
      </c>
      <c r="C1957" s="38" t="s">
        <v>94</v>
      </c>
      <c r="D1957" s="38" t="s">
        <v>339</v>
      </c>
      <c r="E1957" s="39" t="str">
        <f t="shared" si="6415"/>
        <v>0310</v>
      </c>
      <c r="F1957" s="38" t="s">
        <v>503</v>
      </c>
      <c r="G1957" s="38" t="s">
        <v>54</v>
      </c>
      <c r="H1957" s="40" t="s">
        <v>55</v>
      </c>
      <c r="I1957" s="18">
        <v>4.8</v>
      </c>
      <c r="J1957" s="18">
        <v>4.8</v>
      </c>
      <c r="K1957" s="18">
        <v>4.8</v>
      </c>
      <c r="L1957" s="18"/>
      <c r="M1957" s="18"/>
      <c r="N1957" s="18"/>
      <c r="O1957" s="18">
        <v>-4.8</v>
      </c>
      <c r="P1957" s="18">
        <v>0</v>
      </c>
      <c r="Q1957" s="18">
        <v>0</v>
      </c>
      <c r="R1957" s="18">
        <v>0</v>
      </c>
      <c r="S1957" s="18"/>
      <c r="T1957" s="18">
        <f t="shared" si="6414"/>
        <v>0</v>
      </c>
      <c r="U1957" s="18">
        <f t="shared" ref="U1957:U2020" si="6650">J1957+M1957</f>
        <v>4.8</v>
      </c>
      <c r="V1957" s="18">
        <f t="shared" ref="V1957:V2020" si="6651">K1957+N1957</f>
        <v>4.8</v>
      </c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41">
        <v>0</v>
      </c>
      <c r="AG1957" s="41"/>
      <c r="AH1957" s="41">
        <v>0</v>
      </c>
      <c r="AI1957" s="41">
        <v>0</v>
      </c>
      <c r="AJ1957" s="41">
        <v>0</v>
      </c>
      <c r="AK1957" s="41">
        <v>0</v>
      </c>
      <c r="AL1957" s="41">
        <v>0</v>
      </c>
      <c r="AM1957" s="41">
        <v>0</v>
      </c>
      <c r="AN1957" s="41">
        <v>0</v>
      </c>
      <c r="AO1957" s="42">
        <v>0</v>
      </c>
      <c r="AP1957" s="42">
        <v>4.8</v>
      </c>
      <c r="AQ1957" s="42">
        <v>-4.8</v>
      </c>
      <c r="AR1957" s="42">
        <v>0</v>
      </c>
      <c r="AS1957" s="42">
        <v>0</v>
      </c>
      <c r="AT1957" s="42">
        <v>0</v>
      </c>
      <c r="AU1957" s="42">
        <f t="shared" si="6416"/>
        <v>0</v>
      </c>
      <c r="AV1957" s="42">
        <f t="shared" si="6417"/>
        <v>0</v>
      </c>
      <c r="AW1957" s="42">
        <f t="shared" si="6418"/>
        <v>0</v>
      </c>
      <c r="AX1957" s="42">
        <f t="shared" si="6419"/>
        <v>4.8</v>
      </c>
      <c r="AY1957" s="42">
        <f t="shared" si="6420"/>
        <v>4.8</v>
      </c>
      <c r="AZ1957" s="42"/>
      <c r="BA1957" s="43"/>
      <c r="BB1957" s="44">
        <v>0</v>
      </c>
    </row>
    <row r="1958" spans="2:54" ht="31.2" x14ac:dyDescent="0.3">
      <c r="B1958" s="38" t="s">
        <v>582</v>
      </c>
      <c r="C1958" s="38" t="s">
        <v>94</v>
      </c>
      <c r="D1958" s="38" t="s">
        <v>339</v>
      </c>
      <c r="E1958" s="39" t="str">
        <f t="shared" si="6415"/>
        <v>0310</v>
      </c>
      <c r="F1958" s="38" t="s">
        <v>505</v>
      </c>
      <c r="G1958" s="39"/>
      <c r="H1958" s="40" t="s">
        <v>506</v>
      </c>
      <c r="I1958" s="18">
        <f t="shared" ref="I1958:S1958" si="6652">I1959+I1960</f>
        <v>249.5</v>
      </c>
      <c r="J1958" s="18">
        <f t="shared" si="6652"/>
        <v>249.5</v>
      </c>
      <c r="K1958" s="18">
        <f t="shared" si="6652"/>
        <v>249.5</v>
      </c>
      <c r="L1958" s="18">
        <f t="shared" si="6652"/>
        <v>0</v>
      </c>
      <c r="M1958" s="18">
        <f t="shared" si="6652"/>
        <v>0</v>
      </c>
      <c r="N1958" s="18">
        <f t="shared" si="6652"/>
        <v>0</v>
      </c>
      <c r="O1958" s="18">
        <f t="shared" si="6652"/>
        <v>-38.779000000000003</v>
      </c>
      <c r="P1958" s="18">
        <f t="shared" si="6652"/>
        <v>0</v>
      </c>
      <c r="Q1958" s="18">
        <f t="shared" si="6652"/>
        <v>0</v>
      </c>
      <c r="R1958" s="18">
        <f t="shared" si="6652"/>
        <v>0</v>
      </c>
      <c r="S1958" s="18">
        <f t="shared" si="6652"/>
        <v>0</v>
      </c>
      <c r="T1958" s="18">
        <f t="shared" si="6414"/>
        <v>210.721</v>
      </c>
      <c r="U1958" s="18">
        <f t="shared" si="6650"/>
        <v>249.5</v>
      </c>
      <c r="V1958" s="18">
        <f t="shared" si="6651"/>
        <v>249.5</v>
      </c>
      <c r="W1958" s="18">
        <f t="shared" ref="W1958:AT1958" si="6653">W1959+W1960</f>
        <v>0</v>
      </c>
      <c r="X1958" s="18">
        <f t="shared" si="6653"/>
        <v>0</v>
      </c>
      <c r="Y1958" s="18">
        <f t="shared" si="6653"/>
        <v>0</v>
      </c>
      <c r="Z1958" s="18">
        <f t="shared" si="6653"/>
        <v>0</v>
      </c>
      <c r="AA1958" s="18">
        <f t="shared" si="6653"/>
        <v>0</v>
      </c>
      <c r="AB1958" s="18">
        <f t="shared" si="6653"/>
        <v>0</v>
      </c>
      <c r="AC1958" s="18">
        <f t="shared" si="6653"/>
        <v>0</v>
      </c>
      <c r="AD1958" s="18">
        <f t="shared" si="6653"/>
        <v>0</v>
      </c>
      <c r="AE1958" s="18">
        <f t="shared" si="6653"/>
        <v>0</v>
      </c>
      <c r="AF1958" s="41">
        <f t="shared" si="6653"/>
        <v>210.81099999999998</v>
      </c>
      <c r="AG1958" s="41">
        <f t="shared" si="6653"/>
        <v>0</v>
      </c>
      <c r="AH1958" s="41">
        <f t="shared" si="6653"/>
        <v>0</v>
      </c>
      <c r="AI1958" s="41">
        <f t="shared" si="6653"/>
        <v>0</v>
      </c>
      <c r="AJ1958" s="41">
        <f t="shared" si="6653"/>
        <v>0</v>
      </c>
      <c r="AK1958" s="41">
        <f t="shared" si="6653"/>
        <v>0</v>
      </c>
      <c r="AL1958" s="41">
        <f t="shared" si="6653"/>
        <v>210.80831000000001</v>
      </c>
      <c r="AM1958" s="41">
        <f t="shared" si="6653"/>
        <v>0</v>
      </c>
      <c r="AN1958" s="41">
        <f t="shared" si="6653"/>
        <v>0</v>
      </c>
      <c r="AO1958" s="14">
        <f t="shared" si="6653"/>
        <v>143.80013</v>
      </c>
      <c r="AP1958" s="42">
        <f t="shared" si="6653"/>
        <v>249.59</v>
      </c>
      <c r="AQ1958" s="42">
        <f t="shared" si="6653"/>
        <v>-38.779000000000003</v>
      </c>
      <c r="AR1958" s="42">
        <f t="shared" si="6653"/>
        <v>0</v>
      </c>
      <c r="AS1958" s="42">
        <f t="shared" si="6653"/>
        <v>0</v>
      </c>
      <c r="AT1958" s="42">
        <f t="shared" si="6653"/>
        <v>0</v>
      </c>
      <c r="AU1958" s="42">
        <f t="shared" si="6416"/>
        <v>210.81100000000001</v>
      </c>
      <c r="AV1958" s="42">
        <f t="shared" si="6417"/>
        <v>-9.0000000000003411E-2</v>
      </c>
      <c r="AW1958" s="42">
        <f t="shared" si="6418"/>
        <v>210.721</v>
      </c>
      <c r="AX1958" s="42">
        <f t="shared" si="6419"/>
        <v>249.5</v>
      </c>
      <c r="AY1958" s="42">
        <f t="shared" si="6420"/>
        <v>249.5</v>
      </c>
      <c r="AZ1958" s="42">
        <f>AZ1959+AZ1960</f>
        <v>0</v>
      </c>
      <c r="BA1958" s="43">
        <f t="shared" si="6421"/>
        <v>99.998723975504134</v>
      </c>
      <c r="BB1958" s="20"/>
    </row>
    <row r="1959" spans="2:54" ht="31.2" x14ac:dyDescent="0.3">
      <c r="B1959" s="38" t="s">
        <v>582</v>
      </c>
      <c r="C1959" s="38" t="s">
        <v>94</v>
      </c>
      <c r="D1959" s="38" t="s">
        <v>339</v>
      </c>
      <c r="E1959" s="39" t="str">
        <f t="shared" si="6415"/>
        <v>0310</v>
      </c>
      <c r="F1959" s="38" t="s">
        <v>505</v>
      </c>
      <c r="G1959" s="38" t="s">
        <v>54</v>
      </c>
      <c r="H1959" s="40" t="s">
        <v>55</v>
      </c>
      <c r="I1959" s="18">
        <v>197.8</v>
      </c>
      <c r="J1959" s="18">
        <v>203.8</v>
      </c>
      <c r="K1959" s="18">
        <v>209.7</v>
      </c>
      <c r="L1959" s="18"/>
      <c r="M1959" s="18"/>
      <c r="N1959" s="18"/>
      <c r="O1959" s="18">
        <v>-38.779000000000003</v>
      </c>
      <c r="P1959" s="18">
        <v>0</v>
      </c>
      <c r="Q1959" s="18">
        <v>0</v>
      </c>
      <c r="R1959" s="18">
        <v>0</v>
      </c>
      <c r="S1959" s="18"/>
      <c r="T1959" s="18">
        <f t="shared" si="6414"/>
        <v>159.02100000000002</v>
      </c>
      <c r="U1959" s="18">
        <f t="shared" si="6650"/>
        <v>203.8</v>
      </c>
      <c r="V1959" s="18">
        <f t="shared" si="6651"/>
        <v>209.7</v>
      </c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41">
        <v>159.00299999999999</v>
      </c>
      <c r="AG1959" s="41"/>
      <c r="AH1959" s="41">
        <v>0</v>
      </c>
      <c r="AI1959" s="41">
        <v>0</v>
      </c>
      <c r="AJ1959" s="41">
        <v>0</v>
      </c>
      <c r="AK1959" s="41">
        <v>0</v>
      </c>
      <c r="AL1959" s="41">
        <v>159.00031000000001</v>
      </c>
      <c r="AM1959" s="41">
        <v>0</v>
      </c>
      <c r="AN1959" s="41">
        <v>0</v>
      </c>
      <c r="AO1959" s="42">
        <v>104.75713</v>
      </c>
      <c r="AP1959" s="42">
        <v>197.78200000000001</v>
      </c>
      <c r="AQ1959" s="42">
        <v>-38.779000000000003</v>
      </c>
      <c r="AR1959" s="42">
        <v>0</v>
      </c>
      <c r="AS1959" s="42">
        <v>0</v>
      </c>
      <c r="AT1959" s="42">
        <v>0</v>
      </c>
      <c r="AU1959" s="42">
        <f t="shared" si="6416"/>
        <v>159.00300000000001</v>
      </c>
      <c r="AV1959" s="42">
        <f t="shared" si="6417"/>
        <v>1.8000000000000682E-2</v>
      </c>
      <c r="AW1959" s="42">
        <f t="shared" si="6418"/>
        <v>159.02100000000002</v>
      </c>
      <c r="AX1959" s="42">
        <f t="shared" si="6419"/>
        <v>203.8</v>
      </c>
      <c r="AY1959" s="42">
        <f t="shared" si="6420"/>
        <v>209.7</v>
      </c>
      <c r="AZ1959" s="42"/>
      <c r="BA1959" s="43">
        <f t="shared" si="6421"/>
        <v>99.998308208021243</v>
      </c>
      <c r="BB1959" s="44"/>
    </row>
    <row r="1960" spans="2:54" x14ac:dyDescent="0.3">
      <c r="B1960" s="38" t="s">
        <v>582</v>
      </c>
      <c r="C1960" s="38" t="s">
        <v>94</v>
      </c>
      <c r="D1960" s="38" t="s">
        <v>339</v>
      </c>
      <c r="E1960" s="39" t="str">
        <f t="shared" si="6415"/>
        <v>0310</v>
      </c>
      <c r="F1960" s="38" t="s">
        <v>505</v>
      </c>
      <c r="G1960" s="38" t="s">
        <v>56</v>
      </c>
      <c r="H1960" s="40" t="s">
        <v>57</v>
      </c>
      <c r="I1960" s="18">
        <v>51.7</v>
      </c>
      <c r="J1960" s="18">
        <v>45.7</v>
      </c>
      <c r="K1960" s="18">
        <v>39.799999999999997</v>
      </c>
      <c r="L1960" s="18"/>
      <c r="M1960" s="18"/>
      <c r="N1960" s="18"/>
      <c r="O1960" s="18">
        <v>0</v>
      </c>
      <c r="P1960" s="18">
        <v>0</v>
      </c>
      <c r="Q1960" s="18">
        <v>0</v>
      </c>
      <c r="R1960" s="18">
        <v>0</v>
      </c>
      <c r="S1960" s="18"/>
      <c r="T1960" s="18">
        <f t="shared" ref="T1960:T1978" si="6654">I1960+L1960+S1960+R1960+Q1960+P1960+O1960</f>
        <v>51.7</v>
      </c>
      <c r="U1960" s="18">
        <f t="shared" si="6650"/>
        <v>45.7</v>
      </c>
      <c r="V1960" s="18">
        <f t="shared" si="6651"/>
        <v>39.799999999999997</v>
      </c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41">
        <v>51.808</v>
      </c>
      <c r="AG1960" s="41"/>
      <c r="AH1960" s="41">
        <v>0</v>
      </c>
      <c r="AI1960" s="41">
        <v>0</v>
      </c>
      <c r="AJ1960" s="41">
        <v>0</v>
      </c>
      <c r="AK1960" s="41">
        <v>0</v>
      </c>
      <c r="AL1960" s="41">
        <v>51.808</v>
      </c>
      <c r="AM1960" s="41">
        <v>0</v>
      </c>
      <c r="AN1960" s="41">
        <v>0</v>
      </c>
      <c r="AO1960" s="14">
        <v>39.042999999999999</v>
      </c>
      <c r="AP1960" s="42">
        <v>51.808</v>
      </c>
      <c r="AQ1960" s="42">
        <v>0</v>
      </c>
      <c r="AR1960" s="42">
        <v>0</v>
      </c>
      <c r="AS1960" s="42">
        <v>0</v>
      </c>
      <c r="AT1960" s="42">
        <v>0</v>
      </c>
      <c r="AU1960" s="42">
        <f t="shared" si="6416"/>
        <v>51.808</v>
      </c>
      <c r="AV1960" s="42">
        <f t="shared" si="6417"/>
        <v>-0.10799999999999699</v>
      </c>
      <c r="AW1960" s="42">
        <f t="shared" si="6418"/>
        <v>51.7</v>
      </c>
      <c r="AX1960" s="42">
        <f t="shared" si="6419"/>
        <v>45.7</v>
      </c>
      <c r="AY1960" s="42">
        <f t="shared" si="6420"/>
        <v>39.799999999999997</v>
      </c>
      <c r="AZ1960" s="42"/>
      <c r="BA1960" s="43">
        <f t="shared" si="6421"/>
        <v>100</v>
      </c>
      <c r="BB1960" s="44"/>
    </row>
    <row r="1961" spans="2:54" s="30" customFormat="1" ht="31.2" x14ac:dyDescent="0.3">
      <c r="B1961" s="31" t="s">
        <v>582</v>
      </c>
      <c r="C1961" s="31" t="s">
        <v>94</v>
      </c>
      <c r="D1961" s="31" t="s">
        <v>172</v>
      </c>
      <c r="E1961" s="29" t="str">
        <f t="shared" si="6415"/>
        <v>0314</v>
      </c>
      <c r="F1961" s="31"/>
      <c r="G1961" s="29"/>
      <c r="H1961" s="32" t="s">
        <v>173</v>
      </c>
      <c r="I1961" s="33">
        <f t="shared" ref="I1961:I1966" si="6655">I1962</f>
        <v>15.5</v>
      </c>
      <c r="J1961" s="33">
        <f t="shared" ref="J1961:J1966" si="6656">J1962</f>
        <v>15.5</v>
      </c>
      <c r="K1961" s="33">
        <f t="shared" ref="K1961:K1966" si="6657">K1962</f>
        <v>15.5</v>
      </c>
      <c r="L1961" s="33">
        <f t="shared" ref="L1961:L1966" si="6658">L1962</f>
        <v>0</v>
      </c>
      <c r="M1961" s="33">
        <f t="shared" ref="M1961:M1966" si="6659">M1962</f>
        <v>0</v>
      </c>
      <c r="N1961" s="33">
        <f t="shared" ref="N1961:N1966" si="6660">N1962</f>
        <v>0</v>
      </c>
      <c r="O1961" s="33">
        <f t="shared" ref="O1961:O1966" si="6661">O1962</f>
        <v>0</v>
      </c>
      <c r="P1961" s="33">
        <f t="shared" ref="P1961:P1966" si="6662">P1962</f>
        <v>0</v>
      </c>
      <c r="Q1961" s="33">
        <f t="shared" ref="Q1961:Q1966" si="6663">Q1962</f>
        <v>0</v>
      </c>
      <c r="R1961" s="33">
        <f t="shared" ref="R1961:R1966" si="6664">R1962</f>
        <v>0</v>
      </c>
      <c r="S1961" s="33">
        <f t="shared" ref="S1961:S1966" si="6665">S1962</f>
        <v>0</v>
      </c>
      <c r="T1961" s="33">
        <f t="shared" si="6654"/>
        <v>15.5</v>
      </c>
      <c r="U1961" s="33">
        <f t="shared" si="6650"/>
        <v>15.5</v>
      </c>
      <c r="V1961" s="33">
        <f t="shared" si="6651"/>
        <v>15.5</v>
      </c>
      <c r="W1961" s="33">
        <f t="shared" ref="W1961:W1966" si="6666">W1962</f>
        <v>0</v>
      </c>
      <c r="X1961" s="33">
        <f t="shared" ref="X1961:X1966" si="6667">X1962</f>
        <v>0</v>
      </c>
      <c r="Y1961" s="33">
        <f t="shared" ref="Y1961:Y1966" si="6668">Y1962</f>
        <v>0</v>
      </c>
      <c r="Z1961" s="33">
        <f t="shared" ref="Z1961:Z1966" si="6669">Z1962</f>
        <v>0</v>
      </c>
      <c r="AA1961" s="33">
        <f t="shared" ref="AA1961:AA1966" si="6670">AA1962</f>
        <v>0</v>
      </c>
      <c r="AB1961" s="33">
        <f t="shared" ref="AB1961:AB1966" si="6671">AB1962</f>
        <v>0</v>
      </c>
      <c r="AC1961" s="33">
        <f t="shared" ref="AC1961:AC1966" si="6672">AC1962</f>
        <v>0</v>
      </c>
      <c r="AD1961" s="33">
        <f t="shared" ref="AD1961:AD1966" si="6673">AD1962</f>
        <v>0</v>
      </c>
      <c r="AE1961" s="33">
        <f t="shared" ref="AE1961:AE1966" si="6674">AE1962</f>
        <v>0</v>
      </c>
      <c r="AF1961" s="34">
        <f t="shared" ref="AF1961:AF1966" si="6675">AF1962</f>
        <v>15.5</v>
      </c>
      <c r="AG1961" s="34">
        <f t="shared" ref="AG1961:AG1966" si="6676">AG1962</f>
        <v>0</v>
      </c>
      <c r="AH1961" s="34">
        <f t="shared" ref="AH1961:AH1964" si="6677">AH1962</f>
        <v>15.5</v>
      </c>
      <c r="AI1961" s="34">
        <f t="shared" ref="AI1961:AI1964" si="6678">AI1962</f>
        <v>0</v>
      </c>
      <c r="AJ1961" s="34">
        <f t="shared" ref="AJ1961:AJ1966" si="6679">AJ1962</f>
        <v>0</v>
      </c>
      <c r="AK1961" s="34">
        <f t="shared" ref="AK1961:AK1966" si="6680">AK1962</f>
        <v>0</v>
      </c>
      <c r="AL1961" s="34">
        <f t="shared" ref="AL1961:AL1966" si="6681">AL1962</f>
        <v>12.499890000000001</v>
      </c>
      <c r="AM1961" s="34">
        <f t="shared" ref="AM1961:AM1964" si="6682">AM1962</f>
        <v>12.499890000000001</v>
      </c>
      <c r="AN1961" s="34">
        <f t="shared" ref="AN1961:AN1966" si="6683">AN1962</f>
        <v>0</v>
      </c>
      <c r="AO1961" s="36">
        <f t="shared" ref="AO1961:AO1966" si="6684">AO1962</f>
        <v>12.499890000000001</v>
      </c>
      <c r="AP1961" s="36">
        <f t="shared" ref="AP1961:AP1966" si="6685">AP1962</f>
        <v>15.5</v>
      </c>
      <c r="AQ1961" s="36">
        <f t="shared" ref="AQ1961:AQ1966" si="6686">AQ1962</f>
        <v>0</v>
      </c>
      <c r="AR1961" s="36">
        <f t="shared" ref="AR1961:AR1966" si="6687">AR1962</f>
        <v>0</v>
      </c>
      <c r="AS1961" s="36">
        <f t="shared" ref="AS1961:AS1966" si="6688">AS1962</f>
        <v>0</v>
      </c>
      <c r="AT1961" s="36">
        <f t="shared" ref="AT1961:AT1966" si="6689">AT1962</f>
        <v>0</v>
      </c>
      <c r="AU1961" s="36">
        <f t="shared" si="6416"/>
        <v>15.5</v>
      </c>
      <c r="AV1961" s="36">
        <f t="shared" si="6417"/>
        <v>0</v>
      </c>
      <c r="AW1961" s="36">
        <f t="shared" si="6418"/>
        <v>15.5</v>
      </c>
      <c r="AX1961" s="36">
        <f t="shared" si="6419"/>
        <v>15.5</v>
      </c>
      <c r="AY1961" s="36">
        <f t="shared" si="6420"/>
        <v>15.5</v>
      </c>
      <c r="AZ1961" s="36">
        <f t="shared" ref="AZ1961:AZ1966" si="6690">AZ1962</f>
        <v>0</v>
      </c>
      <c r="BA1961" s="37">
        <f t="shared" si="6421"/>
        <v>80.644451612903239</v>
      </c>
      <c r="BB1961" s="20"/>
    </row>
    <row r="1962" spans="2:54" ht="31.2" x14ac:dyDescent="0.3">
      <c r="B1962" s="38" t="s">
        <v>582</v>
      </c>
      <c r="C1962" s="38" t="s">
        <v>94</v>
      </c>
      <c r="D1962" s="38" t="s">
        <v>172</v>
      </c>
      <c r="E1962" s="39" t="str">
        <f t="shared" ref="E1962:E2025" si="6691">CONCATENATE(C1962,D1962)</f>
        <v>0314</v>
      </c>
      <c r="F1962" s="38" t="s">
        <v>72</v>
      </c>
      <c r="G1962" s="39"/>
      <c r="H1962" s="40" t="s">
        <v>73</v>
      </c>
      <c r="I1962" s="18">
        <f t="shared" si="6655"/>
        <v>15.5</v>
      </c>
      <c r="J1962" s="18">
        <f t="shared" si="6656"/>
        <v>15.5</v>
      </c>
      <c r="K1962" s="18">
        <f t="shared" si="6657"/>
        <v>15.5</v>
      </c>
      <c r="L1962" s="18">
        <f t="shared" si="6658"/>
        <v>0</v>
      </c>
      <c r="M1962" s="18">
        <f t="shared" si="6659"/>
        <v>0</v>
      </c>
      <c r="N1962" s="18">
        <f t="shared" si="6660"/>
        <v>0</v>
      </c>
      <c r="O1962" s="18">
        <f t="shared" si="6661"/>
        <v>0</v>
      </c>
      <c r="P1962" s="18">
        <f t="shared" si="6662"/>
        <v>0</v>
      </c>
      <c r="Q1962" s="18">
        <f t="shared" si="6663"/>
        <v>0</v>
      </c>
      <c r="R1962" s="18">
        <f t="shared" si="6664"/>
        <v>0</v>
      </c>
      <c r="S1962" s="18">
        <f t="shared" si="6665"/>
        <v>0</v>
      </c>
      <c r="T1962" s="18">
        <f t="shared" si="6654"/>
        <v>15.5</v>
      </c>
      <c r="U1962" s="18">
        <f t="shared" si="6650"/>
        <v>15.5</v>
      </c>
      <c r="V1962" s="18">
        <f t="shared" si="6651"/>
        <v>15.5</v>
      </c>
      <c r="W1962" s="18">
        <f t="shared" si="6666"/>
        <v>0</v>
      </c>
      <c r="X1962" s="18">
        <f t="shared" si="6667"/>
        <v>0</v>
      </c>
      <c r="Y1962" s="18">
        <f t="shared" si="6668"/>
        <v>0</v>
      </c>
      <c r="Z1962" s="18">
        <f t="shared" si="6669"/>
        <v>0</v>
      </c>
      <c r="AA1962" s="18">
        <f t="shared" si="6670"/>
        <v>0</v>
      </c>
      <c r="AB1962" s="18">
        <f t="shared" si="6671"/>
        <v>0</v>
      </c>
      <c r="AC1962" s="18">
        <f t="shared" si="6672"/>
        <v>0</v>
      </c>
      <c r="AD1962" s="18">
        <f t="shared" si="6673"/>
        <v>0</v>
      </c>
      <c r="AE1962" s="18">
        <f t="shared" si="6674"/>
        <v>0</v>
      </c>
      <c r="AF1962" s="41">
        <f t="shared" si="6675"/>
        <v>15.5</v>
      </c>
      <c r="AG1962" s="41">
        <f t="shared" si="6676"/>
        <v>0</v>
      </c>
      <c r="AH1962" s="41">
        <f t="shared" si="6677"/>
        <v>15.5</v>
      </c>
      <c r="AI1962" s="41">
        <f t="shared" si="6678"/>
        <v>0</v>
      </c>
      <c r="AJ1962" s="41">
        <f t="shared" si="6679"/>
        <v>0</v>
      </c>
      <c r="AK1962" s="41">
        <f t="shared" si="6680"/>
        <v>0</v>
      </c>
      <c r="AL1962" s="41">
        <f t="shared" si="6681"/>
        <v>12.499890000000001</v>
      </c>
      <c r="AM1962" s="41">
        <f t="shared" si="6682"/>
        <v>12.499890000000001</v>
      </c>
      <c r="AN1962" s="41">
        <f t="shared" si="6683"/>
        <v>0</v>
      </c>
      <c r="AO1962" s="14">
        <f t="shared" si="6684"/>
        <v>12.499890000000001</v>
      </c>
      <c r="AP1962" s="42">
        <f t="shared" si="6685"/>
        <v>15.5</v>
      </c>
      <c r="AQ1962" s="42">
        <f t="shared" si="6686"/>
        <v>0</v>
      </c>
      <c r="AR1962" s="42">
        <f t="shared" si="6687"/>
        <v>0</v>
      </c>
      <c r="AS1962" s="42">
        <f t="shared" si="6688"/>
        <v>0</v>
      </c>
      <c r="AT1962" s="42">
        <f t="shared" si="6689"/>
        <v>0</v>
      </c>
      <c r="AU1962" s="42">
        <f t="shared" ref="AU1962:AU2025" si="6692">AP1962+AS1962+AT1962+AR1962+AQ1962</f>
        <v>15.5</v>
      </c>
      <c r="AV1962" s="42">
        <f t="shared" ref="AV1962:AV2025" si="6693">T1962-AU1962</f>
        <v>0</v>
      </c>
      <c r="AW1962" s="42">
        <f t="shared" ref="AW1962:AW2022" si="6694">T1962+W1962+X1962+Y1962+Z1962</f>
        <v>15.5</v>
      </c>
      <c r="AX1962" s="42">
        <f t="shared" ref="AX1962:AX2022" si="6695">U1962+AA1962+AB1962</f>
        <v>15.5</v>
      </c>
      <c r="AY1962" s="42">
        <f t="shared" ref="AY1962:AY2022" si="6696">V1962+AC1962+AE1962+AD1962</f>
        <v>15.5</v>
      </c>
      <c r="AZ1962" s="42">
        <f t="shared" si="6690"/>
        <v>0</v>
      </c>
      <c r="BA1962" s="43">
        <f t="shared" ref="BA1962:BA2025" si="6697">AL1962/AF1962*100</f>
        <v>80.644451612903239</v>
      </c>
      <c r="BB1962" s="20"/>
    </row>
    <row r="1963" spans="2:54" x14ac:dyDescent="0.3">
      <c r="B1963" s="38" t="s">
        <v>582</v>
      </c>
      <c r="C1963" s="38" t="s">
        <v>94</v>
      </c>
      <c r="D1963" s="38" t="s">
        <v>172</v>
      </c>
      <c r="E1963" s="39" t="str">
        <f t="shared" si="6691"/>
        <v>0314</v>
      </c>
      <c r="F1963" s="38" t="s">
        <v>74</v>
      </c>
      <c r="G1963" s="39"/>
      <c r="H1963" s="40" t="s">
        <v>75</v>
      </c>
      <c r="I1963" s="18">
        <f t="shared" si="6655"/>
        <v>15.5</v>
      </c>
      <c r="J1963" s="18">
        <f t="shared" si="6656"/>
        <v>15.5</v>
      </c>
      <c r="K1963" s="18">
        <f t="shared" si="6657"/>
        <v>15.5</v>
      </c>
      <c r="L1963" s="18">
        <f t="shared" si="6658"/>
        <v>0</v>
      </c>
      <c r="M1963" s="18">
        <f t="shared" si="6659"/>
        <v>0</v>
      </c>
      <c r="N1963" s="18">
        <f t="shared" si="6660"/>
        <v>0</v>
      </c>
      <c r="O1963" s="18">
        <f t="shared" si="6661"/>
        <v>0</v>
      </c>
      <c r="P1963" s="18">
        <f t="shared" si="6662"/>
        <v>0</v>
      </c>
      <c r="Q1963" s="18">
        <f t="shared" si="6663"/>
        <v>0</v>
      </c>
      <c r="R1963" s="18">
        <f t="shared" si="6664"/>
        <v>0</v>
      </c>
      <c r="S1963" s="18">
        <f t="shared" si="6665"/>
        <v>0</v>
      </c>
      <c r="T1963" s="18">
        <f t="shared" si="6654"/>
        <v>15.5</v>
      </c>
      <c r="U1963" s="18">
        <f t="shared" si="6650"/>
        <v>15.5</v>
      </c>
      <c r="V1963" s="18">
        <f t="shared" si="6651"/>
        <v>15.5</v>
      </c>
      <c r="W1963" s="18">
        <f t="shared" si="6666"/>
        <v>0</v>
      </c>
      <c r="X1963" s="18">
        <f t="shared" si="6667"/>
        <v>0</v>
      </c>
      <c r="Y1963" s="18">
        <f t="shared" si="6668"/>
        <v>0</v>
      </c>
      <c r="Z1963" s="18">
        <f t="shared" si="6669"/>
        <v>0</v>
      </c>
      <c r="AA1963" s="18">
        <f t="shared" si="6670"/>
        <v>0</v>
      </c>
      <c r="AB1963" s="18">
        <f t="shared" si="6671"/>
        <v>0</v>
      </c>
      <c r="AC1963" s="18">
        <f t="shared" si="6672"/>
        <v>0</v>
      </c>
      <c r="AD1963" s="18">
        <f t="shared" si="6673"/>
        <v>0</v>
      </c>
      <c r="AE1963" s="18">
        <f t="shared" si="6674"/>
        <v>0</v>
      </c>
      <c r="AF1963" s="41">
        <f t="shared" si="6675"/>
        <v>15.5</v>
      </c>
      <c r="AG1963" s="41">
        <f t="shared" si="6676"/>
        <v>0</v>
      </c>
      <c r="AH1963" s="41">
        <f t="shared" si="6677"/>
        <v>15.5</v>
      </c>
      <c r="AI1963" s="41">
        <f t="shared" si="6678"/>
        <v>0</v>
      </c>
      <c r="AJ1963" s="41">
        <f t="shared" si="6679"/>
        <v>0</v>
      </c>
      <c r="AK1963" s="41">
        <f t="shared" si="6680"/>
        <v>0</v>
      </c>
      <c r="AL1963" s="41">
        <f t="shared" si="6681"/>
        <v>12.499890000000001</v>
      </c>
      <c r="AM1963" s="41">
        <f t="shared" si="6682"/>
        <v>12.499890000000001</v>
      </c>
      <c r="AN1963" s="41">
        <f t="shared" si="6683"/>
        <v>0</v>
      </c>
      <c r="AO1963" s="42">
        <f t="shared" si="6684"/>
        <v>12.499890000000001</v>
      </c>
      <c r="AP1963" s="42">
        <f t="shared" si="6685"/>
        <v>15.5</v>
      </c>
      <c r="AQ1963" s="42">
        <f t="shared" si="6686"/>
        <v>0</v>
      </c>
      <c r="AR1963" s="42">
        <f t="shared" si="6687"/>
        <v>0</v>
      </c>
      <c r="AS1963" s="42">
        <f t="shared" si="6688"/>
        <v>0</v>
      </c>
      <c r="AT1963" s="42">
        <f t="shared" si="6689"/>
        <v>0</v>
      </c>
      <c r="AU1963" s="42">
        <f t="shared" si="6692"/>
        <v>15.5</v>
      </c>
      <c r="AV1963" s="42">
        <f t="shared" si="6693"/>
        <v>0</v>
      </c>
      <c r="AW1963" s="42">
        <f t="shared" si="6694"/>
        <v>15.5</v>
      </c>
      <c r="AX1963" s="42">
        <f t="shared" si="6695"/>
        <v>15.5</v>
      </c>
      <c r="AY1963" s="42">
        <f t="shared" si="6696"/>
        <v>15.5</v>
      </c>
      <c r="AZ1963" s="42">
        <f t="shared" si="6690"/>
        <v>0</v>
      </c>
      <c r="BA1963" s="43">
        <f t="shared" si="6697"/>
        <v>80.644451612903239</v>
      </c>
      <c r="BB1963" s="20"/>
    </row>
    <row r="1964" spans="2:54" ht="31.2" x14ac:dyDescent="0.3">
      <c r="B1964" s="38" t="s">
        <v>582</v>
      </c>
      <c r="C1964" s="38" t="s">
        <v>94</v>
      </c>
      <c r="D1964" s="38" t="s">
        <v>172</v>
      </c>
      <c r="E1964" s="39" t="str">
        <f t="shared" si="6691"/>
        <v>0314</v>
      </c>
      <c r="F1964" s="38" t="s">
        <v>174</v>
      </c>
      <c r="G1964" s="39"/>
      <c r="H1964" s="40" t="s">
        <v>175</v>
      </c>
      <c r="I1964" s="18">
        <f t="shared" si="6655"/>
        <v>15.5</v>
      </c>
      <c r="J1964" s="18">
        <f t="shared" si="6656"/>
        <v>15.5</v>
      </c>
      <c r="K1964" s="18">
        <f t="shared" si="6657"/>
        <v>15.5</v>
      </c>
      <c r="L1964" s="18">
        <f t="shared" si="6658"/>
        <v>0</v>
      </c>
      <c r="M1964" s="18">
        <f t="shared" si="6659"/>
        <v>0</v>
      </c>
      <c r="N1964" s="18">
        <f t="shared" si="6660"/>
        <v>0</v>
      </c>
      <c r="O1964" s="18">
        <f t="shared" si="6661"/>
        <v>0</v>
      </c>
      <c r="P1964" s="18">
        <f t="shared" si="6662"/>
        <v>0</v>
      </c>
      <c r="Q1964" s="18">
        <f t="shared" si="6663"/>
        <v>0</v>
      </c>
      <c r="R1964" s="18">
        <f t="shared" si="6664"/>
        <v>0</v>
      </c>
      <c r="S1964" s="18">
        <f t="shared" si="6665"/>
        <v>0</v>
      </c>
      <c r="T1964" s="18">
        <f t="shared" si="6654"/>
        <v>15.5</v>
      </c>
      <c r="U1964" s="18">
        <f t="shared" si="6650"/>
        <v>15.5</v>
      </c>
      <c r="V1964" s="18">
        <f t="shared" si="6651"/>
        <v>15.5</v>
      </c>
      <c r="W1964" s="18">
        <f t="shared" si="6666"/>
        <v>0</v>
      </c>
      <c r="X1964" s="18">
        <f t="shared" si="6667"/>
        <v>0</v>
      </c>
      <c r="Y1964" s="18">
        <f t="shared" si="6668"/>
        <v>0</v>
      </c>
      <c r="Z1964" s="18">
        <f t="shared" si="6669"/>
        <v>0</v>
      </c>
      <c r="AA1964" s="18">
        <f t="shared" si="6670"/>
        <v>0</v>
      </c>
      <c r="AB1964" s="18">
        <f t="shared" si="6671"/>
        <v>0</v>
      </c>
      <c r="AC1964" s="18">
        <f t="shared" si="6672"/>
        <v>0</v>
      </c>
      <c r="AD1964" s="18">
        <f t="shared" si="6673"/>
        <v>0</v>
      </c>
      <c r="AE1964" s="18">
        <f t="shared" si="6674"/>
        <v>0</v>
      </c>
      <c r="AF1964" s="41">
        <f t="shared" si="6675"/>
        <v>15.5</v>
      </c>
      <c r="AG1964" s="41">
        <f t="shared" si="6676"/>
        <v>0</v>
      </c>
      <c r="AH1964" s="41">
        <f t="shared" si="6677"/>
        <v>15.5</v>
      </c>
      <c r="AI1964" s="41">
        <f t="shared" si="6678"/>
        <v>0</v>
      </c>
      <c r="AJ1964" s="41">
        <f t="shared" si="6679"/>
        <v>0</v>
      </c>
      <c r="AK1964" s="41">
        <f t="shared" si="6680"/>
        <v>0</v>
      </c>
      <c r="AL1964" s="41">
        <f t="shared" si="6681"/>
        <v>12.499890000000001</v>
      </c>
      <c r="AM1964" s="41">
        <f t="shared" si="6682"/>
        <v>12.499890000000001</v>
      </c>
      <c r="AN1964" s="41">
        <f t="shared" si="6683"/>
        <v>0</v>
      </c>
      <c r="AO1964" s="14">
        <f t="shared" si="6684"/>
        <v>12.499890000000001</v>
      </c>
      <c r="AP1964" s="42">
        <f t="shared" si="6685"/>
        <v>15.5</v>
      </c>
      <c r="AQ1964" s="42">
        <f t="shared" si="6686"/>
        <v>0</v>
      </c>
      <c r="AR1964" s="42">
        <f t="shared" si="6687"/>
        <v>0</v>
      </c>
      <c r="AS1964" s="42">
        <f t="shared" si="6688"/>
        <v>0</v>
      </c>
      <c r="AT1964" s="42">
        <f t="shared" si="6689"/>
        <v>0</v>
      </c>
      <c r="AU1964" s="42">
        <f t="shared" si="6692"/>
        <v>15.5</v>
      </c>
      <c r="AV1964" s="42">
        <f t="shared" si="6693"/>
        <v>0</v>
      </c>
      <c r="AW1964" s="42">
        <f t="shared" si="6694"/>
        <v>15.5</v>
      </c>
      <c r="AX1964" s="42">
        <f t="shared" si="6695"/>
        <v>15.5</v>
      </c>
      <c r="AY1964" s="42">
        <f t="shared" si="6696"/>
        <v>15.5</v>
      </c>
      <c r="AZ1964" s="42">
        <f t="shared" si="6690"/>
        <v>0</v>
      </c>
      <c r="BA1964" s="43">
        <f t="shared" si="6697"/>
        <v>80.644451612903239</v>
      </c>
      <c r="BB1964" s="20"/>
    </row>
    <row r="1965" spans="2:54" ht="31.2" x14ac:dyDescent="0.3">
      <c r="B1965" s="38" t="s">
        <v>582</v>
      </c>
      <c r="C1965" s="38" t="s">
        <v>94</v>
      </c>
      <c r="D1965" s="38" t="s">
        <v>172</v>
      </c>
      <c r="E1965" s="39" t="str">
        <f t="shared" si="6691"/>
        <v>0314</v>
      </c>
      <c r="F1965" s="38" t="s">
        <v>174</v>
      </c>
      <c r="G1965" s="38" t="s">
        <v>54</v>
      </c>
      <c r="H1965" s="40" t="s">
        <v>55</v>
      </c>
      <c r="I1965" s="18">
        <v>15.5</v>
      </c>
      <c r="J1965" s="18">
        <v>15.5</v>
      </c>
      <c r="K1965" s="18">
        <v>15.5</v>
      </c>
      <c r="L1965" s="18"/>
      <c r="M1965" s="18"/>
      <c r="N1965" s="18"/>
      <c r="O1965" s="18">
        <v>0</v>
      </c>
      <c r="P1965" s="18">
        <v>0</v>
      </c>
      <c r="Q1965" s="18">
        <v>0</v>
      </c>
      <c r="R1965" s="18">
        <v>0</v>
      </c>
      <c r="S1965" s="18"/>
      <c r="T1965" s="18">
        <f t="shared" si="6654"/>
        <v>15.5</v>
      </c>
      <c r="U1965" s="18">
        <f t="shared" si="6650"/>
        <v>15.5</v>
      </c>
      <c r="V1965" s="18">
        <f t="shared" si="6651"/>
        <v>15.5</v>
      </c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41">
        <v>15.5</v>
      </c>
      <c r="AG1965" s="41"/>
      <c r="AH1965" s="41">
        <f>AF1965</f>
        <v>15.5</v>
      </c>
      <c r="AI1965" s="41">
        <f>AG1965</f>
        <v>0</v>
      </c>
      <c r="AJ1965" s="41">
        <v>0</v>
      </c>
      <c r="AK1965" s="41">
        <v>0</v>
      </c>
      <c r="AL1965" s="41">
        <v>12.499890000000001</v>
      </c>
      <c r="AM1965" s="41">
        <f>AL1965</f>
        <v>12.499890000000001</v>
      </c>
      <c r="AN1965" s="41">
        <v>0</v>
      </c>
      <c r="AO1965" s="42">
        <v>12.499890000000001</v>
      </c>
      <c r="AP1965" s="42">
        <v>15.5</v>
      </c>
      <c r="AQ1965" s="42">
        <v>0</v>
      </c>
      <c r="AR1965" s="42">
        <v>0</v>
      </c>
      <c r="AS1965" s="42">
        <v>0</v>
      </c>
      <c r="AT1965" s="42">
        <v>0</v>
      </c>
      <c r="AU1965" s="42">
        <f t="shared" si="6692"/>
        <v>15.5</v>
      </c>
      <c r="AV1965" s="42">
        <f t="shared" si="6693"/>
        <v>0</v>
      </c>
      <c r="AW1965" s="42">
        <f t="shared" si="6694"/>
        <v>15.5</v>
      </c>
      <c r="AX1965" s="42">
        <f t="shared" si="6695"/>
        <v>15.5</v>
      </c>
      <c r="AY1965" s="42">
        <f t="shared" si="6696"/>
        <v>15.5</v>
      </c>
      <c r="AZ1965" s="42"/>
      <c r="BA1965" s="43">
        <f t="shared" si="6697"/>
        <v>80.644451612903239</v>
      </c>
      <c r="BB1965" s="44"/>
    </row>
    <row r="1966" spans="2:54" s="21" customFormat="1" ht="15.75" customHeight="1" x14ac:dyDescent="0.3">
      <c r="B1966" s="22" t="s">
        <v>582</v>
      </c>
      <c r="C1966" s="22" t="s">
        <v>84</v>
      </c>
      <c r="D1966" s="22"/>
      <c r="E1966" s="23" t="str">
        <f t="shared" si="6691"/>
        <v>04</v>
      </c>
      <c r="F1966" s="22"/>
      <c r="G1966" s="22"/>
      <c r="H1966" s="24" t="s">
        <v>85</v>
      </c>
      <c r="I1966" s="25">
        <f t="shared" si="6655"/>
        <v>1806.8</v>
      </c>
      <c r="J1966" s="25">
        <f t="shared" si="6656"/>
        <v>1806.8</v>
      </c>
      <c r="K1966" s="25">
        <f t="shared" si="6657"/>
        <v>1806.8</v>
      </c>
      <c r="L1966" s="25">
        <f t="shared" si="6658"/>
        <v>0</v>
      </c>
      <c r="M1966" s="25">
        <f t="shared" si="6659"/>
        <v>0</v>
      </c>
      <c r="N1966" s="25">
        <f t="shared" si="6660"/>
        <v>0</v>
      </c>
      <c r="O1966" s="25">
        <f t="shared" si="6661"/>
        <v>0</v>
      </c>
      <c r="P1966" s="25">
        <f t="shared" si="6662"/>
        <v>0</v>
      </c>
      <c r="Q1966" s="25">
        <f t="shared" si="6663"/>
        <v>-323.16500000000002</v>
      </c>
      <c r="R1966" s="25">
        <f t="shared" si="6664"/>
        <v>0</v>
      </c>
      <c r="S1966" s="25">
        <f t="shared" si="6665"/>
        <v>0</v>
      </c>
      <c r="T1966" s="25">
        <f t="shared" si="6654"/>
        <v>1483.635</v>
      </c>
      <c r="U1966" s="25">
        <f t="shared" si="6650"/>
        <v>1806.8</v>
      </c>
      <c r="V1966" s="25">
        <f t="shared" si="6651"/>
        <v>1806.8</v>
      </c>
      <c r="W1966" s="25">
        <f t="shared" si="6666"/>
        <v>0</v>
      </c>
      <c r="X1966" s="25">
        <f t="shared" si="6667"/>
        <v>0</v>
      </c>
      <c r="Y1966" s="25">
        <f t="shared" si="6668"/>
        <v>0</v>
      </c>
      <c r="Z1966" s="25">
        <f t="shared" si="6669"/>
        <v>0</v>
      </c>
      <c r="AA1966" s="25">
        <f t="shared" si="6670"/>
        <v>0</v>
      </c>
      <c r="AB1966" s="25">
        <f t="shared" si="6671"/>
        <v>0</v>
      </c>
      <c r="AC1966" s="25">
        <f t="shared" si="6672"/>
        <v>0</v>
      </c>
      <c r="AD1966" s="25">
        <f t="shared" si="6673"/>
        <v>0</v>
      </c>
      <c r="AE1966" s="25">
        <f t="shared" si="6674"/>
        <v>0</v>
      </c>
      <c r="AF1966" s="26">
        <f t="shared" si="6675"/>
        <v>283.63499999999999</v>
      </c>
      <c r="AG1966" s="26">
        <f t="shared" si="6676"/>
        <v>0</v>
      </c>
      <c r="AH1966" s="26">
        <f>AH1967</f>
        <v>0</v>
      </c>
      <c r="AI1966" s="26">
        <f>AI1967</f>
        <v>0</v>
      </c>
      <c r="AJ1966" s="26">
        <f t="shared" si="6679"/>
        <v>0</v>
      </c>
      <c r="AK1966" s="26">
        <f t="shared" si="6680"/>
        <v>0</v>
      </c>
      <c r="AL1966" s="26">
        <f t="shared" si="6681"/>
        <v>283.63412</v>
      </c>
      <c r="AM1966" s="26">
        <f>AM1967</f>
        <v>0</v>
      </c>
      <c r="AN1966" s="26">
        <f t="shared" si="6683"/>
        <v>0</v>
      </c>
      <c r="AO1966" s="45">
        <f t="shared" si="6684"/>
        <v>0</v>
      </c>
      <c r="AP1966" s="27">
        <f t="shared" si="6685"/>
        <v>283.63499999999999</v>
      </c>
      <c r="AQ1966" s="27">
        <f t="shared" si="6686"/>
        <v>0</v>
      </c>
      <c r="AR1966" s="27">
        <f t="shared" si="6687"/>
        <v>0</v>
      </c>
      <c r="AS1966" s="27">
        <f t="shared" si="6688"/>
        <v>0</v>
      </c>
      <c r="AT1966" s="27">
        <f t="shared" si="6689"/>
        <v>0</v>
      </c>
      <c r="AU1966" s="27">
        <f t="shared" si="6692"/>
        <v>283.63499999999999</v>
      </c>
      <c r="AV1966" s="27">
        <f t="shared" si="6693"/>
        <v>1200</v>
      </c>
      <c r="AW1966" s="27">
        <f t="shared" si="6694"/>
        <v>1483.635</v>
      </c>
      <c r="AX1966" s="27">
        <f t="shared" si="6695"/>
        <v>1806.8</v>
      </c>
      <c r="AY1966" s="27">
        <f t="shared" si="6696"/>
        <v>1806.8</v>
      </c>
      <c r="AZ1966" s="27">
        <f t="shared" si="6690"/>
        <v>0</v>
      </c>
      <c r="BA1966" s="28">
        <f t="shared" si="6697"/>
        <v>99.999689742098113</v>
      </c>
      <c r="BB1966" s="20"/>
    </row>
    <row r="1967" spans="2:54" s="30" customFormat="1" x14ac:dyDescent="0.3">
      <c r="B1967" s="31" t="s">
        <v>582</v>
      </c>
      <c r="C1967" s="31" t="s">
        <v>84</v>
      </c>
      <c r="D1967" s="31" t="s">
        <v>86</v>
      </c>
      <c r="E1967" s="29" t="str">
        <f t="shared" si="6691"/>
        <v>0409</v>
      </c>
      <c r="F1967" s="31"/>
      <c r="G1967" s="31"/>
      <c r="H1967" s="32" t="s">
        <v>87</v>
      </c>
      <c r="I1967" s="33">
        <f t="shared" ref="I1967:S1967" si="6698">I1968+I1973</f>
        <v>1806.8</v>
      </c>
      <c r="J1967" s="33">
        <f t="shared" si="6698"/>
        <v>1806.8</v>
      </c>
      <c r="K1967" s="33">
        <f t="shared" si="6698"/>
        <v>1806.8</v>
      </c>
      <c r="L1967" s="33">
        <f t="shared" si="6698"/>
        <v>0</v>
      </c>
      <c r="M1967" s="33">
        <f t="shared" si="6698"/>
        <v>0</v>
      </c>
      <c r="N1967" s="33">
        <f t="shared" si="6698"/>
        <v>0</v>
      </c>
      <c r="O1967" s="33">
        <f t="shared" si="6698"/>
        <v>0</v>
      </c>
      <c r="P1967" s="33">
        <f t="shared" si="6698"/>
        <v>0</v>
      </c>
      <c r="Q1967" s="33">
        <f t="shared" si="6698"/>
        <v>-323.16500000000002</v>
      </c>
      <c r="R1967" s="33">
        <f t="shared" si="6698"/>
        <v>0</v>
      </c>
      <c r="S1967" s="33">
        <f t="shared" si="6698"/>
        <v>0</v>
      </c>
      <c r="T1967" s="33">
        <f t="shared" si="6654"/>
        <v>1483.635</v>
      </c>
      <c r="U1967" s="33">
        <f t="shared" si="6650"/>
        <v>1806.8</v>
      </c>
      <c r="V1967" s="33">
        <f t="shared" si="6651"/>
        <v>1806.8</v>
      </c>
      <c r="W1967" s="33">
        <f t="shared" ref="W1967:AT1967" si="6699">W1968+W1973</f>
        <v>0</v>
      </c>
      <c r="X1967" s="33">
        <f t="shared" si="6699"/>
        <v>0</v>
      </c>
      <c r="Y1967" s="33">
        <f t="shared" si="6699"/>
        <v>0</v>
      </c>
      <c r="Z1967" s="33">
        <f t="shared" si="6699"/>
        <v>0</v>
      </c>
      <c r="AA1967" s="33">
        <f t="shared" si="6699"/>
        <v>0</v>
      </c>
      <c r="AB1967" s="33">
        <f t="shared" si="6699"/>
        <v>0</v>
      </c>
      <c r="AC1967" s="33">
        <f t="shared" si="6699"/>
        <v>0</v>
      </c>
      <c r="AD1967" s="33">
        <f t="shared" si="6699"/>
        <v>0</v>
      </c>
      <c r="AE1967" s="33">
        <f t="shared" si="6699"/>
        <v>0</v>
      </c>
      <c r="AF1967" s="34">
        <f t="shared" si="6699"/>
        <v>283.63499999999999</v>
      </c>
      <c r="AG1967" s="34">
        <f t="shared" si="6699"/>
        <v>0</v>
      </c>
      <c r="AH1967" s="34">
        <f t="shared" si="6699"/>
        <v>0</v>
      </c>
      <c r="AI1967" s="34">
        <f t="shared" si="6699"/>
        <v>0</v>
      </c>
      <c r="AJ1967" s="34">
        <f t="shared" si="6699"/>
        <v>0</v>
      </c>
      <c r="AK1967" s="34">
        <f t="shared" si="6699"/>
        <v>0</v>
      </c>
      <c r="AL1967" s="34">
        <f t="shared" si="6699"/>
        <v>283.63412</v>
      </c>
      <c r="AM1967" s="34">
        <f t="shared" si="6699"/>
        <v>0</v>
      </c>
      <c r="AN1967" s="34">
        <f t="shared" si="6699"/>
        <v>0</v>
      </c>
      <c r="AO1967" s="36">
        <f t="shared" si="6699"/>
        <v>0</v>
      </c>
      <c r="AP1967" s="36">
        <f t="shared" si="6699"/>
        <v>283.63499999999999</v>
      </c>
      <c r="AQ1967" s="36">
        <f t="shared" si="6699"/>
        <v>0</v>
      </c>
      <c r="AR1967" s="36">
        <f t="shared" si="6699"/>
        <v>0</v>
      </c>
      <c r="AS1967" s="36">
        <f t="shared" si="6699"/>
        <v>0</v>
      </c>
      <c r="AT1967" s="36">
        <f t="shared" si="6699"/>
        <v>0</v>
      </c>
      <c r="AU1967" s="36">
        <f t="shared" si="6692"/>
        <v>283.63499999999999</v>
      </c>
      <c r="AV1967" s="36">
        <f t="shared" si="6693"/>
        <v>1200</v>
      </c>
      <c r="AW1967" s="36">
        <f t="shared" si="6694"/>
        <v>1483.635</v>
      </c>
      <c r="AX1967" s="36">
        <f t="shared" si="6695"/>
        <v>1806.8</v>
      </c>
      <c r="AY1967" s="36">
        <f t="shared" si="6696"/>
        <v>1806.8</v>
      </c>
      <c r="AZ1967" s="36">
        <f>AZ1968+AZ1973</f>
        <v>0</v>
      </c>
      <c r="BA1967" s="37">
        <f t="shared" si="6697"/>
        <v>99.999689742098113</v>
      </c>
      <c r="BB1967" s="20"/>
    </row>
    <row r="1968" spans="2:54" ht="31.2" x14ac:dyDescent="0.3">
      <c r="B1968" s="38" t="s">
        <v>582</v>
      </c>
      <c r="C1968" s="38" t="s">
        <v>84</v>
      </c>
      <c r="D1968" s="38" t="s">
        <v>86</v>
      </c>
      <c r="E1968" s="39" t="str">
        <f t="shared" si="6691"/>
        <v>0409</v>
      </c>
      <c r="F1968" s="38" t="s">
        <v>96</v>
      </c>
      <c r="G1968" s="39"/>
      <c r="H1968" s="40" t="s">
        <v>97</v>
      </c>
      <c r="I1968" s="18">
        <f t="shared" ref="I1968:I1976" si="6700">I1969</f>
        <v>606.79999999999995</v>
      </c>
      <c r="J1968" s="18">
        <f t="shared" ref="J1968:J1976" si="6701">J1969</f>
        <v>606.79999999999995</v>
      </c>
      <c r="K1968" s="18">
        <f t="shared" ref="K1968:K1976" si="6702">K1969</f>
        <v>606.79999999999995</v>
      </c>
      <c r="L1968" s="18">
        <f t="shared" ref="L1968:L1976" si="6703">L1969</f>
        <v>0</v>
      </c>
      <c r="M1968" s="18">
        <f t="shared" ref="M1968:M1976" si="6704">M1969</f>
        <v>0</v>
      </c>
      <c r="N1968" s="18">
        <f t="shared" ref="N1968:N1976" si="6705">N1969</f>
        <v>0</v>
      </c>
      <c r="O1968" s="18">
        <f t="shared" ref="O1968:O1976" si="6706">O1969</f>
        <v>0</v>
      </c>
      <c r="P1968" s="18">
        <f t="shared" ref="P1968:P1976" si="6707">P1969</f>
        <v>0</v>
      </c>
      <c r="Q1968" s="18">
        <f t="shared" ref="Q1968:Q1976" si="6708">Q1969</f>
        <v>-323.16500000000002</v>
      </c>
      <c r="R1968" s="18">
        <f t="shared" ref="R1968:R1976" si="6709">R1969</f>
        <v>0</v>
      </c>
      <c r="S1968" s="18">
        <f t="shared" ref="S1968:S1976" si="6710">S1969</f>
        <v>0</v>
      </c>
      <c r="T1968" s="18">
        <f t="shared" si="6654"/>
        <v>283.63499999999993</v>
      </c>
      <c r="U1968" s="18">
        <f t="shared" si="6650"/>
        <v>606.79999999999995</v>
      </c>
      <c r="V1968" s="18">
        <f t="shared" si="6651"/>
        <v>606.79999999999995</v>
      </c>
      <c r="W1968" s="18">
        <f t="shared" ref="W1968:W1976" si="6711">W1969</f>
        <v>0</v>
      </c>
      <c r="X1968" s="18">
        <f t="shared" ref="X1968:X1976" si="6712">X1969</f>
        <v>0</v>
      </c>
      <c r="Y1968" s="18">
        <f t="shared" ref="Y1968:Y1976" si="6713">Y1969</f>
        <v>0</v>
      </c>
      <c r="Z1968" s="18">
        <f t="shared" ref="Z1968:Z1976" si="6714">Z1969</f>
        <v>0</v>
      </c>
      <c r="AA1968" s="18">
        <f t="shared" ref="AA1968:AA1976" si="6715">AA1969</f>
        <v>0</v>
      </c>
      <c r="AB1968" s="18">
        <f t="shared" ref="AB1968:AB1976" si="6716">AB1969</f>
        <v>0</v>
      </c>
      <c r="AC1968" s="18">
        <f t="shared" ref="AC1968:AC1976" si="6717">AC1969</f>
        <v>0</v>
      </c>
      <c r="AD1968" s="18">
        <f t="shared" ref="AD1968:AD1976" si="6718">AD1969</f>
        <v>0</v>
      </c>
      <c r="AE1968" s="18">
        <f t="shared" ref="AE1968:AE1976" si="6719">AE1969</f>
        <v>0</v>
      </c>
      <c r="AF1968" s="41">
        <f t="shared" ref="AF1968:AF1976" si="6720">AF1969</f>
        <v>283.63499999999999</v>
      </c>
      <c r="AG1968" s="41">
        <f t="shared" ref="AG1968:AG1976" si="6721">AG1969</f>
        <v>0</v>
      </c>
      <c r="AH1968" s="41">
        <f t="shared" ref="AH1968:AH1976" si="6722">AH1969</f>
        <v>0</v>
      </c>
      <c r="AI1968" s="41">
        <f t="shared" ref="AI1968:AI1976" si="6723">AI1969</f>
        <v>0</v>
      </c>
      <c r="AJ1968" s="41">
        <f t="shared" ref="AJ1968:AJ1976" si="6724">AJ1969</f>
        <v>0</v>
      </c>
      <c r="AK1968" s="41">
        <f t="shared" ref="AK1968:AK1976" si="6725">AK1969</f>
        <v>0</v>
      </c>
      <c r="AL1968" s="41">
        <f t="shared" ref="AL1968:AL1976" si="6726">AL1969</f>
        <v>283.63412</v>
      </c>
      <c r="AM1968" s="41">
        <f t="shared" ref="AM1968:AM1976" si="6727">AM1969</f>
        <v>0</v>
      </c>
      <c r="AN1968" s="41">
        <f t="shared" ref="AN1968:AN1976" si="6728">AN1969</f>
        <v>0</v>
      </c>
      <c r="AO1968" s="14">
        <f t="shared" ref="AO1968:AO1976" si="6729">AO1969</f>
        <v>0</v>
      </c>
      <c r="AP1968" s="42">
        <f t="shared" ref="AP1968:AP1976" si="6730">AP1969</f>
        <v>283.63499999999999</v>
      </c>
      <c r="AQ1968" s="42">
        <f t="shared" ref="AQ1968:AQ1976" si="6731">AQ1969</f>
        <v>0</v>
      </c>
      <c r="AR1968" s="42">
        <f t="shared" ref="AR1968:AR1976" si="6732">AR1969</f>
        <v>0</v>
      </c>
      <c r="AS1968" s="42">
        <f t="shared" ref="AS1968:AS1976" si="6733">AS1969</f>
        <v>0</v>
      </c>
      <c r="AT1968" s="42">
        <f t="shared" ref="AT1968:AT1976" si="6734">AT1969</f>
        <v>0</v>
      </c>
      <c r="AU1968" s="42">
        <f t="shared" si="6692"/>
        <v>283.63499999999999</v>
      </c>
      <c r="AV1968" s="42">
        <f t="shared" si="6693"/>
        <v>0</v>
      </c>
      <c r="AW1968" s="42">
        <f t="shared" si="6694"/>
        <v>283.63499999999993</v>
      </c>
      <c r="AX1968" s="42">
        <f t="shared" si="6695"/>
        <v>606.79999999999995</v>
      </c>
      <c r="AY1968" s="42">
        <f t="shared" si="6696"/>
        <v>606.79999999999995</v>
      </c>
      <c r="AZ1968" s="42">
        <f t="shared" ref="AZ1968:AZ1976" si="6735">AZ1969</f>
        <v>0</v>
      </c>
      <c r="BA1968" s="43">
        <f t="shared" si="6697"/>
        <v>99.999689742098113</v>
      </c>
      <c r="BB1968" s="20"/>
    </row>
    <row r="1969" spans="2:54" x14ac:dyDescent="0.3">
      <c r="B1969" s="38" t="s">
        <v>582</v>
      </c>
      <c r="C1969" s="38" t="s">
        <v>84</v>
      </c>
      <c r="D1969" s="38" t="s">
        <v>86</v>
      </c>
      <c r="E1969" s="39" t="str">
        <f t="shared" si="6691"/>
        <v>0409</v>
      </c>
      <c r="F1969" s="38" t="s">
        <v>98</v>
      </c>
      <c r="G1969" s="39"/>
      <c r="H1969" s="40" t="s">
        <v>49</v>
      </c>
      <c r="I1969" s="18">
        <f t="shared" si="6700"/>
        <v>606.79999999999995</v>
      </c>
      <c r="J1969" s="18">
        <f t="shared" si="6701"/>
        <v>606.79999999999995</v>
      </c>
      <c r="K1969" s="18">
        <f t="shared" si="6702"/>
        <v>606.79999999999995</v>
      </c>
      <c r="L1969" s="18">
        <f t="shared" si="6703"/>
        <v>0</v>
      </c>
      <c r="M1969" s="18">
        <f t="shared" si="6704"/>
        <v>0</v>
      </c>
      <c r="N1969" s="18">
        <f t="shared" si="6705"/>
        <v>0</v>
      </c>
      <c r="O1969" s="18">
        <f t="shared" si="6706"/>
        <v>0</v>
      </c>
      <c r="P1969" s="18">
        <f t="shared" si="6707"/>
        <v>0</v>
      </c>
      <c r="Q1969" s="18">
        <f t="shared" si="6708"/>
        <v>-323.16500000000002</v>
      </c>
      <c r="R1969" s="18">
        <f t="shared" si="6709"/>
        <v>0</v>
      </c>
      <c r="S1969" s="18">
        <f t="shared" si="6710"/>
        <v>0</v>
      </c>
      <c r="T1969" s="18">
        <f t="shared" si="6654"/>
        <v>283.63499999999993</v>
      </c>
      <c r="U1969" s="18">
        <f t="shared" si="6650"/>
        <v>606.79999999999995</v>
      </c>
      <c r="V1969" s="18">
        <f t="shared" si="6651"/>
        <v>606.79999999999995</v>
      </c>
      <c r="W1969" s="18">
        <f t="shared" si="6711"/>
        <v>0</v>
      </c>
      <c r="X1969" s="18">
        <f t="shared" si="6712"/>
        <v>0</v>
      </c>
      <c r="Y1969" s="18">
        <f t="shared" si="6713"/>
        <v>0</v>
      </c>
      <c r="Z1969" s="18">
        <f t="shared" si="6714"/>
        <v>0</v>
      </c>
      <c r="AA1969" s="18">
        <f t="shared" si="6715"/>
        <v>0</v>
      </c>
      <c r="AB1969" s="18">
        <f t="shared" si="6716"/>
        <v>0</v>
      </c>
      <c r="AC1969" s="18">
        <f t="shared" si="6717"/>
        <v>0</v>
      </c>
      <c r="AD1969" s="18">
        <f t="shared" si="6718"/>
        <v>0</v>
      </c>
      <c r="AE1969" s="18">
        <f t="shared" si="6719"/>
        <v>0</v>
      </c>
      <c r="AF1969" s="41">
        <f t="shared" si="6720"/>
        <v>283.63499999999999</v>
      </c>
      <c r="AG1969" s="41">
        <f t="shared" si="6721"/>
        <v>0</v>
      </c>
      <c r="AH1969" s="41">
        <f t="shared" si="6722"/>
        <v>0</v>
      </c>
      <c r="AI1969" s="41">
        <f t="shared" si="6723"/>
        <v>0</v>
      </c>
      <c r="AJ1969" s="41">
        <f t="shared" si="6724"/>
        <v>0</v>
      </c>
      <c r="AK1969" s="41">
        <f t="shared" si="6725"/>
        <v>0</v>
      </c>
      <c r="AL1969" s="41">
        <f t="shared" si="6726"/>
        <v>283.63412</v>
      </c>
      <c r="AM1969" s="41">
        <f t="shared" si="6727"/>
        <v>0</v>
      </c>
      <c r="AN1969" s="41">
        <f t="shared" si="6728"/>
        <v>0</v>
      </c>
      <c r="AO1969" s="42">
        <f t="shared" si="6729"/>
        <v>0</v>
      </c>
      <c r="AP1969" s="42">
        <f t="shared" si="6730"/>
        <v>283.63499999999999</v>
      </c>
      <c r="AQ1969" s="42">
        <f t="shared" si="6731"/>
        <v>0</v>
      </c>
      <c r="AR1969" s="42">
        <f t="shared" si="6732"/>
        <v>0</v>
      </c>
      <c r="AS1969" s="42">
        <f t="shared" si="6733"/>
        <v>0</v>
      </c>
      <c r="AT1969" s="42">
        <f t="shared" si="6734"/>
        <v>0</v>
      </c>
      <c r="AU1969" s="42">
        <f t="shared" si="6692"/>
        <v>283.63499999999999</v>
      </c>
      <c r="AV1969" s="42">
        <f t="shared" si="6693"/>
        <v>0</v>
      </c>
      <c r="AW1969" s="42">
        <f t="shared" si="6694"/>
        <v>283.63499999999993</v>
      </c>
      <c r="AX1969" s="42">
        <f t="shared" si="6695"/>
        <v>606.79999999999995</v>
      </c>
      <c r="AY1969" s="42">
        <f t="shared" si="6696"/>
        <v>606.79999999999995</v>
      </c>
      <c r="AZ1969" s="42">
        <f t="shared" si="6735"/>
        <v>0</v>
      </c>
      <c r="BA1969" s="43">
        <f t="shared" si="6697"/>
        <v>99.999689742098113</v>
      </c>
      <c r="BB1969" s="20"/>
    </row>
    <row r="1970" spans="2:54" ht="31.2" x14ac:dyDescent="0.3">
      <c r="B1970" s="38" t="s">
        <v>582</v>
      </c>
      <c r="C1970" s="38" t="s">
        <v>84</v>
      </c>
      <c r="D1970" s="38" t="s">
        <v>86</v>
      </c>
      <c r="E1970" s="39" t="str">
        <f t="shared" si="6691"/>
        <v>0409</v>
      </c>
      <c r="F1970" s="38" t="s">
        <v>509</v>
      </c>
      <c r="G1970" s="39"/>
      <c r="H1970" s="40" t="s">
        <v>510</v>
      </c>
      <c r="I1970" s="18">
        <f t="shared" si="6700"/>
        <v>606.79999999999995</v>
      </c>
      <c r="J1970" s="18">
        <f t="shared" si="6701"/>
        <v>606.79999999999995</v>
      </c>
      <c r="K1970" s="18">
        <f t="shared" si="6702"/>
        <v>606.79999999999995</v>
      </c>
      <c r="L1970" s="18">
        <f t="shared" si="6703"/>
        <v>0</v>
      </c>
      <c r="M1970" s="18">
        <f t="shared" si="6704"/>
        <v>0</v>
      </c>
      <c r="N1970" s="18">
        <f t="shared" si="6705"/>
        <v>0</v>
      </c>
      <c r="O1970" s="18">
        <f t="shared" si="6706"/>
        <v>0</v>
      </c>
      <c r="P1970" s="18">
        <f t="shared" si="6707"/>
        <v>0</v>
      </c>
      <c r="Q1970" s="18">
        <f t="shared" si="6708"/>
        <v>-323.16500000000002</v>
      </c>
      <c r="R1970" s="18">
        <f t="shared" si="6709"/>
        <v>0</v>
      </c>
      <c r="S1970" s="18">
        <f t="shared" si="6710"/>
        <v>0</v>
      </c>
      <c r="T1970" s="18">
        <f t="shared" si="6654"/>
        <v>283.63499999999993</v>
      </c>
      <c r="U1970" s="18">
        <f t="shared" si="6650"/>
        <v>606.79999999999995</v>
      </c>
      <c r="V1970" s="18">
        <f t="shared" si="6651"/>
        <v>606.79999999999995</v>
      </c>
      <c r="W1970" s="18">
        <f t="shared" si="6711"/>
        <v>0</v>
      </c>
      <c r="X1970" s="18">
        <f t="shared" si="6712"/>
        <v>0</v>
      </c>
      <c r="Y1970" s="18">
        <f t="shared" si="6713"/>
        <v>0</v>
      </c>
      <c r="Z1970" s="18">
        <f t="shared" si="6714"/>
        <v>0</v>
      </c>
      <c r="AA1970" s="18">
        <f t="shared" si="6715"/>
        <v>0</v>
      </c>
      <c r="AB1970" s="18">
        <f t="shared" si="6716"/>
        <v>0</v>
      </c>
      <c r="AC1970" s="18">
        <f t="shared" si="6717"/>
        <v>0</v>
      </c>
      <c r="AD1970" s="18">
        <f t="shared" si="6718"/>
        <v>0</v>
      </c>
      <c r="AE1970" s="18">
        <f t="shared" si="6719"/>
        <v>0</v>
      </c>
      <c r="AF1970" s="41">
        <f t="shared" si="6720"/>
        <v>283.63499999999999</v>
      </c>
      <c r="AG1970" s="41">
        <f t="shared" si="6721"/>
        <v>0</v>
      </c>
      <c r="AH1970" s="41">
        <f t="shared" si="6722"/>
        <v>0</v>
      </c>
      <c r="AI1970" s="41">
        <f t="shared" si="6723"/>
        <v>0</v>
      </c>
      <c r="AJ1970" s="41">
        <f t="shared" si="6724"/>
        <v>0</v>
      </c>
      <c r="AK1970" s="41">
        <f t="shared" si="6725"/>
        <v>0</v>
      </c>
      <c r="AL1970" s="41">
        <f t="shared" si="6726"/>
        <v>283.63412</v>
      </c>
      <c r="AM1970" s="41">
        <f t="shared" si="6727"/>
        <v>0</v>
      </c>
      <c r="AN1970" s="41">
        <f t="shared" si="6728"/>
        <v>0</v>
      </c>
      <c r="AO1970" s="14">
        <f t="shared" si="6729"/>
        <v>0</v>
      </c>
      <c r="AP1970" s="42">
        <f t="shared" si="6730"/>
        <v>283.63499999999999</v>
      </c>
      <c r="AQ1970" s="42">
        <f t="shared" si="6731"/>
        <v>0</v>
      </c>
      <c r="AR1970" s="42">
        <f t="shared" si="6732"/>
        <v>0</v>
      </c>
      <c r="AS1970" s="42">
        <f t="shared" si="6733"/>
        <v>0</v>
      </c>
      <c r="AT1970" s="42">
        <f t="shared" si="6734"/>
        <v>0</v>
      </c>
      <c r="AU1970" s="42">
        <f t="shared" si="6692"/>
        <v>283.63499999999999</v>
      </c>
      <c r="AV1970" s="42">
        <f t="shared" si="6693"/>
        <v>0</v>
      </c>
      <c r="AW1970" s="42">
        <f t="shared" si="6694"/>
        <v>283.63499999999993</v>
      </c>
      <c r="AX1970" s="42">
        <f t="shared" si="6695"/>
        <v>606.79999999999995</v>
      </c>
      <c r="AY1970" s="42">
        <f t="shared" si="6696"/>
        <v>606.79999999999995</v>
      </c>
      <c r="AZ1970" s="42">
        <f t="shared" si="6735"/>
        <v>0</v>
      </c>
      <c r="BA1970" s="43">
        <f t="shared" si="6697"/>
        <v>99.999689742098113</v>
      </c>
      <c r="BB1970" s="20"/>
    </row>
    <row r="1971" spans="2:54" ht="31.2" x14ac:dyDescent="0.3">
      <c r="B1971" s="38" t="s">
        <v>582</v>
      </c>
      <c r="C1971" s="38" t="s">
        <v>84</v>
      </c>
      <c r="D1971" s="38" t="s">
        <v>86</v>
      </c>
      <c r="E1971" s="39" t="str">
        <f t="shared" si="6691"/>
        <v>0409</v>
      </c>
      <c r="F1971" s="38" t="s">
        <v>511</v>
      </c>
      <c r="G1971" s="39"/>
      <c r="H1971" s="40" t="s">
        <v>512</v>
      </c>
      <c r="I1971" s="18">
        <f t="shared" si="6700"/>
        <v>606.79999999999995</v>
      </c>
      <c r="J1971" s="18">
        <f t="shared" si="6701"/>
        <v>606.79999999999995</v>
      </c>
      <c r="K1971" s="18">
        <f t="shared" si="6702"/>
        <v>606.79999999999995</v>
      </c>
      <c r="L1971" s="18">
        <f t="shared" si="6703"/>
        <v>0</v>
      </c>
      <c r="M1971" s="18">
        <f t="shared" si="6704"/>
        <v>0</v>
      </c>
      <c r="N1971" s="18">
        <f t="shared" si="6705"/>
        <v>0</v>
      </c>
      <c r="O1971" s="18">
        <f t="shared" si="6706"/>
        <v>0</v>
      </c>
      <c r="P1971" s="18">
        <f t="shared" si="6707"/>
        <v>0</v>
      </c>
      <c r="Q1971" s="18">
        <f t="shared" si="6708"/>
        <v>-323.16500000000002</v>
      </c>
      <c r="R1971" s="18">
        <f t="shared" si="6709"/>
        <v>0</v>
      </c>
      <c r="S1971" s="18">
        <f t="shared" si="6710"/>
        <v>0</v>
      </c>
      <c r="T1971" s="18">
        <f t="shared" si="6654"/>
        <v>283.63499999999993</v>
      </c>
      <c r="U1971" s="18">
        <f t="shared" si="6650"/>
        <v>606.79999999999995</v>
      </c>
      <c r="V1971" s="18">
        <f t="shared" si="6651"/>
        <v>606.79999999999995</v>
      </c>
      <c r="W1971" s="18">
        <f t="shared" si="6711"/>
        <v>0</v>
      </c>
      <c r="X1971" s="18">
        <f t="shared" si="6712"/>
        <v>0</v>
      </c>
      <c r="Y1971" s="18">
        <f t="shared" si="6713"/>
        <v>0</v>
      </c>
      <c r="Z1971" s="18">
        <f t="shared" si="6714"/>
        <v>0</v>
      </c>
      <c r="AA1971" s="18">
        <f t="shared" si="6715"/>
        <v>0</v>
      </c>
      <c r="AB1971" s="18">
        <f t="shared" si="6716"/>
        <v>0</v>
      </c>
      <c r="AC1971" s="18">
        <f t="shared" si="6717"/>
        <v>0</v>
      </c>
      <c r="AD1971" s="18">
        <f t="shared" si="6718"/>
        <v>0</v>
      </c>
      <c r="AE1971" s="18">
        <f t="shared" si="6719"/>
        <v>0</v>
      </c>
      <c r="AF1971" s="41">
        <f t="shared" si="6720"/>
        <v>283.63499999999999</v>
      </c>
      <c r="AG1971" s="41">
        <f t="shared" si="6721"/>
        <v>0</v>
      </c>
      <c r="AH1971" s="41">
        <f t="shared" si="6722"/>
        <v>0</v>
      </c>
      <c r="AI1971" s="41">
        <f t="shared" si="6723"/>
        <v>0</v>
      </c>
      <c r="AJ1971" s="41">
        <f t="shared" si="6724"/>
        <v>0</v>
      </c>
      <c r="AK1971" s="41">
        <f t="shared" si="6725"/>
        <v>0</v>
      </c>
      <c r="AL1971" s="41">
        <f t="shared" si="6726"/>
        <v>283.63412</v>
      </c>
      <c r="AM1971" s="41">
        <f t="shared" si="6727"/>
        <v>0</v>
      </c>
      <c r="AN1971" s="41">
        <f t="shared" si="6728"/>
        <v>0</v>
      </c>
      <c r="AO1971" s="42">
        <f t="shared" si="6729"/>
        <v>0</v>
      </c>
      <c r="AP1971" s="42">
        <f t="shared" si="6730"/>
        <v>283.63499999999999</v>
      </c>
      <c r="AQ1971" s="42">
        <f t="shared" si="6731"/>
        <v>0</v>
      </c>
      <c r="AR1971" s="42">
        <f t="shared" si="6732"/>
        <v>0</v>
      </c>
      <c r="AS1971" s="42">
        <f t="shared" si="6733"/>
        <v>0</v>
      </c>
      <c r="AT1971" s="42">
        <f t="shared" si="6734"/>
        <v>0</v>
      </c>
      <c r="AU1971" s="42">
        <f t="shared" si="6692"/>
        <v>283.63499999999999</v>
      </c>
      <c r="AV1971" s="42">
        <f t="shared" si="6693"/>
        <v>0</v>
      </c>
      <c r="AW1971" s="42">
        <f t="shared" si="6694"/>
        <v>283.63499999999993</v>
      </c>
      <c r="AX1971" s="42">
        <f t="shared" si="6695"/>
        <v>606.79999999999995</v>
      </c>
      <c r="AY1971" s="42">
        <f t="shared" si="6696"/>
        <v>606.79999999999995</v>
      </c>
      <c r="AZ1971" s="42">
        <f t="shared" si="6735"/>
        <v>0</v>
      </c>
      <c r="BA1971" s="43">
        <f t="shared" si="6697"/>
        <v>99.999689742098113</v>
      </c>
      <c r="BB1971" s="20"/>
    </row>
    <row r="1972" spans="2:54" ht="31.2" x14ac:dyDescent="0.3">
      <c r="B1972" s="38" t="s">
        <v>582</v>
      </c>
      <c r="C1972" s="38" t="s">
        <v>84</v>
      </c>
      <c r="D1972" s="38" t="s">
        <v>86</v>
      </c>
      <c r="E1972" s="39" t="str">
        <f t="shared" si="6691"/>
        <v>0409</v>
      </c>
      <c r="F1972" s="38" t="s">
        <v>511</v>
      </c>
      <c r="G1972" s="38" t="s">
        <v>54</v>
      </c>
      <c r="H1972" s="40" t="s">
        <v>55</v>
      </c>
      <c r="I1972" s="18">
        <v>606.79999999999995</v>
      </c>
      <c r="J1972" s="18">
        <v>606.79999999999995</v>
      </c>
      <c r="K1972" s="18">
        <v>606.79999999999995</v>
      </c>
      <c r="L1972" s="18"/>
      <c r="M1972" s="18"/>
      <c r="N1972" s="18"/>
      <c r="O1972" s="18">
        <v>0</v>
      </c>
      <c r="P1972" s="18">
        <v>0</v>
      </c>
      <c r="Q1972" s="18">
        <v>-323.16500000000002</v>
      </c>
      <c r="R1972" s="18">
        <v>0</v>
      </c>
      <c r="S1972" s="18"/>
      <c r="T1972" s="18">
        <f t="shared" si="6654"/>
        <v>283.63499999999993</v>
      </c>
      <c r="U1972" s="18">
        <f t="shared" si="6650"/>
        <v>606.79999999999995</v>
      </c>
      <c r="V1972" s="18">
        <f t="shared" si="6651"/>
        <v>606.79999999999995</v>
      </c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41">
        <v>283.63499999999999</v>
      </c>
      <c r="AG1972" s="41"/>
      <c r="AH1972" s="41">
        <v>0</v>
      </c>
      <c r="AI1972" s="41">
        <v>0</v>
      </c>
      <c r="AJ1972" s="41">
        <v>0</v>
      </c>
      <c r="AK1972" s="41">
        <v>0</v>
      </c>
      <c r="AL1972" s="41">
        <v>283.63412</v>
      </c>
      <c r="AM1972" s="41">
        <v>0</v>
      </c>
      <c r="AN1972" s="41">
        <v>0</v>
      </c>
      <c r="AO1972" s="14">
        <v>0</v>
      </c>
      <c r="AP1972" s="42">
        <v>283.63499999999999</v>
      </c>
      <c r="AQ1972" s="42">
        <v>0</v>
      </c>
      <c r="AR1972" s="42">
        <v>0</v>
      </c>
      <c r="AS1972" s="42">
        <v>0</v>
      </c>
      <c r="AT1972" s="42">
        <v>0</v>
      </c>
      <c r="AU1972" s="42">
        <f t="shared" si="6692"/>
        <v>283.63499999999999</v>
      </c>
      <c r="AV1972" s="42">
        <f t="shared" si="6693"/>
        <v>0</v>
      </c>
      <c r="AW1972" s="42">
        <f t="shared" si="6694"/>
        <v>283.63499999999993</v>
      </c>
      <c r="AX1972" s="42">
        <f t="shared" si="6695"/>
        <v>606.79999999999995</v>
      </c>
      <c r="AY1972" s="42">
        <f t="shared" si="6696"/>
        <v>606.79999999999995</v>
      </c>
      <c r="AZ1972" s="42"/>
      <c r="BA1972" s="43">
        <f t="shared" si="6697"/>
        <v>99.999689742098113</v>
      </c>
      <c r="BB1972" s="44"/>
    </row>
    <row r="1973" spans="2:54" ht="31.2" x14ac:dyDescent="0.3">
      <c r="B1973" s="38" t="s">
        <v>582</v>
      </c>
      <c r="C1973" s="38" t="s">
        <v>84</v>
      </c>
      <c r="D1973" s="38" t="s">
        <v>86</v>
      </c>
      <c r="E1973" s="39" t="str">
        <f t="shared" si="6691"/>
        <v>0409</v>
      </c>
      <c r="F1973" s="38" t="s">
        <v>513</v>
      </c>
      <c r="G1973" s="39"/>
      <c r="H1973" s="40" t="s">
        <v>514</v>
      </c>
      <c r="I1973" s="18">
        <f t="shared" si="6700"/>
        <v>1200</v>
      </c>
      <c r="J1973" s="18">
        <f t="shared" si="6701"/>
        <v>1200</v>
      </c>
      <c r="K1973" s="18">
        <f t="shared" si="6702"/>
        <v>1200</v>
      </c>
      <c r="L1973" s="18">
        <f t="shared" si="6703"/>
        <v>0</v>
      </c>
      <c r="M1973" s="18">
        <f t="shared" si="6704"/>
        <v>0</v>
      </c>
      <c r="N1973" s="18">
        <f t="shared" si="6705"/>
        <v>0</v>
      </c>
      <c r="O1973" s="18">
        <f t="shared" si="6706"/>
        <v>0</v>
      </c>
      <c r="P1973" s="18">
        <f t="shared" si="6707"/>
        <v>0</v>
      </c>
      <c r="Q1973" s="18">
        <f t="shared" si="6708"/>
        <v>0</v>
      </c>
      <c r="R1973" s="18">
        <f t="shared" si="6709"/>
        <v>0</v>
      </c>
      <c r="S1973" s="18">
        <f t="shared" si="6710"/>
        <v>0</v>
      </c>
      <c r="T1973" s="18">
        <f t="shared" si="6654"/>
        <v>1200</v>
      </c>
      <c r="U1973" s="18">
        <f t="shared" si="6650"/>
        <v>1200</v>
      </c>
      <c r="V1973" s="18">
        <f t="shared" si="6651"/>
        <v>1200</v>
      </c>
      <c r="W1973" s="18">
        <f t="shared" si="6711"/>
        <v>0</v>
      </c>
      <c r="X1973" s="18">
        <f t="shared" si="6712"/>
        <v>0</v>
      </c>
      <c r="Y1973" s="18">
        <f t="shared" si="6713"/>
        <v>0</v>
      </c>
      <c r="Z1973" s="18">
        <f t="shared" si="6714"/>
        <v>0</v>
      </c>
      <c r="AA1973" s="18">
        <f t="shared" si="6715"/>
        <v>0</v>
      </c>
      <c r="AB1973" s="18">
        <f t="shared" si="6716"/>
        <v>0</v>
      </c>
      <c r="AC1973" s="18">
        <f t="shared" si="6717"/>
        <v>0</v>
      </c>
      <c r="AD1973" s="18">
        <f t="shared" si="6718"/>
        <v>0</v>
      </c>
      <c r="AE1973" s="18">
        <f t="shared" si="6719"/>
        <v>0</v>
      </c>
      <c r="AF1973" s="41">
        <f t="shared" si="6720"/>
        <v>0</v>
      </c>
      <c r="AG1973" s="41">
        <f t="shared" si="6721"/>
        <v>0</v>
      </c>
      <c r="AH1973" s="41">
        <f t="shared" si="6722"/>
        <v>0</v>
      </c>
      <c r="AI1973" s="41">
        <f t="shared" si="6723"/>
        <v>0</v>
      </c>
      <c r="AJ1973" s="41">
        <f t="shared" si="6724"/>
        <v>0</v>
      </c>
      <c r="AK1973" s="41">
        <f t="shared" si="6725"/>
        <v>0</v>
      </c>
      <c r="AL1973" s="41">
        <f t="shared" si="6726"/>
        <v>0</v>
      </c>
      <c r="AM1973" s="41">
        <f t="shared" si="6727"/>
        <v>0</v>
      </c>
      <c r="AN1973" s="41">
        <f t="shared" si="6728"/>
        <v>0</v>
      </c>
      <c r="AO1973" s="42">
        <f t="shared" si="6729"/>
        <v>0</v>
      </c>
      <c r="AP1973" s="42">
        <f t="shared" si="6730"/>
        <v>0</v>
      </c>
      <c r="AQ1973" s="42">
        <f t="shared" si="6731"/>
        <v>0</v>
      </c>
      <c r="AR1973" s="42">
        <f t="shared" si="6732"/>
        <v>0</v>
      </c>
      <c r="AS1973" s="42">
        <f t="shared" si="6733"/>
        <v>0</v>
      </c>
      <c r="AT1973" s="42">
        <f t="shared" si="6734"/>
        <v>0</v>
      </c>
      <c r="AU1973" s="42">
        <f t="shared" si="6692"/>
        <v>0</v>
      </c>
      <c r="AV1973" s="42">
        <f t="shared" si="6693"/>
        <v>1200</v>
      </c>
      <c r="AW1973" s="42">
        <f t="shared" si="6694"/>
        <v>1200</v>
      </c>
      <c r="AX1973" s="42">
        <f t="shared" si="6695"/>
        <v>1200</v>
      </c>
      <c r="AY1973" s="42">
        <f t="shared" si="6696"/>
        <v>1200</v>
      </c>
      <c r="AZ1973" s="42">
        <f t="shared" si="6735"/>
        <v>0</v>
      </c>
      <c r="BA1973" s="43"/>
      <c r="BB1973" s="20">
        <v>0</v>
      </c>
    </row>
    <row r="1974" spans="2:54" x14ac:dyDescent="0.3">
      <c r="B1974" s="38" t="s">
        <v>582</v>
      </c>
      <c r="C1974" s="38" t="s">
        <v>84</v>
      </c>
      <c r="D1974" s="38" t="s">
        <v>86</v>
      </c>
      <c r="E1974" s="39" t="str">
        <f t="shared" si="6691"/>
        <v>0409</v>
      </c>
      <c r="F1974" s="38" t="s">
        <v>515</v>
      </c>
      <c r="G1974" s="39"/>
      <c r="H1974" s="40" t="s">
        <v>109</v>
      </c>
      <c r="I1974" s="18">
        <f t="shared" si="6700"/>
        <v>1200</v>
      </c>
      <c r="J1974" s="18">
        <f t="shared" si="6701"/>
        <v>1200</v>
      </c>
      <c r="K1974" s="18">
        <f t="shared" si="6702"/>
        <v>1200</v>
      </c>
      <c r="L1974" s="18">
        <f t="shared" si="6703"/>
        <v>0</v>
      </c>
      <c r="M1974" s="18">
        <f t="shared" si="6704"/>
        <v>0</v>
      </c>
      <c r="N1974" s="18">
        <f t="shared" si="6705"/>
        <v>0</v>
      </c>
      <c r="O1974" s="18">
        <f t="shared" si="6706"/>
        <v>0</v>
      </c>
      <c r="P1974" s="18">
        <f t="shared" si="6707"/>
        <v>0</v>
      </c>
      <c r="Q1974" s="18">
        <f t="shared" si="6708"/>
        <v>0</v>
      </c>
      <c r="R1974" s="18">
        <f t="shared" si="6709"/>
        <v>0</v>
      </c>
      <c r="S1974" s="18">
        <f t="shared" si="6710"/>
        <v>0</v>
      </c>
      <c r="T1974" s="18">
        <f t="shared" si="6654"/>
        <v>1200</v>
      </c>
      <c r="U1974" s="18">
        <f t="shared" si="6650"/>
        <v>1200</v>
      </c>
      <c r="V1974" s="18">
        <f t="shared" si="6651"/>
        <v>1200</v>
      </c>
      <c r="W1974" s="18">
        <f t="shared" si="6711"/>
        <v>0</v>
      </c>
      <c r="X1974" s="18">
        <f t="shared" si="6712"/>
        <v>0</v>
      </c>
      <c r="Y1974" s="18">
        <f t="shared" si="6713"/>
        <v>0</v>
      </c>
      <c r="Z1974" s="18">
        <f t="shared" si="6714"/>
        <v>0</v>
      </c>
      <c r="AA1974" s="18">
        <f t="shared" si="6715"/>
        <v>0</v>
      </c>
      <c r="AB1974" s="18">
        <f t="shared" si="6716"/>
        <v>0</v>
      </c>
      <c r="AC1974" s="18">
        <f t="shared" si="6717"/>
        <v>0</v>
      </c>
      <c r="AD1974" s="18">
        <f t="shared" si="6718"/>
        <v>0</v>
      </c>
      <c r="AE1974" s="18">
        <f t="shared" si="6719"/>
        <v>0</v>
      </c>
      <c r="AF1974" s="41">
        <f t="shared" si="6720"/>
        <v>0</v>
      </c>
      <c r="AG1974" s="41">
        <f t="shared" si="6721"/>
        <v>0</v>
      </c>
      <c r="AH1974" s="41">
        <f t="shared" si="6722"/>
        <v>0</v>
      </c>
      <c r="AI1974" s="41">
        <f t="shared" si="6723"/>
        <v>0</v>
      </c>
      <c r="AJ1974" s="41">
        <f t="shared" si="6724"/>
        <v>0</v>
      </c>
      <c r="AK1974" s="41">
        <f t="shared" si="6725"/>
        <v>0</v>
      </c>
      <c r="AL1974" s="41">
        <f t="shared" si="6726"/>
        <v>0</v>
      </c>
      <c r="AM1974" s="41">
        <f t="shared" si="6727"/>
        <v>0</v>
      </c>
      <c r="AN1974" s="41">
        <f t="shared" si="6728"/>
        <v>0</v>
      </c>
      <c r="AO1974" s="14">
        <f t="shared" si="6729"/>
        <v>0</v>
      </c>
      <c r="AP1974" s="42">
        <f t="shared" si="6730"/>
        <v>0</v>
      </c>
      <c r="AQ1974" s="42">
        <f t="shared" si="6731"/>
        <v>0</v>
      </c>
      <c r="AR1974" s="42">
        <f t="shared" si="6732"/>
        <v>0</v>
      </c>
      <c r="AS1974" s="42">
        <f t="shared" si="6733"/>
        <v>0</v>
      </c>
      <c r="AT1974" s="42">
        <f t="shared" si="6734"/>
        <v>0</v>
      </c>
      <c r="AU1974" s="42">
        <f t="shared" si="6692"/>
        <v>0</v>
      </c>
      <c r="AV1974" s="42">
        <f t="shared" si="6693"/>
        <v>1200</v>
      </c>
      <c r="AW1974" s="42">
        <f t="shared" si="6694"/>
        <v>1200</v>
      </c>
      <c r="AX1974" s="42">
        <f t="shared" si="6695"/>
        <v>1200</v>
      </c>
      <c r="AY1974" s="42">
        <f t="shared" si="6696"/>
        <v>1200</v>
      </c>
      <c r="AZ1974" s="42">
        <f t="shared" si="6735"/>
        <v>0</v>
      </c>
      <c r="BA1974" s="43"/>
      <c r="BB1974" s="20">
        <v>0</v>
      </c>
    </row>
    <row r="1975" spans="2:54" ht="31.2" x14ac:dyDescent="0.3">
      <c r="B1975" s="38" t="s">
        <v>582</v>
      </c>
      <c r="C1975" s="38" t="s">
        <v>84</v>
      </c>
      <c r="D1975" s="38" t="s">
        <v>86</v>
      </c>
      <c r="E1975" s="39" t="str">
        <f t="shared" si="6691"/>
        <v>0409</v>
      </c>
      <c r="F1975" s="38" t="s">
        <v>516</v>
      </c>
      <c r="G1975" s="39"/>
      <c r="H1975" s="40" t="s">
        <v>517</v>
      </c>
      <c r="I1975" s="18">
        <f t="shared" si="6700"/>
        <v>1200</v>
      </c>
      <c r="J1975" s="18">
        <f t="shared" si="6701"/>
        <v>1200</v>
      </c>
      <c r="K1975" s="18">
        <f t="shared" si="6702"/>
        <v>1200</v>
      </c>
      <c r="L1975" s="18">
        <f t="shared" si="6703"/>
        <v>0</v>
      </c>
      <c r="M1975" s="18">
        <f t="shared" si="6704"/>
        <v>0</v>
      </c>
      <c r="N1975" s="18">
        <f t="shared" si="6705"/>
        <v>0</v>
      </c>
      <c r="O1975" s="18">
        <f t="shared" si="6706"/>
        <v>0</v>
      </c>
      <c r="P1975" s="18">
        <f t="shared" si="6707"/>
        <v>0</v>
      </c>
      <c r="Q1975" s="18">
        <f t="shared" si="6708"/>
        <v>0</v>
      </c>
      <c r="R1975" s="18">
        <f t="shared" si="6709"/>
        <v>0</v>
      </c>
      <c r="S1975" s="18">
        <f t="shared" si="6710"/>
        <v>0</v>
      </c>
      <c r="T1975" s="18">
        <f t="shared" si="6654"/>
        <v>1200</v>
      </c>
      <c r="U1975" s="18">
        <f t="shared" si="6650"/>
        <v>1200</v>
      </c>
      <c r="V1975" s="18">
        <f t="shared" si="6651"/>
        <v>1200</v>
      </c>
      <c r="W1975" s="18">
        <f t="shared" si="6711"/>
        <v>0</v>
      </c>
      <c r="X1975" s="18">
        <f t="shared" si="6712"/>
        <v>0</v>
      </c>
      <c r="Y1975" s="18">
        <f t="shared" si="6713"/>
        <v>0</v>
      </c>
      <c r="Z1975" s="18">
        <f t="shared" si="6714"/>
        <v>0</v>
      </c>
      <c r="AA1975" s="18">
        <f t="shared" si="6715"/>
        <v>0</v>
      </c>
      <c r="AB1975" s="18">
        <f t="shared" si="6716"/>
        <v>0</v>
      </c>
      <c r="AC1975" s="18">
        <f t="shared" si="6717"/>
        <v>0</v>
      </c>
      <c r="AD1975" s="18">
        <f t="shared" si="6718"/>
        <v>0</v>
      </c>
      <c r="AE1975" s="18">
        <f t="shared" si="6719"/>
        <v>0</v>
      </c>
      <c r="AF1975" s="41">
        <f t="shared" si="6720"/>
        <v>0</v>
      </c>
      <c r="AG1975" s="41">
        <f t="shared" si="6721"/>
        <v>0</v>
      </c>
      <c r="AH1975" s="41">
        <f t="shared" si="6722"/>
        <v>0</v>
      </c>
      <c r="AI1975" s="41">
        <f t="shared" si="6723"/>
        <v>0</v>
      </c>
      <c r="AJ1975" s="41">
        <f t="shared" si="6724"/>
        <v>0</v>
      </c>
      <c r="AK1975" s="41">
        <f t="shared" si="6725"/>
        <v>0</v>
      </c>
      <c r="AL1975" s="41">
        <f t="shared" si="6726"/>
        <v>0</v>
      </c>
      <c r="AM1975" s="41">
        <f t="shared" si="6727"/>
        <v>0</v>
      </c>
      <c r="AN1975" s="41">
        <f t="shared" si="6728"/>
        <v>0</v>
      </c>
      <c r="AO1975" s="42">
        <f t="shared" si="6729"/>
        <v>0</v>
      </c>
      <c r="AP1975" s="42">
        <f t="shared" si="6730"/>
        <v>0</v>
      </c>
      <c r="AQ1975" s="42">
        <f t="shared" si="6731"/>
        <v>0</v>
      </c>
      <c r="AR1975" s="42">
        <f t="shared" si="6732"/>
        <v>0</v>
      </c>
      <c r="AS1975" s="42">
        <f t="shared" si="6733"/>
        <v>0</v>
      </c>
      <c r="AT1975" s="42">
        <f t="shared" si="6734"/>
        <v>0</v>
      </c>
      <c r="AU1975" s="42">
        <f t="shared" si="6692"/>
        <v>0</v>
      </c>
      <c r="AV1975" s="42">
        <f t="shared" si="6693"/>
        <v>1200</v>
      </c>
      <c r="AW1975" s="42">
        <f t="shared" si="6694"/>
        <v>1200</v>
      </c>
      <c r="AX1975" s="42">
        <f t="shared" si="6695"/>
        <v>1200</v>
      </c>
      <c r="AY1975" s="42">
        <f t="shared" si="6696"/>
        <v>1200</v>
      </c>
      <c r="AZ1975" s="42">
        <f t="shared" si="6735"/>
        <v>0</v>
      </c>
      <c r="BA1975" s="43"/>
      <c r="BB1975" s="20">
        <v>0</v>
      </c>
    </row>
    <row r="1976" spans="2:54" ht="31.2" x14ac:dyDescent="0.3">
      <c r="B1976" s="38" t="s">
        <v>582</v>
      </c>
      <c r="C1976" s="38" t="s">
        <v>84</v>
      </c>
      <c r="D1976" s="38" t="s">
        <v>86</v>
      </c>
      <c r="E1976" s="39" t="str">
        <f t="shared" si="6691"/>
        <v>0409</v>
      </c>
      <c r="F1976" s="38" t="s">
        <v>520</v>
      </c>
      <c r="G1976" s="39"/>
      <c r="H1976" s="40" t="s">
        <v>521</v>
      </c>
      <c r="I1976" s="18">
        <f t="shared" si="6700"/>
        <v>1200</v>
      </c>
      <c r="J1976" s="18">
        <f t="shared" si="6701"/>
        <v>1200</v>
      </c>
      <c r="K1976" s="18">
        <f t="shared" si="6702"/>
        <v>1200</v>
      </c>
      <c r="L1976" s="18">
        <f t="shared" si="6703"/>
        <v>0</v>
      </c>
      <c r="M1976" s="18">
        <f t="shared" si="6704"/>
        <v>0</v>
      </c>
      <c r="N1976" s="18">
        <f t="shared" si="6705"/>
        <v>0</v>
      </c>
      <c r="O1976" s="18">
        <f t="shared" si="6706"/>
        <v>0</v>
      </c>
      <c r="P1976" s="18">
        <f t="shared" si="6707"/>
        <v>0</v>
      </c>
      <c r="Q1976" s="18">
        <f t="shared" si="6708"/>
        <v>0</v>
      </c>
      <c r="R1976" s="18">
        <f t="shared" si="6709"/>
        <v>0</v>
      </c>
      <c r="S1976" s="18">
        <f t="shared" si="6710"/>
        <v>0</v>
      </c>
      <c r="T1976" s="18">
        <f t="shared" si="6654"/>
        <v>1200</v>
      </c>
      <c r="U1976" s="18">
        <f t="shared" si="6650"/>
        <v>1200</v>
      </c>
      <c r="V1976" s="18">
        <f t="shared" si="6651"/>
        <v>1200</v>
      </c>
      <c r="W1976" s="18">
        <f t="shared" si="6711"/>
        <v>0</v>
      </c>
      <c r="X1976" s="18">
        <f t="shared" si="6712"/>
        <v>0</v>
      </c>
      <c r="Y1976" s="18">
        <f t="shared" si="6713"/>
        <v>0</v>
      </c>
      <c r="Z1976" s="18">
        <f t="shared" si="6714"/>
        <v>0</v>
      </c>
      <c r="AA1976" s="18">
        <f t="shared" si="6715"/>
        <v>0</v>
      </c>
      <c r="AB1976" s="18">
        <f t="shared" si="6716"/>
        <v>0</v>
      </c>
      <c r="AC1976" s="18">
        <f t="shared" si="6717"/>
        <v>0</v>
      </c>
      <c r="AD1976" s="18">
        <f t="shared" si="6718"/>
        <v>0</v>
      </c>
      <c r="AE1976" s="18">
        <f t="shared" si="6719"/>
        <v>0</v>
      </c>
      <c r="AF1976" s="41">
        <f t="shared" si="6720"/>
        <v>0</v>
      </c>
      <c r="AG1976" s="41">
        <f t="shared" si="6721"/>
        <v>0</v>
      </c>
      <c r="AH1976" s="41">
        <f t="shared" si="6722"/>
        <v>0</v>
      </c>
      <c r="AI1976" s="41">
        <f t="shared" si="6723"/>
        <v>0</v>
      </c>
      <c r="AJ1976" s="41">
        <f t="shared" si="6724"/>
        <v>0</v>
      </c>
      <c r="AK1976" s="41">
        <f t="shared" si="6725"/>
        <v>0</v>
      </c>
      <c r="AL1976" s="41">
        <f t="shared" si="6726"/>
        <v>0</v>
      </c>
      <c r="AM1976" s="41">
        <f t="shared" si="6727"/>
        <v>0</v>
      </c>
      <c r="AN1976" s="41">
        <f t="shared" si="6728"/>
        <v>0</v>
      </c>
      <c r="AO1976" s="14">
        <f t="shared" si="6729"/>
        <v>0</v>
      </c>
      <c r="AP1976" s="42">
        <f t="shared" si="6730"/>
        <v>0</v>
      </c>
      <c r="AQ1976" s="42">
        <f t="shared" si="6731"/>
        <v>0</v>
      </c>
      <c r="AR1976" s="42">
        <f t="shared" si="6732"/>
        <v>0</v>
      </c>
      <c r="AS1976" s="42">
        <f t="shared" si="6733"/>
        <v>0</v>
      </c>
      <c r="AT1976" s="42">
        <f t="shared" si="6734"/>
        <v>0</v>
      </c>
      <c r="AU1976" s="42">
        <f t="shared" si="6692"/>
        <v>0</v>
      </c>
      <c r="AV1976" s="42">
        <f t="shared" si="6693"/>
        <v>1200</v>
      </c>
      <c r="AW1976" s="42">
        <f t="shared" si="6694"/>
        <v>1200</v>
      </c>
      <c r="AX1976" s="42">
        <f t="shared" si="6695"/>
        <v>1200</v>
      </c>
      <c r="AY1976" s="42">
        <f t="shared" si="6696"/>
        <v>1200</v>
      </c>
      <c r="AZ1976" s="42">
        <f t="shared" si="6735"/>
        <v>0</v>
      </c>
      <c r="BA1976" s="43"/>
      <c r="BB1976" s="20">
        <v>0</v>
      </c>
    </row>
    <row r="1977" spans="2:54" ht="18.75" customHeight="1" x14ac:dyDescent="0.3">
      <c r="B1977" s="38" t="s">
        <v>582</v>
      </c>
      <c r="C1977" s="38" t="s">
        <v>84</v>
      </c>
      <c r="D1977" s="38" t="s">
        <v>86</v>
      </c>
      <c r="E1977" s="39" t="str">
        <f t="shared" si="6691"/>
        <v>0409</v>
      </c>
      <c r="F1977" s="38" t="s">
        <v>520</v>
      </c>
      <c r="G1977" s="38" t="s">
        <v>56</v>
      </c>
      <c r="H1977" s="40" t="s">
        <v>57</v>
      </c>
      <c r="I1977" s="18">
        <v>1200</v>
      </c>
      <c r="J1977" s="18">
        <v>1200</v>
      </c>
      <c r="K1977" s="18">
        <v>1200</v>
      </c>
      <c r="L1977" s="18"/>
      <c r="M1977" s="18"/>
      <c r="N1977" s="18"/>
      <c r="O1977" s="18">
        <v>0</v>
      </c>
      <c r="P1977" s="18">
        <v>0</v>
      </c>
      <c r="Q1977" s="18">
        <v>0</v>
      </c>
      <c r="R1977" s="18">
        <v>0</v>
      </c>
      <c r="S1977" s="18"/>
      <c r="T1977" s="18">
        <f t="shared" si="6654"/>
        <v>1200</v>
      </c>
      <c r="U1977" s="18">
        <f t="shared" si="6650"/>
        <v>1200</v>
      </c>
      <c r="V1977" s="18">
        <f t="shared" si="6651"/>
        <v>1200</v>
      </c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41">
        <v>0</v>
      </c>
      <c r="AG1977" s="41"/>
      <c r="AH1977" s="41">
        <v>0</v>
      </c>
      <c r="AI1977" s="41">
        <v>0</v>
      </c>
      <c r="AJ1977" s="41">
        <v>0</v>
      </c>
      <c r="AK1977" s="41">
        <v>0</v>
      </c>
      <c r="AL1977" s="41">
        <v>0</v>
      </c>
      <c r="AM1977" s="41">
        <v>0</v>
      </c>
      <c r="AN1977" s="41">
        <v>0</v>
      </c>
      <c r="AO1977" s="42">
        <v>0</v>
      </c>
      <c r="AP1977" s="42">
        <v>0</v>
      </c>
      <c r="AQ1977" s="42">
        <v>0</v>
      </c>
      <c r="AR1977" s="42">
        <v>0</v>
      </c>
      <c r="AS1977" s="42">
        <v>0</v>
      </c>
      <c r="AT1977" s="42">
        <v>0</v>
      </c>
      <c r="AU1977" s="42">
        <f t="shared" si="6692"/>
        <v>0</v>
      </c>
      <c r="AV1977" s="42">
        <f t="shared" si="6693"/>
        <v>1200</v>
      </c>
      <c r="AW1977" s="42">
        <f t="shared" si="6694"/>
        <v>1200</v>
      </c>
      <c r="AX1977" s="42">
        <f t="shared" si="6695"/>
        <v>1200</v>
      </c>
      <c r="AY1977" s="42">
        <f t="shared" si="6696"/>
        <v>1200</v>
      </c>
      <c r="AZ1977" s="42"/>
      <c r="BA1977" s="43"/>
      <c r="BB1977" s="44">
        <v>0</v>
      </c>
    </row>
    <row r="1978" spans="2:54" s="21" customFormat="1" ht="16.2" x14ac:dyDescent="0.3">
      <c r="B1978" s="22" t="s">
        <v>582</v>
      </c>
      <c r="C1978" s="51" t="s">
        <v>92</v>
      </c>
      <c r="D1978" s="51"/>
      <c r="E1978" s="52" t="str">
        <f t="shared" si="6691"/>
        <v>05</v>
      </c>
      <c r="F1978" s="22"/>
      <c r="G1978" s="22"/>
      <c r="H1978" s="24" t="s">
        <v>93</v>
      </c>
      <c r="I1978" s="25">
        <f t="shared" ref="I1978:S1978" si="6736">I1984</f>
        <v>4727.5</v>
      </c>
      <c r="J1978" s="25">
        <f t="shared" si="6736"/>
        <v>2709.1</v>
      </c>
      <c r="K1978" s="25">
        <f t="shared" si="6736"/>
        <v>2703.4</v>
      </c>
      <c r="L1978" s="25">
        <f t="shared" si="6736"/>
        <v>0</v>
      </c>
      <c r="M1978" s="25">
        <f t="shared" si="6736"/>
        <v>0</v>
      </c>
      <c r="N1978" s="25">
        <f t="shared" si="6736"/>
        <v>0</v>
      </c>
      <c r="O1978" s="25">
        <f t="shared" si="6736"/>
        <v>835.09699999999998</v>
      </c>
      <c r="P1978" s="25">
        <f t="shared" si="6736"/>
        <v>469.03199999999998</v>
      </c>
      <c r="Q1978" s="25">
        <f t="shared" si="6736"/>
        <v>3064.5969999999998</v>
      </c>
      <c r="R1978" s="25">
        <f t="shared" si="6736"/>
        <v>0</v>
      </c>
      <c r="S1978" s="25">
        <f t="shared" si="6736"/>
        <v>0</v>
      </c>
      <c r="T1978" s="25">
        <f t="shared" si="6654"/>
        <v>9096.2259999999987</v>
      </c>
      <c r="U1978" s="25">
        <f t="shared" si="6650"/>
        <v>2709.1</v>
      </c>
      <c r="V1978" s="25">
        <f t="shared" si="6651"/>
        <v>2703.4</v>
      </c>
      <c r="W1978" s="25">
        <f t="shared" ref="W1978:AE1978" si="6737">W1984</f>
        <v>0</v>
      </c>
      <c r="X1978" s="25">
        <f t="shared" si="6737"/>
        <v>0</v>
      </c>
      <c r="Y1978" s="25">
        <f t="shared" si="6737"/>
        <v>0</v>
      </c>
      <c r="Z1978" s="25">
        <f t="shared" si="6737"/>
        <v>0</v>
      </c>
      <c r="AA1978" s="25">
        <f t="shared" si="6737"/>
        <v>0</v>
      </c>
      <c r="AB1978" s="25">
        <f t="shared" si="6737"/>
        <v>0</v>
      </c>
      <c r="AC1978" s="25">
        <f t="shared" si="6737"/>
        <v>0</v>
      </c>
      <c r="AD1978" s="25">
        <f t="shared" si="6737"/>
        <v>0</v>
      </c>
      <c r="AE1978" s="25">
        <f t="shared" si="6737"/>
        <v>0</v>
      </c>
      <c r="AF1978" s="26">
        <f t="shared" ref="AF1978:AN1978" si="6738">AF1984+AF1979</f>
        <v>10113.95146</v>
      </c>
      <c r="AG1978" s="26">
        <f t="shared" si="6738"/>
        <v>0</v>
      </c>
      <c r="AH1978" s="26">
        <f t="shared" si="6738"/>
        <v>0</v>
      </c>
      <c r="AI1978" s="26">
        <f t="shared" si="6738"/>
        <v>0</v>
      </c>
      <c r="AJ1978" s="26">
        <f t="shared" si="6738"/>
        <v>0</v>
      </c>
      <c r="AK1978" s="26">
        <f t="shared" si="6738"/>
        <v>0</v>
      </c>
      <c r="AL1978" s="26">
        <f t="shared" si="6738"/>
        <v>10113.89385</v>
      </c>
      <c r="AM1978" s="26">
        <f t="shared" si="6738"/>
        <v>0</v>
      </c>
      <c r="AN1978" s="26">
        <f t="shared" si="6738"/>
        <v>0</v>
      </c>
      <c r="AO1978" s="45">
        <f t="shared" ref="AO1978:AT1978" si="6739">AO1984</f>
        <v>4809.8981000000003</v>
      </c>
      <c r="AP1978" s="27">
        <f t="shared" si="6739"/>
        <v>9191.1290000000008</v>
      </c>
      <c r="AQ1978" s="27">
        <f t="shared" si="6739"/>
        <v>835.09699999999998</v>
      </c>
      <c r="AR1978" s="27">
        <f t="shared" si="6739"/>
        <v>0</v>
      </c>
      <c r="AS1978" s="27">
        <f t="shared" si="6739"/>
        <v>0</v>
      </c>
      <c r="AT1978" s="27">
        <f t="shared" si="6739"/>
        <v>0</v>
      </c>
      <c r="AU1978" s="27">
        <f t="shared" si="6692"/>
        <v>10026.226000000001</v>
      </c>
      <c r="AV1978" s="27">
        <f t="shared" si="6693"/>
        <v>-930.00000000000182</v>
      </c>
      <c r="AW1978" s="27">
        <f t="shared" si="6694"/>
        <v>9096.2259999999987</v>
      </c>
      <c r="AX1978" s="27">
        <f t="shared" si="6695"/>
        <v>2709.1</v>
      </c>
      <c r="AY1978" s="27">
        <f t="shared" si="6696"/>
        <v>2703.4</v>
      </c>
      <c r="AZ1978" s="27">
        <f>AZ1984</f>
        <v>0</v>
      </c>
      <c r="BA1978" s="28">
        <f t="shared" si="6697"/>
        <v>99.999430390780219</v>
      </c>
      <c r="BB1978" s="20"/>
    </row>
    <row r="1979" spans="2:54" s="50" customFormat="1" ht="16.2" x14ac:dyDescent="0.35">
      <c r="B1979" s="31" t="s">
        <v>582</v>
      </c>
      <c r="C1979" s="31" t="s">
        <v>92</v>
      </c>
      <c r="D1979" s="31" t="s">
        <v>374</v>
      </c>
      <c r="E1979" s="29" t="str">
        <f t="shared" si="6691"/>
        <v>0502</v>
      </c>
      <c r="F1979" s="31"/>
      <c r="G1979" s="31"/>
      <c r="H1979" s="32" t="s">
        <v>524</v>
      </c>
      <c r="I1979" s="66"/>
      <c r="J1979" s="66"/>
      <c r="K1979" s="66"/>
      <c r="L1979" s="66"/>
      <c r="M1979" s="66"/>
      <c r="N1979" s="66"/>
      <c r="O1979" s="66"/>
      <c r="P1979" s="66"/>
      <c r="Q1979" s="66"/>
      <c r="R1979" s="66"/>
      <c r="S1979" s="66"/>
      <c r="T1979" s="33">
        <f t="shared" ref="T1979:T1982" si="6740">T1980</f>
        <v>0</v>
      </c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6">
        <f t="shared" ref="AF1979:AF1982" si="6741">AF1980</f>
        <v>1230.0424599999999</v>
      </c>
      <c r="AG1979" s="36">
        <f t="shared" ref="AG1979:AG1982" si="6742">AG1980</f>
        <v>0</v>
      </c>
      <c r="AH1979" s="36">
        <f t="shared" ref="AH1979:AH1982" si="6743">AH1980</f>
        <v>0</v>
      </c>
      <c r="AI1979" s="36">
        <f t="shared" ref="AI1979:AI1982" si="6744">AI1980</f>
        <v>0</v>
      </c>
      <c r="AJ1979" s="36">
        <f t="shared" ref="AJ1979:AJ1982" si="6745">AJ1980</f>
        <v>0</v>
      </c>
      <c r="AK1979" s="36">
        <f t="shared" ref="AK1979:AK1982" si="6746">AK1980</f>
        <v>0</v>
      </c>
      <c r="AL1979" s="36">
        <f t="shared" ref="AL1979:AL1982" si="6747">AL1980</f>
        <v>1230.0424599999999</v>
      </c>
      <c r="AM1979" s="36">
        <f t="shared" ref="AM1979:AM1982" si="6748">AM1980</f>
        <v>0</v>
      </c>
      <c r="AN1979" s="36">
        <f t="shared" ref="AN1979:AN1982" si="6749">AN1980</f>
        <v>0</v>
      </c>
      <c r="AO1979" s="69"/>
      <c r="AP1979" s="70"/>
      <c r="AQ1979" s="70"/>
      <c r="AR1979" s="70"/>
      <c r="AS1979" s="70"/>
      <c r="AT1979" s="70"/>
      <c r="AU1979" s="70"/>
      <c r="AV1979" s="70"/>
      <c r="AW1979" s="70"/>
      <c r="AX1979" s="70"/>
      <c r="AY1979" s="70"/>
      <c r="AZ1979" s="70"/>
      <c r="BA1979" s="71">
        <f t="shared" si="6697"/>
        <v>100</v>
      </c>
      <c r="BB1979" s="61"/>
    </row>
    <row r="1980" spans="2:54" s="21" customFormat="1" ht="46.8" x14ac:dyDescent="0.3">
      <c r="B1980" s="38" t="s">
        <v>582</v>
      </c>
      <c r="C1980" s="38" t="s">
        <v>92</v>
      </c>
      <c r="D1980" s="38" t="s">
        <v>374</v>
      </c>
      <c r="E1980" s="39" t="str">
        <f t="shared" si="6691"/>
        <v>0502</v>
      </c>
      <c r="F1980" s="38" t="s">
        <v>78</v>
      </c>
      <c r="G1980" s="39"/>
      <c r="H1980" s="40" t="s">
        <v>79</v>
      </c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18">
        <f t="shared" si="6740"/>
        <v>0</v>
      </c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42">
        <f t="shared" si="6741"/>
        <v>1230.0424599999999</v>
      </c>
      <c r="AG1980" s="42">
        <f t="shared" si="6742"/>
        <v>0</v>
      </c>
      <c r="AH1980" s="42">
        <f t="shared" si="6743"/>
        <v>0</v>
      </c>
      <c r="AI1980" s="42">
        <f t="shared" si="6744"/>
        <v>0</v>
      </c>
      <c r="AJ1980" s="42">
        <f t="shared" si="6745"/>
        <v>0</v>
      </c>
      <c r="AK1980" s="42">
        <f t="shared" si="6746"/>
        <v>0</v>
      </c>
      <c r="AL1980" s="42">
        <f t="shared" si="6747"/>
        <v>1230.0424599999999</v>
      </c>
      <c r="AM1980" s="42">
        <f t="shared" si="6748"/>
        <v>0</v>
      </c>
      <c r="AN1980" s="42">
        <f t="shared" si="6749"/>
        <v>0</v>
      </c>
      <c r="AO1980" s="45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49">
        <f t="shared" si="6697"/>
        <v>100</v>
      </c>
      <c r="BB1980" s="20"/>
    </row>
    <row r="1981" spans="2:54" s="21" customFormat="1" x14ac:dyDescent="0.3">
      <c r="B1981" s="38" t="s">
        <v>582</v>
      </c>
      <c r="C1981" s="38" t="s">
        <v>92</v>
      </c>
      <c r="D1981" s="38" t="s">
        <v>374</v>
      </c>
      <c r="E1981" s="39" t="str">
        <f t="shared" si="6691"/>
        <v>0502</v>
      </c>
      <c r="F1981" s="38" t="s">
        <v>88</v>
      </c>
      <c r="G1981" s="39"/>
      <c r="H1981" s="40" t="s">
        <v>89</v>
      </c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18">
        <f t="shared" si="6740"/>
        <v>0</v>
      </c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42">
        <f t="shared" si="6741"/>
        <v>1230.0424599999999</v>
      </c>
      <c r="AG1981" s="42">
        <f t="shared" si="6742"/>
        <v>0</v>
      </c>
      <c r="AH1981" s="42">
        <f t="shared" si="6743"/>
        <v>0</v>
      </c>
      <c r="AI1981" s="42">
        <f t="shared" si="6744"/>
        <v>0</v>
      </c>
      <c r="AJ1981" s="42">
        <f t="shared" si="6745"/>
        <v>0</v>
      </c>
      <c r="AK1981" s="42">
        <f t="shared" si="6746"/>
        <v>0</v>
      </c>
      <c r="AL1981" s="42">
        <f t="shared" si="6747"/>
        <v>1230.0424599999999</v>
      </c>
      <c r="AM1981" s="42">
        <f t="shared" si="6748"/>
        <v>0</v>
      </c>
      <c r="AN1981" s="42">
        <f t="shared" si="6749"/>
        <v>0</v>
      </c>
      <c r="AO1981" s="45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49">
        <f t="shared" si="6697"/>
        <v>100</v>
      </c>
      <c r="BB1981" s="20"/>
    </row>
    <row r="1982" spans="2:54" s="21" customFormat="1" x14ac:dyDescent="0.3">
      <c r="B1982" s="38" t="s">
        <v>582</v>
      </c>
      <c r="C1982" s="38" t="s">
        <v>92</v>
      </c>
      <c r="D1982" s="38" t="s">
        <v>374</v>
      </c>
      <c r="E1982" s="39" t="str">
        <f t="shared" si="6691"/>
        <v>0502</v>
      </c>
      <c r="F1982" s="38" t="s">
        <v>90</v>
      </c>
      <c r="G1982" s="39"/>
      <c r="H1982" s="40" t="s">
        <v>91</v>
      </c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18">
        <f t="shared" si="6740"/>
        <v>0</v>
      </c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42">
        <f t="shared" si="6741"/>
        <v>1230.0424599999999</v>
      </c>
      <c r="AG1982" s="42">
        <f t="shared" si="6742"/>
        <v>0</v>
      </c>
      <c r="AH1982" s="42">
        <f t="shared" si="6743"/>
        <v>0</v>
      </c>
      <c r="AI1982" s="42">
        <f t="shared" si="6744"/>
        <v>0</v>
      </c>
      <c r="AJ1982" s="42">
        <f t="shared" si="6745"/>
        <v>0</v>
      </c>
      <c r="AK1982" s="42">
        <f t="shared" si="6746"/>
        <v>0</v>
      </c>
      <c r="AL1982" s="42">
        <f t="shared" si="6747"/>
        <v>1230.0424599999999</v>
      </c>
      <c r="AM1982" s="42">
        <f t="shared" si="6748"/>
        <v>0</v>
      </c>
      <c r="AN1982" s="42">
        <f t="shared" si="6749"/>
        <v>0</v>
      </c>
      <c r="AO1982" s="45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49">
        <f t="shared" si="6697"/>
        <v>100</v>
      </c>
      <c r="BB1982" s="20"/>
    </row>
    <row r="1983" spans="2:54" s="21" customFormat="1" ht="31.2" x14ac:dyDescent="0.3">
      <c r="B1983" s="38" t="s">
        <v>582</v>
      </c>
      <c r="C1983" s="38" t="s">
        <v>92</v>
      </c>
      <c r="D1983" s="38" t="s">
        <v>374</v>
      </c>
      <c r="E1983" s="39" t="str">
        <f t="shared" si="6691"/>
        <v>0502</v>
      </c>
      <c r="F1983" s="38" t="s">
        <v>90</v>
      </c>
      <c r="G1983" s="38" t="s">
        <v>54</v>
      </c>
      <c r="H1983" s="40" t="s">
        <v>55</v>
      </c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18">
        <v>0</v>
      </c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42">
        <v>1230.0424599999999</v>
      </c>
      <c r="AG1983" s="42"/>
      <c r="AH1983" s="42">
        <v>0</v>
      </c>
      <c r="AI1983" s="42">
        <v>0</v>
      </c>
      <c r="AJ1983" s="42">
        <v>0</v>
      </c>
      <c r="AK1983" s="42">
        <v>0</v>
      </c>
      <c r="AL1983" s="42">
        <v>1230.0424599999999</v>
      </c>
      <c r="AM1983" s="42">
        <v>0</v>
      </c>
      <c r="AN1983" s="42">
        <v>0</v>
      </c>
      <c r="AO1983" s="45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49">
        <f t="shared" si="6697"/>
        <v>100</v>
      </c>
      <c r="BB1983" s="20"/>
    </row>
    <row r="1984" spans="2:54" s="30" customFormat="1" x14ac:dyDescent="0.3">
      <c r="B1984" s="31" t="s">
        <v>582</v>
      </c>
      <c r="C1984" s="31" t="s">
        <v>92</v>
      </c>
      <c r="D1984" s="31" t="s">
        <v>94</v>
      </c>
      <c r="E1984" s="29" t="str">
        <f t="shared" si="6691"/>
        <v>0503</v>
      </c>
      <c r="F1984" s="31"/>
      <c r="G1984" s="31"/>
      <c r="H1984" s="32" t="s">
        <v>95</v>
      </c>
      <c r="I1984" s="33">
        <f t="shared" ref="I1984:N1984" si="6750">I1992+I1997</f>
        <v>4727.5</v>
      </c>
      <c r="J1984" s="33">
        <f t="shared" si="6750"/>
        <v>2709.1</v>
      </c>
      <c r="K1984" s="33">
        <f t="shared" si="6750"/>
        <v>2703.4</v>
      </c>
      <c r="L1984" s="33">
        <f t="shared" si="6750"/>
        <v>0</v>
      </c>
      <c r="M1984" s="33">
        <f t="shared" si="6750"/>
        <v>0</v>
      </c>
      <c r="N1984" s="33">
        <f t="shared" si="6750"/>
        <v>0</v>
      </c>
      <c r="O1984" s="33">
        <f>O1992+O1997+O1985</f>
        <v>835.09699999999998</v>
      </c>
      <c r="P1984" s="33">
        <f>P1992+P1997+P1985</f>
        <v>469.03199999999998</v>
      </c>
      <c r="Q1984" s="33">
        <f>Q1992+Q1997+Q1985</f>
        <v>3064.5969999999998</v>
      </c>
      <c r="R1984" s="33">
        <f>R1992+R1997+R1985</f>
        <v>0</v>
      </c>
      <c r="S1984" s="33">
        <f>S1992+S1997</f>
        <v>0</v>
      </c>
      <c r="T1984" s="33">
        <f t="shared" ref="T1984:T2047" si="6751">I1984+L1984+S1984+R1984+Q1984+P1984+O1984</f>
        <v>9096.2259999999987</v>
      </c>
      <c r="U1984" s="33">
        <f t="shared" si="6650"/>
        <v>2709.1</v>
      </c>
      <c r="V1984" s="33">
        <f t="shared" si="6651"/>
        <v>2703.4</v>
      </c>
      <c r="W1984" s="33">
        <f t="shared" ref="W1984:AE1984" si="6752">W1992+W1997</f>
        <v>0</v>
      </c>
      <c r="X1984" s="33">
        <f t="shared" si="6752"/>
        <v>0</v>
      </c>
      <c r="Y1984" s="33">
        <f t="shared" si="6752"/>
        <v>0</v>
      </c>
      <c r="Z1984" s="33">
        <f t="shared" si="6752"/>
        <v>0</v>
      </c>
      <c r="AA1984" s="33">
        <f t="shared" si="6752"/>
        <v>0</v>
      </c>
      <c r="AB1984" s="33">
        <f t="shared" si="6752"/>
        <v>0</v>
      </c>
      <c r="AC1984" s="33">
        <f t="shared" si="6752"/>
        <v>0</v>
      </c>
      <c r="AD1984" s="33">
        <f t="shared" si="6752"/>
        <v>0</v>
      </c>
      <c r="AE1984" s="33">
        <f t="shared" si="6752"/>
        <v>0</v>
      </c>
      <c r="AF1984" s="34">
        <f t="shared" ref="AF1984:AT1984" si="6753">AF1992+AF1997+AF1985</f>
        <v>8883.9089999999997</v>
      </c>
      <c r="AG1984" s="34">
        <f t="shared" si="6753"/>
        <v>0</v>
      </c>
      <c r="AH1984" s="34">
        <f t="shared" si="6753"/>
        <v>0</v>
      </c>
      <c r="AI1984" s="34">
        <f t="shared" si="6753"/>
        <v>0</v>
      </c>
      <c r="AJ1984" s="34">
        <f t="shared" si="6753"/>
        <v>0</v>
      </c>
      <c r="AK1984" s="34">
        <f t="shared" si="6753"/>
        <v>0</v>
      </c>
      <c r="AL1984" s="34">
        <f t="shared" si="6753"/>
        <v>8883.8513899999998</v>
      </c>
      <c r="AM1984" s="34">
        <f t="shared" si="6753"/>
        <v>0</v>
      </c>
      <c r="AN1984" s="34">
        <f t="shared" si="6753"/>
        <v>0</v>
      </c>
      <c r="AO1984" s="36">
        <f t="shared" si="6753"/>
        <v>4809.8981000000003</v>
      </c>
      <c r="AP1984" s="36">
        <f t="shared" si="6753"/>
        <v>9191.1290000000008</v>
      </c>
      <c r="AQ1984" s="36">
        <f t="shared" si="6753"/>
        <v>835.09699999999998</v>
      </c>
      <c r="AR1984" s="36">
        <f t="shared" si="6753"/>
        <v>0</v>
      </c>
      <c r="AS1984" s="36">
        <f t="shared" si="6753"/>
        <v>0</v>
      </c>
      <c r="AT1984" s="36">
        <f t="shared" si="6753"/>
        <v>0</v>
      </c>
      <c r="AU1984" s="36">
        <f t="shared" si="6692"/>
        <v>10026.226000000001</v>
      </c>
      <c r="AV1984" s="36">
        <f t="shared" si="6693"/>
        <v>-930.00000000000182</v>
      </c>
      <c r="AW1984" s="36">
        <f t="shared" si="6694"/>
        <v>9096.2259999999987</v>
      </c>
      <c r="AX1984" s="36">
        <f t="shared" si="6695"/>
        <v>2709.1</v>
      </c>
      <c r="AY1984" s="36">
        <f t="shared" si="6696"/>
        <v>2703.4</v>
      </c>
      <c r="AZ1984" s="36">
        <f>AZ1992+AZ1997</f>
        <v>0</v>
      </c>
      <c r="BA1984" s="37">
        <f t="shared" si="6697"/>
        <v>99.99935152419954</v>
      </c>
      <c r="BB1984" s="20"/>
    </row>
    <row r="1985" spans="2:54" x14ac:dyDescent="0.3">
      <c r="B1985" s="38" t="s">
        <v>582</v>
      </c>
      <c r="C1985" s="38" t="s">
        <v>92</v>
      </c>
      <c r="D1985" s="38" t="s">
        <v>94</v>
      </c>
      <c r="E1985" s="39" t="str">
        <f t="shared" si="6691"/>
        <v>0503</v>
      </c>
      <c r="F1985" s="38" t="s">
        <v>191</v>
      </c>
      <c r="G1985" s="38"/>
      <c r="H1985" s="40" t="s">
        <v>192</v>
      </c>
      <c r="I1985" s="18"/>
      <c r="J1985" s="18"/>
      <c r="K1985" s="18"/>
      <c r="L1985" s="18"/>
      <c r="M1985" s="18"/>
      <c r="N1985" s="18"/>
      <c r="O1985" s="18">
        <f t="shared" ref="O1985:O1986" si="6754">O1986</f>
        <v>907.31700000000001</v>
      </c>
      <c r="P1985" s="18">
        <f t="shared" ref="P1985:P2016" si="6755">P1986</f>
        <v>0</v>
      </c>
      <c r="Q1985" s="18">
        <f t="shared" ref="Q1985:Q2016" si="6756">Q1986</f>
        <v>0</v>
      </c>
      <c r="R1985" s="18">
        <f t="shared" ref="R1985:R2016" si="6757">R1986</f>
        <v>0</v>
      </c>
      <c r="S1985" s="18"/>
      <c r="T1985" s="18">
        <f t="shared" si="6751"/>
        <v>907.31700000000001</v>
      </c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41">
        <f t="shared" ref="AF1985:AF1986" si="6758">AF1986</f>
        <v>930</v>
      </c>
      <c r="AG1985" s="41">
        <f t="shared" ref="AG1985:AG1986" si="6759">AG1986</f>
        <v>0</v>
      </c>
      <c r="AH1985" s="41">
        <f t="shared" ref="AH1985:AH1986" si="6760">AH1986</f>
        <v>0</v>
      </c>
      <c r="AI1985" s="41">
        <f t="shared" ref="AI1985:AI1986" si="6761">AI1986</f>
        <v>0</v>
      </c>
      <c r="AJ1985" s="41">
        <f t="shared" ref="AJ1985:AJ1986" si="6762">AJ1986</f>
        <v>0</v>
      </c>
      <c r="AK1985" s="41">
        <f t="shared" ref="AK1985:AK1986" si="6763">AK1986</f>
        <v>0</v>
      </c>
      <c r="AL1985" s="41">
        <f t="shared" ref="AL1985:AL1986" si="6764">AL1986</f>
        <v>930</v>
      </c>
      <c r="AM1985" s="41">
        <f t="shared" ref="AM1985:AM1986" si="6765">AM1986</f>
        <v>0</v>
      </c>
      <c r="AN1985" s="41">
        <f t="shared" ref="AN1985:AN1986" si="6766">AN1986</f>
        <v>0</v>
      </c>
      <c r="AO1985" s="14">
        <f t="shared" ref="AO1985:AO1986" si="6767">AO1986</f>
        <v>930</v>
      </c>
      <c r="AP1985" s="42">
        <f t="shared" ref="AP1985:AP1986" si="6768">AP1986</f>
        <v>930</v>
      </c>
      <c r="AQ1985" s="42">
        <f t="shared" ref="AQ1985:AQ1986" si="6769">AQ1986</f>
        <v>907.31700000000001</v>
      </c>
      <c r="AR1985" s="42">
        <f t="shared" ref="AR1985:AR1986" si="6770">AR1986</f>
        <v>0</v>
      </c>
      <c r="AS1985" s="42">
        <f t="shared" ref="AS1985:AS1986" si="6771">AS1986</f>
        <v>0</v>
      </c>
      <c r="AT1985" s="42">
        <f t="shared" ref="AT1985:AT1986" si="6772">AT1986</f>
        <v>0</v>
      </c>
      <c r="AU1985" s="42">
        <f t="shared" si="6692"/>
        <v>1837.317</v>
      </c>
      <c r="AV1985" s="42">
        <f t="shared" si="6693"/>
        <v>-930</v>
      </c>
      <c r="AW1985" s="42"/>
      <c r="AX1985" s="42"/>
      <c r="AY1985" s="42"/>
      <c r="AZ1985" s="42"/>
      <c r="BA1985" s="43">
        <f t="shared" si="6697"/>
        <v>100</v>
      </c>
      <c r="BB1985" s="20"/>
    </row>
    <row r="1986" spans="2:54" x14ac:dyDescent="0.3">
      <c r="B1986" s="38" t="s">
        <v>582</v>
      </c>
      <c r="C1986" s="38" t="s">
        <v>92</v>
      </c>
      <c r="D1986" s="38" t="s">
        <v>94</v>
      </c>
      <c r="E1986" s="39" t="str">
        <f t="shared" si="6691"/>
        <v>0503</v>
      </c>
      <c r="F1986" s="38" t="s">
        <v>193</v>
      </c>
      <c r="G1986" s="39"/>
      <c r="H1986" s="40" t="s">
        <v>109</v>
      </c>
      <c r="I1986" s="18"/>
      <c r="J1986" s="18"/>
      <c r="K1986" s="18"/>
      <c r="L1986" s="18"/>
      <c r="M1986" s="18"/>
      <c r="N1986" s="18"/>
      <c r="O1986" s="18">
        <f t="shared" si="6754"/>
        <v>907.31700000000001</v>
      </c>
      <c r="P1986" s="18">
        <f t="shared" si="6755"/>
        <v>0</v>
      </c>
      <c r="Q1986" s="18">
        <f t="shared" si="6756"/>
        <v>0</v>
      </c>
      <c r="R1986" s="18">
        <f t="shared" si="6757"/>
        <v>0</v>
      </c>
      <c r="S1986" s="18"/>
      <c r="T1986" s="18">
        <f t="shared" si="6751"/>
        <v>907.31700000000001</v>
      </c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41">
        <f t="shared" si="6758"/>
        <v>930</v>
      </c>
      <c r="AG1986" s="41">
        <f t="shared" si="6759"/>
        <v>0</v>
      </c>
      <c r="AH1986" s="41">
        <f t="shared" si="6760"/>
        <v>0</v>
      </c>
      <c r="AI1986" s="41">
        <f t="shared" si="6761"/>
        <v>0</v>
      </c>
      <c r="AJ1986" s="41">
        <f t="shared" si="6762"/>
        <v>0</v>
      </c>
      <c r="AK1986" s="41">
        <f t="shared" si="6763"/>
        <v>0</v>
      </c>
      <c r="AL1986" s="41">
        <f t="shared" si="6764"/>
        <v>930</v>
      </c>
      <c r="AM1986" s="41">
        <f t="shared" si="6765"/>
        <v>0</v>
      </c>
      <c r="AN1986" s="41">
        <f t="shared" si="6766"/>
        <v>0</v>
      </c>
      <c r="AO1986" s="42">
        <f t="shared" si="6767"/>
        <v>930</v>
      </c>
      <c r="AP1986" s="42">
        <f t="shared" si="6768"/>
        <v>930</v>
      </c>
      <c r="AQ1986" s="42">
        <f t="shared" si="6769"/>
        <v>907.31700000000001</v>
      </c>
      <c r="AR1986" s="42">
        <f t="shared" si="6770"/>
        <v>0</v>
      </c>
      <c r="AS1986" s="42">
        <f t="shared" si="6771"/>
        <v>0</v>
      </c>
      <c r="AT1986" s="42">
        <f t="shared" si="6772"/>
        <v>0</v>
      </c>
      <c r="AU1986" s="42">
        <f t="shared" si="6692"/>
        <v>1837.317</v>
      </c>
      <c r="AV1986" s="42">
        <f t="shared" si="6693"/>
        <v>-930</v>
      </c>
      <c r="AW1986" s="42"/>
      <c r="AX1986" s="42"/>
      <c r="AY1986" s="42"/>
      <c r="AZ1986" s="42"/>
      <c r="BA1986" s="43">
        <f t="shared" si="6697"/>
        <v>100</v>
      </c>
      <c r="BB1986" s="20"/>
    </row>
    <row r="1987" spans="2:54" ht="46.8" x14ac:dyDescent="0.3">
      <c r="B1987" s="38" t="s">
        <v>582</v>
      </c>
      <c r="C1987" s="38" t="s">
        <v>92</v>
      </c>
      <c r="D1987" s="38" t="s">
        <v>94</v>
      </c>
      <c r="E1987" s="39" t="str">
        <f t="shared" si="6691"/>
        <v>0503</v>
      </c>
      <c r="F1987" s="38" t="s">
        <v>194</v>
      </c>
      <c r="G1987" s="39"/>
      <c r="H1987" s="40" t="s">
        <v>195</v>
      </c>
      <c r="I1987" s="18"/>
      <c r="J1987" s="18"/>
      <c r="K1987" s="18"/>
      <c r="L1987" s="18"/>
      <c r="M1987" s="18"/>
      <c r="N1987" s="18"/>
      <c r="O1987" s="18">
        <f>O1988+O1990</f>
        <v>907.31700000000001</v>
      </c>
      <c r="P1987" s="18">
        <f t="shared" si="6755"/>
        <v>0</v>
      </c>
      <c r="Q1987" s="18">
        <f t="shared" si="6756"/>
        <v>0</v>
      </c>
      <c r="R1987" s="18">
        <f t="shared" si="6757"/>
        <v>0</v>
      </c>
      <c r="S1987" s="18"/>
      <c r="T1987" s="18">
        <f t="shared" si="6751"/>
        <v>907.31700000000001</v>
      </c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41">
        <f t="shared" ref="AF1987:AT1987" si="6773">AF1988+AF1990</f>
        <v>930</v>
      </c>
      <c r="AG1987" s="41">
        <f t="shared" si="6773"/>
        <v>0</v>
      </c>
      <c r="AH1987" s="41">
        <f t="shared" si="6773"/>
        <v>0</v>
      </c>
      <c r="AI1987" s="41">
        <f t="shared" si="6773"/>
        <v>0</v>
      </c>
      <c r="AJ1987" s="41">
        <f t="shared" si="6773"/>
        <v>0</v>
      </c>
      <c r="AK1987" s="41">
        <f t="shared" si="6773"/>
        <v>0</v>
      </c>
      <c r="AL1987" s="41">
        <f t="shared" si="6773"/>
        <v>930</v>
      </c>
      <c r="AM1987" s="41">
        <f t="shared" si="6773"/>
        <v>0</v>
      </c>
      <c r="AN1987" s="41">
        <f t="shared" si="6773"/>
        <v>0</v>
      </c>
      <c r="AO1987" s="14">
        <f t="shared" si="6773"/>
        <v>930</v>
      </c>
      <c r="AP1987" s="42">
        <f t="shared" si="6773"/>
        <v>930</v>
      </c>
      <c r="AQ1987" s="42">
        <f t="shared" si="6773"/>
        <v>907.31700000000001</v>
      </c>
      <c r="AR1987" s="42">
        <f t="shared" si="6773"/>
        <v>0</v>
      </c>
      <c r="AS1987" s="42">
        <f t="shared" si="6773"/>
        <v>0</v>
      </c>
      <c r="AT1987" s="42">
        <f t="shared" si="6773"/>
        <v>0</v>
      </c>
      <c r="AU1987" s="42">
        <f t="shared" si="6692"/>
        <v>1837.317</v>
      </c>
      <c r="AV1987" s="42">
        <f t="shared" si="6693"/>
        <v>-930</v>
      </c>
      <c r="AW1987" s="42"/>
      <c r="AX1987" s="42"/>
      <c r="AY1987" s="42"/>
      <c r="AZ1987" s="42"/>
      <c r="BA1987" s="43">
        <f t="shared" si="6697"/>
        <v>100</v>
      </c>
      <c r="BB1987" s="20"/>
    </row>
    <row r="1988" spans="2:54" ht="31.2" x14ac:dyDescent="0.3">
      <c r="B1988" s="38" t="s">
        <v>582</v>
      </c>
      <c r="C1988" s="38" t="s">
        <v>92</v>
      </c>
      <c r="D1988" s="38" t="s">
        <v>94</v>
      </c>
      <c r="E1988" s="39" t="str">
        <f t="shared" si="6691"/>
        <v>0503</v>
      </c>
      <c r="F1988" s="38" t="s">
        <v>196</v>
      </c>
      <c r="G1988" s="39"/>
      <c r="H1988" s="40" t="s">
        <v>197</v>
      </c>
      <c r="I1988" s="18"/>
      <c r="J1988" s="18"/>
      <c r="K1988" s="18"/>
      <c r="L1988" s="18"/>
      <c r="M1988" s="18"/>
      <c r="N1988" s="18"/>
      <c r="O1988" s="18">
        <f>O1989</f>
        <v>0</v>
      </c>
      <c r="P1988" s="18">
        <f t="shared" si="6755"/>
        <v>0</v>
      </c>
      <c r="Q1988" s="18">
        <f t="shared" si="6756"/>
        <v>0</v>
      </c>
      <c r="R1988" s="18">
        <f t="shared" si="6757"/>
        <v>0</v>
      </c>
      <c r="S1988" s="18"/>
      <c r="T1988" s="18">
        <f t="shared" si="6751"/>
        <v>0</v>
      </c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41">
        <f t="shared" ref="AF1988:AT1988" si="6774">AF1989</f>
        <v>0</v>
      </c>
      <c r="AG1988" s="41">
        <f t="shared" si="6774"/>
        <v>0</v>
      </c>
      <c r="AH1988" s="41">
        <f t="shared" si="6774"/>
        <v>0</v>
      </c>
      <c r="AI1988" s="41">
        <f t="shared" si="6774"/>
        <v>0</v>
      </c>
      <c r="AJ1988" s="41">
        <f t="shared" si="6774"/>
        <v>0</v>
      </c>
      <c r="AK1988" s="41">
        <f t="shared" si="6774"/>
        <v>0</v>
      </c>
      <c r="AL1988" s="41">
        <f t="shared" si="6774"/>
        <v>0</v>
      </c>
      <c r="AM1988" s="41">
        <f t="shared" si="6774"/>
        <v>0</v>
      </c>
      <c r="AN1988" s="41">
        <f t="shared" si="6774"/>
        <v>0</v>
      </c>
      <c r="AO1988" s="42">
        <f t="shared" si="6774"/>
        <v>930</v>
      </c>
      <c r="AP1988" s="42">
        <f t="shared" si="6774"/>
        <v>930</v>
      </c>
      <c r="AQ1988" s="42">
        <f t="shared" si="6774"/>
        <v>0</v>
      </c>
      <c r="AR1988" s="42">
        <f t="shared" si="6774"/>
        <v>0</v>
      </c>
      <c r="AS1988" s="42">
        <f t="shared" si="6774"/>
        <v>0</v>
      </c>
      <c r="AT1988" s="42">
        <f t="shared" si="6774"/>
        <v>0</v>
      </c>
      <c r="AU1988" s="42">
        <f t="shared" si="6692"/>
        <v>930</v>
      </c>
      <c r="AV1988" s="42">
        <f t="shared" si="6693"/>
        <v>-930</v>
      </c>
      <c r="AW1988" s="42"/>
      <c r="AX1988" s="42"/>
      <c r="AY1988" s="42"/>
      <c r="AZ1988" s="42"/>
      <c r="BA1988" s="43"/>
      <c r="BB1988" s="20">
        <v>0</v>
      </c>
    </row>
    <row r="1989" spans="2:54" ht="31.2" x14ac:dyDescent="0.3">
      <c r="B1989" s="38" t="s">
        <v>582</v>
      </c>
      <c r="C1989" s="38" t="s">
        <v>92</v>
      </c>
      <c r="D1989" s="38" t="s">
        <v>94</v>
      </c>
      <c r="E1989" s="39" t="str">
        <f t="shared" si="6691"/>
        <v>0503</v>
      </c>
      <c r="F1989" s="38" t="s">
        <v>196</v>
      </c>
      <c r="G1989" s="38" t="s">
        <v>54</v>
      </c>
      <c r="H1989" s="40" t="s">
        <v>55</v>
      </c>
      <c r="I1989" s="18"/>
      <c r="J1989" s="18"/>
      <c r="K1989" s="18"/>
      <c r="L1989" s="18"/>
      <c r="M1989" s="18"/>
      <c r="N1989" s="18"/>
      <c r="O1989" s="18">
        <v>0</v>
      </c>
      <c r="P1989" s="18">
        <v>0</v>
      </c>
      <c r="Q1989" s="18">
        <v>0</v>
      </c>
      <c r="R1989" s="18">
        <v>0</v>
      </c>
      <c r="S1989" s="18"/>
      <c r="T1989" s="18">
        <f t="shared" si="6751"/>
        <v>0</v>
      </c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41">
        <v>0</v>
      </c>
      <c r="AG1989" s="41"/>
      <c r="AH1989" s="41">
        <v>0</v>
      </c>
      <c r="AI1989" s="41">
        <v>0</v>
      </c>
      <c r="AJ1989" s="41">
        <v>0</v>
      </c>
      <c r="AK1989" s="41">
        <v>0</v>
      </c>
      <c r="AL1989" s="41">
        <v>0</v>
      </c>
      <c r="AM1989" s="41">
        <v>0</v>
      </c>
      <c r="AN1989" s="41">
        <v>0</v>
      </c>
      <c r="AO1989" s="14">
        <v>930</v>
      </c>
      <c r="AP1989" s="42">
        <v>930</v>
      </c>
      <c r="AQ1989" s="42">
        <v>0</v>
      </c>
      <c r="AR1989" s="42">
        <v>0</v>
      </c>
      <c r="AS1989" s="42">
        <v>0</v>
      </c>
      <c r="AT1989" s="42">
        <v>0</v>
      </c>
      <c r="AU1989" s="42">
        <f t="shared" si="6692"/>
        <v>930</v>
      </c>
      <c r="AV1989" s="42">
        <f t="shared" si="6693"/>
        <v>-930</v>
      </c>
      <c r="AW1989" s="42"/>
      <c r="AX1989" s="42"/>
      <c r="AY1989" s="42"/>
      <c r="AZ1989" s="42"/>
      <c r="BA1989" s="43"/>
      <c r="BB1989" s="20">
        <v>0</v>
      </c>
    </row>
    <row r="1990" spans="2:54" ht="31.2" x14ac:dyDescent="0.3">
      <c r="B1990" s="38" t="s">
        <v>582</v>
      </c>
      <c r="C1990" s="38" t="s">
        <v>92</v>
      </c>
      <c r="D1990" s="38" t="s">
        <v>94</v>
      </c>
      <c r="E1990" s="39" t="str">
        <f t="shared" si="6691"/>
        <v>0503</v>
      </c>
      <c r="F1990" s="38" t="s">
        <v>556</v>
      </c>
      <c r="G1990" s="38"/>
      <c r="H1990" s="40" t="s">
        <v>557</v>
      </c>
      <c r="I1990" s="18"/>
      <c r="J1990" s="18"/>
      <c r="K1990" s="18"/>
      <c r="L1990" s="18"/>
      <c r="M1990" s="18"/>
      <c r="N1990" s="18"/>
      <c r="O1990" s="18">
        <f>O1991</f>
        <v>907.31700000000001</v>
      </c>
      <c r="P1990" s="18"/>
      <c r="Q1990" s="18"/>
      <c r="R1990" s="18"/>
      <c r="S1990" s="18"/>
      <c r="T1990" s="18">
        <f t="shared" si="6751"/>
        <v>907.31700000000001</v>
      </c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41">
        <f t="shared" ref="AF1990:AT1990" si="6775">AF1991</f>
        <v>930</v>
      </c>
      <c r="AG1990" s="41">
        <f t="shared" si="6775"/>
        <v>0</v>
      </c>
      <c r="AH1990" s="41">
        <f t="shared" si="6775"/>
        <v>0</v>
      </c>
      <c r="AI1990" s="41">
        <f t="shared" si="6775"/>
        <v>0</v>
      </c>
      <c r="AJ1990" s="41">
        <f t="shared" si="6775"/>
        <v>0</v>
      </c>
      <c r="AK1990" s="41">
        <f t="shared" si="6775"/>
        <v>0</v>
      </c>
      <c r="AL1990" s="41">
        <f t="shared" si="6775"/>
        <v>930</v>
      </c>
      <c r="AM1990" s="41">
        <f t="shared" si="6775"/>
        <v>0</v>
      </c>
      <c r="AN1990" s="41">
        <f t="shared" si="6775"/>
        <v>0</v>
      </c>
      <c r="AO1990" s="54">
        <f t="shared" si="6775"/>
        <v>0</v>
      </c>
      <c r="AP1990" s="14">
        <f t="shared" si="6775"/>
        <v>0</v>
      </c>
      <c r="AQ1990" s="42">
        <f t="shared" si="6775"/>
        <v>907.31700000000001</v>
      </c>
      <c r="AR1990" s="14">
        <f t="shared" si="6775"/>
        <v>0</v>
      </c>
      <c r="AS1990" s="42">
        <f t="shared" si="6775"/>
        <v>0</v>
      </c>
      <c r="AT1990" s="14">
        <f t="shared" si="6775"/>
        <v>0</v>
      </c>
      <c r="AU1990" s="42">
        <f t="shared" si="6692"/>
        <v>907.31700000000001</v>
      </c>
      <c r="AV1990" s="42">
        <f t="shared" si="6693"/>
        <v>0</v>
      </c>
      <c r="AW1990" s="42"/>
      <c r="AX1990" s="42"/>
      <c r="AY1990" s="42"/>
      <c r="AZ1990" s="42"/>
      <c r="BA1990" s="43">
        <f t="shared" si="6697"/>
        <v>100</v>
      </c>
      <c r="BB1990" s="20"/>
    </row>
    <row r="1991" spans="2:54" ht="31.2" x14ac:dyDescent="0.3">
      <c r="B1991" s="38" t="s">
        <v>582</v>
      </c>
      <c r="C1991" s="38" t="s">
        <v>92</v>
      </c>
      <c r="D1991" s="38" t="s">
        <v>94</v>
      </c>
      <c r="E1991" s="39" t="str">
        <f t="shared" si="6691"/>
        <v>0503</v>
      </c>
      <c r="F1991" s="38" t="s">
        <v>556</v>
      </c>
      <c r="G1991" s="38" t="s">
        <v>54</v>
      </c>
      <c r="H1991" s="40" t="s">
        <v>55</v>
      </c>
      <c r="I1991" s="18"/>
      <c r="J1991" s="18"/>
      <c r="K1991" s="18"/>
      <c r="L1991" s="18"/>
      <c r="M1991" s="18"/>
      <c r="N1991" s="18"/>
      <c r="O1991" s="18">
        <v>907.31700000000001</v>
      </c>
      <c r="P1991" s="18"/>
      <c r="Q1991" s="18"/>
      <c r="R1991" s="18"/>
      <c r="S1991" s="18"/>
      <c r="T1991" s="18">
        <f t="shared" si="6751"/>
        <v>907.31700000000001</v>
      </c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41">
        <v>930</v>
      </c>
      <c r="AG1991" s="41"/>
      <c r="AH1991" s="41">
        <v>0</v>
      </c>
      <c r="AI1991" s="41">
        <v>0</v>
      </c>
      <c r="AJ1991" s="41">
        <v>0</v>
      </c>
      <c r="AK1991" s="41">
        <v>0</v>
      </c>
      <c r="AL1991" s="41">
        <v>930</v>
      </c>
      <c r="AM1991" s="41">
        <v>0</v>
      </c>
      <c r="AN1991" s="41">
        <v>0</v>
      </c>
      <c r="AO1991" s="14">
        <v>0</v>
      </c>
      <c r="AP1991" s="42">
        <v>0</v>
      </c>
      <c r="AQ1991" s="14">
        <v>907.31700000000001</v>
      </c>
      <c r="AR1991" s="42">
        <v>0</v>
      </c>
      <c r="AS1991" s="14">
        <v>0</v>
      </c>
      <c r="AT1991" s="42">
        <v>0</v>
      </c>
      <c r="AU1991" s="42">
        <f t="shared" si="6692"/>
        <v>907.31700000000001</v>
      </c>
      <c r="AV1991" s="42">
        <f t="shared" si="6693"/>
        <v>0</v>
      </c>
      <c r="AW1991" s="42"/>
      <c r="AX1991" s="42"/>
      <c r="AY1991" s="42"/>
      <c r="AZ1991" s="42"/>
      <c r="BA1991" s="43">
        <f t="shared" si="6697"/>
        <v>100</v>
      </c>
      <c r="BB1991" s="20"/>
    </row>
    <row r="1992" spans="2:54" ht="31.2" x14ac:dyDescent="0.3">
      <c r="B1992" s="38" t="s">
        <v>582</v>
      </c>
      <c r="C1992" s="38" t="s">
        <v>92</v>
      </c>
      <c r="D1992" s="38" t="s">
        <v>94</v>
      </c>
      <c r="E1992" s="39" t="str">
        <f t="shared" si="6691"/>
        <v>0503</v>
      </c>
      <c r="F1992" s="38" t="s">
        <v>96</v>
      </c>
      <c r="G1992" s="39"/>
      <c r="H1992" s="40" t="s">
        <v>97</v>
      </c>
      <c r="I1992" s="18">
        <f t="shared" ref="I1992:I2032" si="6776">I1993</f>
        <v>68.8</v>
      </c>
      <c r="J1992" s="18">
        <f t="shared" ref="J1992:J2032" si="6777">J1993</f>
        <v>58.2</v>
      </c>
      <c r="K1992" s="18">
        <f t="shared" ref="K1992:K2032" si="6778">K1993</f>
        <v>52.5</v>
      </c>
      <c r="L1992" s="18">
        <f t="shared" ref="L1992:L2032" si="6779">L1993</f>
        <v>0</v>
      </c>
      <c r="M1992" s="18">
        <f t="shared" ref="M1992:M2032" si="6780">M1993</f>
        <v>0</v>
      </c>
      <c r="N1992" s="18">
        <f t="shared" ref="N1992:N2032" si="6781">N1993</f>
        <v>0</v>
      </c>
      <c r="O1992" s="18">
        <f t="shared" ref="O1992:O2016" si="6782">O1993</f>
        <v>-72.22</v>
      </c>
      <c r="P1992" s="18">
        <f t="shared" si="6755"/>
        <v>0</v>
      </c>
      <c r="Q1992" s="18">
        <f t="shared" si="6756"/>
        <v>818.077</v>
      </c>
      <c r="R1992" s="18">
        <f t="shared" si="6757"/>
        <v>0</v>
      </c>
      <c r="S1992" s="18">
        <f t="shared" ref="S1992:S2032" si="6783">S1993</f>
        <v>0</v>
      </c>
      <c r="T1992" s="18">
        <f t="shared" si="6751"/>
        <v>814.65699999999993</v>
      </c>
      <c r="U1992" s="18">
        <f t="shared" si="6650"/>
        <v>58.2</v>
      </c>
      <c r="V1992" s="18">
        <f t="shared" si="6651"/>
        <v>52.5</v>
      </c>
      <c r="W1992" s="18">
        <f t="shared" ref="W1992:W2032" si="6784">W1993</f>
        <v>0</v>
      </c>
      <c r="X1992" s="18">
        <f t="shared" ref="X1992:X2032" si="6785">X1993</f>
        <v>0</v>
      </c>
      <c r="Y1992" s="18">
        <f t="shared" ref="Y1992:Y2032" si="6786">Y1993</f>
        <v>0</v>
      </c>
      <c r="Z1992" s="18">
        <f t="shared" ref="Z1992:Z2032" si="6787">Z1993</f>
        <v>0</v>
      </c>
      <c r="AA1992" s="18">
        <f t="shared" ref="AA1992:AA2032" si="6788">AA1993</f>
        <v>0</v>
      </c>
      <c r="AB1992" s="18">
        <f t="shared" ref="AB1992:AB2032" si="6789">AB1993</f>
        <v>0</v>
      </c>
      <c r="AC1992" s="18">
        <f t="shared" ref="AC1992:AC2032" si="6790">AC1993</f>
        <v>0</v>
      </c>
      <c r="AD1992" s="18">
        <f t="shared" ref="AD1992:AD2032" si="6791">AD1993</f>
        <v>0</v>
      </c>
      <c r="AE1992" s="18">
        <f t="shared" ref="AE1992:AE2032" si="6792">AE1993</f>
        <v>0</v>
      </c>
      <c r="AF1992" s="41">
        <f t="shared" ref="AF1992:AF2016" si="6793">AF1993</f>
        <v>814.65700000000004</v>
      </c>
      <c r="AG1992" s="41">
        <f t="shared" ref="AG1992:AG2016" si="6794">AG1993</f>
        <v>0</v>
      </c>
      <c r="AH1992" s="41">
        <f t="shared" ref="AH1992:AH2016" si="6795">AH1993</f>
        <v>0</v>
      </c>
      <c r="AI1992" s="41">
        <f t="shared" ref="AI1992:AI2016" si="6796">AI1993</f>
        <v>0</v>
      </c>
      <c r="AJ1992" s="41">
        <f t="shared" ref="AJ1992:AJ2016" si="6797">AJ1993</f>
        <v>0</v>
      </c>
      <c r="AK1992" s="41">
        <f t="shared" ref="AK1992:AK2016" si="6798">AK1993</f>
        <v>0</v>
      </c>
      <c r="AL1992" s="41">
        <f t="shared" ref="AL1992:AL2016" si="6799">AL1993</f>
        <v>814.65625</v>
      </c>
      <c r="AM1992" s="41">
        <f t="shared" ref="AM1992:AM2016" si="6800">AM1993</f>
        <v>0</v>
      </c>
      <c r="AN1992" s="41">
        <f t="shared" ref="AN1992:AN2016" si="6801">AN1993</f>
        <v>0</v>
      </c>
      <c r="AO1992" s="42">
        <f t="shared" ref="AO1992:AO2016" si="6802">AO1993</f>
        <v>65.65625</v>
      </c>
      <c r="AP1992" s="42">
        <f t="shared" ref="AP1992:AP2016" si="6803">AP1993</f>
        <v>886.87699999999995</v>
      </c>
      <c r="AQ1992" s="42">
        <f t="shared" ref="AQ1992:AQ2016" si="6804">AQ1993</f>
        <v>-72.22</v>
      </c>
      <c r="AR1992" s="42">
        <f t="shared" ref="AR1992:AR2016" si="6805">AR1993</f>
        <v>0</v>
      </c>
      <c r="AS1992" s="42">
        <f t="shared" ref="AS1992:AS2016" si="6806">AS1993</f>
        <v>0</v>
      </c>
      <c r="AT1992" s="42">
        <f t="shared" ref="AT1992:AT2016" si="6807">AT1993</f>
        <v>0</v>
      </c>
      <c r="AU1992" s="42">
        <f t="shared" si="6692"/>
        <v>814.65699999999993</v>
      </c>
      <c r="AV1992" s="42">
        <f t="shared" si="6693"/>
        <v>0</v>
      </c>
      <c r="AW1992" s="42">
        <f t="shared" si="6694"/>
        <v>814.65699999999993</v>
      </c>
      <c r="AX1992" s="42">
        <f t="shared" si="6695"/>
        <v>58.2</v>
      </c>
      <c r="AY1992" s="42">
        <f t="shared" si="6696"/>
        <v>52.5</v>
      </c>
      <c r="AZ1992" s="42">
        <f t="shared" ref="AZ1992:AZ2032" si="6808">AZ1993</f>
        <v>0</v>
      </c>
      <c r="BA1992" s="43">
        <f t="shared" si="6697"/>
        <v>99.999907936714465</v>
      </c>
      <c r="BB1992" s="20"/>
    </row>
    <row r="1993" spans="2:54" x14ac:dyDescent="0.3">
      <c r="B1993" s="38" t="s">
        <v>582</v>
      </c>
      <c r="C1993" s="38" t="s">
        <v>92</v>
      </c>
      <c r="D1993" s="38" t="s">
        <v>94</v>
      </c>
      <c r="E1993" s="39" t="str">
        <f t="shared" si="6691"/>
        <v>0503</v>
      </c>
      <c r="F1993" s="38" t="s">
        <v>98</v>
      </c>
      <c r="G1993" s="17"/>
      <c r="H1993" s="40" t="s">
        <v>49</v>
      </c>
      <c r="I1993" s="18">
        <f t="shared" si="6776"/>
        <v>68.8</v>
      </c>
      <c r="J1993" s="18">
        <f t="shared" si="6777"/>
        <v>58.2</v>
      </c>
      <c r="K1993" s="18">
        <f t="shared" si="6778"/>
        <v>52.5</v>
      </c>
      <c r="L1993" s="18">
        <f t="shared" si="6779"/>
        <v>0</v>
      </c>
      <c r="M1993" s="18">
        <f t="shared" si="6780"/>
        <v>0</v>
      </c>
      <c r="N1993" s="18">
        <f t="shared" si="6781"/>
        <v>0</v>
      </c>
      <c r="O1993" s="18">
        <f t="shared" si="6782"/>
        <v>-72.22</v>
      </c>
      <c r="P1993" s="18">
        <f t="shared" si="6755"/>
        <v>0</v>
      </c>
      <c r="Q1993" s="18">
        <f t="shared" si="6756"/>
        <v>818.077</v>
      </c>
      <c r="R1993" s="18">
        <f t="shared" si="6757"/>
        <v>0</v>
      </c>
      <c r="S1993" s="18">
        <f t="shared" si="6783"/>
        <v>0</v>
      </c>
      <c r="T1993" s="18">
        <f t="shared" si="6751"/>
        <v>814.65699999999993</v>
      </c>
      <c r="U1993" s="18">
        <f t="shared" si="6650"/>
        <v>58.2</v>
      </c>
      <c r="V1993" s="18">
        <f t="shared" si="6651"/>
        <v>52.5</v>
      </c>
      <c r="W1993" s="18">
        <f t="shared" si="6784"/>
        <v>0</v>
      </c>
      <c r="X1993" s="18">
        <f t="shared" si="6785"/>
        <v>0</v>
      </c>
      <c r="Y1993" s="18">
        <f t="shared" si="6786"/>
        <v>0</v>
      </c>
      <c r="Z1993" s="18">
        <f t="shared" si="6787"/>
        <v>0</v>
      </c>
      <c r="AA1993" s="18">
        <f t="shared" si="6788"/>
        <v>0</v>
      </c>
      <c r="AB1993" s="18">
        <f t="shared" si="6789"/>
        <v>0</v>
      </c>
      <c r="AC1993" s="18">
        <f t="shared" si="6790"/>
        <v>0</v>
      </c>
      <c r="AD1993" s="18">
        <f t="shared" si="6791"/>
        <v>0</v>
      </c>
      <c r="AE1993" s="18">
        <f t="shared" si="6792"/>
        <v>0</v>
      </c>
      <c r="AF1993" s="41">
        <f t="shared" si="6793"/>
        <v>814.65700000000004</v>
      </c>
      <c r="AG1993" s="41">
        <f t="shared" si="6794"/>
        <v>0</v>
      </c>
      <c r="AH1993" s="41">
        <f t="shared" si="6795"/>
        <v>0</v>
      </c>
      <c r="AI1993" s="41">
        <f t="shared" si="6796"/>
        <v>0</v>
      </c>
      <c r="AJ1993" s="41">
        <f t="shared" si="6797"/>
        <v>0</v>
      </c>
      <c r="AK1993" s="41">
        <f t="shared" si="6798"/>
        <v>0</v>
      </c>
      <c r="AL1993" s="41">
        <f t="shared" si="6799"/>
        <v>814.65625</v>
      </c>
      <c r="AM1993" s="41">
        <f t="shared" si="6800"/>
        <v>0</v>
      </c>
      <c r="AN1993" s="41">
        <f t="shared" si="6801"/>
        <v>0</v>
      </c>
      <c r="AO1993" s="14">
        <f t="shared" si="6802"/>
        <v>65.65625</v>
      </c>
      <c r="AP1993" s="42">
        <f t="shared" si="6803"/>
        <v>886.87699999999995</v>
      </c>
      <c r="AQ1993" s="42">
        <f t="shared" si="6804"/>
        <v>-72.22</v>
      </c>
      <c r="AR1993" s="42">
        <f t="shared" si="6805"/>
        <v>0</v>
      </c>
      <c r="AS1993" s="42">
        <f t="shared" si="6806"/>
        <v>0</v>
      </c>
      <c r="AT1993" s="42">
        <f t="shared" si="6807"/>
        <v>0</v>
      </c>
      <c r="AU1993" s="42">
        <f t="shared" si="6692"/>
        <v>814.65699999999993</v>
      </c>
      <c r="AV1993" s="42">
        <f t="shared" si="6693"/>
        <v>0</v>
      </c>
      <c r="AW1993" s="42">
        <f t="shared" si="6694"/>
        <v>814.65699999999993</v>
      </c>
      <c r="AX1993" s="42">
        <f t="shared" si="6695"/>
        <v>58.2</v>
      </c>
      <c r="AY1993" s="42">
        <f t="shared" si="6696"/>
        <v>52.5</v>
      </c>
      <c r="AZ1993" s="42">
        <f t="shared" si="6808"/>
        <v>0</v>
      </c>
      <c r="BA1993" s="43">
        <f t="shared" si="6697"/>
        <v>99.999907936714465</v>
      </c>
      <c r="BB1993" s="20"/>
    </row>
    <row r="1994" spans="2:54" ht="31.2" x14ac:dyDescent="0.3">
      <c r="B1994" s="38" t="s">
        <v>582</v>
      </c>
      <c r="C1994" s="38" t="s">
        <v>92</v>
      </c>
      <c r="D1994" s="38" t="s">
        <v>94</v>
      </c>
      <c r="E1994" s="39" t="str">
        <f t="shared" si="6691"/>
        <v>0503</v>
      </c>
      <c r="F1994" s="38" t="s">
        <v>99</v>
      </c>
      <c r="G1994" s="17"/>
      <c r="H1994" s="40" t="s">
        <v>100</v>
      </c>
      <c r="I1994" s="18">
        <f t="shared" si="6776"/>
        <v>68.8</v>
      </c>
      <c r="J1994" s="18">
        <f t="shared" si="6777"/>
        <v>58.2</v>
      </c>
      <c r="K1994" s="18">
        <f t="shared" si="6778"/>
        <v>52.5</v>
      </c>
      <c r="L1994" s="18">
        <f t="shared" si="6779"/>
        <v>0</v>
      </c>
      <c r="M1994" s="18">
        <f t="shared" si="6780"/>
        <v>0</v>
      </c>
      <c r="N1994" s="18">
        <f t="shared" si="6781"/>
        <v>0</v>
      </c>
      <c r="O1994" s="18">
        <f t="shared" si="6782"/>
        <v>-72.22</v>
      </c>
      <c r="P1994" s="18">
        <f t="shared" si="6755"/>
        <v>0</v>
      </c>
      <c r="Q1994" s="18">
        <f t="shared" si="6756"/>
        <v>818.077</v>
      </c>
      <c r="R1994" s="18">
        <f t="shared" si="6757"/>
        <v>0</v>
      </c>
      <c r="S1994" s="18">
        <f t="shared" si="6783"/>
        <v>0</v>
      </c>
      <c r="T1994" s="18">
        <f t="shared" si="6751"/>
        <v>814.65699999999993</v>
      </c>
      <c r="U1994" s="18">
        <f t="shared" si="6650"/>
        <v>58.2</v>
      </c>
      <c r="V1994" s="18">
        <f t="shared" si="6651"/>
        <v>52.5</v>
      </c>
      <c r="W1994" s="18">
        <f t="shared" si="6784"/>
        <v>0</v>
      </c>
      <c r="X1994" s="18">
        <f t="shared" si="6785"/>
        <v>0</v>
      </c>
      <c r="Y1994" s="18">
        <f t="shared" si="6786"/>
        <v>0</v>
      </c>
      <c r="Z1994" s="18">
        <f t="shared" si="6787"/>
        <v>0</v>
      </c>
      <c r="AA1994" s="18">
        <f t="shared" si="6788"/>
        <v>0</v>
      </c>
      <c r="AB1994" s="18">
        <f t="shared" si="6789"/>
        <v>0</v>
      </c>
      <c r="AC1994" s="18">
        <f t="shared" si="6790"/>
        <v>0</v>
      </c>
      <c r="AD1994" s="18">
        <f t="shared" si="6791"/>
        <v>0</v>
      </c>
      <c r="AE1994" s="18">
        <f t="shared" si="6792"/>
        <v>0</v>
      </c>
      <c r="AF1994" s="41">
        <f t="shared" si="6793"/>
        <v>814.65700000000004</v>
      </c>
      <c r="AG1994" s="41">
        <f t="shared" si="6794"/>
        <v>0</v>
      </c>
      <c r="AH1994" s="41">
        <f t="shared" si="6795"/>
        <v>0</v>
      </c>
      <c r="AI1994" s="41">
        <f t="shared" si="6796"/>
        <v>0</v>
      </c>
      <c r="AJ1994" s="41">
        <f t="shared" si="6797"/>
        <v>0</v>
      </c>
      <c r="AK1994" s="41">
        <f t="shared" si="6798"/>
        <v>0</v>
      </c>
      <c r="AL1994" s="41">
        <f t="shared" si="6799"/>
        <v>814.65625</v>
      </c>
      <c r="AM1994" s="41">
        <f t="shared" si="6800"/>
        <v>0</v>
      </c>
      <c r="AN1994" s="41">
        <f t="shared" si="6801"/>
        <v>0</v>
      </c>
      <c r="AO1994" s="42">
        <f t="shared" si="6802"/>
        <v>65.65625</v>
      </c>
      <c r="AP1994" s="42">
        <f t="shared" si="6803"/>
        <v>886.87699999999995</v>
      </c>
      <c r="AQ1994" s="42">
        <f t="shared" si="6804"/>
        <v>-72.22</v>
      </c>
      <c r="AR1994" s="42">
        <f t="shared" si="6805"/>
        <v>0</v>
      </c>
      <c r="AS1994" s="42">
        <f t="shared" si="6806"/>
        <v>0</v>
      </c>
      <c r="AT1994" s="42">
        <f t="shared" si="6807"/>
        <v>0</v>
      </c>
      <c r="AU1994" s="42">
        <f t="shared" si="6692"/>
        <v>814.65699999999993</v>
      </c>
      <c r="AV1994" s="42">
        <f t="shared" si="6693"/>
        <v>0</v>
      </c>
      <c r="AW1994" s="42">
        <f t="shared" si="6694"/>
        <v>814.65699999999993</v>
      </c>
      <c r="AX1994" s="42">
        <f t="shared" si="6695"/>
        <v>58.2</v>
      </c>
      <c r="AY1994" s="42">
        <f t="shared" si="6696"/>
        <v>52.5</v>
      </c>
      <c r="AZ1994" s="42">
        <f t="shared" si="6808"/>
        <v>0</v>
      </c>
      <c r="BA1994" s="43">
        <f t="shared" si="6697"/>
        <v>99.999907936714465</v>
      </c>
      <c r="BB1994" s="20"/>
    </row>
    <row r="1995" spans="2:54" ht="31.2" x14ac:dyDescent="0.3">
      <c r="B1995" s="38" t="s">
        <v>582</v>
      </c>
      <c r="C1995" s="38" t="s">
        <v>92</v>
      </c>
      <c r="D1995" s="38" t="s">
        <v>94</v>
      </c>
      <c r="E1995" s="39" t="str">
        <f t="shared" si="6691"/>
        <v>0503</v>
      </c>
      <c r="F1995" s="38" t="s">
        <v>530</v>
      </c>
      <c r="G1995" s="17"/>
      <c r="H1995" s="40" t="s">
        <v>531</v>
      </c>
      <c r="I1995" s="18">
        <f t="shared" si="6776"/>
        <v>68.8</v>
      </c>
      <c r="J1995" s="18">
        <f t="shared" si="6777"/>
        <v>58.2</v>
      </c>
      <c r="K1995" s="18">
        <f t="shared" si="6778"/>
        <v>52.5</v>
      </c>
      <c r="L1995" s="18">
        <f t="shared" si="6779"/>
        <v>0</v>
      </c>
      <c r="M1995" s="18">
        <f t="shared" si="6780"/>
        <v>0</v>
      </c>
      <c r="N1995" s="18">
        <f t="shared" si="6781"/>
        <v>0</v>
      </c>
      <c r="O1995" s="18">
        <f t="shared" si="6782"/>
        <v>-72.22</v>
      </c>
      <c r="P1995" s="18">
        <f t="shared" si="6755"/>
        <v>0</v>
      </c>
      <c r="Q1995" s="18">
        <f t="shared" si="6756"/>
        <v>818.077</v>
      </c>
      <c r="R1995" s="18">
        <f t="shared" si="6757"/>
        <v>0</v>
      </c>
      <c r="S1995" s="18">
        <f t="shared" si="6783"/>
        <v>0</v>
      </c>
      <c r="T1995" s="18">
        <f t="shared" si="6751"/>
        <v>814.65699999999993</v>
      </c>
      <c r="U1995" s="18">
        <f t="shared" si="6650"/>
        <v>58.2</v>
      </c>
      <c r="V1995" s="18">
        <f t="shared" si="6651"/>
        <v>52.5</v>
      </c>
      <c r="W1995" s="18">
        <f t="shared" si="6784"/>
        <v>0</v>
      </c>
      <c r="X1995" s="18">
        <f t="shared" si="6785"/>
        <v>0</v>
      </c>
      <c r="Y1995" s="18">
        <f t="shared" si="6786"/>
        <v>0</v>
      </c>
      <c r="Z1995" s="18">
        <f t="shared" si="6787"/>
        <v>0</v>
      </c>
      <c r="AA1995" s="18">
        <f t="shared" si="6788"/>
        <v>0</v>
      </c>
      <c r="AB1995" s="18">
        <f t="shared" si="6789"/>
        <v>0</v>
      </c>
      <c r="AC1995" s="18">
        <f t="shared" si="6790"/>
        <v>0</v>
      </c>
      <c r="AD1995" s="18">
        <f t="shared" si="6791"/>
        <v>0</v>
      </c>
      <c r="AE1995" s="18">
        <f t="shared" si="6792"/>
        <v>0</v>
      </c>
      <c r="AF1995" s="41">
        <f t="shared" si="6793"/>
        <v>814.65700000000004</v>
      </c>
      <c r="AG1995" s="41">
        <f t="shared" si="6794"/>
        <v>0</v>
      </c>
      <c r="AH1995" s="41">
        <f t="shared" si="6795"/>
        <v>0</v>
      </c>
      <c r="AI1995" s="41">
        <f t="shared" si="6796"/>
        <v>0</v>
      </c>
      <c r="AJ1995" s="41">
        <f t="shared" si="6797"/>
        <v>0</v>
      </c>
      <c r="AK1995" s="41">
        <f t="shared" si="6798"/>
        <v>0</v>
      </c>
      <c r="AL1995" s="41">
        <f t="shared" si="6799"/>
        <v>814.65625</v>
      </c>
      <c r="AM1995" s="41">
        <f t="shared" si="6800"/>
        <v>0</v>
      </c>
      <c r="AN1995" s="41">
        <f t="shared" si="6801"/>
        <v>0</v>
      </c>
      <c r="AO1995" s="14">
        <f t="shared" si="6802"/>
        <v>65.65625</v>
      </c>
      <c r="AP1995" s="42">
        <f t="shared" si="6803"/>
        <v>886.87699999999995</v>
      </c>
      <c r="AQ1995" s="42">
        <f t="shared" si="6804"/>
        <v>-72.22</v>
      </c>
      <c r="AR1995" s="42">
        <f t="shared" si="6805"/>
        <v>0</v>
      </c>
      <c r="AS1995" s="42">
        <f t="shared" si="6806"/>
        <v>0</v>
      </c>
      <c r="AT1995" s="42">
        <f t="shared" si="6807"/>
        <v>0</v>
      </c>
      <c r="AU1995" s="42">
        <f t="shared" si="6692"/>
        <v>814.65699999999993</v>
      </c>
      <c r="AV1995" s="42">
        <f t="shared" si="6693"/>
        <v>0</v>
      </c>
      <c r="AW1995" s="42">
        <f t="shared" si="6694"/>
        <v>814.65699999999993</v>
      </c>
      <c r="AX1995" s="42">
        <f t="shared" si="6695"/>
        <v>58.2</v>
      </c>
      <c r="AY1995" s="42">
        <f t="shared" si="6696"/>
        <v>52.5</v>
      </c>
      <c r="AZ1995" s="42">
        <f t="shared" si="6808"/>
        <v>0</v>
      </c>
      <c r="BA1995" s="43">
        <f t="shared" si="6697"/>
        <v>99.999907936714465</v>
      </c>
      <c r="BB1995" s="20"/>
    </row>
    <row r="1996" spans="2:54" ht="31.2" x14ac:dyDescent="0.3">
      <c r="B1996" s="38" t="s">
        <v>582</v>
      </c>
      <c r="C1996" s="38" t="s">
        <v>92</v>
      </c>
      <c r="D1996" s="38" t="s">
        <v>94</v>
      </c>
      <c r="E1996" s="39" t="str">
        <f t="shared" si="6691"/>
        <v>0503</v>
      </c>
      <c r="F1996" s="38" t="s">
        <v>530</v>
      </c>
      <c r="G1996" s="16" t="s">
        <v>54</v>
      </c>
      <c r="H1996" s="40" t="s">
        <v>55</v>
      </c>
      <c r="I1996" s="18">
        <v>68.8</v>
      </c>
      <c r="J1996" s="18">
        <v>58.2</v>
      </c>
      <c r="K1996" s="18">
        <v>52.5</v>
      </c>
      <c r="L1996" s="18"/>
      <c r="M1996" s="18"/>
      <c r="N1996" s="18"/>
      <c r="O1996" s="18">
        <v>-72.22</v>
      </c>
      <c r="P1996" s="18">
        <v>0</v>
      </c>
      <c r="Q1996" s="18">
        <v>818.077</v>
      </c>
      <c r="R1996" s="18">
        <v>0</v>
      </c>
      <c r="S1996" s="18"/>
      <c r="T1996" s="18">
        <f t="shared" si="6751"/>
        <v>814.65699999999993</v>
      </c>
      <c r="U1996" s="18">
        <f t="shared" si="6650"/>
        <v>58.2</v>
      </c>
      <c r="V1996" s="18">
        <f t="shared" si="6651"/>
        <v>52.5</v>
      </c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41">
        <v>814.65700000000004</v>
      </c>
      <c r="AG1996" s="41"/>
      <c r="AH1996" s="41">
        <v>0</v>
      </c>
      <c r="AI1996" s="41">
        <v>0</v>
      </c>
      <c r="AJ1996" s="41">
        <v>0</v>
      </c>
      <c r="AK1996" s="41">
        <v>0</v>
      </c>
      <c r="AL1996" s="41">
        <v>814.65625</v>
      </c>
      <c r="AM1996" s="41">
        <v>0</v>
      </c>
      <c r="AN1996" s="41">
        <v>0</v>
      </c>
      <c r="AO1996" s="42">
        <v>65.65625</v>
      </c>
      <c r="AP1996" s="42">
        <v>886.87699999999995</v>
      </c>
      <c r="AQ1996" s="42">
        <v>-72.22</v>
      </c>
      <c r="AR1996" s="42">
        <v>0</v>
      </c>
      <c r="AS1996" s="42">
        <v>0</v>
      </c>
      <c r="AT1996" s="42">
        <v>0</v>
      </c>
      <c r="AU1996" s="42">
        <f t="shared" si="6692"/>
        <v>814.65699999999993</v>
      </c>
      <c r="AV1996" s="42">
        <f t="shared" si="6693"/>
        <v>0</v>
      </c>
      <c r="AW1996" s="42">
        <f t="shared" si="6694"/>
        <v>814.65699999999993</v>
      </c>
      <c r="AX1996" s="42">
        <f t="shared" si="6695"/>
        <v>58.2</v>
      </c>
      <c r="AY1996" s="42">
        <f t="shared" si="6696"/>
        <v>52.5</v>
      </c>
      <c r="AZ1996" s="42"/>
      <c r="BA1996" s="43">
        <f t="shared" si="6697"/>
        <v>99.999907936714465</v>
      </c>
      <c r="BB1996" s="44"/>
    </row>
    <row r="1997" spans="2:54" ht="31.2" x14ac:dyDescent="0.3">
      <c r="B1997" s="38" t="s">
        <v>582</v>
      </c>
      <c r="C1997" s="38" t="s">
        <v>92</v>
      </c>
      <c r="D1997" s="38" t="s">
        <v>94</v>
      </c>
      <c r="E1997" s="39" t="str">
        <f t="shared" si="6691"/>
        <v>0503</v>
      </c>
      <c r="F1997" s="38" t="s">
        <v>513</v>
      </c>
      <c r="G1997" s="17"/>
      <c r="H1997" s="40" t="s">
        <v>514</v>
      </c>
      <c r="I1997" s="18">
        <f t="shared" si="6776"/>
        <v>4658.7</v>
      </c>
      <c r="J1997" s="18">
        <f t="shared" si="6777"/>
        <v>2650.9</v>
      </c>
      <c r="K1997" s="18">
        <f t="shared" si="6778"/>
        <v>2650.9</v>
      </c>
      <c r="L1997" s="18">
        <f t="shared" si="6779"/>
        <v>0</v>
      </c>
      <c r="M1997" s="18">
        <f t="shared" si="6780"/>
        <v>0</v>
      </c>
      <c r="N1997" s="18">
        <f t="shared" si="6781"/>
        <v>0</v>
      </c>
      <c r="O1997" s="18">
        <f t="shared" si="6782"/>
        <v>0</v>
      </c>
      <c r="P1997" s="18">
        <f t="shared" si="6755"/>
        <v>469.03199999999998</v>
      </c>
      <c r="Q1997" s="18">
        <f t="shared" si="6756"/>
        <v>2246.52</v>
      </c>
      <c r="R1997" s="18">
        <f t="shared" si="6757"/>
        <v>0</v>
      </c>
      <c r="S1997" s="18">
        <f t="shared" si="6783"/>
        <v>0</v>
      </c>
      <c r="T1997" s="18">
        <f t="shared" si="6751"/>
        <v>7374.2519999999995</v>
      </c>
      <c r="U1997" s="18">
        <f t="shared" si="6650"/>
        <v>2650.9</v>
      </c>
      <c r="V1997" s="18">
        <f t="shared" si="6651"/>
        <v>2650.9</v>
      </c>
      <c r="W1997" s="18">
        <f t="shared" si="6784"/>
        <v>0</v>
      </c>
      <c r="X1997" s="18">
        <f t="shared" si="6785"/>
        <v>0</v>
      </c>
      <c r="Y1997" s="18">
        <f t="shared" si="6786"/>
        <v>0</v>
      </c>
      <c r="Z1997" s="18">
        <f t="shared" si="6787"/>
        <v>0</v>
      </c>
      <c r="AA1997" s="18">
        <f t="shared" si="6788"/>
        <v>0</v>
      </c>
      <c r="AB1997" s="18">
        <f t="shared" si="6789"/>
        <v>0</v>
      </c>
      <c r="AC1997" s="18">
        <f t="shared" si="6790"/>
        <v>0</v>
      </c>
      <c r="AD1997" s="18">
        <f t="shared" si="6791"/>
        <v>0</v>
      </c>
      <c r="AE1997" s="18">
        <f t="shared" si="6792"/>
        <v>0</v>
      </c>
      <c r="AF1997" s="41">
        <f t="shared" si="6793"/>
        <v>7139.2520000000004</v>
      </c>
      <c r="AG1997" s="41">
        <f t="shared" si="6794"/>
        <v>0</v>
      </c>
      <c r="AH1997" s="41">
        <f t="shared" si="6795"/>
        <v>0</v>
      </c>
      <c r="AI1997" s="41">
        <f t="shared" si="6796"/>
        <v>0</v>
      </c>
      <c r="AJ1997" s="41">
        <f t="shared" si="6797"/>
        <v>0</v>
      </c>
      <c r="AK1997" s="41">
        <f t="shared" si="6798"/>
        <v>0</v>
      </c>
      <c r="AL1997" s="41">
        <f t="shared" si="6799"/>
        <v>7139.1951399999998</v>
      </c>
      <c r="AM1997" s="41">
        <f t="shared" si="6800"/>
        <v>0</v>
      </c>
      <c r="AN1997" s="41">
        <f t="shared" si="6801"/>
        <v>0</v>
      </c>
      <c r="AO1997" s="14">
        <f t="shared" si="6802"/>
        <v>3814.2418499999999</v>
      </c>
      <c r="AP1997" s="42">
        <f t="shared" si="6803"/>
        <v>7374.2520000000004</v>
      </c>
      <c r="AQ1997" s="42">
        <f t="shared" si="6804"/>
        <v>0</v>
      </c>
      <c r="AR1997" s="42">
        <f t="shared" si="6805"/>
        <v>0</v>
      </c>
      <c r="AS1997" s="42">
        <f t="shared" si="6806"/>
        <v>0</v>
      </c>
      <c r="AT1997" s="42">
        <f t="shared" si="6807"/>
        <v>0</v>
      </c>
      <c r="AU1997" s="42">
        <f t="shared" si="6692"/>
        <v>7374.2520000000004</v>
      </c>
      <c r="AV1997" s="42">
        <f t="shared" si="6693"/>
        <v>0</v>
      </c>
      <c r="AW1997" s="42">
        <f t="shared" si="6694"/>
        <v>7374.2519999999995</v>
      </c>
      <c r="AX1997" s="42">
        <f t="shared" si="6695"/>
        <v>2650.9</v>
      </c>
      <c r="AY1997" s="42">
        <f t="shared" si="6696"/>
        <v>2650.9</v>
      </c>
      <c r="AZ1997" s="42">
        <f t="shared" si="6808"/>
        <v>0</v>
      </c>
      <c r="BA1997" s="43">
        <f t="shared" si="6697"/>
        <v>99.999203558019801</v>
      </c>
      <c r="BB1997" s="20"/>
    </row>
    <row r="1998" spans="2:54" x14ac:dyDescent="0.3">
      <c r="B1998" s="38" t="s">
        <v>582</v>
      </c>
      <c r="C1998" s="38" t="s">
        <v>92</v>
      </c>
      <c r="D1998" s="38" t="s">
        <v>94</v>
      </c>
      <c r="E1998" s="39" t="str">
        <f t="shared" si="6691"/>
        <v>0503</v>
      </c>
      <c r="F1998" s="38" t="s">
        <v>525</v>
      </c>
      <c r="G1998" s="17"/>
      <c r="H1998" s="40" t="s">
        <v>49</v>
      </c>
      <c r="I1998" s="18">
        <f t="shared" si="6776"/>
        <v>4658.7</v>
      </c>
      <c r="J1998" s="18">
        <f t="shared" si="6777"/>
        <v>2650.9</v>
      </c>
      <c r="K1998" s="18">
        <f t="shared" si="6778"/>
        <v>2650.9</v>
      </c>
      <c r="L1998" s="18">
        <f t="shared" si="6779"/>
        <v>0</v>
      </c>
      <c r="M1998" s="18">
        <f t="shared" si="6780"/>
        <v>0</v>
      </c>
      <c r="N1998" s="18">
        <f t="shared" si="6781"/>
        <v>0</v>
      </c>
      <c r="O1998" s="18">
        <f t="shared" si="6782"/>
        <v>0</v>
      </c>
      <c r="P1998" s="18">
        <f t="shared" si="6755"/>
        <v>469.03199999999998</v>
      </c>
      <c r="Q1998" s="18">
        <f t="shared" si="6756"/>
        <v>2246.52</v>
      </c>
      <c r="R1998" s="18">
        <f t="shared" si="6757"/>
        <v>0</v>
      </c>
      <c r="S1998" s="18">
        <f t="shared" si="6783"/>
        <v>0</v>
      </c>
      <c r="T1998" s="18">
        <f t="shared" si="6751"/>
        <v>7374.2519999999995</v>
      </c>
      <c r="U1998" s="18">
        <f t="shared" si="6650"/>
        <v>2650.9</v>
      </c>
      <c r="V1998" s="18">
        <f t="shared" si="6651"/>
        <v>2650.9</v>
      </c>
      <c r="W1998" s="18">
        <f t="shared" si="6784"/>
        <v>0</v>
      </c>
      <c r="X1998" s="18">
        <f t="shared" si="6785"/>
        <v>0</v>
      </c>
      <c r="Y1998" s="18">
        <f t="shared" si="6786"/>
        <v>0</v>
      </c>
      <c r="Z1998" s="18">
        <f t="shared" si="6787"/>
        <v>0</v>
      </c>
      <c r="AA1998" s="18">
        <f t="shared" si="6788"/>
        <v>0</v>
      </c>
      <c r="AB1998" s="18">
        <f t="shared" si="6789"/>
        <v>0</v>
      </c>
      <c r="AC1998" s="18">
        <f t="shared" si="6790"/>
        <v>0</v>
      </c>
      <c r="AD1998" s="18">
        <f t="shared" si="6791"/>
        <v>0</v>
      </c>
      <c r="AE1998" s="18">
        <f t="shared" si="6792"/>
        <v>0</v>
      </c>
      <c r="AF1998" s="41">
        <f t="shared" si="6793"/>
        <v>7139.2520000000004</v>
      </c>
      <c r="AG1998" s="41">
        <f t="shared" si="6794"/>
        <v>0</v>
      </c>
      <c r="AH1998" s="41">
        <f t="shared" si="6795"/>
        <v>0</v>
      </c>
      <c r="AI1998" s="41">
        <f t="shared" si="6796"/>
        <v>0</v>
      </c>
      <c r="AJ1998" s="41">
        <f t="shared" si="6797"/>
        <v>0</v>
      </c>
      <c r="AK1998" s="41">
        <f t="shared" si="6798"/>
        <v>0</v>
      </c>
      <c r="AL1998" s="41">
        <f t="shared" si="6799"/>
        <v>7139.1951399999998</v>
      </c>
      <c r="AM1998" s="41">
        <f t="shared" si="6800"/>
        <v>0</v>
      </c>
      <c r="AN1998" s="41">
        <f t="shared" si="6801"/>
        <v>0</v>
      </c>
      <c r="AO1998" s="42">
        <f t="shared" si="6802"/>
        <v>3814.2418499999999</v>
      </c>
      <c r="AP1998" s="42">
        <f t="shared" si="6803"/>
        <v>7374.2520000000004</v>
      </c>
      <c r="AQ1998" s="42">
        <f t="shared" si="6804"/>
        <v>0</v>
      </c>
      <c r="AR1998" s="42">
        <f t="shared" si="6805"/>
        <v>0</v>
      </c>
      <c r="AS1998" s="42">
        <f t="shared" si="6806"/>
        <v>0</v>
      </c>
      <c r="AT1998" s="42">
        <f t="shared" si="6807"/>
        <v>0</v>
      </c>
      <c r="AU1998" s="42">
        <f t="shared" si="6692"/>
        <v>7374.2520000000004</v>
      </c>
      <c r="AV1998" s="42">
        <f t="shared" si="6693"/>
        <v>0</v>
      </c>
      <c r="AW1998" s="42">
        <f t="shared" si="6694"/>
        <v>7374.2519999999995</v>
      </c>
      <c r="AX1998" s="42">
        <f t="shared" si="6695"/>
        <v>2650.9</v>
      </c>
      <c r="AY1998" s="42">
        <f t="shared" si="6696"/>
        <v>2650.9</v>
      </c>
      <c r="AZ1998" s="42">
        <f t="shared" si="6808"/>
        <v>0</v>
      </c>
      <c r="BA1998" s="43">
        <f t="shared" si="6697"/>
        <v>99.999203558019801</v>
      </c>
      <c r="BB1998" s="20"/>
    </row>
    <row r="1999" spans="2:54" ht="46.8" x14ac:dyDescent="0.3">
      <c r="B1999" s="38" t="s">
        <v>582</v>
      </c>
      <c r="C1999" s="38" t="s">
        <v>92</v>
      </c>
      <c r="D1999" s="38" t="s">
        <v>94</v>
      </c>
      <c r="E1999" s="39" t="str">
        <f t="shared" si="6691"/>
        <v>0503</v>
      </c>
      <c r="F1999" s="38" t="s">
        <v>534</v>
      </c>
      <c r="G1999" s="17"/>
      <c r="H1999" s="40" t="s">
        <v>535</v>
      </c>
      <c r="I1999" s="18">
        <f t="shared" si="6776"/>
        <v>4658.7</v>
      </c>
      <c r="J1999" s="18">
        <f t="shared" si="6777"/>
        <v>2650.9</v>
      </c>
      <c r="K1999" s="18">
        <f t="shared" si="6778"/>
        <v>2650.9</v>
      </c>
      <c r="L1999" s="18">
        <f t="shared" si="6779"/>
        <v>0</v>
      </c>
      <c r="M1999" s="18">
        <f t="shared" si="6780"/>
        <v>0</v>
      </c>
      <c r="N1999" s="18">
        <f t="shared" si="6781"/>
        <v>0</v>
      </c>
      <c r="O1999" s="18">
        <f t="shared" si="6782"/>
        <v>0</v>
      </c>
      <c r="P1999" s="18">
        <f t="shared" si="6755"/>
        <v>469.03199999999998</v>
      </c>
      <c r="Q1999" s="18">
        <f t="shared" si="6756"/>
        <v>2246.52</v>
      </c>
      <c r="R1999" s="18">
        <f t="shared" si="6757"/>
        <v>0</v>
      </c>
      <c r="S1999" s="18">
        <f t="shared" si="6783"/>
        <v>0</v>
      </c>
      <c r="T1999" s="18">
        <f t="shared" si="6751"/>
        <v>7374.2519999999995</v>
      </c>
      <c r="U1999" s="18">
        <f t="shared" si="6650"/>
        <v>2650.9</v>
      </c>
      <c r="V1999" s="18">
        <f t="shared" si="6651"/>
        <v>2650.9</v>
      </c>
      <c r="W1999" s="18">
        <f t="shared" si="6784"/>
        <v>0</v>
      </c>
      <c r="X1999" s="18">
        <f t="shared" si="6785"/>
        <v>0</v>
      </c>
      <c r="Y1999" s="18">
        <f t="shared" si="6786"/>
        <v>0</v>
      </c>
      <c r="Z1999" s="18">
        <f t="shared" si="6787"/>
        <v>0</v>
      </c>
      <c r="AA1999" s="18">
        <f t="shared" si="6788"/>
        <v>0</v>
      </c>
      <c r="AB1999" s="18">
        <f t="shared" si="6789"/>
        <v>0</v>
      </c>
      <c r="AC1999" s="18">
        <f t="shared" si="6790"/>
        <v>0</v>
      </c>
      <c r="AD1999" s="18">
        <f t="shared" si="6791"/>
        <v>0</v>
      </c>
      <c r="AE1999" s="18">
        <f t="shared" si="6792"/>
        <v>0</v>
      </c>
      <c r="AF1999" s="41">
        <f t="shared" si="6793"/>
        <v>7139.2520000000004</v>
      </c>
      <c r="AG1999" s="41">
        <f t="shared" si="6794"/>
        <v>0</v>
      </c>
      <c r="AH1999" s="41">
        <f t="shared" si="6795"/>
        <v>0</v>
      </c>
      <c r="AI1999" s="41">
        <f t="shared" si="6796"/>
        <v>0</v>
      </c>
      <c r="AJ1999" s="41">
        <f t="shared" si="6797"/>
        <v>0</v>
      </c>
      <c r="AK1999" s="41">
        <f t="shared" si="6798"/>
        <v>0</v>
      </c>
      <c r="AL1999" s="41">
        <f t="shared" si="6799"/>
        <v>7139.1951399999998</v>
      </c>
      <c r="AM1999" s="41">
        <f t="shared" si="6800"/>
        <v>0</v>
      </c>
      <c r="AN1999" s="41">
        <f t="shared" si="6801"/>
        <v>0</v>
      </c>
      <c r="AO1999" s="14">
        <f t="shared" si="6802"/>
        <v>3814.2418499999999</v>
      </c>
      <c r="AP1999" s="42">
        <f t="shared" si="6803"/>
        <v>7374.2520000000004</v>
      </c>
      <c r="AQ1999" s="42">
        <f t="shared" si="6804"/>
        <v>0</v>
      </c>
      <c r="AR1999" s="42">
        <f t="shared" si="6805"/>
        <v>0</v>
      </c>
      <c r="AS1999" s="42">
        <f t="shared" si="6806"/>
        <v>0</v>
      </c>
      <c r="AT1999" s="42">
        <f t="shared" si="6807"/>
        <v>0</v>
      </c>
      <c r="AU1999" s="42">
        <f t="shared" si="6692"/>
        <v>7374.2520000000004</v>
      </c>
      <c r="AV1999" s="42">
        <f t="shared" si="6693"/>
        <v>0</v>
      </c>
      <c r="AW1999" s="42">
        <f t="shared" si="6694"/>
        <v>7374.2519999999995</v>
      </c>
      <c r="AX1999" s="42">
        <f t="shared" si="6695"/>
        <v>2650.9</v>
      </c>
      <c r="AY1999" s="42">
        <f t="shared" si="6696"/>
        <v>2650.9</v>
      </c>
      <c r="AZ1999" s="42">
        <f t="shared" si="6808"/>
        <v>0</v>
      </c>
      <c r="BA1999" s="43">
        <f t="shared" si="6697"/>
        <v>99.999203558019801</v>
      </c>
      <c r="BB1999" s="20"/>
    </row>
    <row r="2000" spans="2:54" ht="31.2" x14ac:dyDescent="0.3">
      <c r="B2000" s="38" t="s">
        <v>582</v>
      </c>
      <c r="C2000" s="38" t="s">
        <v>92</v>
      </c>
      <c r="D2000" s="38" t="s">
        <v>94</v>
      </c>
      <c r="E2000" s="39" t="str">
        <f t="shared" si="6691"/>
        <v>0503</v>
      </c>
      <c r="F2000" s="38" t="s">
        <v>536</v>
      </c>
      <c r="G2000" s="17"/>
      <c r="H2000" s="40" t="s">
        <v>537</v>
      </c>
      <c r="I2000" s="18">
        <f t="shared" si="6776"/>
        <v>4658.7</v>
      </c>
      <c r="J2000" s="18">
        <f t="shared" si="6777"/>
        <v>2650.9</v>
      </c>
      <c r="K2000" s="18">
        <f t="shared" si="6778"/>
        <v>2650.9</v>
      </c>
      <c r="L2000" s="18">
        <f t="shared" si="6779"/>
        <v>0</v>
      </c>
      <c r="M2000" s="18">
        <f t="shared" si="6780"/>
        <v>0</v>
      </c>
      <c r="N2000" s="18">
        <f t="shared" si="6781"/>
        <v>0</v>
      </c>
      <c r="O2000" s="18">
        <f t="shared" si="6782"/>
        <v>0</v>
      </c>
      <c r="P2000" s="18">
        <f t="shared" si="6755"/>
        <v>469.03199999999998</v>
      </c>
      <c r="Q2000" s="18">
        <f t="shared" si="6756"/>
        <v>2246.52</v>
      </c>
      <c r="R2000" s="18">
        <f t="shared" si="6757"/>
        <v>0</v>
      </c>
      <c r="S2000" s="18">
        <f t="shared" si="6783"/>
        <v>0</v>
      </c>
      <c r="T2000" s="18">
        <f t="shared" si="6751"/>
        <v>7374.2519999999995</v>
      </c>
      <c r="U2000" s="18">
        <f t="shared" si="6650"/>
        <v>2650.9</v>
      </c>
      <c r="V2000" s="18">
        <f t="shared" si="6651"/>
        <v>2650.9</v>
      </c>
      <c r="W2000" s="18">
        <f t="shared" si="6784"/>
        <v>0</v>
      </c>
      <c r="X2000" s="18">
        <f t="shared" si="6785"/>
        <v>0</v>
      </c>
      <c r="Y2000" s="18">
        <f t="shared" si="6786"/>
        <v>0</v>
      </c>
      <c r="Z2000" s="18">
        <f t="shared" si="6787"/>
        <v>0</v>
      </c>
      <c r="AA2000" s="18">
        <f t="shared" si="6788"/>
        <v>0</v>
      </c>
      <c r="AB2000" s="18">
        <f t="shared" si="6789"/>
        <v>0</v>
      </c>
      <c r="AC2000" s="18">
        <f t="shared" si="6790"/>
        <v>0</v>
      </c>
      <c r="AD2000" s="18">
        <f t="shared" si="6791"/>
        <v>0</v>
      </c>
      <c r="AE2000" s="18">
        <f t="shared" si="6792"/>
        <v>0</v>
      </c>
      <c r="AF2000" s="41">
        <f t="shared" si="6793"/>
        <v>7139.2520000000004</v>
      </c>
      <c r="AG2000" s="41">
        <f t="shared" si="6794"/>
        <v>0</v>
      </c>
      <c r="AH2000" s="41">
        <f t="shared" si="6795"/>
        <v>0</v>
      </c>
      <c r="AI2000" s="41">
        <f t="shared" si="6796"/>
        <v>0</v>
      </c>
      <c r="AJ2000" s="41">
        <f t="shared" si="6797"/>
        <v>0</v>
      </c>
      <c r="AK2000" s="41">
        <f t="shared" si="6798"/>
        <v>0</v>
      </c>
      <c r="AL2000" s="41">
        <f t="shared" si="6799"/>
        <v>7139.1951399999998</v>
      </c>
      <c r="AM2000" s="41">
        <f t="shared" si="6800"/>
        <v>0</v>
      </c>
      <c r="AN2000" s="41">
        <f t="shared" si="6801"/>
        <v>0</v>
      </c>
      <c r="AO2000" s="42">
        <f t="shared" si="6802"/>
        <v>3814.2418499999999</v>
      </c>
      <c r="AP2000" s="42">
        <f t="shared" si="6803"/>
        <v>7374.2520000000004</v>
      </c>
      <c r="AQ2000" s="42">
        <f t="shared" si="6804"/>
        <v>0</v>
      </c>
      <c r="AR2000" s="42">
        <f t="shared" si="6805"/>
        <v>0</v>
      </c>
      <c r="AS2000" s="42">
        <f t="shared" si="6806"/>
        <v>0</v>
      </c>
      <c r="AT2000" s="42">
        <f t="shared" si="6807"/>
        <v>0</v>
      </c>
      <c r="AU2000" s="42">
        <f t="shared" si="6692"/>
        <v>7374.2520000000004</v>
      </c>
      <c r="AV2000" s="42">
        <f t="shared" si="6693"/>
        <v>0</v>
      </c>
      <c r="AW2000" s="42">
        <f t="shared" si="6694"/>
        <v>7374.2519999999995</v>
      </c>
      <c r="AX2000" s="42">
        <f t="shared" si="6695"/>
        <v>2650.9</v>
      </c>
      <c r="AY2000" s="42">
        <f t="shared" si="6696"/>
        <v>2650.9</v>
      </c>
      <c r="AZ2000" s="42">
        <f t="shared" si="6808"/>
        <v>0</v>
      </c>
      <c r="BA2000" s="43">
        <f t="shared" si="6697"/>
        <v>99.999203558019801</v>
      </c>
      <c r="BB2000" s="20"/>
    </row>
    <row r="2001" spans="2:54" ht="31.2" x14ac:dyDescent="0.3">
      <c r="B2001" s="38" t="s">
        <v>582</v>
      </c>
      <c r="C2001" s="38" t="s">
        <v>92</v>
      </c>
      <c r="D2001" s="38" t="s">
        <v>94</v>
      </c>
      <c r="E2001" s="39" t="str">
        <f t="shared" si="6691"/>
        <v>0503</v>
      </c>
      <c r="F2001" s="38" t="s">
        <v>536</v>
      </c>
      <c r="G2001" s="16" t="s">
        <v>54</v>
      </c>
      <c r="H2001" s="40" t="s">
        <v>55</v>
      </c>
      <c r="I2001" s="18">
        <v>4658.7</v>
      </c>
      <c r="J2001" s="18">
        <v>2650.9</v>
      </c>
      <c r="K2001" s="18">
        <v>2650.9</v>
      </c>
      <c r="L2001" s="18"/>
      <c r="M2001" s="18"/>
      <c r="N2001" s="18"/>
      <c r="O2001" s="18">
        <v>0</v>
      </c>
      <c r="P2001" s="18">
        <v>469.03199999999998</v>
      </c>
      <c r="Q2001" s="18">
        <v>2246.52</v>
      </c>
      <c r="R2001" s="18">
        <v>0</v>
      </c>
      <c r="S2001" s="18"/>
      <c r="T2001" s="18">
        <f t="shared" si="6751"/>
        <v>7374.2519999999995</v>
      </c>
      <c r="U2001" s="18">
        <f t="shared" si="6650"/>
        <v>2650.9</v>
      </c>
      <c r="V2001" s="18">
        <f t="shared" si="6651"/>
        <v>2650.9</v>
      </c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41">
        <v>7139.2520000000004</v>
      </c>
      <c r="AG2001" s="41"/>
      <c r="AH2001" s="41">
        <v>0</v>
      </c>
      <c r="AI2001" s="41">
        <v>0</v>
      </c>
      <c r="AJ2001" s="41">
        <v>0</v>
      </c>
      <c r="AK2001" s="41">
        <v>0</v>
      </c>
      <c r="AL2001" s="41">
        <v>7139.1951399999998</v>
      </c>
      <c r="AM2001" s="41">
        <v>0</v>
      </c>
      <c r="AN2001" s="41">
        <v>0</v>
      </c>
      <c r="AO2001" s="14">
        <v>3814.2418499999999</v>
      </c>
      <c r="AP2001" s="42">
        <v>7374.2520000000004</v>
      </c>
      <c r="AQ2001" s="42">
        <v>0</v>
      </c>
      <c r="AR2001" s="42">
        <v>0</v>
      </c>
      <c r="AS2001" s="42">
        <v>0</v>
      </c>
      <c r="AT2001" s="42">
        <v>0</v>
      </c>
      <c r="AU2001" s="42">
        <f t="shared" si="6692"/>
        <v>7374.2520000000004</v>
      </c>
      <c r="AV2001" s="42">
        <f t="shared" si="6693"/>
        <v>0</v>
      </c>
      <c r="AW2001" s="42">
        <f t="shared" si="6694"/>
        <v>7374.2519999999995</v>
      </c>
      <c r="AX2001" s="42">
        <f t="shared" si="6695"/>
        <v>2650.9</v>
      </c>
      <c r="AY2001" s="42">
        <f t="shared" si="6696"/>
        <v>2650.9</v>
      </c>
      <c r="AZ2001" s="42"/>
      <c r="BA2001" s="43">
        <f t="shared" si="6697"/>
        <v>99.999203558019801</v>
      </c>
      <c r="BB2001" s="44"/>
    </row>
    <row r="2002" spans="2:54" s="21" customFormat="1" x14ac:dyDescent="0.3">
      <c r="B2002" s="22" t="s">
        <v>582</v>
      </c>
      <c r="C2002" s="22" t="s">
        <v>118</v>
      </c>
      <c r="D2002" s="22"/>
      <c r="E2002" s="23" t="str">
        <f t="shared" si="6691"/>
        <v>06</v>
      </c>
      <c r="F2002" s="22"/>
      <c r="G2002" s="58"/>
      <c r="H2002" s="24" t="s">
        <v>229</v>
      </c>
      <c r="I2002" s="25">
        <f t="shared" si="6776"/>
        <v>314.8</v>
      </c>
      <c r="J2002" s="25">
        <f t="shared" si="6777"/>
        <v>314.8</v>
      </c>
      <c r="K2002" s="25">
        <f t="shared" si="6778"/>
        <v>314.7</v>
      </c>
      <c r="L2002" s="25">
        <f t="shared" si="6779"/>
        <v>0</v>
      </c>
      <c r="M2002" s="25">
        <f t="shared" si="6780"/>
        <v>0</v>
      </c>
      <c r="N2002" s="25">
        <f t="shared" si="6781"/>
        <v>0</v>
      </c>
      <c r="O2002" s="25">
        <f t="shared" si="6782"/>
        <v>0</v>
      </c>
      <c r="P2002" s="25">
        <f t="shared" si="6755"/>
        <v>18.2</v>
      </c>
      <c r="Q2002" s="25">
        <f t="shared" si="6756"/>
        <v>0</v>
      </c>
      <c r="R2002" s="25">
        <f t="shared" si="6757"/>
        <v>0</v>
      </c>
      <c r="S2002" s="25">
        <f t="shared" si="6783"/>
        <v>0</v>
      </c>
      <c r="T2002" s="25">
        <f t="shared" si="6751"/>
        <v>333</v>
      </c>
      <c r="U2002" s="25">
        <f t="shared" si="6650"/>
        <v>314.8</v>
      </c>
      <c r="V2002" s="25">
        <f t="shared" si="6651"/>
        <v>314.7</v>
      </c>
      <c r="W2002" s="25">
        <f t="shared" si="6784"/>
        <v>0</v>
      </c>
      <c r="X2002" s="25">
        <f t="shared" si="6785"/>
        <v>0</v>
      </c>
      <c r="Y2002" s="25">
        <f t="shared" si="6786"/>
        <v>0</v>
      </c>
      <c r="Z2002" s="25">
        <f t="shared" si="6787"/>
        <v>0</v>
      </c>
      <c r="AA2002" s="25">
        <f t="shared" si="6788"/>
        <v>0</v>
      </c>
      <c r="AB2002" s="25">
        <f t="shared" si="6789"/>
        <v>0</v>
      </c>
      <c r="AC2002" s="25">
        <f t="shared" si="6790"/>
        <v>0</v>
      </c>
      <c r="AD2002" s="25">
        <f t="shared" si="6791"/>
        <v>0</v>
      </c>
      <c r="AE2002" s="25">
        <f t="shared" si="6792"/>
        <v>0</v>
      </c>
      <c r="AF2002" s="26">
        <f t="shared" si="6793"/>
        <v>333</v>
      </c>
      <c r="AG2002" s="26">
        <f t="shared" si="6794"/>
        <v>0</v>
      </c>
      <c r="AH2002" s="26">
        <f t="shared" si="6795"/>
        <v>0</v>
      </c>
      <c r="AI2002" s="26">
        <f t="shared" si="6796"/>
        <v>0</v>
      </c>
      <c r="AJ2002" s="26">
        <f t="shared" si="6797"/>
        <v>0</v>
      </c>
      <c r="AK2002" s="26">
        <f t="shared" si="6798"/>
        <v>0</v>
      </c>
      <c r="AL2002" s="26">
        <f t="shared" si="6799"/>
        <v>332.95803000000001</v>
      </c>
      <c r="AM2002" s="26">
        <f t="shared" si="6800"/>
        <v>0</v>
      </c>
      <c r="AN2002" s="26">
        <f t="shared" si="6801"/>
        <v>0</v>
      </c>
      <c r="AO2002" s="27">
        <f t="shared" si="6802"/>
        <v>309.62502999999998</v>
      </c>
      <c r="AP2002" s="27">
        <f t="shared" si="6803"/>
        <v>333</v>
      </c>
      <c r="AQ2002" s="27">
        <f t="shared" si="6804"/>
        <v>0</v>
      </c>
      <c r="AR2002" s="27">
        <f t="shared" si="6805"/>
        <v>0</v>
      </c>
      <c r="AS2002" s="27">
        <f t="shared" si="6806"/>
        <v>0</v>
      </c>
      <c r="AT2002" s="27">
        <f t="shared" si="6807"/>
        <v>0</v>
      </c>
      <c r="AU2002" s="27">
        <f t="shared" si="6692"/>
        <v>333</v>
      </c>
      <c r="AV2002" s="27">
        <f t="shared" si="6693"/>
        <v>0</v>
      </c>
      <c r="AW2002" s="27">
        <f t="shared" si="6694"/>
        <v>333</v>
      </c>
      <c r="AX2002" s="27">
        <f t="shared" si="6695"/>
        <v>314.8</v>
      </c>
      <c r="AY2002" s="27">
        <f t="shared" si="6696"/>
        <v>314.7</v>
      </c>
      <c r="AZ2002" s="27">
        <f t="shared" si="6808"/>
        <v>0</v>
      </c>
      <c r="BA2002" s="28">
        <f t="shared" si="6697"/>
        <v>99.987396396396406</v>
      </c>
      <c r="BB2002" s="20"/>
    </row>
    <row r="2003" spans="2:54" s="30" customFormat="1" ht="31.2" x14ac:dyDescent="0.3">
      <c r="B2003" s="31" t="s">
        <v>582</v>
      </c>
      <c r="C2003" s="31" t="s">
        <v>118</v>
      </c>
      <c r="D2003" s="31" t="s">
        <v>94</v>
      </c>
      <c r="E2003" s="29" t="str">
        <f t="shared" si="6691"/>
        <v>0603</v>
      </c>
      <c r="F2003" s="31"/>
      <c r="G2003" s="59"/>
      <c r="H2003" s="32" t="s">
        <v>230</v>
      </c>
      <c r="I2003" s="33">
        <f t="shared" si="6776"/>
        <v>314.8</v>
      </c>
      <c r="J2003" s="33">
        <f t="shared" si="6777"/>
        <v>314.8</v>
      </c>
      <c r="K2003" s="33">
        <f t="shared" si="6778"/>
        <v>314.7</v>
      </c>
      <c r="L2003" s="33">
        <f t="shared" si="6779"/>
        <v>0</v>
      </c>
      <c r="M2003" s="33">
        <f t="shared" si="6780"/>
        <v>0</v>
      </c>
      <c r="N2003" s="33">
        <f t="shared" si="6781"/>
        <v>0</v>
      </c>
      <c r="O2003" s="33">
        <f t="shared" si="6782"/>
        <v>0</v>
      </c>
      <c r="P2003" s="33">
        <f t="shared" si="6755"/>
        <v>18.2</v>
      </c>
      <c r="Q2003" s="33">
        <f t="shared" si="6756"/>
        <v>0</v>
      </c>
      <c r="R2003" s="33">
        <f t="shared" si="6757"/>
        <v>0</v>
      </c>
      <c r="S2003" s="33">
        <f t="shared" si="6783"/>
        <v>0</v>
      </c>
      <c r="T2003" s="33">
        <f t="shared" si="6751"/>
        <v>333</v>
      </c>
      <c r="U2003" s="33">
        <f t="shared" si="6650"/>
        <v>314.8</v>
      </c>
      <c r="V2003" s="33">
        <f t="shared" si="6651"/>
        <v>314.7</v>
      </c>
      <c r="W2003" s="33">
        <f t="shared" si="6784"/>
        <v>0</v>
      </c>
      <c r="X2003" s="33">
        <f t="shared" si="6785"/>
        <v>0</v>
      </c>
      <c r="Y2003" s="33">
        <f t="shared" si="6786"/>
        <v>0</v>
      </c>
      <c r="Z2003" s="33">
        <f t="shared" si="6787"/>
        <v>0</v>
      </c>
      <c r="AA2003" s="33">
        <f t="shared" si="6788"/>
        <v>0</v>
      </c>
      <c r="AB2003" s="33">
        <f t="shared" si="6789"/>
        <v>0</v>
      </c>
      <c r="AC2003" s="33">
        <f t="shared" si="6790"/>
        <v>0</v>
      </c>
      <c r="AD2003" s="33">
        <f t="shared" si="6791"/>
        <v>0</v>
      </c>
      <c r="AE2003" s="33">
        <f t="shared" si="6792"/>
        <v>0</v>
      </c>
      <c r="AF2003" s="34">
        <f t="shared" si="6793"/>
        <v>333</v>
      </c>
      <c r="AG2003" s="34">
        <f t="shared" si="6794"/>
        <v>0</v>
      </c>
      <c r="AH2003" s="34">
        <f t="shared" si="6795"/>
        <v>0</v>
      </c>
      <c r="AI2003" s="34">
        <f t="shared" si="6796"/>
        <v>0</v>
      </c>
      <c r="AJ2003" s="34">
        <f t="shared" si="6797"/>
        <v>0</v>
      </c>
      <c r="AK2003" s="34">
        <f t="shared" si="6798"/>
        <v>0</v>
      </c>
      <c r="AL2003" s="34">
        <f t="shared" si="6799"/>
        <v>332.95803000000001</v>
      </c>
      <c r="AM2003" s="34">
        <f t="shared" si="6800"/>
        <v>0</v>
      </c>
      <c r="AN2003" s="34">
        <f t="shared" si="6801"/>
        <v>0</v>
      </c>
      <c r="AO2003" s="35">
        <f t="shared" si="6802"/>
        <v>309.62502999999998</v>
      </c>
      <c r="AP2003" s="36">
        <f t="shared" si="6803"/>
        <v>333</v>
      </c>
      <c r="AQ2003" s="36">
        <f t="shared" si="6804"/>
        <v>0</v>
      </c>
      <c r="AR2003" s="36">
        <f t="shared" si="6805"/>
        <v>0</v>
      </c>
      <c r="AS2003" s="36">
        <f t="shared" si="6806"/>
        <v>0</v>
      </c>
      <c r="AT2003" s="36">
        <f t="shared" si="6807"/>
        <v>0</v>
      </c>
      <c r="AU2003" s="36">
        <f t="shared" si="6692"/>
        <v>333</v>
      </c>
      <c r="AV2003" s="36">
        <f t="shared" si="6693"/>
        <v>0</v>
      </c>
      <c r="AW2003" s="36">
        <f t="shared" si="6694"/>
        <v>333</v>
      </c>
      <c r="AX2003" s="36">
        <f t="shared" si="6695"/>
        <v>314.8</v>
      </c>
      <c r="AY2003" s="36">
        <f t="shared" si="6696"/>
        <v>314.7</v>
      </c>
      <c r="AZ2003" s="36">
        <f t="shared" si="6808"/>
        <v>0</v>
      </c>
      <c r="BA2003" s="37">
        <f t="shared" si="6697"/>
        <v>99.987396396396406</v>
      </c>
      <c r="BB2003" s="20"/>
    </row>
    <row r="2004" spans="2:54" ht="31.2" x14ac:dyDescent="0.3">
      <c r="B2004" s="38" t="s">
        <v>582</v>
      </c>
      <c r="C2004" s="38" t="s">
        <v>118</v>
      </c>
      <c r="D2004" s="38" t="s">
        <v>94</v>
      </c>
      <c r="E2004" s="39" t="str">
        <f t="shared" si="6691"/>
        <v>0603</v>
      </c>
      <c r="F2004" s="38" t="s">
        <v>177</v>
      </c>
      <c r="G2004" s="17"/>
      <c r="H2004" s="40" t="s">
        <v>178</v>
      </c>
      <c r="I2004" s="18">
        <f t="shared" si="6776"/>
        <v>314.8</v>
      </c>
      <c r="J2004" s="18">
        <f t="shared" si="6777"/>
        <v>314.8</v>
      </c>
      <c r="K2004" s="18">
        <f t="shared" si="6778"/>
        <v>314.7</v>
      </c>
      <c r="L2004" s="18">
        <f t="shared" si="6779"/>
        <v>0</v>
      </c>
      <c r="M2004" s="18">
        <f t="shared" si="6780"/>
        <v>0</v>
      </c>
      <c r="N2004" s="18">
        <f t="shared" si="6781"/>
        <v>0</v>
      </c>
      <c r="O2004" s="18">
        <f t="shared" si="6782"/>
        <v>0</v>
      </c>
      <c r="P2004" s="18">
        <f t="shared" si="6755"/>
        <v>18.2</v>
      </c>
      <c r="Q2004" s="18">
        <f t="shared" si="6756"/>
        <v>0</v>
      </c>
      <c r="R2004" s="18">
        <f t="shared" si="6757"/>
        <v>0</v>
      </c>
      <c r="S2004" s="18">
        <f t="shared" si="6783"/>
        <v>0</v>
      </c>
      <c r="T2004" s="18">
        <f t="shared" si="6751"/>
        <v>333</v>
      </c>
      <c r="U2004" s="18">
        <f t="shared" si="6650"/>
        <v>314.8</v>
      </c>
      <c r="V2004" s="18">
        <f t="shared" si="6651"/>
        <v>314.7</v>
      </c>
      <c r="W2004" s="18">
        <f t="shared" si="6784"/>
        <v>0</v>
      </c>
      <c r="X2004" s="18">
        <f t="shared" si="6785"/>
        <v>0</v>
      </c>
      <c r="Y2004" s="18">
        <f t="shared" si="6786"/>
        <v>0</v>
      </c>
      <c r="Z2004" s="18">
        <f t="shared" si="6787"/>
        <v>0</v>
      </c>
      <c r="AA2004" s="18">
        <f t="shared" si="6788"/>
        <v>0</v>
      </c>
      <c r="AB2004" s="18">
        <f t="shared" si="6789"/>
        <v>0</v>
      </c>
      <c r="AC2004" s="18">
        <f t="shared" si="6790"/>
        <v>0</v>
      </c>
      <c r="AD2004" s="18">
        <f t="shared" si="6791"/>
        <v>0</v>
      </c>
      <c r="AE2004" s="18">
        <f t="shared" si="6792"/>
        <v>0</v>
      </c>
      <c r="AF2004" s="41">
        <f t="shared" si="6793"/>
        <v>333</v>
      </c>
      <c r="AG2004" s="41">
        <f t="shared" si="6794"/>
        <v>0</v>
      </c>
      <c r="AH2004" s="41">
        <f t="shared" si="6795"/>
        <v>0</v>
      </c>
      <c r="AI2004" s="41">
        <f t="shared" si="6796"/>
        <v>0</v>
      </c>
      <c r="AJ2004" s="41">
        <f t="shared" si="6797"/>
        <v>0</v>
      </c>
      <c r="AK2004" s="41">
        <f t="shared" si="6798"/>
        <v>0</v>
      </c>
      <c r="AL2004" s="41">
        <f t="shared" si="6799"/>
        <v>332.95803000000001</v>
      </c>
      <c r="AM2004" s="41">
        <f t="shared" si="6800"/>
        <v>0</v>
      </c>
      <c r="AN2004" s="41">
        <f t="shared" si="6801"/>
        <v>0</v>
      </c>
      <c r="AO2004" s="42">
        <f t="shared" si="6802"/>
        <v>309.62502999999998</v>
      </c>
      <c r="AP2004" s="42">
        <f t="shared" si="6803"/>
        <v>333</v>
      </c>
      <c r="AQ2004" s="42">
        <f t="shared" si="6804"/>
        <v>0</v>
      </c>
      <c r="AR2004" s="42">
        <f t="shared" si="6805"/>
        <v>0</v>
      </c>
      <c r="AS2004" s="42">
        <f t="shared" si="6806"/>
        <v>0</v>
      </c>
      <c r="AT2004" s="42">
        <f t="shared" si="6807"/>
        <v>0</v>
      </c>
      <c r="AU2004" s="42">
        <f t="shared" si="6692"/>
        <v>333</v>
      </c>
      <c r="AV2004" s="42">
        <f t="shared" si="6693"/>
        <v>0</v>
      </c>
      <c r="AW2004" s="42">
        <f t="shared" si="6694"/>
        <v>333</v>
      </c>
      <c r="AX2004" s="42">
        <f t="shared" si="6695"/>
        <v>314.8</v>
      </c>
      <c r="AY2004" s="42">
        <f t="shared" si="6696"/>
        <v>314.7</v>
      </c>
      <c r="AZ2004" s="42">
        <f t="shared" si="6808"/>
        <v>0</v>
      </c>
      <c r="BA2004" s="43">
        <f t="shared" si="6697"/>
        <v>99.987396396396406</v>
      </c>
      <c r="BB2004" s="20"/>
    </row>
    <row r="2005" spans="2:54" x14ac:dyDescent="0.3">
      <c r="B2005" s="38" t="s">
        <v>582</v>
      </c>
      <c r="C2005" s="38" t="s">
        <v>118</v>
      </c>
      <c r="D2005" s="38" t="s">
        <v>94</v>
      </c>
      <c r="E2005" s="39" t="str">
        <f t="shared" si="6691"/>
        <v>0603</v>
      </c>
      <c r="F2005" s="38" t="s">
        <v>179</v>
      </c>
      <c r="G2005" s="17"/>
      <c r="H2005" s="40" t="s">
        <v>49</v>
      </c>
      <c r="I2005" s="18">
        <f t="shared" si="6776"/>
        <v>314.8</v>
      </c>
      <c r="J2005" s="18">
        <f t="shared" si="6777"/>
        <v>314.8</v>
      </c>
      <c r="K2005" s="18">
        <f t="shared" si="6778"/>
        <v>314.7</v>
      </c>
      <c r="L2005" s="18">
        <f t="shared" si="6779"/>
        <v>0</v>
      </c>
      <c r="M2005" s="18">
        <f t="shared" si="6780"/>
        <v>0</v>
      </c>
      <c r="N2005" s="18">
        <f t="shared" si="6781"/>
        <v>0</v>
      </c>
      <c r="O2005" s="18">
        <f t="shared" si="6782"/>
        <v>0</v>
      </c>
      <c r="P2005" s="18">
        <f t="shared" si="6755"/>
        <v>18.2</v>
      </c>
      <c r="Q2005" s="18">
        <f t="shared" si="6756"/>
        <v>0</v>
      </c>
      <c r="R2005" s="18">
        <f t="shared" si="6757"/>
        <v>0</v>
      </c>
      <c r="S2005" s="18">
        <f t="shared" si="6783"/>
        <v>0</v>
      </c>
      <c r="T2005" s="18">
        <f t="shared" si="6751"/>
        <v>333</v>
      </c>
      <c r="U2005" s="18">
        <f t="shared" si="6650"/>
        <v>314.8</v>
      </c>
      <c r="V2005" s="18">
        <f t="shared" si="6651"/>
        <v>314.7</v>
      </c>
      <c r="W2005" s="18">
        <f t="shared" si="6784"/>
        <v>0</v>
      </c>
      <c r="X2005" s="18">
        <f t="shared" si="6785"/>
        <v>0</v>
      </c>
      <c r="Y2005" s="18">
        <f t="shared" si="6786"/>
        <v>0</v>
      </c>
      <c r="Z2005" s="18">
        <f t="shared" si="6787"/>
        <v>0</v>
      </c>
      <c r="AA2005" s="18">
        <f t="shared" si="6788"/>
        <v>0</v>
      </c>
      <c r="AB2005" s="18">
        <f t="shared" si="6789"/>
        <v>0</v>
      </c>
      <c r="AC2005" s="18">
        <f t="shared" si="6790"/>
        <v>0</v>
      </c>
      <c r="AD2005" s="18">
        <f t="shared" si="6791"/>
        <v>0</v>
      </c>
      <c r="AE2005" s="18">
        <f t="shared" si="6792"/>
        <v>0</v>
      </c>
      <c r="AF2005" s="41">
        <f t="shared" si="6793"/>
        <v>333</v>
      </c>
      <c r="AG2005" s="41">
        <f t="shared" si="6794"/>
        <v>0</v>
      </c>
      <c r="AH2005" s="41">
        <f t="shared" si="6795"/>
        <v>0</v>
      </c>
      <c r="AI2005" s="41">
        <f t="shared" si="6796"/>
        <v>0</v>
      </c>
      <c r="AJ2005" s="41">
        <f t="shared" si="6797"/>
        <v>0</v>
      </c>
      <c r="AK2005" s="41">
        <f t="shared" si="6798"/>
        <v>0</v>
      </c>
      <c r="AL2005" s="41">
        <f t="shared" si="6799"/>
        <v>332.95803000000001</v>
      </c>
      <c r="AM2005" s="41">
        <f t="shared" si="6800"/>
        <v>0</v>
      </c>
      <c r="AN2005" s="41">
        <f t="shared" si="6801"/>
        <v>0</v>
      </c>
      <c r="AO2005" s="14">
        <f t="shared" si="6802"/>
        <v>309.62502999999998</v>
      </c>
      <c r="AP2005" s="42">
        <f t="shared" si="6803"/>
        <v>333</v>
      </c>
      <c r="AQ2005" s="42">
        <f t="shared" si="6804"/>
        <v>0</v>
      </c>
      <c r="AR2005" s="42">
        <f t="shared" si="6805"/>
        <v>0</v>
      </c>
      <c r="AS2005" s="42">
        <f t="shared" si="6806"/>
        <v>0</v>
      </c>
      <c r="AT2005" s="42">
        <f t="shared" si="6807"/>
        <v>0</v>
      </c>
      <c r="AU2005" s="42">
        <f t="shared" si="6692"/>
        <v>333</v>
      </c>
      <c r="AV2005" s="42">
        <f t="shared" si="6693"/>
        <v>0</v>
      </c>
      <c r="AW2005" s="42">
        <f t="shared" si="6694"/>
        <v>333</v>
      </c>
      <c r="AX2005" s="42">
        <f t="shared" si="6695"/>
        <v>314.8</v>
      </c>
      <c r="AY2005" s="42">
        <f t="shared" si="6696"/>
        <v>314.7</v>
      </c>
      <c r="AZ2005" s="42">
        <f t="shared" si="6808"/>
        <v>0</v>
      </c>
      <c r="BA2005" s="43">
        <f t="shared" si="6697"/>
        <v>99.987396396396406</v>
      </c>
      <c r="BB2005" s="20"/>
    </row>
    <row r="2006" spans="2:54" ht="46.8" x14ac:dyDescent="0.3">
      <c r="B2006" s="38" t="s">
        <v>582</v>
      </c>
      <c r="C2006" s="38" t="s">
        <v>118</v>
      </c>
      <c r="D2006" s="38" t="s">
        <v>94</v>
      </c>
      <c r="E2006" s="39" t="str">
        <f t="shared" si="6691"/>
        <v>0603</v>
      </c>
      <c r="F2006" s="38" t="s">
        <v>215</v>
      </c>
      <c r="G2006" s="17"/>
      <c r="H2006" s="40" t="s">
        <v>216</v>
      </c>
      <c r="I2006" s="18">
        <f t="shared" si="6776"/>
        <v>314.8</v>
      </c>
      <c r="J2006" s="18">
        <f t="shared" si="6777"/>
        <v>314.8</v>
      </c>
      <c r="K2006" s="18">
        <f t="shared" si="6778"/>
        <v>314.7</v>
      </c>
      <c r="L2006" s="18">
        <f t="shared" si="6779"/>
        <v>0</v>
      </c>
      <c r="M2006" s="18">
        <f t="shared" si="6780"/>
        <v>0</v>
      </c>
      <c r="N2006" s="18">
        <f t="shared" si="6781"/>
        <v>0</v>
      </c>
      <c r="O2006" s="18">
        <f t="shared" si="6782"/>
        <v>0</v>
      </c>
      <c r="P2006" s="18">
        <f t="shared" si="6755"/>
        <v>18.2</v>
      </c>
      <c r="Q2006" s="18">
        <f t="shared" si="6756"/>
        <v>0</v>
      </c>
      <c r="R2006" s="18">
        <f t="shared" si="6757"/>
        <v>0</v>
      </c>
      <c r="S2006" s="18">
        <f t="shared" si="6783"/>
        <v>0</v>
      </c>
      <c r="T2006" s="18">
        <f t="shared" si="6751"/>
        <v>333</v>
      </c>
      <c r="U2006" s="18">
        <f t="shared" si="6650"/>
        <v>314.8</v>
      </c>
      <c r="V2006" s="18">
        <f t="shared" si="6651"/>
        <v>314.7</v>
      </c>
      <c r="W2006" s="18">
        <f t="shared" si="6784"/>
        <v>0</v>
      </c>
      <c r="X2006" s="18">
        <f t="shared" si="6785"/>
        <v>0</v>
      </c>
      <c r="Y2006" s="18">
        <f t="shared" si="6786"/>
        <v>0</v>
      </c>
      <c r="Z2006" s="18">
        <f t="shared" si="6787"/>
        <v>0</v>
      </c>
      <c r="AA2006" s="18">
        <f t="shared" si="6788"/>
        <v>0</v>
      </c>
      <c r="AB2006" s="18">
        <f t="shared" si="6789"/>
        <v>0</v>
      </c>
      <c r="AC2006" s="18">
        <f t="shared" si="6790"/>
        <v>0</v>
      </c>
      <c r="AD2006" s="18">
        <f t="shared" si="6791"/>
        <v>0</v>
      </c>
      <c r="AE2006" s="18">
        <f t="shared" si="6792"/>
        <v>0</v>
      </c>
      <c r="AF2006" s="41">
        <f t="shared" si="6793"/>
        <v>333</v>
      </c>
      <c r="AG2006" s="41">
        <f t="shared" si="6794"/>
        <v>0</v>
      </c>
      <c r="AH2006" s="41">
        <f t="shared" si="6795"/>
        <v>0</v>
      </c>
      <c r="AI2006" s="41">
        <f t="shared" si="6796"/>
        <v>0</v>
      </c>
      <c r="AJ2006" s="41">
        <f t="shared" si="6797"/>
        <v>0</v>
      </c>
      <c r="AK2006" s="41">
        <f t="shared" si="6798"/>
        <v>0</v>
      </c>
      <c r="AL2006" s="41">
        <f t="shared" si="6799"/>
        <v>332.95803000000001</v>
      </c>
      <c r="AM2006" s="41">
        <f t="shared" si="6800"/>
        <v>0</v>
      </c>
      <c r="AN2006" s="41">
        <f t="shared" si="6801"/>
        <v>0</v>
      </c>
      <c r="AO2006" s="42">
        <f t="shared" si="6802"/>
        <v>309.62502999999998</v>
      </c>
      <c r="AP2006" s="42">
        <f t="shared" si="6803"/>
        <v>333</v>
      </c>
      <c r="AQ2006" s="42">
        <f t="shared" si="6804"/>
        <v>0</v>
      </c>
      <c r="AR2006" s="42">
        <f t="shared" si="6805"/>
        <v>0</v>
      </c>
      <c r="AS2006" s="42">
        <f t="shared" si="6806"/>
        <v>0</v>
      </c>
      <c r="AT2006" s="42">
        <f t="shared" si="6807"/>
        <v>0</v>
      </c>
      <c r="AU2006" s="42">
        <f t="shared" si="6692"/>
        <v>333</v>
      </c>
      <c r="AV2006" s="42">
        <f t="shared" si="6693"/>
        <v>0</v>
      </c>
      <c r="AW2006" s="42">
        <f t="shared" si="6694"/>
        <v>333</v>
      </c>
      <c r="AX2006" s="42">
        <f t="shared" si="6695"/>
        <v>314.8</v>
      </c>
      <c r="AY2006" s="42">
        <f t="shared" si="6696"/>
        <v>314.7</v>
      </c>
      <c r="AZ2006" s="42">
        <f t="shared" si="6808"/>
        <v>0</v>
      </c>
      <c r="BA2006" s="43">
        <f t="shared" si="6697"/>
        <v>99.987396396396406</v>
      </c>
      <c r="BB2006" s="20"/>
    </row>
    <row r="2007" spans="2:54" x14ac:dyDescent="0.3">
      <c r="B2007" s="38" t="s">
        <v>582</v>
      </c>
      <c r="C2007" s="38" t="s">
        <v>118</v>
      </c>
      <c r="D2007" s="38" t="s">
        <v>94</v>
      </c>
      <c r="E2007" s="39" t="str">
        <f t="shared" si="6691"/>
        <v>0603</v>
      </c>
      <c r="F2007" s="38" t="s">
        <v>231</v>
      </c>
      <c r="G2007" s="17"/>
      <c r="H2007" s="40" t="s">
        <v>232</v>
      </c>
      <c r="I2007" s="18">
        <f t="shared" si="6776"/>
        <v>314.8</v>
      </c>
      <c r="J2007" s="18">
        <f t="shared" si="6777"/>
        <v>314.8</v>
      </c>
      <c r="K2007" s="18">
        <f t="shared" si="6778"/>
        <v>314.7</v>
      </c>
      <c r="L2007" s="18">
        <f t="shared" si="6779"/>
        <v>0</v>
      </c>
      <c r="M2007" s="18">
        <f t="shared" si="6780"/>
        <v>0</v>
      </c>
      <c r="N2007" s="18">
        <f t="shared" si="6781"/>
        <v>0</v>
      </c>
      <c r="O2007" s="18">
        <f t="shared" si="6782"/>
        <v>0</v>
      </c>
      <c r="P2007" s="18">
        <f t="shared" si="6755"/>
        <v>18.2</v>
      </c>
      <c r="Q2007" s="18">
        <f t="shared" si="6756"/>
        <v>0</v>
      </c>
      <c r="R2007" s="18">
        <f t="shared" si="6757"/>
        <v>0</v>
      </c>
      <c r="S2007" s="18">
        <f t="shared" si="6783"/>
        <v>0</v>
      </c>
      <c r="T2007" s="18">
        <f t="shared" si="6751"/>
        <v>333</v>
      </c>
      <c r="U2007" s="18">
        <f t="shared" si="6650"/>
        <v>314.8</v>
      </c>
      <c r="V2007" s="18">
        <f t="shared" si="6651"/>
        <v>314.7</v>
      </c>
      <c r="W2007" s="18">
        <f t="shared" si="6784"/>
        <v>0</v>
      </c>
      <c r="X2007" s="18">
        <f t="shared" si="6785"/>
        <v>0</v>
      </c>
      <c r="Y2007" s="18">
        <f t="shared" si="6786"/>
        <v>0</v>
      </c>
      <c r="Z2007" s="18">
        <f t="shared" si="6787"/>
        <v>0</v>
      </c>
      <c r="AA2007" s="18">
        <f t="shared" si="6788"/>
        <v>0</v>
      </c>
      <c r="AB2007" s="18">
        <f t="shared" si="6789"/>
        <v>0</v>
      </c>
      <c r="AC2007" s="18">
        <f t="shared" si="6790"/>
        <v>0</v>
      </c>
      <c r="AD2007" s="18">
        <f t="shared" si="6791"/>
        <v>0</v>
      </c>
      <c r="AE2007" s="18">
        <f t="shared" si="6792"/>
        <v>0</v>
      </c>
      <c r="AF2007" s="41">
        <f t="shared" si="6793"/>
        <v>333</v>
      </c>
      <c r="AG2007" s="41">
        <f t="shared" si="6794"/>
        <v>0</v>
      </c>
      <c r="AH2007" s="41">
        <f t="shared" si="6795"/>
        <v>0</v>
      </c>
      <c r="AI2007" s="41">
        <f t="shared" si="6796"/>
        <v>0</v>
      </c>
      <c r="AJ2007" s="41">
        <f t="shared" si="6797"/>
        <v>0</v>
      </c>
      <c r="AK2007" s="41">
        <f t="shared" si="6798"/>
        <v>0</v>
      </c>
      <c r="AL2007" s="41">
        <f t="shared" si="6799"/>
        <v>332.95803000000001</v>
      </c>
      <c r="AM2007" s="41">
        <f t="shared" si="6800"/>
        <v>0</v>
      </c>
      <c r="AN2007" s="41">
        <f t="shared" si="6801"/>
        <v>0</v>
      </c>
      <c r="AO2007" s="14">
        <f t="shared" si="6802"/>
        <v>309.62502999999998</v>
      </c>
      <c r="AP2007" s="42">
        <f t="shared" si="6803"/>
        <v>333</v>
      </c>
      <c r="AQ2007" s="42">
        <f t="shared" si="6804"/>
        <v>0</v>
      </c>
      <c r="AR2007" s="42">
        <f t="shared" si="6805"/>
        <v>0</v>
      </c>
      <c r="AS2007" s="42">
        <f t="shared" si="6806"/>
        <v>0</v>
      </c>
      <c r="AT2007" s="42">
        <f t="shared" si="6807"/>
        <v>0</v>
      </c>
      <c r="AU2007" s="42">
        <f t="shared" si="6692"/>
        <v>333</v>
      </c>
      <c r="AV2007" s="42">
        <f t="shared" si="6693"/>
        <v>0</v>
      </c>
      <c r="AW2007" s="42">
        <f t="shared" si="6694"/>
        <v>333</v>
      </c>
      <c r="AX2007" s="42">
        <f t="shared" si="6695"/>
        <v>314.8</v>
      </c>
      <c r="AY2007" s="42">
        <f t="shared" si="6696"/>
        <v>314.7</v>
      </c>
      <c r="AZ2007" s="42">
        <f t="shared" si="6808"/>
        <v>0</v>
      </c>
      <c r="BA2007" s="43">
        <f t="shared" si="6697"/>
        <v>99.987396396396406</v>
      </c>
      <c r="BB2007" s="20"/>
    </row>
    <row r="2008" spans="2:54" ht="31.2" x14ac:dyDescent="0.3">
      <c r="B2008" s="38" t="s">
        <v>582</v>
      </c>
      <c r="C2008" s="38" t="s">
        <v>118</v>
      </c>
      <c r="D2008" s="38" t="s">
        <v>94</v>
      </c>
      <c r="E2008" s="39" t="str">
        <f t="shared" si="6691"/>
        <v>0603</v>
      </c>
      <c r="F2008" s="38" t="s">
        <v>231</v>
      </c>
      <c r="G2008" s="16" t="s">
        <v>54</v>
      </c>
      <c r="H2008" s="40" t="s">
        <v>55</v>
      </c>
      <c r="I2008" s="62">
        <v>314.8</v>
      </c>
      <c r="J2008" s="62">
        <v>314.8</v>
      </c>
      <c r="K2008" s="62">
        <v>314.7</v>
      </c>
      <c r="L2008" s="62"/>
      <c r="M2008" s="62"/>
      <c r="N2008" s="62"/>
      <c r="O2008" s="62">
        <v>0</v>
      </c>
      <c r="P2008" s="62">
        <v>18.2</v>
      </c>
      <c r="Q2008" s="62">
        <v>0</v>
      </c>
      <c r="R2008" s="62">
        <v>0</v>
      </c>
      <c r="S2008" s="62"/>
      <c r="T2008" s="62">
        <f t="shared" si="6751"/>
        <v>333</v>
      </c>
      <c r="U2008" s="62">
        <f t="shared" si="6650"/>
        <v>314.8</v>
      </c>
      <c r="V2008" s="62">
        <f t="shared" si="6651"/>
        <v>314.7</v>
      </c>
      <c r="W2008" s="62"/>
      <c r="X2008" s="62"/>
      <c r="Y2008" s="62"/>
      <c r="Z2008" s="62"/>
      <c r="AA2008" s="62"/>
      <c r="AB2008" s="62"/>
      <c r="AC2008" s="62"/>
      <c r="AD2008" s="62"/>
      <c r="AE2008" s="62"/>
      <c r="AF2008" s="63">
        <v>333</v>
      </c>
      <c r="AG2008" s="63"/>
      <c r="AH2008" s="63">
        <v>0</v>
      </c>
      <c r="AI2008" s="63">
        <v>0</v>
      </c>
      <c r="AJ2008" s="63">
        <v>0</v>
      </c>
      <c r="AK2008" s="63">
        <v>0</v>
      </c>
      <c r="AL2008" s="63">
        <v>332.95803000000001</v>
      </c>
      <c r="AM2008" s="63">
        <v>0</v>
      </c>
      <c r="AN2008" s="63">
        <v>0</v>
      </c>
      <c r="AO2008" s="64">
        <v>309.62502999999998</v>
      </c>
      <c r="AP2008" s="64">
        <v>333</v>
      </c>
      <c r="AQ2008" s="64">
        <v>0</v>
      </c>
      <c r="AR2008" s="42">
        <v>0</v>
      </c>
      <c r="AS2008" s="42">
        <v>0</v>
      </c>
      <c r="AT2008" s="42">
        <v>0</v>
      </c>
      <c r="AU2008" s="64">
        <f t="shared" si="6692"/>
        <v>333</v>
      </c>
      <c r="AV2008" s="64">
        <f t="shared" si="6693"/>
        <v>0</v>
      </c>
      <c r="AW2008" s="42">
        <f t="shared" si="6694"/>
        <v>333</v>
      </c>
      <c r="AX2008" s="42">
        <f t="shared" si="6695"/>
        <v>314.8</v>
      </c>
      <c r="AY2008" s="42">
        <f t="shared" si="6696"/>
        <v>314.7</v>
      </c>
      <c r="AZ2008" s="64"/>
      <c r="BA2008" s="72">
        <f t="shared" si="6697"/>
        <v>99.987396396396406</v>
      </c>
      <c r="BB2008" s="44"/>
    </row>
    <row r="2009" spans="2:54" s="21" customFormat="1" x14ac:dyDescent="0.3">
      <c r="B2009" s="22" t="s">
        <v>582</v>
      </c>
      <c r="C2009" s="22" t="s">
        <v>189</v>
      </c>
      <c r="D2009" s="22"/>
      <c r="E2009" s="23" t="str">
        <f t="shared" si="6691"/>
        <v>07</v>
      </c>
      <c r="F2009" s="22"/>
      <c r="G2009" s="58"/>
      <c r="H2009" s="24" t="s">
        <v>241</v>
      </c>
      <c r="I2009" s="25">
        <f t="shared" si="6776"/>
        <v>310.39999999999998</v>
      </c>
      <c r="J2009" s="25">
        <f t="shared" si="6777"/>
        <v>310.39999999999998</v>
      </c>
      <c r="K2009" s="25">
        <f t="shared" si="6778"/>
        <v>310.39999999999998</v>
      </c>
      <c r="L2009" s="25">
        <f t="shared" si="6779"/>
        <v>0</v>
      </c>
      <c r="M2009" s="25">
        <f t="shared" si="6780"/>
        <v>0</v>
      </c>
      <c r="N2009" s="25">
        <f t="shared" si="6781"/>
        <v>0</v>
      </c>
      <c r="O2009" s="25">
        <f t="shared" si="6782"/>
        <v>0</v>
      </c>
      <c r="P2009" s="25">
        <f t="shared" si="6755"/>
        <v>0</v>
      </c>
      <c r="Q2009" s="25">
        <f t="shared" si="6756"/>
        <v>0</v>
      </c>
      <c r="R2009" s="25">
        <f t="shared" si="6757"/>
        <v>0</v>
      </c>
      <c r="S2009" s="25">
        <f t="shared" si="6783"/>
        <v>0</v>
      </c>
      <c r="T2009" s="25">
        <f t="shared" si="6751"/>
        <v>310.39999999999998</v>
      </c>
      <c r="U2009" s="25">
        <f t="shared" si="6650"/>
        <v>310.39999999999998</v>
      </c>
      <c r="V2009" s="25">
        <f t="shared" si="6651"/>
        <v>310.39999999999998</v>
      </c>
      <c r="W2009" s="25">
        <f t="shared" si="6784"/>
        <v>0</v>
      </c>
      <c r="X2009" s="25">
        <f t="shared" si="6785"/>
        <v>0</v>
      </c>
      <c r="Y2009" s="25">
        <f t="shared" si="6786"/>
        <v>0</v>
      </c>
      <c r="Z2009" s="25">
        <f t="shared" si="6787"/>
        <v>0</v>
      </c>
      <c r="AA2009" s="25">
        <f t="shared" si="6788"/>
        <v>0</v>
      </c>
      <c r="AB2009" s="25">
        <f t="shared" si="6789"/>
        <v>0</v>
      </c>
      <c r="AC2009" s="25">
        <f t="shared" si="6790"/>
        <v>0</v>
      </c>
      <c r="AD2009" s="25">
        <f t="shared" si="6791"/>
        <v>0</v>
      </c>
      <c r="AE2009" s="25">
        <f t="shared" si="6792"/>
        <v>0</v>
      </c>
      <c r="AF2009" s="26">
        <f t="shared" si="6793"/>
        <v>310.39999999999998</v>
      </c>
      <c r="AG2009" s="26">
        <f t="shared" si="6794"/>
        <v>0</v>
      </c>
      <c r="AH2009" s="26">
        <f t="shared" si="6795"/>
        <v>0</v>
      </c>
      <c r="AI2009" s="26">
        <f t="shared" si="6796"/>
        <v>0</v>
      </c>
      <c r="AJ2009" s="26">
        <f t="shared" si="6797"/>
        <v>0</v>
      </c>
      <c r="AK2009" s="26">
        <f t="shared" si="6798"/>
        <v>0</v>
      </c>
      <c r="AL2009" s="26">
        <f t="shared" si="6799"/>
        <v>310.39999999999998</v>
      </c>
      <c r="AM2009" s="26">
        <f t="shared" si="6800"/>
        <v>0</v>
      </c>
      <c r="AN2009" s="26">
        <f t="shared" si="6801"/>
        <v>0</v>
      </c>
      <c r="AO2009" s="45">
        <f t="shared" si="6802"/>
        <v>310.39999999999998</v>
      </c>
      <c r="AP2009" s="27">
        <f t="shared" si="6803"/>
        <v>310.39999999999998</v>
      </c>
      <c r="AQ2009" s="27">
        <f t="shared" si="6804"/>
        <v>0</v>
      </c>
      <c r="AR2009" s="27">
        <f t="shared" si="6805"/>
        <v>0</v>
      </c>
      <c r="AS2009" s="27">
        <f t="shared" si="6806"/>
        <v>0</v>
      </c>
      <c r="AT2009" s="27">
        <f t="shared" si="6807"/>
        <v>0</v>
      </c>
      <c r="AU2009" s="27">
        <f t="shared" si="6692"/>
        <v>310.39999999999998</v>
      </c>
      <c r="AV2009" s="27">
        <f t="shared" si="6693"/>
        <v>0</v>
      </c>
      <c r="AW2009" s="27">
        <f t="shared" si="6694"/>
        <v>310.39999999999998</v>
      </c>
      <c r="AX2009" s="27">
        <f t="shared" si="6695"/>
        <v>310.39999999999998</v>
      </c>
      <c r="AY2009" s="27">
        <f t="shared" si="6696"/>
        <v>310.39999999999998</v>
      </c>
      <c r="AZ2009" s="27">
        <f t="shared" si="6808"/>
        <v>0</v>
      </c>
      <c r="BA2009" s="28">
        <f t="shared" si="6697"/>
        <v>100</v>
      </c>
      <c r="BB2009" s="20"/>
    </row>
    <row r="2010" spans="2:54" s="30" customFormat="1" x14ac:dyDescent="0.3">
      <c r="B2010" s="31" t="s">
        <v>582</v>
      </c>
      <c r="C2010" s="31" t="s">
        <v>189</v>
      </c>
      <c r="D2010" s="31" t="s">
        <v>189</v>
      </c>
      <c r="E2010" s="29" t="str">
        <f t="shared" si="6691"/>
        <v>0707</v>
      </c>
      <c r="F2010" s="31"/>
      <c r="G2010" s="59"/>
      <c r="H2010" s="32" t="s">
        <v>265</v>
      </c>
      <c r="I2010" s="33">
        <f t="shared" si="6776"/>
        <v>310.39999999999998</v>
      </c>
      <c r="J2010" s="33">
        <f t="shared" si="6777"/>
        <v>310.39999999999998</v>
      </c>
      <c r="K2010" s="33">
        <f t="shared" si="6778"/>
        <v>310.39999999999998</v>
      </c>
      <c r="L2010" s="33">
        <f t="shared" si="6779"/>
        <v>0</v>
      </c>
      <c r="M2010" s="33">
        <f t="shared" si="6780"/>
        <v>0</v>
      </c>
      <c r="N2010" s="33">
        <f t="shared" si="6781"/>
        <v>0</v>
      </c>
      <c r="O2010" s="33">
        <f t="shared" si="6782"/>
        <v>0</v>
      </c>
      <c r="P2010" s="33">
        <f t="shared" si="6755"/>
        <v>0</v>
      </c>
      <c r="Q2010" s="33">
        <f t="shared" si="6756"/>
        <v>0</v>
      </c>
      <c r="R2010" s="33">
        <f t="shared" si="6757"/>
        <v>0</v>
      </c>
      <c r="S2010" s="33">
        <f t="shared" si="6783"/>
        <v>0</v>
      </c>
      <c r="T2010" s="33">
        <f t="shared" si="6751"/>
        <v>310.39999999999998</v>
      </c>
      <c r="U2010" s="33">
        <f t="shared" si="6650"/>
        <v>310.39999999999998</v>
      </c>
      <c r="V2010" s="33">
        <f t="shared" si="6651"/>
        <v>310.39999999999998</v>
      </c>
      <c r="W2010" s="33">
        <f t="shared" si="6784"/>
        <v>0</v>
      </c>
      <c r="X2010" s="33">
        <f t="shared" si="6785"/>
        <v>0</v>
      </c>
      <c r="Y2010" s="33">
        <f t="shared" si="6786"/>
        <v>0</v>
      </c>
      <c r="Z2010" s="33">
        <f t="shared" si="6787"/>
        <v>0</v>
      </c>
      <c r="AA2010" s="33">
        <f t="shared" si="6788"/>
        <v>0</v>
      </c>
      <c r="AB2010" s="33">
        <f t="shared" si="6789"/>
        <v>0</v>
      </c>
      <c r="AC2010" s="33">
        <f t="shared" si="6790"/>
        <v>0</v>
      </c>
      <c r="AD2010" s="33">
        <f t="shared" si="6791"/>
        <v>0</v>
      </c>
      <c r="AE2010" s="33">
        <f t="shared" si="6792"/>
        <v>0</v>
      </c>
      <c r="AF2010" s="34">
        <f t="shared" si="6793"/>
        <v>310.39999999999998</v>
      </c>
      <c r="AG2010" s="34">
        <f t="shared" si="6794"/>
        <v>0</v>
      </c>
      <c r="AH2010" s="34">
        <f t="shared" si="6795"/>
        <v>0</v>
      </c>
      <c r="AI2010" s="34">
        <f t="shared" si="6796"/>
        <v>0</v>
      </c>
      <c r="AJ2010" s="34">
        <f t="shared" si="6797"/>
        <v>0</v>
      </c>
      <c r="AK2010" s="34">
        <f t="shared" si="6798"/>
        <v>0</v>
      </c>
      <c r="AL2010" s="34">
        <f t="shared" si="6799"/>
        <v>310.39999999999998</v>
      </c>
      <c r="AM2010" s="34">
        <f t="shared" si="6800"/>
        <v>0</v>
      </c>
      <c r="AN2010" s="34">
        <f t="shared" si="6801"/>
        <v>0</v>
      </c>
      <c r="AO2010" s="36">
        <f t="shared" si="6802"/>
        <v>310.39999999999998</v>
      </c>
      <c r="AP2010" s="36">
        <f t="shared" si="6803"/>
        <v>310.39999999999998</v>
      </c>
      <c r="AQ2010" s="36">
        <f t="shared" si="6804"/>
        <v>0</v>
      </c>
      <c r="AR2010" s="36">
        <f t="shared" si="6805"/>
        <v>0</v>
      </c>
      <c r="AS2010" s="36">
        <f t="shared" si="6806"/>
        <v>0</v>
      </c>
      <c r="AT2010" s="36">
        <f t="shared" si="6807"/>
        <v>0</v>
      </c>
      <c r="AU2010" s="36">
        <f t="shared" si="6692"/>
        <v>310.39999999999998</v>
      </c>
      <c r="AV2010" s="36">
        <f t="shared" si="6693"/>
        <v>0</v>
      </c>
      <c r="AW2010" s="36">
        <f t="shared" si="6694"/>
        <v>310.39999999999998</v>
      </c>
      <c r="AX2010" s="36">
        <f t="shared" si="6695"/>
        <v>310.39999999999998</v>
      </c>
      <c r="AY2010" s="36">
        <f t="shared" si="6696"/>
        <v>310.39999999999998</v>
      </c>
      <c r="AZ2010" s="36">
        <f t="shared" si="6808"/>
        <v>0</v>
      </c>
      <c r="BA2010" s="37">
        <f t="shared" si="6697"/>
        <v>100</v>
      </c>
      <c r="BB2010" s="20"/>
    </row>
    <row r="2011" spans="2:54" ht="31.2" x14ac:dyDescent="0.3">
      <c r="B2011" s="38" t="s">
        <v>582</v>
      </c>
      <c r="C2011" s="38" t="s">
        <v>189</v>
      </c>
      <c r="D2011" s="38" t="s">
        <v>189</v>
      </c>
      <c r="E2011" s="39" t="str">
        <f t="shared" si="6691"/>
        <v>0707</v>
      </c>
      <c r="F2011" s="38" t="s">
        <v>106</v>
      </c>
      <c r="G2011" s="39"/>
      <c r="H2011" s="40" t="s">
        <v>107</v>
      </c>
      <c r="I2011" s="18">
        <f t="shared" si="6776"/>
        <v>310.39999999999998</v>
      </c>
      <c r="J2011" s="18">
        <f t="shared" si="6777"/>
        <v>310.39999999999998</v>
      </c>
      <c r="K2011" s="18">
        <f t="shared" si="6778"/>
        <v>310.39999999999998</v>
      </c>
      <c r="L2011" s="18">
        <f t="shared" si="6779"/>
        <v>0</v>
      </c>
      <c r="M2011" s="18">
        <f t="shared" si="6780"/>
        <v>0</v>
      </c>
      <c r="N2011" s="18">
        <f t="shared" si="6781"/>
        <v>0</v>
      </c>
      <c r="O2011" s="18">
        <f t="shared" si="6782"/>
        <v>0</v>
      </c>
      <c r="P2011" s="18">
        <f t="shared" si="6755"/>
        <v>0</v>
      </c>
      <c r="Q2011" s="18">
        <f t="shared" si="6756"/>
        <v>0</v>
      </c>
      <c r="R2011" s="18">
        <f t="shared" si="6757"/>
        <v>0</v>
      </c>
      <c r="S2011" s="18">
        <f t="shared" si="6783"/>
        <v>0</v>
      </c>
      <c r="T2011" s="18">
        <f t="shared" si="6751"/>
        <v>310.39999999999998</v>
      </c>
      <c r="U2011" s="18">
        <f t="shared" si="6650"/>
        <v>310.39999999999998</v>
      </c>
      <c r="V2011" s="18">
        <f t="shared" si="6651"/>
        <v>310.39999999999998</v>
      </c>
      <c r="W2011" s="18">
        <f t="shared" si="6784"/>
        <v>0</v>
      </c>
      <c r="X2011" s="18">
        <f t="shared" si="6785"/>
        <v>0</v>
      </c>
      <c r="Y2011" s="18">
        <f t="shared" si="6786"/>
        <v>0</v>
      </c>
      <c r="Z2011" s="18">
        <f t="shared" si="6787"/>
        <v>0</v>
      </c>
      <c r="AA2011" s="18">
        <f t="shared" si="6788"/>
        <v>0</v>
      </c>
      <c r="AB2011" s="18">
        <f t="shared" si="6789"/>
        <v>0</v>
      </c>
      <c r="AC2011" s="18">
        <f t="shared" si="6790"/>
        <v>0</v>
      </c>
      <c r="AD2011" s="18">
        <f t="shared" si="6791"/>
        <v>0</v>
      </c>
      <c r="AE2011" s="18">
        <f t="shared" si="6792"/>
        <v>0</v>
      </c>
      <c r="AF2011" s="41">
        <f t="shared" si="6793"/>
        <v>310.39999999999998</v>
      </c>
      <c r="AG2011" s="41">
        <f t="shared" si="6794"/>
        <v>0</v>
      </c>
      <c r="AH2011" s="41">
        <f t="shared" si="6795"/>
        <v>0</v>
      </c>
      <c r="AI2011" s="41">
        <f t="shared" si="6796"/>
        <v>0</v>
      </c>
      <c r="AJ2011" s="41">
        <f t="shared" si="6797"/>
        <v>0</v>
      </c>
      <c r="AK2011" s="41">
        <f t="shared" si="6798"/>
        <v>0</v>
      </c>
      <c r="AL2011" s="41">
        <f t="shared" si="6799"/>
        <v>310.39999999999998</v>
      </c>
      <c r="AM2011" s="41">
        <f t="shared" si="6800"/>
        <v>0</v>
      </c>
      <c r="AN2011" s="41">
        <f t="shared" si="6801"/>
        <v>0</v>
      </c>
      <c r="AO2011" s="14">
        <f t="shared" si="6802"/>
        <v>310.39999999999998</v>
      </c>
      <c r="AP2011" s="42">
        <f t="shared" si="6803"/>
        <v>310.39999999999998</v>
      </c>
      <c r="AQ2011" s="42">
        <f t="shared" si="6804"/>
        <v>0</v>
      </c>
      <c r="AR2011" s="42">
        <f t="shared" si="6805"/>
        <v>0</v>
      </c>
      <c r="AS2011" s="42">
        <f t="shared" si="6806"/>
        <v>0</v>
      </c>
      <c r="AT2011" s="42">
        <f t="shared" si="6807"/>
        <v>0</v>
      </c>
      <c r="AU2011" s="42">
        <f t="shared" si="6692"/>
        <v>310.39999999999998</v>
      </c>
      <c r="AV2011" s="42">
        <f t="shared" si="6693"/>
        <v>0</v>
      </c>
      <c r="AW2011" s="42">
        <f t="shared" si="6694"/>
        <v>310.39999999999998</v>
      </c>
      <c r="AX2011" s="42">
        <f t="shared" si="6695"/>
        <v>310.39999999999998</v>
      </c>
      <c r="AY2011" s="42">
        <f t="shared" si="6696"/>
        <v>310.39999999999998</v>
      </c>
      <c r="AZ2011" s="42">
        <f t="shared" si="6808"/>
        <v>0</v>
      </c>
      <c r="BA2011" s="43">
        <f t="shared" si="6697"/>
        <v>100</v>
      </c>
      <c r="BB2011" s="20"/>
    </row>
    <row r="2012" spans="2:54" x14ac:dyDescent="0.3">
      <c r="B2012" s="38" t="s">
        <v>582</v>
      </c>
      <c r="C2012" s="38" t="s">
        <v>189</v>
      </c>
      <c r="D2012" s="38" t="s">
        <v>189</v>
      </c>
      <c r="E2012" s="39" t="str">
        <f t="shared" si="6691"/>
        <v>0707</v>
      </c>
      <c r="F2012" s="38" t="s">
        <v>164</v>
      </c>
      <c r="G2012" s="39"/>
      <c r="H2012" s="40" t="s">
        <v>49</v>
      </c>
      <c r="I2012" s="18">
        <f t="shared" si="6776"/>
        <v>310.39999999999998</v>
      </c>
      <c r="J2012" s="18">
        <f t="shared" si="6777"/>
        <v>310.39999999999998</v>
      </c>
      <c r="K2012" s="18">
        <f t="shared" si="6778"/>
        <v>310.39999999999998</v>
      </c>
      <c r="L2012" s="18">
        <f t="shared" si="6779"/>
        <v>0</v>
      </c>
      <c r="M2012" s="18">
        <f t="shared" si="6780"/>
        <v>0</v>
      </c>
      <c r="N2012" s="18">
        <f t="shared" si="6781"/>
        <v>0</v>
      </c>
      <c r="O2012" s="18">
        <f t="shared" si="6782"/>
        <v>0</v>
      </c>
      <c r="P2012" s="18">
        <f t="shared" si="6755"/>
        <v>0</v>
      </c>
      <c r="Q2012" s="18">
        <f t="shared" si="6756"/>
        <v>0</v>
      </c>
      <c r="R2012" s="18">
        <f t="shared" si="6757"/>
        <v>0</v>
      </c>
      <c r="S2012" s="18">
        <f t="shared" si="6783"/>
        <v>0</v>
      </c>
      <c r="T2012" s="18">
        <f t="shared" si="6751"/>
        <v>310.39999999999998</v>
      </c>
      <c r="U2012" s="18">
        <f t="shared" si="6650"/>
        <v>310.39999999999998</v>
      </c>
      <c r="V2012" s="18">
        <f t="shared" si="6651"/>
        <v>310.39999999999998</v>
      </c>
      <c r="W2012" s="18">
        <f t="shared" si="6784"/>
        <v>0</v>
      </c>
      <c r="X2012" s="18">
        <f t="shared" si="6785"/>
        <v>0</v>
      </c>
      <c r="Y2012" s="18">
        <f t="shared" si="6786"/>
        <v>0</v>
      </c>
      <c r="Z2012" s="18">
        <f t="shared" si="6787"/>
        <v>0</v>
      </c>
      <c r="AA2012" s="18">
        <f t="shared" si="6788"/>
        <v>0</v>
      </c>
      <c r="AB2012" s="18">
        <f t="shared" si="6789"/>
        <v>0</v>
      </c>
      <c r="AC2012" s="18">
        <f t="shared" si="6790"/>
        <v>0</v>
      </c>
      <c r="AD2012" s="18">
        <f t="shared" si="6791"/>
        <v>0</v>
      </c>
      <c r="AE2012" s="18">
        <f t="shared" si="6792"/>
        <v>0</v>
      </c>
      <c r="AF2012" s="41">
        <f t="shared" si="6793"/>
        <v>310.39999999999998</v>
      </c>
      <c r="AG2012" s="41">
        <f t="shared" si="6794"/>
        <v>0</v>
      </c>
      <c r="AH2012" s="41">
        <f t="shared" si="6795"/>
        <v>0</v>
      </c>
      <c r="AI2012" s="41">
        <f t="shared" si="6796"/>
        <v>0</v>
      </c>
      <c r="AJ2012" s="41">
        <f t="shared" si="6797"/>
        <v>0</v>
      </c>
      <c r="AK2012" s="41">
        <f t="shared" si="6798"/>
        <v>0</v>
      </c>
      <c r="AL2012" s="41">
        <f t="shared" si="6799"/>
        <v>310.39999999999998</v>
      </c>
      <c r="AM2012" s="41">
        <f t="shared" si="6800"/>
        <v>0</v>
      </c>
      <c r="AN2012" s="41">
        <f t="shared" si="6801"/>
        <v>0</v>
      </c>
      <c r="AO2012" s="42">
        <f t="shared" si="6802"/>
        <v>310.39999999999998</v>
      </c>
      <c r="AP2012" s="42">
        <f t="shared" si="6803"/>
        <v>310.39999999999998</v>
      </c>
      <c r="AQ2012" s="42">
        <f t="shared" si="6804"/>
        <v>0</v>
      </c>
      <c r="AR2012" s="42">
        <f t="shared" si="6805"/>
        <v>0</v>
      </c>
      <c r="AS2012" s="42">
        <f t="shared" si="6806"/>
        <v>0</v>
      </c>
      <c r="AT2012" s="42">
        <f t="shared" si="6807"/>
        <v>0</v>
      </c>
      <c r="AU2012" s="42">
        <f t="shared" si="6692"/>
        <v>310.39999999999998</v>
      </c>
      <c r="AV2012" s="42">
        <f t="shared" si="6693"/>
        <v>0</v>
      </c>
      <c r="AW2012" s="42">
        <f t="shared" si="6694"/>
        <v>310.39999999999998</v>
      </c>
      <c r="AX2012" s="42">
        <f t="shared" si="6695"/>
        <v>310.39999999999998</v>
      </c>
      <c r="AY2012" s="42">
        <f t="shared" si="6696"/>
        <v>310.39999999999998</v>
      </c>
      <c r="AZ2012" s="42">
        <f t="shared" si="6808"/>
        <v>0</v>
      </c>
      <c r="BA2012" s="43">
        <f t="shared" si="6697"/>
        <v>100</v>
      </c>
      <c r="BB2012" s="20"/>
    </row>
    <row r="2013" spans="2:54" ht="46.8" x14ac:dyDescent="0.3">
      <c r="B2013" s="38" t="s">
        <v>582</v>
      </c>
      <c r="C2013" s="38" t="s">
        <v>189</v>
      </c>
      <c r="D2013" s="38" t="s">
        <v>189</v>
      </c>
      <c r="E2013" s="39" t="str">
        <f t="shared" si="6691"/>
        <v>0707</v>
      </c>
      <c r="F2013" s="38" t="s">
        <v>280</v>
      </c>
      <c r="G2013" s="39"/>
      <c r="H2013" s="40" t="s">
        <v>281</v>
      </c>
      <c r="I2013" s="18">
        <f t="shared" si="6776"/>
        <v>310.39999999999998</v>
      </c>
      <c r="J2013" s="18">
        <f t="shared" si="6777"/>
        <v>310.39999999999998</v>
      </c>
      <c r="K2013" s="18">
        <f t="shared" si="6778"/>
        <v>310.39999999999998</v>
      </c>
      <c r="L2013" s="18">
        <f t="shared" si="6779"/>
        <v>0</v>
      </c>
      <c r="M2013" s="18">
        <f t="shared" si="6780"/>
        <v>0</v>
      </c>
      <c r="N2013" s="18">
        <f t="shared" si="6781"/>
        <v>0</v>
      </c>
      <c r="O2013" s="18">
        <f t="shared" si="6782"/>
        <v>0</v>
      </c>
      <c r="P2013" s="18">
        <f t="shared" si="6755"/>
        <v>0</v>
      </c>
      <c r="Q2013" s="18">
        <f t="shared" si="6756"/>
        <v>0</v>
      </c>
      <c r="R2013" s="18">
        <f t="shared" si="6757"/>
        <v>0</v>
      </c>
      <c r="S2013" s="18">
        <f t="shared" si="6783"/>
        <v>0</v>
      </c>
      <c r="T2013" s="18">
        <f t="shared" si="6751"/>
        <v>310.39999999999998</v>
      </c>
      <c r="U2013" s="18">
        <f t="shared" si="6650"/>
        <v>310.39999999999998</v>
      </c>
      <c r="V2013" s="18">
        <f t="shared" si="6651"/>
        <v>310.39999999999998</v>
      </c>
      <c r="W2013" s="18">
        <f t="shared" si="6784"/>
        <v>0</v>
      </c>
      <c r="X2013" s="18">
        <f t="shared" si="6785"/>
        <v>0</v>
      </c>
      <c r="Y2013" s="18">
        <f t="shared" si="6786"/>
        <v>0</v>
      </c>
      <c r="Z2013" s="18">
        <f t="shared" si="6787"/>
        <v>0</v>
      </c>
      <c r="AA2013" s="18">
        <f t="shared" si="6788"/>
        <v>0</v>
      </c>
      <c r="AB2013" s="18">
        <f t="shared" si="6789"/>
        <v>0</v>
      </c>
      <c r="AC2013" s="18">
        <f t="shared" si="6790"/>
        <v>0</v>
      </c>
      <c r="AD2013" s="18">
        <f t="shared" si="6791"/>
        <v>0</v>
      </c>
      <c r="AE2013" s="18">
        <f t="shared" si="6792"/>
        <v>0</v>
      </c>
      <c r="AF2013" s="41">
        <f t="shared" si="6793"/>
        <v>310.39999999999998</v>
      </c>
      <c r="AG2013" s="41">
        <f t="shared" si="6794"/>
        <v>0</v>
      </c>
      <c r="AH2013" s="41">
        <f t="shared" si="6795"/>
        <v>0</v>
      </c>
      <c r="AI2013" s="41">
        <f t="shared" si="6796"/>
        <v>0</v>
      </c>
      <c r="AJ2013" s="41">
        <f t="shared" si="6797"/>
        <v>0</v>
      </c>
      <c r="AK2013" s="41">
        <f t="shared" si="6798"/>
        <v>0</v>
      </c>
      <c r="AL2013" s="41">
        <f t="shared" si="6799"/>
        <v>310.39999999999998</v>
      </c>
      <c r="AM2013" s="41">
        <f t="shared" si="6800"/>
        <v>0</v>
      </c>
      <c r="AN2013" s="41">
        <f t="shared" si="6801"/>
        <v>0</v>
      </c>
      <c r="AO2013" s="14">
        <f t="shared" si="6802"/>
        <v>310.39999999999998</v>
      </c>
      <c r="AP2013" s="42">
        <f t="shared" si="6803"/>
        <v>310.39999999999998</v>
      </c>
      <c r="AQ2013" s="42">
        <f t="shared" si="6804"/>
        <v>0</v>
      </c>
      <c r="AR2013" s="42">
        <f t="shared" si="6805"/>
        <v>0</v>
      </c>
      <c r="AS2013" s="42">
        <f t="shared" si="6806"/>
        <v>0</v>
      </c>
      <c r="AT2013" s="42">
        <f t="shared" si="6807"/>
        <v>0</v>
      </c>
      <c r="AU2013" s="42">
        <f t="shared" si="6692"/>
        <v>310.39999999999998</v>
      </c>
      <c r="AV2013" s="42">
        <f t="shared" si="6693"/>
        <v>0</v>
      </c>
      <c r="AW2013" s="42">
        <f t="shared" si="6694"/>
        <v>310.39999999999998</v>
      </c>
      <c r="AX2013" s="42">
        <f t="shared" si="6695"/>
        <v>310.39999999999998</v>
      </c>
      <c r="AY2013" s="42">
        <f t="shared" si="6696"/>
        <v>310.39999999999998</v>
      </c>
      <c r="AZ2013" s="42">
        <f t="shared" si="6808"/>
        <v>0</v>
      </c>
      <c r="BA2013" s="43">
        <f t="shared" si="6697"/>
        <v>100</v>
      </c>
      <c r="BB2013" s="20"/>
    </row>
    <row r="2014" spans="2:54" ht="62.4" x14ac:dyDescent="0.3">
      <c r="B2014" s="38" t="s">
        <v>582</v>
      </c>
      <c r="C2014" s="38" t="s">
        <v>189</v>
      </c>
      <c r="D2014" s="38" t="s">
        <v>189</v>
      </c>
      <c r="E2014" s="39" t="str">
        <f t="shared" si="6691"/>
        <v>0707</v>
      </c>
      <c r="F2014" s="38" t="s">
        <v>540</v>
      </c>
      <c r="G2014" s="39"/>
      <c r="H2014" s="40" t="s">
        <v>541</v>
      </c>
      <c r="I2014" s="18">
        <f t="shared" si="6776"/>
        <v>310.39999999999998</v>
      </c>
      <c r="J2014" s="18">
        <f t="shared" si="6777"/>
        <v>310.39999999999998</v>
      </c>
      <c r="K2014" s="18">
        <f t="shared" si="6778"/>
        <v>310.39999999999998</v>
      </c>
      <c r="L2014" s="18">
        <f t="shared" si="6779"/>
        <v>0</v>
      </c>
      <c r="M2014" s="18">
        <f t="shared" si="6780"/>
        <v>0</v>
      </c>
      <c r="N2014" s="18">
        <f t="shared" si="6781"/>
        <v>0</v>
      </c>
      <c r="O2014" s="18">
        <f t="shared" si="6782"/>
        <v>0</v>
      </c>
      <c r="P2014" s="18">
        <f t="shared" si="6755"/>
        <v>0</v>
      </c>
      <c r="Q2014" s="18">
        <f t="shared" si="6756"/>
        <v>0</v>
      </c>
      <c r="R2014" s="18">
        <f t="shared" si="6757"/>
        <v>0</v>
      </c>
      <c r="S2014" s="18">
        <f t="shared" si="6783"/>
        <v>0</v>
      </c>
      <c r="T2014" s="18">
        <f t="shared" si="6751"/>
        <v>310.39999999999998</v>
      </c>
      <c r="U2014" s="18">
        <f t="shared" si="6650"/>
        <v>310.39999999999998</v>
      </c>
      <c r="V2014" s="18">
        <f t="shared" si="6651"/>
        <v>310.39999999999998</v>
      </c>
      <c r="W2014" s="18">
        <f t="shared" si="6784"/>
        <v>0</v>
      </c>
      <c r="X2014" s="18">
        <f t="shared" si="6785"/>
        <v>0</v>
      </c>
      <c r="Y2014" s="18">
        <f t="shared" si="6786"/>
        <v>0</v>
      </c>
      <c r="Z2014" s="18">
        <f t="shared" si="6787"/>
        <v>0</v>
      </c>
      <c r="AA2014" s="18">
        <f t="shared" si="6788"/>
        <v>0</v>
      </c>
      <c r="AB2014" s="18">
        <f t="shared" si="6789"/>
        <v>0</v>
      </c>
      <c r="AC2014" s="18">
        <f t="shared" si="6790"/>
        <v>0</v>
      </c>
      <c r="AD2014" s="18">
        <f t="shared" si="6791"/>
        <v>0</v>
      </c>
      <c r="AE2014" s="18">
        <f t="shared" si="6792"/>
        <v>0</v>
      </c>
      <c r="AF2014" s="41">
        <f t="shared" si="6793"/>
        <v>310.39999999999998</v>
      </c>
      <c r="AG2014" s="41">
        <f t="shared" si="6794"/>
        <v>0</v>
      </c>
      <c r="AH2014" s="41">
        <f t="shared" si="6795"/>
        <v>0</v>
      </c>
      <c r="AI2014" s="41">
        <f t="shared" si="6796"/>
        <v>0</v>
      </c>
      <c r="AJ2014" s="41">
        <f t="shared" si="6797"/>
        <v>0</v>
      </c>
      <c r="AK2014" s="41">
        <f t="shared" si="6798"/>
        <v>0</v>
      </c>
      <c r="AL2014" s="41">
        <f t="shared" si="6799"/>
        <v>310.39999999999998</v>
      </c>
      <c r="AM2014" s="41">
        <f t="shared" si="6800"/>
        <v>0</v>
      </c>
      <c r="AN2014" s="41">
        <f t="shared" si="6801"/>
        <v>0</v>
      </c>
      <c r="AO2014" s="42">
        <f t="shared" si="6802"/>
        <v>310.39999999999998</v>
      </c>
      <c r="AP2014" s="42">
        <f t="shared" si="6803"/>
        <v>310.39999999999998</v>
      </c>
      <c r="AQ2014" s="42">
        <f t="shared" si="6804"/>
        <v>0</v>
      </c>
      <c r="AR2014" s="42">
        <f t="shared" si="6805"/>
        <v>0</v>
      </c>
      <c r="AS2014" s="42">
        <f t="shared" si="6806"/>
        <v>0</v>
      </c>
      <c r="AT2014" s="42">
        <f t="shared" si="6807"/>
        <v>0</v>
      </c>
      <c r="AU2014" s="42">
        <f t="shared" si="6692"/>
        <v>310.39999999999998</v>
      </c>
      <c r="AV2014" s="42">
        <f t="shared" si="6693"/>
        <v>0</v>
      </c>
      <c r="AW2014" s="42">
        <f t="shared" si="6694"/>
        <v>310.39999999999998</v>
      </c>
      <c r="AX2014" s="42">
        <f t="shared" si="6695"/>
        <v>310.39999999999998</v>
      </c>
      <c r="AY2014" s="42">
        <f t="shared" si="6696"/>
        <v>310.39999999999998</v>
      </c>
      <c r="AZ2014" s="42">
        <f t="shared" si="6808"/>
        <v>0</v>
      </c>
      <c r="BA2014" s="43">
        <f t="shared" si="6697"/>
        <v>100</v>
      </c>
      <c r="BB2014" s="20"/>
    </row>
    <row r="2015" spans="2:54" ht="31.2" x14ac:dyDescent="0.3">
      <c r="B2015" s="38" t="s">
        <v>582</v>
      </c>
      <c r="C2015" s="38" t="s">
        <v>189</v>
      </c>
      <c r="D2015" s="38" t="s">
        <v>189</v>
      </c>
      <c r="E2015" s="39" t="str">
        <f t="shared" si="6691"/>
        <v>0707</v>
      </c>
      <c r="F2015" s="38" t="s">
        <v>540</v>
      </c>
      <c r="G2015" s="38" t="s">
        <v>150</v>
      </c>
      <c r="H2015" s="40" t="s">
        <v>151</v>
      </c>
      <c r="I2015" s="18">
        <v>310.39999999999998</v>
      </c>
      <c r="J2015" s="18">
        <v>310.39999999999998</v>
      </c>
      <c r="K2015" s="18">
        <v>310.39999999999998</v>
      </c>
      <c r="L2015" s="18"/>
      <c r="M2015" s="18"/>
      <c r="N2015" s="18"/>
      <c r="O2015" s="18">
        <v>0</v>
      </c>
      <c r="P2015" s="18">
        <v>0</v>
      </c>
      <c r="Q2015" s="18">
        <v>0</v>
      </c>
      <c r="R2015" s="18">
        <v>0</v>
      </c>
      <c r="S2015" s="18"/>
      <c r="T2015" s="18">
        <f t="shared" si="6751"/>
        <v>310.39999999999998</v>
      </c>
      <c r="U2015" s="18">
        <f t="shared" si="6650"/>
        <v>310.39999999999998</v>
      </c>
      <c r="V2015" s="18">
        <f t="shared" si="6651"/>
        <v>310.39999999999998</v>
      </c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41">
        <v>310.39999999999998</v>
      </c>
      <c r="AG2015" s="41"/>
      <c r="AH2015" s="41">
        <v>0</v>
      </c>
      <c r="AI2015" s="41">
        <v>0</v>
      </c>
      <c r="AJ2015" s="41">
        <v>0</v>
      </c>
      <c r="AK2015" s="41">
        <v>0</v>
      </c>
      <c r="AL2015" s="41">
        <v>310.39999999999998</v>
      </c>
      <c r="AM2015" s="41">
        <v>0</v>
      </c>
      <c r="AN2015" s="41">
        <v>0</v>
      </c>
      <c r="AO2015" s="14">
        <v>310.39999999999998</v>
      </c>
      <c r="AP2015" s="42">
        <v>310.39999999999998</v>
      </c>
      <c r="AQ2015" s="42">
        <v>0</v>
      </c>
      <c r="AR2015" s="42">
        <v>0</v>
      </c>
      <c r="AS2015" s="42">
        <v>0</v>
      </c>
      <c r="AT2015" s="42">
        <v>0</v>
      </c>
      <c r="AU2015" s="42">
        <f t="shared" si="6692"/>
        <v>310.39999999999998</v>
      </c>
      <c r="AV2015" s="42">
        <f t="shared" si="6693"/>
        <v>0</v>
      </c>
      <c r="AW2015" s="42">
        <f t="shared" si="6694"/>
        <v>310.39999999999998</v>
      </c>
      <c r="AX2015" s="42">
        <f t="shared" si="6695"/>
        <v>310.39999999999998</v>
      </c>
      <c r="AY2015" s="42">
        <f t="shared" si="6696"/>
        <v>310.39999999999998</v>
      </c>
      <c r="AZ2015" s="42"/>
      <c r="BA2015" s="43">
        <f t="shared" si="6697"/>
        <v>100</v>
      </c>
      <c r="BB2015" s="44"/>
    </row>
    <row r="2016" spans="2:54" s="21" customFormat="1" x14ac:dyDescent="0.3">
      <c r="B2016" s="22" t="s">
        <v>582</v>
      </c>
      <c r="C2016" s="22" t="s">
        <v>103</v>
      </c>
      <c r="D2016" s="22"/>
      <c r="E2016" s="23" t="str">
        <f t="shared" si="6691"/>
        <v>08</v>
      </c>
      <c r="F2016" s="22"/>
      <c r="G2016" s="22"/>
      <c r="H2016" s="24" t="s">
        <v>104</v>
      </c>
      <c r="I2016" s="25">
        <f t="shared" si="6776"/>
        <v>1427.2</v>
      </c>
      <c r="J2016" s="25">
        <f t="shared" si="6777"/>
        <v>1427.2</v>
      </c>
      <c r="K2016" s="25">
        <f t="shared" si="6778"/>
        <v>1427.2</v>
      </c>
      <c r="L2016" s="25">
        <f t="shared" si="6779"/>
        <v>0</v>
      </c>
      <c r="M2016" s="25">
        <f t="shared" si="6780"/>
        <v>0</v>
      </c>
      <c r="N2016" s="25">
        <f t="shared" si="6781"/>
        <v>0</v>
      </c>
      <c r="O2016" s="25">
        <f t="shared" si="6782"/>
        <v>500</v>
      </c>
      <c r="P2016" s="25">
        <f t="shared" si="6755"/>
        <v>0</v>
      </c>
      <c r="Q2016" s="25">
        <f t="shared" si="6756"/>
        <v>0</v>
      </c>
      <c r="R2016" s="25">
        <f t="shared" si="6757"/>
        <v>0</v>
      </c>
      <c r="S2016" s="25">
        <f t="shared" si="6783"/>
        <v>0</v>
      </c>
      <c r="T2016" s="25">
        <f t="shared" si="6751"/>
        <v>1927.2</v>
      </c>
      <c r="U2016" s="25">
        <f t="shared" si="6650"/>
        <v>1427.2</v>
      </c>
      <c r="V2016" s="25">
        <f t="shared" si="6651"/>
        <v>1427.2</v>
      </c>
      <c r="W2016" s="25">
        <f t="shared" si="6784"/>
        <v>0</v>
      </c>
      <c r="X2016" s="25">
        <f t="shared" si="6785"/>
        <v>0</v>
      </c>
      <c r="Y2016" s="25">
        <f t="shared" si="6786"/>
        <v>0</v>
      </c>
      <c r="Z2016" s="25">
        <f t="shared" si="6787"/>
        <v>0</v>
      </c>
      <c r="AA2016" s="25">
        <f t="shared" si="6788"/>
        <v>0</v>
      </c>
      <c r="AB2016" s="25">
        <f t="shared" si="6789"/>
        <v>0</v>
      </c>
      <c r="AC2016" s="25">
        <f t="shared" si="6790"/>
        <v>0</v>
      </c>
      <c r="AD2016" s="25">
        <f t="shared" si="6791"/>
        <v>0</v>
      </c>
      <c r="AE2016" s="25">
        <f t="shared" si="6792"/>
        <v>0</v>
      </c>
      <c r="AF2016" s="26">
        <f t="shared" si="6793"/>
        <v>1937.2</v>
      </c>
      <c r="AG2016" s="26">
        <f t="shared" si="6794"/>
        <v>0</v>
      </c>
      <c r="AH2016" s="26">
        <f t="shared" si="6795"/>
        <v>0</v>
      </c>
      <c r="AI2016" s="26">
        <f t="shared" si="6796"/>
        <v>0</v>
      </c>
      <c r="AJ2016" s="26">
        <f t="shared" si="6797"/>
        <v>0</v>
      </c>
      <c r="AK2016" s="26">
        <f t="shared" si="6798"/>
        <v>0</v>
      </c>
      <c r="AL2016" s="26">
        <f t="shared" si="6799"/>
        <v>1936.2629999999999</v>
      </c>
      <c r="AM2016" s="26">
        <f t="shared" si="6800"/>
        <v>0</v>
      </c>
      <c r="AN2016" s="26">
        <f t="shared" si="6801"/>
        <v>0</v>
      </c>
      <c r="AO2016" s="27">
        <f t="shared" si="6802"/>
        <v>530</v>
      </c>
      <c r="AP2016" s="27">
        <f t="shared" si="6803"/>
        <v>1437.2</v>
      </c>
      <c r="AQ2016" s="27">
        <f t="shared" si="6804"/>
        <v>500</v>
      </c>
      <c r="AR2016" s="27">
        <f t="shared" si="6805"/>
        <v>0</v>
      </c>
      <c r="AS2016" s="27">
        <f t="shared" si="6806"/>
        <v>0</v>
      </c>
      <c r="AT2016" s="27">
        <f t="shared" si="6807"/>
        <v>0</v>
      </c>
      <c r="AU2016" s="27">
        <f t="shared" si="6692"/>
        <v>1937.2</v>
      </c>
      <c r="AV2016" s="27">
        <f t="shared" si="6693"/>
        <v>-10</v>
      </c>
      <c r="AW2016" s="27">
        <f t="shared" si="6694"/>
        <v>1927.2</v>
      </c>
      <c r="AX2016" s="27">
        <f t="shared" si="6695"/>
        <v>1427.2</v>
      </c>
      <c r="AY2016" s="27">
        <f t="shared" si="6696"/>
        <v>1427.2</v>
      </c>
      <c r="AZ2016" s="27">
        <f t="shared" si="6808"/>
        <v>0</v>
      </c>
      <c r="BA2016" s="28">
        <f t="shared" si="6697"/>
        <v>99.951631220317978</v>
      </c>
      <c r="BB2016" s="20"/>
    </row>
    <row r="2017" spans="2:54" s="30" customFormat="1" x14ac:dyDescent="0.3">
      <c r="B2017" s="31" t="s">
        <v>582</v>
      </c>
      <c r="C2017" s="31" t="s">
        <v>103</v>
      </c>
      <c r="D2017" s="31" t="s">
        <v>42</v>
      </c>
      <c r="E2017" s="29" t="str">
        <f t="shared" si="6691"/>
        <v>0801</v>
      </c>
      <c r="F2017" s="31"/>
      <c r="G2017" s="31"/>
      <c r="H2017" s="32" t="s">
        <v>105</v>
      </c>
      <c r="I2017" s="33">
        <f t="shared" si="6776"/>
        <v>1427.2</v>
      </c>
      <c r="J2017" s="33">
        <f t="shared" si="6777"/>
        <v>1427.2</v>
      </c>
      <c r="K2017" s="33">
        <f t="shared" si="6778"/>
        <v>1427.2</v>
      </c>
      <c r="L2017" s="33">
        <f t="shared" si="6779"/>
        <v>0</v>
      </c>
      <c r="M2017" s="33">
        <f t="shared" si="6780"/>
        <v>0</v>
      </c>
      <c r="N2017" s="33">
        <f t="shared" si="6781"/>
        <v>0</v>
      </c>
      <c r="O2017" s="33">
        <f>O2018+O2023</f>
        <v>500</v>
      </c>
      <c r="P2017" s="33">
        <f>P2018+P2023</f>
        <v>0</v>
      </c>
      <c r="Q2017" s="33">
        <f>Q2018+Q2023</f>
        <v>0</v>
      </c>
      <c r="R2017" s="33">
        <f>R2018+R2023</f>
        <v>0</v>
      </c>
      <c r="S2017" s="33">
        <f t="shared" si="6783"/>
        <v>0</v>
      </c>
      <c r="T2017" s="33">
        <f t="shared" si="6751"/>
        <v>1927.2</v>
      </c>
      <c r="U2017" s="33">
        <f t="shared" si="6650"/>
        <v>1427.2</v>
      </c>
      <c r="V2017" s="33">
        <f t="shared" si="6651"/>
        <v>1427.2</v>
      </c>
      <c r="W2017" s="33">
        <f t="shared" si="6784"/>
        <v>0</v>
      </c>
      <c r="X2017" s="33">
        <f t="shared" si="6785"/>
        <v>0</v>
      </c>
      <c r="Y2017" s="33">
        <f t="shared" si="6786"/>
        <v>0</v>
      </c>
      <c r="Z2017" s="33">
        <f t="shared" si="6787"/>
        <v>0</v>
      </c>
      <c r="AA2017" s="33">
        <f t="shared" si="6788"/>
        <v>0</v>
      </c>
      <c r="AB2017" s="33">
        <f t="shared" si="6789"/>
        <v>0</v>
      </c>
      <c r="AC2017" s="33">
        <f t="shared" si="6790"/>
        <v>0</v>
      </c>
      <c r="AD2017" s="33">
        <f t="shared" si="6791"/>
        <v>0</v>
      </c>
      <c r="AE2017" s="33">
        <f t="shared" si="6792"/>
        <v>0</v>
      </c>
      <c r="AF2017" s="34">
        <f t="shared" ref="AF2017:AT2017" si="6809">AF2018+AF2023</f>
        <v>1937.2</v>
      </c>
      <c r="AG2017" s="34">
        <f t="shared" si="6809"/>
        <v>0</v>
      </c>
      <c r="AH2017" s="34">
        <f t="shared" si="6809"/>
        <v>0</v>
      </c>
      <c r="AI2017" s="34">
        <f t="shared" si="6809"/>
        <v>0</v>
      </c>
      <c r="AJ2017" s="34">
        <f t="shared" si="6809"/>
        <v>0</v>
      </c>
      <c r="AK2017" s="34">
        <f t="shared" si="6809"/>
        <v>0</v>
      </c>
      <c r="AL2017" s="34">
        <f t="shared" si="6809"/>
        <v>1936.2629999999999</v>
      </c>
      <c r="AM2017" s="34">
        <f t="shared" si="6809"/>
        <v>0</v>
      </c>
      <c r="AN2017" s="34">
        <f t="shared" si="6809"/>
        <v>0</v>
      </c>
      <c r="AO2017" s="35">
        <f t="shared" si="6809"/>
        <v>530</v>
      </c>
      <c r="AP2017" s="36">
        <f t="shared" si="6809"/>
        <v>1437.2</v>
      </c>
      <c r="AQ2017" s="36">
        <f t="shared" si="6809"/>
        <v>500</v>
      </c>
      <c r="AR2017" s="36">
        <f t="shared" si="6809"/>
        <v>0</v>
      </c>
      <c r="AS2017" s="36">
        <f t="shared" si="6809"/>
        <v>0</v>
      </c>
      <c r="AT2017" s="36">
        <f t="shared" si="6809"/>
        <v>0</v>
      </c>
      <c r="AU2017" s="36">
        <f t="shared" si="6692"/>
        <v>1937.2</v>
      </c>
      <c r="AV2017" s="36">
        <f t="shared" si="6693"/>
        <v>-10</v>
      </c>
      <c r="AW2017" s="36">
        <f t="shared" si="6694"/>
        <v>1927.2</v>
      </c>
      <c r="AX2017" s="36">
        <f t="shared" si="6695"/>
        <v>1427.2</v>
      </c>
      <c r="AY2017" s="36">
        <f t="shared" si="6696"/>
        <v>1427.2</v>
      </c>
      <c r="AZ2017" s="36">
        <f t="shared" si="6808"/>
        <v>0</v>
      </c>
      <c r="BA2017" s="37">
        <f t="shared" si="6697"/>
        <v>99.951631220317978</v>
      </c>
      <c r="BB2017" s="20"/>
    </row>
    <row r="2018" spans="2:54" ht="31.2" x14ac:dyDescent="0.3">
      <c r="B2018" s="38" t="s">
        <v>582</v>
      </c>
      <c r="C2018" s="38" t="s">
        <v>103</v>
      </c>
      <c r="D2018" s="38" t="s">
        <v>42</v>
      </c>
      <c r="E2018" s="39" t="str">
        <f t="shared" si="6691"/>
        <v>0801</v>
      </c>
      <c r="F2018" s="38" t="s">
        <v>106</v>
      </c>
      <c r="G2018" s="39"/>
      <c r="H2018" s="40" t="s">
        <v>107</v>
      </c>
      <c r="I2018" s="18">
        <f t="shared" si="6776"/>
        <v>1427.2</v>
      </c>
      <c r="J2018" s="18">
        <f t="shared" si="6777"/>
        <v>1427.2</v>
      </c>
      <c r="K2018" s="18">
        <f t="shared" si="6778"/>
        <v>1427.2</v>
      </c>
      <c r="L2018" s="18">
        <f t="shared" si="6779"/>
        <v>0</v>
      </c>
      <c r="M2018" s="18">
        <f t="shared" si="6780"/>
        <v>0</v>
      </c>
      <c r="N2018" s="18">
        <f t="shared" si="6781"/>
        <v>0</v>
      </c>
      <c r="O2018" s="18">
        <f t="shared" ref="O2018:O2027" si="6810">O2019</f>
        <v>500</v>
      </c>
      <c r="P2018" s="18">
        <f t="shared" ref="P2018:P2027" si="6811">P2019</f>
        <v>0</v>
      </c>
      <c r="Q2018" s="18">
        <f t="shared" ref="Q2018:Q2027" si="6812">Q2019</f>
        <v>0</v>
      </c>
      <c r="R2018" s="18">
        <f t="shared" ref="R2018:R2027" si="6813">R2019</f>
        <v>0</v>
      </c>
      <c r="S2018" s="18">
        <f t="shared" si="6783"/>
        <v>0</v>
      </c>
      <c r="T2018" s="18">
        <f t="shared" si="6751"/>
        <v>1927.2</v>
      </c>
      <c r="U2018" s="18">
        <f t="shared" si="6650"/>
        <v>1427.2</v>
      </c>
      <c r="V2018" s="18">
        <f t="shared" si="6651"/>
        <v>1427.2</v>
      </c>
      <c r="W2018" s="18">
        <f t="shared" si="6784"/>
        <v>0</v>
      </c>
      <c r="X2018" s="18">
        <f t="shared" si="6785"/>
        <v>0</v>
      </c>
      <c r="Y2018" s="18">
        <f t="shared" si="6786"/>
        <v>0</v>
      </c>
      <c r="Z2018" s="18">
        <f t="shared" si="6787"/>
        <v>0</v>
      </c>
      <c r="AA2018" s="18">
        <f t="shared" si="6788"/>
        <v>0</v>
      </c>
      <c r="AB2018" s="18">
        <f t="shared" si="6789"/>
        <v>0</v>
      </c>
      <c r="AC2018" s="18">
        <f t="shared" si="6790"/>
        <v>0</v>
      </c>
      <c r="AD2018" s="18">
        <f t="shared" si="6791"/>
        <v>0</v>
      </c>
      <c r="AE2018" s="18">
        <f t="shared" si="6792"/>
        <v>0</v>
      </c>
      <c r="AF2018" s="41">
        <f t="shared" ref="AF2018:AF2027" si="6814">AF2019</f>
        <v>1927.2</v>
      </c>
      <c r="AG2018" s="41">
        <f t="shared" ref="AG2018:AG2027" si="6815">AG2019</f>
        <v>0</v>
      </c>
      <c r="AH2018" s="41">
        <f t="shared" ref="AH2018:AH2027" si="6816">AH2019</f>
        <v>0</v>
      </c>
      <c r="AI2018" s="41">
        <f t="shared" ref="AI2018:AI2027" si="6817">AI2019</f>
        <v>0</v>
      </c>
      <c r="AJ2018" s="41">
        <f t="shared" ref="AJ2018:AJ2027" si="6818">AJ2019</f>
        <v>0</v>
      </c>
      <c r="AK2018" s="41">
        <f t="shared" ref="AK2018:AK2027" si="6819">AK2019</f>
        <v>0</v>
      </c>
      <c r="AL2018" s="41">
        <f t="shared" ref="AL2018:AL2027" si="6820">AL2019</f>
        <v>1926.2629999999999</v>
      </c>
      <c r="AM2018" s="41">
        <f t="shared" ref="AM2018:AM2027" si="6821">AM2019</f>
        <v>0</v>
      </c>
      <c r="AN2018" s="41">
        <f t="shared" ref="AN2018:AN2027" si="6822">AN2019</f>
        <v>0</v>
      </c>
      <c r="AO2018" s="42">
        <f t="shared" ref="AO2018:AO2027" si="6823">AO2019</f>
        <v>520</v>
      </c>
      <c r="AP2018" s="42">
        <f t="shared" ref="AP2018:AP2027" si="6824">AP2019</f>
        <v>1427.2</v>
      </c>
      <c r="AQ2018" s="42">
        <f t="shared" ref="AQ2018:AQ2027" si="6825">AQ2019</f>
        <v>500</v>
      </c>
      <c r="AR2018" s="42">
        <f t="shared" ref="AR2018:AR2027" si="6826">AR2019</f>
        <v>0</v>
      </c>
      <c r="AS2018" s="42">
        <f t="shared" ref="AS2018:AS2027" si="6827">AS2019</f>
        <v>0</v>
      </c>
      <c r="AT2018" s="42">
        <f t="shared" ref="AT2018:AT2027" si="6828">AT2019</f>
        <v>0</v>
      </c>
      <c r="AU2018" s="42">
        <f t="shared" si="6692"/>
        <v>1927.2</v>
      </c>
      <c r="AV2018" s="42">
        <f t="shared" si="6693"/>
        <v>0</v>
      </c>
      <c r="AW2018" s="42">
        <f t="shared" si="6694"/>
        <v>1927.2</v>
      </c>
      <c r="AX2018" s="42">
        <f t="shared" si="6695"/>
        <v>1427.2</v>
      </c>
      <c r="AY2018" s="42">
        <f t="shared" si="6696"/>
        <v>1427.2</v>
      </c>
      <c r="AZ2018" s="42">
        <f t="shared" si="6808"/>
        <v>0</v>
      </c>
      <c r="BA2018" s="43">
        <f t="shared" si="6697"/>
        <v>99.951380240763797</v>
      </c>
      <c r="BB2018" s="20"/>
    </row>
    <row r="2019" spans="2:54" x14ac:dyDescent="0.3">
      <c r="B2019" s="38" t="s">
        <v>582</v>
      </c>
      <c r="C2019" s="38" t="s">
        <v>103</v>
      </c>
      <c r="D2019" s="38" t="s">
        <v>42</v>
      </c>
      <c r="E2019" s="39" t="str">
        <f t="shared" si="6691"/>
        <v>0801</v>
      </c>
      <c r="F2019" s="38" t="s">
        <v>164</v>
      </c>
      <c r="G2019" s="39"/>
      <c r="H2019" s="40" t="s">
        <v>49</v>
      </c>
      <c r="I2019" s="18">
        <f t="shared" si="6776"/>
        <v>1427.2</v>
      </c>
      <c r="J2019" s="18">
        <f t="shared" si="6777"/>
        <v>1427.2</v>
      </c>
      <c r="K2019" s="18">
        <f t="shared" si="6778"/>
        <v>1427.2</v>
      </c>
      <c r="L2019" s="18">
        <f t="shared" si="6779"/>
        <v>0</v>
      </c>
      <c r="M2019" s="18">
        <f t="shared" si="6780"/>
        <v>0</v>
      </c>
      <c r="N2019" s="18">
        <f t="shared" si="6781"/>
        <v>0</v>
      </c>
      <c r="O2019" s="18">
        <f t="shared" si="6810"/>
        <v>500</v>
      </c>
      <c r="P2019" s="18">
        <f t="shared" si="6811"/>
        <v>0</v>
      </c>
      <c r="Q2019" s="18">
        <f t="shared" si="6812"/>
        <v>0</v>
      </c>
      <c r="R2019" s="18">
        <f t="shared" si="6813"/>
        <v>0</v>
      </c>
      <c r="S2019" s="18">
        <f t="shared" si="6783"/>
        <v>0</v>
      </c>
      <c r="T2019" s="18">
        <f t="shared" si="6751"/>
        <v>1927.2</v>
      </c>
      <c r="U2019" s="18">
        <f t="shared" si="6650"/>
        <v>1427.2</v>
      </c>
      <c r="V2019" s="18">
        <f t="shared" si="6651"/>
        <v>1427.2</v>
      </c>
      <c r="W2019" s="18">
        <f t="shared" si="6784"/>
        <v>0</v>
      </c>
      <c r="X2019" s="18">
        <f t="shared" si="6785"/>
        <v>0</v>
      </c>
      <c r="Y2019" s="18">
        <f t="shared" si="6786"/>
        <v>0</v>
      </c>
      <c r="Z2019" s="18">
        <f t="shared" si="6787"/>
        <v>0</v>
      </c>
      <c r="AA2019" s="18">
        <f t="shared" si="6788"/>
        <v>0</v>
      </c>
      <c r="AB2019" s="18">
        <f t="shared" si="6789"/>
        <v>0</v>
      </c>
      <c r="AC2019" s="18">
        <f t="shared" si="6790"/>
        <v>0</v>
      </c>
      <c r="AD2019" s="18">
        <f t="shared" si="6791"/>
        <v>0</v>
      </c>
      <c r="AE2019" s="18">
        <f t="shared" si="6792"/>
        <v>0</v>
      </c>
      <c r="AF2019" s="41">
        <f t="shared" si="6814"/>
        <v>1927.2</v>
      </c>
      <c r="AG2019" s="41">
        <f t="shared" si="6815"/>
        <v>0</v>
      </c>
      <c r="AH2019" s="41">
        <f t="shared" si="6816"/>
        <v>0</v>
      </c>
      <c r="AI2019" s="41">
        <f t="shared" si="6817"/>
        <v>0</v>
      </c>
      <c r="AJ2019" s="41">
        <f t="shared" si="6818"/>
        <v>0</v>
      </c>
      <c r="AK2019" s="41">
        <f t="shared" si="6819"/>
        <v>0</v>
      </c>
      <c r="AL2019" s="41">
        <f t="shared" si="6820"/>
        <v>1926.2629999999999</v>
      </c>
      <c r="AM2019" s="41">
        <f t="shared" si="6821"/>
        <v>0</v>
      </c>
      <c r="AN2019" s="41">
        <f t="shared" si="6822"/>
        <v>0</v>
      </c>
      <c r="AO2019" s="14">
        <f t="shared" si="6823"/>
        <v>520</v>
      </c>
      <c r="AP2019" s="42">
        <f t="shared" si="6824"/>
        <v>1427.2</v>
      </c>
      <c r="AQ2019" s="42">
        <f t="shared" si="6825"/>
        <v>500</v>
      </c>
      <c r="AR2019" s="42">
        <f t="shared" si="6826"/>
        <v>0</v>
      </c>
      <c r="AS2019" s="42">
        <f t="shared" si="6827"/>
        <v>0</v>
      </c>
      <c r="AT2019" s="42">
        <f t="shared" si="6828"/>
        <v>0</v>
      </c>
      <c r="AU2019" s="42">
        <f t="shared" si="6692"/>
        <v>1927.2</v>
      </c>
      <c r="AV2019" s="42">
        <f t="shared" si="6693"/>
        <v>0</v>
      </c>
      <c r="AW2019" s="42">
        <f t="shared" si="6694"/>
        <v>1927.2</v>
      </c>
      <c r="AX2019" s="42">
        <f t="shared" si="6695"/>
        <v>1427.2</v>
      </c>
      <c r="AY2019" s="42">
        <f t="shared" si="6696"/>
        <v>1427.2</v>
      </c>
      <c r="AZ2019" s="42">
        <f t="shared" si="6808"/>
        <v>0</v>
      </c>
      <c r="BA2019" s="43">
        <f t="shared" si="6697"/>
        <v>99.951380240763797</v>
      </c>
      <c r="BB2019" s="20"/>
    </row>
    <row r="2020" spans="2:54" ht="31.2" x14ac:dyDescent="0.3">
      <c r="B2020" s="38" t="s">
        <v>582</v>
      </c>
      <c r="C2020" s="38" t="s">
        <v>103</v>
      </c>
      <c r="D2020" s="38" t="s">
        <v>42</v>
      </c>
      <c r="E2020" s="39" t="str">
        <f t="shared" si="6691"/>
        <v>0801</v>
      </c>
      <c r="F2020" s="38" t="s">
        <v>165</v>
      </c>
      <c r="G2020" s="39"/>
      <c r="H2020" s="40" t="s">
        <v>166</v>
      </c>
      <c r="I2020" s="18">
        <f t="shared" si="6776"/>
        <v>1427.2</v>
      </c>
      <c r="J2020" s="18">
        <f t="shared" si="6777"/>
        <v>1427.2</v>
      </c>
      <c r="K2020" s="18">
        <f t="shared" si="6778"/>
        <v>1427.2</v>
      </c>
      <c r="L2020" s="18">
        <f t="shared" si="6779"/>
        <v>0</v>
      </c>
      <c r="M2020" s="18">
        <f t="shared" si="6780"/>
        <v>0</v>
      </c>
      <c r="N2020" s="18">
        <f t="shared" si="6781"/>
        <v>0</v>
      </c>
      <c r="O2020" s="18">
        <f t="shared" si="6810"/>
        <v>500</v>
      </c>
      <c r="P2020" s="18">
        <f t="shared" si="6811"/>
        <v>0</v>
      </c>
      <c r="Q2020" s="18">
        <f t="shared" si="6812"/>
        <v>0</v>
      </c>
      <c r="R2020" s="18">
        <f t="shared" si="6813"/>
        <v>0</v>
      </c>
      <c r="S2020" s="18">
        <f t="shared" si="6783"/>
        <v>0</v>
      </c>
      <c r="T2020" s="18">
        <f t="shared" si="6751"/>
        <v>1927.2</v>
      </c>
      <c r="U2020" s="18">
        <f t="shared" si="6650"/>
        <v>1427.2</v>
      </c>
      <c r="V2020" s="18">
        <f t="shared" si="6651"/>
        <v>1427.2</v>
      </c>
      <c r="W2020" s="18">
        <f t="shared" si="6784"/>
        <v>0</v>
      </c>
      <c r="X2020" s="18">
        <f t="shared" si="6785"/>
        <v>0</v>
      </c>
      <c r="Y2020" s="18">
        <f t="shared" si="6786"/>
        <v>0</v>
      </c>
      <c r="Z2020" s="18">
        <f t="shared" si="6787"/>
        <v>0</v>
      </c>
      <c r="AA2020" s="18">
        <f t="shared" si="6788"/>
        <v>0</v>
      </c>
      <c r="AB2020" s="18">
        <f t="shared" si="6789"/>
        <v>0</v>
      </c>
      <c r="AC2020" s="18">
        <f t="shared" si="6790"/>
        <v>0</v>
      </c>
      <c r="AD2020" s="18">
        <f t="shared" si="6791"/>
        <v>0</v>
      </c>
      <c r="AE2020" s="18">
        <f t="shared" si="6792"/>
        <v>0</v>
      </c>
      <c r="AF2020" s="41">
        <f t="shared" si="6814"/>
        <v>1927.2</v>
      </c>
      <c r="AG2020" s="41">
        <f t="shared" si="6815"/>
        <v>0</v>
      </c>
      <c r="AH2020" s="41">
        <f t="shared" si="6816"/>
        <v>0</v>
      </c>
      <c r="AI2020" s="41">
        <f t="shared" si="6817"/>
        <v>0</v>
      </c>
      <c r="AJ2020" s="41">
        <f t="shared" si="6818"/>
        <v>0</v>
      </c>
      <c r="AK2020" s="41">
        <f t="shared" si="6819"/>
        <v>0</v>
      </c>
      <c r="AL2020" s="41">
        <f t="shared" si="6820"/>
        <v>1926.2629999999999</v>
      </c>
      <c r="AM2020" s="41">
        <f t="shared" si="6821"/>
        <v>0</v>
      </c>
      <c r="AN2020" s="41">
        <f t="shared" si="6822"/>
        <v>0</v>
      </c>
      <c r="AO2020" s="42">
        <f t="shared" si="6823"/>
        <v>520</v>
      </c>
      <c r="AP2020" s="42">
        <f t="shared" si="6824"/>
        <v>1427.2</v>
      </c>
      <c r="AQ2020" s="42">
        <f t="shared" si="6825"/>
        <v>500</v>
      </c>
      <c r="AR2020" s="42">
        <f t="shared" si="6826"/>
        <v>0</v>
      </c>
      <c r="AS2020" s="42">
        <f t="shared" si="6827"/>
        <v>0</v>
      </c>
      <c r="AT2020" s="42">
        <f t="shared" si="6828"/>
        <v>0</v>
      </c>
      <c r="AU2020" s="42">
        <f t="shared" si="6692"/>
        <v>1927.2</v>
      </c>
      <c r="AV2020" s="42">
        <f t="shared" si="6693"/>
        <v>0</v>
      </c>
      <c r="AW2020" s="42">
        <f t="shared" si="6694"/>
        <v>1927.2</v>
      </c>
      <c r="AX2020" s="42">
        <f t="shared" si="6695"/>
        <v>1427.2</v>
      </c>
      <c r="AY2020" s="42">
        <f t="shared" si="6696"/>
        <v>1427.2</v>
      </c>
      <c r="AZ2020" s="42">
        <f t="shared" si="6808"/>
        <v>0</v>
      </c>
      <c r="BA2020" s="43">
        <f t="shared" si="6697"/>
        <v>99.951380240763797</v>
      </c>
      <c r="BB2020" s="20"/>
    </row>
    <row r="2021" spans="2:54" ht="31.2" x14ac:dyDescent="0.3">
      <c r="B2021" s="38" t="s">
        <v>582</v>
      </c>
      <c r="C2021" s="38" t="s">
        <v>103</v>
      </c>
      <c r="D2021" s="38" t="s">
        <v>42</v>
      </c>
      <c r="E2021" s="39" t="str">
        <f t="shared" si="6691"/>
        <v>0801</v>
      </c>
      <c r="F2021" s="38" t="s">
        <v>167</v>
      </c>
      <c r="G2021" s="39"/>
      <c r="H2021" s="40" t="s">
        <v>168</v>
      </c>
      <c r="I2021" s="18">
        <f t="shared" si="6776"/>
        <v>1427.2</v>
      </c>
      <c r="J2021" s="18">
        <f t="shared" si="6777"/>
        <v>1427.2</v>
      </c>
      <c r="K2021" s="18">
        <f t="shared" si="6778"/>
        <v>1427.2</v>
      </c>
      <c r="L2021" s="18">
        <f t="shared" si="6779"/>
        <v>0</v>
      </c>
      <c r="M2021" s="18">
        <f t="shared" si="6780"/>
        <v>0</v>
      </c>
      <c r="N2021" s="18">
        <f t="shared" si="6781"/>
        <v>0</v>
      </c>
      <c r="O2021" s="18">
        <f t="shared" si="6810"/>
        <v>500</v>
      </c>
      <c r="P2021" s="18">
        <f t="shared" si="6811"/>
        <v>0</v>
      </c>
      <c r="Q2021" s="18">
        <f t="shared" si="6812"/>
        <v>0</v>
      </c>
      <c r="R2021" s="18">
        <f t="shared" si="6813"/>
        <v>0</v>
      </c>
      <c r="S2021" s="18">
        <f t="shared" si="6783"/>
        <v>0</v>
      </c>
      <c r="T2021" s="18">
        <f t="shared" si="6751"/>
        <v>1927.2</v>
      </c>
      <c r="U2021" s="18">
        <f t="shared" ref="U2021:U2022" si="6829">J2021+M2021</f>
        <v>1427.2</v>
      </c>
      <c r="V2021" s="18">
        <f t="shared" ref="V2021:V2022" si="6830">K2021+N2021</f>
        <v>1427.2</v>
      </c>
      <c r="W2021" s="18">
        <f t="shared" si="6784"/>
        <v>0</v>
      </c>
      <c r="X2021" s="18">
        <f t="shared" si="6785"/>
        <v>0</v>
      </c>
      <c r="Y2021" s="18">
        <f t="shared" si="6786"/>
        <v>0</v>
      </c>
      <c r="Z2021" s="18">
        <f t="shared" si="6787"/>
        <v>0</v>
      </c>
      <c r="AA2021" s="18">
        <f t="shared" si="6788"/>
        <v>0</v>
      </c>
      <c r="AB2021" s="18">
        <f t="shared" si="6789"/>
        <v>0</v>
      </c>
      <c r="AC2021" s="18">
        <f t="shared" si="6790"/>
        <v>0</v>
      </c>
      <c r="AD2021" s="18">
        <f t="shared" si="6791"/>
        <v>0</v>
      </c>
      <c r="AE2021" s="18">
        <f t="shared" si="6792"/>
        <v>0</v>
      </c>
      <c r="AF2021" s="41">
        <f t="shared" si="6814"/>
        <v>1927.2</v>
      </c>
      <c r="AG2021" s="41">
        <f t="shared" si="6815"/>
        <v>0</v>
      </c>
      <c r="AH2021" s="41">
        <f t="shared" si="6816"/>
        <v>0</v>
      </c>
      <c r="AI2021" s="41">
        <f t="shared" si="6817"/>
        <v>0</v>
      </c>
      <c r="AJ2021" s="41">
        <f t="shared" si="6818"/>
        <v>0</v>
      </c>
      <c r="AK2021" s="41">
        <f t="shared" si="6819"/>
        <v>0</v>
      </c>
      <c r="AL2021" s="41">
        <f t="shared" si="6820"/>
        <v>1926.2629999999999</v>
      </c>
      <c r="AM2021" s="41">
        <f t="shared" si="6821"/>
        <v>0</v>
      </c>
      <c r="AN2021" s="41">
        <f t="shared" si="6822"/>
        <v>0</v>
      </c>
      <c r="AO2021" s="14">
        <f t="shared" si="6823"/>
        <v>520</v>
      </c>
      <c r="AP2021" s="42">
        <f t="shared" si="6824"/>
        <v>1427.2</v>
      </c>
      <c r="AQ2021" s="42">
        <f t="shared" si="6825"/>
        <v>500</v>
      </c>
      <c r="AR2021" s="42">
        <f t="shared" si="6826"/>
        <v>0</v>
      </c>
      <c r="AS2021" s="42">
        <f t="shared" si="6827"/>
        <v>0</v>
      </c>
      <c r="AT2021" s="42">
        <f t="shared" si="6828"/>
        <v>0</v>
      </c>
      <c r="AU2021" s="42">
        <f t="shared" si="6692"/>
        <v>1927.2</v>
      </c>
      <c r="AV2021" s="42">
        <f t="shared" si="6693"/>
        <v>0</v>
      </c>
      <c r="AW2021" s="42">
        <f t="shared" si="6694"/>
        <v>1927.2</v>
      </c>
      <c r="AX2021" s="42">
        <f t="shared" si="6695"/>
        <v>1427.2</v>
      </c>
      <c r="AY2021" s="42">
        <f t="shared" si="6696"/>
        <v>1427.2</v>
      </c>
      <c r="AZ2021" s="42">
        <f t="shared" si="6808"/>
        <v>0</v>
      </c>
      <c r="BA2021" s="43">
        <f t="shared" si="6697"/>
        <v>99.951380240763797</v>
      </c>
      <c r="BB2021" s="20"/>
    </row>
    <row r="2022" spans="2:54" ht="31.2" x14ac:dyDescent="0.3">
      <c r="B2022" s="38" t="s">
        <v>582</v>
      </c>
      <c r="C2022" s="38" t="s">
        <v>103</v>
      </c>
      <c r="D2022" s="38" t="s">
        <v>42</v>
      </c>
      <c r="E2022" s="39" t="str">
        <f t="shared" si="6691"/>
        <v>0801</v>
      </c>
      <c r="F2022" s="38" t="s">
        <v>167</v>
      </c>
      <c r="G2022" s="38" t="s">
        <v>54</v>
      </c>
      <c r="H2022" s="40" t="s">
        <v>55</v>
      </c>
      <c r="I2022" s="18">
        <v>1427.2</v>
      </c>
      <c r="J2022" s="18">
        <v>1427.2</v>
      </c>
      <c r="K2022" s="18">
        <v>1427.2</v>
      </c>
      <c r="L2022" s="18"/>
      <c r="M2022" s="18"/>
      <c r="N2022" s="18"/>
      <c r="O2022" s="18">
        <v>500</v>
      </c>
      <c r="P2022" s="18">
        <v>0</v>
      </c>
      <c r="Q2022" s="18">
        <v>0</v>
      </c>
      <c r="R2022" s="18">
        <v>0</v>
      </c>
      <c r="S2022" s="18"/>
      <c r="T2022" s="18">
        <f t="shared" si="6751"/>
        <v>1927.2</v>
      </c>
      <c r="U2022" s="18">
        <f t="shared" si="6829"/>
        <v>1427.2</v>
      </c>
      <c r="V2022" s="18">
        <f t="shared" si="6830"/>
        <v>1427.2</v>
      </c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41">
        <v>1927.2</v>
      </c>
      <c r="AG2022" s="41"/>
      <c r="AH2022" s="41">
        <v>0</v>
      </c>
      <c r="AI2022" s="41">
        <v>0</v>
      </c>
      <c r="AJ2022" s="41">
        <v>0</v>
      </c>
      <c r="AK2022" s="41">
        <v>0</v>
      </c>
      <c r="AL2022" s="41">
        <v>1926.2629999999999</v>
      </c>
      <c r="AM2022" s="41">
        <v>0</v>
      </c>
      <c r="AN2022" s="41">
        <v>0</v>
      </c>
      <c r="AO2022" s="42">
        <v>520</v>
      </c>
      <c r="AP2022" s="42">
        <v>1427.2</v>
      </c>
      <c r="AQ2022" s="42">
        <v>500</v>
      </c>
      <c r="AR2022" s="42">
        <v>0</v>
      </c>
      <c r="AS2022" s="42">
        <v>0</v>
      </c>
      <c r="AT2022" s="42">
        <v>0</v>
      </c>
      <c r="AU2022" s="42">
        <f t="shared" si="6692"/>
        <v>1927.2</v>
      </c>
      <c r="AV2022" s="42">
        <f t="shared" si="6693"/>
        <v>0</v>
      </c>
      <c r="AW2022" s="42">
        <f t="shared" si="6694"/>
        <v>1927.2</v>
      </c>
      <c r="AX2022" s="42">
        <f t="shared" si="6695"/>
        <v>1427.2</v>
      </c>
      <c r="AY2022" s="42">
        <f t="shared" si="6696"/>
        <v>1427.2</v>
      </c>
      <c r="AZ2022" s="42"/>
      <c r="BA2022" s="43">
        <f t="shared" si="6697"/>
        <v>99.951380240763797</v>
      </c>
      <c r="BB2022" s="44"/>
    </row>
    <row r="2023" spans="2:54" ht="31.2" x14ac:dyDescent="0.3">
      <c r="B2023" s="38" t="s">
        <v>582</v>
      </c>
      <c r="C2023" s="38" t="s">
        <v>103</v>
      </c>
      <c r="D2023" s="38" t="s">
        <v>42</v>
      </c>
      <c r="E2023" s="39" t="str">
        <f t="shared" si="6691"/>
        <v>0801</v>
      </c>
      <c r="F2023" s="38" t="s">
        <v>72</v>
      </c>
      <c r="G2023" s="39"/>
      <c r="H2023" s="40" t="s">
        <v>73</v>
      </c>
      <c r="I2023" s="18"/>
      <c r="J2023" s="18"/>
      <c r="K2023" s="18"/>
      <c r="L2023" s="18"/>
      <c r="M2023" s="18"/>
      <c r="N2023" s="18"/>
      <c r="O2023" s="18">
        <f t="shared" si="6810"/>
        <v>0</v>
      </c>
      <c r="P2023" s="18">
        <f t="shared" si="6811"/>
        <v>0</v>
      </c>
      <c r="Q2023" s="18">
        <f t="shared" si="6812"/>
        <v>0</v>
      </c>
      <c r="R2023" s="18">
        <f t="shared" si="6813"/>
        <v>0</v>
      </c>
      <c r="S2023" s="18"/>
      <c r="T2023" s="18">
        <f t="shared" si="6751"/>
        <v>0</v>
      </c>
      <c r="U2023" s="18">
        <f t="shared" ref="U2023:U2024" si="6831">U2024</f>
        <v>0</v>
      </c>
      <c r="V2023" s="18">
        <f t="shared" ref="V2023:V2024" si="6832">V2024</f>
        <v>0</v>
      </c>
      <c r="W2023" s="18">
        <f t="shared" si="6784"/>
        <v>0</v>
      </c>
      <c r="X2023" s="18">
        <f t="shared" si="6785"/>
        <v>0</v>
      </c>
      <c r="Y2023" s="18">
        <f t="shared" si="6786"/>
        <v>0</v>
      </c>
      <c r="Z2023" s="18">
        <f t="shared" si="6787"/>
        <v>0</v>
      </c>
      <c r="AA2023" s="18">
        <f t="shared" si="6788"/>
        <v>0</v>
      </c>
      <c r="AB2023" s="18">
        <f t="shared" si="6789"/>
        <v>0</v>
      </c>
      <c r="AC2023" s="18">
        <f t="shared" si="6790"/>
        <v>0</v>
      </c>
      <c r="AD2023" s="18">
        <f t="shared" si="6791"/>
        <v>0</v>
      </c>
      <c r="AE2023" s="18">
        <f t="shared" si="6792"/>
        <v>0</v>
      </c>
      <c r="AF2023" s="41">
        <f t="shared" si="6814"/>
        <v>10</v>
      </c>
      <c r="AG2023" s="41">
        <f t="shared" si="6815"/>
        <v>0</v>
      </c>
      <c r="AH2023" s="41">
        <f t="shared" si="6816"/>
        <v>0</v>
      </c>
      <c r="AI2023" s="41">
        <f t="shared" si="6817"/>
        <v>0</v>
      </c>
      <c r="AJ2023" s="41">
        <f t="shared" si="6818"/>
        <v>0</v>
      </c>
      <c r="AK2023" s="41">
        <f t="shared" si="6819"/>
        <v>0</v>
      </c>
      <c r="AL2023" s="41">
        <f t="shared" si="6820"/>
        <v>10</v>
      </c>
      <c r="AM2023" s="41">
        <f t="shared" si="6821"/>
        <v>0</v>
      </c>
      <c r="AN2023" s="41">
        <f t="shared" si="6822"/>
        <v>0</v>
      </c>
      <c r="AO2023" s="14">
        <f t="shared" si="6823"/>
        <v>10</v>
      </c>
      <c r="AP2023" s="42">
        <f t="shared" si="6824"/>
        <v>10</v>
      </c>
      <c r="AQ2023" s="42">
        <f t="shared" si="6825"/>
        <v>0</v>
      </c>
      <c r="AR2023" s="42">
        <f t="shared" si="6826"/>
        <v>0</v>
      </c>
      <c r="AS2023" s="42">
        <f t="shared" si="6827"/>
        <v>0</v>
      </c>
      <c r="AT2023" s="42">
        <f t="shared" si="6828"/>
        <v>0</v>
      </c>
      <c r="AU2023" s="42">
        <f t="shared" si="6692"/>
        <v>10</v>
      </c>
      <c r="AV2023" s="42">
        <f t="shared" si="6693"/>
        <v>-10</v>
      </c>
      <c r="AW2023" s="42"/>
      <c r="AX2023" s="42"/>
      <c r="AY2023" s="42"/>
      <c r="AZ2023" s="42"/>
      <c r="BA2023" s="43">
        <f t="shared" si="6697"/>
        <v>100</v>
      </c>
      <c r="BB2023" s="44"/>
    </row>
    <row r="2024" spans="2:54" ht="46.8" x14ac:dyDescent="0.3">
      <c r="B2024" s="38" t="s">
        <v>582</v>
      </c>
      <c r="C2024" s="38" t="s">
        <v>103</v>
      </c>
      <c r="D2024" s="38" t="s">
        <v>42</v>
      </c>
      <c r="E2024" s="39" t="str">
        <f t="shared" si="6691"/>
        <v>0801</v>
      </c>
      <c r="F2024" s="16" t="s">
        <v>292</v>
      </c>
      <c r="G2024" s="39"/>
      <c r="H2024" s="55" t="s">
        <v>293</v>
      </c>
      <c r="I2024" s="18"/>
      <c r="J2024" s="18"/>
      <c r="K2024" s="18"/>
      <c r="L2024" s="18"/>
      <c r="M2024" s="18"/>
      <c r="N2024" s="18"/>
      <c r="O2024" s="18">
        <f t="shared" si="6810"/>
        <v>0</v>
      </c>
      <c r="P2024" s="18">
        <f t="shared" si="6811"/>
        <v>0</v>
      </c>
      <c r="Q2024" s="18">
        <f t="shared" si="6812"/>
        <v>0</v>
      </c>
      <c r="R2024" s="18">
        <f t="shared" si="6813"/>
        <v>0</v>
      </c>
      <c r="S2024" s="18"/>
      <c r="T2024" s="18">
        <f t="shared" si="6751"/>
        <v>0</v>
      </c>
      <c r="U2024" s="18">
        <f t="shared" si="6831"/>
        <v>0</v>
      </c>
      <c r="V2024" s="18">
        <f t="shared" si="6832"/>
        <v>0</v>
      </c>
      <c r="W2024" s="18">
        <f t="shared" si="6784"/>
        <v>0</v>
      </c>
      <c r="X2024" s="18">
        <f t="shared" si="6785"/>
        <v>0</v>
      </c>
      <c r="Y2024" s="18">
        <f t="shared" si="6786"/>
        <v>0</v>
      </c>
      <c r="Z2024" s="18">
        <f t="shared" si="6787"/>
        <v>0</v>
      </c>
      <c r="AA2024" s="18">
        <f t="shared" si="6788"/>
        <v>0</v>
      </c>
      <c r="AB2024" s="18">
        <f t="shared" si="6789"/>
        <v>0</v>
      </c>
      <c r="AC2024" s="18">
        <f t="shared" si="6790"/>
        <v>0</v>
      </c>
      <c r="AD2024" s="18">
        <f t="shared" si="6791"/>
        <v>0</v>
      </c>
      <c r="AE2024" s="18">
        <f t="shared" si="6792"/>
        <v>0</v>
      </c>
      <c r="AF2024" s="41">
        <f t="shared" si="6814"/>
        <v>10</v>
      </c>
      <c r="AG2024" s="41">
        <f t="shared" si="6815"/>
        <v>0</v>
      </c>
      <c r="AH2024" s="41">
        <f t="shared" si="6816"/>
        <v>0</v>
      </c>
      <c r="AI2024" s="41">
        <f t="shared" si="6817"/>
        <v>0</v>
      </c>
      <c r="AJ2024" s="41">
        <f t="shared" si="6818"/>
        <v>0</v>
      </c>
      <c r="AK2024" s="41">
        <f t="shared" si="6819"/>
        <v>0</v>
      </c>
      <c r="AL2024" s="41">
        <f t="shared" si="6820"/>
        <v>10</v>
      </c>
      <c r="AM2024" s="41">
        <f t="shared" si="6821"/>
        <v>0</v>
      </c>
      <c r="AN2024" s="41">
        <f t="shared" si="6822"/>
        <v>0</v>
      </c>
      <c r="AO2024" s="42">
        <f t="shared" si="6823"/>
        <v>10</v>
      </c>
      <c r="AP2024" s="42">
        <f t="shared" si="6824"/>
        <v>10</v>
      </c>
      <c r="AQ2024" s="42">
        <f t="shared" si="6825"/>
        <v>0</v>
      </c>
      <c r="AR2024" s="42">
        <f t="shared" si="6826"/>
        <v>0</v>
      </c>
      <c r="AS2024" s="42">
        <f t="shared" si="6827"/>
        <v>0</v>
      </c>
      <c r="AT2024" s="42">
        <f t="shared" si="6828"/>
        <v>0</v>
      </c>
      <c r="AU2024" s="42">
        <f t="shared" si="6692"/>
        <v>10</v>
      </c>
      <c r="AV2024" s="42">
        <f t="shared" si="6693"/>
        <v>-10</v>
      </c>
      <c r="AW2024" s="42"/>
      <c r="AX2024" s="42"/>
      <c r="AY2024" s="42"/>
      <c r="AZ2024" s="42"/>
      <c r="BA2024" s="43">
        <f t="shared" si="6697"/>
        <v>100</v>
      </c>
      <c r="BB2024" s="44"/>
    </row>
    <row r="2025" spans="2:54" ht="46.8" x14ac:dyDescent="0.3">
      <c r="B2025" s="38" t="s">
        <v>582</v>
      </c>
      <c r="C2025" s="38" t="s">
        <v>103</v>
      </c>
      <c r="D2025" s="38" t="s">
        <v>42</v>
      </c>
      <c r="E2025" s="39" t="str">
        <f t="shared" si="6691"/>
        <v>0801</v>
      </c>
      <c r="F2025" s="16" t="s">
        <v>294</v>
      </c>
      <c r="G2025" s="39"/>
      <c r="H2025" s="55" t="s">
        <v>295</v>
      </c>
      <c r="I2025" s="18"/>
      <c r="J2025" s="18"/>
      <c r="K2025" s="18"/>
      <c r="L2025" s="18"/>
      <c r="M2025" s="18"/>
      <c r="N2025" s="18"/>
      <c r="O2025" s="18">
        <f t="shared" si="6810"/>
        <v>0</v>
      </c>
      <c r="P2025" s="18">
        <f t="shared" si="6811"/>
        <v>0</v>
      </c>
      <c r="Q2025" s="18">
        <f t="shared" si="6812"/>
        <v>0</v>
      </c>
      <c r="R2025" s="18">
        <f t="shared" si="6813"/>
        <v>0</v>
      </c>
      <c r="S2025" s="18"/>
      <c r="T2025" s="18">
        <f t="shared" si="6751"/>
        <v>0</v>
      </c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41">
        <f t="shared" si="6814"/>
        <v>10</v>
      </c>
      <c r="AG2025" s="41">
        <f t="shared" si="6815"/>
        <v>0</v>
      </c>
      <c r="AH2025" s="41">
        <f t="shared" si="6816"/>
        <v>0</v>
      </c>
      <c r="AI2025" s="41">
        <f t="shared" si="6817"/>
        <v>0</v>
      </c>
      <c r="AJ2025" s="41">
        <f t="shared" si="6818"/>
        <v>0</v>
      </c>
      <c r="AK2025" s="41">
        <f t="shared" si="6819"/>
        <v>0</v>
      </c>
      <c r="AL2025" s="41">
        <f t="shared" si="6820"/>
        <v>10</v>
      </c>
      <c r="AM2025" s="41">
        <f t="shared" si="6821"/>
        <v>0</v>
      </c>
      <c r="AN2025" s="41">
        <f t="shared" si="6822"/>
        <v>0</v>
      </c>
      <c r="AO2025" s="14">
        <f t="shared" si="6823"/>
        <v>10</v>
      </c>
      <c r="AP2025" s="42">
        <f t="shared" si="6824"/>
        <v>10</v>
      </c>
      <c r="AQ2025" s="42">
        <f t="shared" si="6825"/>
        <v>0</v>
      </c>
      <c r="AR2025" s="42">
        <f t="shared" si="6826"/>
        <v>0</v>
      </c>
      <c r="AS2025" s="42">
        <f t="shared" si="6827"/>
        <v>0</v>
      </c>
      <c r="AT2025" s="42">
        <f t="shared" si="6828"/>
        <v>0</v>
      </c>
      <c r="AU2025" s="42">
        <f t="shared" si="6692"/>
        <v>10</v>
      </c>
      <c r="AV2025" s="42">
        <f t="shared" si="6693"/>
        <v>-10</v>
      </c>
      <c r="AW2025" s="42"/>
      <c r="AX2025" s="42"/>
      <c r="AY2025" s="42"/>
      <c r="AZ2025" s="42"/>
      <c r="BA2025" s="43">
        <f t="shared" si="6697"/>
        <v>100</v>
      </c>
      <c r="BB2025" s="44"/>
    </row>
    <row r="2026" spans="2:54" ht="31.2" x14ac:dyDescent="0.3">
      <c r="B2026" s="38" t="s">
        <v>582</v>
      </c>
      <c r="C2026" s="38" t="s">
        <v>103</v>
      </c>
      <c r="D2026" s="38" t="s">
        <v>42</v>
      </c>
      <c r="E2026" s="39" t="str">
        <f t="shared" ref="E2026:E2089" si="6833">CONCATENATE(C2026,D2026)</f>
        <v>0801</v>
      </c>
      <c r="F2026" s="16" t="s">
        <v>294</v>
      </c>
      <c r="G2026" s="38" t="s">
        <v>54</v>
      </c>
      <c r="H2026" s="40" t="s">
        <v>55</v>
      </c>
      <c r="I2026" s="18"/>
      <c r="J2026" s="18"/>
      <c r="K2026" s="18"/>
      <c r="L2026" s="18"/>
      <c r="M2026" s="18"/>
      <c r="N2026" s="18"/>
      <c r="O2026" s="18">
        <v>0</v>
      </c>
      <c r="P2026" s="18">
        <v>0</v>
      </c>
      <c r="Q2026" s="18">
        <v>0</v>
      </c>
      <c r="R2026" s="18">
        <v>0</v>
      </c>
      <c r="S2026" s="18"/>
      <c r="T2026" s="18">
        <f t="shared" si="6751"/>
        <v>0</v>
      </c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41">
        <v>10</v>
      </c>
      <c r="AG2026" s="41"/>
      <c r="AH2026" s="41">
        <v>0</v>
      </c>
      <c r="AI2026" s="41">
        <v>0</v>
      </c>
      <c r="AJ2026" s="41">
        <v>0</v>
      </c>
      <c r="AK2026" s="41">
        <v>0</v>
      </c>
      <c r="AL2026" s="41">
        <v>10</v>
      </c>
      <c r="AM2026" s="41">
        <v>0</v>
      </c>
      <c r="AN2026" s="41">
        <v>0</v>
      </c>
      <c r="AO2026" s="42">
        <v>10</v>
      </c>
      <c r="AP2026" s="42">
        <v>10</v>
      </c>
      <c r="AQ2026" s="42">
        <v>0</v>
      </c>
      <c r="AR2026" s="42">
        <v>0</v>
      </c>
      <c r="AS2026" s="42">
        <v>0</v>
      </c>
      <c r="AT2026" s="42">
        <v>0</v>
      </c>
      <c r="AU2026" s="42">
        <f t="shared" ref="AU2026:AU2089" si="6834">AP2026+AS2026+AT2026+AR2026+AQ2026</f>
        <v>10</v>
      </c>
      <c r="AV2026" s="42">
        <f t="shared" ref="AV2026:AV2089" si="6835">T2026-AU2026</f>
        <v>-10</v>
      </c>
      <c r="AW2026" s="42"/>
      <c r="AX2026" s="42"/>
      <c r="AY2026" s="42"/>
      <c r="AZ2026" s="42"/>
      <c r="BA2026" s="43">
        <f t="shared" ref="BA2026:BA2089" si="6836">AL2026/AF2026*100</f>
        <v>100</v>
      </c>
      <c r="BB2026" s="44"/>
    </row>
    <row r="2027" spans="2:54" s="21" customFormat="1" x14ac:dyDescent="0.3">
      <c r="B2027" s="22" t="s">
        <v>582</v>
      </c>
      <c r="C2027" s="22" t="s">
        <v>125</v>
      </c>
      <c r="D2027" s="22"/>
      <c r="E2027" s="23" t="str">
        <f t="shared" si="6833"/>
        <v>11</v>
      </c>
      <c r="F2027" s="22"/>
      <c r="G2027" s="23"/>
      <c r="H2027" s="24" t="s">
        <v>463</v>
      </c>
      <c r="I2027" s="25">
        <f t="shared" si="6776"/>
        <v>332.8</v>
      </c>
      <c r="J2027" s="25">
        <f t="shared" si="6777"/>
        <v>332.8</v>
      </c>
      <c r="K2027" s="25">
        <f t="shared" si="6778"/>
        <v>332.8</v>
      </c>
      <c r="L2027" s="25">
        <f t="shared" si="6779"/>
        <v>0</v>
      </c>
      <c r="M2027" s="25">
        <f t="shared" si="6780"/>
        <v>0</v>
      </c>
      <c r="N2027" s="25">
        <f t="shared" si="6781"/>
        <v>0</v>
      </c>
      <c r="O2027" s="25">
        <f t="shared" si="6810"/>
        <v>0</v>
      </c>
      <c r="P2027" s="25">
        <f t="shared" si="6811"/>
        <v>0</v>
      </c>
      <c r="Q2027" s="25">
        <f t="shared" si="6812"/>
        <v>0</v>
      </c>
      <c r="R2027" s="25">
        <f t="shared" si="6813"/>
        <v>0</v>
      </c>
      <c r="S2027" s="25">
        <f t="shared" si="6783"/>
        <v>0</v>
      </c>
      <c r="T2027" s="25">
        <f t="shared" si="6751"/>
        <v>332.8</v>
      </c>
      <c r="U2027" s="25">
        <f t="shared" ref="U2027:U2067" si="6837">J2027+M2027</f>
        <v>332.8</v>
      </c>
      <c r="V2027" s="25">
        <f t="shared" ref="V2027:V2067" si="6838">K2027+N2027</f>
        <v>332.8</v>
      </c>
      <c r="W2027" s="25">
        <f t="shared" si="6784"/>
        <v>0</v>
      </c>
      <c r="X2027" s="25">
        <f t="shared" si="6785"/>
        <v>0</v>
      </c>
      <c r="Y2027" s="25">
        <f t="shared" si="6786"/>
        <v>0</v>
      </c>
      <c r="Z2027" s="25">
        <f t="shared" si="6787"/>
        <v>0</v>
      </c>
      <c r="AA2027" s="25">
        <f t="shared" si="6788"/>
        <v>0</v>
      </c>
      <c r="AB2027" s="25">
        <f t="shared" si="6789"/>
        <v>0</v>
      </c>
      <c r="AC2027" s="25">
        <f t="shared" si="6790"/>
        <v>0</v>
      </c>
      <c r="AD2027" s="25">
        <f t="shared" si="6791"/>
        <v>0</v>
      </c>
      <c r="AE2027" s="25">
        <f t="shared" si="6792"/>
        <v>0</v>
      </c>
      <c r="AF2027" s="26">
        <f t="shared" si="6814"/>
        <v>527.79999999999995</v>
      </c>
      <c r="AG2027" s="26">
        <f t="shared" si="6815"/>
        <v>0</v>
      </c>
      <c r="AH2027" s="26">
        <f t="shared" si="6816"/>
        <v>0</v>
      </c>
      <c r="AI2027" s="26">
        <f t="shared" si="6817"/>
        <v>0</v>
      </c>
      <c r="AJ2027" s="26">
        <f t="shared" si="6818"/>
        <v>0</v>
      </c>
      <c r="AK2027" s="26">
        <f t="shared" si="6819"/>
        <v>0</v>
      </c>
      <c r="AL2027" s="26">
        <f t="shared" si="6820"/>
        <v>527.79999999999995</v>
      </c>
      <c r="AM2027" s="26">
        <f t="shared" si="6821"/>
        <v>0</v>
      </c>
      <c r="AN2027" s="26">
        <f t="shared" si="6822"/>
        <v>0</v>
      </c>
      <c r="AO2027" s="45">
        <f t="shared" si="6823"/>
        <v>476.51799999999997</v>
      </c>
      <c r="AP2027" s="27">
        <f t="shared" si="6824"/>
        <v>527.79999999999995</v>
      </c>
      <c r="AQ2027" s="27">
        <f t="shared" si="6825"/>
        <v>0</v>
      </c>
      <c r="AR2027" s="27">
        <f t="shared" si="6826"/>
        <v>0</v>
      </c>
      <c r="AS2027" s="27">
        <f t="shared" si="6827"/>
        <v>0</v>
      </c>
      <c r="AT2027" s="27">
        <f t="shared" si="6828"/>
        <v>0</v>
      </c>
      <c r="AU2027" s="27">
        <f t="shared" si="6834"/>
        <v>527.79999999999995</v>
      </c>
      <c r="AV2027" s="27">
        <f t="shared" si="6835"/>
        <v>-194.99999999999994</v>
      </c>
      <c r="AW2027" s="27">
        <f t="shared" ref="AW2027:AW2088" si="6839">T2027+W2027+X2027+Y2027+Z2027</f>
        <v>332.8</v>
      </c>
      <c r="AX2027" s="27">
        <f t="shared" ref="AX2027:AX2088" si="6840">U2027+AA2027+AB2027</f>
        <v>332.8</v>
      </c>
      <c r="AY2027" s="27">
        <f t="shared" ref="AY2027:AY2088" si="6841">V2027+AC2027+AE2027+AD2027</f>
        <v>332.8</v>
      </c>
      <c r="AZ2027" s="27">
        <f t="shared" si="6808"/>
        <v>0</v>
      </c>
      <c r="BA2027" s="28">
        <f t="shared" si="6836"/>
        <v>100</v>
      </c>
      <c r="BB2027" s="20"/>
    </row>
    <row r="2028" spans="2:54" s="30" customFormat="1" x14ac:dyDescent="0.3">
      <c r="B2028" s="31" t="s">
        <v>582</v>
      </c>
      <c r="C2028" s="31" t="s">
        <v>125</v>
      </c>
      <c r="D2028" s="31" t="s">
        <v>42</v>
      </c>
      <c r="E2028" s="29" t="str">
        <f t="shared" si="6833"/>
        <v>1101</v>
      </c>
      <c r="F2028" s="31"/>
      <c r="G2028" s="29"/>
      <c r="H2028" s="32" t="s">
        <v>464</v>
      </c>
      <c r="I2028" s="33">
        <f t="shared" si="6776"/>
        <v>332.8</v>
      </c>
      <c r="J2028" s="33">
        <f t="shared" si="6777"/>
        <v>332.8</v>
      </c>
      <c r="K2028" s="33">
        <f t="shared" si="6778"/>
        <v>332.8</v>
      </c>
      <c r="L2028" s="33">
        <f t="shared" si="6779"/>
        <v>0</v>
      </c>
      <c r="M2028" s="33">
        <f t="shared" si="6780"/>
        <v>0</v>
      </c>
      <c r="N2028" s="33">
        <f t="shared" si="6781"/>
        <v>0</v>
      </c>
      <c r="O2028" s="33">
        <f>O2029+O2034</f>
        <v>0</v>
      </c>
      <c r="P2028" s="33">
        <f>P2029+P2034</f>
        <v>0</v>
      </c>
      <c r="Q2028" s="33">
        <f>Q2029+Q2034</f>
        <v>0</v>
      </c>
      <c r="R2028" s="33">
        <f>R2029+R2034</f>
        <v>0</v>
      </c>
      <c r="S2028" s="33">
        <f t="shared" si="6783"/>
        <v>0</v>
      </c>
      <c r="T2028" s="33">
        <f t="shared" si="6751"/>
        <v>332.8</v>
      </c>
      <c r="U2028" s="33">
        <f t="shared" si="6837"/>
        <v>332.8</v>
      </c>
      <c r="V2028" s="33">
        <f t="shared" si="6838"/>
        <v>332.8</v>
      </c>
      <c r="W2028" s="33">
        <f t="shared" si="6784"/>
        <v>0</v>
      </c>
      <c r="X2028" s="33">
        <f t="shared" si="6785"/>
        <v>0</v>
      </c>
      <c r="Y2028" s="33">
        <f t="shared" si="6786"/>
        <v>0</v>
      </c>
      <c r="Z2028" s="33">
        <f t="shared" si="6787"/>
        <v>0</v>
      </c>
      <c r="AA2028" s="33">
        <f t="shared" si="6788"/>
        <v>0</v>
      </c>
      <c r="AB2028" s="33">
        <f t="shared" si="6789"/>
        <v>0</v>
      </c>
      <c r="AC2028" s="33">
        <f t="shared" si="6790"/>
        <v>0</v>
      </c>
      <c r="AD2028" s="33">
        <f t="shared" si="6791"/>
        <v>0</v>
      </c>
      <c r="AE2028" s="33">
        <f t="shared" si="6792"/>
        <v>0</v>
      </c>
      <c r="AF2028" s="34">
        <f t="shared" ref="AF2028:AT2028" si="6842">AF2029+AF2034</f>
        <v>527.79999999999995</v>
      </c>
      <c r="AG2028" s="34">
        <f t="shared" si="6842"/>
        <v>0</v>
      </c>
      <c r="AH2028" s="34">
        <f t="shared" si="6842"/>
        <v>0</v>
      </c>
      <c r="AI2028" s="34">
        <f t="shared" si="6842"/>
        <v>0</v>
      </c>
      <c r="AJ2028" s="34">
        <f t="shared" si="6842"/>
        <v>0</v>
      </c>
      <c r="AK2028" s="34">
        <f t="shared" si="6842"/>
        <v>0</v>
      </c>
      <c r="AL2028" s="34">
        <f t="shared" si="6842"/>
        <v>527.79999999999995</v>
      </c>
      <c r="AM2028" s="34">
        <f t="shared" si="6842"/>
        <v>0</v>
      </c>
      <c r="AN2028" s="34">
        <f t="shared" si="6842"/>
        <v>0</v>
      </c>
      <c r="AO2028" s="36">
        <f t="shared" si="6842"/>
        <v>476.51799999999997</v>
      </c>
      <c r="AP2028" s="36">
        <f t="shared" si="6842"/>
        <v>527.79999999999995</v>
      </c>
      <c r="AQ2028" s="36">
        <f t="shared" si="6842"/>
        <v>0</v>
      </c>
      <c r="AR2028" s="36">
        <f t="shared" si="6842"/>
        <v>0</v>
      </c>
      <c r="AS2028" s="36">
        <f t="shared" si="6842"/>
        <v>0</v>
      </c>
      <c r="AT2028" s="36">
        <f t="shared" si="6842"/>
        <v>0</v>
      </c>
      <c r="AU2028" s="36">
        <f t="shared" si="6834"/>
        <v>527.79999999999995</v>
      </c>
      <c r="AV2028" s="36">
        <f t="shared" si="6835"/>
        <v>-194.99999999999994</v>
      </c>
      <c r="AW2028" s="36">
        <f t="shared" si="6839"/>
        <v>332.8</v>
      </c>
      <c r="AX2028" s="36">
        <f t="shared" si="6840"/>
        <v>332.8</v>
      </c>
      <c r="AY2028" s="36">
        <f t="shared" si="6841"/>
        <v>332.8</v>
      </c>
      <c r="AZ2028" s="36">
        <f t="shared" si="6808"/>
        <v>0</v>
      </c>
      <c r="BA2028" s="37">
        <f t="shared" si="6836"/>
        <v>100</v>
      </c>
      <c r="BB2028" s="20"/>
    </row>
    <row r="2029" spans="2:54" ht="31.2" x14ac:dyDescent="0.3">
      <c r="B2029" s="38" t="s">
        <v>582</v>
      </c>
      <c r="C2029" s="38" t="s">
        <v>125</v>
      </c>
      <c r="D2029" s="38" t="s">
        <v>42</v>
      </c>
      <c r="E2029" s="39" t="str">
        <f t="shared" si="6833"/>
        <v>1101</v>
      </c>
      <c r="F2029" s="38" t="s">
        <v>465</v>
      </c>
      <c r="G2029" s="39"/>
      <c r="H2029" s="40" t="s">
        <v>466</v>
      </c>
      <c r="I2029" s="18">
        <f t="shared" si="6776"/>
        <v>332.8</v>
      </c>
      <c r="J2029" s="18">
        <f t="shared" si="6777"/>
        <v>332.8</v>
      </c>
      <c r="K2029" s="18">
        <f t="shared" si="6778"/>
        <v>332.8</v>
      </c>
      <c r="L2029" s="18">
        <f t="shared" si="6779"/>
        <v>0</v>
      </c>
      <c r="M2029" s="18">
        <f t="shared" si="6780"/>
        <v>0</v>
      </c>
      <c r="N2029" s="18">
        <f t="shared" si="6781"/>
        <v>0</v>
      </c>
      <c r="O2029" s="18">
        <f t="shared" ref="O2029:O2036" si="6843">O2030</f>
        <v>0</v>
      </c>
      <c r="P2029" s="18">
        <f t="shared" ref="P2029:P2036" si="6844">P2030</f>
        <v>0</v>
      </c>
      <c r="Q2029" s="18">
        <f t="shared" ref="Q2029:Q2036" si="6845">Q2030</f>
        <v>0</v>
      </c>
      <c r="R2029" s="18">
        <f t="shared" ref="R2029:R2036" si="6846">R2030</f>
        <v>0</v>
      </c>
      <c r="S2029" s="18">
        <f t="shared" si="6783"/>
        <v>0</v>
      </c>
      <c r="T2029" s="18">
        <f t="shared" si="6751"/>
        <v>332.8</v>
      </c>
      <c r="U2029" s="18">
        <f t="shared" si="6837"/>
        <v>332.8</v>
      </c>
      <c r="V2029" s="18">
        <f t="shared" si="6838"/>
        <v>332.8</v>
      </c>
      <c r="W2029" s="18">
        <f t="shared" si="6784"/>
        <v>0</v>
      </c>
      <c r="X2029" s="18">
        <f t="shared" si="6785"/>
        <v>0</v>
      </c>
      <c r="Y2029" s="18">
        <f t="shared" si="6786"/>
        <v>0</v>
      </c>
      <c r="Z2029" s="18">
        <f t="shared" si="6787"/>
        <v>0</v>
      </c>
      <c r="AA2029" s="18">
        <f t="shared" si="6788"/>
        <v>0</v>
      </c>
      <c r="AB2029" s="18">
        <f t="shared" si="6789"/>
        <v>0</v>
      </c>
      <c r="AC2029" s="18">
        <f t="shared" si="6790"/>
        <v>0</v>
      </c>
      <c r="AD2029" s="18">
        <f t="shared" si="6791"/>
        <v>0</v>
      </c>
      <c r="AE2029" s="18">
        <f t="shared" si="6792"/>
        <v>0</v>
      </c>
      <c r="AF2029" s="41">
        <f t="shared" ref="AF2029:AF2036" si="6847">AF2030</f>
        <v>332.8</v>
      </c>
      <c r="AG2029" s="41">
        <f t="shared" ref="AG2029:AG2036" si="6848">AG2030</f>
        <v>0</v>
      </c>
      <c r="AH2029" s="41">
        <f t="shared" ref="AH2029:AH2036" si="6849">AH2030</f>
        <v>0</v>
      </c>
      <c r="AI2029" s="41">
        <f t="shared" ref="AI2029:AI2036" si="6850">AI2030</f>
        <v>0</v>
      </c>
      <c r="AJ2029" s="41">
        <f t="shared" ref="AJ2029:AJ2036" si="6851">AJ2030</f>
        <v>0</v>
      </c>
      <c r="AK2029" s="41">
        <f t="shared" ref="AK2029:AK2036" si="6852">AK2030</f>
        <v>0</v>
      </c>
      <c r="AL2029" s="41">
        <f t="shared" ref="AL2029:AL2036" si="6853">AL2030</f>
        <v>332.8</v>
      </c>
      <c r="AM2029" s="41">
        <f t="shared" ref="AM2029:AM2036" si="6854">AM2030</f>
        <v>0</v>
      </c>
      <c r="AN2029" s="41">
        <f t="shared" ref="AN2029:AN2036" si="6855">AN2030</f>
        <v>0</v>
      </c>
      <c r="AO2029" s="14">
        <f t="shared" ref="AO2029:AO2036" si="6856">AO2030</f>
        <v>281.51799999999997</v>
      </c>
      <c r="AP2029" s="42">
        <f t="shared" ref="AP2029:AP2036" si="6857">AP2030</f>
        <v>332.8</v>
      </c>
      <c r="AQ2029" s="42">
        <f t="shared" ref="AQ2029:AQ2036" si="6858">AQ2030</f>
        <v>0</v>
      </c>
      <c r="AR2029" s="42">
        <f t="shared" ref="AR2029:AR2036" si="6859">AR2030</f>
        <v>0</v>
      </c>
      <c r="AS2029" s="42">
        <f t="shared" ref="AS2029:AS2036" si="6860">AS2030</f>
        <v>0</v>
      </c>
      <c r="AT2029" s="42">
        <f t="shared" ref="AT2029:AT2036" si="6861">AT2030</f>
        <v>0</v>
      </c>
      <c r="AU2029" s="42">
        <f t="shared" si="6834"/>
        <v>332.8</v>
      </c>
      <c r="AV2029" s="42">
        <f t="shared" si="6835"/>
        <v>0</v>
      </c>
      <c r="AW2029" s="42">
        <f t="shared" si="6839"/>
        <v>332.8</v>
      </c>
      <c r="AX2029" s="42">
        <f t="shared" si="6840"/>
        <v>332.8</v>
      </c>
      <c r="AY2029" s="42">
        <f t="shared" si="6841"/>
        <v>332.8</v>
      </c>
      <c r="AZ2029" s="42">
        <f t="shared" si="6808"/>
        <v>0</v>
      </c>
      <c r="BA2029" s="43">
        <f t="shared" si="6836"/>
        <v>100</v>
      </c>
      <c r="BB2029" s="20"/>
    </row>
    <row r="2030" spans="2:54" x14ac:dyDescent="0.3">
      <c r="B2030" s="38" t="s">
        <v>582</v>
      </c>
      <c r="C2030" s="38" t="s">
        <v>125</v>
      </c>
      <c r="D2030" s="38" t="s">
        <v>42</v>
      </c>
      <c r="E2030" s="39" t="str">
        <f t="shared" si="6833"/>
        <v>1101</v>
      </c>
      <c r="F2030" s="38" t="s">
        <v>467</v>
      </c>
      <c r="G2030" s="39"/>
      <c r="H2030" s="40" t="s">
        <v>49</v>
      </c>
      <c r="I2030" s="18">
        <f t="shared" si="6776"/>
        <v>332.8</v>
      </c>
      <c r="J2030" s="18">
        <f t="shared" si="6777"/>
        <v>332.8</v>
      </c>
      <c r="K2030" s="18">
        <f t="shared" si="6778"/>
        <v>332.8</v>
      </c>
      <c r="L2030" s="18">
        <f t="shared" si="6779"/>
        <v>0</v>
      </c>
      <c r="M2030" s="18">
        <f t="shared" si="6780"/>
        <v>0</v>
      </c>
      <c r="N2030" s="18">
        <f t="shared" si="6781"/>
        <v>0</v>
      </c>
      <c r="O2030" s="18">
        <f t="shared" si="6843"/>
        <v>0</v>
      </c>
      <c r="P2030" s="18">
        <f t="shared" si="6844"/>
        <v>0</v>
      </c>
      <c r="Q2030" s="18">
        <f t="shared" si="6845"/>
        <v>0</v>
      </c>
      <c r="R2030" s="18">
        <f t="shared" si="6846"/>
        <v>0</v>
      </c>
      <c r="S2030" s="18">
        <f t="shared" si="6783"/>
        <v>0</v>
      </c>
      <c r="T2030" s="18">
        <f t="shared" si="6751"/>
        <v>332.8</v>
      </c>
      <c r="U2030" s="18">
        <f t="shared" si="6837"/>
        <v>332.8</v>
      </c>
      <c r="V2030" s="18">
        <f t="shared" si="6838"/>
        <v>332.8</v>
      </c>
      <c r="W2030" s="18">
        <f t="shared" si="6784"/>
        <v>0</v>
      </c>
      <c r="X2030" s="18">
        <f t="shared" si="6785"/>
        <v>0</v>
      </c>
      <c r="Y2030" s="18">
        <f t="shared" si="6786"/>
        <v>0</v>
      </c>
      <c r="Z2030" s="18">
        <f t="shared" si="6787"/>
        <v>0</v>
      </c>
      <c r="AA2030" s="18">
        <f t="shared" si="6788"/>
        <v>0</v>
      </c>
      <c r="AB2030" s="18">
        <f t="shared" si="6789"/>
        <v>0</v>
      </c>
      <c r="AC2030" s="18">
        <f t="shared" si="6790"/>
        <v>0</v>
      </c>
      <c r="AD2030" s="18">
        <f t="shared" si="6791"/>
        <v>0</v>
      </c>
      <c r="AE2030" s="18">
        <f t="shared" si="6792"/>
        <v>0</v>
      </c>
      <c r="AF2030" s="41">
        <f t="shared" si="6847"/>
        <v>332.8</v>
      </c>
      <c r="AG2030" s="41">
        <f t="shared" si="6848"/>
        <v>0</v>
      </c>
      <c r="AH2030" s="41">
        <f t="shared" si="6849"/>
        <v>0</v>
      </c>
      <c r="AI2030" s="41">
        <f t="shared" si="6850"/>
        <v>0</v>
      </c>
      <c r="AJ2030" s="41">
        <f t="shared" si="6851"/>
        <v>0</v>
      </c>
      <c r="AK2030" s="41">
        <f t="shared" si="6852"/>
        <v>0</v>
      </c>
      <c r="AL2030" s="41">
        <f t="shared" si="6853"/>
        <v>332.8</v>
      </c>
      <c r="AM2030" s="41">
        <f t="shared" si="6854"/>
        <v>0</v>
      </c>
      <c r="AN2030" s="41">
        <f t="shared" si="6855"/>
        <v>0</v>
      </c>
      <c r="AO2030" s="42">
        <f t="shared" si="6856"/>
        <v>281.51799999999997</v>
      </c>
      <c r="AP2030" s="42">
        <f t="shared" si="6857"/>
        <v>332.8</v>
      </c>
      <c r="AQ2030" s="42">
        <f t="shared" si="6858"/>
        <v>0</v>
      </c>
      <c r="AR2030" s="42">
        <f t="shared" si="6859"/>
        <v>0</v>
      </c>
      <c r="AS2030" s="42">
        <f t="shared" si="6860"/>
        <v>0</v>
      </c>
      <c r="AT2030" s="42">
        <f t="shared" si="6861"/>
        <v>0</v>
      </c>
      <c r="AU2030" s="42">
        <f t="shared" si="6834"/>
        <v>332.8</v>
      </c>
      <c r="AV2030" s="42">
        <f t="shared" si="6835"/>
        <v>0</v>
      </c>
      <c r="AW2030" s="42">
        <f t="shared" si="6839"/>
        <v>332.8</v>
      </c>
      <c r="AX2030" s="42">
        <f t="shared" si="6840"/>
        <v>332.8</v>
      </c>
      <c r="AY2030" s="42">
        <f t="shared" si="6841"/>
        <v>332.8</v>
      </c>
      <c r="AZ2030" s="42">
        <f t="shared" si="6808"/>
        <v>0</v>
      </c>
      <c r="BA2030" s="43">
        <f t="shared" si="6836"/>
        <v>100</v>
      </c>
      <c r="BB2030" s="20"/>
    </row>
    <row r="2031" spans="2:54" ht="46.8" x14ac:dyDescent="0.3">
      <c r="B2031" s="38" t="s">
        <v>582</v>
      </c>
      <c r="C2031" s="38" t="s">
        <v>125</v>
      </c>
      <c r="D2031" s="38" t="s">
        <v>42</v>
      </c>
      <c r="E2031" s="39" t="str">
        <f t="shared" si="6833"/>
        <v>1101</v>
      </c>
      <c r="F2031" s="38" t="s">
        <v>468</v>
      </c>
      <c r="G2031" s="39"/>
      <c r="H2031" s="40" t="s">
        <v>469</v>
      </c>
      <c r="I2031" s="18">
        <f t="shared" si="6776"/>
        <v>332.8</v>
      </c>
      <c r="J2031" s="18">
        <f t="shared" si="6777"/>
        <v>332.8</v>
      </c>
      <c r="K2031" s="18">
        <f t="shared" si="6778"/>
        <v>332.8</v>
      </c>
      <c r="L2031" s="18">
        <f t="shared" si="6779"/>
        <v>0</v>
      </c>
      <c r="M2031" s="18">
        <f t="shared" si="6780"/>
        <v>0</v>
      </c>
      <c r="N2031" s="18">
        <f t="shared" si="6781"/>
        <v>0</v>
      </c>
      <c r="O2031" s="18">
        <f t="shared" si="6843"/>
        <v>0</v>
      </c>
      <c r="P2031" s="18">
        <f t="shared" si="6844"/>
        <v>0</v>
      </c>
      <c r="Q2031" s="18">
        <f t="shared" si="6845"/>
        <v>0</v>
      </c>
      <c r="R2031" s="18">
        <f t="shared" si="6846"/>
        <v>0</v>
      </c>
      <c r="S2031" s="18">
        <f t="shared" si="6783"/>
        <v>0</v>
      </c>
      <c r="T2031" s="18">
        <f t="shared" si="6751"/>
        <v>332.8</v>
      </c>
      <c r="U2031" s="18">
        <f t="shared" si="6837"/>
        <v>332.8</v>
      </c>
      <c r="V2031" s="18">
        <f t="shared" si="6838"/>
        <v>332.8</v>
      </c>
      <c r="W2031" s="18">
        <f t="shared" si="6784"/>
        <v>0</v>
      </c>
      <c r="X2031" s="18">
        <f t="shared" si="6785"/>
        <v>0</v>
      </c>
      <c r="Y2031" s="18">
        <f t="shared" si="6786"/>
        <v>0</v>
      </c>
      <c r="Z2031" s="18">
        <f t="shared" si="6787"/>
        <v>0</v>
      </c>
      <c r="AA2031" s="18">
        <f t="shared" si="6788"/>
        <v>0</v>
      </c>
      <c r="AB2031" s="18">
        <f t="shared" si="6789"/>
        <v>0</v>
      </c>
      <c r="AC2031" s="18">
        <f t="shared" si="6790"/>
        <v>0</v>
      </c>
      <c r="AD2031" s="18">
        <f t="shared" si="6791"/>
        <v>0</v>
      </c>
      <c r="AE2031" s="18">
        <f t="shared" si="6792"/>
        <v>0</v>
      </c>
      <c r="AF2031" s="41">
        <f t="shared" si="6847"/>
        <v>332.8</v>
      </c>
      <c r="AG2031" s="41">
        <f t="shared" si="6848"/>
        <v>0</v>
      </c>
      <c r="AH2031" s="41">
        <f t="shared" si="6849"/>
        <v>0</v>
      </c>
      <c r="AI2031" s="41">
        <f t="shared" si="6850"/>
        <v>0</v>
      </c>
      <c r="AJ2031" s="41">
        <f t="shared" si="6851"/>
        <v>0</v>
      </c>
      <c r="AK2031" s="41">
        <f t="shared" si="6852"/>
        <v>0</v>
      </c>
      <c r="AL2031" s="41">
        <f t="shared" si="6853"/>
        <v>332.8</v>
      </c>
      <c r="AM2031" s="41">
        <f t="shared" si="6854"/>
        <v>0</v>
      </c>
      <c r="AN2031" s="41">
        <f t="shared" si="6855"/>
        <v>0</v>
      </c>
      <c r="AO2031" s="14">
        <f t="shared" si="6856"/>
        <v>281.51799999999997</v>
      </c>
      <c r="AP2031" s="42">
        <f t="shared" si="6857"/>
        <v>332.8</v>
      </c>
      <c r="AQ2031" s="42">
        <f t="shared" si="6858"/>
        <v>0</v>
      </c>
      <c r="AR2031" s="42">
        <f t="shared" si="6859"/>
        <v>0</v>
      </c>
      <c r="AS2031" s="42">
        <f t="shared" si="6860"/>
        <v>0</v>
      </c>
      <c r="AT2031" s="42">
        <f t="shared" si="6861"/>
        <v>0</v>
      </c>
      <c r="AU2031" s="42">
        <f t="shared" si="6834"/>
        <v>332.8</v>
      </c>
      <c r="AV2031" s="42">
        <f t="shared" si="6835"/>
        <v>0</v>
      </c>
      <c r="AW2031" s="42">
        <f t="shared" si="6839"/>
        <v>332.8</v>
      </c>
      <c r="AX2031" s="42">
        <f t="shared" si="6840"/>
        <v>332.8</v>
      </c>
      <c r="AY2031" s="42">
        <f t="shared" si="6841"/>
        <v>332.8</v>
      </c>
      <c r="AZ2031" s="42">
        <f t="shared" si="6808"/>
        <v>0</v>
      </c>
      <c r="BA2031" s="43">
        <f t="shared" si="6836"/>
        <v>100</v>
      </c>
      <c r="BB2031" s="20"/>
    </row>
    <row r="2032" spans="2:54" ht="46.8" x14ac:dyDescent="0.3">
      <c r="B2032" s="38" t="s">
        <v>582</v>
      </c>
      <c r="C2032" s="38" t="s">
        <v>125</v>
      </c>
      <c r="D2032" s="38" t="s">
        <v>42</v>
      </c>
      <c r="E2032" s="39" t="str">
        <f t="shared" si="6833"/>
        <v>1101</v>
      </c>
      <c r="F2032" s="38" t="s">
        <v>544</v>
      </c>
      <c r="G2032" s="39"/>
      <c r="H2032" s="40" t="s">
        <v>545</v>
      </c>
      <c r="I2032" s="18">
        <f t="shared" si="6776"/>
        <v>332.8</v>
      </c>
      <c r="J2032" s="18">
        <f t="shared" si="6777"/>
        <v>332.8</v>
      </c>
      <c r="K2032" s="18">
        <f t="shared" si="6778"/>
        <v>332.8</v>
      </c>
      <c r="L2032" s="18">
        <f t="shared" si="6779"/>
        <v>0</v>
      </c>
      <c r="M2032" s="18">
        <f t="shared" si="6780"/>
        <v>0</v>
      </c>
      <c r="N2032" s="18">
        <f t="shared" si="6781"/>
        <v>0</v>
      </c>
      <c r="O2032" s="18">
        <f t="shared" si="6843"/>
        <v>0</v>
      </c>
      <c r="P2032" s="18">
        <f t="shared" si="6844"/>
        <v>0</v>
      </c>
      <c r="Q2032" s="18">
        <f t="shared" si="6845"/>
        <v>0</v>
      </c>
      <c r="R2032" s="18">
        <f t="shared" si="6846"/>
        <v>0</v>
      </c>
      <c r="S2032" s="18">
        <f t="shared" si="6783"/>
        <v>0</v>
      </c>
      <c r="T2032" s="18">
        <f t="shared" si="6751"/>
        <v>332.8</v>
      </c>
      <c r="U2032" s="18">
        <f t="shared" si="6837"/>
        <v>332.8</v>
      </c>
      <c r="V2032" s="18">
        <f t="shared" si="6838"/>
        <v>332.8</v>
      </c>
      <c r="W2032" s="18">
        <f t="shared" si="6784"/>
        <v>0</v>
      </c>
      <c r="X2032" s="18">
        <f t="shared" si="6785"/>
        <v>0</v>
      </c>
      <c r="Y2032" s="18">
        <f t="shared" si="6786"/>
        <v>0</v>
      </c>
      <c r="Z2032" s="18">
        <f t="shared" si="6787"/>
        <v>0</v>
      </c>
      <c r="AA2032" s="18">
        <f t="shared" si="6788"/>
        <v>0</v>
      </c>
      <c r="AB2032" s="18">
        <f t="shared" si="6789"/>
        <v>0</v>
      </c>
      <c r="AC2032" s="18">
        <f t="shared" si="6790"/>
        <v>0</v>
      </c>
      <c r="AD2032" s="18">
        <f t="shared" si="6791"/>
        <v>0</v>
      </c>
      <c r="AE2032" s="18">
        <f t="shared" si="6792"/>
        <v>0</v>
      </c>
      <c r="AF2032" s="41">
        <f t="shared" si="6847"/>
        <v>332.8</v>
      </c>
      <c r="AG2032" s="41">
        <f t="shared" si="6848"/>
        <v>0</v>
      </c>
      <c r="AH2032" s="41">
        <f t="shared" si="6849"/>
        <v>0</v>
      </c>
      <c r="AI2032" s="41">
        <f t="shared" si="6850"/>
        <v>0</v>
      </c>
      <c r="AJ2032" s="41">
        <f t="shared" si="6851"/>
        <v>0</v>
      </c>
      <c r="AK2032" s="41">
        <f t="shared" si="6852"/>
        <v>0</v>
      </c>
      <c r="AL2032" s="41">
        <f t="shared" si="6853"/>
        <v>332.8</v>
      </c>
      <c r="AM2032" s="41">
        <f t="shared" si="6854"/>
        <v>0</v>
      </c>
      <c r="AN2032" s="41">
        <f t="shared" si="6855"/>
        <v>0</v>
      </c>
      <c r="AO2032" s="42">
        <f t="shared" si="6856"/>
        <v>281.51799999999997</v>
      </c>
      <c r="AP2032" s="42">
        <f t="shared" si="6857"/>
        <v>332.8</v>
      </c>
      <c r="AQ2032" s="42">
        <f t="shared" si="6858"/>
        <v>0</v>
      </c>
      <c r="AR2032" s="42">
        <f t="shared" si="6859"/>
        <v>0</v>
      </c>
      <c r="AS2032" s="42">
        <f t="shared" si="6860"/>
        <v>0</v>
      </c>
      <c r="AT2032" s="42">
        <f t="shared" si="6861"/>
        <v>0</v>
      </c>
      <c r="AU2032" s="42">
        <f t="shared" si="6834"/>
        <v>332.8</v>
      </c>
      <c r="AV2032" s="42">
        <f t="shared" si="6835"/>
        <v>0</v>
      </c>
      <c r="AW2032" s="42">
        <f t="shared" si="6839"/>
        <v>332.8</v>
      </c>
      <c r="AX2032" s="42">
        <f t="shared" si="6840"/>
        <v>332.8</v>
      </c>
      <c r="AY2032" s="42">
        <f t="shared" si="6841"/>
        <v>332.8</v>
      </c>
      <c r="AZ2032" s="42">
        <f t="shared" si="6808"/>
        <v>0</v>
      </c>
      <c r="BA2032" s="43">
        <f t="shared" si="6836"/>
        <v>100</v>
      </c>
      <c r="BB2032" s="20"/>
    </row>
    <row r="2033" spans="2:54" ht="31.2" x14ac:dyDescent="0.3">
      <c r="B2033" s="38" t="s">
        <v>582</v>
      </c>
      <c r="C2033" s="38" t="s">
        <v>125</v>
      </c>
      <c r="D2033" s="38" t="s">
        <v>42</v>
      </c>
      <c r="E2033" s="39" t="str">
        <f t="shared" si="6833"/>
        <v>1101</v>
      </c>
      <c r="F2033" s="38" t="s">
        <v>544</v>
      </c>
      <c r="G2033" s="38" t="s">
        <v>54</v>
      </c>
      <c r="H2033" s="40" t="s">
        <v>55</v>
      </c>
      <c r="I2033" s="18">
        <v>332.8</v>
      </c>
      <c r="J2033" s="18">
        <v>332.8</v>
      </c>
      <c r="K2033" s="18">
        <v>332.8</v>
      </c>
      <c r="L2033" s="18"/>
      <c r="M2033" s="18"/>
      <c r="N2033" s="18"/>
      <c r="O2033" s="18">
        <v>0</v>
      </c>
      <c r="P2033" s="18">
        <v>0</v>
      </c>
      <c r="Q2033" s="18">
        <v>0</v>
      </c>
      <c r="R2033" s="18">
        <v>0</v>
      </c>
      <c r="S2033" s="18"/>
      <c r="T2033" s="18">
        <f t="shared" si="6751"/>
        <v>332.8</v>
      </c>
      <c r="U2033" s="18">
        <f t="shared" si="6837"/>
        <v>332.8</v>
      </c>
      <c r="V2033" s="18">
        <f t="shared" si="6838"/>
        <v>332.8</v>
      </c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41">
        <v>332.8</v>
      </c>
      <c r="AG2033" s="41"/>
      <c r="AH2033" s="41">
        <v>0</v>
      </c>
      <c r="AI2033" s="41">
        <v>0</v>
      </c>
      <c r="AJ2033" s="41">
        <v>0</v>
      </c>
      <c r="AK2033" s="41">
        <v>0</v>
      </c>
      <c r="AL2033" s="41">
        <v>332.8</v>
      </c>
      <c r="AM2033" s="41">
        <v>0</v>
      </c>
      <c r="AN2033" s="41">
        <v>0</v>
      </c>
      <c r="AO2033" s="14">
        <v>281.51799999999997</v>
      </c>
      <c r="AP2033" s="42">
        <v>332.8</v>
      </c>
      <c r="AQ2033" s="42">
        <v>0</v>
      </c>
      <c r="AR2033" s="42">
        <v>0</v>
      </c>
      <c r="AS2033" s="42">
        <v>0</v>
      </c>
      <c r="AT2033" s="42">
        <v>0</v>
      </c>
      <c r="AU2033" s="42">
        <f t="shared" si="6834"/>
        <v>332.8</v>
      </c>
      <c r="AV2033" s="42">
        <f t="shared" si="6835"/>
        <v>0</v>
      </c>
      <c r="AW2033" s="42">
        <f t="shared" si="6839"/>
        <v>332.8</v>
      </c>
      <c r="AX2033" s="42">
        <f t="shared" si="6840"/>
        <v>332.8</v>
      </c>
      <c r="AY2033" s="42">
        <f t="shared" si="6841"/>
        <v>332.8</v>
      </c>
      <c r="AZ2033" s="42"/>
      <c r="BA2033" s="43">
        <f t="shared" si="6836"/>
        <v>100</v>
      </c>
      <c r="BB2033" s="44"/>
    </row>
    <row r="2034" spans="2:54" ht="31.2" x14ac:dyDescent="0.3">
      <c r="B2034" s="38" t="s">
        <v>582</v>
      </c>
      <c r="C2034" s="38" t="s">
        <v>125</v>
      </c>
      <c r="D2034" s="38" t="s">
        <v>42</v>
      </c>
      <c r="E2034" s="39" t="str">
        <f t="shared" si="6833"/>
        <v>1101</v>
      </c>
      <c r="F2034" s="38" t="s">
        <v>72</v>
      </c>
      <c r="G2034" s="39"/>
      <c r="H2034" s="40" t="s">
        <v>73</v>
      </c>
      <c r="I2034" s="18"/>
      <c r="J2034" s="18"/>
      <c r="K2034" s="18"/>
      <c r="L2034" s="18"/>
      <c r="M2034" s="18"/>
      <c r="N2034" s="18"/>
      <c r="O2034" s="18">
        <f t="shared" si="6843"/>
        <v>0</v>
      </c>
      <c r="P2034" s="18">
        <f t="shared" si="6844"/>
        <v>0</v>
      </c>
      <c r="Q2034" s="18">
        <f t="shared" si="6845"/>
        <v>0</v>
      </c>
      <c r="R2034" s="18">
        <f t="shared" si="6846"/>
        <v>0</v>
      </c>
      <c r="S2034" s="18"/>
      <c r="T2034" s="18">
        <f t="shared" si="6751"/>
        <v>0</v>
      </c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41">
        <f t="shared" si="6847"/>
        <v>195</v>
      </c>
      <c r="AG2034" s="41">
        <f t="shared" si="6848"/>
        <v>0</v>
      </c>
      <c r="AH2034" s="41">
        <f t="shared" si="6849"/>
        <v>0</v>
      </c>
      <c r="AI2034" s="41">
        <f t="shared" si="6850"/>
        <v>0</v>
      </c>
      <c r="AJ2034" s="41">
        <f t="shared" si="6851"/>
        <v>0</v>
      </c>
      <c r="AK2034" s="41">
        <f t="shared" si="6852"/>
        <v>0</v>
      </c>
      <c r="AL2034" s="41">
        <f t="shared" si="6853"/>
        <v>195</v>
      </c>
      <c r="AM2034" s="41">
        <f t="shared" si="6854"/>
        <v>0</v>
      </c>
      <c r="AN2034" s="41">
        <f t="shared" si="6855"/>
        <v>0</v>
      </c>
      <c r="AO2034" s="42">
        <f t="shared" si="6856"/>
        <v>195</v>
      </c>
      <c r="AP2034" s="42">
        <f t="shared" si="6857"/>
        <v>195</v>
      </c>
      <c r="AQ2034" s="42">
        <f t="shared" si="6858"/>
        <v>0</v>
      </c>
      <c r="AR2034" s="42">
        <f t="shared" si="6859"/>
        <v>0</v>
      </c>
      <c r="AS2034" s="42">
        <f t="shared" si="6860"/>
        <v>0</v>
      </c>
      <c r="AT2034" s="42">
        <f t="shared" si="6861"/>
        <v>0</v>
      </c>
      <c r="AU2034" s="42">
        <f t="shared" si="6834"/>
        <v>195</v>
      </c>
      <c r="AV2034" s="42">
        <f t="shared" si="6835"/>
        <v>-195</v>
      </c>
      <c r="AW2034" s="42"/>
      <c r="AX2034" s="42"/>
      <c r="AY2034" s="42"/>
      <c r="AZ2034" s="42"/>
      <c r="BA2034" s="43">
        <f t="shared" si="6836"/>
        <v>100</v>
      </c>
      <c r="BB2034" s="44"/>
    </row>
    <row r="2035" spans="2:54" ht="46.8" x14ac:dyDescent="0.3">
      <c r="B2035" s="38" t="s">
        <v>582</v>
      </c>
      <c r="C2035" s="38" t="s">
        <v>125</v>
      </c>
      <c r="D2035" s="38" t="s">
        <v>42</v>
      </c>
      <c r="E2035" s="39" t="str">
        <f t="shared" si="6833"/>
        <v>1101</v>
      </c>
      <c r="F2035" s="16" t="s">
        <v>292</v>
      </c>
      <c r="G2035" s="39"/>
      <c r="H2035" s="55" t="s">
        <v>293</v>
      </c>
      <c r="I2035" s="18"/>
      <c r="J2035" s="18"/>
      <c r="K2035" s="18"/>
      <c r="L2035" s="18"/>
      <c r="M2035" s="18"/>
      <c r="N2035" s="18"/>
      <c r="O2035" s="18">
        <f t="shared" si="6843"/>
        <v>0</v>
      </c>
      <c r="P2035" s="18">
        <f t="shared" si="6844"/>
        <v>0</v>
      </c>
      <c r="Q2035" s="18">
        <f t="shared" si="6845"/>
        <v>0</v>
      </c>
      <c r="R2035" s="18">
        <f t="shared" si="6846"/>
        <v>0</v>
      </c>
      <c r="S2035" s="18"/>
      <c r="T2035" s="18">
        <f t="shared" si="6751"/>
        <v>0</v>
      </c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41">
        <f t="shared" si="6847"/>
        <v>195</v>
      </c>
      <c r="AG2035" s="41">
        <f t="shared" si="6848"/>
        <v>0</v>
      </c>
      <c r="AH2035" s="41">
        <f t="shared" si="6849"/>
        <v>0</v>
      </c>
      <c r="AI2035" s="41">
        <f t="shared" si="6850"/>
        <v>0</v>
      </c>
      <c r="AJ2035" s="41">
        <f t="shared" si="6851"/>
        <v>0</v>
      </c>
      <c r="AK2035" s="41">
        <f t="shared" si="6852"/>
        <v>0</v>
      </c>
      <c r="AL2035" s="41">
        <f t="shared" si="6853"/>
        <v>195</v>
      </c>
      <c r="AM2035" s="41">
        <f t="shared" si="6854"/>
        <v>0</v>
      </c>
      <c r="AN2035" s="41">
        <f t="shared" si="6855"/>
        <v>0</v>
      </c>
      <c r="AO2035" s="14">
        <f t="shared" si="6856"/>
        <v>195</v>
      </c>
      <c r="AP2035" s="42">
        <f t="shared" si="6857"/>
        <v>195</v>
      </c>
      <c r="AQ2035" s="42">
        <f t="shared" si="6858"/>
        <v>0</v>
      </c>
      <c r="AR2035" s="42">
        <f t="shared" si="6859"/>
        <v>0</v>
      </c>
      <c r="AS2035" s="42">
        <f t="shared" si="6860"/>
        <v>0</v>
      </c>
      <c r="AT2035" s="42">
        <f t="shared" si="6861"/>
        <v>0</v>
      </c>
      <c r="AU2035" s="42">
        <f t="shared" si="6834"/>
        <v>195</v>
      </c>
      <c r="AV2035" s="42">
        <f t="shared" si="6835"/>
        <v>-195</v>
      </c>
      <c r="AW2035" s="42"/>
      <c r="AX2035" s="42"/>
      <c r="AY2035" s="42"/>
      <c r="AZ2035" s="42"/>
      <c r="BA2035" s="43">
        <f t="shared" si="6836"/>
        <v>100</v>
      </c>
      <c r="BB2035" s="44"/>
    </row>
    <row r="2036" spans="2:54" ht="46.8" x14ac:dyDescent="0.3">
      <c r="B2036" s="38" t="s">
        <v>582</v>
      </c>
      <c r="C2036" s="38" t="s">
        <v>125</v>
      </c>
      <c r="D2036" s="38" t="s">
        <v>42</v>
      </c>
      <c r="E2036" s="39" t="str">
        <f t="shared" si="6833"/>
        <v>1101</v>
      </c>
      <c r="F2036" s="16" t="s">
        <v>294</v>
      </c>
      <c r="G2036" s="39"/>
      <c r="H2036" s="55" t="s">
        <v>295</v>
      </c>
      <c r="I2036" s="18"/>
      <c r="J2036" s="18"/>
      <c r="K2036" s="18"/>
      <c r="L2036" s="18"/>
      <c r="M2036" s="18"/>
      <c r="N2036" s="18"/>
      <c r="O2036" s="18">
        <f t="shared" si="6843"/>
        <v>0</v>
      </c>
      <c r="P2036" s="18">
        <f t="shared" si="6844"/>
        <v>0</v>
      </c>
      <c r="Q2036" s="18">
        <f t="shared" si="6845"/>
        <v>0</v>
      </c>
      <c r="R2036" s="18">
        <f t="shared" si="6846"/>
        <v>0</v>
      </c>
      <c r="S2036" s="18"/>
      <c r="T2036" s="18">
        <f t="shared" si="6751"/>
        <v>0</v>
      </c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41">
        <f t="shared" si="6847"/>
        <v>195</v>
      </c>
      <c r="AG2036" s="41">
        <f t="shared" si="6848"/>
        <v>0</v>
      </c>
      <c r="AH2036" s="41">
        <f t="shared" si="6849"/>
        <v>0</v>
      </c>
      <c r="AI2036" s="41">
        <f t="shared" si="6850"/>
        <v>0</v>
      </c>
      <c r="AJ2036" s="41">
        <f t="shared" si="6851"/>
        <v>0</v>
      </c>
      <c r="AK2036" s="41">
        <f t="shared" si="6852"/>
        <v>0</v>
      </c>
      <c r="AL2036" s="41">
        <f t="shared" si="6853"/>
        <v>195</v>
      </c>
      <c r="AM2036" s="41">
        <f t="shared" si="6854"/>
        <v>0</v>
      </c>
      <c r="AN2036" s="41">
        <f t="shared" si="6855"/>
        <v>0</v>
      </c>
      <c r="AO2036" s="42">
        <f t="shared" si="6856"/>
        <v>195</v>
      </c>
      <c r="AP2036" s="42">
        <f t="shared" si="6857"/>
        <v>195</v>
      </c>
      <c r="AQ2036" s="42">
        <f t="shared" si="6858"/>
        <v>0</v>
      </c>
      <c r="AR2036" s="42">
        <f t="shared" si="6859"/>
        <v>0</v>
      </c>
      <c r="AS2036" s="42">
        <f t="shared" si="6860"/>
        <v>0</v>
      </c>
      <c r="AT2036" s="42">
        <f t="shared" si="6861"/>
        <v>0</v>
      </c>
      <c r="AU2036" s="42">
        <f t="shared" si="6834"/>
        <v>195</v>
      </c>
      <c r="AV2036" s="42">
        <f t="shared" si="6835"/>
        <v>-195</v>
      </c>
      <c r="AW2036" s="42"/>
      <c r="AX2036" s="42"/>
      <c r="AY2036" s="42"/>
      <c r="AZ2036" s="42"/>
      <c r="BA2036" s="43">
        <f t="shared" si="6836"/>
        <v>100</v>
      </c>
      <c r="BB2036" s="44"/>
    </row>
    <row r="2037" spans="2:54" ht="31.2" x14ac:dyDescent="0.3">
      <c r="B2037" s="38" t="s">
        <v>582</v>
      </c>
      <c r="C2037" s="38" t="s">
        <v>125</v>
      </c>
      <c r="D2037" s="38" t="s">
        <v>42</v>
      </c>
      <c r="E2037" s="39" t="str">
        <f t="shared" si="6833"/>
        <v>1101</v>
      </c>
      <c r="F2037" s="16" t="s">
        <v>294</v>
      </c>
      <c r="G2037" s="38" t="s">
        <v>54</v>
      </c>
      <c r="H2037" s="40" t="s">
        <v>55</v>
      </c>
      <c r="I2037" s="18"/>
      <c r="J2037" s="18"/>
      <c r="K2037" s="18"/>
      <c r="L2037" s="18"/>
      <c r="M2037" s="18"/>
      <c r="N2037" s="18"/>
      <c r="O2037" s="18">
        <v>0</v>
      </c>
      <c r="P2037" s="18">
        <v>0</v>
      </c>
      <c r="Q2037" s="18">
        <v>0</v>
      </c>
      <c r="R2037" s="18">
        <v>0</v>
      </c>
      <c r="S2037" s="18"/>
      <c r="T2037" s="18">
        <f t="shared" si="6751"/>
        <v>0</v>
      </c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41">
        <v>195</v>
      </c>
      <c r="AG2037" s="41"/>
      <c r="AH2037" s="41">
        <v>0</v>
      </c>
      <c r="AI2037" s="41">
        <v>0</v>
      </c>
      <c r="AJ2037" s="41">
        <v>0</v>
      </c>
      <c r="AK2037" s="41">
        <v>0</v>
      </c>
      <c r="AL2037" s="41">
        <v>195</v>
      </c>
      <c r="AM2037" s="41">
        <v>0</v>
      </c>
      <c r="AN2037" s="41">
        <v>0</v>
      </c>
      <c r="AO2037" s="14">
        <v>195</v>
      </c>
      <c r="AP2037" s="42">
        <v>195</v>
      </c>
      <c r="AQ2037" s="42">
        <v>0</v>
      </c>
      <c r="AR2037" s="42">
        <v>0</v>
      </c>
      <c r="AS2037" s="42">
        <v>0</v>
      </c>
      <c r="AT2037" s="42">
        <v>0</v>
      </c>
      <c r="AU2037" s="42">
        <f t="shared" si="6834"/>
        <v>195</v>
      </c>
      <c r="AV2037" s="42">
        <f t="shared" si="6835"/>
        <v>-195</v>
      </c>
      <c r="AW2037" s="42"/>
      <c r="AX2037" s="42"/>
      <c r="AY2037" s="42"/>
      <c r="AZ2037" s="42"/>
      <c r="BA2037" s="43">
        <f t="shared" si="6836"/>
        <v>100</v>
      </c>
      <c r="BB2037" s="44"/>
    </row>
    <row r="2038" spans="2:54" s="21" customFormat="1" ht="31.2" x14ac:dyDescent="0.3">
      <c r="B2038" s="22" t="s">
        <v>586</v>
      </c>
      <c r="C2038" s="22"/>
      <c r="D2038" s="22"/>
      <c r="E2038" s="23" t="str">
        <f t="shared" si="6833"/>
        <v/>
      </c>
      <c r="F2038" s="22"/>
      <c r="G2038" s="22"/>
      <c r="H2038" s="24" t="s">
        <v>587</v>
      </c>
      <c r="I2038" s="25">
        <f t="shared" ref="I2038:N2038" si="6862">I2175+I2039+I2058</f>
        <v>1477359.7</v>
      </c>
      <c r="J2038" s="25">
        <f t="shared" si="6862"/>
        <v>1375320.2</v>
      </c>
      <c r="K2038" s="25">
        <f t="shared" si="6862"/>
        <v>1193543.8</v>
      </c>
      <c r="L2038" s="25">
        <f t="shared" si="6862"/>
        <v>46272.1</v>
      </c>
      <c r="M2038" s="25">
        <f t="shared" si="6862"/>
        <v>55697.8</v>
      </c>
      <c r="N2038" s="25">
        <f t="shared" si="6862"/>
        <v>58416.5</v>
      </c>
      <c r="O2038" s="25">
        <f>O2175+O2039+O2058+O2168</f>
        <v>331684.446</v>
      </c>
      <c r="P2038" s="25">
        <f>P2175+P2039+P2058+P2168</f>
        <v>135946.908</v>
      </c>
      <c r="Q2038" s="25">
        <f>Q2175+Q2039+Q2058+Q2168</f>
        <v>-98238.215999999986</v>
      </c>
      <c r="R2038" s="25">
        <f>R2175+R2039+R2058+R2168</f>
        <v>34679.341</v>
      </c>
      <c r="S2038" s="25">
        <f>S2175+S2039+S2058</f>
        <v>417719.36962999997</v>
      </c>
      <c r="T2038" s="25">
        <f t="shared" si="6751"/>
        <v>2345423.6486299997</v>
      </c>
      <c r="U2038" s="25">
        <f t="shared" si="6837"/>
        <v>1431018</v>
      </c>
      <c r="V2038" s="25">
        <f t="shared" si="6838"/>
        <v>1251960.3</v>
      </c>
      <c r="W2038" s="25">
        <f t="shared" ref="W2038:AE2038" si="6863">W2175+W2039+W2058</f>
        <v>16313.6</v>
      </c>
      <c r="X2038" s="25">
        <f t="shared" si="6863"/>
        <v>0</v>
      </c>
      <c r="Y2038" s="25">
        <f t="shared" si="6863"/>
        <v>0</v>
      </c>
      <c r="Z2038" s="25">
        <f t="shared" si="6863"/>
        <v>438108.14163000003</v>
      </c>
      <c r="AA2038" s="25">
        <f t="shared" si="6863"/>
        <v>17371.899999999998</v>
      </c>
      <c r="AB2038" s="25">
        <f t="shared" si="6863"/>
        <v>0</v>
      </c>
      <c r="AC2038" s="25">
        <f t="shared" si="6863"/>
        <v>17371.899999999998</v>
      </c>
      <c r="AD2038" s="25">
        <f t="shared" si="6863"/>
        <v>0</v>
      </c>
      <c r="AE2038" s="25">
        <f t="shared" si="6863"/>
        <v>0</v>
      </c>
      <c r="AF2038" s="26">
        <f t="shared" ref="AF2038:AT2038" si="6864">AF2175+AF2039+AF2058+AF2168</f>
        <v>2654774.3808800001</v>
      </c>
      <c r="AG2038" s="26">
        <f t="shared" si="6864"/>
        <v>0</v>
      </c>
      <c r="AH2038" s="26">
        <f t="shared" si="6864"/>
        <v>606679.0628099998</v>
      </c>
      <c r="AI2038" s="26">
        <f t="shared" si="6864"/>
        <v>0</v>
      </c>
      <c r="AJ2038" s="26">
        <f t="shared" si="6864"/>
        <v>44801.16</v>
      </c>
      <c r="AK2038" s="26">
        <f t="shared" si="6864"/>
        <v>0</v>
      </c>
      <c r="AL2038" s="26">
        <f t="shared" si="6864"/>
        <v>1956799.8261099998</v>
      </c>
      <c r="AM2038" s="26">
        <f t="shared" si="6864"/>
        <v>167232.38489000002</v>
      </c>
      <c r="AN2038" s="26">
        <f t="shared" si="6864"/>
        <v>29363.219399999998</v>
      </c>
      <c r="AO2038" s="27">
        <f t="shared" si="6864"/>
        <v>633480.31702999992</v>
      </c>
      <c r="AP2038" s="27">
        <f t="shared" si="6864"/>
        <v>2112766.71722</v>
      </c>
      <c r="AQ2038" s="27">
        <f t="shared" si="6864"/>
        <v>331684.446</v>
      </c>
      <c r="AR2038" s="27">
        <f t="shared" si="6864"/>
        <v>0</v>
      </c>
      <c r="AS2038" s="27">
        <f t="shared" si="6864"/>
        <v>0</v>
      </c>
      <c r="AT2038" s="27">
        <f t="shared" si="6864"/>
        <v>0</v>
      </c>
      <c r="AU2038" s="27">
        <f t="shared" si="6834"/>
        <v>2444451.16322</v>
      </c>
      <c r="AV2038" s="27">
        <f t="shared" si="6835"/>
        <v>-99027.514590000268</v>
      </c>
      <c r="AW2038" s="27">
        <f t="shared" si="6839"/>
        <v>2799845.3902599998</v>
      </c>
      <c r="AX2038" s="27">
        <f t="shared" si="6840"/>
        <v>1448389.9</v>
      </c>
      <c r="AY2038" s="27">
        <f t="shared" si="6841"/>
        <v>1269332.2</v>
      </c>
      <c r="AZ2038" s="27">
        <f>AZ2175+AZ2039+AZ2058</f>
        <v>0</v>
      </c>
      <c r="BA2038" s="28">
        <f t="shared" si="6836"/>
        <v>73.708705349995256</v>
      </c>
      <c r="BB2038" s="20"/>
    </row>
    <row r="2039" spans="2:54" s="21" customFormat="1" x14ac:dyDescent="0.3">
      <c r="B2039" s="22" t="s">
        <v>586</v>
      </c>
      <c r="C2039" s="22" t="s">
        <v>84</v>
      </c>
      <c r="D2039" s="22"/>
      <c r="E2039" s="23" t="str">
        <f t="shared" si="6833"/>
        <v>04</v>
      </c>
      <c r="F2039" s="22"/>
      <c r="G2039" s="22"/>
      <c r="H2039" s="24" t="s">
        <v>85</v>
      </c>
      <c r="I2039" s="25">
        <f t="shared" ref="I2039:I2040" si="6865">I2040</f>
        <v>100039.3</v>
      </c>
      <c r="J2039" s="25">
        <f t="shared" ref="J2039:J2040" si="6866">J2040</f>
        <v>100213.4</v>
      </c>
      <c r="K2039" s="25">
        <f t="shared" ref="K2039:K2040" si="6867">K2040</f>
        <v>100213.4</v>
      </c>
      <c r="L2039" s="25">
        <f t="shared" ref="L2039:L2040" si="6868">L2040</f>
        <v>0</v>
      </c>
      <c r="M2039" s="25">
        <f t="shared" ref="M2039:M2040" si="6869">M2040</f>
        <v>0</v>
      </c>
      <c r="N2039" s="25">
        <f t="shared" ref="N2039:N2040" si="6870">N2040</f>
        <v>0</v>
      </c>
      <c r="O2039" s="25">
        <f t="shared" ref="O2039:O2040" si="6871">O2040</f>
        <v>0</v>
      </c>
      <c r="P2039" s="25">
        <f t="shared" ref="P2039:P2040" si="6872">P2040</f>
        <v>0</v>
      </c>
      <c r="Q2039" s="25">
        <f t="shared" ref="Q2039:Q2040" si="6873">Q2040</f>
        <v>-99805.299999999988</v>
      </c>
      <c r="R2039" s="25">
        <f t="shared" ref="R2039:R2040" si="6874">R2040</f>
        <v>100000</v>
      </c>
      <c r="S2039" s="25">
        <f t="shared" ref="S2039:S2040" si="6875">S2040</f>
        <v>225.1</v>
      </c>
      <c r="T2039" s="25">
        <f t="shared" si="6751"/>
        <v>100459.10000000003</v>
      </c>
      <c r="U2039" s="25">
        <f t="shared" si="6837"/>
        <v>100213.4</v>
      </c>
      <c r="V2039" s="25">
        <f t="shared" si="6838"/>
        <v>100213.4</v>
      </c>
      <c r="W2039" s="25">
        <f t="shared" ref="W2039:W2040" si="6876">W2040</f>
        <v>225.1</v>
      </c>
      <c r="X2039" s="25">
        <f t="shared" ref="X2039:X2040" si="6877">X2040</f>
        <v>0</v>
      </c>
      <c r="Y2039" s="25">
        <f t="shared" ref="Y2039:Y2040" si="6878">Y2040</f>
        <v>0</v>
      </c>
      <c r="Z2039" s="25">
        <f t="shared" ref="Z2039:Z2040" si="6879">Z2040</f>
        <v>0</v>
      </c>
      <c r="AA2039" s="25">
        <f t="shared" ref="AA2039:AA2040" si="6880">AA2040</f>
        <v>0</v>
      </c>
      <c r="AB2039" s="25">
        <f t="shared" ref="AB2039:AB2040" si="6881">AB2040</f>
        <v>0</v>
      </c>
      <c r="AC2039" s="25">
        <f t="shared" ref="AC2039:AC2040" si="6882">AC2040</f>
        <v>0</v>
      </c>
      <c r="AD2039" s="25">
        <f t="shared" ref="AD2039:AD2040" si="6883">AD2040</f>
        <v>0</v>
      </c>
      <c r="AE2039" s="25">
        <f t="shared" ref="AE2039:AE2040" si="6884">AE2040</f>
        <v>0</v>
      </c>
      <c r="AF2039" s="26">
        <f t="shared" ref="AF2039:AF2040" si="6885">AF2040</f>
        <v>100459.1</v>
      </c>
      <c r="AG2039" s="26">
        <f t="shared" ref="AG2039:AG2040" si="6886">AG2040</f>
        <v>0</v>
      </c>
      <c r="AH2039" s="26">
        <f t="shared" ref="AH2039:AH2040" si="6887">AH2040</f>
        <v>0</v>
      </c>
      <c r="AI2039" s="26">
        <f t="shared" ref="AI2039:AI2040" si="6888">AI2040</f>
        <v>0</v>
      </c>
      <c r="AJ2039" s="26">
        <f t="shared" ref="AJ2039:AJ2040" si="6889">AJ2040</f>
        <v>0</v>
      </c>
      <c r="AK2039" s="26">
        <f t="shared" ref="AK2039:AK2040" si="6890">AK2040</f>
        <v>0</v>
      </c>
      <c r="AL2039" s="26">
        <f t="shared" ref="AL2039:AL2040" si="6891">AL2040</f>
        <v>98916.105420000007</v>
      </c>
      <c r="AM2039" s="26">
        <f t="shared" ref="AM2039:AM2040" si="6892">AM2040</f>
        <v>0</v>
      </c>
      <c r="AN2039" s="26">
        <f t="shared" ref="AN2039:AN2040" si="6893">AN2040</f>
        <v>0</v>
      </c>
      <c r="AO2039" s="45">
        <f t="shared" ref="AO2039:AO2040" si="6894">AO2040</f>
        <v>0</v>
      </c>
      <c r="AP2039" s="27">
        <f t="shared" ref="AP2039:AP2040" si="6895">AP2040</f>
        <v>100459.1</v>
      </c>
      <c r="AQ2039" s="27">
        <f t="shared" ref="AQ2039:AQ2040" si="6896">AQ2040</f>
        <v>0</v>
      </c>
      <c r="AR2039" s="27">
        <f t="shared" ref="AR2039:AR2040" si="6897">AR2040</f>
        <v>0</v>
      </c>
      <c r="AS2039" s="27">
        <f t="shared" ref="AS2039:AS2040" si="6898">AS2040</f>
        <v>0</v>
      </c>
      <c r="AT2039" s="27">
        <f t="shared" ref="AT2039:AT2040" si="6899">AT2040</f>
        <v>0</v>
      </c>
      <c r="AU2039" s="27">
        <f t="shared" si="6834"/>
        <v>100459.1</v>
      </c>
      <c r="AV2039" s="27">
        <f t="shared" si="6835"/>
        <v>0</v>
      </c>
      <c r="AW2039" s="27">
        <f t="shared" si="6839"/>
        <v>100684.20000000004</v>
      </c>
      <c r="AX2039" s="27">
        <f t="shared" si="6840"/>
        <v>100213.4</v>
      </c>
      <c r="AY2039" s="27">
        <f t="shared" si="6841"/>
        <v>100213.4</v>
      </c>
      <c r="AZ2039" s="27">
        <f t="shared" ref="AZ2039:AZ2040" si="6900">AZ2040</f>
        <v>0</v>
      </c>
      <c r="BA2039" s="28">
        <f t="shared" si="6836"/>
        <v>98.464056934613197</v>
      </c>
      <c r="BB2039" s="20"/>
    </row>
    <row r="2040" spans="2:54" s="30" customFormat="1" x14ac:dyDescent="0.3">
      <c r="B2040" s="31" t="s">
        <v>586</v>
      </c>
      <c r="C2040" s="31" t="s">
        <v>84</v>
      </c>
      <c r="D2040" s="31" t="s">
        <v>86</v>
      </c>
      <c r="E2040" s="29" t="str">
        <f t="shared" si="6833"/>
        <v>0409</v>
      </c>
      <c r="F2040" s="31"/>
      <c r="G2040" s="31"/>
      <c r="H2040" s="32" t="s">
        <v>87</v>
      </c>
      <c r="I2040" s="33">
        <f t="shared" si="6865"/>
        <v>100039.3</v>
      </c>
      <c r="J2040" s="33">
        <f t="shared" si="6866"/>
        <v>100213.4</v>
      </c>
      <c r="K2040" s="33">
        <f t="shared" si="6867"/>
        <v>100213.4</v>
      </c>
      <c r="L2040" s="33">
        <f t="shared" si="6868"/>
        <v>0</v>
      </c>
      <c r="M2040" s="33">
        <f t="shared" si="6869"/>
        <v>0</v>
      </c>
      <c r="N2040" s="33">
        <f t="shared" si="6870"/>
        <v>0</v>
      </c>
      <c r="O2040" s="33">
        <f t="shared" si="6871"/>
        <v>0</v>
      </c>
      <c r="P2040" s="33">
        <f t="shared" si="6872"/>
        <v>0</v>
      </c>
      <c r="Q2040" s="33">
        <f t="shared" si="6873"/>
        <v>-99805.299999999988</v>
      </c>
      <c r="R2040" s="33">
        <f t="shared" si="6874"/>
        <v>100000</v>
      </c>
      <c r="S2040" s="33">
        <f t="shared" si="6875"/>
        <v>225.1</v>
      </c>
      <c r="T2040" s="33">
        <f t="shared" si="6751"/>
        <v>100459.10000000003</v>
      </c>
      <c r="U2040" s="33">
        <f t="shared" si="6837"/>
        <v>100213.4</v>
      </c>
      <c r="V2040" s="33">
        <f t="shared" si="6838"/>
        <v>100213.4</v>
      </c>
      <c r="W2040" s="33">
        <f t="shared" si="6876"/>
        <v>225.1</v>
      </c>
      <c r="X2040" s="33">
        <f t="shared" si="6877"/>
        <v>0</v>
      </c>
      <c r="Y2040" s="33">
        <f t="shared" si="6878"/>
        <v>0</v>
      </c>
      <c r="Z2040" s="33">
        <f t="shared" si="6879"/>
        <v>0</v>
      </c>
      <c r="AA2040" s="33">
        <f t="shared" si="6880"/>
        <v>0</v>
      </c>
      <c r="AB2040" s="33">
        <f t="shared" si="6881"/>
        <v>0</v>
      </c>
      <c r="AC2040" s="33">
        <f t="shared" si="6882"/>
        <v>0</v>
      </c>
      <c r="AD2040" s="33">
        <f t="shared" si="6883"/>
        <v>0</v>
      </c>
      <c r="AE2040" s="33">
        <f t="shared" si="6884"/>
        <v>0</v>
      </c>
      <c r="AF2040" s="34">
        <f t="shared" si="6885"/>
        <v>100459.1</v>
      </c>
      <c r="AG2040" s="34">
        <f t="shared" si="6886"/>
        <v>0</v>
      </c>
      <c r="AH2040" s="34">
        <f t="shared" si="6887"/>
        <v>0</v>
      </c>
      <c r="AI2040" s="34">
        <f t="shared" si="6888"/>
        <v>0</v>
      </c>
      <c r="AJ2040" s="34">
        <f t="shared" si="6889"/>
        <v>0</v>
      </c>
      <c r="AK2040" s="34">
        <f t="shared" si="6890"/>
        <v>0</v>
      </c>
      <c r="AL2040" s="34">
        <f t="shared" si="6891"/>
        <v>98916.105420000007</v>
      </c>
      <c r="AM2040" s="34">
        <f t="shared" si="6892"/>
        <v>0</v>
      </c>
      <c r="AN2040" s="34">
        <f t="shared" si="6893"/>
        <v>0</v>
      </c>
      <c r="AO2040" s="36">
        <f t="shared" si="6894"/>
        <v>0</v>
      </c>
      <c r="AP2040" s="36">
        <f t="shared" si="6895"/>
        <v>100459.1</v>
      </c>
      <c r="AQ2040" s="36">
        <f t="shared" si="6896"/>
        <v>0</v>
      </c>
      <c r="AR2040" s="36">
        <f t="shared" si="6897"/>
        <v>0</v>
      </c>
      <c r="AS2040" s="36">
        <f t="shared" si="6898"/>
        <v>0</v>
      </c>
      <c r="AT2040" s="36">
        <f t="shared" si="6899"/>
        <v>0</v>
      </c>
      <c r="AU2040" s="36">
        <f t="shared" si="6834"/>
        <v>100459.1</v>
      </c>
      <c r="AV2040" s="36">
        <f t="shared" si="6835"/>
        <v>0</v>
      </c>
      <c r="AW2040" s="36">
        <f t="shared" si="6839"/>
        <v>100684.20000000004</v>
      </c>
      <c r="AX2040" s="36">
        <f t="shared" si="6840"/>
        <v>100213.4</v>
      </c>
      <c r="AY2040" s="36">
        <f t="shared" si="6841"/>
        <v>100213.4</v>
      </c>
      <c r="AZ2040" s="36">
        <f t="shared" si="6900"/>
        <v>0</v>
      </c>
      <c r="BA2040" s="37">
        <f t="shared" si="6836"/>
        <v>98.464056934613197</v>
      </c>
      <c r="BB2040" s="20"/>
    </row>
    <row r="2041" spans="2:54" ht="31.2" x14ac:dyDescent="0.3">
      <c r="B2041" s="38" t="s">
        <v>586</v>
      </c>
      <c r="C2041" s="38" t="s">
        <v>84</v>
      </c>
      <c r="D2041" s="38" t="s">
        <v>86</v>
      </c>
      <c r="E2041" s="39" t="str">
        <f t="shared" si="6833"/>
        <v>0409</v>
      </c>
      <c r="F2041" s="38" t="s">
        <v>513</v>
      </c>
      <c r="G2041" s="38"/>
      <c r="H2041" s="40" t="s">
        <v>514</v>
      </c>
      <c r="I2041" s="18">
        <f t="shared" ref="I2041:N2041" si="6901">I2052</f>
        <v>100039.3</v>
      </c>
      <c r="J2041" s="18">
        <f t="shared" si="6901"/>
        <v>100213.4</v>
      </c>
      <c r="K2041" s="18">
        <f t="shared" si="6901"/>
        <v>100213.4</v>
      </c>
      <c r="L2041" s="18">
        <f t="shared" si="6901"/>
        <v>0</v>
      </c>
      <c r="M2041" s="18">
        <f t="shared" si="6901"/>
        <v>0</v>
      </c>
      <c r="N2041" s="18">
        <f t="shared" si="6901"/>
        <v>0</v>
      </c>
      <c r="O2041" s="18">
        <f>O2052+O2042+O2046</f>
        <v>0</v>
      </c>
      <c r="P2041" s="18">
        <f>P2052+P2042+P2046</f>
        <v>0</v>
      </c>
      <c r="Q2041" s="18">
        <f>Q2052+Q2042+Q2046</f>
        <v>-99805.299999999988</v>
      </c>
      <c r="R2041" s="18">
        <f>R2052+R2042</f>
        <v>100000</v>
      </c>
      <c r="S2041" s="18">
        <f>S2052</f>
        <v>225.1</v>
      </c>
      <c r="T2041" s="18">
        <f t="shared" si="6751"/>
        <v>100459.10000000003</v>
      </c>
      <c r="U2041" s="18">
        <f t="shared" si="6837"/>
        <v>100213.4</v>
      </c>
      <c r="V2041" s="18">
        <f t="shared" si="6838"/>
        <v>100213.4</v>
      </c>
      <c r="W2041" s="18">
        <f t="shared" ref="W2041:AE2041" si="6902">W2052</f>
        <v>225.1</v>
      </c>
      <c r="X2041" s="18">
        <f t="shared" si="6902"/>
        <v>0</v>
      </c>
      <c r="Y2041" s="18">
        <f t="shared" si="6902"/>
        <v>0</v>
      </c>
      <c r="Z2041" s="18">
        <f t="shared" si="6902"/>
        <v>0</v>
      </c>
      <c r="AA2041" s="18">
        <f t="shared" si="6902"/>
        <v>0</v>
      </c>
      <c r="AB2041" s="18">
        <f t="shared" si="6902"/>
        <v>0</v>
      </c>
      <c r="AC2041" s="18">
        <f t="shared" si="6902"/>
        <v>0</v>
      </c>
      <c r="AD2041" s="18">
        <f t="shared" si="6902"/>
        <v>0</v>
      </c>
      <c r="AE2041" s="18">
        <f t="shared" si="6902"/>
        <v>0</v>
      </c>
      <c r="AF2041" s="41">
        <f t="shared" ref="AF2041:AT2041" si="6903">AF2052+AF2042+AF2046</f>
        <v>100459.1</v>
      </c>
      <c r="AG2041" s="41">
        <f t="shared" si="6903"/>
        <v>0</v>
      </c>
      <c r="AH2041" s="41">
        <f t="shared" si="6903"/>
        <v>0</v>
      </c>
      <c r="AI2041" s="41">
        <f t="shared" si="6903"/>
        <v>0</v>
      </c>
      <c r="AJ2041" s="41">
        <f t="shared" si="6903"/>
        <v>0</v>
      </c>
      <c r="AK2041" s="41">
        <f t="shared" si="6903"/>
        <v>0</v>
      </c>
      <c r="AL2041" s="41">
        <f t="shared" si="6903"/>
        <v>98916.105420000007</v>
      </c>
      <c r="AM2041" s="41">
        <f t="shared" si="6903"/>
        <v>0</v>
      </c>
      <c r="AN2041" s="41">
        <f t="shared" si="6903"/>
        <v>0</v>
      </c>
      <c r="AO2041" s="14">
        <f t="shared" si="6903"/>
        <v>0</v>
      </c>
      <c r="AP2041" s="42">
        <f t="shared" si="6903"/>
        <v>100459.1</v>
      </c>
      <c r="AQ2041" s="42">
        <f t="shared" si="6903"/>
        <v>0</v>
      </c>
      <c r="AR2041" s="42">
        <f t="shared" si="6903"/>
        <v>0</v>
      </c>
      <c r="AS2041" s="42">
        <f t="shared" si="6903"/>
        <v>0</v>
      </c>
      <c r="AT2041" s="42">
        <f t="shared" si="6903"/>
        <v>0</v>
      </c>
      <c r="AU2041" s="42">
        <f t="shared" si="6834"/>
        <v>100459.1</v>
      </c>
      <c r="AV2041" s="42">
        <f t="shared" si="6835"/>
        <v>0</v>
      </c>
      <c r="AW2041" s="42">
        <f t="shared" si="6839"/>
        <v>100684.20000000004</v>
      </c>
      <c r="AX2041" s="42">
        <f t="shared" si="6840"/>
        <v>100213.4</v>
      </c>
      <c r="AY2041" s="42">
        <f t="shared" si="6841"/>
        <v>100213.4</v>
      </c>
      <c r="AZ2041" s="42">
        <f>AZ2052</f>
        <v>0</v>
      </c>
      <c r="BA2041" s="43">
        <f t="shared" si="6836"/>
        <v>98.464056934613197</v>
      </c>
      <c r="BB2041" s="20"/>
    </row>
    <row r="2042" spans="2:54" ht="31.2" x14ac:dyDescent="0.3">
      <c r="B2042" s="38" t="s">
        <v>586</v>
      </c>
      <c r="C2042" s="38" t="s">
        <v>84</v>
      </c>
      <c r="D2042" s="38" t="s">
        <v>86</v>
      </c>
      <c r="E2042" s="39" t="str">
        <f t="shared" si="6833"/>
        <v>0409</v>
      </c>
      <c r="F2042" s="38" t="s">
        <v>588</v>
      </c>
      <c r="G2042" s="38"/>
      <c r="H2042" s="40" t="s">
        <v>206</v>
      </c>
      <c r="I2042" s="18"/>
      <c r="J2042" s="18"/>
      <c r="K2042" s="18"/>
      <c r="L2042" s="18"/>
      <c r="M2042" s="18"/>
      <c r="N2042" s="18"/>
      <c r="O2042" s="18">
        <f t="shared" ref="O2042:O2046" si="6904">O2043</f>
        <v>0</v>
      </c>
      <c r="P2042" s="18">
        <f t="shared" ref="P2042:P2052" si="6905">P2043</f>
        <v>0</v>
      </c>
      <c r="Q2042" s="18">
        <f t="shared" ref="Q2042:Q2046" si="6906">Q2043</f>
        <v>-100000</v>
      </c>
      <c r="R2042" s="18">
        <f t="shared" ref="R2042:R2052" si="6907">R2043</f>
        <v>100000</v>
      </c>
      <c r="S2042" s="18"/>
      <c r="T2042" s="18">
        <f t="shared" si="6751"/>
        <v>0</v>
      </c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41">
        <f t="shared" ref="AF2042:AF2046" si="6908">AF2043</f>
        <v>0</v>
      </c>
      <c r="AG2042" s="41">
        <f t="shared" ref="AG2042:AG2046" si="6909">AG2043</f>
        <v>0</v>
      </c>
      <c r="AH2042" s="41">
        <f t="shared" ref="AH2042:AH2046" si="6910">AH2043</f>
        <v>0</v>
      </c>
      <c r="AI2042" s="41">
        <f t="shared" ref="AI2042:AI2046" si="6911">AI2043</f>
        <v>0</v>
      </c>
      <c r="AJ2042" s="41">
        <f t="shared" ref="AJ2042:AJ2044" si="6912">AJ2043</f>
        <v>0</v>
      </c>
      <c r="AK2042" s="41">
        <f t="shared" ref="AK2042:AK2044" si="6913">AK2043</f>
        <v>0</v>
      </c>
      <c r="AL2042" s="41">
        <f t="shared" ref="AL2042:AL2046" si="6914">AL2043</f>
        <v>0</v>
      </c>
      <c r="AM2042" s="41">
        <f t="shared" ref="AM2042:AM2046" si="6915">AM2043</f>
        <v>0</v>
      </c>
      <c r="AN2042" s="41">
        <f t="shared" ref="AN2042:AN2044" si="6916">AN2043</f>
        <v>0</v>
      </c>
      <c r="AO2042" s="42">
        <f t="shared" ref="AO2042:AO2046" si="6917">AO2043</f>
        <v>0</v>
      </c>
      <c r="AP2042" s="42">
        <f t="shared" ref="AP2042:AP2046" si="6918">AP2043</f>
        <v>0</v>
      </c>
      <c r="AQ2042" s="42">
        <f t="shared" ref="AQ2042:AQ2046" si="6919">AQ2043</f>
        <v>0</v>
      </c>
      <c r="AR2042" s="42">
        <f t="shared" ref="AR2042:AR2046" si="6920">AR2043</f>
        <v>0</v>
      </c>
      <c r="AS2042" s="42">
        <f t="shared" ref="AS2042:AS2046" si="6921">AS2043</f>
        <v>0</v>
      </c>
      <c r="AT2042" s="42">
        <f t="shared" ref="AT2042:AT2046" si="6922">AT2043</f>
        <v>0</v>
      </c>
      <c r="AU2042" s="42">
        <f t="shared" si="6834"/>
        <v>0</v>
      </c>
      <c r="AV2042" s="42">
        <f t="shared" si="6835"/>
        <v>0</v>
      </c>
      <c r="AW2042" s="42"/>
      <c r="AX2042" s="42"/>
      <c r="AY2042" s="42"/>
      <c r="AZ2042" s="42"/>
      <c r="BA2042" s="43"/>
      <c r="BB2042" s="20">
        <v>0</v>
      </c>
    </row>
    <row r="2043" spans="2:54" x14ac:dyDescent="0.3">
      <c r="B2043" s="38" t="s">
        <v>586</v>
      </c>
      <c r="C2043" s="38" t="s">
        <v>84</v>
      </c>
      <c r="D2043" s="38" t="s">
        <v>86</v>
      </c>
      <c r="E2043" s="39" t="str">
        <f t="shared" si="6833"/>
        <v>0409</v>
      </c>
      <c r="F2043" s="38" t="s">
        <v>589</v>
      </c>
      <c r="G2043" s="38"/>
      <c r="H2043" s="40" t="s">
        <v>590</v>
      </c>
      <c r="I2043" s="18"/>
      <c r="J2043" s="18"/>
      <c r="K2043" s="18"/>
      <c r="L2043" s="18"/>
      <c r="M2043" s="18"/>
      <c r="N2043" s="18"/>
      <c r="O2043" s="18">
        <f t="shared" si="6904"/>
        <v>0</v>
      </c>
      <c r="P2043" s="18">
        <f t="shared" si="6905"/>
        <v>0</v>
      </c>
      <c r="Q2043" s="18">
        <f t="shared" si="6906"/>
        <v>-100000</v>
      </c>
      <c r="R2043" s="18">
        <f t="shared" si="6907"/>
        <v>100000</v>
      </c>
      <c r="S2043" s="18"/>
      <c r="T2043" s="18">
        <f t="shared" si="6751"/>
        <v>0</v>
      </c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41">
        <f t="shared" si="6908"/>
        <v>0</v>
      </c>
      <c r="AG2043" s="41">
        <f t="shared" si="6909"/>
        <v>0</v>
      </c>
      <c r="AH2043" s="41">
        <f t="shared" si="6910"/>
        <v>0</v>
      </c>
      <c r="AI2043" s="41">
        <f t="shared" si="6911"/>
        <v>0</v>
      </c>
      <c r="AJ2043" s="41">
        <f t="shared" si="6912"/>
        <v>0</v>
      </c>
      <c r="AK2043" s="41">
        <f t="shared" si="6913"/>
        <v>0</v>
      </c>
      <c r="AL2043" s="41">
        <f t="shared" si="6914"/>
        <v>0</v>
      </c>
      <c r="AM2043" s="41">
        <f t="shared" si="6915"/>
        <v>0</v>
      </c>
      <c r="AN2043" s="41">
        <f t="shared" si="6916"/>
        <v>0</v>
      </c>
      <c r="AO2043" s="14">
        <f t="shared" si="6917"/>
        <v>0</v>
      </c>
      <c r="AP2043" s="42">
        <f t="shared" si="6918"/>
        <v>0</v>
      </c>
      <c r="AQ2043" s="42">
        <f t="shared" si="6919"/>
        <v>0</v>
      </c>
      <c r="AR2043" s="42">
        <f t="shared" si="6920"/>
        <v>0</v>
      </c>
      <c r="AS2043" s="42">
        <f t="shared" si="6921"/>
        <v>0</v>
      </c>
      <c r="AT2043" s="42">
        <f t="shared" si="6922"/>
        <v>0</v>
      </c>
      <c r="AU2043" s="42">
        <f t="shared" si="6834"/>
        <v>0</v>
      </c>
      <c r="AV2043" s="42">
        <f t="shared" si="6835"/>
        <v>0</v>
      </c>
      <c r="AW2043" s="42"/>
      <c r="AX2043" s="42"/>
      <c r="AY2043" s="42"/>
      <c r="AZ2043" s="42"/>
      <c r="BA2043" s="43"/>
      <c r="BB2043" s="20">
        <v>0</v>
      </c>
    </row>
    <row r="2044" spans="2:54" ht="62.4" x14ac:dyDescent="0.3">
      <c r="B2044" s="38" t="s">
        <v>586</v>
      </c>
      <c r="C2044" s="38" t="s">
        <v>84</v>
      </c>
      <c r="D2044" s="38" t="s">
        <v>86</v>
      </c>
      <c r="E2044" s="39" t="str">
        <f t="shared" si="6833"/>
        <v>0409</v>
      </c>
      <c r="F2044" s="38" t="s">
        <v>591</v>
      </c>
      <c r="G2044" s="38"/>
      <c r="H2044" s="40" t="s">
        <v>592</v>
      </c>
      <c r="I2044" s="18"/>
      <c r="J2044" s="18"/>
      <c r="K2044" s="18"/>
      <c r="L2044" s="18"/>
      <c r="M2044" s="18"/>
      <c r="N2044" s="18"/>
      <c r="O2044" s="18">
        <f t="shared" si="6904"/>
        <v>0</v>
      </c>
      <c r="P2044" s="18">
        <f t="shared" si="6905"/>
        <v>0</v>
      </c>
      <c r="Q2044" s="18">
        <f t="shared" si="6906"/>
        <v>-100000</v>
      </c>
      <c r="R2044" s="18">
        <f t="shared" si="6907"/>
        <v>100000</v>
      </c>
      <c r="S2044" s="18"/>
      <c r="T2044" s="18">
        <f t="shared" si="6751"/>
        <v>0</v>
      </c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41">
        <f t="shared" si="6908"/>
        <v>0</v>
      </c>
      <c r="AG2044" s="41">
        <f t="shared" si="6909"/>
        <v>0</v>
      </c>
      <c r="AH2044" s="41">
        <f t="shared" si="6910"/>
        <v>0</v>
      </c>
      <c r="AI2044" s="41">
        <f t="shared" si="6911"/>
        <v>0</v>
      </c>
      <c r="AJ2044" s="41">
        <f t="shared" si="6912"/>
        <v>0</v>
      </c>
      <c r="AK2044" s="41">
        <f t="shared" si="6913"/>
        <v>0</v>
      </c>
      <c r="AL2044" s="41">
        <f t="shared" si="6914"/>
        <v>0</v>
      </c>
      <c r="AM2044" s="41">
        <f t="shared" si="6915"/>
        <v>0</v>
      </c>
      <c r="AN2044" s="41">
        <f t="shared" si="6916"/>
        <v>0</v>
      </c>
      <c r="AO2044" s="42">
        <f t="shared" si="6917"/>
        <v>0</v>
      </c>
      <c r="AP2044" s="42">
        <f t="shared" si="6918"/>
        <v>0</v>
      </c>
      <c r="AQ2044" s="42">
        <f t="shared" si="6919"/>
        <v>0</v>
      </c>
      <c r="AR2044" s="42">
        <f t="shared" si="6920"/>
        <v>0</v>
      </c>
      <c r="AS2044" s="42">
        <f t="shared" si="6921"/>
        <v>0</v>
      </c>
      <c r="AT2044" s="42">
        <f t="shared" si="6922"/>
        <v>0</v>
      </c>
      <c r="AU2044" s="42">
        <f t="shared" si="6834"/>
        <v>0</v>
      </c>
      <c r="AV2044" s="42">
        <f t="shared" si="6835"/>
        <v>0</v>
      </c>
      <c r="AW2044" s="42"/>
      <c r="AX2044" s="42"/>
      <c r="AY2044" s="42"/>
      <c r="AZ2044" s="42"/>
      <c r="BA2044" s="43"/>
      <c r="BB2044" s="20">
        <v>0</v>
      </c>
    </row>
    <row r="2045" spans="2:54" ht="31.2" x14ac:dyDescent="0.3">
      <c r="B2045" s="38" t="s">
        <v>586</v>
      </c>
      <c r="C2045" s="38" t="s">
        <v>84</v>
      </c>
      <c r="D2045" s="38" t="s">
        <v>86</v>
      </c>
      <c r="E2045" s="39" t="str">
        <f t="shared" si="6833"/>
        <v>0409</v>
      </c>
      <c r="F2045" s="38" t="s">
        <v>591</v>
      </c>
      <c r="G2045" s="38" t="s">
        <v>114</v>
      </c>
      <c r="H2045" s="40" t="s">
        <v>115</v>
      </c>
      <c r="I2045" s="18"/>
      <c r="J2045" s="18"/>
      <c r="K2045" s="18"/>
      <c r="L2045" s="18"/>
      <c r="M2045" s="18"/>
      <c r="N2045" s="18"/>
      <c r="O2045" s="18">
        <v>0</v>
      </c>
      <c r="P2045" s="18">
        <v>0</v>
      </c>
      <c r="Q2045" s="18">
        <v>-100000</v>
      </c>
      <c r="R2045" s="18">
        <v>100000</v>
      </c>
      <c r="S2045" s="18"/>
      <c r="T2045" s="18">
        <f t="shared" si="6751"/>
        <v>0</v>
      </c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41">
        <v>0</v>
      </c>
      <c r="AG2045" s="41"/>
      <c r="AH2045" s="41">
        <v>0</v>
      </c>
      <c r="AI2045" s="41">
        <v>0</v>
      </c>
      <c r="AJ2045" s="41">
        <f>AF2045</f>
        <v>0</v>
      </c>
      <c r="AK2045" s="41">
        <f>AG2045</f>
        <v>0</v>
      </c>
      <c r="AL2045" s="41">
        <v>0</v>
      </c>
      <c r="AM2045" s="41">
        <v>0</v>
      </c>
      <c r="AN2045" s="41">
        <f>AL2045</f>
        <v>0</v>
      </c>
      <c r="AO2045" s="14">
        <v>0</v>
      </c>
      <c r="AP2045" s="42">
        <v>0</v>
      </c>
      <c r="AQ2045" s="42">
        <v>0</v>
      </c>
      <c r="AR2045" s="42">
        <v>0</v>
      </c>
      <c r="AS2045" s="42">
        <v>0</v>
      </c>
      <c r="AT2045" s="42">
        <v>0</v>
      </c>
      <c r="AU2045" s="42">
        <f t="shared" si="6834"/>
        <v>0</v>
      </c>
      <c r="AV2045" s="42">
        <f t="shared" si="6835"/>
        <v>0</v>
      </c>
      <c r="AW2045" s="42"/>
      <c r="AX2045" s="42"/>
      <c r="AY2045" s="42"/>
      <c r="AZ2045" s="42"/>
      <c r="BA2045" s="43"/>
      <c r="BB2045" s="20">
        <v>0</v>
      </c>
    </row>
    <row r="2046" spans="2:54" x14ac:dyDescent="0.3">
      <c r="B2046" s="38" t="s">
        <v>586</v>
      </c>
      <c r="C2046" s="38" t="s">
        <v>84</v>
      </c>
      <c r="D2046" s="38" t="s">
        <v>86</v>
      </c>
      <c r="E2046" s="39" t="str">
        <f t="shared" si="6833"/>
        <v>0409</v>
      </c>
      <c r="F2046" s="38" t="s">
        <v>515</v>
      </c>
      <c r="G2046" s="38"/>
      <c r="H2046" s="40" t="s">
        <v>109</v>
      </c>
      <c r="I2046" s="18"/>
      <c r="J2046" s="18"/>
      <c r="K2046" s="18"/>
      <c r="L2046" s="18"/>
      <c r="M2046" s="18"/>
      <c r="N2046" s="18"/>
      <c r="O2046" s="18">
        <f t="shared" si="6904"/>
        <v>0</v>
      </c>
      <c r="P2046" s="18">
        <f t="shared" si="6905"/>
        <v>0</v>
      </c>
      <c r="Q2046" s="18">
        <f t="shared" si="6906"/>
        <v>100000</v>
      </c>
      <c r="R2046" s="18"/>
      <c r="S2046" s="18"/>
      <c r="T2046" s="18">
        <f t="shared" si="6751"/>
        <v>100000</v>
      </c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41">
        <f t="shared" si="6908"/>
        <v>100000</v>
      </c>
      <c r="AG2046" s="41">
        <f t="shared" si="6909"/>
        <v>0</v>
      </c>
      <c r="AH2046" s="41">
        <f t="shared" si="6910"/>
        <v>0</v>
      </c>
      <c r="AI2046" s="41">
        <f t="shared" si="6911"/>
        <v>0</v>
      </c>
      <c r="AJ2046" s="41">
        <f>AJ2047</f>
        <v>0</v>
      </c>
      <c r="AK2046" s="41">
        <f>AK2047</f>
        <v>0</v>
      </c>
      <c r="AL2046" s="41">
        <f t="shared" si="6914"/>
        <v>98916.105420000007</v>
      </c>
      <c r="AM2046" s="41">
        <f t="shared" si="6915"/>
        <v>0</v>
      </c>
      <c r="AN2046" s="41">
        <f>AN2047</f>
        <v>0</v>
      </c>
      <c r="AO2046" s="42">
        <f t="shared" si="6917"/>
        <v>0</v>
      </c>
      <c r="AP2046" s="42">
        <f t="shared" si="6918"/>
        <v>100000</v>
      </c>
      <c r="AQ2046" s="42">
        <f t="shared" si="6919"/>
        <v>0</v>
      </c>
      <c r="AR2046" s="42">
        <f t="shared" si="6920"/>
        <v>0</v>
      </c>
      <c r="AS2046" s="42">
        <f t="shared" si="6921"/>
        <v>0</v>
      </c>
      <c r="AT2046" s="42">
        <f t="shared" si="6922"/>
        <v>0</v>
      </c>
      <c r="AU2046" s="42">
        <f t="shared" si="6834"/>
        <v>100000</v>
      </c>
      <c r="AV2046" s="42">
        <f t="shared" si="6835"/>
        <v>0</v>
      </c>
      <c r="AW2046" s="42"/>
      <c r="AX2046" s="42"/>
      <c r="AY2046" s="42"/>
      <c r="AZ2046" s="42"/>
      <c r="BA2046" s="43">
        <f t="shared" si="6836"/>
        <v>98.916105420000008</v>
      </c>
      <c r="BB2046" s="20"/>
    </row>
    <row r="2047" spans="2:54" x14ac:dyDescent="0.3">
      <c r="B2047" s="38" t="s">
        <v>586</v>
      </c>
      <c r="C2047" s="38" t="s">
        <v>84</v>
      </c>
      <c r="D2047" s="38" t="s">
        <v>86</v>
      </c>
      <c r="E2047" s="39" t="str">
        <f t="shared" si="6833"/>
        <v>0409</v>
      </c>
      <c r="F2047" s="38" t="s">
        <v>593</v>
      </c>
      <c r="G2047" s="38"/>
      <c r="H2047" s="40" t="s">
        <v>594</v>
      </c>
      <c r="I2047" s="18"/>
      <c r="J2047" s="18"/>
      <c r="K2047" s="18"/>
      <c r="L2047" s="18"/>
      <c r="M2047" s="18"/>
      <c r="N2047" s="18"/>
      <c r="O2047" s="18">
        <f>O2048+O2050</f>
        <v>0</v>
      </c>
      <c r="P2047" s="18">
        <f t="shared" si="6905"/>
        <v>0</v>
      </c>
      <c r="Q2047" s="18">
        <f>Q2048+Q2050</f>
        <v>100000</v>
      </c>
      <c r="R2047" s="18"/>
      <c r="S2047" s="18"/>
      <c r="T2047" s="18">
        <f t="shared" si="6751"/>
        <v>100000</v>
      </c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41">
        <f t="shared" ref="AF2047:AT2047" si="6923">AF2048+AF2050</f>
        <v>100000</v>
      </c>
      <c r="AG2047" s="41">
        <f t="shared" si="6923"/>
        <v>0</v>
      </c>
      <c r="AH2047" s="41">
        <f t="shared" si="6923"/>
        <v>0</v>
      </c>
      <c r="AI2047" s="41">
        <f t="shared" si="6923"/>
        <v>0</v>
      </c>
      <c r="AJ2047" s="41">
        <f t="shared" si="6923"/>
        <v>0</v>
      </c>
      <c r="AK2047" s="41">
        <f t="shared" si="6923"/>
        <v>0</v>
      </c>
      <c r="AL2047" s="41">
        <f t="shared" si="6923"/>
        <v>98916.105420000007</v>
      </c>
      <c r="AM2047" s="41">
        <f t="shared" si="6923"/>
        <v>0</v>
      </c>
      <c r="AN2047" s="41">
        <f t="shared" si="6923"/>
        <v>0</v>
      </c>
      <c r="AO2047" s="14">
        <f t="shared" si="6923"/>
        <v>0</v>
      </c>
      <c r="AP2047" s="42">
        <f t="shared" si="6923"/>
        <v>100000</v>
      </c>
      <c r="AQ2047" s="42">
        <f t="shared" si="6923"/>
        <v>0</v>
      </c>
      <c r="AR2047" s="42">
        <f t="shared" si="6923"/>
        <v>0</v>
      </c>
      <c r="AS2047" s="42">
        <f t="shared" si="6923"/>
        <v>0</v>
      </c>
      <c r="AT2047" s="42">
        <f t="shared" si="6923"/>
        <v>0</v>
      </c>
      <c r="AU2047" s="42">
        <f t="shared" si="6834"/>
        <v>100000</v>
      </c>
      <c r="AV2047" s="42">
        <f t="shared" si="6835"/>
        <v>0</v>
      </c>
      <c r="AW2047" s="42"/>
      <c r="AX2047" s="42"/>
      <c r="AY2047" s="42"/>
      <c r="AZ2047" s="42"/>
      <c r="BA2047" s="43">
        <f t="shared" si="6836"/>
        <v>98.916105420000008</v>
      </c>
      <c r="BB2047" s="20"/>
    </row>
    <row r="2048" spans="2:54" x14ac:dyDescent="0.3">
      <c r="B2048" s="38" t="s">
        <v>586</v>
      </c>
      <c r="C2048" s="38" t="s">
        <v>84</v>
      </c>
      <c r="D2048" s="38" t="s">
        <v>86</v>
      </c>
      <c r="E2048" s="39" t="str">
        <f t="shared" si="6833"/>
        <v>0409</v>
      </c>
      <c r="F2048" s="38" t="s">
        <v>595</v>
      </c>
      <c r="G2048" s="38"/>
      <c r="H2048" s="40" t="s">
        <v>596</v>
      </c>
      <c r="I2048" s="18"/>
      <c r="J2048" s="18"/>
      <c r="K2048" s="18"/>
      <c r="L2048" s="18"/>
      <c r="M2048" s="18"/>
      <c r="N2048" s="18"/>
      <c r="O2048" s="18">
        <f>O2049</f>
        <v>0</v>
      </c>
      <c r="P2048" s="18">
        <f t="shared" si="6905"/>
        <v>0</v>
      </c>
      <c r="Q2048" s="18">
        <f>Q2049</f>
        <v>0</v>
      </c>
      <c r="R2048" s="18"/>
      <c r="S2048" s="18"/>
      <c r="T2048" s="18">
        <f t="shared" ref="T2048:T2111" si="6924">I2048+L2048+S2048+R2048+Q2048+P2048+O2048</f>
        <v>0</v>
      </c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41">
        <f t="shared" ref="AF2048:AT2048" si="6925">AF2049</f>
        <v>0</v>
      </c>
      <c r="AG2048" s="41">
        <f t="shared" si="6925"/>
        <v>0</v>
      </c>
      <c r="AH2048" s="41">
        <f t="shared" si="6925"/>
        <v>0</v>
      </c>
      <c r="AI2048" s="41">
        <f t="shared" si="6925"/>
        <v>0</v>
      </c>
      <c r="AJ2048" s="41">
        <f t="shared" si="6925"/>
        <v>0</v>
      </c>
      <c r="AK2048" s="41">
        <f t="shared" si="6925"/>
        <v>0</v>
      </c>
      <c r="AL2048" s="41">
        <f t="shared" si="6925"/>
        <v>0</v>
      </c>
      <c r="AM2048" s="41">
        <f t="shared" si="6925"/>
        <v>0</v>
      </c>
      <c r="AN2048" s="41">
        <f t="shared" si="6925"/>
        <v>0</v>
      </c>
      <c r="AO2048" s="42">
        <f t="shared" si="6925"/>
        <v>0</v>
      </c>
      <c r="AP2048" s="42">
        <f t="shared" si="6925"/>
        <v>0</v>
      </c>
      <c r="AQ2048" s="42">
        <f t="shared" si="6925"/>
        <v>0</v>
      </c>
      <c r="AR2048" s="42">
        <f t="shared" si="6925"/>
        <v>0</v>
      </c>
      <c r="AS2048" s="42">
        <f t="shared" si="6925"/>
        <v>0</v>
      </c>
      <c r="AT2048" s="42">
        <f t="shared" si="6925"/>
        <v>0</v>
      </c>
      <c r="AU2048" s="42">
        <f t="shared" si="6834"/>
        <v>0</v>
      </c>
      <c r="AV2048" s="42">
        <f t="shared" si="6835"/>
        <v>0</v>
      </c>
      <c r="AW2048" s="42"/>
      <c r="AX2048" s="42"/>
      <c r="AY2048" s="42"/>
      <c r="AZ2048" s="42"/>
      <c r="BA2048" s="43"/>
      <c r="BB2048" s="20">
        <v>0</v>
      </c>
    </row>
    <row r="2049" spans="2:54" ht="31.2" x14ac:dyDescent="0.3">
      <c r="B2049" s="38" t="s">
        <v>586</v>
      </c>
      <c r="C2049" s="38" t="s">
        <v>84</v>
      </c>
      <c r="D2049" s="38" t="s">
        <v>86</v>
      </c>
      <c r="E2049" s="39" t="str">
        <f t="shared" si="6833"/>
        <v>0409</v>
      </c>
      <c r="F2049" s="38" t="s">
        <v>595</v>
      </c>
      <c r="G2049" s="38" t="s">
        <v>150</v>
      </c>
      <c r="H2049" s="40" t="s">
        <v>151</v>
      </c>
      <c r="I2049" s="18"/>
      <c r="J2049" s="18"/>
      <c r="K2049" s="18"/>
      <c r="L2049" s="18"/>
      <c r="M2049" s="18"/>
      <c r="N2049" s="18"/>
      <c r="O2049" s="18">
        <v>0</v>
      </c>
      <c r="P2049" s="18">
        <v>0</v>
      </c>
      <c r="Q2049" s="18">
        <f>100000-100000</f>
        <v>0</v>
      </c>
      <c r="R2049" s="18"/>
      <c r="S2049" s="18"/>
      <c r="T2049" s="18">
        <f t="shared" si="6924"/>
        <v>0</v>
      </c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41">
        <v>0</v>
      </c>
      <c r="AG2049" s="41"/>
      <c r="AH2049" s="41">
        <v>0</v>
      </c>
      <c r="AI2049" s="41">
        <v>0</v>
      </c>
      <c r="AJ2049" s="41">
        <v>0</v>
      </c>
      <c r="AK2049" s="41">
        <v>0</v>
      </c>
      <c r="AL2049" s="41">
        <v>0</v>
      </c>
      <c r="AM2049" s="41">
        <v>0</v>
      </c>
      <c r="AN2049" s="41">
        <v>0</v>
      </c>
      <c r="AO2049" s="42">
        <v>0</v>
      </c>
      <c r="AP2049" s="42">
        <v>0</v>
      </c>
      <c r="AQ2049" s="42">
        <v>0</v>
      </c>
      <c r="AR2049" s="42">
        <v>0</v>
      </c>
      <c r="AS2049" s="42">
        <v>0</v>
      </c>
      <c r="AT2049" s="42">
        <v>0</v>
      </c>
      <c r="AU2049" s="42">
        <f t="shared" si="6834"/>
        <v>0</v>
      </c>
      <c r="AV2049" s="42">
        <f t="shared" si="6835"/>
        <v>0</v>
      </c>
      <c r="AW2049" s="42"/>
      <c r="AX2049" s="42"/>
      <c r="AY2049" s="42"/>
      <c r="AZ2049" s="42"/>
      <c r="BA2049" s="43"/>
      <c r="BB2049" s="20">
        <v>0</v>
      </c>
    </row>
    <row r="2050" spans="2:54" x14ac:dyDescent="0.3">
      <c r="B2050" s="38" t="s">
        <v>586</v>
      </c>
      <c r="C2050" s="38" t="s">
        <v>84</v>
      </c>
      <c r="D2050" s="38" t="s">
        <v>86</v>
      </c>
      <c r="E2050" s="39" t="str">
        <f t="shared" si="6833"/>
        <v>0409</v>
      </c>
      <c r="F2050" s="38" t="s">
        <v>597</v>
      </c>
      <c r="G2050" s="38"/>
      <c r="H2050" s="40" t="s">
        <v>596</v>
      </c>
      <c r="I2050" s="18"/>
      <c r="J2050" s="18"/>
      <c r="K2050" s="18"/>
      <c r="L2050" s="18"/>
      <c r="M2050" s="18"/>
      <c r="N2050" s="18"/>
      <c r="O2050" s="18">
        <f>O2051</f>
        <v>0</v>
      </c>
      <c r="P2050" s="18"/>
      <c r="Q2050" s="18">
        <f>Q2051</f>
        <v>100000</v>
      </c>
      <c r="R2050" s="18"/>
      <c r="S2050" s="18"/>
      <c r="T2050" s="18">
        <f t="shared" si="6924"/>
        <v>100000</v>
      </c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41">
        <f t="shared" ref="AF2050:AT2050" si="6926">AF2051</f>
        <v>100000</v>
      </c>
      <c r="AG2050" s="41">
        <f t="shared" si="6926"/>
        <v>0</v>
      </c>
      <c r="AH2050" s="41">
        <f t="shared" si="6926"/>
        <v>0</v>
      </c>
      <c r="AI2050" s="41">
        <f t="shared" si="6926"/>
        <v>0</v>
      </c>
      <c r="AJ2050" s="41">
        <f t="shared" si="6926"/>
        <v>0</v>
      </c>
      <c r="AK2050" s="41">
        <f t="shared" si="6926"/>
        <v>0</v>
      </c>
      <c r="AL2050" s="41">
        <f t="shared" si="6926"/>
        <v>98916.105420000007</v>
      </c>
      <c r="AM2050" s="41">
        <f t="shared" si="6926"/>
        <v>0</v>
      </c>
      <c r="AN2050" s="41">
        <f t="shared" si="6926"/>
        <v>0</v>
      </c>
      <c r="AO2050" s="14">
        <f t="shared" si="6926"/>
        <v>0</v>
      </c>
      <c r="AP2050" s="42">
        <f t="shared" si="6926"/>
        <v>100000</v>
      </c>
      <c r="AQ2050" s="14">
        <f t="shared" si="6926"/>
        <v>0</v>
      </c>
      <c r="AR2050" s="42">
        <f t="shared" si="6926"/>
        <v>0</v>
      </c>
      <c r="AS2050" s="14">
        <f t="shared" si="6926"/>
        <v>0</v>
      </c>
      <c r="AT2050" s="42">
        <f t="shared" si="6926"/>
        <v>0</v>
      </c>
      <c r="AU2050" s="42">
        <f t="shared" si="6834"/>
        <v>100000</v>
      </c>
      <c r="AV2050" s="42">
        <f t="shared" si="6835"/>
        <v>0</v>
      </c>
      <c r="AW2050" s="42"/>
      <c r="AX2050" s="42"/>
      <c r="AY2050" s="42"/>
      <c r="AZ2050" s="42"/>
      <c r="BA2050" s="43">
        <f t="shared" si="6836"/>
        <v>98.916105420000008</v>
      </c>
      <c r="BB2050" s="20"/>
    </row>
    <row r="2051" spans="2:54" ht="31.2" x14ac:dyDescent="0.3">
      <c r="B2051" s="38" t="s">
        <v>586</v>
      </c>
      <c r="C2051" s="38" t="s">
        <v>84</v>
      </c>
      <c r="D2051" s="38" t="s">
        <v>86</v>
      </c>
      <c r="E2051" s="39" t="str">
        <f t="shared" si="6833"/>
        <v>0409</v>
      </c>
      <c r="F2051" s="38" t="s">
        <v>597</v>
      </c>
      <c r="G2051" s="38" t="s">
        <v>150</v>
      </c>
      <c r="H2051" s="40" t="s">
        <v>151</v>
      </c>
      <c r="I2051" s="18"/>
      <c r="J2051" s="18"/>
      <c r="K2051" s="18"/>
      <c r="L2051" s="18"/>
      <c r="M2051" s="18"/>
      <c r="N2051" s="18"/>
      <c r="O2051" s="18">
        <v>0</v>
      </c>
      <c r="P2051" s="18"/>
      <c r="Q2051" s="18">
        <v>100000</v>
      </c>
      <c r="R2051" s="18"/>
      <c r="S2051" s="18"/>
      <c r="T2051" s="18">
        <f t="shared" si="6924"/>
        <v>100000</v>
      </c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41">
        <v>100000</v>
      </c>
      <c r="AG2051" s="41"/>
      <c r="AH2051" s="41">
        <v>0</v>
      </c>
      <c r="AI2051" s="41">
        <v>0</v>
      </c>
      <c r="AJ2051" s="41">
        <v>0</v>
      </c>
      <c r="AK2051" s="41">
        <v>0</v>
      </c>
      <c r="AL2051" s="41">
        <v>98916.105420000007</v>
      </c>
      <c r="AM2051" s="41">
        <v>0</v>
      </c>
      <c r="AN2051" s="41">
        <v>0</v>
      </c>
      <c r="AO2051" s="54">
        <v>0</v>
      </c>
      <c r="AP2051" s="14">
        <v>100000</v>
      </c>
      <c r="AQ2051" s="42">
        <v>0</v>
      </c>
      <c r="AR2051" s="14">
        <v>0</v>
      </c>
      <c r="AS2051" s="42">
        <v>0</v>
      </c>
      <c r="AT2051" s="14">
        <v>0</v>
      </c>
      <c r="AU2051" s="42">
        <f t="shared" si="6834"/>
        <v>100000</v>
      </c>
      <c r="AV2051" s="42">
        <f t="shared" si="6835"/>
        <v>0</v>
      </c>
      <c r="AW2051" s="42"/>
      <c r="AX2051" s="42"/>
      <c r="AY2051" s="42"/>
      <c r="AZ2051" s="42"/>
      <c r="BA2051" s="43">
        <f t="shared" si="6836"/>
        <v>98.916105420000008</v>
      </c>
      <c r="BB2051" s="20"/>
    </row>
    <row r="2052" spans="2:54" x14ac:dyDescent="0.3">
      <c r="B2052" s="38" t="s">
        <v>586</v>
      </c>
      <c r="C2052" s="38" t="s">
        <v>84</v>
      </c>
      <c r="D2052" s="38" t="s">
        <v>86</v>
      </c>
      <c r="E2052" s="39" t="str">
        <f t="shared" si="6833"/>
        <v>0409</v>
      </c>
      <c r="F2052" s="38" t="s">
        <v>525</v>
      </c>
      <c r="G2052" s="38"/>
      <c r="H2052" s="40" t="s">
        <v>49</v>
      </c>
      <c r="I2052" s="18">
        <f t="shared" ref="I2052:O2052" si="6927">I2053</f>
        <v>100039.3</v>
      </c>
      <c r="J2052" s="18">
        <f t="shared" si="6927"/>
        <v>100213.4</v>
      </c>
      <c r="K2052" s="18">
        <f t="shared" si="6927"/>
        <v>100213.4</v>
      </c>
      <c r="L2052" s="18">
        <f t="shared" si="6927"/>
        <v>0</v>
      </c>
      <c r="M2052" s="18">
        <f t="shared" si="6927"/>
        <v>0</v>
      </c>
      <c r="N2052" s="18">
        <f t="shared" si="6927"/>
        <v>0</v>
      </c>
      <c r="O2052" s="18">
        <f t="shared" si="6927"/>
        <v>0</v>
      </c>
      <c r="P2052" s="18">
        <f t="shared" si="6905"/>
        <v>0</v>
      </c>
      <c r="Q2052" s="18">
        <f>Q2053</f>
        <v>-99805.3</v>
      </c>
      <c r="R2052" s="18">
        <f t="shared" si="6907"/>
        <v>0</v>
      </c>
      <c r="S2052" s="18">
        <f>S2053</f>
        <v>225.1</v>
      </c>
      <c r="T2052" s="18">
        <f t="shared" si="6924"/>
        <v>459.10000000000582</v>
      </c>
      <c r="U2052" s="18">
        <f t="shared" si="6837"/>
        <v>100213.4</v>
      </c>
      <c r="V2052" s="18">
        <f t="shared" si="6838"/>
        <v>100213.4</v>
      </c>
      <c r="W2052" s="18">
        <f t="shared" ref="W2052:AT2052" si="6928">W2053</f>
        <v>225.1</v>
      </c>
      <c r="X2052" s="18">
        <f t="shared" si="6928"/>
        <v>0</v>
      </c>
      <c r="Y2052" s="18">
        <f t="shared" si="6928"/>
        <v>0</v>
      </c>
      <c r="Z2052" s="18">
        <f t="shared" si="6928"/>
        <v>0</v>
      </c>
      <c r="AA2052" s="18">
        <f t="shared" si="6928"/>
        <v>0</v>
      </c>
      <c r="AB2052" s="18">
        <f t="shared" si="6928"/>
        <v>0</v>
      </c>
      <c r="AC2052" s="18">
        <f t="shared" si="6928"/>
        <v>0</v>
      </c>
      <c r="AD2052" s="18">
        <f t="shared" si="6928"/>
        <v>0</v>
      </c>
      <c r="AE2052" s="18">
        <f t="shared" si="6928"/>
        <v>0</v>
      </c>
      <c r="AF2052" s="41">
        <f t="shared" si="6928"/>
        <v>459.1</v>
      </c>
      <c r="AG2052" s="41">
        <f t="shared" si="6928"/>
        <v>0</v>
      </c>
      <c r="AH2052" s="41">
        <f t="shared" si="6928"/>
        <v>0</v>
      </c>
      <c r="AI2052" s="41">
        <f t="shared" si="6928"/>
        <v>0</v>
      </c>
      <c r="AJ2052" s="41">
        <f t="shared" si="6928"/>
        <v>0</v>
      </c>
      <c r="AK2052" s="41">
        <f t="shared" si="6928"/>
        <v>0</v>
      </c>
      <c r="AL2052" s="41">
        <f t="shared" si="6928"/>
        <v>0</v>
      </c>
      <c r="AM2052" s="41">
        <f t="shared" si="6928"/>
        <v>0</v>
      </c>
      <c r="AN2052" s="41">
        <f t="shared" si="6928"/>
        <v>0</v>
      </c>
      <c r="AO2052" s="14">
        <f t="shared" si="6928"/>
        <v>0</v>
      </c>
      <c r="AP2052" s="42">
        <f t="shared" si="6928"/>
        <v>459.1</v>
      </c>
      <c r="AQ2052" s="42">
        <f t="shared" si="6928"/>
        <v>0</v>
      </c>
      <c r="AR2052" s="42">
        <f t="shared" si="6928"/>
        <v>0</v>
      </c>
      <c r="AS2052" s="42">
        <f t="shared" si="6928"/>
        <v>0</v>
      </c>
      <c r="AT2052" s="42">
        <f t="shared" si="6928"/>
        <v>0</v>
      </c>
      <c r="AU2052" s="42">
        <f t="shared" si="6834"/>
        <v>459.1</v>
      </c>
      <c r="AV2052" s="42">
        <f t="shared" si="6835"/>
        <v>5.7980287238024175E-12</v>
      </c>
      <c r="AW2052" s="42">
        <f t="shared" si="6839"/>
        <v>684.20000000000584</v>
      </c>
      <c r="AX2052" s="42">
        <f t="shared" si="6840"/>
        <v>100213.4</v>
      </c>
      <c r="AY2052" s="42">
        <f t="shared" si="6841"/>
        <v>100213.4</v>
      </c>
      <c r="AZ2052" s="42">
        <f>AZ2053</f>
        <v>0</v>
      </c>
      <c r="BA2052" s="43">
        <f t="shared" si="6836"/>
        <v>0</v>
      </c>
      <c r="BB2052" s="20"/>
    </row>
    <row r="2053" spans="2:54" ht="31.2" x14ac:dyDescent="0.3">
      <c r="B2053" s="38" t="s">
        <v>586</v>
      </c>
      <c r="C2053" s="38" t="s">
        <v>84</v>
      </c>
      <c r="D2053" s="38" t="s">
        <v>86</v>
      </c>
      <c r="E2053" s="39" t="str">
        <f t="shared" si="6833"/>
        <v>0409</v>
      </c>
      <c r="F2053" s="38" t="s">
        <v>526</v>
      </c>
      <c r="G2053" s="38"/>
      <c r="H2053" s="40" t="s">
        <v>527</v>
      </c>
      <c r="I2053" s="18">
        <f t="shared" ref="I2053:S2053" si="6929">I2054+I2056</f>
        <v>100039.3</v>
      </c>
      <c r="J2053" s="18">
        <f t="shared" si="6929"/>
        <v>100213.4</v>
      </c>
      <c r="K2053" s="18">
        <f t="shared" si="6929"/>
        <v>100213.4</v>
      </c>
      <c r="L2053" s="18">
        <f t="shared" si="6929"/>
        <v>0</v>
      </c>
      <c r="M2053" s="18">
        <f t="shared" si="6929"/>
        <v>0</v>
      </c>
      <c r="N2053" s="18">
        <f t="shared" si="6929"/>
        <v>0</v>
      </c>
      <c r="O2053" s="18">
        <f t="shared" si="6929"/>
        <v>0</v>
      </c>
      <c r="P2053" s="18">
        <f t="shared" si="6929"/>
        <v>0</v>
      </c>
      <c r="Q2053" s="18">
        <f t="shared" si="6929"/>
        <v>-99805.3</v>
      </c>
      <c r="R2053" s="18">
        <f t="shared" si="6929"/>
        <v>0</v>
      </c>
      <c r="S2053" s="18">
        <f t="shared" si="6929"/>
        <v>225.1</v>
      </c>
      <c r="T2053" s="18">
        <f t="shared" si="6924"/>
        <v>459.10000000000582</v>
      </c>
      <c r="U2053" s="18">
        <f t="shared" si="6837"/>
        <v>100213.4</v>
      </c>
      <c r="V2053" s="18">
        <f t="shared" si="6838"/>
        <v>100213.4</v>
      </c>
      <c r="W2053" s="18">
        <f t="shared" ref="W2053:AT2053" si="6930">W2054+W2056</f>
        <v>225.1</v>
      </c>
      <c r="X2053" s="18">
        <f t="shared" si="6930"/>
        <v>0</v>
      </c>
      <c r="Y2053" s="18">
        <f t="shared" si="6930"/>
        <v>0</v>
      </c>
      <c r="Z2053" s="18">
        <f t="shared" si="6930"/>
        <v>0</v>
      </c>
      <c r="AA2053" s="18">
        <f t="shared" si="6930"/>
        <v>0</v>
      </c>
      <c r="AB2053" s="18">
        <f t="shared" si="6930"/>
        <v>0</v>
      </c>
      <c r="AC2053" s="18">
        <f t="shared" si="6930"/>
        <v>0</v>
      </c>
      <c r="AD2053" s="18">
        <f t="shared" si="6930"/>
        <v>0</v>
      </c>
      <c r="AE2053" s="18">
        <f t="shared" si="6930"/>
        <v>0</v>
      </c>
      <c r="AF2053" s="41">
        <f t="shared" si="6930"/>
        <v>459.1</v>
      </c>
      <c r="AG2053" s="41">
        <f t="shared" si="6930"/>
        <v>0</v>
      </c>
      <c r="AH2053" s="41">
        <f t="shared" si="6930"/>
        <v>0</v>
      </c>
      <c r="AI2053" s="41">
        <f t="shared" si="6930"/>
        <v>0</v>
      </c>
      <c r="AJ2053" s="41">
        <f t="shared" si="6930"/>
        <v>0</v>
      </c>
      <c r="AK2053" s="41">
        <f t="shared" si="6930"/>
        <v>0</v>
      </c>
      <c r="AL2053" s="41">
        <f t="shared" si="6930"/>
        <v>0</v>
      </c>
      <c r="AM2053" s="41">
        <f t="shared" si="6930"/>
        <v>0</v>
      </c>
      <c r="AN2053" s="41">
        <f t="shared" si="6930"/>
        <v>0</v>
      </c>
      <c r="AO2053" s="42">
        <f t="shared" si="6930"/>
        <v>0</v>
      </c>
      <c r="AP2053" s="42">
        <f t="shared" si="6930"/>
        <v>459.1</v>
      </c>
      <c r="AQ2053" s="42">
        <f t="shared" si="6930"/>
        <v>0</v>
      </c>
      <c r="AR2053" s="42">
        <f t="shared" si="6930"/>
        <v>0</v>
      </c>
      <c r="AS2053" s="42">
        <f t="shared" si="6930"/>
        <v>0</v>
      </c>
      <c r="AT2053" s="42">
        <f t="shared" si="6930"/>
        <v>0</v>
      </c>
      <c r="AU2053" s="42">
        <f t="shared" si="6834"/>
        <v>459.1</v>
      </c>
      <c r="AV2053" s="42">
        <f t="shared" si="6835"/>
        <v>5.7980287238024175E-12</v>
      </c>
      <c r="AW2053" s="42">
        <f t="shared" si="6839"/>
        <v>684.20000000000584</v>
      </c>
      <c r="AX2053" s="42">
        <f t="shared" si="6840"/>
        <v>100213.4</v>
      </c>
      <c r="AY2053" s="42">
        <f t="shared" si="6841"/>
        <v>100213.4</v>
      </c>
      <c r="AZ2053" s="42">
        <f>AZ2054+AZ2056</f>
        <v>0</v>
      </c>
      <c r="BA2053" s="43">
        <f t="shared" si="6836"/>
        <v>0</v>
      </c>
      <c r="BB2053" s="20"/>
    </row>
    <row r="2054" spans="2:54" ht="31.2" x14ac:dyDescent="0.3">
      <c r="B2054" s="38" t="s">
        <v>586</v>
      </c>
      <c r="C2054" s="38" t="s">
        <v>84</v>
      </c>
      <c r="D2054" s="38" t="s">
        <v>86</v>
      </c>
      <c r="E2054" s="39" t="str">
        <f t="shared" si="6833"/>
        <v>0409</v>
      </c>
      <c r="F2054" s="38" t="s">
        <v>598</v>
      </c>
      <c r="G2054" s="38"/>
      <c r="H2054" s="40" t="s">
        <v>599</v>
      </c>
      <c r="I2054" s="18">
        <f t="shared" ref="I2054:S2054" si="6931">I2055</f>
        <v>99805.3</v>
      </c>
      <c r="J2054" s="18">
        <f t="shared" si="6931"/>
        <v>100213.4</v>
      </c>
      <c r="K2054" s="18">
        <f t="shared" si="6931"/>
        <v>100213.4</v>
      </c>
      <c r="L2054" s="18">
        <f t="shared" si="6931"/>
        <v>0</v>
      </c>
      <c r="M2054" s="18">
        <f t="shared" si="6931"/>
        <v>0</v>
      </c>
      <c r="N2054" s="18">
        <f t="shared" si="6931"/>
        <v>0</v>
      </c>
      <c r="O2054" s="18">
        <f t="shared" si="6931"/>
        <v>0</v>
      </c>
      <c r="P2054" s="18">
        <f t="shared" si="6931"/>
        <v>0</v>
      </c>
      <c r="Q2054" s="18">
        <f t="shared" si="6931"/>
        <v>-99805.3</v>
      </c>
      <c r="R2054" s="18">
        <f t="shared" si="6931"/>
        <v>0</v>
      </c>
      <c r="S2054" s="18">
        <f t="shared" si="6931"/>
        <v>0</v>
      </c>
      <c r="T2054" s="18">
        <f t="shared" si="6924"/>
        <v>0</v>
      </c>
      <c r="U2054" s="18">
        <f t="shared" si="6837"/>
        <v>100213.4</v>
      </c>
      <c r="V2054" s="18">
        <f t="shared" si="6838"/>
        <v>100213.4</v>
      </c>
      <c r="W2054" s="18">
        <f t="shared" ref="W2054:AT2054" si="6932">W2055</f>
        <v>0</v>
      </c>
      <c r="X2054" s="18">
        <f t="shared" si="6932"/>
        <v>0</v>
      </c>
      <c r="Y2054" s="18">
        <f t="shared" si="6932"/>
        <v>0</v>
      </c>
      <c r="Z2054" s="18">
        <f t="shared" si="6932"/>
        <v>0</v>
      </c>
      <c r="AA2054" s="18">
        <f t="shared" si="6932"/>
        <v>0</v>
      </c>
      <c r="AB2054" s="18">
        <f t="shared" si="6932"/>
        <v>0</v>
      </c>
      <c r="AC2054" s="18">
        <f t="shared" si="6932"/>
        <v>0</v>
      </c>
      <c r="AD2054" s="18">
        <f t="shared" si="6932"/>
        <v>0</v>
      </c>
      <c r="AE2054" s="18">
        <f t="shared" si="6932"/>
        <v>0</v>
      </c>
      <c r="AF2054" s="41">
        <f t="shared" si="6932"/>
        <v>0</v>
      </c>
      <c r="AG2054" s="41">
        <f t="shared" si="6932"/>
        <v>0</v>
      </c>
      <c r="AH2054" s="41">
        <f t="shared" si="6932"/>
        <v>0</v>
      </c>
      <c r="AI2054" s="41">
        <f t="shared" si="6932"/>
        <v>0</v>
      </c>
      <c r="AJ2054" s="41">
        <f t="shared" si="6932"/>
        <v>0</v>
      </c>
      <c r="AK2054" s="41">
        <f t="shared" si="6932"/>
        <v>0</v>
      </c>
      <c r="AL2054" s="41">
        <f t="shared" si="6932"/>
        <v>0</v>
      </c>
      <c r="AM2054" s="41">
        <f t="shared" si="6932"/>
        <v>0</v>
      </c>
      <c r="AN2054" s="41">
        <f t="shared" si="6932"/>
        <v>0</v>
      </c>
      <c r="AO2054" s="14">
        <f t="shared" si="6932"/>
        <v>0</v>
      </c>
      <c r="AP2054" s="42">
        <f t="shared" si="6932"/>
        <v>0</v>
      </c>
      <c r="AQ2054" s="42">
        <f t="shared" si="6932"/>
        <v>0</v>
      </c>
      <c r="AR2054" s="42">
        <f t="shared" si="6932"/>
        <v>0</v>
      </c>
      <c r="AS2054" s="42">
        <f t="shared" si="6932"/>
        <v>0</v>
      </c>
      <c r="AT2054" s="42">
        <f t="shared" si="6932"/>
        <v>0</v>
      </c>
      <c r="AU2054" s="42">
        <f t="shared" si="6834"/>
        <v>0</v>
      </c>
      <c r="AV2054" s="42">
        <f t="shared" si="6835"/>
        <v>0</v>
      </c>
      <c r="AW2054" s="42">
        <f t="shared" si="6839"/>
        <v>0</v>
      </c>
      <c r="AX2054" s="42">
        <f t="shared" si="6840"/>
        <v>100213.4</v>
      </c>
      <c r="AY2054" s="42">
        <f t="shared" si="6841"/>
        <v>100213.4</v>
      </c>
      <c r="AZ2054" s="42">
        <f>AZ2055</f>
        <v>0</v>
      </c>
      <c r="BA2054" s="43"/>
      <c r="BB2054" s="20">
        <v>0</v>
      </c>
    </row>
    <row r="2055" spans="2:54" ht="31.2" x14ac:dyDescent="0.3">
      <c r="B2055" s="38" t="s">
        <v>586</v>
      </c>
      <c r="C2055" s="38" t="s">
        <v>84</v>
      </c>
      <c r="D2055" s="38" t="s">
        <v>86</v>
      </c>
      <c r="E2055" s="39" t="str">
        <f t="shared" si="6833"/>
        <v>0409</v>
      </c>
      <c r="F2055" s="38" t="s">
        <v>598</v>
      </c>
      <c r="G2055" s="38" t="s">
        <v>150</v>
      </c>
      <c r="H2055" s="40" t="s">
        <v>151</v>
      </c>
      <c r="I2055" s="18">
        <f>98817.3+988</f>
        <v>99805.3</v>
      </c>
      <c r="J2055" s="18">
        <f>99225.4+988</f>
        <v>100213.4</v>
      </c>
      <c r="K2055" s="18">
        <f>99225.4+988</f>
        <v>100213.4</v>
      </c>
      <c r="L2055" s="18"/>
      <c r="M2055" s="18"/>
      <c r="N2055" s="18"/>
      <c r="O2055" s="18">
        <v>0</v>
      </c>
      <c r="P2055" s="18">
        <v>0</v>
      </c>
      <c r="Q2055" s="18">
        <v>-99805.3</v>
      </c>
      <c r="R2055" s="18">
        <v>0</v>
      </c>
      <c r="S2055" s="18"/>
      <c r="T2055" s="18">
        <f t="shared" si="6924"/>
        <v>0</v>
      </c>
      <c r="U2055" s="18">
        <f t="shared" si="6837"/>
        <v>100213.4</v>
      </c>
      <c r="V2055" s="18">
        <f t="shared" si="6838"/>
        <v>100213.4</v>
      </c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41">
        <v>0</v>
      </c>
      <c r="AG2055" s="41"/>
      <c r="AH2055" s="41">
        <v>0</v>
      </c>
      <c r="AI2055" s="41">
        <v>0</v>
      </c>
      <c r="AJ2055" s="41">
        <v>0</v>
      </c>
      <c r="AK2055" s="41">
        <v>0</v>
      </c>
      <c r="AL2055" s="41">
        <v>0</v>
      </c>
      <c r="AM2055" s="41">
        <v>0</v>
      </c>
      <c r="AN2055" s="41">
        <v>0</v>
      </c>
      <c r="AO2055" s="42">
        <v>0</v>
      </c>
      <c r="AP2055" s="42">
        <v>0</v>
      </c>
      <c r="AQ2055" s="42">
        <v>0</v>
      </c>
      <c r="AR2055" s="42">
        <v>0</v>
      </c>
      <c r="AS2055" s="42">
        <v>0</v>
      </c>
      <c r="AT2055" s="42">
        <v>0</v>
      </c>
      <c r="AU2055" s="42">
        <f t="shared" si="6834"/>
        <v>0</v>
      </c>
      <c r="AV2055" s="42">
        <f t="shared" si="6835"/>
        <v>0</v>
      </c>
      <c r="AW2055" s="42">
        <f t="shared" si="6839"/>
        <v>0</v>
      </c>
      <c r="AX2055" s="42">
        <f t="shared" si="6840"/>
        <v>100213.4</v>
      </c>
      <c r="AY2055" s="42">
        <f t="shared" si="6841"/>
        <v>100213.4</v>
      </c>
      <c r="AZ2055" s="42"/>
      <c r="BA2055" s="43"/>
      <c r="BB2055" s="44">
        <v>0</v>
      </c>
    </row>
    <row r="2056" spans="2:54" x14ac:dyDescent="0.3">
      <c r="B2056" s="38" t="s">
        <v>586</v>
      </c>
      <c r="C2056" s="38" t="s">
        <v>84</v>
      </c>
      <c r="D2056" s="38" t="s">
        <v>86</v>
      </c>
      <c r="E2056" s="39" t="str">
        <f t="shared" si="6833"/>
        <v>0409</v>
      </c>
      <c r="F2056" s="38" t="s">
        <v>600</v>
      </c>
      <c r="G2056" s="38"/>
      <c r="H2056" s="40" t="s">
        <v>255</v>
      </c>
      <c r="I2056" s="18">
        <f t="shared" ref="I2056:S2056" si="6933">I2057</f>
        <v>234</v>
      </c>
      <c r="J2056" s="18">
        <f t="shared" si="6933"/>
        <v>0</v>
      </c>
      <c r="K2056" s="18">
        <f t="shared" si="6933"/>
        <v>0</v>
      </c>
      <c r="L2056" s="18">
        <f t="shared" si="6933"/>
        <v>0</v>
      </c>
      <c r="M2056" s="18">
        <f t="shared" si="6933"/>
        <v>0</v>
      </c>
      <c r="N2056" s="18">
        <f t="shared" si="6933"/>
        <v>0</v>
      </c>
      <c r="O2056" s="18">
        <f t="shared" si="6933"/>
        <v>0</v>
      </c>
      <c r="P2056" s="18">
        <f t="shared" si="6933"/>
        <v>0</v>
      </c>
      <c r="Q2056" s="18">
        <f t="shared" si="6933"/>
        <v>0</v>
      </c>
      <c r="R2056" s="18">
        <f t="shared" si="6933"/>
        <v>0</v>
      </c>
      <c r="S2056" s="18">
        <f t="shared" si="6933"/>
        <v>225.1</v>
      </c>
      <c r="T2056" s="18">
        <f t="shared" si="6924"/>
        <v>459.1</v>
      </c>
      <c r="U2056" s="18">
        <f t="shared" si="6837"/>
        <v>0</v>
      </c>
      <c r="V2056" s="18">
        <f t="shared" si="6838"/>
        <v>0</v>
      </c>
      <c r="W2056" s="18">
        <f t="shared" ref="W2056:AD2056" si="6934">W2057</f>
        <v>225.1</v>
      </c>
      <c r="X2056" s="18">
        <f t="shared" si="6934"/>
        <v>0</v>
      </c>
      <c r="Y2056" s="18">
        <f t="shared" si="6934"/>
        <v>0</v>
      </c>
      <c r="Z2056" s="18">
        <f t="shared" si="6934"/>
        <v>0</v>
      </c>
      <c r="AA2056" s="18">
        <f t="shared" si="6934"/>
        <v>0</v>
      </c>
      <c r="AB2056" s="18">
        <f t="shared" si="6934"/>
        <v>0</v>
      </c>
      <c r="AC2056" s="18">
        <f t="shared" si="6934"/>
        <v>0</v>
      </c>
      <c r="AD2056" s="18">
        <f t="shared" si="6934"/>
        <v>0</v>
      </c>
      <c r="AE2056" s="18"/>
      <c r="AF2056" s="41">
        <f t="shared" ref="AF2056:AT2056" si="6935">AF2057</f>
        <v>459.1</v>
      </c>
      <c r="AG2056" s="41">
        <f t="shared" si="6935"/>
        <v>0</v>
      </c>
      <c r="AH2056" s="41">
        <f t="shared" si="6935"/>
        <v>0</v>
      </c>
      <c r="AI2056" s="41">
        <f t="shared" si="6935"/>
        <v>0</v>
      </c>
      <c r="AJ2056" s="41">
        <f t="shared" si="6935"/>
        <v>0</v>
      </c>
      <c r="AK2056" s="41">
        <f t="shared" si="6935"/>
        <v>0</v>
      </c>
      <c r="AL2056" s="41">
        <f t="shared" si="6935"/>
        <v>0</v>
      </c>
      <c r="AM2056" s="41">
        <f t="shared" si="6935"/>
        <v>0</v>
      </c>
      <c r="AN2056" s="41">
        <f t="shared" si="6935"/>
        <v>0</v>
      </c>
      <c r="AO2056" s="14">
        <f t="shared" si="6935"/>
        <v>0</v>
      </c>
      <c r="AP2056" s="42">
        <f t="shared" si="6935"/>
        <v>459.1</v>
      </c>
      <c r="AQ2056" s="42">
        <f t="shared" si="6935"/>
        <v>0</v>
      </c>
      <c r="AR2056" s="42">
        <f t="shared" si="6935"/>
        <v>0</v>
      </c>
      <c r="AS2056" s="42">
        <f t="shared" si="6935"/>
        <v>0</v>
      </c>
      <c r="AT2056" s="42">
        <f t="shared" si="6935"/>
        <v>0</v>
      </c>
      <c r="AU2056" s="42">
        <f t="shared" si="6834"/>
        <v>459.1</v>
      </c>
      <c r="AV2056" s="42">
        <f t="shared" si="6835"/>
        <v>0</v>
      </c>
      <c r="AW2056" s="42">
        <f t="shared" si="6839"/>
        <v>684.2</v>
      </c>
      <c r="AX2056" s="42">
        <f t="shared" si="6840"/>
        <v>0</v>
      </c>
      <c r="AY2056" s="42">
        <f t="shared" si="6841"/>
        <v>0</v>
      </c>
      <c r="AZ2056" s="42">
        <f>AZ2057</f>
        <v>0</v>
      </c>
      <c r="BA2056" s="43">
        <f t="shared" si="6836"/>
        <v>0</v>
      </c>
      <c r="BB2056" s="20"/>
    </row>
    <row r="2057" spans="2:54" ht="31.2" x14ac:dyDescent="0.3">
      <c r="B2057" s="38" t="s">
        <v>586</v>
      </c>
      <c r="C2057" s="38" t="s">
        <v>84</v>
      </c>
      <c r="D2057" s="38" t="s">
        <v>86</v>
      </c>
      <c r="E2057" s="39" t="str">
        <f t="shared" si="6833"/>
        <v>0409</v>
      </c>
      <c r="F2057" s="38" t="s">
        <v>600</v>
      </c>
      <c r="G2057" s="38" t="s">
        <v>150</v>
      </c>
      <c r="H2057" s="40" t="s">
        <v>151</v>
      </c>
      <c r="I2057" s="18">
        <v>234</v>
      </c>
      <c r="J2057" s="18">
        <v>0</v>
      </c>
      <c r="K2057" s="18">
        <v>0</v>
      </c>
      <c r="L2057" s="18"/>
      <c r="M2057" s="18"/>
      <c r="N2057" s="18"/>
      <c r="O2057" s="18">
        <v>0</v>
      </c>
      <c r="P2057" s="18">
        <v>0</v>
      </c>
      <c r="Q2057" s="18">
        <v>0</v>
      </c>
      <c r="R2057" s="18">
        <v>0</v>
      </c>
      <c r="S2057" s="18">
        <v>225.1</v>
      </c>
      <c r="T2057" s="18">
        <f t="shared" si="6924"/>
        <v>459.1</v>
      </c>
      <c r="U2057" s="18">
        <f t="shared" si="6837"/>
        <v>0</v>
      </c>
      <c r="V2057" s="18">
        <f t="shared" si="6838"/>
        <v>0</v>
      </c>
      <c r="W2057" s="18">
        <v>225.1</v>
      </c>
      <c r="X2057" s="18"/>
      <c r="Y2057" s="18"/>
      <c r="Z2057" s="18"/>
      <c r="AA2057" s="18"/>
      <c r="AB2057" s="18"/>
      <c r="AC2057" s="18"/>
      <c r="AD2057" s="18"/>
      <c r="AE2057" s="18"/>
      <c r="AF2057" s="41">
        <v>459.1</v>
      </c>
      <c r="AG2057" s="41"/>
      <c r="AH2057" s="41">
        <v>0</v>
      </c>
      <c r="AI2057" s="41">
        <v>0</v>
      </c>
      <c r="AJ2057" s="41">
        <v>0</v>
      </c>
      <c r="AK2057" s="41">
        <v>0</v>
      </c>
      <c r="AL2057" s="41">
        <v>0</v>
      </c>
      <c r="AM2057" s="41">
        <v>0</v>
      </c>
      <c r="AN2057" s="41">
        <v>0</v>
      </c>
      <c r="AO2057" s="42">
        <v>0</v>
      </c>
      <c r="AP2057" s="42">
        <v>459.1</v>
      </c>
      <c r="AQ2057" s="42">
        <v>0</v>
      </c>
      <c r="AR2057" s="42">
        <v>0</v>
      </c>
      <c r="AS2057" s="42">
        <v>0</v>
      </c>
      <c r="AT2057" s="42">
        <v>0</v>
      </c>
      <c r="AU2057" s="42">
        <f t="shared" si="6834"/>
        <v>459.1</v>
      </c>
      <c r="AV2057" s="42">
        <f t="shared" si="6835"/>
        <v>0</v>
      </c>
      <c r="AW2057" s="42">
        <f t="shared" si="6839"/>
        <v>684.2</v>
      </c>
      <c r="AX2057" s="42">
        <f t="shared" si="6840"/>
        <v>0</v>
      </c>
      <c r="AY2057" s="42">
        <f t="shared" si="6841"/>
        <v>0</v>
      </c>
      <c r="AZ2057" s="42"/>
      <c r="BA2057" s="43">
        <f t="shared" si="6836"/>
        <v>0</v>
      </c>
      <c r="BB2057" s="44"/>
    </row>
    <row r="2058" spans="2:54" s="21" customFormat="1" x14ac:dyDescent="0.3">
      <c r="B2058" s="22" t="s">
        <v>586</v>
      </c>
      <c r="C2058" s="22" t="s">
        <v>92</v>
      </c>
      <c r="D2058" s="22"/>
      <c r="E2058" s="23" t="str">
        <f t="shared" si="6833"/>
        <v>05</v>
      </c>
      <c r="F2058" s="22"/>
      <c r="G2058" s="22"/>
      <c r="H2058" s="24" t="s">
        <v>93</v>
      </c>
      <c r="I2058" s="25">
        <f t="shared" ref="I2058:S2058" si="6936">I2059+I2093+I2119+I2144+I2150</f>
        <v>1373191.2</v>
      </c>
      <c r="J2058" s="25">
        <f t="shared" si="6936"/>
        <v>1269435.8999999999</v>
      </c>
      <c r="K2058" s="25">
        <f t="shared" si="6936"/>
        <v>1086812</v>
      </c>
      <c r="L2058" s="25">
        <f t="shared" si="6936"/>
        <v>46272.1</v>
      </c>
      <c r="M2058" s="25">
        <f t="shared" si="6936"/>
        <v>55697.8</v>
      </c>
      <c r="N2058" s="25">
        <f t="shared" si="6936"/>
        <v>58416.5</v>
      </c>
      <c r="O2058" s="25">
        <f t="shared" si="6936"/>
        <v>331684.446</v>
      </c>
      <c r="P2058" s="25">
        <f t="shared" si="6936"/>
        <v>135946.908</v>
      </c>
      <c r="Q2058" s="25">
        <f t="shared" si="6936"/>
        <v>1567.0840000000003</v>
      </c>
      <c r="R2058" s="25">
        <f t="shared" si="6936"/>
        <v>-65320.659</v>
      </c>
      <c r="S2058" s="25">
        <f t="shared" si="6936"/>
        <v>417494.26963</v>
      </c>
      <c r="T2058" s="25">
        <f t="shared" si="6924"/>
        <v>2240835.3486299999</v>
      </c>
      <c r="U2058" s="25">
        <f t="shared" si="6837"/>
        <v>1325133.7</v>
      </c>
      <c r="V2058" s="25">
        <f t="shared" si="6838"/>
        <v>1145228.5</v>
      </c>
      <c r="W2058" s="25">
        <f t="shared" ref="W2058:AT2058" si="6937">W2059+W2093+W2119+W2144+W2150</f>
        <v>16088.5</v>
      </c>
      <c r="X2058" s="25">
        <f t="shared" si="6937"/>
        <v>0</v>
      </c>
      <c r="Y2058" s="25">
        <f t="shared" si="6937"/>
        <v>0</v>
      </c>
      <c r="Z2058" s="25">
        <f t="shared" si="6937"/>
        <v>438108.14163000003</v>
      </c>
      <c r="AA2058" s="25">
        <f t="shared" si="6937"/>
        <v>17371.899999999998</v>
      </c>
      <c r="AB2058" s="25">
        <f t="shared" si="6937"/>
        <v>0</v>
      </c>
      <c r="AC2058" s="25">
        <f t="shared" si="6937"/>
        <v>17371.899999999998</v>
      </c>
      <c r="AD2058" s="25">
        <f t="shared" si="6937"/>
        <v>0</v>
      </c>
      <c r="AE2058" s="25">
        <f t="shared" si="6937"/>
        <v>0</v>
      </c>
      <c r="AF2058" s="26">
        <f t="shared" si="6937"/>
        <v>2475627.2483600001</v>
      </c>
      <c r="AG2058" s="26">
        <f t="shared" si="6937"/>
        <v>0</v>
      </c>
      <c r="AH2058" s="26">
        <f t="shared" si="6937"/>
        <v>564658.85028999986</v>
      </c>
      <c r="AI2058" s="26">
        <f t="shared" si="6937"/>
        <v>0</v>
      </c>
      <c r="AJ2058" s="26">
        <f t="shared" si="6937"/>
        <v>44801.16</v>
      </c>
      <c r="AK2058" s="26">
        <f t="shared" si="6937"/>
        <v>0</v>
      </c>
      <c r="AL2058" s="26">
        <f t="shared" si="6937"/>
        <v>1780821.5707399999</v>
      </c>
      <c r="AM2058" s="26">
        <f t="shared" si="6937"/>
        <v>126838.05494</v>
      </c>
      <c r="AN2058" s="26">
        <f t="shared" si="6937"/>
        <v>29363.219399999998</v>
      </c>
      <c r="AO2058" s="45">
        <f t="shared" si="6937"/>
        <v>600534.76740999997</v>
      </c>
      <c r="AP2058" s="27">
        <f t="shared" si="6937"/>
        <v>1933619.5847</v>
      </c>
      <c r="AQ2058" s="27">
        <f t="shared" si="6937"/>
        <v>331684.446</v>
      </c>
      <c r="AR2058" s="27">
        <f t="shared" si="6937"/>
        <v>0</v>
      </c>
      <c r="AS2058" s="27">
        <f t="shared" si="6937"/>
        <v>0</v>
      </c>
      <c r="AT2058" s="27">
        <f t="shared" si="6937"/>
        <v>0</v>
      </c>
      <c r="AU2058" s="27">
        <f t="shared" si="6834"/>
        <v>2265304.0307</v>
      </c>
      <c r="AV2058" s="27">
        <f t="shared" si="6835"/>
        <v>-24468.682070000097</v>
      </c>
      <c r="AW2058" s="27">
        <f t="shared" si="6839"/>
        <v>2695031.9902599999</v>
      </c>
      <c r="AX2058" s="27">
        <f t="shared" si="6840"/>
        <v>1342505.5999999999</v>
      </c>
      <c r="AY2058" s="27">
        <f t="shared" si="6841"/>
        <v>1162600.3999999999</v>
      </c>
      <c r="AZ2058" s="27">
        <f>AZ2059+AZ2093+AZ2119+AZ2144+AZ2150</f>
        <v>0</v>
      </c>
      <c r="BA2058" s="28">
        <f t="shared" si="6836"/>
        <v>71.934156158594547</v>
      </c>
      <c r="BB2058" s="20"/>
    </row>
    <row r="2059" spans="2:54" s="30" customFormat="1" x14ac:dyDescent="0.3">
      <c r="B2059" s="31" t="s">
        <v>586</v>
      </c>
      <c r="C2059" s="31" t="s">
        <v>92</v>
      </c>
      <c r="D2059" s="31" t="s">
        <v>42</v>
      </c>
      <c r="E2059" s="29" t="str">
        <f t="shared" si="6833"/>
        <v>0501</v>
      </c>
      <c r="F2059" s="31"/>
      <c r="G2059" s="31"/>
      <c r="H2059" s="32" t="s">
        <v>601</v>
      </c>
      <c r="I2059" s="33">
        <f t="shared" ref="I2059:N2059" si="6938">I2060</f>
        <v>1171586.2</v>
      </c>
      <c r="J2059" s="33">
        <f t="shared" si="6938"/>
        <v>1054452.3999999999</v>
      </c>
      <c r="K2059" s="33">
        <f t="shared" si="6938"/>
        <v>882356.3</v>
      </c>
      <c r="L2059" s="33">
        <f t="shared" si="6938"/>
        <v>0</v>
      </c>
      <c r="M2059" s="33">
        <f t="shared" si="6938"/>
        <v>0</v>
      </c>
      <c r="N2059" s="33">
        <f t="shared" si="6938"/>
        <v>0</v>
      </c>
      <c r="O2059" s="33">
        <f>O2060+O2089</f>
        <v>329989.56400000001</v>
      </c>
      <c r="P2059" s="33">
        <f>P2060+P2089</f>
        <v>127664.967</v>
      </c>
      <c r="Q2059" s="33">
        <f>Q2060+Q2089</f>
        <v>-14215.826999999999</v>
      </c>
      <c r="R2059" s="33">
        <f>R2060+R2089</f>
        <v>-65320.659</v>
      </c>
      <c r="S2059" s="33">
        <f>S2060</f>
        <v>331696.50432000001</v>
      </c>
      <c r="T2059" s="33">
        <f t="shared" si="6924"/>
        <v>1881400.7493199999</v>
      </c>
      <c r="U2059" s="33">
        <f t="shared" si="6837"/>
        <v>1054452.3999999999</v>
      </c>
      <c r="V2059" s="33">
        <f t="shared" si="6838"/>
        <v>882356.3</v>
      </c>
      <c r="W2059" s="33">
        <f t="shared" ref="W2059:AE2059" si="6939">W2060</f>
        <v>960.6</v>
      </c>
      <c r="X2059" s="33">
        <f t="shared" si="6939"/>
        <v>0</v>
      </c>
      <c r="Y2059" s="33">
        <f t="shared" si="6939"/>
        <v>0</v>
      </c>
      <c r="Z2059" s="33">
        <f t="shared" si="6939"/>
        <v>350562.83632</v>
      </c>
      <c r="AA2059" s="33">
        <f t="shared" si="6939"/>
        <v>0</v>
      </c>
      <c r="AB2059" s="33">
        <f t="shared" si="6939"/>
        <v>0</v>
      </c>
      <c r="AC2059" s="33">
        <f t="shared" si="6939"/>
        <v>0</v>
      </c>
      <c r="AD2059" s="33">
        <f t="shared" si="6939"/>
        <v>0</v>
      </c>
      <c r="AE2059" s="33">
        <f t="shared" si="6939"/>
        <v>0</v>
      </c>
      <c r="AF2059" s="34">
        <f t="shared" ref="AF2059:AT2059" si="6940">AF2060+AF2089</f>
        <v>2103110.3448000001</v>
      </c>
      <c r="AG2059" s="34">
        <f t="shared" si="6940"/>
        <v>0</v>
      </c>
      <c r="AH2059" s="34">
        <f t="shared" si="6940"/>
        <v>564658.85028999986</v>
      </c>
      <c r="AI2059" s="34">
        <f t="shared" si="6940"/>
        <v>0</v>
      </c>
      <c r="AJ2059" s="34">
        <f t="shared" si="6940"/>
        <v>0</v>
      </c>
      <c r="AK2059" s="34">
        <f t="shared" si="6940"/>
        <v>0</v>
      </c>
      <c r="AL2059" s="34">
        <f t="shared" si="6940"/>
        <v>1455021.2155599999</v>
      </c>
      <c r="AM2059" s="34">
        <f t="shared" si="6940"/>
        <v>126838.05494</v>
      </c>
      <c r="AN2059" s="34">
        <f t="shared" si="6940"/>
        <v>0</v>
      </c>
      <c r="AO2059" s="36">
        <f t="shared" si="6940"/>
        <v>402298.77476</v>
      </c>
      <c r="AP2059" s="36">
        <f t="shared" si="6940"/>
        <v>1564305.88958</v>
      </c>
      <c r="AQ2059" s="36">
        <f t="shared" si="6940"/>
        <v>329989.56400000001</v>
      </c>
      <c r="AR2059" s="36">
        <f t="shared" si="6940"/>
        <v>0</v>
      </c>
      <c r="AS2059" s="36">
        <f t="shared" si="6940"/>
        <v>0</v>
      </c>
      <c r="AT2059" s="36">
        <f t="shared" si="6940"/>
        <v>0</v>
      </c>
      <c r="AU2059" s="36">
        <f t="shared" si="6834"/>
        <v>1894295.45358</v>
      </c>
      <c r="AV2059" s="36">
        <f t="shared" si="6835"/>
        <v>-12894.704260000028</v>
      </c>
      <c r="AW2059" s="36">
        <f t="shared" si="6839"/>
        <v>2232924.1856399998</v>
      </c>
      <c r="AX2059" s="36">
        <f t="shared" si="6840"/>
        <v>1054452.3999999999</v>
      </c>
      <c r="AY2059" s="36">
        <f t="shared" si="6841"/>
        <v>882356.3</v>
      </c>
      <c r="AZ2059" s="36">
        <f>AZ2060</f>
        <v>0</v>
      </c>
      <c r="BA2059" s="37">
        <f t="shared" si="6836"/>
        <v>69.184254604499529</v>
      </c>
      <c r="BB2059" s="20"/>
    </row>
    <row r="2060" spans="2:54" ht="31.2" x14ac:dyDescent="0.3">
      <c r="B2060" s="38" t="s">
        <v>586</v>
      </c>
      <c r="C2060" s="38" t="s">
        <v>92</v>
      </c>
      <c r="D2060" s="38" t="s">
        <v>42</v>
      </c>
      <c r="E2060" s="39" t="str">
        <f t="shared" si="6833"/>
        <v>0501</v>
      </c>
      <c r="F2060" s="38" t="s">
        <v>513</v>
      </c>
      <c r="G2060" s="38"/>
      <c r="H2060" s="40" t="s">
        <v>514</v>
      </c>
      <c r="I2060" s="18">
        <f t="shared" ref="I2060:S2060" si="6941">I2061+I2074</f>
        <v>1171586.2</v>
      </c>
      <c r="J2060" s="18">
        <f t="shared" si="6941"/>
        <v>1054452.3999999999</v>
      </c>
      <c r="K2060" s="18">
        <f t="shared" si="6941"/>
        <v>882356.3</v>
      </c>
      <c r="L2060" s="18">
        <f t="shared" si="6941"/>
        <v>0</v>
      </c>
      <c r="M2060" s="18">
        <f t="shared" si="6941"/>
        <v>0</v>
      </c>
      <c r="N2060" s="18">
        <f t="shared" si="6941"/>
        <v>0</v>
      </c>
      <c r="O2060" s="18">
        <f t="shared" si="6941"/>
        <v>329989.56400000001</v>
      </c>
      <c r="P2060" s="18">
        <f t="shared" si="6941"/>
        <v>127664.967</v>
      </c>
      <c r="Q2060" s="18">
        <f t="shared" si="6941"/>
        <v>-14215.826999999999</v>
      </c>
      <c r="R2060" s="18">
        <f t="shared" si="6941"/>
        <v>-65320.659</v>
      </c>
      <c r="S2060" s="18">
        <f t="shared" si="6941"/>
        <v>331696.50432000001</v>
      </c>
      <c r="T2060" s="18">
        <f t="shared" si="6924"/>
        <v>1881400.7493199999</v>
      </c>
      <c r="U2060" s="18">
        <f t="shared" si="6837"/>
        <v>1054452.3999999999</v>
      </c>
      <c r="V2060" s="18">
        <f t="shared" si="6838"/>
        <v>882356.3</v>
      </c>
      <c r="W2060" s="18">
        <f t="shared" ref="W2060:AT2060" si="6942">W2061+W2074</f>
        <v>960.6</v>
      </c>
      <c r="X2060" s="18">
        <f t="shared" si="6942"/>
        <v>0</v>
      </c>
      <c r="Y2060" s="18">
        <f t="shared" si="6942"/>
        <v>0</v>
      </c>
      <c r="Z2060" s="18">
        <f t="shared" si="6942"/>
        <v>350562.83632</v>
      </c>
      <c r="AA2060" s="18">
        <f t="shared" si="6942"/>
        <v>0</v>
      </c>
      <c r="AB2060" s="18">
        <f t="shared" si="6942"/>
        <v>0</v>
      </c>
      <c r="AC2060" s="18">
        <f t="shared" si="6942"/>
        <v>0</v>
      </c>
      <c r="AD2060" s="18">
        <f t="shared" si="6942"/>
        <v>0</v>
      </c>
      <c r="AE2060" s="18">
        <f t="shared" si="6942"/>
        <v>0</v>
      </c>
      <c r="AF2060" s="41">
        <f t="shared" si="6942"/>
        <v>2102331.3448000001</v>
      </c>
      <c r="AG2060" s="41">
        <f t="shared" si="6942"/>
        <v>0</v>
      </c>
      <c r="AH2060" s="41">
        <f t="shared" si="6942"/>
        <v>564658.85028999986</v>
      </c>
      <c r="AI2060" s="41">
        <f t="shared" si="6942"/>
        <v>0</v>
      </c>
      <c r="AJ2060" s="41">
        <f t="shared" si="6942"/>
        <v>0</v>
      </c>
      <c r="AK2060" s="41">
        <f t="shared" si="6942"/>
        <v>0</v>
      </c>
      <c r="AL2060" s="41">
        <f t="shared" si="6942"/>
        <v>1455021.2155599999</v>
      </c>
      <c r="AM2060" s="41">
        <f t="shared" si="6942"/>
        <v>126838.05494</v>
      </c>
      <c r="AN2060" s="41">
        <f t="shared" si="6942"/>
        <v>0</v>
      </c>
      <c r="AO2060" s="14">
        <f t="shared" si="6942"/>
        <v>402298.77476</v>
      </c>
      <c r="AP2060" s="42">
        <f t="shared" si="6942"/>
        <v>1563526.88958</v>
      </c>
      <c r="AQ2060" s="42">
        <f t="shared" si="6942"/>
        <v>329989.56400000001</v>
      </c>
      <c r="AR2060" s="42">
        <f t="shared" si="6942"/>
        <v>0</v>
      </c>
      <c r="AS2060" s="42">
        <f t="shared" si="6942"/>
        <v>0</v>
      </c>
      <c r="AT2060" s="42">
        <f t="shared" si="6942"/>
        <v>0</v>
      </c>
      <c r="AU2060" s="42">
        <f t="shared" si="6834"/>
        <v>1893516.45358</v>
      </c>
      <c r="AV2060" s="42">
        <f t="shared" si="6835"/>
        <v>-12115.704260000028</v>
      </c>
      <c r="AW2060" s="42">
        <f t="shared" si="6839"/>
        <v>2232924.1856399998</v>
      </c>
      <c r="AX2060" s="42">
        <f t="shared" si="6840"/>
        <v>1054452.3999999999</v>
      </c>
      <c r="AY2060" s="42">
        <f t="shared" si="6841"/>
        <v>882356.3</v>
      </c>
      <c r="AZ2060" s="42">
        <f>AZ2061+AZ2074</f>
        <v>0</v>
      </c>
      <c r="BA2060" s="43">
        <f t="shared" si="6836"/>
        <v>69.209890208739651</v>
      </c>
      <c r="BB2060" s="20"/>
    </row>
    <row r="2061" spans="2:54" ht="31.2" x14ac:dyDescent="0.3">
      <c r="B2061" s="38" t="s">
        <v>586</v>
      </c>
      <c r="C2061" s="38" t="s">
        <v>92</v>
      </c>
      <c r="D2061" s="38" t="s">
        <v>42</v>
      </c>
      <c r="E2061" s="39" t="str">
        <f t="shared" si="6833"/>
        <v>0501</v>
      </c>
      <c r="F2061" s="38" t="s">
        <v>588</v>
      </c>
      <c r="G2061" s="38"/>
      <c r="H2061" s="40" t="s">
        <v>206</v>
      </c>
      <c r="I2061" s="18">
        <f t="shared" ref="I2061:S2061" si="6943">I2062</f>
        <v>750000</v>
      </c>
      <c r="J2061" s="18">
        <f t="shared" si="6943"/>
        <v>400000</v>
      </c>
      <c r="K2061" s="18">
        <f t="shared" si="6943"/>
        <v>200000</v>
      </c>
      <c r="L2061" s="18">
        <f t="shared" si="6943"/>
        <v>0</v>
      </c>
      <c r="M2061" s="18">
        <f t="shared" si="6943"/>
        <v>0</v>
      </c>
      <c r="N2061" s="18">
        <f t="shared" si="6943"/>
        <v>0</v>
      </c>
      <c r="O2061" s="18">
        <f t="shared" si="6943"/>
        <v>198540</v>
      </c>
      <c r="P2061" s="18">
        <f t="shared" si="6943"/>
        <v>0</v>
      </c>
      <c r="Q2061" s="18">
        <f t="shared" si="6943"/>
        <v>0</v>
      </c>
      <c r="R2061" s="18">
        <f t="shared" si="6943"/>
        <v>0</v>
      </c>
      <c r="S2061" s="18">
        <f t="shared" si="6943"/>
        <v>205102.25036000001</v>
      </c>
      <c r="T2061" s="18">
        <f t="shared" si="6924"/>
        <v>1153642.2503599999</v>
      </c>
      <c r="U2061" s="18">
        <f t="shared" si="6837"/>
        <v>400000</v>
      </c>
      <c r="V2061" s="18">
        <f t="shared" si="6838"/>
        <v>200000</v>
      </c>
      <c r="W2061" s="18">
        <f t="shared" ref="W2061:AT2061" si="6944">W2062</f>
        <v>0</v>
      </c>
      <c r="X2061" s="18">
        <f t="shared" si="6944"/>
        <v>0</v>
      </c>
      <c r="Y2061" s="18">
        <f t="shared" si="6944"/>
        <v>0</v>
      </c>
      <c r="Z2061" s="18">
        <f t="shared" si="6944"/>
        <v>224929.18236000001</v>
      </c>
      <c r="AA2061" s="18">
        <f t="shared" si="6944"/>
        <v>0</v>
      </c>
      <c r="AB2061" s="18">
        <f t="shared" si="6944"/>
        <v>0</v>
      </c>
      <c r="AC2061" s="18">
        <f t="shared" si="6944"/>
        <v>0</v>
      </c>
      <c r="AD2061" s="18">
        <f t="shared" si="6944"/>
        <v>0</v>
      </c>
      <c r="AE2061" s="18">
        <f t="shared" si="6944"/>
        <v>0</v>
      </c>
      <c r="AF2061" s="41">
        <f t="shared" si="6944"/>
        <v>1368301.1006499999</v>
      </c>
      <c r="AG2061" s="41">
        <f t="shared" si="6944"/>
        <v>0</v>
      </c>
      <c r="AH2061" s="41">
        <f t="shared" si="6944"/>
        <v>564658.85028999986</v>
      </c>
      <c r="AI2061" s="41">
        <f t="shared" si="6944"/>
        <v>0</v>
      </c>
      <c r="AJ2061" s="41">
        <f t="shared" si="6944"/>
        <v>0</v>
      </c>
      <c r="AK2061" s="41">
        <f t="shared" si="6944"/>
        <v>0</v>
      </c>
      <c r="AL2061" s="41">
        <f t="shared" si="6944"/>
        <v>738355.57629999996</v>
      </c>
      <c r="AM2061" s="41">
        <f t="shared" si="6944"/>
        <v>126838.05494</v>
      </c>
      <c r="AN2061" s="41">
        <f t="shared" si="6944"/>
        <v>0</v>
      </c>
      <c r="AO2061" s="42">
        <f t="shared" si="6944"/>
        <v>126997.68959000001</v>
      </c>
      <c r="AP2061" s="42">
        <f t="shared" si="6944"/>
        <v>971221.89942999999</v>
      </c>
      <c r="AQ2061" s="42">
        <f t="shared" si="6944"/>
        <v>198540</v>
      </c>
      <c r="AR2061" s="42">
        <f t="shared" si="6944"/>
        <v>0</v>
      </c>
      <c r="AS2061" s="42">
        <f t="shared" si="6944"/>
        <v>0</v>
      </c>
      <c r="AT2061" s="42">
        <f t="shared" si="6944"/>
        <v>0</v>
      </c>
      <c r="AU2061" s="42">
        <f t="shared" si="6834"/>
        <v>1169761.89943</v>
      </c>
      <c r="AV2061" s="42">
        <f t="shared" si="6835"/>
        <v>-16119.649070000043</v>
      </c>
      <c r="AW2061" s="42">
        <f t="shared" si="6839"/>
        <v>1378571.4327199999</v>
      </c>
      <c r="AX2061" s="42">
        <f t="shared" si="6840"/>
        <v>400000</v>
      </c>
      <c r="AY2061" s="42">
        <f t="shared" si="6841"/>
        <v>200000</v>
      </c>
      <c r="AZ2061" s="42">
        <f>AZ2062</f>
        <v>0</v>
      </c>
      <c r="BA2061" s="43">
        <f t="shared" si="6836"/>
        <v>53.961483766201049</v>
      </c>
      <c r="BB2061" s="20"/>
    </row>
    <row r="2062" spans="2:54" ht="31.2" x14ac:dyDescent="0.3">
      <c r="B2062" s="38" t="s">
        <v>586</v>
      </c>
      <c r="C2062" s="38" t="s">
        <v>92</v>
      </c>
      <c r="D2062" s="38" t="s">
        <v>42</v>
      </c>
      <c r="E2062" s="39" t="str">
        <f t="shared" si="6833"/>
        <v>0501</v>
      </c>
      <c r="F2062" s="38" t="s">
        <v>602</v>
      </c>
      <c r="G2062" s="38"/>
      <c r="H2062" s="40" t="s">
        <v>208</v>
      </c>
      <c r="I2062" s="18">
        <f t="shared" ref="I2062:N2062" si="6945">I2066+I2063</f>
        <v>750000</v>
      </c>
      <c r="J2062" s="18">
        <f t="shared" si="6945"/>
        <v>400000</v>
      </c>
      <c r="K2062" s="18">
        <f t="shared" si="6945"/>
        <v>200000</v>
      </c>
      <c r="L2062" s="18">
        <f t="shared" si="6945"/>
        <v>0</v>
      </c>
      <c r="M2062" s="18">
        <f t="shared" si="6945"/>
        <v>0</v>
      </c>
      <c r="N2062" s="18">
        <f t="shared" si="6945"/>
        <v>0</v>
      </c>
      <c r="O2062" s="18">
        <f>O2066+O2063+O2069+O2072</f>
        <v>198540</v>
      </c>
      <c r="P2062" s="18">
        <f>P2066+P2063+P2069+P2072</f>
        <v>0</v>
      </c>
      <c r="Q2062" s="18">
        <f>Q2066+Q2063+Q2069+Q2072</f>
        <v>0</v>
      </c>
      <c r="R2062" s="18">
        <f>R2066+R2063+R2069+R2072</f>
        <v>0</v>
      </c>
      <c r="S2062" s="18">
        <f>S2066+S2063+S2072+S2069</f>
        <v>205102.25036000001</v>
      </c>
      <c r="T2062" s="18">
        <f t="shared" si="6924"/>
        <v>1153642.2503599999</v>
      </c>
      <c r="U2062" s="18">
        <f t="shared" si="6837"/>
        <v>400000</v>
      </c>
      <c r="V2062" s="18">
        <f t="shared" si="6838"/>
        <v>200000</v>
      </c>
      <c r="W2062" s="18">
        <f t="shared" ref="W2062:AE2062" si="6946">W2066+W2063+W2072+W2069</f>
        <v>0</v>
      </c>
      <c r="X2062" s="18">
        <f t="shared" si="6946"/>
        <v>0</v>
      </c>
      <c r="Y2062" s="18">
        <f t="shared" si="6946"/>
        <v>0</v>
      </c>
      <c r="Z2062" s="18">
        <f t="shared" si="6946"/>
        <v>224929.18236000001</v>
      </c>
      <c r="AA2062" s="18">
        <f t="shared" si="6946"/>
        <v>0</v>
      </c>
      <c r="AB2062" s="18">
        <f t="shared" si="6946"/>
        <v>0</v>
      </c>
      <c r="AC2062" s="18">
        <f t="shared" si="6946"/>
        <v>0</v>
      </c>
      <c r="AD2062" s="18">
        <f t="shared" si="6946"/>
        <v>0</v>
      </c>
      <c r="AE2062" s="18">
        <f t="shared" si="6946"/>
        <v>0</v>
      </c>
      <c r="AF2062" s="41">
        <f t="shared" ref="AF2062:AT2062" si="6947">AF2066+AF2063+AF2069+AF2072</f>
        <v>1368301.1006499999</v>
      </c>
      <c r="AG2062" s="41">
        <f t="shared" si="6947"/>
        <v>0</v>
      </c>
      <c r="AH2062" s="41">
        <f t="shared" si="6947"/>
        <v>564658.85028999986</v>
      </c>
      <c r="AI2062" s="41">
        <f t="shared" si="6947"/>
        <v>0</v>
      </c>
      <c r="AJ2062" s="41">
        <f t="shared" si="6947"/>
        <v>0</v>
      </c>
      <c r="AK2062" s="41">
        <f t="shared" si="6947"/>
        <v>0</v>
      </c>
      <c r="AL2062" s="41">
        <f t="shared" si="6947"/>
        <v>738355.57629999996</v>
      </c>
      <c r="AM2062" s="41">
        <f t="shared" si="6947"/>
        <v>126838.05494</v>
      </c>
      <c r="AN2062" s="41">
        <f t="shared" si="6947"/>
        <v>0</v>
      </c>
      <c r="AO2062" s="14">
        <f t="shared" si="6947"/>
        <v>126997.68959000001</v>
      </c>
      <c r="AP2062" s="42">
        <f t="shared" si="6947"/>
        <v>971221.89942999999</v>
      </c>
      <c r="AQ2062" s="42">
        <f t="shared" si="6947"/>
        <v>198540</v>
      </c>
      <c r="AR2062" s="42">
        <f t="shared" si="6947"/>
        <v>0</v>
      </c>
      <c r="AS2062" s="42">
        <f t="shared" si="6947"/>
        <v>0</v>
      </c>
      <c r="AT2062" s="42">
        <f t="shared" si="6947"/>
        <v>0</v>
      </c>
      <c r="AU2062" s="42">
        <f t="shared" si="6834"/>
        <v>1169761.89943</v>
      </c>
      <c r="AV2062" s="42">
        <f t="shared" si="6835"/>
        <v>-16119.649070000043</v>
      </c>
      <c r="AW2062" s="42">
        <f t="shared" si="6839"/>
        <v>1378571.4327199999</v>
      </c>
      <c r="AX2062" s="42">
        <f t="shared" si="6840"/>
        <v>400000</v>
      </c>
      <c r="AY2062" s="42">
        <f t="shared" si="6841"/>
        <v>200000</v>
      </c>
      <c r="AZ2062" s="42">
        <f>AZ2066+AZ2063+AZ2072+AZ2069</f>
        <v>0</v>
      </c>
      <c r="BA2062" s="43">
        <f t="shared" si="6836"/>
        <v>53.961483766201049</v>
      </c>
      <c r="BB2062" s="20"/>
    </row>
    <row r="2063" spans="2:54" ht="46.8" x14ac:dyDescent="0.3">
      <c r="B2063" s="38" t="s">
        <v>586</v>
      </c>
      <c r="C2063" s="38" t="s">
        <v>92</v>
      </c>
      <c r="D2063" s="38" t="s">
        <v>42</v>
      </c>
      <c r="E2063" s="39" t="str">
        <f t="shared" si="6833"/>
        <v>0501</v>
      </c>
      <c r="F2063" s="38" t="s">
        <v>603</v>
      </c>
      <c r="G2063" s="38"/>
      <c r="H2063" s="40" t="s">
        <v>604</v>
      </c>
      <c r="I2063" s="18">
        <f t="shared" ref="I2063:N2063" si="6948">I2064</f>
        <v>50000</v>
      </c>
      <c r="J2063" s="18">
        <f t="shared" si="6948"/>
        <v>0</v>
      </c>
      <c r="K2063" s="18">
        <f t="shared" si="6948"/>
        <v>200000</v>
      </c>
      <c r="L2063" s="18">
        <f t="shared" si="6948"/>
        <v>0</v>
      </c>
      <c r="M2063" s="18">
        <f t="shared" si="6948"/>
        <v>0</v>
      </c>
      <c r="N2063" s="18">
        <f t="shared" si="6948"/>
        <v>0</v>
      </c>
      <c r="O2063" s="18">
        <f>O2064+O2065</f>
        <v>0</v>
      </c>
      <c r="P2063" s="18">
        <f>P2064+P2065</f>
        <v>0</v>
      </c>
      <c r="Q2063" s="18">
        <f>Q2064+Q2065</f>
        <v>0</v>
      </c>
      <c r="R2063" s="18">
        <f>R2064+R2065</f>
        <v>0</v>
      </c>
      <c r="S2063" s="18">
        <f>S2064+S2065</f>
        <v>57984.566939999997</v>
      </c>
      <c r="T2063" s="18">
        <f t="shared" si="6924"/>
        <v>107984.56693999999</v>
      </c>
      <c r="U2063" s="18">
        <f t="shared" si="6837"/>
        <v>0</v>
      </c>
      <c r="V2063" s="18">
        <f t="shared" si="6838"/>
        <v>200000</v>
      </c>
      <c r="W2063" s="18">
        <f t="shared" ref="W2063:AT2063" si="6949">W2064+W2065</f>
        <v>0</v>
      </c>
      <c r="X2063" s="18">
        <f t="shared" si="6949"/>
        <v>0</v>
      </c>
      <c r="Y2063" s="18">
        <f t="shared" si="6949"/>
        <v>0</v>
      </c>
      <c r="Z2063" s="18">
        <f t="shared" si="6949"/>
        <v>57984.566939999997</v>
      </c>
      <c r="AA2063" s="18">
        <f t="shared" si="6949"/>
        <v>0</v>
      </c>
      <c r="AB2063" s="18">
        <f t="shared" si="6949"/>
        <v>0</v>
      </c>
      <c r="AC2063" s="18">
        <f t="shared" si="6949"/>
        <v>0</v>
      </c>
      <c r="AD2063" s="18">
        <f t="shared" si="6949"/>
        <v>0</v>
      </c>
      <c r="AE2063" s="18">
        <f t="shared" si="6949"/>
        <v>0</v>
      </c>
      <c r="AF2063" s="41">
        <f t="shared" si="6949"/>
        <v>107984.56694</v>
      </c>
      <c r="AG2063" s="41">
        <f t="shared" si="6949"/>
        <v>0</v>
      </c>
      <c r="AH2063" s="41">
        <f t="shared" si="6949"/>
        <v>0</v>
      </c>
      <c r="AI2063" s="41">
        <f t="shared" si="6949"/>
        <v>0</v>
      </c>
      <c r="AJ2063" s="41">
        <f t="shared" si="6949"/>
        <v>0</v>
      </c>
      <c r="AK2063" s="41">
        <f t="shared" si="6949"/>
        <v>0</v>
      </c>
      <c r="AL2063" s="41">
        <f t="shared" si="6949"/>
        <v>85843.754260000002</v>
      </c>
      <c r="AM2063" s="41">
        <f t="shared" si="6949"/>
        <v>0</v>
      </c>
      <c r="AN2063" s="41">
        <f t="shared" si="6949"/>
        <v>0</v>
      </c>
      <c r="AO2063" s="42">
        <f t="shared" si="6949"/>
        <v>32392.680499999999</v>
      </c>
      <c r="AP2063" s="42">
        <f t="shared" si="6949"/>
        <v>107984.56694</v>
      </c>
      <c r="AQ2063" s="42">
        <f t="shared" si="6949"/>
        <v>0</v>
      </c>
      <c r="AR2063" s="42">
        <f t="shared" si="6949"/>
        <v>0</v>
      </c>
      <c r="AS2063" s="42">
        <f t="shared" si="6949"/>
        <v>0</v>
      </c>
      <c r="AT2063" s="42">
        <f t="shared" si="6949"/>
        <v>0</v>
      </c>
      <c r="AU2063" s="42">
        <f t="shared" si="6834"/>
        <v>107984.56694</v>
      </c>
      <c r="AV2063" s="42">
        <f t="shared" si="6835"/>
        <v>0</v>
      </c>
      <c r="AW2063" s="42">
        <f t="shared" si="6839"/>
        <v>165969.13387999998</v>
      </c>
      <c r="AX2063" s="42">
        <f t="shared" si="6840"/>
        <v>0</v>
      </c>
      <c r="AY2063" s="42">
        <f t="shared" si="6841"/>
        <v>200000</v>
      </c>
      <c r="AZ2063" s="42">
        <f>AZ2064+AZ2065</f>
        <v>0</v>
      </c>
      <c r="BA2063" s="43">
        <f t="shared" si="6836"/>
        <v>79.496317568877956</v>
      </c>
      <c r="BB2063" s="20"/>
    </row>
    <row r="2064" spans="2:54" ht="31.2" x14ac:dyDescent="0.3">
      <c r="B2064" s="38" t="s">
        <v>586</v>
      </c>
      <c r="C2064" s="38" t="s">
        <v>92</v>
      </c>
      <c r="D2064" s="38" t="s">
        <v>42</v>
      </c>
      <c r="E2064" s="39" t="str">
        <f t="shared" si="6833"/>
        <v>0501</v>
      </c>
      <c r="F2064" s="38" t="s">
        <v>603</v>
      </c>
      <c r="G2064" s="38" t="s">
        <v>150</v>
      </c>
      <c r="H2064" s="40" t="s">
        <v>151</v>
      </c>
      <c r="I2064" s="18">
        <v>50000</v>
      </c>
      <c r="J2064" s="18">
        <v>0</v>
      </c>
      <c r="K2064" s="18">
        <v>200000</v>
      </c>
      <c r="L2064" s="18"/>
      <c r="M2064" s="18"/>
      <c r="N2064" s="18"/>
      <c r="O2064" s="18">
        <v>0</v>
      </c>
      <c r="P2064" s="18">
        <v>0</v>
      </c>
      <c r="Q2064" s="18">
        <v>0</v>
      </c>
      <c r="R2064" s="18">
        <v>0</v>
      </c>
      <c r="S2064" s="18">
        <v>44829.436099999999</v>
      </c>
      <c r="T2064" s="18">
        <f t="shared" si="6924"/>
        <v>94829.436099999992</v>
      </c>
      <c r="U2064" s="18">
        <f t="shared" si="6837"/>
        <v>0</v>
      </c>
      <c r="V2064" s="18">
        <f t="shared" si="6838"/>
        <v>200000</v>
      </c>
      <c r="W2064" s="18"/>
      <c r="X2064" s="18"/>
      <c r="Y2064" s="18"/>
      <c r="Z2064" s="18">
        <v>44829.436099999999</v>
      </c>
      <c r="AA2064" s="18"/>
      <c r="AB2064" s="18"/>
      <c r="AC2064" s="18"/>
      <c r="AD2064" s="18"/>
      <c r="AE2064" s="18"/>
      <c r="AF2064" s="41">
        <v>105722.72504</v>
      </c>
      <c r="AG2064" s="41"/>
      <c r="AH2064" s="41">
        <v>0</v>
      </c>
      <c r="AI2064" s="41">
        <v>0</v>
      </c>
      <c r="AJ2064" s="41">
        <v>0</v>
      </c>
      <c r="AK2064" s="41">
        <v>0</v>
      </c>
      <c r="AL2064" s="41">
        <v>83581.912360000002</v>
      </c>
      <c r="AM2064" s="41">
        <v>0</v>
      </c>
      <c r="AN2064" s="41">
        <v>0</v>
      </c>
      <c r="AO2064" s="14">
        <v>30666.680499999999</v>
      </c>
      <c r="AP2064" s="42">
        <v>105722.72504</v>
      </c>
      <c r="AQ2064" s="42">
        <v>0</v>
      </c>
      <c r="AR2064" s="42">
        <v>0</v>
      </c>
      <c r="AS2064" s="42">
        <v>0</v>
      </c>
      <c r="AT2064" s="42">
        <v>0</v>
      </c>
      <c r="AU2064" s="42">
        <f t="shared" si="6834"/>
        <v>105722.72504</v>
      </c>
      <c r="AV2064" s="42">
        <f t="shared" si="6835"/>
        <v>-10893.288940000013</v>
      </c>
      <c r="AW2064" s="42">
        <f t="shared" si="6839"/>
        <v>139658.87219999998</v>
      </c>
      <c r="AX2064" s="42">
        <f t="shared" si="6840"/>
        <v>0</v>
      </c>
      <c r="AY2064" s="42">
        <f t="shared" si="6841"/>
        <v>200000</v>
      </c>
      <c r="AZ2064" s="42"/>
      <c r="BA2064" s="43">
        <f t="shared" si="6836"/>
        <v>79.057659862983044</v>
      </c>
      <c r="BB2064" s="44"/>
    </row>
    <row r="2065" spans="2:54" x14ac:dyDescent="0.3">
      <c r="B2065" s="38" t="s">
        <v>586</v>
      </c>
      <c r="C2065" s="38" t="s">
        <v>92</v>
      </c>
      <c r="D2065" s="38" t="s">
        <v>42</v>
      </c>
      <c r="E2065" s="39" t="str">
        <f t="shared" si="6833"/>
        <v>0501</v>
      </c>
      <c r="F2065" s="38" t="s">
        <v>603</v>
      </c>
      <c r="G2065" s="38" t="s">
        <v>56</v>
      </c>
      <c r="H2065" s="40" t="s">
        <v>57</v>
      </c>
      <c r="I2065" s="18"/>
      <c r="J2065" s="18"/>
      <c r="K2065" s="18"/>
      <c r="L2065" s="18"/>
      <c r="M2065" s="18"/>
      <c r="N2065" s="18"/>
      <c r="O2065" s="18">
        <v>0</v>
      </c>
      <c r="P2065" s="18">
        <v>0</v>
      </c>
      <c r="Q2065" s="18">
        <v>0</v>
      </c>
      <c r="R2065" s="18">
        <v>0</v>
      </c>
      <c r="S2065" s="18">
        <v>13155.13084</v>
      </c>
      <c r="T2065" s="18">
        <f t="shared" si="6924"/>
        <v>13155.13084</v>
      </c>
      <c r="U2065" s="18"/>
      <c r="V2065" s="18"/>
      <c r="W2065" s="18"/>
      <c r="X2065" s="18"/>
      <c r="Y2065" s="18"/>
      <c r="Z2065" s="18">
        <v>13155.13084</v>
      </c>
      <c r="AA2065" s="18"/>
      <c r="AB2065" s="18"/>
      <c r="AC2065" s="18"/>
      <c r="AD2065" s="18"/>
      <c r="AE2065" s="18"/>
      <c r="AF2065" s="41">
        <v>2261.8418999999999</v>
      </c>
      <c r="AG2065" s="41"/>
      <c r="AH2065" s="41">
        <v>0</v>
      </c>
      <c r="AI2065" s="41">
        <v>0</v>
      </c>
      <c r="AJ2065" s="41">
        <v>0</v>
      </c>
      <c r="AK2065" s="41">
        <v>0</v>
      </c>
      <c r="AL2065" s="41">
        <v>2261.8418999999999</v>
      </c>
      <c r="AM2065" s="41">
        <v>0</v>
      </c>
      <c r="AN2065" s="41">
        <v>0</v>
      </c>
      <c r="AO2065" s="42">
        <v>1726</v>
      </c>
      <c r="AP2065" s="42">
        <v>2261.8418999999999</v>
      </c>
      <c r="AQ2065" s="42">
        <v>0</v>
      </c>
      <c r="AR2065" s="42">
        <v>0</v>
      </c>
      <c r="AS2065" s="42">
        <v>0</v>
      </c>
      <c r="AT2065" s="42">
        <v>0</v>
      </c>
      <c r="AU2065" s="42">
        <f t="shared" si="6834"/>
        <v>2261.8418999999999</v>
      </c>
      <c r="AV2065" s="42">
        <f t="shared" si="6835"/>
        <v>10893.28894</v>
      </c>
      <c r="AW2065" s="42">
        <f t="shared" si="6839"/>
        <v>26310.26168</v>
      </c>
      <c r="AX2065" s="42">
        <f t="shared" si="6840"/>
        <v>0</v>
      </c>
      <c r="AY2065" s="42">
        <f t="shared" si="6841"/>
        <v>0</v>
      </c>
      <c r="AZ2065" s="42"/>
      <c r="BA2065" s="43">
        <f t="shared" si="6836"/>
        <v>100</v>
      </c>
      <c r="BB2065" s="44"/>
    </row>
    <row r="2066" spans="2:54" ht="31.2" x14ac:dyDescent="0.3">
      <c r="B2066" s="38" t="s">
        <v>586</v>
      </c>
      <c r="C2066" s="38" t="s">
        <v>92</v>
      </c>
      <c r="D2066" s="38" t="s">
        <v>42</v>
      </c>
      <c r="E2066" s="39" t="str">
        <f t="shared" si="6833"/>
        <v>0501</v>
      </c>
      <c r="F2066" s="38" t="s">
        <v>605</v>
      </c>
      <c r="G2066" s="38"/>
      <c r="H2066" s="40" t="s">
        <v>606</v>
      </c>
      <c r="I2066" s="18">
        <f t="shared" ref="I2066:N2066" si="6950">I2067</f>
        <v>700000</v>
      </c>
      <c r="J2066" s="18">
        <f t="shared" si="6950"/>
        <v>400000</v>
      </c>
      <c r="K2066" s="18">
        <f t="shared" si="6950"/>
        <v>0</v>
      </c>
      <c r="L2066" s="18">
        <f t="shared" si="6950"/>
        <v>0</v>
      </c>
      <c r="M2066" s="18">
        <f t="shared" si="6950"/>
        <v>0</v>
      </c>
      <c r="N2066" s="18">
        <f t="shared" si="6950"/>
        <v>0</v>
      </c>
      <c r="O2066" s="18">
        <f>O2067+O2068</f>
        <v>198540</v>
      </c>
      <c r="P2066" s="18">
        <f>P2067</f>
        <v>0</v>
      </c>
      <c r="Q2066" s="18">
        <f>Q2067</f>
        <v>0</v>
      </c>
      <c r="R2066" s="18">
        <f>R2067</f>
        <v>0</v>
      </c>
      <c r="S2066" s="18">
        <f>S2067</f>
        <v>0</v>
      </c>
      <c r="T2066" s="18">
        <f t="shared" si="6924"/>
        <v>898540</v>
      </c>
      <c r="U2066" s="18">
        <f t="shared" si="6837"/>
        <v>400000</v>
      </c>
      <c r="V2066" s="18">
        <f t="shared" si="6838"/>
        <v>0</v>
      </c>
      <c r="W2066" s="18">
        <f t="shared" ref="W2066:AE2066" si="6951">W2067</f>
        <v>0</v>
      </c>
      <c r="X2066" s="18">
        <f t="shared" si="6951"/>
        <v>0</v>
      </c>
      <c r="Y2066" s="18">
        <f t="shared" si="6951"/>
        <v>0</v>
      </c>
      <c r="Z2066" s="18">
        <f t="shared" si="6951"/>
        <v>0</v>
      </c>
      <c r="AA2066" s="18">
        <f t="shared" si="6951"/>
        <v>0</v>
      </c>
      <c r="AB2066" s="18">
        <f t="shared" si="6951"/>
        <v>0</v>
      </c>
      <c r="AC2066" s="18">
        <f t="shared" si="6951"/>
        <v>0</v>
      </c>
      <c r="AD2066" s="18">
        <f t="shared" si="6951"/>
        <v>0</v>
      </c>
      <c r="AE2066" s="18">
        <f t="shared" si="6951"/>
        <v>0</v>
      </c>
      <c r="AF2066" s="41">
        <f t="shared" ref="AF2066:AT2066" si="6952">AF2067+AF2068</f>
        <v>1102917.0052799999</v>
      </c>
      <c r="AG2066" s="41">
        <f t="shared" si="6952"/>
        <v>0</v>
      </c>
      <c r="AH2066" s="41">
        <f t="shared" si="6952"/>
        <v>554018.83801999991</v>
      </c>
      <c r="AI2066" s="41">
        <f t="shared" si="6952"/>
        <v>0</v>
      </c>
      <c r="AJ2066" s="41">
        <f t="shared" si="6952"/>
        <v>0</v>
      </c>
      <c r="AK2066" s="41">
        <f t="shared" si="6952"/>
        <v>0</v>
      </c>
      <c r="AL2066" s="41">
        <f t="shared" si="6952"/>
        <v>534631.59831000003</v>
      </c>
      <c r="AM2066" s="41">
        <f t="shared" si="6952"/>
        <v>118983.58547000001</v>
      </c>
      <c r="AN2066" s="41">
        <f t="shared" si="6952"/>
        <v>0</v>
      </c>
      <c r="AO2066" s="14">
        <f t="shared" si="6952"/>
        <v>68821.957590000005</v>
      </c>
      <c r="AP2066" s="42">
        <f t="shared" si="6952"/>
        <v>705479.63679999998</v>
      </c>
      <c r="AQ2066" s="42">
        <f t="shared" si="6952"/>
        <v>198540</v>
      </c>
      <c r="AR2066" s="42">
        <f t="shared" si="6952"/>
        <v>0</v>
      </c>
      <c r="AS2066" s="42">
        <f t="shared" si="6952"/>
        <v>0</v>
      </c>
      <c r="AT2066" s="42">
        <f t="shared" si="6952"/>
        <v>0</v>
      </c>
      <c r="AU2066" s="42">
        <f t="shared" si="6834"/>
        <v>904019.63679999998</v>
      </c>
      <c r="AV2066" s="42">
        <f t="shared" si="6835"/>
        <v>-5479.6367999999784</v>
      </c>
      <c r="AW2066" s="42">
        <f t="shared" si="6839"/>
        <v>898540</v>
      </c>
      <c r="AX2066" s="42">
        <f t="shared" si="6840"/>
        <v>400000</v>
      </c>
      <c r="AY2066" s="42">
        <f t="shared" si="6841"/>
        <v>0</v>
      </c>
      <c r="AZ2066" s="42">
        <f>AZ2067</f>
        <v>0</v>
      </c>
      <c r="BA2066" s="43">
        <f t="shared" si="6836"/>
        <v>48.474327238636775</v>
      </c>
      <c r="BB2066" s="20"/>
    </row>
    <row r="2067" spans="2:54" ht="31.2" x14ac:dyDescent="0.3">
      <c r="B2067" s="38" t="s">
        <v>586</v>
      </c>
      <c r="C2067" s="38" t="s">
        <v>92</v>
      </c>
      <c r="D2067" s="38" t="s">
        <v>42</v>
      </c>
      <c r="E2067" s="39" t="str">
        <f t="shared" si="6833"/>
        <v>0501</v>
      </c>
      <c r="F2067" s="38" t="s">
        <v>605</v>
      </c>
      <c r="G2067" s="38" t="s">
        <v>150</v>
      </c>
      <c r="H2067" s="40" t="s">
        <v>151</v>
      </c>
      <c r="I2067" s="18">
        <v>700000</v>
      </c>
      <c r="J2067" s="18">
        <v>400000</v>
      </c>
      <c r="K2067" s="18">
        <v>0</v>
      </c>
      <c r="L2067" s="18"/>
      <c r="M2067" s="18"/>
      <c r="N2067" s="18"/>
      <c r="O2067" s="18">
        <v>198540</v>
      </c>
      <c r="P2067" s="18">
        <v>0</v>
      </c>
      <c r="Q2067" s="18">
        <v>0</v>
      </c>
      <c r="R2067" s="18">
        <v>0</v>
      </c>
      <c r="S2067" s="18"/>
      <c r="T2067" s="18">
        <f t="shared" si="6924"/>
        <v>898540</v>
      </c>
      <c r="U2067" s="18">
        <f t="shared" si="6837"/>
        <v>400000</v>
      </c>
      <c r="V2067" s="18">
        <f t="shared" si="6838"/>
        <v>0</v>
      </c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41">
        <v>1065715.5721499999</v>
      </c>
      <c r="AG2067" s="41"/>
      <c r="AH2067" s="41">
        <v>535597.24341999996</v>
      </c>
      <c r="AI2067" s="41"/>
      <c r="AJ2067" s="41">
        <v>0</v>
      </c>
      <c r="AK2067" s="41">
        <v>0</v>
      </c>
      <c r="AL2067" s="41">
        <v>511281.79720999999</v>
      </c>
      <c r="AM2067" s="41">
        <v>109935.19992</v>
      </c>
      <c r="AN2067" s="41">
        <v>0</v>
      </c>
      <c r="AO2067" s="42">
        <v>68821.957590000005</v>
      </c>
      <c r="AP2067" s="42">
        <v>669043.97569999995</v>
      </c>
      <c r="AQ2067" s="42">
        <v>198540</v>
      </c>
      <c r="AR2067" s="42">
        <v>0</v>
      </c>
      <c r="AS2067" s="42">
        <v>0</v>
      </c>
      <c r="AT2067" s="42">
        <v>0</v>
      </c>
      <c r="AU2067" s="42">
        <f t="shared" si="6834"/>
        <v>867583.97569999995</v>
      </c>
      <c r="AV2067" s="42">
        <f t="shared" si="6835"/>
        <v>30956.024300000048</v>
      </c>
      <c r="AW2067" s="42">
        <f t="shared" si="6839"/>
        <v>898540</v>
      </c>
      <c r="AX2067" s="42">
        <f t="shared" si="6840"/>
        <v>400000</v>
      </c>
      <c r="AY2067" s="42">
        <f t="shared" si="6841"/>
        <v>0</v>
      </c>
      <c r="AZ2067" s="42"/>
      <c r="BA2067" s="43">
        <f t="shared" si="6836"/>
        <v>47.975445847950589</v>
      </c>
      <c r="BB2067" s="44"/>
    </row>
    <row r="2068" spans="2:54" x14ac:dyDescent="0.3">
      <c r="B2068" s="38" t="s">
        <v>586</v>
      </c>
      <c r="C2068" s="38" t="s">
        <v>92</v>
      </c>
      <c r="D2068" s="38" t="s">
        <v>42</v>
      </c>
      <c r="E2068" s="39" t="str">
        <f t="shared" si="6833"/>
        <v>0501</v>
      </c>
      <c r="F2068" s="38" t="s">
        <v>605</v>
      </c>
      <c r="G2068" s="38" t="s">
        <v>56</v>
      </c>
      <c r="H2068" s="40" t="s">
        <v>57</v>
      </c>
      <c r="I2068" s="18"/>
      <c r="J2068" s="18"/>
      <c r="K2068" s="18"/>
      <c r="L2068" s="18"/>
      <c r="M2068" s="18"/>
      <c r="N2068" s="18"/>
      <c r="O2068" s="18">
        <v>0</v>
      </c>
      <c r="P2068" s="18"/>
      <c r="Q2068" s="18"/>
      <c r="R2068" s="18"/>
      <c r="S2068" s="18"/>
      <c r="T2068" s="18">
        <f t="shared" si="6924"/>
        <v>0</v>
      </c>
      <c r="U2068" s="18">
        <v>0</v>
      </c>
      <c r="V2068" s="18">
        <v>0</v>
      </c>
      <c r="W2068" s="18">
        <v>0</v>
      </c>
      <c r="X2068" s="18">
        <v>0</v>
      </c>
      <c r="Y2068" s="18">
        <v>0</v>
      </c>
      <c r="Z2068" s="18">
        <v>0</v>
      </c>
      <c r="AA2068" s="18">
        <v>0</v>
      </c>
      <c r="AB2068" s="18">
        <v>0</v>
      </c>
      <c r="AC2068" s="18">
        <v>0</v>
      </c>
      <c r="AD2068" s="18">
        <v>0</v>
      </c>
      <c r="AE2068" s="18">
        <v>0</v>
      </c>
      <c r="AF2068" s="41">
        <v>37201.433129999998</v>
      </c>
      <c r="AG2068" s="41"/>
      <c r="AH2068" s="41">
        <v>18421.5946</v>
      </c>
      <c r="AI2068" s="41">
        <v>0</v>
      </c>
      <c r="AJ2068" s="41">
        <v>0</v>
      </c>
      <c r="AK2068" s="41">
        <v>0</v>
      </c>
      <c r="AL2068" s="41">
        <v>23349.801100000001</v>
      </c>
      <c r="AM2068" s="41">
        <v>9048.3855500000009</v>
      </c>
      <c r="AN2068" s="41">
        <v>0</v>
      </c>
      <c r="AO2068" s="14">
        <v>0</v>
      </c>
      <c r="AP2068" s="42">
        <v>36435.661099999998</v>
      </c>
      <c r="AQ2068" s="42">
        <v>0</v>
      </c>
      <c r="AR2068" s="42">
        <v>0</v>
      </c>
      <c r="AS2068" s="42">
        <v>0</v>
      </c>
      <c r="AT2068" s="42">
        <v>0</v>
      </c>
      <c r="AU2068" s="42">
        <f t="shared" si="6834"/>
        <v>36435.661099999998</v>
      </c>
      <c r="AV2068" s="42">
        <f t="shared" si="6835"/>
        <v>-36435.661099999998</v>
      </c>
      <c r="AW2068" s="42"/>
      <c r="AX2068" s="42"/>
      <c r="AY2068" s="42"/>
      <c r="AZ2068" s="42"/>
      <c r="BA2068" s="43">
        <f t="shared" si="6836"/>
        <v>62.765864471952945</v>
      </c>
      <c r="BB2068" s="44"/>
    </row>
    <row r="2069" spans="2:54" x14ac:dyDescent="0.3">
      <c r="B2069" s="38" t="s">
        <v>586</v>
      </c>
      <c r="C2069" s="38" t="s">
        <v>92</v>
      </c>
      <c r="D2069" s="38" t="s">
        <v>42</v>
      </c>
      <c r="E2069" s="39" t="str">
        <f t="shared" si="6833"/>
        <v>0501</v>
      </c>
      <c r="F2069" s="38" t="s">
        <v>607</v>
      </c>
      <c r="G2069" s="38"/>
      <c r="H2069" s="40" t="s">
        <v>212</v>
      </c>
      <c r="I2069" s="18"/>
      <c r="J2069" s="18"/>
      <c r="K2069" s="18"/>
      <c r="L2069" s="18"/>
      <c r="M2069" s="18"/>
      <c r="N2069" s="18"/>
      <c r="O2069" s="18">
        <f>O2070+O2071</f>
        <v>0</v>
      </c>
      <c r="P2069" s="18">
        <f>P2070+P2071</f>
        <v>0</v>
      </c>
      <c r="Q2069" s="18">
        <f>Q2070+Q2071</f>
        <v>0</v>
      </c>
      <c r="R2069" s="18">
        <f>R2070+R2071</f>
        <v>0</v>
      </c>
      <c r="S2069" s="18">
        <f>S2070+S2071</f>
        <v>147117.68342000002</v>
      </c>
      <c r="T2069" s="18">
        <f t="shared" si="6924"/>
        <v>147117.68342000002</v>
      </c>
      <c r="U2069" s="18">
        <f t="shared" ref="U2069:AT2069" si="6953">U2070+U2071</f>
        <v>0</v>
      </c>
      <c r="V2069" s="18">
        <f t="shared" si="6953"/>
        <v>0</v>
      </c>
      <c r="W2069" s="18">
        <f t="shared" si="6953"/>
        <v>0</v>
      </c>
      <c r="X2069" s="18">
        <f t="shared" si="6953"/>
        <v>0</v>
      </c>
      <c r="Y2069" s="18">
        <f t="shared" si="6953"/>
        <v>0</v>
      </c>
      <c r="Z2069" s="18">
        <f t="shared" si="6953"/>
        <v>147117.68342000002</v>
      </c>
      <c r="AA2069" s="18">
        <f t="shared" si="6953"/>
        <v>0</v>
      </c>
      <c r="AB2069" s="18">
        <f t="shared" si="6953"/>
        <v>0</v>
      </c>
      <c r="AC2069" s="18">
        <f t="shared" si="6953"/>
        <v>0</v>
      </c>
      <c r="AD2069" s="18">
        <f t="shared" si="6953"/>
        <v>0</v>
      </c>
      <c r="AE2069" s="18">
        <f t="shared" si="6953"/>
        <v>0</v>
      </c>
      <c r="AF2069" s="41">
        <f t="shared" si="6953"/>
        <v>157399.52843000001</v>
      </c>
      <c r="AG2069" s="41">
        <f t="shared" si="6953"/>
        <v>0</v>
      </c>
      <c r="AH2069" s="41">
        <f t="shared" si="6953"/>
        <v>10640.012269999999</v>
      </c>
      <c r="AI2069" s="41">
        <f t="shared" si="6953"/>
        <v>0</v>
      </c>
      <c r="AJ2069" s="41">
        <f t="shared" si="6953"/>
        <v>0</v>
      </c>
      <c r="AK2069" s="41">
        <f t="shared" si="6953"/>
        <v>0</v>
      </c>
      <c r="AL2069" s="41">
        <f t="shared" si="6953"/>
        <v>117880.22373</v>
      </c>
      <c r="AM2069" s="41">
        <f t="shared" si="6953"/>
        <v>7854.46947</v>
      </c>
      <c r="AN2069" s="41">
        <f t="shared" si="6953"/>
        <v>0</v>
      </c>
      <c r="AO2069" s="42">
        <f t="shared" si="6953"/>
        <v>25783.051500000001</v>
      </c>
      <c r="AP2069" s="42">
        <f t="shared" si="6953"/>
        <v>157757.69568999999</v>
      </c>
      <c r="AQ2069" s="42">
        <f t="shared" si="6953"/>
        <v>0</v>
      </c>
      <c r="AR2069" s="42">
        <f t="shared" si="6953"/>
        <v>0</v>
      </c>
      <c r="AS2069" s="42">
        <f t="shared" si="6953"/>
        <v>0</v>
      </c>
      <c r="AT2069" s="42">
        <f t="shared" si="6953"/>
        <v>0</v>
      </c>
      <c r="AU2069" s="42">
        <f t="shared" si="6834"/>
        <v>157757.69568999999</v>
      </c>
      <c r="AV2069" s="42">
        <f t="shared" si="6835"/>
        <v>-10640.012269999977</v>
      </c>
      <c r="AW2069" s="42">
        <f t="shared" si="6839"/>
        <v>294235.36684000003</v>
      </c>
      <c r="AX2069" s="42">
        <f t="shared" si="6840"/>
        <v>0</v>
      </c>
      <c r="AY2069" s="42">
        <f t="shared" si="6841"/>
        <v>0</v>
      </c>
      <c r="AZ2069" s="42">
        <f>AZ2070+AZ2071</f>
        <v>0</v>
      </c>
      <c r="BA2069" s="43">
        <f t="shared" si="6836"/>
        <v>74.892361435774347</v>
      </c>
      <c r="BB2069" s="20"/>
    </row>
    <row r="2070" spans="2:54" ht="31.2" x14ac:dyDescent="0.3">
      <c r="B2070" s="38" t="s">
        <v>586</v>
      </c>
      <c r="C2070" s="38" t="s">
        <v>92</v>
      </c>
      <c r="D2070" s="38" t="s">
        <v>42</v>
      </c>
      <c r="E2070" s="39" t="str">
        <f t="shared" si="6833"/>
        <v>0501</v>
      </c>
      <c r="F2070" s="38" t="s">
        <v>607</v>
      </c>
      <c r="G2070" s="38" t="s">
        <v>150</v>
      </c>
      <c r="H2070" s="40" t="s">
        <v>151</v>
      </c>
      <c r="I2070" s="18"/>
      <c r="J2070" s="18"/>
      <c r="K2070" s="18"/>
      <c r="L2070" s="18"/>
      <c r="M2070" s="18"/>
      <c r="N2070" s="18"/>
      <c r="O2070" s="18">
        <v>0</v>
      </c>
      <c r="P2070" s="18">
        <v>0</v>
      </c>
      <c r="Q2070" s="18">
        <v>0</v>
      </c>
      <c r="R2070" s="18">
        <v>0</v>
      </c>
      <c r="S2070" s="18">
        <f>73985.75593+69470.46949</f>
        <v>143456.22542</v>
      </c>
      <c r="T2070" s="18">
        <f t="shared" si="6924"/>
        <v>143456.22542</v>
      </c>
      <c r="U2070" s="18"/>
      <c r="V2070" s="18"/>
      <c r="W2070" s="18"/>
      <c r="X2070" s="18"/>
      <c r="Y2070" s="18"/>
      <c r="Z2070" s="18">
        <f>73985.75593+69470.46949</f>
        <v>143456.22542</v>
      </c>
      <c r="AA2070" s="18"/>
      <c r="AB2070" s="18"/>
      <c r="AC2070" s="18"/>
      <c r="AD2070" s="18"/>
      <c r="AE2070" s="18"/>
      <c r="AF2070" s="41">
        <v>157399.52843000001</v>
      </c>
      <c r="AG2070" s="41"/>
      <c r="AH2070" s="41">
        <v>10640.012269999999</v>
      </c>
      <c r="AI2070" s="41"/>
      <c r="AJ2070" s="41">
        <v>0</v>
      </c>
      <c r="AK2070" s="41">
        <v>0</v>
      </c>
      <c r="AL2070" s="41">
        <v>117880.22373</v>
      </c>
      <c r="AM2070" s="41">
        <v>7854.46947</v>
      </c>
      <c r="AN2070" s="41">
        <v>0</v>
      </c>
      <c r="AO2070" s="14">
        <v>25783.051500000001</v>
      </c>
      <c r="AP2070" s="42">
        <v>157757.69568999999</v>
      </c>
      <c r="AQ2070" s="42">
        <v>0</v>
      </c>
      <c r="AR2070" s="42">
        <v>0</v>
      </c>
      <c r="AS2070" s="42">
        <v>0</v>
      </c>
      <c r="AT2070" s="42">
        <v>0</v>
      </c>
      <c r="AU2070" s="42">
        <f t="shared" si="6834"/>
        <v>157757.69568999999</v>
      </c>
      <c r="AV2070" s="42">
        <f t="shared" si="6835"/>
        <v>-14301.470269999991</v>
      </c>
      <c r="AW2070" s="42">
        <f t="shared" si="6839"/>
        <v>286912.45084</v>
      </c>
      <c r="AX2070" s="42">
        <f t="shared" si="6840"/>
        <v>0</v>
      </c>
      <c r="AY2070" s="42">
        <f t="shared" si="6841"/>
        <v>0</v>
      </c>
      <c r="AZ2070" s="42"/>
      <c r="BA2070" s="43">
        <f t="shared" si="6836"/>
        <v>74.892361435774347</v>
      </c>
      <c r="BB2070" s="44"/>
    </row>
    <row r="2071" spans="2:54" x14ac:dyDescent="0.3">
      <c r="B2071" s="38" t="s">
        <v>586</v>
      </c>
      <c r="C2071" s="38" t="s">
        <v>92</v>
      </c>
      <c r="D2071" s="38" t="s">
        <v>42</v>
      </c>
      <c r="E2071" s="39" t="str">
        <f t="shared" si="6833"/>
        <v>0501</v>
      </c>
      <c r="F2071" s="38" t="s">
        <v>607</v>
      </c>
      <c r="G2071" s="38" t="s">
        <v>56</v>
      </c>
      <c r="H2071" s="40" t="s">
        <v>57</v>
      </c>
      <c r="I2071" s="18"/>
      <c r="J2071" s="18"/>
      <c r="K2071" s="18"/>
      <c r="L2071" s="18"/>
      <c r="M2071" s="18"/>
      <c r="N2071" s="18"/>
      <c r="O2071" s="18">
        <v>0</v>
      </c>
      <c r="P2071" s="18">
        <v>0</v>
      </c>
      <c r="Q2071" s="18">
        <v>0</v>
      </c>
      <c r="R2071" s="18">
        <v>0</v>
      </c>
      <c r="S2071" s="18">
        <v>3661.4580000000001</v>
      </c>
      <c r="T2071" s="18">
        <f t="shared" si="6924"/>
        <v>3661.4580000000001</v>
      </c>
      <c r="U2071" s="18"/>
      <c r="V2071" s="18"/>
      <c r="W2071" s="18"/>
      <c r="X2071" s="18"/>
      <c r="Y2071" s="18"/>
      <c r="Z2071" s="18">
        <v>3661.4580000000001</v>
      </c>
      <c r="AA2071" s="18"/>
      <c r="AB2071" s="18"/>
      <c r="AC2071" s="18"/>
      <c r="AD2071" s="18"/>
      <c r="AE2071" s="18"/>
      <c r="AF2071" s="41">
        <v>0</v>
      </c>
      <c r="AG2071" s="41"/>
      <c r="AH2071" s="41">
        <v>0</v>
      </c>
      <c r="AI2071" s="41">
        <v>0</v>
      </c>
      <c r="AJ2071" s="41">
        <v>0</v>
      </c>
      <c r="AK2071" s="41">
        <v>0</v>
      </c>
      <c r="AL2071" s="41">
        <v>0</v>
      </c>
      <c r="AM2071" s="41">
        <v>0</v>
      </c>
      <c r="AN2071" s="41">
        <v>0</v>
      </c>
      <c r="AO2071" s="42">
        <v>0</v>
      </c>
      <c r="AP2071" s="42">
        <v>0</v>
      </c>
      <c r="AQ2071" s="42">
        <v>0</v>
      </c>
      <c r="AR2071" s="42">
        <v>0</v>
      </c>
      <c r="AS2071" s="42">
        <v>0</v>
      </c>
      <c r="AT2071" s="42">
        <v>0</v>
      </c>
      <c r="AU2071" s="42">
        <f t="shared" si="6834"/>
        <v>0</v>
      </c>
      <c r="AV2071" s="42">
        <f t="shared" si="6835"/>
        <v>3661.4580000000001</v>
      </c>
      <c r="AW2071" s="42">
        <f t="shared" si="6839"/>
        <v>7322.9160000000002</v>
      </c>
      <c r="AX2071" s="42">
        <f t="shared" si="6840"/>
        <v>0</v>
      </c>
      <c r="AY2071" s="42">
        <f t="shared" si="6841"/>
        <v>0</v>
      </c>
      <c r="AZ2071" s="42"/>
      <c r="BA2071" s="43"/>
      <c r="BB2071" s="44">
        <v>0</v>
      </c>
    </row>
    <row r="2072" spans="2:54" ht="31.2" x14ac:dyDescent="0.3">
      <c r="B2072" s="38" t="s">
        <v>586</v>
      </c>
      <c r="C2072" s="38" t="s">
        <v>92</v>
      </c>
      <c r="D2072" s="38" t="s">
        <v>42</v>
      </c>
      <c r="E2072" s="39" t="str">
        <f t="shared" si="6833"/>
        <v>0501</v>
      </c>
      <c r="F2072" s="38" t="s">
        <v>608</v>
      </c>
      <c r="G2072" s="38"/>
      <c r="H2072" s="40" t="s">
        <v>609</v>
      </c>
      <c r="I2072" s="18"/>
      <c r="J2072" s="18"/>
      <c r="K2072" s="18"/>
      <c r="L2072" s="18"/>
      <c r="M2072" s="18"/>
      <c r="N2072" s="18"/>
      <c r="O2072" s="18">
        <f>O2073</f>
        <v>0</v>
      </c>
      <c r="P2072" s="18">
        <f>P2073</f>
        <v>0</v>
      </c>
      <c r="Q2072" s="18">
        <f>Q2073</f>
        <v>0</v>
      </c>
      <c r="R2072" s="18">
        <f>R2073</f>
        <v>0</v>
      </c>
      <c r="S2072" s="18">
        <f>S2073</f>
        <v>0</v>
      </c>
      <c r="T2072" s="18">
        <f t="shared" si="6924"/>
        <v>0</v>
      </c>
      <c r="U2072" s="18"/>
      <c r="V2072" s="18"/>
      <c r="W2072" s="18">
        <f t="shared" ref="W2072:AD2072" si="6954">W2073</f>
        <v>0</v>
      </c>
      <c r="X2072" s="18">
        <f t="shared" si="6954"/>
        <v>0</v>
      </c>
      <c r="Y2072" s="18">
        <f t="shared" si="6954"/>
        <v>0</v>
      </c>
      <c r="Z2072" s="18">
        <f t="shared" si="6954"/>
        <v>19826.932000000001</v>
      </c>
      <c r="AA2072" s="18">
        <f t="shared" si="6954"/>
        <v>0</v>
      </c>
      <c r="AB2072" s="18">
        <f t="shared" si="6954"/>
        <v>0</v>
      </c>
      <c r="AC2072" s="18">
        <f t="shared" si="6954"/>
        <v>0</v>
      </c>
      <c r="AD2072" s="18">
        <f t="shared" si="6954"/>
        <v>0</v>
      </c>
      <c r="AE2072" s="18"/>
      <c r="AF2072" s="41">
        <f t="shared" ref="AF2072:AT2072" si="6955">AF2073</f>
        <v>0</v>
      </c>
      <c r="AG2072" s="41">
        <f t="shared" si="6955"/>
        <v>0</v>
      </c>
      <c r="AH2072" s="41">
        <f t="shared" si="6955"/>
        <v>0</v>
      </c>
      <c r="AI2072" s="41">
        <f t="shared" si="6955"/>
        <v>0</v>
      </c>
      <c r="AJ2072" s="41">
        <f t="shared" si="6955"/>
        <v>0</v>
      </c>
      <c r="AK2072" s="41">
        <f t="shared" si="6955"/>
        <v>0</v>
      </c>
      <c r="AL2072" s="41">
        <f t="shared" si="6955"/>
        <v>0</v>
      </c>
      <c r="AM2072" s="41">
        <f t="shared" si="6955"/>
        <v>0</v>
      </c>
      <c r="AN2072" s="41">
        <f t="shared" si="6955"/>
        <v>0</v>
      </c>
      <c r="AO2072" s="14">
        <f t="shared" si="6955"/>
        <v>0</v>
      </c>
      <c r="AP2072" s="42">
        <f t="shared" si="6955"/>
        <v>0</v>
      </c>
      <c r="AQ2072" s="42">
        <f t="shared" si="6955"/>
        <v>0</v>
      </c>
      <c r="AR2072" s="42">
        <f t="shared" si="6955"/>
        <v>0</v>
      </c>
      <c r="AS2072" s="42">
        <f t="shared" si="6955"/>
        <v>0</v>
      </c>
      <c r="AT2072" s="42">
        <f t="shared" si="6955"/>
        <v>0</v>
      </c>
      <c r="AU2072" s="42">
        <f t="shared" si="6834"/>
        <v>0</v>
      </c>
      <c r="AV2072" s="42">
        <f t="shared" si="6835"/>
        <v>0</v>
      </c>
      <c r="AW2072" s="42">
        <f t="shared" si="6839"/>
        <v>19826.932000000001</v>
      </c>
      <c r="AX2072" s="42">
        <f t="shared" si="6840"/>
        <v>0</v>
      </c>
      <c r="AY2072" s="42">
        <f t="shared" si="6841"/>
        <v>0</v>
      </c>
      <c r="AZ2072" s="42">
        <f>AZ2073</f>
        <v>0</v>
      </c>
      <c r="BA2072" s="43"/>
      <c r="BB2072" s="20">
        <v>0</v>
      </c>
    </row>
    <row r="2073" spans="2:54" x14ac:dyDescent="0.3">
      <c r="B2073" s="38" t="s">
        <v>586</v>
      </c>
      <c r="C2073" s="38" t="s">
        <v>92</v>
      </c>
      <c r="D2073" s="38" t="s">
        <v>42</v>
      </c>
      <c r="E2073" s="39" t="str">
        <f t="shared" si="6833"/>
        <v>0501</v>
      </c>
      <c r="F2073" s="38" t="s">
        <v>608</v>
      </c>
      <c r="G2073" s="38" t="s">
        <v>56</v>
      </c>
      <c r="H2073" s="40" t="s">
        <v>57</v>
      </c>
      <c r="I2073" s="18"/>
      <c r="J2073" s="18"/>
      <c r="K2073" s="18"/>
      <c r="L2073" s="18"/>
      <c r="M2073" s="18"/>
      <c r="N2073" s="18"/>
      <c r="O2073" s="18">
        <v>0</v>
      </c>
      <c r="P2073" s="18">
        <v>0</v>
      </c>
      <c r="Q2073" s="18">
        <v>0</v>
      </c>
      <c r="R2073" s="18">
        <v>0</v>
      </c>
      <c r="S2073" s="18">
        <f>26.615+19800.317-19826.932</f>
        <v>0</v>
      </c>
      <c r="T2073" s="18">
        <f t="shared" si="6924"/>
        <v>0</v>
      </c>
      <c r="U2073" s="18"/>
      <c r="V2073" s="18"/>
      <c r="W2073" s="18"/>
      <c r="X2073" s="18"/>
      <c r="Y2073" s="18"/>
      <c r="Z2073" s="18">
        <f>26.615+19800.317</f>
        <v>19826.932000000001</v>
      </c>
      <c r="AA2073" s="18"/>
      <c r="AB2073" s="18"/>
      <c r="AC2073" s="18"/>
      <c r="AD2073" s="18"/>
      <c r="AE2073" s="18"/>
      <c r="AF2073" s="41">
        <v>0</v>
      </c>
      <c r="AG2073" s="41"/>
      <c r="AH2073" s="41">
        <v>0</v>
      </c>
      <c r="AI2073" s="41">
        <v>0</v>
      </c>
      <c r="AJ2073" s="41">
        <v>0</v>
      </c>
      <c r="AK2073" s="41">
        <v>0</v>
      </c>
      <c r="AL2073" s="41">
        <v>0</v>
      </c>
      <c r="AM2073" s="41">
        <v>0</v>
      </c>
      <c r="AN2073" s="41">
        <v>0</v>
      </c>
      <c r="AO2073" s="42">
        <v>0</v>
      </c>
      <c r="AP2073" s="42">
        <v>0</v>
      </c>
      <c r="AQ2073" s="42">
        <v>0</v>
      </c>
      <c r="AR2073" s="42">
        <v>0</v>
      </c>
      <c r="AS2073" s="42">
        <v>0</v>
      </c>
      <c r="AT2073" s="42">
        <v>0</v>
      </c>
      <c r="AU2073" s="42">
        <f t="shared" si="6834"/>
        <v>0</v>
      </c>
      <c r="AV2073" s="42">
        <f t="shared" si="6835"/>
        <v>0</v>
      </c>
      <c r="AW2073" s="42">
        <f t="shared" si="6839"/>
        <v>19826.932000000001</v>
      </c>
      <c r="AX2073" s="42">
        <f t="shared" si="6840"/>
        <v>0</v>
      </c>
      <c r="AY2073" s="42">
        <f t="shared" si="6841"/>
        <v>0</v>
      </c>
      <c r="AZ2073" s="42"/>
      <c r="BA2073" s="43"/>
      <c r="BB2073" s="20">
        <v>0</v>
      </c>
    </row>
    <row r="2074" spans="2:54" x14ac:dyDescent="0.3">
      <c r="B2074" s="38" t="s">
        <v>586</v>
      </c>
      <c r="C2074" s="38" t="s">
        <v>92</v>
      </c>
      <c r="D2074" s="38" t="s">
        <v>42</v>
      </c>
      <c r="E2074" s="39" t="str">
        <f t="shared" si="6833"/>
        <v>0501</v>
      </c>
      <c r="F2074" s="38" t="s">
        <v>525</v>
      </c>
      <c r="G2074" s="38"/>
      <c r="H2074" s="40" t="s">
        <v>49</v>
      </c>
      <c r="I2074" s="18">
        <f t="shared" ref="I2074:S2074" si="6956">I2075+I2082</f>
        <v>421586.2</v>
      </c>
      <c r="J2074" s="18">
        <f t="shared" si="6956"/>
        <v>654452.4</v>
      </c>
      <c r="K2074" s="18">
        <f t="shared" si="6956"/>
        <v>682356.3</v>
      </c>
      <c r="L2074" s="18">
        <f t="shared" si="6956"/>
        <v>0</v>
      </c>
      <c r="M2074" s="18">
        <f t="shared" si="6956"/>
        <v>0</v>
      </c>
      <c r="N2074" s="18">
        <f t="shared" si="6956"/>
        <v>0</v>
      </c>
      <c r="O2074" s="18">
        <f t="shared" si="6956"/>
        <v>131449.56400000001</v>
      </c>
      <c r="P2074" s="18">
        <f t="shared" si="6956"/>
        <v>127664.967</v>
      </c>
      <c r="Q2074" s="18">
        <f t="shared" si="6956"/>
        <v>-14215.826999999999</v>
      </c>
      <c r="R2074" s="18">
        <f t="shared" si="6956"/>
        <v>-65320.659</v>
      </c>
      <c r="S2074" s="18">
        <f t="shared" si="6956"/>
        <v>126594.25396</v>
      </c>
      <c r="T2074" s="18">
        <f t="shared" si="6924"/>
        <v>727758.49896000011</v>
      </c>
      <c r="U2074" s="18">
        <f t="shared" ref="U2074:U2125" si="6957">J2074+M2074</f>
        <v>654452.4</v>
      </c>
      <c r="V2074" s="18">
        <f t="shared" ref="V2074:V2125" si="6958">K2074+N2074</f>
        <v>682356.3</v>
      </c>
      <c r="W2074" s="18">
        <f t="shared" ref="W2074:AT2074" si="6959">W2075+W2082</f>
        <v>960.6</v>
      </c>
      <c r="X2074" s="18">
        <f t="shared" si="6959"/>
        <v>0</v>
      </c>
      <c r="Y2074" s="18">
        <f t="shared" si="6959"/>
        <v>0</v>
      </c>
      <c r="Z2074" s="18">
        <f t="shared" si="6959"/>
        <v>125633.65396</v>
      </c>
      <c r="AA2074" s="18">
        <f t="shared" si="6959"/>
        <v>0</v>
      </c>
      <c r="AB2074" s="18">
        <f t="shared" si="6959"/>
        <v>0</v>
      </c>
      <c r="AC2074" s="18">
        <f t="shared" si="6959"/>
        <v>0</v>
      </c>
      <c r="AD2074" s="18">
        <f t="shared" si="6959"/>
        <v>0</v>
      </c>
      <c r="AE2074" s="18">
        <f t="shared" si="6959"/>
        <v>0</v>
      </c>
      <c r="AF2074" s="41">
        <f t="shared" si="6959"/>
        <v>734030.24415000004</v>
      </c>
      <c r="AG2074" s="41">
        <f t="shared" si="6959"/>
        <v>0</v>
      </c>
      <c r="AH2074" s="41">
        <f t="shared" si="6959"/>
        <v>0</v>
      </c>
      <c r="AI2074" s="41">
        <f t="shared" si="6959"/>
        <v>0</v>
      </c>
      <c r="AJ2074" s="41">
        <f t="shared" si="6959"/>
        <v>0</v>
      </c>
      <c r="AK2074" s="41">
        <f t="shared" si="6959"/>
        <v>0</v>
      </c>
      <c r="AL2074" s="41">
        <f t="shared" si="6959"/>
        <v>716665.63926000008</v>
      </c>
      <c r="AM2074" s="41">
        <f t="shared" si="6959"/>
        <v>0</v>
      </c>
      <c r="AN2074" s="41">
        <f t="shared" si="6959"/>
        <v>0</v>
      </c>
      <c r="AO2074" s="14">
        <f t="shared" si="6959"/>
        <v>275301.08516999998</v>
      </c>
      <c r="AP2074" s="42">
        <f t="shared" si="6959"/>
        <v>592304.99014999997</v>
      </c>
      <c r="AQ2074" s="42">
        <f t="shared" si="6959"/>
        <v>131449.56400000001</v>
      </c>
      <c r="AR2074" s="42">
        <f t="shared" si="6959"/>
        <v>0</v>
      </c>
      <c r="AS2074" s="42">
        <f t="shared" si="6959"/>
        <v>0</v>
      </c>
      <c r="AT2074" s="42">
        <f t="shared" si="6959"/>
        <v>0</v>
      </c>
      <c r="AU2074" s="42">
        <f t="shared" si="6834"/>
        <v>723754.55414999998</v>
      </c>
      <c r="AV2074" s="42">
        <f t="shared" si="6835"/>
        <v>4003.9448100001318</v>
      </c>
      <c r="AW2074" s="42">
        <f t="shared" si="6839"/>
        <v>854352.75292000012</v>
      </c>
      <c r="AX2074" s="42">
        <f t="shared" si="6840"/>
        <v>654452.4</v>
      </c>
      <c r="AY2074" s="42">
        <f t="shared" si="6841"/>
        <v>682356.3</v>
      </c>
      <c r="AZ2074" s="42">
        <f>AZ2075+AZ2082</f>
        <v>0</v>
      </c>
      <c r="BA2074" s="43">
        <f t="shared" si="6836"/>
        <v>97.634347490666684</v>
      </c>
      <c r="BB2074" s="20"/>
    </row>
    <row r="2075" spans="2:54" ht="62.4" x14ac:dyDescent="0.3">
      <c r="B2075" s="38" t="s">
        <v>586</v>
      </c>
      <c r="C2075" s="38" t="s">
        <v>92</v>
      </c>
      <c r="D2075" s="38" t="s">
        <v>42</v>
      </c>
      <c r="E2075" s="39" t="str">
        <f t="shared" si="6833"/>
        <v>0501</v>
      </c>
      <c r="F2075" s="38" t="s">
        <v>610</v>
      </c>
      <c r="G2075" s="38"/>
      <c r="H2075" s="40" t="s">
        <v>611</v>
      </c>
      <c r="I2075" s="18">
        <f t="shared" ref="I2075:S2075" si="6960">I2076+I2079</f>
        <v>340138.4</v>
      </c>
      <c r="J2075" s="18">
        <f t="shared" si="6960"/>
        <v>572602</v>
      </c>
      <c r="K2075" s="18">
        <f t="shared" si="6960"/>
        <v>600505.9</v>
      </c>
      <c r="L2075" s="18">
        <f t="shared" si="6960"/>
        <v>0</v>
      </c>
      <c r="M2075" s="18">
        <f t="shared" si="6960"/>
        <v>0</v>
      </c>
      <c r="N2075" s="18">
        <f t="shared" si="6960"/>
        <v>0</v>
      </c>
      <c r="O2075" s="18">
        <f t="shared" si="6960"/>
        <v>90601.820999999996</v>
      </c>
      <c r="P2075" s="18">
        <f t="shared" si="6960"/>
        <v>122297.232</v>
      </c>
      <c r="Q2075" s="18">
        <f t="shared" si="6960"/>
        <v>-15275.576999999999</v>
      </c>
      <c r="R2075" s="18">
        <f t="shared" si="6960"/>
        <v>-65320.659</v>
      </c>
      <c r="S2075" s="18">
        <f t="shared" si="6960"/>
        <v>125633.65396</v>
      </c>
      <c r="T2075" s="18">
        <f t="shared" si="6924"/>
        <v>598074.87096000009</v>
      </c>
      <c r="U2075" s="18">
        <f t="shared" si="6957"/>
        <v>572602</v>
      </c>
      <c r="V2075" s="18">
        <f t="shared" si="6958"/>
        <v>600505.9</v>
      </c>
      <c r="W2075" s="18">
        <f t="shared" ref="W2075:AT2075" si="6961">W2076+W2079</f>
        <v>0</v>
      </c>
      <c r="X2075" s="18">
        <f t="shared" si="6961"/>
        <v>0</v>
      </c>
      <c r="Y2075" s="18">
        <f t="shared" si="6961"/>
        <v>0</v>
      </c>
      <c r="Z2075" s="18">
        <f t="shared" si="6961"/>
        <v>125633.65396</v>
      </c>
      <c r="AA2075" s="18">
        <f t="shared" si="6961"/>
        <v>0</v>
      </c>
      <c r="AB2075" s="18">
        <f t="shared" si="6961"/>
        <v>0</v>
      </c>
      <c r="AC2075" s="18">
        <f t="shared" si="6961"/>
        <v>0</v>
      </c>
      <c r="AD2075" s="18">
        <f t="shared" si="6961"/>
        <v>0</v>
      </c>
      <c r="AE2075" s="18">
        <f t="shared" si="6961"/>
        <v>0</v>
      </c>
      <c r="AF2075" s="41">
        <f t="shared" si="6961"/>
        <v>604346.61615000002</v>
      </c>
      <c r="AG2075" s="41">
        <f t="shared" si="6961"/>
        <v>0</v>
      </c>
      <c r="AH2075" s="41">
        <f t="shared" si="6961"/>
        <v>0</v>
      </c>
      <c r="AI2075" s="41">
        <f t="shared" si="6961"/>
        <v>0</v>
      </c>
      <c r="AJ2075" s="41">
        <f t="shared" si="6961"/>
        <v>0</v>
      </c>
      <c r="AK2075" s="41">
        <f t="shared" si="6961"/>
        <v>0</v>
      </c>
      <c r="AL2075" s="41">
        <f t="shared" si="6961"/>
        <v>601705.96926000004</v>
      </c>
      <c r="AM2075" s="41">
        <f t="shared" si="6961"/>
        <v>0</v>
      </c>
      <c r="AN2075" s="41">
        <f t="shared" si="6961"/>
        <v>0</v>
      </c>
      <c r="AO2075" s="42">
        <f t="shared" si="6961"/>
        <v>207228.79755999998</v>
      </c>
      <c r="AP2075" s="42">
        <f t="shared" si="6961"/>
        <v>503469.10515000002</v>
      </c>
      <c r="AQ2075" s="42">
        <f t="shared" si="6961"/>
        <v>90601.820999999996</v>
      </c>
      <c r="AR2075" s="42">
        <f t="shared" si="6961"/>
        <v>0</v>
      </c>
      <c r="AS2075" s="42">
        <f t="shared" si="6961"/>
        <v>0</v>
      </c>
      <c r="AT2075" s="42">
        <f t="shared" si="6961"/>
        <v>0</v>
      </c>
      <c r="AU2075" s="42">
        <f t="shared" si="6834"/>
        <v>594070.92614999996</v>
      </c>
      <c r="AV2075" s="42">
        <f t="shared" si="6835"/>
        <v>4003.9448100001318</v>
      </c>
      <c r="AW2075" s="42">
        <f t="shared" si="6839"/>
        <v>723708.52492000011</v>
      </c>
      <c r="AX2075" s="42">
        <f t="shared" si="6840"/>
        <v>572602</v>
      </c>
      <c r="AY2075" s="42">
        <f t="shared" si="6841"/>
        <v>600505.9</v>
      </c>
      <c r="AZ2075" s="42">
        <f>AZ2076+AZ2079</f>
        <v>0</v>
      </c>
      <c r="BA2075" s="43">
        <f t="shared" si="6836"/>
        <v>99.563057553491035</v>
      </c>
      <c r="BB2075" s="20"/>
    </row>
    <row r="2076" spans="2:54" ht="46.8" x14ac:dyDescent="0.3">
      <c r="B2076" s="38" t="s">
        <v>586</v>
      </c>
      <c r="C2076" s="38" t="s">
        <v>92</v>
      </c>
      <c r="D2076" s="38" t="s">
        <v>42</v>
      </c>
      <c r="E2076" s="39" t="str">
        <f t="shared" si="6833"/>
        <v>0501</v>
      </c>
      <c r="F2076" s="38" t="s">
        <v>612</v>
      </c>
      <c r="G2076" s="38"/>
      <c r="H2076" s="40" t="s">
        <v>613</v>
      </c>
      <c r="I2076" s="18">
        <f t="shared" ref="I2076:N2076" si="6962">I2077</f>
        <v>59090.5</v>
      </c>
      <c r="J2076" s="18">
        <f t="shared" si="6962"/>
        <v>505.9</v>
      </c>
      <c r="K2076" s="18">
        <f t="shared" si="6962"/>
        <v>505.9</v>
      </c>
      <c r="L2076" s="18">
        <f t="shared" si="6962"/>
        <v>0</v>
      </c>
      <c r="M2076" s="18">
        <f t="shared" si="6962"/>
        <v>0</v>
      </c>
      <c r="N2076" s="18">
        <f t="shared" si="6962"/>
        <v>0</v>
      </c>
      <c r="O2076" s="18">
        <f>O2077+O2078</f>
        <v>0</v>
      </c>
      <c r="P2076" s="18">
        <f>P2077+P2078</f>
        <v>15689.56</v>
      </c>
      <c r="Q2076" s="18">
        <f>Q2077</f>
        <v>0</v>
      </c>
      <c r="R2076" s="18">
        <f>R2077</f>
        <v>0</v>
      </c>
      <c r="S2076" s="18">
        <f>S2077</f>
        <v>0</v>
      </c>
      <c r="T2076" s="18">
        <f t="shared" si="6924"/>
        <v>74780.06</v>
      </c>
      <c r="U2076" s="18">
        <f t="shared" si="6957"/>
        <v>505.9</v>
      </c>
      <c r="V2076" s="18">
        <f t="shared" si="6958"/>
        <v>505.9</v>
      </c>
      <c r="W2076" s="18">
        <f t="shared" ref="W2076:AE2076" si="6963">W2077</f>
        <v>0</v>
      </c>
      <c r="X2076" s="18">
        <f t="shared" si="6963"/>
        <v>0</v>
      </c>
      <c r="Y2076" s="18">
        <f t="shared" si="6963"/>
        <v>0</v>
      </c>
      <c r="Z2076" s="18">
        <f t="shared" si="6963"/>
        <v>0</v>
      </c>
      <c r="AA2076" s="18">
        <f t="shared" si="6963"/>
        <v>0</v>
      </c>
      <c r="AB2076" s="18">
        <f t="shared" si="6963"/>
        <v>0</v>
      </c>
      <c r="AC2076" s="18">
        <f t="shared" si="6963"/>
        <v>0</v>
      </c>
      <c r="AD2076" s="18">
        <f t="shared" si="6963"/>
        <v>0</v>
      </c>
      <c r="AE2076" s="18">
        <f t="shared" si="6963"/>
        <v>0</v>
      </c>
      <c r="AF2076" s="41">
        <f t="shared" ref="AF2076:AT2076" si="6964">AF2077+AF2078</f>
        <v>85400.608489999999</v>
      </c>
      <c r="AG2076" s="41">
        <f t="shared" si="6964"/>
        <v>0</v>
      </c>
      <c r="AH2076" s="41">
        <f t="shared" si="6964"/>
        <v>0</v>
      </c>
      <c r="AI2076" s="41">
        <f t="shared" si="6964"/>
        <v>0</v>
      </c>
      <c r="AJ2076" s="41">
        <f t="shared" si="6964"/>
        <v>0</v>
      </c>
      <c r="AK2076" s="41">
        <f t="shared" si="6964"/>
        <v>0</v>
      </c>
      <c r="AL2076" s="41">
        <f t="shared" si="6964"/>
        <v>85354.680090000009</v>
      </c>
      <c r="AM2076" s="41">
        <f t="shared" si="6964"/>
        <v>0</v>
      </c>
      <c r="AN2076" s="41">
        <f t="shared" si="6964"/>
        <v>0</v>
      </c>
      <c r="AO2076" s="14">
        <f t="shared" si="6964"/>
        <v>68105.815010000006</v>
      </c>
      <c r="AP2076" s="42">
        <f t="shared" si="6964"/>
        <v>74780.06</v>
      </c>
      <c r="AQ2076" s="42">
        <f t="shared" si="6964"/>
        <v>0</v>
      </c>
      <c r="AR2076" s="42">
        <f t="shared" si="6964"/>
        <v>0</v>
      </c>
      <c r="AS2076" s="42">
        <f t="shared" si="6964"/>
        <v>0</v>
      </c>
      <c r="AT2076" s="42">
        <f t="shared" si="6964"/>
        <v>0</v>
      </c>
      <c r="AU2076" s="42">
        <f t="shared" si="6834"/>
        <v>74780.06</v>
      </c>
      <c r="AV2076" s="42">
        <f t="shared" si="6835"/>
        <v>0</v>
      </c>
      <c r="AW2076" s="42">
        <f t="shared" si="6839"/>
        <v>74780.06</v>
      </c>
      <c r="AX2076" s="42">
        <f t="shared" si="6840"/>
        <v>505.9</v>
      </c>
      <c r="AY2076" s="42">
        <f t="shared" si="6841"/>
        <v>505.9</v>
      </c>
      <c r="AZ2076" s="42">
        <f>AZ2077</f>
        <v>0</v>
      </c>
      <c r="BA2076" s="43">
        <f t="shared" si="6836"/>
        <v>99.946220055322712</v>
      </c>
      <c r="BB2076" s="20"/>
    </row>
    <row r="2077" spans="2:54" ht="31.2" x14ac:dyDescent="0.3">
      <c r="B2077" s="38" t="s">
        <v>586</v>
      </c>
      <c r="C2077" s="38" t="s">
        <v>92</v>
      </c>
      <c r="D2077" s="38" t="s">
        <v>42</v>
      </c>
      <c r="E2077" s="39" t="str">
        <f t="shared" si="6833"/>
        <v>0501</v>
      </c>
      <c r="F2077" s="38" t="s">
        <v>612</v>
      </c>
      <c r="G2077" s="38" t="s">
        <v>54</v>
      </c>
      <c r="H2077" s="40" t="s">
        <v>55</v>
      </c>
      <c r="I2077" s="18">
        <f>58584.6+505.9</f>
        <v>59090.5</v>
      </c>
      <c r="J2077" s="18">
        <v>505.9</v>
      </c>
      <c r="K2077" s="18">
        <v>505.9</v>
      </c>
      <c r="L2077" s="18"/>
      <c r="M2077" s="18"/>
      <c r="N2077" s="18"/>
      <c r="O2077" s="18">
        <v>0</v>
      </c>
      <c r="P2077" s="18">
        <v>15689.56</v>
      </c>
      <c r="Q2077" s="18">
        <v>0</v>
      </c>
      <c r="R2077" s="18">
        <v>0</v>
      </c>
      <c r="S2077" s="18"/>
      <c r="T2077" s="18">
        <f t="shared" si="6924"/>
        <v>74780.06</v>
      </c>
      <c r="U2077" s="18">
        <f t="shared" si="6957"/>
        <v>505.9</v>
      </c>
      <c r="V2077" s="18">
        <f t="shared" si="6958"/>
        <v>505.9</v>
      </c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41">
        <v>85378.190149999995</v>
      </c>
      <c r="AG2077" s="41"/>
      <c r="AH2077" s="41">
        <v>0</v>
      </c>
      <c r="AI2077" s="41">
        <v>0</v>
      </c>
      <c r="AJ2077" s="41">
        <v>0</v>
      </c>
      <c r="AK2077" s="41">
        <v>0</v>
      </c>
      <c r="AL2077" s="41">
        <v>85332.261750000005</v>
      </c>
      <c r="AM2077" s="41">
        <v>0</v>
      </c>
      <c r="AN2077" s="41">
        <v>0</v>
      </c>
      <c r="AO2077" s="42">
        <v>68083.396670000002</v>
      </c>
      <c r="AP2077" s="42">
        <v>74754.690149999995</v>
      </c>
      <c r="AQ2077" s="42">
        <v>0</v>
      </c>
      <c r="AR2077" s="42">
        <v>0</v>
      </c>
      <c r="AS2077" s="42">
        <v>0</v>
      </c>
      <c r="AT2077" s="42">
        <v>0</v>
      </c>
      <c r="AU2077" s="42">
        <f t="shared" si="6834"/>
        <v>74754.690149999995</v>
      </c>
      <c r="AV2077" s="42">
        <f t="shared" si="6835"/>
        <v>25.369850000002771</v>
      </c>
      <c r="AW2077" s="42">
        <f t="shared" si="6839"/>
        <v>74780.06</v>
      </c>
      <c r="AX2077" s="42">
        <f t="shared" si="6840"/>
        <v>505.9</v>
      </c>
      <c r="AY2077" s="42">
        <f t="shared" si="6841"/>
        <v>505.9</v>
      </c>
      <c r="AZ2077" s="42"/>
      <c r="BA2077" s="43">
        <f t="shared" si="6836"/>
        <v>99.946205933951873</v>
      </c>
      <c r="BB2077" s="44"/>
    </row>
    <row r="2078" spans="2:54" x14ac:dyDescent="0.3">
      <c r="B2078" s="38" t="s">
        <v>586</v>
      </c>
      <c r="C2078" s="38" t="s">
        <v>92</v>
      </c>
      <c r="D2078" s="38" t="s">
        <v>42</v>
      </c>
      <c r="E2078" s="39" t="str">
        <f t="shared" si="6833"/>
        <v>0501</v>
      </c>
      <c r="F2078" s="38" t="s">
        <v>612</v>
      </c>
      <c r="G2078" s="38" t="s">
        <v>56</v>
      </c>
      <c r="H2078" s="40" t="s">
        <v>57</v>
      </c>
      <c r="I2078" s="18"/>
      <c r="J2078" s="18"/>
      <c r="K2078" s="18"/>
      <c r="L2078" s="18"/>
      <c r="M2078" s="18"/>
      <c r="N2078" s="18"/>
      <c r="O2078" s="18">
        <v>0</v>
      </c>
      <c r="P2078" s="18">
        <v>0</v>
      </c>
      <c r="Q2078" s="18"/>
      <c r="R2078" s="18"/>
      <c r="S2078" s="18"/>
      <c r="T2078" s="18">
        <f t="shared" si="6924"/>
        <v>0</v>
      </c>
      <c r="U2078" s="18">
        <v>0</v>
      </c>
      <c r="V2078" s="18">
        <v>0</v>
      </c>
      <c r="W2078" s="18">
        <v>0</v>
      </c>
      <c r="X2078" s="18">
        <v>0</v>
      </c>
      <c r="Y2078" s="18">
        <v>0</v>
      </c>
      <c r="Z2078" s="18">
        <v>0</v>
      </c>
      <c r="AA2078" s="18">
        <v>0</v>
      </c>
      <c r="AB2078" s="18">
        <v>0</v>
      </c>
      <c r="AC2078" s="18">
        <v>0</v>
      </c>
      <c r="AD2078" s="18">
        <v>0</v>
      </c>
      <c r="AE2078" s="18">
        <v>0</v>
      </c>
      <c r="AF2078" s="41">
        <v>22.418340000000001</v>
      </c>
      <c r="AG2078" s="41"/>
      <c r="AH2078" s="41">
        <v>0</v>
      </c>
      <c r="AI2078" s="41">
        <v>0</v>
      </c>
      <c r="AJ2078" s="41">
        <v>0</v>
      </c>
      <c r="AK2078" s="41">
        <v>0</v>
      </c>
      <c r="AL2078" s="41">
        <v>22.418340000000001</v>
      </c>
      <c r="AM2078" s="41">
        <v>0</v>
      </c>
      <c r="AN2078" s="41">
        <v>0</v>
      </c>
      <c r="AO2078" s="14">
        <v>22.418340000000001</v>
      </c>
      <c r="AP2078" s="42">
        <v>25.36985</v>
      </c>
      <c r="AQ2078" s="42">
        <v>0</v>
      </c>
      <c r="AR2078" s="42">
        <v>0</v>
      </c>
      <c r="AS2078" s="42">
        <v>0</v>
      </c>
      <c r="AT2078" s="42">
        <v>0</v>
      </c>
      <c r="AU2078" s="42">
        <f t="shared" si="6834"/>
        <v>25.36985</v>
      </c>
      <c r="AV2078" s="42">
        <f t="shared" si="6835"/>
        <v>-25.36985</v>
      </c>
      <c r="AW2078" s="42"/>
      <c r="AX2078" s="42"/>
      <c r="AY2078" s="42"/>
      <c r="AZ2078" s="42"/>
      <c r="BA2078" s="43">
        <f t="shared" si="6836"/>
        <v>100</v>
      </c>
      <c r="BB2078" s="44"/>
    </row>
    <row r="2079" spans="2:54" ht="46.8" x14ac:dyDescent="0.3">
      <c r="B2079" s="38" t="s">
        <v>586</v>
      </c>
      <c r="C2079" s="38" t="s">
        <v>92</v>
      </c>
      <c r="D2079" s="38" t="s">
        <v>42</v>
      </c>
      <c r="E2079" s="39" t="str">
        <f t="shared" si="6833"/>
        <v>0501</v>
      </c>
      <c r="F2079" s="38" t="s">
        <v>614</v>
      </c>
      <c r="G2079" s="38"/>
      <c r="H2079" s="40" t="s">
        <v>615</v>
      </c>
      <c r="I2079" s="18">
        <f t="shared" ref="I2079:N2079" si="6965">I2080</f>
        <v>281047.90000000002</v>
      </c>
      <c r="J2079" s="18">
        <f t="shared" si="6965"/>
        <v>572096.1</v>
      </c>
      <c r="K2079" s="18">
        <f t="shared" si="6965"/>
        <v>600000</v>
      </c>
      <c r="L2079" s="18">
        <f t="shared" si="6965"/>
        <v>0</v>
      </c>
      <c r="M2079" s="18">
        <f t="shared" si="6965"/>
        <v>0</v>
      </c>
      <c r="N2079" s="18">
        <f t="shared" si="6965"/>
        <v>0</v>
      </c>
      <c r="O2079" s="18">
        <f>O2080+O2081</f>
        <v>90601.820999999996</v>
      </c>
      <c r="P2079" s="18">
        <f>P2080+P2081</f>
        <v>106607.67200000001</v>
      </c>
      <c r="Q2079" s="18">
        <f>Q2080+Q2081</f>
        <v>-15275.576999999999</v>
      </c>
      <c r="R2079" s="18">
        <f>R2080+R2081</f>
        <v>-65320.659</v>
      </c>
      <c r="S2079" s="18">
        <f>S2080+S2081</f>
        <v>125633.65396</v>
      </c>
      <c r="T2079" s="18">
        <f t="shared" si="6924"/>
        <v>523294.81096000009</v>
      </c>
      <c r="U2079" s="18">
        <f t="shared" si="6957"/>
        <v>572096.1</v>
      </c>
      <c r="V2079" s="18">
        <f t="shared" si="6958"/>
        <v>600000</v>
      </c>
      <c r="W2079" s="18">
        <f t="shared" ref="W2079:AT2079" si="6966">W2080+W2081</f>
        <v>0</v>
      </c>
      <c r="X2079" s="18">
        <f t="shared" si="6966"/>
        <v>0</v>
      </c>
      <c r="Y2079" s="18">
        <f t="shared" si="6966"/>
        <v>0</v>
      </c>
      <c r="Z2079" s="18">
        <f t="shared" si="6966"/>
        <v>125633.65396</v>
      </c>
      <c r="AA2079" s="18">
        <f t="shared" si="6966"/>
        <v>0</v>
      </c>
      <c r="AB2079" s="18">
        <f t="shared" si="6966"/>
        <v>0</v>
      </c>
      <c r="AC2079" s="18">
        <f t="shared" si="6966"/>
        <v>0</v>
      </c>
      <c r="AD2079" s="18">
        <f t="shared" si="6966"/>
        <v>0</v>
      </c>
      <c r="AE2079" s="18">
        <f t="shared" si="6966"/>
        <v>0</v>
      </c>
      <c r="AF2079" s="41">
        <f t="shared" si="6966"/>
        <v>518946.00766</v>
      </c>
      <c r="AG2079" s="41">
        <f t="shared" si="6966"/>
        <v>0</v>
      </c>
      <c r="AH2079" s="41">
        <f t="shared" si="6966"/>
        <v>0</v>
      </c>
      <c r="AI2079" s="41">
        <f t="shared" si="6966"/>
        <v>0</v>
      </c>
      <c r="AJ2079" s="41">
        <f t="shared" si="6966"/>
        <v>0</v>
      </c>
      <c r="AK2079" s="41">
        <f t="shared" si="6966"/>
        <v>0</v>
      </c>
      <c r="AL2079" s="41">
        <f t="shared" si="6966"/>
        <v>516351.28917</v>
      </c>
      <c r="AM2079" s="41">
        <f t="shared" si="6966"/>
        <v>0</v>
      </c>
      <c r="AN2079" s="41">
        <f t="shared" si="6966"/>
        <v>0</v>
      </c>
      <c r="AO2079" s="42">
        <f t="shared" si="6966"/>
        <v>139122.98254999999</v>
      </c>
      <c r="AP2079" s="42">
        <f t="shared" si="6966"/>
        <v>428689.04515000002</v>
      </c>
      <c r="AQ2079" s="42">
        <f t="shared" si="6966"/>
        <v>90601.820999999996</v>
      </c>
      <c r="AR2079" s="42">
        <f t="shared" si="6966"/>
        <v>0</v>
      </c>
      <c r="AS2079" s="42">
        <f t="shared" si="6966"/>
        <v>0</v>
      </c>
      <c r="AT2079" s="42">
        <f t="shared" si="6966"/>
        <v>0</v>
      </c>
      <c r="AU2079" s="42">
        <f t="shared" si="6834"/>
        <v>519290.86615000002</v>
      </c>
      <c r="AV2079" s="42">
        <f t="shared" si="6835"/>
        <v>4003.9448100000736</v>
      </c>
      <c r="AW2079" s="42">
        <f t="shared" si="6839"/>
        <v>648928.46492000006</v>
      </c>
      <c r="AX2079" s="42">
        <f t="shared" si="6840"/>
        <v>572096.1</v>
      </c>
      <c r="AY2079" s="42">
        <f t="shared" si="6841"/>
        <v>600000</v>
      </c>
      <c r="AZ2079" s="42">
        <f>AZ2080+AZ2081</f>
        <v>0</v>
      </c>
      <c r="BA2079" s="43">
        <f t="shared" si="6836"/>
        <v>99.500002225337482</v>
      </c>
      <c r="BB2079" s="20"/>
    </row>
    <row r="2080" spans="2:54" ht="31.2" x14ac:dyDescent="0.3">
      <c r="B2080" s="38" t="s">
        <v>586</v>
      </c>
      <c r="C2080" s="38" t="s">
        <v>92</v>
      </c>
      <c r="D2080" s="38" t="s">
        <v>42</v>
      </c>
      <c r="E2080" s="39" t="str">
        <f t="shared" si="6833"/>
        <v>0501</v>
      </c>
      <c r="F2080" s="38" t="s">
        <v>614</v>
      </c>
      <c r="G2080" s="38" t="s">
        <v>54</v>
      </c>
      <c r="H2080" s="40" t="s">
        <v>55</v>
      </c>
      <c r="I2080" s="18">
        <v>281047.90000000002</v>
      </c>
      <c r="J2080" s="18">
        <v>572096.1</v>
      </c>
      <c r="K2080" s="18">
        <v>600000</v>
      </c>
      <c r="L2080" s="18"/>
      <c r="M2080" s="18"/>
      <c r="N2080" s="18"/>
      <c r="O2080" s="18">
        <v>90601.820999999996</v>
      </c>
      <c r="P2080" s="18">
        <v>106607.67200000001</v>
      </c>
      <c r="Q2080" s="18">
        <f>-13201.99-2073.587</f>
        <v>-15275.576999999999</v>
      </c>
      <c r="R2080" s="18">
        <v>-65320.659</v>
      </c>
      <c r="S2080" s="18">
        <v>116272.37897999999</v>
      </c>
      <c r="T2080" s="18">
        <f t="shared" si="6924"/>
        <v>513933.53598000004</v>
      </c>
      <c r="U2080" s="18">
        <f t="shared" si="6957"/>
        <v>572096.1</v>
      </c>
      <c r="V2080" s="18">
        <f t="shared" si="6958"/>
        <v>600000</v>
      </c>
      <c r="W2080" s="18"/>
      <c r="X2080" s="18"/>
      <c r="Y2080" s="18"/>
      <c r="Z2080" s="18">
        <v>116272.37897999999</v>
      </c>
      <c r="AA2080" s="18"/>
      <c r="AB2080" s="18"/>
      <c r="AC2080" s="18"/>
      <c r="AD2080" s="18"/>
      <c r="AE2080" s="18"/>
      <c r="AF2080" s="41">
        <v>3444.7184900000002</v>
      </c>
      <c r="AG2080" s="41"/>
      <c r="AH2080" s="41">
        <v>0</v>
      </c>
      <c r="AI2080" s="41">
        <v>0</v>
      </c>
      <c r="AJ2080" s="41">
        <v>0</v>
      </c>
      <c r="AK2080" s="41">
        <v>0</v>
      </c>
      <c r="AL2080" s="41">
        <v>850</v>
      </c>
      <c r="AM2080" s="41">
        <v>0</v>
      </c>
      <c r="AN2080" s="41">
        <v>0</v>
      </c>
      <c r="AO2080" s="14">
        <v>850</v>
      </c>
      <c r="AP2080" s="42">
        <v>290416.0626</v>
      </c>
      <c r="AQ2080" s="42">
        <v>90601.820999999996</v>
      </c>
      <c r="AR2080" s="42">
        <v>0</v>
      </c>
      <c r="AS2080" s="42">
        <v>0</v>
      </c>
      <c r="AT2080" s="42">
        <v>0</v>
      </c>
      <c r="AU2080" s="42">
        <f t="shared" si="6834"/>
        <v>381017.8836</v>
      </c>
      <c r="AV2080" s="42">
        <f t="shared" si="6835"/>
        <v>132915.65238000004</v>
      </c>
      <c r="AW2080" s="42">
        <f t="shared" si="6839"/>
        <v>630205.91496000008</v>
      </c>
      <c r="AX2080" s="42">
        <f t="shared" si="6840"/>
        <v>572096.1</v>
      </c>
      <c r="AY2080" s="42">
        <f t="shared" si="6841"/>
        <v>600000</v>
      </c>
      <c r="AZ2080" s="42"/>
      <c r="BA2080" s="43">
        <f t="shared" si="6836"/>
        <v>24.675456135749425</v>
      </c>
      <c r="BB2080" s="44"/>
    </row>
    <row r="2081" spans="2:54" x14ac:dyDescent="0.3">
      <c r="B2081" s="38" t="s">
        <v>586</v>
      </c>
      <c r="C2081" s="38" t="s">
        <v>92</v>
      </c>
      <c r="D2081" s="38" t="s">
        <v>42</v>
      </c>
      <c r="E2081" s="39" t="str">
        <f t="shared" si="6833"/>
        <v>0501</v>
      </c>
      <c r="F2081" s="38" t="s">
        <v>614</v>
      </c>
      <c r="G2081" s="38" t="s">
        <v>56</v>
      </c>
      <c r="H2081" s="40" t="s">
        <v>57</v>
      </c>
      <c r="I2081" s="18"/>
      <c r="J2081" s="18"/>
      <c r="K2081" s="18"/>
      <c r="L2081" s="18"/>
      <c r="M2081" s="18"/>
      <c r="N2081" s="18"/>
      <c r="O2081" s="18">
        <v>0</v>
      </c>
      <c r="P2081" s="18">
        <v>0</v>
      </c>
      <c r="Q2081" s="18">
        <v>0</v>
      </c>
      <c r="R2081" s="18">
        <v>0</v>
      </c>
      <c r="S2081" s="18">
        <v>9361.2749800000001</v>
      </c>
      <c r="T2081" s="18">
        <f t="shared" si="6924"/>
        <v>9361.2749800000001</v>
      </c>
      <c r="U2081" s="18"/>
      <c r="V2081" s="18"/>
      <c r="W2081" s="18"/>
      <c r="X2081" s="18"/>
      <c r="Y2081" s="18"/>
      <c r="Z2081" s="18">
        <v>9361.2749800000001</v>
      </c>
      <c r="AA2081" s="18"/>
      <c r="AB2081" s="18"/>
      <c r="AC2081" s="18"/>
      <c r="AD2081" s="18"/>
      <c r="AE2081" s="18"/>
      <c r="AF2081" s="41">
        <v>515501.28917</v>
      </c>
      <c r="AG2081" s="41"/>
      <c r="AH2081" s="41">
        <v>0</v>
      </c>
      <c r="AI2081" s="41">
        <v>0</v>
      </c>
      <c r="AJ2081" s="41">
        <v>0</v>
      </c>
      <c r="AK2081" s="41">
        <v>0</v>
      </c>
      <c r="AL2081" s="41">
        <v>515501.28917</v>
      </c>
      <c r="AM2081" s="41">
        <v>0</v>
      </c>
      <c r="AN2081" s="41">
        <v>0</v>
      </c>
      <c r="AO2081" s="42">
        <v>138272.98254999999</v>
      </c>
      <c r="AP2081" s="42">
        <v>138272.98254999999</v>
      </c>
      <c r="AQ2081" s="42">
        <v>0</v>
      </c>
      <c r="AR2081" s="42">
        <v>0</v>
      </c>
      <c r="AS2081" s="42">
        <v>0</v>
      </c>
      <c r="AT2081" s="42">
        <v>0</v>
      </c>
      <c r="AU2081" s="42">
        <f t="shared" si="6834"/>
        <v>138272.98254999999</v>
      </c>
      <c r="AV2081" s="42">
        <f t="shared" si="6835"/>
        <v>-128911.70756999998</v>
      </c>
      <c r="AW2081" s="42">
        <f t="shared" si="6839"/>
        <v>18722.54996</v>
      </c>
      <c r="AX2081" s="42">
        <f t="shared" si="6840"/>
        <v>0</v>
      </c>
      <c r="AY2081" s="42">
        <f t="shared" si="6841"/>
        <v>0</v>
      </c>
      <c r="AZ2081" s="42"/>
      <c r="BA2081" s="43">
        <f t="shared" si="6836"/>
        <v>100</v>
      </c>
      <c r="BB2081" s="44"/>
    </row>
    <row r="2082" spans="2:54" ht="46.8" x14ac:dyDescent="0.3">
      <c r="B2082" s="38" t="s">
        <v>586</v>
      </c>
      <c r="C2082" s="38" t="s">
        <v>92</v>
      </c>
      <c r="D2082" s="38" t="s">
        <v>42</v>
      </c>
      <c r="E2082" s="39" t="str">
        <f t="shared" si="6833"/>
        <v>0501</v>
      </c>
      <c r="F2082" s="38" t="s">
        <v>616</v>
      </c>
      <c r="G2082" s="38"/>
      <c r="H2082" s="40" t="s">
        <v>617</v>
      </c>
      <c r="I2082" s="18">
        <f t="shared" ref="I2082:S2082" si="6967">I2087+I2083+I2085</f>
        <v>81447.8</v>
      </c>
      <c r="J2082" s="18">
        <f t="shared" si="6967"/>
        <v>81850.399999999994</v>
      </c>
      <c r="K2082" s="18">
        <f t="shared" si="6967"/>
        <v>81850.399999999994</v>
      </c>
      <c r="L2082" s="18">
        <f t="shared" si="6967"/>
        <v>0</v>
      </c>
      <c r="M2082" s="18">
        <f t="shared" si="6967"/>
        <v>0</v>
      </c>
      <c r="N2082" s="18">
        <f t="shared" si="6967"/>
        <v>0</v>
      </c>
      <c r="O2082" s="18">
        <f t="shared" si="6967"/>
        <v>40847.743000000002</v>
      </c>
      <c r="P2082" s="18">
        <f t="shared" si="6967"/>
        <v>5367.7349999999997</v>
      </c>
      <c r="Q2082" s="18">
        <f t="shared" si="6967"/>
        <v>1059.75</v>
      </c>
      <c r="R2082" s="18">
        <f t="shared" si="6967"/>
        <v>0</v>
      </c>
      <c r="S2082" s="18">
        <f t="shared" si="6967"/>
        <v>960.6</v>
      </c>
      <c r="T2082" s="18">
        <f t="shared" si="6924"/>
        <v>129683.62800000001</v>
      </c>
      <c r="U2082" s="18">
        <f t="shared" si="6957"/>
        <v>81850.399999999994</v>
      </c>
      <c r="V2082" s="18">
        <f t="shared" si="6958"/>
        <v>81850.399999999994</v>
      </c>
      <c r="W2082" s="18">
        <f t="shared" ref="W2082:AT2082" si="6968">W2087+W2083+W2085</f>
        <v>960.6</v>
      </c>
      <c r="X2082" s="18">
        <f t="shared" si="6968"/>
        <v>0</v>
      </c>
      <c r="Y2082" s="18">
        <f t="shared" si="6968"/>
        <v>0</v>
      </c>
      <c r="Z2082" s="18">
        <f t="shared" si="6968"/>
        <v>0</v>
      </c>
      <c r="AA2082" s="18">
        <f t="shared" si="6968"/>
        <v>0</v>
      </c>
      <c r="AB2082" s="18">
        <f t="shared" si="6968"/>
        <v>0</v>
      </c>
      <c r="AC2082" s="18">
        <f t="shared" si="6968"/>
        <v>0</v>
      </c>
      <c r="AD2082" s="18">
        <f t="shared" si="6968"/>
        <v>0</v>
      </c>
      <c r="AE2082" s="18">
        <f t="shared" si="6968"/>
        <v>0</v>
      </c>
      <c r="AF2082" s="41">
        <f t="shared" si="6968"/>
        <v>129683.628</v>
      </c>
      <c r="AG2082" s="41">
        <f t="shared" si="6968"/>
        <v>0</v>
      </c>
      <c r="AH2082" s="41">
        <f t="shared" si="6968"/>
        <v>0</v>
      </c>
      <c r="AI2082" s="41">
        <f t="shared" si="6968"/>
        <v>0</v>
      </c>
      <c r="AJ2082" s="41">
        <f t="shared" si="6968"/>
        <v>0</v>
      </c>
      <c r="AK2082" s="41">
        <f t="shared" si="6968"/>
        <v>0</v>
      </c>
      <c r="AL2082" s="41">
        <f t="shared" si="6968"/>
        <v>114959.67</v>
      </c>
      <c r="AM2082" s="41">
        <f t="shared" si="6968"/>
        <v>0</v>
      </c>
      <c r="AN2082" s="41">
        <f t="shared" si="6968"/>
        <v>0</v>
      </c>
      <c r="AO2082" s="14">
        <f t="shared" si="6968"/>
        <v>68072.287609999999</v>
      </c>
      <c r="AP2082" s="42">
        <f t="shared" si="6968"/>
        <v>88835.885000000009</v>
      </c>
      <c r="AQ2082" s="42">
        <f t="shared" si="6968"/>
        <v>40847.743000000002</v>
      </c>
      <c r="AR2082" s="42">
        <f t="shared" si="6968"/>
        <v>0</v>
      </c>
      <c r="AS2082" s="42">
        <f t="shared" si="6968"/>
        <v>0</v>
      </c>
      <c r="AT2082" s="42">
        <f t="shared" si="6968"/>
        <v>0</v>
      </c>
      <c r="AU2082" s="42">
        <f t="shared" si="6834"/>
        <v>129683.62800000001</v>
      </c>
      <c r="AV2082" s="42">
        <f t="shared" si="6835"/>
        <v>0</v>
      </c>
      <c r="AW2082" s="42">
        <f t="shared" si="6839"/>
        <v>130644.22800000002</v>
      </c>
      <c r="AX2082" s="42">
        <f t="shared" si="6840"/>
        <v>81850.399999999994</v>
      </c>
      <c r="AY2082" s="42">
        <f t="shared" si="6841"/>
        <v>81850.399999999994</v>
      </c>
      <c r="AZ2082" s="42">
        <f>AZ2087+AZ2083+AZ2085</f>
        <v>0</v>
      </c>
      <c r="BA2082" s="43">
        <f t="shared" si="6836"/>
        <v>88.64624762040124</v>
      </c>
      <c r="BB2082" s="20"/>
    </row>
    <row r="2083" spans="2:54" x14ac:dyDescent="0.3">
      <c r="B2083" s="38" t="s">
        <v>586</v>
      </c>
      <c r="C2083" s="38" t="s">
        <v>92</v>
      </c>
      <c r="D2083" s="38" t="s">
        <v>42</v>
      </c>
      <c r="E2083" s="39" t="str">
        <f t="shared" si="6833"/>
        <v>0501</v>
      </c>
      <c r="F2083" s="38" t="s">
        <v>618</v>
      </c>
      <c r="G2083" s="38"/>
      <c r="H2083" s="40" t="s">
        <v>255</v>
      </c>
      <c r="I2083" s="18">
        <f t="shared" ref="I2083:S2083" si="6969">I2084</f>
        <v>540.70000000000005</v>
      </c>
      <c r="J2083" s="18">
        <f t="shared" si="6969"/>
        <v>0</v>
      </c>
      <c r="K2083" s="18">
        <f t="shared" si="6969"/>
        <v>0</v>
      </c>
      <c r="L2083" s="18">
        <f t="shared" si="6969"/>
        <v>0</v>
      </c>
      <c r="M2083" s="18">
        <f t="shared" si="6969"/>
        <v>0</v>
      </c>
      <c r="N2083" s="18">
        <f t="shared" si="6969"/>
        <v>0</v>
      </c>
      <c r="O2083" s="18">
        <f t="shared" si="6969"/>
        <v>0</v>
      </c>
      <c r="P2083" s="18">
        <f t="shared" si="6969"/>
        <v>0</v>
      </c>
      <c r="Q2083" s="18">
        <f t="shared" si="6969"/>
        <v>0</v>
      </c>
      <c r="R2083" s="18">
        <f t="shared" si="6969"/>
        <v>0</v>
      </c>
      <c r="S2083" s="18">
        <f t="shared" si="6969"/>
        <v>960.6</v>
      </c>
      <c r="T2083" s="18">
        <f t="shared" si="6924"/>
        <v>1501.3000000000002</v>
      </c>
      <c r="U2083" s="18">
        <f t="shared" si="6957"/>
        <v>0</v>
      </c>
      <c r="V2083" s="18">
        <f t="shared" si="6958"/>
        <v>0</v>
      </c>
      <c r="W2083" s="18">
        <f t="shared" ref="W2083:AD2083" si="6970">W2084</f>
        <v>960.6</v>
      </c>
      <c r="X2083" s="18">
        <f t="shared" si="6970"/>
        <v>0</v>
      </c>
      <c r="Y2083" s="18">
        <f t="shared" si="6970"/>
        <v>0</v>
      </c>
      <c r="Z2083" s="18">
        <f t="shared" si="6970"/>
        <v>0</v>
      </c>
      <c r="AA2083" s="18">
        <f t="shared" si="6970"/>
        <v>0</v>
      </c>
      <c r="AB2083" s="18">
        <f t="shared" si="6970"/>
        <v>0</v>
      </c>
      <c r="AC2083" s="18">
        <f t="shared" si="6970"/>
        <v>0</v>
      </c>
      <c r="AD2083" s="18">
        <f t="shared" si="6970"/>
        <v>0</v>
      </c>
      <c r="AE2083" s="18"/>
      <c r="AF2083" s="41">
        <f t="shared" ref="AF2083:AT2083" si="6971">AF2084</f>
        <v>1501.3</v>
      </c>
      <c r="AG2083" s="41">
        <f t="shared" si="6971"/>
        <v>0</v>
      </c>
      <c r="AH2083" s="41">
        <f t="shared" si="6971"/>
        <v>0</v>
      </c>
      <c r="AI2083" s="41">
        <f t="shared" si="6971"/>
        <v>0</v>
      </c>
      <c r="AJ2083" s="41">
        <f t="shared" si="6971"/>
        <v>0</v>
      </c>
      <c r="AK2083" s="41">
        <f t="shared" si="6971"/>
        <v>0</v>
      </c>
      <c r="AL2083" s="41">
        <f t="shared" si="6971"/>
        <v>1501.3</v>
      </c>
      <c r="AM2083" s="41">
        <f t="shared" si="6971"/>
        <v>0</v>
      </c>
      <c r="AN2083" s="41">
        <f t="shared" si="6971"/>
        <v>0</v>
      </c>
      <c r="AO2083" s="42">
        <f t="shared" si="6971"/>
        <v>1501.3</v>
      </c>
      <c r="AP2083" s="42">
        <f t="shared" si="6971"/>
        <v>1501.3</v>
      </c>
      <c r="AQ2083" s="42">
        <f t="shared" si="6971"/>
        <v>0</v>
      </c>
      <c r="AR2083" s="42">
        <f t="shared" si="6971"/>
        <v>0</v>
      </c>
      <c r="AS2083" s="42">
        <f t="shared" si="6971"/>
        <v>0</v>
      </c>
      <c r="AT2083" s="42">
        <f t="shared" si="6971"/>
        <v>0</v>
      </c>
      <c r="AU2083" s="42">
        <f t="shared" si="6834"/>
        <v>1501.3</v>
      </c>
      <c r="AV2083" s="42">
        <f t="shared" si="6835"/>
        <v>0</v>
      </c>
      <c r="AW2083" s="42">
        <f t="shared" si="6839"/>
        <v>2461.9</v>
      </c>
      <c r="AX2083" s="42">
        <f t="shared" si="6840"/>
        <v>0</v>
      </c>
      <c r="AY2083" s="42">
        <f t="shared" si="6841"/>
        <v>0</v>
      </c>
      <c r="AZ2083" s="42">
        <f>AZ2084</f>
        <v>0</v>
      </c>
      <c r="BA2083" s="43">
        <f t="shared" si="6836"/>
        <v>100</v>
      </c>
      <c r="BB2083" s="20"/>
    </row>
    <row r="2084" spans="2:54" ht="31.2" x14ac:dyDescent="0.3">
      <c r="B2084" s="38" t="s">
        <v>586</v>
      </c>
      <c r="C2084" s="38" t="s">
        <v>92</v>
      </c>
      <c r="D2084" s="38" t="s">
        <v>42</v>
      </c>
      <c r="E2084" s="39" t="str">
        <f t="shared" si="6833"/>
        <v>0501</v>
      </c>
      <c r="F2084" s="38" t="s">
        <v>618</v>
      </c>
      <c r="G2084" s="38" t="s">
        <v>150</v>
      </c>
      <c r="H2084" s="40" t="s">
        <v>151</v>
      </c>
      <c r="I2084" s="18">
        <v>540.70000000000005</v>
      </c>
      <c r="J2084" s="18">
        <v>0</v>
      </c>
      <c r="K2084" s="18">
        <v>0</v>
      </c>
      <c r="L2084" s="18"/>
      <c r="M2084" s="18"/>
      <c r="N2084" s="18"/>
      <c r="O2084" s="18">
        <v>0</v>
      </c>
      <c r="P2084" s="18">
        <v>0</v>
      </c>
      <c r="Q2084" s="18">
        <v>0</v>
      </c>
      <c r="R2084" s="18">
        <v>0</v>
      </c>
      <c r="S2084" s="18">
        <v>960.6</v>
      </c>
      <c r="T2084" s="18">
        <f t="shared" si="6924"/>
        <v>1501.3000000000002</v>
      </c>
      <c r="U2084" s="18">
        <f t="shared" si="6957"/>
        <v>0</v>
      </c>
      <c r="V2084" s="18">
        <f t="shared" si="6958"/>
        <v>0</v>
      </c>
      <c r="W2084" s="18">
        <v>960.6</v>
      </c>
      <c r="X2084" s="18"/>
      <c r="Y2084" s="18"/>
      <c r="Z2084" s="18"/>
      <c r="AA2084" s="18"/>
      <c r="AB2084" s="18"/>
      <c r="AC2084" s="18"/>
      <c r="AD2084" s="18"/>
      <c r="AE2084" s="18"/>
      <c r="AF2084" s="41">
        <v>1501.3</v>
      </c>
      <c r="AG2084" s="41"/>
      <c r="AH2084" s="41">
        <v>0</v>
      </c>
      <c r="AI2084" s="41">
        <v>0</v>
      </c>
      <c r="AJ2084" s="41">
        <v>0</v>
      </c>
      <c r="AK2084" s="41">
        <v>0</v>
      </c>
      <c r="AL2084" s="41">
        <v>1501.3</v>
      </c>
      <c r="AM2084" s="41">
        <v>0</v>
      </c>
      <c r="AN2084" s="41">
        <v>0</v>
      </c>
      <c r="AO2084" s="14">
        <v>1501.3</v>
      </c>
      <c r="AP2084" s="42">
        <v>1501.3</v>
      </c>
      <c r="AQ2084" s="42">
        <v>0</v>
      </c>
      <c r="AR2084" s="42">
        <v>0</v>
      </c>
      <c r="AS2084" s="42">
        <v>0</v>
      </c>
      <c r="AT2084" s="42">
        <v>0</v>
      </c>
      <c r="AU2084" s="42">
        <f t="shared" si="6834"/>
        <v>1501.3</v>
      </c>
      <c r="AV2084" s="42">
        <f t="shared" si="6835"/>
        <v>0</v>
      </c>
      <c r="AW2084" s="42">
        <f t="shared" si="6839"/>
        <v>2461.9</v>
      </c>
      <c r="AX2084" s="42">
        <f t="shared" si="6840"/>
        <v>0</v>
      </c>
      <c r="AY2084" s="42">
        <f t="shared" si="6841"/>
        <v>0</v>
      </c>
      <c r="AZ2084" s="42"/>
      <c r="BA2084" s="43">
        <f t="shared" si="6836"/>
        <v>100</v>
      </c>
      <c r="BB2084" s="44"/>
    </row>
    <row r="2085" spans="2:54" ht="46.8" x14ac:dyDescent="0.3">
      <c r="B2085" s="38" t="s">
        <v>586</v>
      </c>
      <c r="C2085" s="38" t="s">
        <v>92</v>
      </c>
      <c r="D2085" s="38" t="s">
        <v>42</v>
      </c>
      <c r="E2085" s="39" t="str">
        <f t="shared" si="6833"/>
        <v>0501</v>
      </c>
      <c r="F2085" s="38" t="s">
        <v>619</v>
      </c>
      <c r="G2085" s="38"/>
      <c r="H2085" s="40" t="s">
        <v>620</v>
      </c>
      <c r="I2085" s="18">
        <f t="shared" ref="I2085:S2085" si="6972">I2086</f>
        <v>1248</v>
      </c>
      <c r="J2085" s="18">
        <f t="shared" si="6972"/>
        <v>1248</v>
      </c>
      <c r="K2085" s="18">
        <f t="shared" si="6972"/>
        <v>1248</v>
      </c>
      <c r="L2085" s="18">
        <f t="shared" si="6972"/>
        <v>0</v>
      </c>
      <c r="M2085" s="18">
        <f t="shared" si="6972"/>
        <v>0</v>
      </c>
      <c r="N2085" s="18">
        <f t="shared" si="6972"/>
        <v>0</v>
      </c>
      <c r="O2085" s="18">
        <f t="shared" si="6972"/>
        <v>0</v>
      </c>
      <c r="P2085" s="18">
        <f t="shared" si="6972"/>
        <v>0</v>
      </c>
      <c r="Q2085" s="18">
        <f t="shared" si="6972"/>
        <v>1059.75</v>
      </c>
      <c r="R2085" s="18">
        <f t="shared" si="6972"/>
        <v>0</v>
      </c>
      <c r="S2085" s="18">
        <f t="shared" si="6972"/>
        <v>0</v>
      </c>
      <c r="T2085" s="18">
        <f t="shared" si="6924"/>
        <v>2307.75</v>
      </c>
      <c r="U2085" s="18">
        <f t="shared" si="6957"/>
        <v>1248</v>
      </c>
      <c r="V2085" s="18">
        <f t="shared" si="6958"/>
        <v>1248</v>
      </c>
      <c r="W2085" s="18">
        <f t="shared" ref="W2085:AT2085" si="6973">W2086</f>
        <v>0</v>
      </c>
      <c r="X2085" s="18">
        <f t="shared" si="6973"/>
        <v>0</v>
      </c>
      <c r="Y2085" s="18">
        <f t="shared" si="6973"/>
        <v>0</v>
      </c>
      <c r="Z2085" s="18">
        <f t="shared" si="6973"/>
        <v>0</v>
      </c>
      <c r="AA2085" s="18">
        <f t="shared" si="6973"/>
        <v>0</v>
      </c>
      <c r="AB2085" s="18">
        <f t="shared" si="6973"/>
        <v>0</v>
      </c>
      <c r="AC2085" s="18">
        <f t="shared" si="6973"/>
        <v>0</v>
      </c>
      <c r="AD2085" s="18">
        <f t="shared" si="6973"/>
        <v>0</v>
      </c>
      <c r="AE2085" s="18">
        <f t="shared" si="6973"/>
        <v>0</v>
      </c>
      <c r="AF2085" s="41">
        <f t="shared" si="6973"/>
        <v>2307.75</v>
      </c>
      <c r="AG2085" s="41">
        <f t="shared" si="6973"/>
        <v>0</v>
      </c>
      <c r="AH2085" s="41">
        <f t="shared" si="6973"/>
        <v>0</v>
      </c>
      <c r="AI2085" s="41">
        <f t="shared" si="6973"/>
        <v>0</v>
      </c>
      <c r="AJ2085" s="41">
        <f t="shared" si="6973"/>
        <v>0</v>
      </c>
      <c r="AK2085" s="41">
        <f t="shared" si="6973"/>
        <v>0</v>
      </c>
      <c r="AL2085" s="41">
        <f t="shared" si="6973"/>
        <v>2307.1999999999998</v>
      </c>
      <c r="AM2085" s="41">
        <f t="shared" si="6973"/>
        <v>0</v>
      </c>
      <c r="AN2085" s="41">
        <f t="shared" si="6973"/>
        <v>0</v>
      </c>
      <c r="AO2085" s="42">
        <f t="shared" si="6973"/>
        <v>2125.25</v>
      </c>
      <c r="AP2085" s="42">
        <f t="shared" si="6973"/>
        <v>2307.75</v>
      </c>
      <c r="AQ2085" s="42">
        <f t="shared" si="6973"/>
        <v>0</v>
      </c>
      <c r="AR2085" s="42">
        <f t="shared" si="6973"/>
        <v>0</v>
      </c>
      <c r="AS2085" s="42">
        <f t="shared" si="6973"/>
        <v>0</v>
      </c>
      <c r="AT2085" s="42">
        <f t="shared" si="6973"/>
        <v>0</v>
      </c>
      <c r="AU2085" s="42">
        <f t="shared" si="6834"/>
        <v>2307.75</v>
      </c>
      <c r="AV2085" s="42">
        <f t="shared" si="6835"/>
        <v>0</v>
      </c>
      <c r="AW2085" s="42">
        <f t="shared" si="6839"/>
        <v>2307.75</v>
      </c>
      <c r="AX2085" s="42">
        <f t="shared" si="6840"/>
        <v>1248</v>
      </c>
      <c r="AY2085" s="42">
        <f t="shared" si="6841"/>
        <v>1248</v>
      </c>
      <c r="AZ2085" s="42">
        <f>AZ2086</f>
        <v>0</v>
      </c>
      <c r="BA2085" s="43">
        <f t="shared" si="6836"/>
        <v>99.976167262485092</v>
      </c>
      <c r="BB2085" s="20"/>
    </row>
    <row r="2086" spans="2:54" ht="31.2" x14ac:dyDescent="0.3">
      <c r="B2086" s="38" t="s">
        <v>586</v>
      </c>
      <c r="C2086" s="38" t="s">
        <v>92</v>
      </c>
      <c r="D2086" s="38" t="s">
        <v>42</v>
      </c>
      <c r="E2086" s="39" t="str">
        <f t="shared" si="6833"/>
        <v>0501</v>
      </c>
      <c r="F2086" s="38" t="s">
        <v>619</v>
      </c>
      <c r="G2086" s="38" t="s">
        <v>54</v>
      </c>
      <c r="H2086" s="40" t="s">
        <v>55</v>
      </c>
      <c r="I2086" s="18">
        <v>1248</v>
      </c>
      <c r="J2086" s="18">
        <v>1248</v>
      </c>
      <c r="K2086" s="18">
        <v>1248</v>
      </c>
      <c r="L2086" s="18"/>
      <c r="M2086" s="18"/>
      <c r="N2086" s="18"/>
      <c r="O2086" s="18">
        <v>0</v>
      </c>
      <c r="P2086" s="18">
        <v>0</v>
      </c>
      <c r="Q2086" s="18">
        <v>1059.75</v>
      </c>
      <c r="R2086" s="18">
        <v>0</v>
      </c>
      <c r="S2086" s="18"/>
      <c r="T2086" s="18">
        <f t="shared" si="6924"/>
        <v>2307.75</v>
      </c>
      <c r="U2086" s="18">
        <f t="shared" si="6957"/>
        <v>1248</v>
      </c>
      <c r="V2086" s="18">
        <f t="shared" si="6958"/>
        <v>1248</v>
      </c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41">
        <v>2307.75</v>
      </c>
      <c r="AG2086" s="41"/>
      <c r="AH2086" s="41">
        <v>0</v>
      </c>
      <c r="AI2086" s="41">
        <v>0</v>
      </c>
      <c r="AJ2086" s="41">
        <v>0</v>
      </c>
      <c r="AK2086" s="41">
        <v>0</v>
      </c>
      <c r="AL2086" s="41">
        <v>2307.1999999999998</v>
      </c>
      <c r="AM2086" s="41">
        <v>0</v>
      </c>
      <c r="AN2086" s="41">
        <v>0</v>
      </c>
      <c r="AO2086" s="14">
        <v>2125.25</v>
      </c>
      <c r="AP2086" s="42">
        <v>2307.75</v>
      </c>
      <c r="AQ2086" s="42">
        <v>0</v>
      </c>
      <c r="AR2086" s="42">
        <v>0</v>
      </c>
      <c r="AS2086" s="42">
        <v>0</v>
      </c>
      <c r="AT2086" s="42">
        <v>0</v>
      </c>
      <c r="AU2086" s="42">
        <f t="shared" si="6834"/>
        <v>2307.75</v>
      </c>
      <c r="AV2086" s="42">
        <f t="shared" si="6835"/>
        <v>0</v>
      </c>
      <c r="AW2086" s="42">
        <f t="shared" si="6839"/>
        <v>2307.75</v>
      </c>
      <c r="AX2086" s="42">
        <f t="shared" si="6840"/>
        <v>1248</v>
      </c>
      <c r="AY2086" s="42">
        <f t="shared" si="6841"/>
        <v>1248</v>
      </c>
      <c r="AZ2086" s="42"/>
      <c r="BA2086" s="43">
        <f t="shared" si="6836"/>
        <v>99.976167262485092</v>
      </c>
      <c r="BB2086" s="44"/>
    </row>
    <row r="2087" spans="2:54" x14ac:dyDescent="0.3">
      <c r="B2087" s="38" t="s">
        <v>586</v>
      </c>
      <c r="C2087" s="38" t="s">
        <v>92</v>
      </c>
      <c r="D2087" s="38" t="s">
        <v>42</v>
      </c>
      <c r="E2087" s="39" t="str">
        <f t="shared" si="6833"/>
        <v>0501</v>
      </c>
      <c r="F2087" s="38" t="s">
        <v>621</v>
      </c>
      <c r="G2087" s="38"/>
      <c r="H2087" s="40" t="s">
        <v>622</v>
      </c>
      <c r="I2087" s="18">
        <f t="shared" ref="I2087:S2087" si="6974">I2088</f>
        <v>79659.100000000006</v>
      </c>
      <c r="J2087" s="18">
        <f t="shared" si="6974"/>
        <v>80602.399999999994</v>
      </c>
      <c r="K2087" s="18">
        <f t="shared" si="6974"/>
        <v>80602.399999999994</v>
      </c>
      <c r="L2087" s="18">
        <f t="shared" si="6974"/>
        <v>0</v>
      </c>
      <c r="M2087" s="18">
        <f t="shared" si="6974"/>
        <v>0</v>
      </c>
      <c r="N2087" s="18">
        <f t="shared" si="6974"/>
        <v>0</v>
      </c>
      <c r="O2087" s="18">
        <f t="shared" si="6974"/>
        <v>40847.743000000002</v>
      </c>
      <c r="P2087" s="18">
        <f t="shared" si="6974"/>
        <v>5367.7349999999997</v>
      </c>
      <c r="Q2087" s="18">
        <f t="shared" si="6974"/>
        <v>0</v>
      </c>
      <c r="R2087" s="18">
        <f t="shared" si="6974"/>
        <v>0</v>
      </c>
      <c r="S2087" s="18">
        <f t="shared" si="6974"/>
        <v>0</v>
      </c>
      <c r="T2087" s="18">
        <f t="shared" si="6924"/>
        <v>125874.57800000001</v>
      </c>
      <c r="U2087" s="18">
        <f t="shared" si="6957"/>
        <v>80602.399999999994</v>
      </c>
      <c r="V2087" s="18">
        <f t="shared" si="6958"/>
        <v>80602.399999999994</v>
      </c>
      <c r="W2087" s="18">
        <f t="shared" ref="W2087:AT2087" si="6975">W2088</f>
        <v>0</v>
      </c>
      <c r="X2087" s="18">
        <f t="shared" si="6975"/>
        <v>0</v>
      </c>
      <c r="Y2087" s="18">
        <f t="shared" si="6975"/>
        <v>0</v>
      </c>
      <c r="Z2087" s="18">
        <f t="shared" si="6975"/>
        <v>0</v>
      </c>
      <c r="AA2087" s="18">
        <f t="shared" si="6975"/>
        <v>0</v>
      </c>
      <c r="AB2087" s="18">
        <f t="shared" si="6975"/>
        <v>0</v>
      </c>
      <c r="AC2087" s="18">
        <f t="shared" si="6975"/>
        <v>0</v>
      </c>
      <c r="AD2087" s="18">
        <f t="shared" si="6975"/>
        <v>0</v>
      </c>
      <c r="AE2087" s="18">
        <f t="shared" si="6975"/>
        <v>0</v>
      </c>
      <c r="AF2087" s="41">
        <f t="shared" si="6975"/>
        <v>125874.57799999999</v>
      </c>
      <c r="AG2087" s="41">
        <f t="shared" si="6975"/>
        <v>0</v>
      </c>
      <c r="AH2087" s="41">
        <f t="shared" si="6975"/>
        <v>0</v>
      </c>
      <c r="AI2087" s="41">
        <f t="shared" si="6975"/>
        <v>0</v>
      </c>
      <c r="AJ2087" s="41">
        <f t="shared" si="6975"/>
        <v>0</v>
      </c>
      <c r="AK2087" s="41">
        <f t="shared" si="6975"/>
        <v>0</v>
      </c>
      <c r="AL2087" s="41">
        <f t="shared" si="6975"/>
        <v>111151.17</v>
      </c>
      <c r="AM2087" s="41">
        <f t="shared" si="6975"/>
        <v>0</v>
      </c>
      <c r="AN2087" s="41">
        <f t="shared" si="6975"/>
        <v>0</v>
      </c>
      <c r="AO2087" s="42">
        <f t="shared" si="6975"/>
        <v>64445.737609999996</v>
      </c>
      <c r="AP2087" s="42">
        <f t="shared" si="6975"/>
        <v>85026.835000000006</v>
      </c>
      <c r="AQ2087" s="42">
        <f t="shared" si="6975"/>
        <v>40847.743000000002</v>
      </c>
      <c r="AR2087" s="42">
        <f t="shared" si="6975"/>
        <v>0</v>
      </c>
      <c r="AS2087" s="42">
        <f t="shared" si="6975"/>
        <v>0</v>
      </c>
      <c r="AT2087" s="42">
        <f t="shared" si="6975"/>
        <v>0</v>
      </c>
      <c r="AU2087" s="42">
        <f t="shared" si="6834"/>
        <v>125874.57800000001</v>
      </c>
      <c r="AV2087" s="42">
        <f t="shared" si="6835"/>
        <v>0</v>
      </c>
      <c r="AW2087" s="42">
        <f t="shared" si="6839"/>
        <v>125874.57800000001</v>
      </c>
      <c r="AX2087" s="42">
        <f t="shared" si="6840"/>
        <v>80602.399999999994</v>
      </c>
      <c r="AY2087" s="42">
        <f t="shared" si="6841"/>
        <v>80602.399999999994</v>
      </c>
      <c r="AZ2087" s="42">
        <f>AZ2088</f>
        <v>0</v>
      </c>
      <c r="BA2087" s="43">
        <f t="shared" si="6836"/>
        <v>88.303112325031989</v>
      </c>
      <c r="BB2087" s="20"/>
    </row>
    <row r="2088" spans="2:54" ht="31.2" x14ac:dyDescent="0.3">
      <c r="B2088" s="38" t="s">
        <v>586</v>
      </c>
      <c r="C2088" s="38" t="s">
        <v>92</v>
      </c>
      <c r="D2088" s="38" t="s">
        <v>42</v>
      </c>
      <c r="E2088" s="39" t="str">
        <f t="shared" si="6833"/>
        <v>0501</v>
      </c>
      <c r="F2088" s="38" t="s">
        <v>621</v>
      </c>
      <c r="G2088" s="38" t="s">
        <v>150</v>
      </c>
      <c r="H2088" s="40" t="s">
        <v>151</v>
      </c>
      <c r="I2088" s="18">
        <v>79659.100000000006</v>
      </c>
      <c r="J2088" s="18">
        <v>80602.399999999994</v>
      </c>
      <c r="K2088" s="18">
        <v>80602.399999999994</v>
      </c>
      <c r="L2088" s="18"/>
      <c r="M2088" s="18"/>
      <c r="N2088" s="18"/>
      <c r="O2088" s="18">
        <f>43772.571-2924.828</f>
        <v>40847.743000000002</v>
      </c>
      <c r="P2088" s="18">
        <v>5367.7349999999997</v>
      </c>
      <c r="Q2088" s="18">
        <v>0</v>
      </c>
      <c r="R2088" s="18">
        <v>0</v>
      </c>
      <c r="S2088" s="18"/>
      <c r="T2088" s="18">
        <f t="shared" si="6924"/>
        <v>125874.57800000001</v>
      </c>
      <c r="U2088" s="18">
        <f t="shared" si="6957"/>
        <v>80602.399999999994</v>
      </c>
      <c r="V2088" s="18">
        <f t="shared" si="6958"/>
        <v>80602.399999999994</v>
      </c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41">
        <v>125874.57799999999</v>
      </c>
      <c r="AG2088" s="41"/>
      <c r="AH2088" s="41">
        <v>0</v>
      </c>
      <c r="AI2088" s="41">
        <v>0</v>
      </c>
      <c r="AJ2088" s="41">
        <v>0</v>
      </c>
      <c r="AK2088" s="41">
        <v>0</v>
      </c>
      <c r="AL2088" s="41">
        <v>111151.17</v>
      </c>
      <c r="AM2088" s="41">
        <v>0</v>
      </c>
      <c r="AN2088" s="41">
        <v>0</v>
      </c>
      <c r="AO2088" s="14">
        <v>64445.737609999996</v>
      </c>
      <c r="AP2088" s="42">
        <v>85026.835000000006</v>
      </c>
      <c r="AQ2088" s="42">
        <f>43772.571-2924.828</f>
        <v>40847.743000000002</v>
      </c>
      <c r="AR2088" s="42">
        <v>0</v>
      </c>
      <c r="AS2088" s="42">
        <v>0</v>
      </c>
      <c r="AT2088" s="42">
        <v>0</v>
      </c>
      <c r="AU2088" s="42">
        <f t="shared" si="6834"/>
        <v>125874.57800000001</v>
      </c>
      <c r="AV2088" s="42">
        <f t="shared" si="6835"/>
        <v>0</v>
      </c>
      <c r="AW2088" s="42">
        <f t="shared" si="6839"/>
        <v>125874.57800000001</v>
      </c>
      <c r="AX2088" s="42">
        <f t="shared" si="6840"/>
        <v>80602.399999999994</v>
      </c>
      <c r="AY2088" s="42">
        <f t="shared" si="6841"/>
        <v>80602.399999999994</v>
      </c>
      <c r="AZ2088" s="42"/>
      <c r="BA2088" s="43">
        <f t="shared" si="6836"/>
        <v>88.303112325031989</v>
      </c>
      <c r="BB2088" s="44"/>
    </row>
    <row r="2089" spans="2:54" ht="46.8" x14ac:dyDescent="0.3">
      <c r="B2089" s="38" t="s">
        <v>586</v>
      </c>
      <c r="C2089" s="38" t="s">
        <v>92</v>
      </c>
      <c r="D2089" s="38" t="s">
        <v>42</v>
      </c>
      <c r="E2089" s="39" t="str">
        <f t="shared" si="6833"/>
        <v>0501</v>
      </c>
      <c r="F2089" s="38" t="s">
        <v>78</v>
      </c>
      <c r="G2089" s="39"/>
      <c r="H2089" s="40" t="s">
        <v>79</v>
      </c>
      <c r="I2089" s="18"/>
      <c r="J2089" s="18"/>
      <c r="K2089" s="18"/>
      <c r="L2089" s="18"/>
      <c r="M2089" s="18"/>
      <c r="N2089" s="18"/>
      <c r="O2089" s="18">
        <f t="shared" ref="O2089:O2091" si="6976">O2090</f>
        <v>0</v>
      </c>
      <c r="P2089" s="18">
        <f t="shared" ref="P2089:P2093" si="6977">P2090</f>
        <v>0</v>
      </c>
      <c r="Q2089" s="18">
        <f t="shared" ref="Q2089:Q2093" si="6978">Q2090</f>
        <v>0</v>
      </c>
      <c r="R2089" s="18">
        <f t="shared" ref="R2089:R2093" si="6979">R2090</f>
        <v>0</v>
      </c>
      <c r="S2089" s="18"/>
      <c r="T2089" s="18">
        <f t="shared" si="6924"/>
        <v>0</v>
      </c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41">
        <f t="shared" ref="AF2089:AF2091" si="6980">AF2090</f>
        <v>779</v>
      </c>
      <c r="AG2089" s="41">
        <f t="shared" ref="AG2089:AG2091" si="6981">AG2090</f>
        <v>0</v>
      </c>
      <c r="AH2089" s="41">
        <f t="shared" ref="AH2089:AH2091" si="6982">AH2090</f>
        <v>0</v>
      </c>
      <c r="AI2089" s="41">
        <f t="shared" ref="AI2089:AI2091" si="6983">AI2090</f>
        <v>0</v>
      </c>
      <c r="AJ2089" s="41">
        <f t="shared" ref="AJ2089:AJ2091" si="6984">AJ2090</f>
        <v>0</v>
      </c>
      <c r="AK2089" s="41">
        <f t="shared" ref="AK2089:AK2091" si="6985">AK2090</f>
        <v>0</v>
      </c>
      <c r="AL2089" s="41">
        <f t="shared" ref="AL2089:AL2091" si="6986">AL2090</f>
        <v>0</v>
      </c>
      <c r="AM2089" s="41">
        <f t="shared" ref="AM2089:AM2091" si="6987">AM2090</f>
        <v>0</v>
      </c>
      <c r="AN2089" s="41">
        <f t="shared" ref="AN2089:AN2091" si="6988">AN2090</f>
        <v>0</v>
      </c>
      <c r="AO2089" s="42">
        <f t="shared" ref="AO2089:AO2091" si="6989">AO2090</f>
        <v>0</v>
      </c>
      <c r="AP2089" s="42">
        <f t="shared" ref="AP2089:AP2091" si="6990">AP2090</f>
        <v>779</v>
      </c>
      <c r="AQ2089" s="42">
        <f t="shared" ref="AQ2089:AQ2091" si="6991">AQ2090</f>
        <v>0</v>
      </c>
      <c r="AR2089" s="42">
        <f t="shared" ref="AR2089:AR2091" si="6992">AR2090</f>
        <v>0</v>
      </c>
      <c r="AS2089" s="42">
        <f t="shared" ref="AS2089:AS2091" si="6993">AS2090</f>
        <v>0</v>
      </c>
      <c r="AT2089" s="42">
        <f t="shared" ref="AT2089:AT2091" si="6994">AT2090</f>
        <v>0</v>
      </c>
      <c r="AU2089" s="42">
        <f t="shared" si="6834"/>
        <v>779</v>
      </c>
      <c r="AV2089" s="42">
        <f t="shared" si="6835"/>
        <v>-779</v>
      </c>
      <c r="AW2089" s="42"/>
      <c r="AX2089" s="42"/>
      <c r="AY2089" s="42"/>
      <c r="AZ2089" s="42"/>
      <c r="BA2089" s="43">
        <f t="shared" si="6836"/>
        <v>0</v>
      </c>
      <c r="BB2089" s="44"/>
    </row>
    <row r="2090" spans="2:54" x14ac:dyDescent="0.3">
      <c r="B2090" s="38" t="s">
        <v>586</v>
      </c>
      <c r="C2090" s="38" t="s">
        <v>92</v>
      </c>
      <c r="D2090" s="38" t="s">
        <v>42</v>
      </c>
      <c r="E2090" s="39" t="str">
        <f t="shared" ref="E2090:E2153" si="6995">CONCATENATE(C2090,D2090)</f>
        <v>0501</v>
      </c>
      <c r="F2090" s="38" t="s">
        <v>88</v>
      </c>
      <c r="G2090" s="39"/>
      <c r="H2090" s="40" t="s">
        <v>89</v>
      </c>
      <c r="I2090" s="18"/>
      <c r="J2090" s="18"/>
      <c r="K2090" s="18"/>
      <c r="L2090" s="18"/>
      <c r="M2090" s="18"/>
      <c r="N2090" s="18"/>
      <c r="O2090" s="18">
        <f t="shared" si="6976"/>
        <v>0</v>
      </c>
      <c r="P2090" s="18">
        <f t="shared" si="6977"/>
        <v>0</v>
      </c>
      <c r="Q2090" s="18">
        <f t="shared" si="6978"/>
        <v>0</v>
      </c>
      <c r="R2090" s="18">
        <f t="shared" si="6979"/>
        <v>0</v>
      </c>
      <c r="S2090" s="18"/>
      <c r="T2090" s="18">
        <f t="shared" si="6924"/>
        <v>0</v>
      </c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41">
        <f t="shared" si="6980"/>
        <v>779</v>
      </c>
      <c r="AG2090" s="41">
        <f t="shared" si="6981"/>
        <v>0</v>
      </c>
      <c r="AH2090" s="41">
        <f t="shared" si="6982"/>
        <v>0</v>
      </c>
      <c r="AI2090" s="41">
        <f t="shared" si="6983"/>
        <v>0</v>
      </c>
      <c r="AJ2090" s="41">
        <f t="shared" si="6984"/>
        <v>0</v>
      </c>
      <c r="AK2090" s="41">
        <f t="shared" si="6985"/>
        <v>0</v>
      </c>
      <c r="AL2090" s="41">
        <f t="shared" si="6986"/>
        <v>0</v>
      </c>
      <c r="AM2090" s="41">
        <f t="shared" si="6987"/>
        <v>0</v>
      </c>
      <c r="AN2090" s="41">
        <f t="shared" si="6988"/>
        <v>0</v>
      </c>
      <c r="AO2090" s="14">
        <f t="shared" si="6989"/>
        <v>0</v>
      </c>
      <c r="AP2090" s="42">
        <f t="shared" si="6990"/>
        <v>779</v>
      </c>
      <c r="AQ2090" s="42">
        <f t="shared" si="6991"/>
        <v>0</v>
      </c>
      <c r="AR2090" s="42">
        <f t="shared" si="6992"/>
        <v>0</v>
      </c>
      <c r="AS2090" s="42">
        <f t="shared" si="6993"/>
        <v>0</v>
      </c>
      <c r="AT2090" s="42">
        <f t="shared" si="6994"/>
        <v>0</v>
      </c>
      <c r="AU2090" s="42">
        <f t="shared" ref="AU2090:AU2153" si="6996">AP2090+AS2090+AT2090+AR2090+AQ2090</f>
        <v>779</v>
      </c>
      <c r="AV2090" s="42">
        <f t="shared" ref="AV2090:AV2153" si="6997">T2090-AU2090</f>
        <v>-779</v>
      </c>
      <c r="AW2090" s="42"/>
      <c r="AX2090" s="42"/>
      <c r="AY2090" s="42"/>
      <c r="AZ2090" s="42"/>
      <c r="BA2090" s="43">
        <f t="shared" ref="BA2090:BA2153" si="6998">AL2090/AF2090*100</f>
        <v>0</v>
      </c>
      <c r="BB2090" s="44"/>
    </row>
    <row r="2091" spans="2:54" x14ac:dyDescent="0.3">
      <c r="B2091" s="38" t="s">
        <v>586</v>
      </c>
      <c r="C2091" s="38" t="s">
        <v>92</v>
      </c>
      <c r="D2091" s="38" t="s">
        <v>42</v>
      </c>
      <c r="E2091" s="39" t="str">
        <f t="shared" si="6995"/>
        <v>0501</v>
      </c>
      <c r="F2091" s="38" t="s">
        <v>90</v>
      </c>
      <c r="G2091" s="39"/>
      <c r="H2091" s="40" t="s">
        <v>91</v>
      </c>
      <c r="I2091" s="18"/>
      <c r="J2091" s="18"/>
      <c r="K2091" s="18"/>
      <c r="L2091" s="18"/>
      <c r="M2091" s="18"/>
      <c r="N2091" s="18"/>
      <c r="O2091" s="18">
        <f t="shared" si="6976"/>
        <v>0</v>
      </c>
      <c r="P2091" s="18">
        <f t="shared" si="6977"/>
        <v>0</v>
      </c>
      <c r="Q2091" s="18">
        <f t="shared" si="6978"/>
        <v>0</v>
      </c>
      <c r="R2091" s="18">
        <f t="shared" si="6979"/>
        <v>0</v>
      </c>
      <c r="S2091" s="18"/>
      <c r="T2091" s="18">
        <f t="shared" si="6924"/>
        <v>0</v>
      </c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41">
        <f t="shared" si="6980"/>
        <v>779</v>
      </c>
      <c r="AG2091" s="41">
        <f t="shared" si="6981"/>
        <v>0</v>
      </c>
      <c r="AH2091" s="41">
        <f t="shared" si="6982"/>
        <v>0</v>
      </c>
      <c r="AI2091" s="41">
        <f t="shared" si="6983"/>
        <v>0</v>
      </c>
      <c r="AJ2091" s="41">
        <f t="shared" si="6984"/>
        <v>0</v>
      </c>
      <c r="AK2091" s="41">
        <f t="shared" si="6985"/>
        <v>0</v>
      </c>
      <c r="AL2091" s="41">
        <f t="shared" si="6986"/>
        <v>0</v>
      </c>
      <c r="AM2091" s="41">
        <f t="shared" si="6987"/>
        <v>0</v>
      </c>
      <c r="AN2091" s="41">
        <f t="shared" si="6988"/>
        <v>0</v>
      </c>
      <c r="AO2091" s="42">
        <f t="shared" si="6989"/>
        <v>0</v>
      </c>
      <c r="AP2091" s="42">
        <f t="shared" si="6990"/>
        <v>779</v>
      </c>
      <c r="AQ2091" s="42">
        <f t="shared" si="6991"/>
        <v>0</v>
      </c>
      <c r="AR2091" s="42">
        <f t="shared" si="6992"/>
        <v>0</v>
      </c>
      <c r="AS2091" s="42">
        <f t="shared" si="6993"/>
        <v>0</v>
      </c>
      <c r="AT2091" s="42">
        <f t="shared" si="6994"/>
        <v>0</v>
      </c>
      <c r="AU2091" s="42">
        <f t="shared" si="6996"/>
        <v>779</v>
      </c>
      <c r="AV2091" s="42">
        <f t="shared" si="6997"/>
        <v>-779</v>
      </c>
      <c r="AW2091" s="42"/>
      <c r="AX2091" s="42"/>
      <c r="AY2091" s="42"/>
      <c r="AZ2091" s="42"/>
      <c r="BA2091" s="43">
        <f t="shared" si="6998"/>
        <v>0</v>
      </c>
      <c r="BB2091" s="44"/>
    </row>
    <row r="2092" spans="2:54" ht="31.2" x14ac:dyDescent="0.3">
      <c r="B2092" s="38" t="s">
        <v>586</v>
      </c>
      <c r="C2092" s="38" t="s">
        <v>92</v>
      </c>
      <c r="D2092" s="38" t="s">
        <v>42</v>
      </c>
      <c r="E2092" s="39" t="str">
        <f t="shared" si="6995"/>
        <v>0501</v>
      </c>
      <c r="F2092" s="38" t="s">
        <v>90</v>
      </c>
      <c r="G2092" s="38" t="s">
        <v>54</v>
      </c>
      <c r="H2092" s="40" t="s">
        <v>55</v>
      </c>
      <c r="I2092" s="18"/>
      <c r="J2092" s="18"/>
      <c r="K2092" s="18"/>
      <c r="L2092" s="18"/>
      <c r="M2092" s="18"/>
      <c r="N2092" s="18"/>
      <c r="O2092" s="18">
        <v>0</v>
      </c>
      <c r="P2092" s="18">
        <v>0</v>
      </c>
      <c r="Q2092" s="18">
        <v>0</v>
      </c>
      <c r="R2092" s="18">
        <v>0</v>
      </c>
      <c r="S2092" s="18"/>
      <c r="T2092" s="18">
        <f t="shared" si="6924"/>
        <v>0</v>
      </c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41">
        <v>779</v>
      </c>
      <c r="AG2092" s="41"/>
      <c r="AH2092" s="41">
        <v>0</v>
      </c>
      <c r="AI2092" s="41">
        <v>0</v>
      </c>
      <c r="AJ2092" s="41">
        <v>0</v>
      </c>
      <c r="AK2092" s="41">
        <v>0</v>
      </c>
      <c r="AL2092" s="41">
        <v>0</v>
      </c>
      <c r="AM2092" s="41">
        <v>0</v>
      </c>
      <c r="AN2092" s="41">
        <v>0</v>
      </c>
      <c r="AO2092" s="14">
        <v>0</v>
      </c>
      <c r="AP2092" s="42">
        <v>779</v>
      </c>
      <c r="AQ2092" s="42">
        <v>0</v>
      </c>
      <c r="AR2092" s="42">
        <v>0</v>
      </c>
      <c r="AS2092" s="42">
        <v>0</v>
      </c>
      <c r="AT2092" s="42">
        <v>0</v>
      </c>
      <c r="AU2092" s="42">
        <f t="shared" si="6996"/>
        <v>779</v>
      </c>
      <c r="AV2092" s="42">
        <f t="shared" si="6997"/>
        <v>-779</v>
      </c>
      <c r="AW2092" s="42"/>
      <c r="AX2092" s="42"/>
      <c r="AY2092" s="42"/>
      <c r="AZ2092" s="42"/>
      <c r="BA2092" s="43">
        <f t="shared" si="6998"/>
        <v>0</v>
      </c>
      <c r="BB2092" s="44"/>
    </row>
    <row r="2093" spans="2:54" s="30" customFormat="1" x14ac:dyDescent="0.3">
      <c r="B2093" s="31" t="s">
        <v>586</v>
      </c>
      <c r="C2093" s="31" t="s">
        <v>92</v>
      </c>
      <c r="D2093" s="31" t="s">
        <v>374</v>
      </c>
      <c r="E2093" s="29" t="str">
        <f t="shared" si="6995"/>
        <v>0502</v>
      </c>
      <c r="F2093" s="31"/>
      <c r="G2093" s="31"/>
      <c r="H2093" s="32" t="s">
        <v>524</v>
      </c>
      <c r="I2093" s="33">
        <f t="shared" ref="I2093:N2093" si="6999">I2094</f>
        <v>74133.3</v>
      </c>
      <c r="J2093" s="33">
        <f t="shared" si="6999"/>
        <v>56592.1</v>
      </c>
      <c r="K2093" s="33">
        <f t="shared" si="6999"/>
        <v>72597.7</v>
      </c>
      <c r="L2093" s="33">
        <f t="shared" si="6999"/>
        <v>0</v>
      </c>
      <c r="M2093" s="33">
        <f t="shared" si="6999"/>
        <v>0</v>
      </c>
      <c r="N2093" s="33">
        <f t="shared" si="6999"/>
        <v>0</v>
      </c>
      <c r="O2093" s="33">
        <f>O2094+O2115</f>
        <v>1694.8820000000001</v>
      </c>
      <c r="P2093" s="33">
        <f t="shared" si="6977"/>
        <v>8281.9410000000007</v>
      </c>
      <c r="Q2093" s="33">
        <f t="shared" si="6978"/>
        <v>13601.99</v>
      </c>
      <c r="R2093" s="33">
        <f t="shared" si="6979"/>
        <v>0</v>
      </c>
      <c r="S2093" s="33">
        <f>S2094</f>
        <v>549.66530999999998</v>
      </c>
      <c r="T2093" s="33">
        <f t="shared" si="6924"/>
        <v>98261.778310000009</v>
      </c>
      <c r="U2093" s="33">
        <f t="shared" si="6957"/>
        <v>56592.1</v>
      </c>
      <c r="V2093" s="33">
        <f t="shared" si="6958"/>
        <v>72597.7</v>
      </c>
      <c r="W2093" s="33">
        <f t="shared" ref="W2093:AE2093" si="7000">W2094</f>
        <v>0</v>
      </c>
      <c r="X2093" s="33">
        <f t="shared" si="7000"/>
        <v>0</v>
      </c>
      <c r="Y2093" s="33">
        <f t="shared" si="7000"/>
        <v>0</v>
      </c>
      <c r="Z2093" s="33">
        <f t="shared" si="7000"/>
        <v>549.66530999999998</v>
      </c>
      <c r="AA2093" s="33">
        <f t="shared" si="7000"/>
        <v>0</v>
      </c>
      <c r="AB2093" s="33">
        <f t="shared" si="7000"/>
        <v>0</v>
      </c>
      <c r="AC2093" s="33">
        <f t="shared" si="7000"/>
        <v>0</v>
      </c>
      <c r="AD2093" s="33">
        <f t="shared" si="7000"/>
        <v>0</v>
      </c>
      <c r="AE2093" s="33">
        <f t="shared" si="7000"/>
        <v>0</v>
      </c>
      <c r="AF2093" s="34">
        <f t="shared" ref="AF2093:AT2093" si="7001">AF2094+AF2115</f>
        <v>103810.12831000001</v>
      </c>
      <c r="AG2093" s="34">
        <f t="shared" si="7001"/>
        <v>0</v>
      </c>
      <c r="AH2093" s="34">
        <f t="shared" si="7001"/>
        <v>0</v>
      </c>
      <c r="AI2093" s="34">
        <f t="shared" si="7001"/>
        <v>0</v>
      </c>
      <c r="AJ2093" s="34">
        <f t="shared" si="7001"/>
        <v>31141.16</v>
      </c>
      <c r="AK2093" s="34">
        <f t="shared" si="7001"/>
        <v>0</v>
      </c>
      <c r="AL2093" s="34">
        <f t="shared" si="7001"/>
        <v>96090.255359999996</v>
      </c>
      <c r="AM2093" s="34">
        <f t="shared" si="7001"/>
        <v>0</v>
      </c>
      <c r="AN2093" s="34">
        <f t="shared" si="7001"/>
        <v>29363.219399999998</v>
      </c>
      <c r="AO2093" s="36">
        <f t="shared" si="7001"/>
        <v>55810.275990000009</v>
      </c>
      <c r="AP2093" s="36">
        <f t="shared" si="7001"/>
        <v>101038.32331000001</v>
      </c>
      <c r="AQ2093" s="36">
        <f t="shared" si="7001"/>
        <v>1694.8820000000001</v>
      </c>
      <c r="AR2093" s="36">
        <f t="shared" si="7001"/>
        <v>0</v>
      </c>
      <c r="AS2093" s="36">
        <f t="shared" si="7001"/>
        <v>0</v>
      </c>
      <c r="AT2093" s="36">
        <f t="shared" si="7001"/>
        <v>0</v>
      </c>
      <c r="AU2093" s="36">
        <f t="shared" si="6996"/>
        <v>102733.20531</v>
      </c>
      <c r="AV2093" s="36">
        <f t="shared" si="6997"/>
        <v>-4471.426999999996</v>
      </c>
      <c r="AW2093" s="36">
        <f t="shared" ref="AW2093:AW2153" si="7002">T2093+W2093+X2093+Y2093+Z2093</f>
        <v>98811.443620000005</v>
      </c>
      <c r="AX2093" s="36">
        <f t="shared" ref="AX2093:AX2153" si="7003">U2093+AA2093+AB2093</f>
        <v>56592.1</v>
      </c>
      <c r="AY2093" s="36">
        <f t="shared" ref="AY2093:AY2153" si="7004">V2093+AC2093+AE2093+AD2093</f>
        <v>72597.7</v>
      </c>
      <c r="AZ2093" s="36">
        <f>AZ2094</f>
        <v>0</v>
      </c>
      <c r="BA2093" s="37">
        <f t="shared" si="6998"/>
        <v>92.563468444093658</v>
      </c>
      <c r="BB2093" s="20"/>
    </row>
    <row r="2094" spans="2:54" ht="31.2" x14ac:dyDescent="0.3">
      <c r="B2094" s="38" t="s">
        <v>586</v>
      </c>
      <c r="C2094" s="38" t="s">
        <v>92</v>
      </c>
      <c r="D2094" s="38" t="s">
        <v>374</v>
      </c>
      <c r="E2094" s="39" t="str">
        <f t="shared" si="6995"/>
        <v>0502</v>
      </c>
      <c r="F2094" s="38" t="s">
        <v>513</v>
      </c>
      <c r="G2094" s="38"/>
      <c r="H2094" s="40" t="s">
        <v>514</v>
      </c>
      <c r="I2094" s="18">
        <f t="shared" ref="I2094:S2094" si="7005">I2095+I2105</f>
        <v>74133.3</v>
      </c>
      <c r="J2094" s="18">
        <f t="shared" si="7005"/>
        <v>56592.1</v>
      </c>
      <c r="K2094" s="18">
        <f t="shared" si="7005"/>
        <v>72597.7</v>
      </c>
      <c r="L2094" s="18">
        <f t="shared" si="7005"/>
        <v>0</v>
      </c>
      <c r="M2094" s="18">
        <f t="shared" si="7005"/>
        <v>0</v>
      </c>
      <c r="N2094" s="18">
        <f t="shared" si="7005"/>
        <v>0</v>
      </c>
      <c r="O2094" s="18">
        <f t="shared" si="7005"/>
        <v>1694.8820000000001</v>
      </c>
      <c r="P2094" s="18">
        <f t="shared" si="7005"/>
        <v>8281.9410000000007</v>
      </c>
      <c r="Q2094" s="18">
        <f t="shared" si="7005"/>
        <v>13601.99</v>
      </c>
      <c r="R2094" s="18">
        <f t="shared" si="7005"/>
        <v>0</v>
      </c>
      <c r="S2094" s="18">
        <f t="shared" si="7005"/>
        <v>549.66530999999998</v>
      </c>
      <c r="T2094" s="18">
        <f t="shared" si="6924"/>
        <v>98261.778310000009</v>
      </c>
      <c r="U2094" s="18">
        <f t="shared" si="6957"/>
        <v>56592.1</v>
      </c>
      <c r="V2094" s="18">
        <f t="shared" si="6958"/>
        <v>72597.7</v>
      </c>
      <c r="W2094" s="18">
        <f t="shared" ref="W2094:AT2094" si="7006">W2095+W2105</f>
        <v>0</v>
      </c>
      <c r="X2094" s="18">
        <f t="shared" si="7006"/>
        <v>0</v>
      </c>
      <c r="Y2094" s="18">
        <f t="shared" si="7006"/>
        <v>0</v>
      </c>
      <c r="Z2094" s="18">
        <f t="shared" si="7006"/>
        <v>549.66530999999998</v>
      </c>
      <c r="AA2094" s="18">
        <f t="shared" si="7006"/>
        <v>0</v>
      </c>
      <c r="AB2094" s="18">
        <f t="shared" si="7006"/>
        <v>0</v>
      </c>
      <c r="AC2094" s="18">
        <f t="shared" si="7006"/>
        <v>0</v>
      </c>
      <c r="AD2094" s="18">
        <f t="shared" si="7006"/>
        <v>0</v>
      </c>
      <c r="AE2094" s="18">
        <f t="shared" si="7006"/>
        <v>0</v>
      </c>
      <c r="AF2094" s="41">
        <f t="shared" si="7006"/>
        <v>101127.15831000001</v>
      </c>
      <c r="AG2094" s="41">
        <f t="shared" si="7006"/>
        <v>0</v>
      </c>
      <c r="AH2094" s="41">
        <f t="shared" si="7006"/>
        <v>0</v>
      </c>
      <c r="AI2094" s="41">
        <f t="shared" si="7006"/>
        <v>0</v>
      </c>
      <c r="AJ2094" s="41">
        <f t="shared" si="7006"/>
        <v>31141.16</v>
      </c>
      <c r="AK2094" s="41">
        <f t="shared" si="7006"/>
        <v>0</v>
      </c>
      <c r="AL2094" s="41">
        <f t="shared" si="7006"/>
        <v>93407.285359999994</v>
      </c>
      <c r="AM2094" s="41">
        <f t="shared" si="7006"/>
        <v>0</v>
      </c>
      <c r="AN2094" s="41">
        <f t="shared" si="7006"/>
        <v>29363.219399999998</v>
      </c>
      <c r="AO2094" s="14">
        <f t="shared" si="7006"/>
        <v>54817.577090000006</v>
      </c>
      <c r="AP2094" s="42">
        <f t="shared" si="7006"/>
        <v>98355.353310000006</v>
      </c>
      <c r="AQ2094" s="42">
        <f t="shared" si="7006"/>
        <v>1694.8820000000001</v>
      </c>
      <c r="AR2094" s="42">
        <f t="shared" si="7006"/>
        <v>0</v>
      </c>
      <c r="AS2094" s="42">
        <f t="shared" si="7006"/>
        <v>0</v>
      </c>
      <c r="AT2094" s="42">
        <f t="shared" si="7006"/>
        <v>0</v>
      </c>
      <c r="AU2094" s="42">
        <f t="shared" si="6996"/>
        <v>100050.23531</v>
      </c>
      <c r="AV2094" s="42">
        <f t="shared" si="6997"/>
        <v>-1788.4569999999949</v>
      </c>
      <c r="AW2094" s="42">
        <f t="shared" si="7002"/>
        <v>98811.443620000005</v>
      </c>
      <c r="AX2094" s="42">
        <f t="shared" si="7003"/>
        <v>56592.1</v>
      </c>
      <c r="AY2094" s="42">
        <f t="shared" si="7004"/>
        <v>72597.7</v>
      </c>
      <c r="AZ2094" s="42">
        <f>AZ2095+AZ2105</f>
        <v>0</v>
      </c>
      <c r="BA2094" s="43">
        <f t="shared" si="6998"/>
        <v>92.366172372474708</v>
      </c>
      <c r="BB2094" s="20"/>
    </row>
    <row r="2095" spans="2:54" x14ac:dyDescent="0.3">
      <c r="B2095" s="38" t="s">
        <v>586</v>
      </c>
      <c r="C2095" s="38" t="s">
        <v>92</v>
      </c>
      <c r="D2095" s="38" t="s">
        <v>374</v>
      </c>
      <c r="E2095" s="39" t="str">
        <f t="shared" si="6995"/>
        <v>0502</v>
      </c>
      <c r="F2095" s="38" t="s">
        <v>515</v>
      </c>
      <c r="G2095" s="38"/>
      <c r="H2095" s="40" t="s">
        <v>109</v>
      </c>
      <c r="I2095" s="18">
        <f t="shared" ref="I2095:S2095" si="7007">I2096</f>
        <v>18191</v>
      </c>
      <c r="J2095" s="18">
        <f t="shared" si="7007"/>
        <v>0</v>
      </c>
      <c r="K2095" s="18">
        <f t="shared" si="7007"/>
        <v>0</v>
      </c>
      <c r="L2095" s="18">
        <f t="shared" si="7007"/>
        <v>0</v>
      </c>
      <c r="M2095" s="18">
        <f t="shared" si="7007"/>
        <v>0</v>
      </c>
      <c r="N2095" s="18">
        <f t="shared" si="7007"/>
        <v>0</v>
      </c>
      <c r="O2095" s="18">
        <f t="shared" si="7007"/>
        <v>0</v>
      </c>
      <c r="P2095" s="18">
        <f t="shared" si="7007"/>
        <v>-251.82999999999998</v>
      </c>
      <c r="Q2095" s="18">
        <f t="shared" si="7007"/>
        <v>13201.99</v>
      </c>
      <c r="R2095" s="18">
        <f t="shared" si="7007"/>
        <v>0</v>
      </c>
      <c r="S2095" s="18">
        <f t="shared" si="7007"/>
        <v>0</v>
      </c>
      <c r="T2095" s="18">
        <f t="shared" si="6924"/>
        <v>31141.159999999996</v>
      </c>
      <c r="U2095" s="18">
        <f t="shared" si="6957"/>
        <v>0</v>
      </c>
      <c r="V2095" s="18">
        <f t="shared" si="6958"/>
        <v>0</v>
      </c>
      <c r="W2095" s="18">
        <f t="shared" ref="W2095:AT2095" si="7008">W2096</f>
        <v>0</v>
      </c>
      <c r="X2095" s="18">
        <f t="shared" si="7008"/>
        <v>0</v>
      </c>
      <c r="Y2095" s="18">
        <f t="shared" si="7008"/>
        <v>0</v>
      </c>
      <c r="Z2095" s="18">
        <f t="shared" si="7008"/>
        <v>0</v>
      </c>
      <c r="AA2095" s="18">
        <f t="shared" si="7008"/>
        <v>0</v>
      </c>
      <c r="AB2095" s="18">
        <f t="shared" si="7008"/>
        <v>0</v>
      </c>
      <c r="AC2095" s="18">
        <f t="shared" si="7008"/>
        <v>0</v>
      </c>
      <c r="AD2095" s="18">
        <f t="shared" si="7008"/>
        <v>0</v>
      </c>
      <c r="AE2095" s="18">
        <f t="shared" si="7008"/>
        <v>0</v>
      </c>
      <c r="AF2095" s="41">
        <f t="shared" si="7008"/>
        <v>31141.16</v>
      </c>
      <c r="AG2095" s="41">
        <f t="shared" si="7008"/>
        <v>0</v>
      </c>
      <c r="AH2095" s="41">
        <f t="shared" si="7008"/>
        <v>0</v>
      </c>
      <c r="AI2095" s="41">
        <f t="shared" si="7008"/>
        <v>0</v>
      </c>
      <c r="AJ2095" s="41">
        <f t="shared" si="7008"/>
        <v>31141.16</v>
      </c>
      <c r="AK2095" s="41">
        <f t="shared" si="7008"/>
        <v>0</v>
      </c>
      <c r="AL2095" s="41">
        <f t="shared" si="7008"/>
        <v>29363.219399999998</v>
      </c>
      <c r="AM2095" s="41">
        <f t="shared" si="7008"/>
        <v>0</v>
      </c>
      <c r="AN2095" s="41">
        <f t="shared" si="7008"/>
        <v>29363.219399999998</v>
      </c>
      <c r="AO2095" s="42">
        <f t="shared" si="7008"/>
        <v>12520</v>
      </c>
      <c r="AP2095" s="42">
        <f t="shared" si="7008"/>
        <v>31141.16</v>
      </c>
      <c r="AQ2095" s="42">
        <f t="shared" si="7008"/>
        <v>0</v>
      </c>
      <c r="AR2095" s="42">
        <f t="shared" si="7008"/>
        <v>0</v>
      </c>
      <c r="AS2095" s="42">
        <f t="shared" si="7008"/>
        <v>0</v>
      </c>
      <c r="AT2095" s="42">
        <f t="shared" si="7008"/>
        <v>0</v>
      </c>
      <c r="AU2095" s="42">
        <f t="shared" si="6996"/>
        <v>31141.16</v>
      </c>
      <c r="AV2095" s="42">
        <f t="shared" si="6997"/>
        <v>0</v>
      </c>
      <c r="AW2095" s="42">
        <f t="shared" si="7002"/>
        <v>31141.159999999996</v>
      </c>
      <c r="AX2095" s="42">
        <f t="shared" si="7003"/>
        <v>0</v>
      </c>
      <c r="AY2095" s="42">
        <f t="shared" si="7004"/>
        <v>0</v>
      </c>
      <c r="AZ2095" s="42">
        <f>AZ2096</f>
        <v>0</v>
      </c>
      <c r="BA2095" s="43">
        <f t="shared" si="6998"/>
        <v>94.290705291646162</v>
      </c>
      <c r="BB2095" s="20"/>
    </row>
    <row r="2096" spans="2:54" ht="46.8" x14ac:dyDescent="0.3">
      <c r="B2096" s="38" t="s">
        <v>586</v>
      </c>
      <c r="C2096" s="38" t="s">
        <v>92</v>
      </c>
      <c r="D2096" s="38" t="s">
        <v>374</v>
      </c>
      <c r="E2096" s="39" t="str">
        <f t="shared" si="6995"/>
        <v>0502</v>
      </c>
      <c r="F2096" s="38" t="s">
        <v>623</v>
      </c>
      <c r="G2096" s="38"/>
      <c r="H2096" s="40" t="s">
        <v>624</v>
      </c>
      <c r="I2096" s="18">
        <f t="shared" ref="I2096:N2096" si="7009">I2097+I2099</f>
        <v>18191</v>
      </c>
      <c r="J2096" s="18">
        <f t="shared" si="7009"/>
        <v>0</v>
      </c>
      <c r="K2096" s="18">
        <f t="shared" si="7009"/>
        <v>0</v>
      </c>
      <c r="L2096" s="18">
        <f t="shared" si="7009"/>
        <v>0</v>
      </c>
      <c r="M2096" s="18">
        <f t="shared" si="7009"/>
        <v>0</v>
      </c>
      <c r="N2096" s="18">
        <f t="shared" si="7009"/>
        <v>0</v>
      </c>
      <c r="O2096" s="18">
        <f>O2097+O2099+O2101+O2103</f>
        <v>0</v>
      </c>
      <c r="P2096" s="18">
        <f>P2097+P2099+P2101+P2103</f>
        <v>-251.82999999999998</v>
      </c>
      <c r="Q2096" s="18">
        <f>Q2097+Q2099+Q2101+Q2103</f>
        <v>13201.99</v>
      </c>
      <c r="R2096" s="18">
        <f>R2097+R2099+R2101+R2103</f>
        <v>0</v>
      </c>
      <c r="S2096" s="18">
        <f>S2097+S2099+S2101+S2103</f>
        <v>0</v>
      </c>
      <c r="T2096" s="18">
        <f t="shared" si="6924"/>
        <v>31141.159999999996</v>
      </c>
      <c r="U2096" s="18">
        <f t="shared" si="6957"/>
        <v>0</v>
      </c>
      <c r="V2096" s="18">
        <f t="shared" si="6958"/>
        <v>0</v>
      </c>
      <c r="W2096" s="18">
        <f t="shared" ref="W2096:AE2096" si="7010">W2097+W2099</f>
        <v>0</v>
      </c>
      <c r="X2096" s="18">
        <f t="shared" si="7010"/>
        <v>0</v>
      </c>
      <c r="Y2096" s="18">
        <f t="shared" si="7010"/>
        <v>0</v>
      </c>
      <c r="Z2096" s="18">
        <f t="shared" si="7010"/>
        <v>0</v>
      </c>
      <c r="AA2096" s="18">
        <f t="shared" si="7010"/>
        <v>0</v>
      </c>
      <c r="AB2096" s="18">
        <f t="shared" si="7010"/>
        <v>0</v>
      </c>
      <c r="AC2096" s="18">
        <f t="shared" si="7010"/>
        <v>0</v>
      </c>
      <c r="AD2096" s="18">
        <f t="shared" si="7010"/>
        <v>0</v>
      </c>
      <c r="AE2096" s="18">
        <f t="shared" si="7010"/>
        <v>0</v>
      </c>
      <c r="AF2096" s="41">
        <f t="shared" ref="AF2096:AT2096" si="7011">AF2097+AF2099+AF2101+AF2103</f>
        <v>31141.16</v>
      </c>
      <c r="AG2096" s="41">
        <f t="shared" si="7011"/>
        <v>0</v>
      </c>
      <c r="AH2096" s="41">
        <f t="shared" si="7011"/>
        <v>0</v>
      </c>
      <c r="AI2096" s="41">
        <f t="shared" si="7011"/>
        <v>0</v>
      </c>
      <c r="AJ2096" s="41">
        <f t="shared" si="7011"/>
        <v>31141.16</v>
      </c>
      <c r="AK2096" s="41">
        <f t="shared" si="7011"/>
        <v>0</v>
      </c>
      <c r="AL2096" s="41">
        <f t="shared" si="7011"/>
        <v>29363.219399999998</v>
      </c>
      <c r="AM2096" s="41">
        <f t="shared" si="7011"/>
        <v>0</v>
      </c>
      <c r="AN2096" s="41">
        <f t="shared" si="7011"/>
        <v>29363.219399999998</v>
      </c>
      <c r="AO2096" s="14">
        <f t="shared" si="7011"/>
        <v>12520</v>
      </c>
      <c r="AP2096" s="42">
        <f t="shared" si="7011"/>
        <v>31141.16</v>
      </c>
      <c r="AQ2096" s="42">
        <f t="shared" si="7011"/>
        <v>0</v>
      </c>
      <c r="AR2096" s="42">
        <f t="shared" si="7011"/>
        <v>0</v>
      </c>
      <c r="AS2096" s="42">
        <f t="shared" si="7011"/>
        <v>0</v>
      </c>
      <c r="AT2096" s="42">
        <f t="shared" si="7011"/>
        <v>0</v>
      </c>
      <c r="AU2096" s="42">
        <f t="shared" si="6996"/>
        <v>31141.16</v>
      </c>
      <c r="AV2096" s="42">
        <f t="shared" si="6997"/>
        <v>0</v>
      </c>
      <c r="AW2096" s="42">
        <f t="shared" si="7002"/>
        <v>31141.159999999996</v>
      </c>
      <c r="AX2096" s="42">
        <f t="shared" si="7003"/>
        <v>0</v>
      </c>
      <c r="AY2096" s="42">
        <f t="shared" si="7004"/>
        <v>0</v>
      </c>
      <c r="AZ2096" s="42">
        <f>AZ2097+AZ2099</f>
        <v>0</v>
      </c>
      <c r="BA2096" s="43">
        <f t="shared" si="6998"/>
        <v>94.290705291646162</v>
      </c>
      <c r="BB2096" s="20"/>
    </row>
    <row r="2097" spans="2:54" ht="46.8" x14ac:dyDescent="0.3">
      <c r="B2097" s="38" t="s">
        <v>586</v>
      </c>
      <c r="C2097" s="38" t="s">
        <v>92</v>
      </c>
      <c r="D2097" s="38" t="s">
        <v>374</v>
      </c>
      <c r="E2097" s="39" t="str">
        <f t="shared" si="6995"/>
        <v>0502</v>
      </c>
      <c r="F2097" s="38" t="s">
        <v>625</v>
      </c>
      <c r="G2097" s="38"/>
      <c r="H2097" s="40" t="s">
        <v>626</v>
      </c>
      <c r="I2097" s="18">
        <f t="shared" ref="I2097:S2097" si="7012">I2098</f>
        <v>8990</v>
      </c>
      <c r="J2097" s="18">
        <f t="shared" si="7012"/>
        <v>0</v>
      </c>
      <c r="K2097" s="18">
        <f t="shared" si="7012"/>
        <v>0</v>
      </c>
      <c r="L2097" s="18">
        <f t="shared" si="7012"/>
        <v>0</v>
      </c>
      <c r="M2097" s="18">
        <f t="shared" si="7012"/>
        <v>0</v>
      </c>
      <c r="N2097" s="18">
        <f t="shared" si="7012"/>
        <v>0</v>
      </c>
      <c r="O2097" s="18">
        <f t="shared" si="7012"/>
        <v>0</v>
      </c>
      <c r="P2097" s="18">
        <f t="shared" si="7012"/>
        <v>0</v>
      </c>
      <c r="Q2097" s="18">
        <f t="shared" si="7012"/>
        <v>0</v>
      </c>
      <c r="R2097" s="18">
        <f t="shared" si="7012"/>
        <v>0</v>
      </c>
      <c r="S2097" s="18">
        <f t="shared" si="7012"/>
        <v>0</v>
      </c>
      <c r="T2097" s="18">
        <f t="shared" si="6924"/>
        <v>8990</v>
      </c>
      <c r="U2097" s="18">
        <f t="shared" si="6957"/>
        <v>0</v>
      </c>
      <c r="V2097" s="18">
        <f t="shared" si="6958"/>
        <v>0</v>
      </c>
      <c r="W2097" s="18">
        <f t="shared" ref="W2097:AT2097" si="7013">W2098</f>
        <v>0</v>
      </c>
      <c r="X2097" s="18">
        <f t="shared" si="7013"/>
        <v>0</v>
      </c>
      <c r="Y2097" s="18">
        <f t="shared" si="7013"/>
        <v>0</v>
      </c>
      <c r="Z2097" s="18">
        <f t="shared" si="7013"/>
        <v>0</v>
      </c>
      <c r="AA2097" s="18">
        <f t="shared" si="7013"/>
        <v>0</v>
      </c>
      <c r="AB2097" s="18">
        <f t="shared" si="7013"/>
        <v>0</v>
      </c>
      <c r="AC2097" s="18">
        <f t="shared" si="7013"/>
        <v>0</v>
      </c>
      <c r="AD2097" s="18">
        <f t="shared" si="7013"/>
        <v>0</v>
      </c>
      <c r="AE2097" s="18">
        <f t="shared" si="7013"/>
        <v>0</v>
      </c>
      <c r="AF2097" s="41">
        <f t="shared" si="7013"/>
        <v>8990</v>
      </c>
      <c r="AG2097" s="41">
        <f t="shared" si="7013"/>
        <v>0</v>
      </c>
      <c r="AH2097" s="41">
        <f t="shared" si="7013"/>
        <v>0</v>
      </c>
      <c r="AI2097" s="41">
        <f t="shared" si="7013"/>
        <v>0</v>
      </c>
      <c r="AJ2097" s="41">
        <f t="shared" si="7013"/>
        <v>8990</v>
      </c>
      <c r="AK2097" s="41">
        <f t="shared" si="7013"/>
        <v>0</v>
      </c>
      <c r="AL2097" s="41">
        <f t="shared" si="7013"/>
        <v>8989.6893999999993</v>
      </c>
      <c r="AM2097" s="41">
        <f t="shared" si="7013"/>
        <v>0</v>
      </c>
      <c r="AN2097" s="41">
        <f t="shared" si="7013"/>
        <v>8989.6893999999993</v>
      </c>
      <c r="AO2097" s="42">
        <f t="shared" si="7013"/>
        <v>0</v>
      </c>
      <c r="AP2097" s="42">
        <f t="shared" si="7013"/>
        <v>8990</v>
      </c>
      <c r="AQ2097" s="42">
        <f t="shared" si="7013"/>
        <v>0</v>
      </c>
      <c r="AR2097" s="42">
        <f t="shared" si="7013"/>
        <v>0</v>
      </c>
      <c r="AS2097" s="42">
        <f t="shared" si="7013"/>
        <v>0</v>
      </c>
      <c r="AT2097" s="42">
        <f t="shared" si="7013"/>
        <v>0</v>
      </c>
      <c r="AU2097" s="42">
        <f t="shared" si="6996"/>
        <v>8990</v>
      </c>
      <c r="AV2097" s="42">
        <f t="shared" si="6997"/>
        <v>0</v>
      </c>
      <c r="AW2097" s="42">
        <f t="shared" si="7002"/>
        <v>8990</v>
      </c>
      <c r="AX2097" s="42">
        <f t="shared" si="7003"/>
        <v>0</v>
      </c>
      <c r="AY2097" s="42">
        <f t="shared" si="7004"/>
        <v>0</v>
      </c>
      <c r="AZ2097" s="42">
        <f>AZ2098</f>
        <v>0</v>
      </c>
      <c r="BA2097" s="43">
        <f t="shared" si="6998"/>
        <v>99.996545050055602</v>
      </c>
      <c r="BB2097" s="20"/>
    </row>
    <row r="2098" spans="2:54" ht="31.2" x14ac:dyDescent="0.3">
      <c r="B2098" s="38" t="s">
        <v>586</v>
      </c>
      <c r="C2098" s="38" t="s">
        <v>92</v>
      </c>
      <c r="D2098" s="38" t="s">
        <v>374</v>
      </c>
      <c r="E2098" s="39" t="str">
        <f t="shared" si="6995"/>
        <v>0502</v>
      </c>
      <c r="F2098" s="38" t="s">
        <v>625</v>
      </c>
      <c r="G2098" s="38" t="s">
        <v>114</v>
      </c>
      <c r="H2098" s="40" t="s">
        <v>115</v>
      </c>
      <c r="I2098" s="18">
        <v>8990</v>
      </c>
      <c r="J2098" s="18">
        <v>0</v>
      </c>
      <c r="K2098" s="18">
        <v>0</v>
      </c>
      <c r="L2098" s="18"/>
      <c r="M2098" s="18"/>
      <c r="N2098" s="18"/>
      <c r="O2098" s="18">
        <v>0</v>
      </c>
      <c r="P2098" s="18">
        <v>0</v>
      </c>
      <c r="Q2098" s="18">
        <v>0</v>
      </c>
      <c r="R2098" s="18">
        <v>0</v>
      </c>
      <c r="S2098" s="18"/>
      <c r="T2098" s="18">
        <f t="shared" si="6924"/>
        <v>8990</v>
      </c>
      <c r="U2098" s="18">
        <f t="shared" si="6957"/>
        <v>0</v>
      </c>
      <c r="V2098" s="18">
        <f t="shared" si="6958"/>
        <v>0</v>
      </c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41">
        <v>8990</v>
      </c>
      <c r="AG2098" s="41"/>
      <c r="AH2098" s="41">
        <v>0</v>
      </c>
      <c r="AI2098" s="41">
        <v>0</v>
      </c>
      <c r="AJ2098" s="41">
        <f>AF2098</f>
        <v>8990</v>
      </c>
      <c r="AK2098" s="41">
        <f>AG2098</f>
        <v>0</v>
      </c>
      <c r="AL2098" s="41">
        <v>8989.6893999999993</v>
      </c>
      <c r="AM2098" s="41">
        <v>0</v>
      </c>
      <c r="AN2098" s="41">
        <f>AL2098</f>
        <v>8989.6893999999993</v>
      </c>
      <c r="AO2098" s="14">
        <v>0</v>
      </c>
      <c r="AP2098" s="42">
        <v>8990</v>
      </c>
      <c r="AQ2098" s="42">
        <v>0</v>
      </c>
      <c r="AR2098" s="42">
        <v>0</v>
      </c>
      <c r="AS2098" s="42">
        <v>0</v>
      </c>
      <c r="AT2098" s="42">
        <v>0</v>
      </c>
      <c r="AU2098" s="42">
        <f t="shared" si="6996"/>
        <v>8990</v>
      </c>
      <c r="AV2098" s="42">
        <f t="shared" si="6997"/>
        <v>0</v>
      </c>
      <c r="AW2098" s="42">
        <f t="shared" si="7002"/>
        <v>8990</v>
      </c>
      <c r="AX2098" s="42">
        <f t="shared" si="7003"/>
        <v>0</v>
      </c>
      <c r="AY2098" s="42">
        <f t="shared" si="7004"/>
        <v>0</v>
      </c>
      <c r="AZ2098" s="42"/>
      <c r="BA2098" s="43">
        <f t="shared" si="6998"/>
        <v>99.996545050055602</v>
      </c>
      <c r="BB2098" s="44"/>
    </row>
    <row r="2099" spans="2:54" ht="31.2" x14ac:dyDescent="0.3">
      <c r="B2099" s="38" t="s">
        <v>586</v>
      </c>
      <c r="C2099" s="38" t="s">
        <v>92</v>
      </c>
      <c r="D2099" s="38" t="s">
        <v>374</v>
      </c>
      <c r="E2099" s="39" t="str">
        <f t="shared" si="6995"/>
        <v>0502</v>
      </c>
      <c r="F2099" s="38" t="s">
        <v>627</v>
      </c>
      <c r="G2099" s="38"/>
      <c r="H2099" s="40" t="s">
        <v>628</v>
      </c>
      <c r="I2099" s="18">
        <f t="shared" ref="I2099:S2099" si="7014">I2100</f>
        <v>9201</v>
      </c>
      <c r="J2099" s="18">
        <f t="shared" si="7014"/>
        <v>0</v>
      </c>
      <c r="K2099" s="18">
        <f t="shared" si="7014"/>
        <v>0</v>
      </c>
      <c r="L2099" s="18">
        <f t="shared" si="7014"/>
        <v>0</v>
      </c>
      <c r="M2099" s="18">
        <f t="shared" si="7014"/>
        <v>0</v>
      </c>
      <c r="N2099" s="18">
        <f t="shared" si="7014"/>
        <v>0</v>
      </c>
      <c r="O2099" s="18">
        <f t="shared" si="7014"/>
        <v>0</v>
      </c>
      <c r="P2099" s="18">
        <f t="shared" si="7014"/>
        <v>0</v>
      </c>
      <c r="Q2099" s="18">
        <f t="shared" si="7014"/>
        <v>0</v>
      </c>
      <c r="R2099" s="18">
        <f t="shared" si="7014"/>
        <v>0</v>
      </c>
      <c r="S2099" s="18">
        <f t="shared" si="7014"/>
        <v>0</v>
      </c>
      <c r="T2099" s="18">
        <f t="shared" si="6924"/>
        <v>9201</v>
      </c>
      <c r="U2099" s="18">
        <f t="shared" si="6957"/>
        <v>0</v>
      </c>
      <c r="V2099" s="18">
        <f t="shared" si="6958"/>
        <v>0</v>
      </c>
      <c r="W2099" s="18">
        <f t="shared" ref="W2099:AT2099" si="7015">W2100</f>
        <v>0</v>
      </c>
      <c r="X2099" s="18">
        <f t="shared" si="7015"/>
        <v>0</v>
      </c>
      <c r="Y2099" s="18">
        <f t="shared" si="7015"/>
        <v>0</v>
      </c>
      <c r="Z2099" s="18">
        <f t="shared" si="7015"/>
        <v>0</v>
      </c>
      <c r="AA2099" s="18">
        <f t="shared" si="7015"/>
        <v>0</v>
      </c>
      <c r="AB2099" s="18">
        <f t="shared" si="7015"/>
        <v>0</v>
      </c>
      <c r="AC2099" s="18">
        <f t="shared" si="7015"/>
        <v>0</v>
      </c>
      <c r="AD2099" s="18">
        <f t="shared" si="7015"/>
        <v>0</v>
      </c>
      <c r="AE2099" s="18">
        <f t="shared" si="7015"/>
        <v>0</v>
      </c>
      <c r="AF2099" s="41">
        <f t="shared" si="7015"/>
        <v>9201</v>
      </c>
      <c r="AG2099" s="41">
        <f t="shared" si="7015"/>
        <v>0</v>
      </c>
      <c r="AH2099" s="41">
        <f t="shared" si="7015"/>
        <v>0</v>
      </c>
      <c r="AI2099" s="41">
        <f t="shared" si="7015"/>
        <v>0</v>
      </c>
      <c r="AJ2099" s="41">
        <f t="shared" si="7015"/>
        <v>9201</v>
      </c>
      <c r="AK2099" s="41">
        <f t="shared" si="7015"/>
        <v>0</v>
      </c>
      <c r="AL2099" s="41">
        <f t="shared" si="7015"/>
        <v>7853.53</v>
      </c>
      <c r="AM2099" s="41">
        <f t="shared" si="7015"/>
        <v>0</v>
      </c>
      <c r="AN2099" s="41">
        <f t="shared" si="7015"/>
        <v>7853.53</v>
      </c>
      <c r="AO2099" s="42">
        <f t="shared" si="7015"/>
        <v>0</v>
      </c>
      <c r="AP2099" s="42">
        <f t="shared" si="7015"/>
        <v>9201</v>
      </c>
      <c r="AQ2099" s="42">
        <f t="shared" si="7015"/>
        <v>0</v>
      </c>
      <c r="AR2099" s="42">
        <f t="shared" si="7015"/>
        <v>0</v>
      </c>
      <c r="AS2099" s="42">
        <f t="shared" si="7015"/>
        <v>0</v>
      </c>
      <c r="AT2099" s="42">
        <f t="shared" si="7015"/>
        <v>0</v>
      </c>
      <c r="AU2099" s="42">
        <f t="shared" si="6996"/>
        <v>9201</v>
      </c>
      <c r="AV2099" s="42">
        <f t="shared" si="6997"/>
        <v>0</v>
      </c>
      <c r="AW2099" s="42">
        <f t="shared" si="7002"/>
        <v>9201</v>
      </c>
      <c r="AX2099" s="42">
        <f t="shared" si="7003"/>
        <v>0</v>
      </c>
      <c r="AY2099" s="42">
        <f t="shared" si="7004"/>
        <v>0</v>
      </c>
      <c r="AZ2099" s="42">
        <f>AZ2100</f>
        <v>0</v>
      </c>
      <c r="BA2099" s="43">
        <f t="shared" si="6998"/>
        <v>85.355178784914671</v>
      </c>
      <c r="BB2099" s="20"/>
    </row>
    <row r="2100" spans="2:54" ht="31.2" x14ac:dyDescent="0.3">
      <c r="B2100" s="38" t="s">
        <v>586</v>
      </c>
      <c r="C2100" s="38" t="s">
        <v>92</v>
      </c>
      <c r="D2100" s="38" t="s">
        <v>374</v>
      </c>
      <c r="E2100" s="39" t="str">
        <f t="shared" si="6995"/>
        <v>0502</v>
      </c>
      <c r="F2100" s="38" t="s">
        <v>627</v>
      </c>
      <c r="G2100" s="38" t="s">
        <v>114</v>
      </c>
      <c r="H2100" s="40" t="s">
        <v>115</v>
      </c>
      <c r="I2100" s="18">
        <v>9201</v>
      </c>
      <c r="J2100" s="18">
        <v>0</v>
      </c>
      <c r="K2100" s="18">
        <v>0</v>
      </c>
      <c r="L2100" s="18"/>
      <c r="M2100" s="18"/>
      <c r="N2100" s="18"/>
      <c r="O2100" s="18">
        <v>0</v>
      </c>
      <c r="P2100" s="18">
        <v>0</v>
      </c>
      <c r="Q2100" s="18">
        <v>0</v>
      </c>
      <c r="R2100" s="18">
        <v>0</v>
      </c>
      <c r="S2100" s="18"/>
      <c r="T2100" s="18">
        <f t="shared" si="6924"/>
        <v>9201</v>
      </c>
      <c r="U2100" s="18">
        <f t="shared" si="6957"/>
        <v>0</v>
      </c>
      <c r="V2100" s="18">
        <f t="shared" si="6958"/>
        <v>0</v>
      </c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41">
        <v>9201</v>
      </c>
      <c r="AG2100" s="41"/>
      <c r="AH2100" s="41">
        <v>0</v>
      </c>
      <c r="AI2100" s="41">
        <v>0</v>
      </c>
      <c r="AJ2100" s="41">
        <f>AF2100</f>
        <v>9201</v>
      </c>
      <c r="AK2100" s="41">
        <f>AG2100</f>
        <v>0</v>
      </c>
      <c r="AL2100" s="41">
        <v>7853.53</v>
      </c>
      <c r="AM2100" s="41">
        <v>0</v>
      </c>
      <c r="AN2100" s="41">
        <f>AL2100</f>
        <v>7853.53</v>
      </c>
      <c r="AO2100" s="14">
        <v>0</v>
      </c>
      <c r="AP2100" s="42">
        <v>9201</v>
      </c>
      <c r="AQ2100" s="42">
        <v>0</v>
      </c>
      <c r="AR2100" s="42">
        <v>0</v>
      </c>
      <c r="AS2100" s="42">
        <v>0</v>
      </c>
      <c r="AT2100" s="42">
        <v>0</v>
      </c>
      <c r="AU2100" s="42">
        <f t="shared" si="6996"/>
        <v>9201</v>
      </c>
      <c r="AV2100" s="42">
        <f t="shared" si="6997"/>
        <v>0</v>
      </c>
      <c r="AW2100" s="42">
        <f t="shared" si="7002"/>
        <v>9201</v>
      </c>
      <c r="AX2100" s="42">
        <f t="shared" si="7003"/>
        <v>0</v>
      </c>
      <c r="AY2100" s="42">
        <f t="shared" si="7004"/>
        <v>0</v>
      </c>
      <c r="AZ2100" s="42"/>
      <c r="BA2100" s="43">
        <f t="shared" si="6998"/>
        <v>85.355178784914671</v>
      </c>
      <c r="BB2100" s="44"/>
    </row>
    <row r="2101" spans="2:54" ht="46.8" x14ac:dyDescent="0.3">
      <c r="B2101" s="38" t="s">
        <v>586</v>
      </c>
      <c r="C2101" s="38" t="s">
        <v>92</v>
      </c>
      <c r="D2101" s="38" t="s">
        <v>374</v>
      </c>
      <c r="E2101" s="39" t="str">
        <f t="shared" si="6995"/>
        <v>0502</v>
      </c>
      <c r="F2101" s="38" t="s">
        <v>629</v>
      </c>
      <c r="G2101" s="38"/>
      <c r="H2101" s="40" t="s">
        <v>630</v>
      </c>
      <c r="I2101" s="18"/>
      <c r="J2101" s="18"/>
      <c r="K2101" s="18"/>
      <c r="L2101" s="18"/>
      <c r="M2101" s="18"/>
      <c r="N2101" s="18"/>
      <c r="O2101" s="18">
        <f>O2102</f>
        <v>0</v>
      </c>
      <c r="P2101" s="18">
        <f>P2102</f>
        <v>-681.99</v>
      </c>
      <c r="Q2101" s="18">
        <f>Q2102</f>
        <v>13201.99</v>
      </c>
      <c r="R2101" s="18"/>
      <c r="S2101" s="18"/>
      <c r="T2101" s="18">
        <f t="shared" si="6924"/>
        <v>12520</v>
      </c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41">
        <f t="shared" ref="AF2101:AT2101" si="7016">AF2102</f>
        <v>12520</v>
      </c>
      <c r="AG2101" s="41">
        <f t="shared" si="7016"/>
        <v>0</v>
      </c>
      <c r="AH2101" s="41">
        <f t="shared" si="7016"/>
        <v>0</v>
      </c>
      <c r="AI2101" s="41">
        <f t="shared" si="7016"/>
        <v>0</v>
      </c>
      <c r="AJ2101" s="41">
        <f t="shared" si="7016"/>
        <v>12520</v>
      </c>
      <c r="AK2101" s="41">
        <f t="shared" si="7016"/>
        <v>0</v>
      </c>
      <c r="AL2101" s="41">
        <f t="shared" si="7016"/>
        <v>12520</v>
      </c>
      <c r="AM2101" s="41">
        <f t="shared" si="7016"/>
        <v>0</v>
      </c>
      <c r="AN2101" s="41">
        <f t="shared" si="7016"/>
        <v>12520</v>
      </c>
      <c r="AO2101" s="42">
        <f t="shared" si="7016"/>
        <v>12520</v>
      </c>
      <c r="AP2101" s="42">
        <f t="shared" si="7016"/>
        <v>12520</v>
      </c>
      <c r="AQ2101" s="42">
        <f t="shared" si="7016"/>
        <v>0</v>
      </c>
      <c r="AR2101" s="42">
        <f t="shared" si="7016"/>
        <v>0</v>
      </c>
      <c r="AS2101" s="42">
        <f t="shared" si="7016"/>
        <v>0</v>
      </c>
      <c r="AT2101" s="42">
        <f t="shared" si="7016"/>
        <v>0</v>
      </c>
      <c r="AU2101" s="42">
        <f t="shared" si="6996"/>
        <v>12520</v>
      </c>
      <c r="AV2101" s="42">
        <f t="shared" si="6997"/>
        <v>0</v>
      </c>
      <c r="AW2101" s="42"/>
      <c r="AX2101" s="42"/>
      <c r="AY2101" s="42"/>
      <c r="AZ2101" s="42"/>
      <c r="BA2101" s="43">
        <f t="shared" si="6998"/>
        <v>100</v>
      </c>
      <c r="BB2101" s="20"/>
    </row>
    <row r="2102" spans="2:54" ht="31.2" x14ac:dyDescent="0.3">
      <c r="B2102" s="38" t="s">
        <v>586</v>
      </c>
      <c r="C2102" s="38" t="s">
        <v>92</v>
      </c>
      <c r="D2102" s="38" t="s">
        <v>374</v>
      </c>
      <c r="E2102" s="39" t="str">
        <f t="shared" si="6995"/>
        <v>0502</v>
      </c>
      <c r="F2102" s="38" t="s">
        <v>629</v>
      </c>
      <c r="G2102" s="38" t="s">
        <v>114</v>
      </c>
      <c r="H2102" s="40" t="s">
        <v>115</v>
      </c>
      <c r="I2102" s="18"/>
      <c r="J2102" s="18"/>
      <c r="K2102" s="18"/>
      <c r="L2102" s="18"/>
      <c r="M2102" s="18"/>
      <c r="N2102" s="18"/>
      <c r="O2102" s="18">
        <v>0</v>
      </c>
      <c r="P2102" s="18">
        <f>-15-666.99</f>
        <v>-681.99</v>
      </c>
      <c r="Q2102" s="18">
        <v>13201.99</v>
      </c>
      <c r="R2102" s="18"/>
      <c r="S2102" s="18"/>
      <c r="T2102" s="18">
        <f t="shared" si="6924"/>
        <v>12520</v>
      </c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41">
        <v>12520</v>
      </c>
      <c r="AG2102" s="41"/>
      <c r="AH2102" s="41">
        <v>0</v>
      </c>
      <c r="AI2102" s="41">
        <v>0</v>
      </c>
      <c r="AJ2102" s="41">
        <f>AF2102</f>
        <v>12520</v>
      </c>
      <c r="AK2102" s="41">
        <f>AG2102</f>
        <v>0</v>
      </c>
      <c r="AL2102" s="41">
        <v>12520</v>
      </c>
      <c r="AM2102" s="41">
        <v>0</v>
      </c>
      <c r="AN2102" s="41">
        <f>AL2102</f>
        <v>12520</v>
      </c>
      <c r="AO2102" s="14">
        <v>12520</v>
      </c>
      <c r="AP2102" s="42">
        <v>12520</v>
      </c>
      <c r="AQ2102" s="42">
        <v>0</v>
      </c>
      <c r="AR2102" s="42">
        <v>0</v>
      </c>
      <c r="AS2102" s="42">
        <v>0</v>
      </c>
      <c r="AT2102" s="42">
        <v>0</v>
      </c>
      <c r="AU2102" s="42">
        <f t="shared" si="6996"/>
        <v>12520</v>
      </c>
      <c r="AV2102" s="42">
        <f t="shared" si="6997"/>
        <v>0</v>
      </c>
      <c r="AW2102" s="42"/>
      <c r="AX2102" s="42"/>
      <c r="AY2102" s="42"/>
      <c r="AZ2102" s="42"/>
      <c r="BA2102" s="43">
        <f t="shared" si="6998"/>
        <v>100</v>
      </c>
      <c r="BB2102" s="20"/>
    </row>
    <row r="2103" spans="2:54" ht="93.6" x14ac:dyDescent="0.3">
      <c r="B2103" s="38" t="s">
        <v>586</v>
      </c>
      <c r="C2103" s="38" t="s">
        <v>92</v>
      </c>
      <c r="D2103" s="38" t="s">
        <v>374</v>
      </c>
      <c r="E2103" s="39" t="str">
        <f t="shared" si="6995"/>
        <v>0502</v>
      </c>
      <c r="F2103" s="38" t="s">
        <v>631</v>
      </c>
      <c r="G2103" s="38"/>
      <c r="H2103" s="40" t="s">
        <v>632</v>
      </c>
      <c r="I2103" s="18"/>
      <c r="J2103" s="18"/>
      <c r="K2103" s="18"/>
      <c r="L2103" s="18"/>
      <c r="M2103" s="18"/>
      <c r="N2103" s="18"/>
      <c r="O2103" s="18">
        <f>O2104</f>
        <v>0</v>
      </c>
      <c r="P2103" s="18">
        <f>P2104</f>
        <v>430.16</v>
      </c>
      <c r="Q2103" s="18">
        <f>Q2104</f>
        <v>0</v>
      </c>
      <c r="R2103" s="18">
        <f>R2104</f>
        <v>0</v>
      </c>
      <c r="S2103" s="18">
        <f>S2104</f>
        <v>0</v>
      </c>
      <c r="T2103" s="18">
        <f t="shared" si="6924"/>
        <v>430.16</v>
      </c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41">
        <f t="shared" ref="AF2103:AT2103" si="7017">AF2104</f>
        <v>430.16</v>
      </c>
      <c r="AG2103" s="41">
        <f t="shared" si="7017"/>
        <v>0</v>
      </c>
      <c r="AH2103" s="41">
        <f t="shared" si="7017"/>
        <v>0</v>
      </c>
      <c r="AI2103" s="41">
        <f t="shared" si="7017"/>
        <v>0</v>
      </c>
      <c r="AJ2103" s="41">
        <f t="shared" si="7017"/>
        <v>430.16</v>
      </c>
      <c r="AK2103" s="41">
        <f t="shared" si="7017"/>
        <v>0</v>
      </c>
      <c r="AL2103" s="41">
        <f t="shared" si="7017"/>
        <v>0</v>
      </c>
      <c r="AM2103" s="41">
        <f t="shared" si="7017"/>
        <v>0</v>
      </c>
      <c r="AN2103" s="41">
        <f t="shared" si="7017"/>
        <v>0</v>
      </c>
      <c r="AO2103" s="42">
        <f t="shared" si="7017"/>
        <v>0</v>
      </c>
      <c r="AP2103" s="42">
        <f t="shared" si="7017"/>
        <v>430.16</v>
      </c>
      <c r="AQ2103" s="42">
        <f t="shared" si="7017"/>
        <v>0</v>
      </c>
      <c r="AR2103" s="42">
        <f t="shared" si="7017"/>
        <v>0</v>
      </c>
      <c r="AS2103" s="42">
        <f t="shared" si="7017"/>
        <v>0</v>
      </c>
      <c r="AT2103" s="42">
        <f t="shared" si="7017"/>
        <v>0</v>
      </c>
      <c r="AU2103" s="42">
        <f t="shared" si="6996"/>
        <v>430.16</v>
      </c>
      <c r="AV2103" s="42">
        <f t="shared" si="6997"/>
        <v>0</v>
      </c>
      <c r="AW2103" s="42"/>
      <c r="AX2103" s="42"/>
      <c r="AY2103" s="42"/>
      <c r="AZ2103" s="42"/>
      <c r="BA2103" s="43">
        <f t="shared" si="6998"/>
        <v>0</v>
      </c>
      <c r="BB2103" s="20"/>
    </row>
    <row r="2104" spans="2:54" ht="31.2" x14ac:dyDescent="0.3">
      <c r="B2104" s="38" t="s">
        <v>586</v>
      </c>
      <c r="C2104" s="38" t="s">
        <v>92</v>
      </c>
      <c r="D2104" s="38" t="s">
        <v>374</v>
      </c>
      <c r="E2104" s="39" t="str">
        <f t="shared" si="6995"/>
        <v>0502</v>
      </c>
      <c r="F2104" s="38" t="s">
        <v>631</v>
      </c>
      <c r="G2104" s="38" t="s">
        <v>114</v>
      </c>
      <c r="H2104" s="40" t="s">
        <v>115</v>
      </c>
      <c r="I2104" s="18"/>
      <c r="J2104" s="18"/>
      <c r="K2104" s="18"/>
      <c r="L2104" s="18"/>
      <c r="M2104" s="18"/>
      <c r="N2104" s="18"/>
      <c r="O2104" s="18">
        <v>0</v>
      </c>
      <c r="P2104" s="18">
        <v>430.16</v>
      </c>
      <c r="Q2104" s="18">
        <v>0</v>
      </c>
      <c r="R2104" s="18">
        <v>0</v>
      </c>
      <c r="S2104" s="18">
        <v>0</v>
      </c>
      <c r="T2104" s="18">
        <f t="shared" si="6924"/>
        <v>430.16</v>
      </c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41">
        <v>430.16</v>
      </c>
      <c r="AG2104" s="41"/>
      <c r="AH2104" s="41">
        <v>0</v>
      </c>
      <c r="AI2104" s="41">
        <v>0</v>
      </c>
      <c r="AJ2104" s="41">
        <f>AF2104</f>
        <v>430.16</v>
      </c>
      <c r="AK2104" s="41">
        <f>AG2104</f>
        <v>0</v>
      </c>
      <c r="AL2104" s="41">
        <v>0</v>
      </c>
      <c r="AM2104" s="41">
        <v>0</v>
      </c>
      <c r="AN2104" s="41">
        <f>AL2104</f>
        <v>0</v>
      </c>
      <c r="AO2104" s="14">
        <v>0</v>
      </c>
      <c r="AP2104" s="42">
        <v>430.16</v>
      </c>
      <c r="AQ2104" s="42">
        <v>0</v>
      </c>
      <c r="AR2104" s="42">
        <v>0</v>
      </c>
      <c r="AS2104" s="42">
        <v>0</v>
      </c>
      <c r="AT2104" s="42">
        <v>0</v>
      </c>
      <c r="AU2104" s="42">
        <f t="shared" si="6996"/>
        <v>430.16</v>
      </c>
      <c r="AV2104" s="42">
        <f t="shared" si="6997"/>
        <v>0</v>
      </c>
      <c r="AW2104" s="42"/>
      <c r="AX2104" s="42"/>
      <c r="AY2104" s="42"/>
      <c r="AZ2104" s="42"/>
      <c r="BA2104" s="43">
        <f t="shared" si="6998"/>
        <v>0</v>
      </c>
      <c r="BB2104" s="20"/>
    </row>
    <row r="2105" spans="2:54" x14ac:dyDescent="0.3">
      <c r="B2105" s="38" t="s">
        <v>586</v>
      </c>
      <c r="C2105" s="38" t="s">
        <v>92</v>
      </c>
      <c r="D2105" s="38" t="s">
        <v>374</v>
      </c>
      <c r="E2105" s="39" t="str">
        <f t="shared" si="6995"/>
        <v>0502</v>
      </c>
      <c r="F2105" s="38" t="s">
        <v>525</v>
      </c>
      <c r="G2105" s="38"/>
      <c r="H2105" s="40" t="s">
        <v>49</v>
      </c>
      <c r="I2105" s="18">
        <f t="shared" ref="I2105:S2105" si="7018">I2106</f>
        <v>55942.3</v>
      </c>
      <c r="J2105" s="18">
        <f t="shared" si="7018"/>
        <v>56592.1</v>
      </c>
      <c r="K2105" s="18">
        <f t="shared" si="7018"/>
        <v>72597.7</v>
      </c>
      <c r="L2105" s="18">
        <f t="shared" si="7018"/>
        <v>0</v>
      </c>
      <c r="M2105" s="18">
        <f t="shared" si="7018"/>
        <v>0</v>
      </c>
      <c r="N2105" s="18">
        <f t="shared" si="7018"/>
        <v>0</v>
      </c>
      <c r="O2105" s="18">
        <f t="shared" si="7018"/>
        <v>1694.8820000000001</v>
      </c>
      <c r="P2105" s="18">
        <f t="shared" si="7018"/>
        <v>8533.7710000000006</v>
      </c>
      <c r="Q2105" s="18">
        <f t="shared" si="7018"/>
        <v>400</v>
      </c>
      <c r="R2105" s="18">
        <f t="shared" si="7018"/>
        <v>0</v>
      </c>
      <c r="S2105" s="18">
        <f t="shared" si="7018"/>
        <v>549.66530999999998</v>
      </c>
      <c r="T2105" s="18">
        <f t="shared" si="6924"/>
        <v>67120.618310000005</v>
      </c>
      <c r="U2105" s="18">
        <f t="shared" si="6957"/>
        <v>56592.1</v>
      </c>
      <c r="V2105" s="18">
        <f t="shared" si="6958"/>
        <v>72597.7</v>
      </c>
      <c r="W2105" s="18">
        <f t="shared" ref="W2105:AT2105" si="7019">W2106</f>
        <v>0</v>
      </c>
      <c r="X2105" s="18">
        <f t="shared" si="7019"/>
        <v>0</v>
      </c>
      <c r="Y2105" s="18">
        <f t="shared" si="7019"/>
        <v>0</v>
      </c>
      <c r="Z2105" s="18">
        <f t="shared" si="7019"/>
        <v>549.66530999999998</v>
      </c>
      <c r="AA2105" s="18">
        <f t="shared" si="7019"/>
        <v>0</v>
      </c>
      <c r="AB2105" s="18">
        <f t="shared" si="7019"/>
        <v>0</v>
      </c>
      <c r="AC2105" s="18">
        <f t="shared" si="7019"/>
        <v>0</v>
      </c>
      <c r="AD2105" s="18">
        <f t="shared" si="7019"/>
        <v>0</v>
      </c>
      <c r="AE2105" s="18">
        <f t="shared" si="7019"/>
        <v>0</v>
      </c>
      <c r="AF2105" s="41">
        <f t="shared" si="7019"/>
        <v>69985.99831000001</v>
      </c>
      <c r="AG2105" s="41">
        <f t="shared" si="7019"/>
        <v>0</v>
      </c>
      <c r="AH2105" s="41">
        <f t="shared" si="7019"/>
        <v>0</v>
      </c>
      <c r="AI2105" s="41">
        <f t="shared" si="7019"/>
        <v>0</v>
      </c>
      <c r="AJ2105" s="41">
        <f t="shared" si="7019"/>
        <v>0</v>
      </c>
      <c r="AK2105" s="41">
        <f t="shared" si="7019"/>
        <v>0</v>
      </c>
      <c r="AL2105" s="41">
        <f t="shared" si="7019"/>
        <v>64044.06596</v>
      </c>
      <c r="AM2105" s="41">
        <f t="shared" si="7019"/>
        <v>0</v>
      </c>
      <c r="AN2105" s="41">
        <f t="shared" si="7019"/>
        <v>0</v>
      </c>
      <c r="AO2105" s="42">
        <f t="shared" si="7019"/>
        <v>42297.577090000006</v>
      </c>
      <c r="AP2105" s="42">
        <f t="shared" si="7019"/>
        <v>67214.193310000002</v>
      </c>
      <c r="AQ2105" s="42">
        <f t="shared" si="7019"/>
        <v>1694.8820000000001</v>
      </c>
      <c r="AR2105" s="42">
        <f t="shared" si="7019"/>
        <v>0</v>
      </c>
      <c r="AS2105" s="42">
        <f t="shared" si="7019"/>
        <v>0</v>
      </c>
      <c r="AT2105" s="42">
        <f t="shared" si="7019"/>
        <v>0</v>
      </c>
      <c r="AU2105" s="42">
        <f t="shared" si="6996"/>
        <v>68909.07531</v>
      </c>
      <c r="AV2105" s="42">
        <f t="shared" si="6997"/>
        <v>-1788.4569999999949</v>
      </c>
      <c r="AW2105" s="42">
        <f t="shared" si="7002"/>
        <v>67670.283620000002</v>
      </c>
      <c r="AX2105" s="42">
        <f t="shared" si="7003"/>
        <v>56592.1</v>
      </c>
      <c r="AY2105" s="42">
        <f t="shared" si="7004"/>
        <v>72597.7</v>
      </c>
      <c r="AZ2105" s="42">
        <f>AZ2106</f>
        <v>0</v>
      </c>
      <c r="BA2105" s="43">
        <f t="shared" si="6998"/>
        <v>91.509826974703614</v>
      </c>
      <c r="BB2105" s="20"/>
    </row>
    <row r="2106" spans="2:54" ht="31.2" x14ac:dyDescent="0.3">
      <c r="B2106" s="38" t="s">
        <v>586</v>
      </c>
      <c r="C2106" s="38" t="s">
        <v>92</v>
      </c>
      <c r="D2106" s="38" t="s">
        <v>374</v>
      </c>
      <c r="E2106" s="39" t="str">
        <f t="shared" si="6995"/>
        <v>0502</v>
      </c>
      <c r="F2106" s="38" t="s">
        <v>526</v>
      </c>
      <c r="G2106" s="38"/>
      <c r="H2106" s="40" t="s">
        <v>527</v>
      </c>
      <c r="I2106" s="18">
        <f t="shared" ref="I2106:N2106" si="7020">I2107+I2109+I2113</f>
        <v>55942.3</v>
      </c>
      <c r="J2106" s="18">
        <f t="shared" si="7020"/>
        <v>56592.1</v>
      </c>
      <c r="K2106" s="18">
        <f t="shared" si="7020"/>
        <v>72597.7</v>
      </c>
      <c r="L2106" s="18">
        <f t="shared" si="7020"/>
        <v>0</v>
      </c>
      <c r="M2106" s="18">
        <f t="shared" si="7020"/>
        <v>0</v>
      </c>
      <c r="N2106" s="18">
        <f t="shared" si="7020"/>
        <v>0</v>
      </c>
      <c r="O2106" s="18">
        <f>O2107+O2109+O2113+O2111</f>
        <v>1694.8820000000001</v>
      </c>
      <c r="P2106" s="18">
        <f>P2107+P2109+P2113+P2111</f>
        <v>8533.7710000000006</v>
      </c>
      <c r="Q2106" s="18">
        <f>Q2107+Q2109+Q2113+Q2111</f>
        <v>400</v>
      </c>
      <c r="R2106" s="18">
        <f>R2107+R2109+R2113</f>
        <v>0</v>
      </c>
      <c r="S2106" s="18">
        <f>S2107+S2109+S2113</f>
        <v>549.66530999999998</v>
      </c>
      <c r="T2106" s="18">
        <f t="shared" si="6924"/>
        <v>67120.618310000005</v>
      </c>
      <c r="U2106" s="18">
        <f t="shared" si="6957"/>
        <v>56592.1</v>
      </c>
      <c r="V2106" s="18">
        <f t="shared" si="6958"/>
        <v>72597.7</v>
      </c>
      <c r="W2106" s="18">
        <f t="shared" ref="W2106:AE2106" si="7021">W2107+W2109+W2113</f>
        <v>0</v>
      </c>
      <c r="X2106" s="18">
        <f t="shared" si="7021"/>
        <v>0</v>
      </c>
      <c r="Y2106" s="18">
        <f t="shared" si="7021"/>
        <v>0</v>
      </c>
      <c r="Z2106" s="18">
        <f t="shared" si="7021"/>
        <v>549.66530999999998</v>
      </c>
      <c r="AA2106" s="18">
        <f t="shared" si="7021"/>
        <v>0</v>
      </c>
      <c r="AB2106" s="18">
        <f t="shared" si="7021"/>
        <v>0</v>
      </c>
      <c r="AC2106" s="18">
        <f t="shared" si="7021"/>
        <v>0</v>
      </c>
      <c r="AD2106" s="18">
        <f t="shared" si="7021"/>
        <v>0</v>
      </c>
      <c r="AE2106" s="18">
        <f t="shared" si="7021"/>
        <v>0</v>
      </c>
      <c r="AF2106" s="41">
        <f t="shared" ref="AF2106:AT2106" si="7022">AF2107+AF2109+AF2113+AF2111</f>
        <v>69985.99831000001</v>
      </c>
      <c r="AG2106" s="41">
        <f t="shared" si="7022"/>
        <v>0</v>
      </c>
      <c r="AH2106" s="41">
        <f t="shared" si="7022"/>
        <v>0</v>
      </c>
      <c r="AI2106" s="41">
        <f t="shared" si="7022"/>
        <v>0</v>
      </c>
      <c r="AJ2106" s="41">
        <f t="shared" si="7022"/>
        <v>0</v>
      </c>
      <c r="AK2106" s="41">
        <f t="shared" si="7022"/>
        <v>0</v>
      </c>
      <c r="AL2106" s="41">
        <f t="shared" si="7022"/>
        <v>64044.06596</v>
      </c>
      <c r="AM2106" s="41">
        <f t="shared" si="7022"/>
        <v>0</v>
      </c>
      <c r="AN2106" s="41">
        <f t="shared" si="7022"/>
        <v>0</v>
      </c>
      <c r="AO2106" s="14">
        <f t="shared" si="7022"/>
        <v>42297.577090000006</v>
      </c>
      <c r="AP2106" s="42">
        <f t="shared" si="7022"/>
        <v>67214.193310000002</v>
      </c>
      <c r="AQ2106" s="42">
        <f t="shared" si="7022"/>
        <v>1694.8820000000001</v>
      </c>
      <c r="AR2106" s="42">
        <f t="shared" si="7022"/>
        <v>0</v>
      </c>
      <c r="AS2106" s="42">
        <f t="shared" si="7022"/>
        <v>0</v>
      </c>
      <c r="AT2106" s="42">
        <f t="shared" si="7022"/>
        <v>0</v>
      </c>
      <c r="AU2106" s="42">
        <f t="shared" si="6996"/>
        <v>68909.07531</v>
      </c>
      <c r="AV2106" s="42">
        <f t="shared" si="6997"/>
        <v>-1788.4569999999949</v>
      </c>
      <c r="AW2106" s="42">
        <f t="shared" si="7002"/>
        <v>67670.283620000002</v>
      </c>
      <c r="AX2106" s="42">
        <f t="shared" si="7003"/>
        <v>56592.1</v>
      </c>
      <c r="AY2106" s="42">
        <f t="shared" si="7004"/>
        <v>72597.7</v>
      </c>
      <c r="AZ2106" s="42">
        <f>AZ2107+AZ2109+AZ2113</f>
        <v>0</v>
      </c>
      <c r="BA2106" s="43">
        <f t="shared" si="6998"/>
        <v>91.509826974703614</v>
      </c>
      <c r="BB2106" s="20"/>
    </row>
    <row r="2107" spans="2:54" x14ac:dyDescent="0.3">
      <c r="B2107" s="38" t="s">
        <v>586</v>
      </c>
      <c r="C2107" s="38" t="s">
        <v>92</v>
      </c>
      <c r="D2107" s="38" t="s">
        <v>374</v>
      </c>
      <c r="E2107" s="39" t="str">
        <f t="shared" si="6995"/>
        <v>0502</v>
      </c>
      <c r="F2107" s="38" t="s">
        <v>633</v>
      </c>
      <c r="G2107" s="38"/>
      <c r="H2107" s="40" t="s">
        <v>634</v>
      </c>
      <c r="I2107" s="18">
        <f t="shared" ref="I2107:S2107" si="7023">I2108</f>
        <v>1045.5</v>
      </c>
      <c r="J2107" s="18">
        <f t="shared" si="7023"/>
        <v>1045.5</v>
      </c>
      <c r="K2107" s="18">
        <f t="shared" si="7023"/>
        <v>1045.5</v>
      </c>
      <c r="L2107" s="18">
        <f t="shared" si="7023"/>
        <v>0</v>
      </c>
      <c r="M2107" s="18">
        <f t="shared" si="7023"/>
        <v>0</v>
      </c>
      <c r="N2107" s="18">
        <f t="shared" si="7023"/>
        <v>0</v>
      </c>
      <c r="O2107" s="18">
        <f t="shared" si="7023"/>
        <v>0</v>
      </c>
      <c r="P2107" s="18">
        <f t="shared" si="7023"/>
        <v>0</v>
      </c>
      <c r="Q2107" s="18">
        <f t="shared" si="7023"/>
        <v>0</v>
      </c>
      <c r="R2107" s="18">
        <f t="shared" si="7023"/>
        <v>0</v>
      </c>
      <c r="S2107" s="18">
        <f t="shared" si="7023"/>
        <v>0</v>
      </c>
      <c r="T2107" s="18">
        <f t="shared" si="6924"/>
        <v>1045.5</v>
      </c>
      <c r="U2107" s="18">
        <f t="shared" si="6957"/>
        <v>1045.5</v>
      </c>
      <c r="V2107" s="18">
        <f t="shared" si="6958"/>
        <v>1045.5</v>
      </c>
      <c r="W2107" s="18">
        <f t="shared" ref="W2107:AT2107" si="7024">W2108</f>
        <v>0</v>
      </c>
      <c r="X2107" s="18">
        <f t="shared" si="7024"/>
        <v>0</v>
      </c>
      <c r="Y2107" s="18">
        <f t="shared" si="7024"/>
        <v>0</v>
      </c>
      <c r="Z2107" s="18">
        <f t="shared" si="7024"/>
        <v>0</v>
      </c>
      <c r="AA2107" s="18">
        <f t="shared" si="7024"/>
        <v>0</v>
      </c>
      <c r="AB2107" s="18">
        <f t="shared" si="7024"/>
        <v>0</v>
      </c>
      <c r="AC2107" s="18">
        <f t="shared" si="7024"/>
        <v>0</v>
      </c>
      <c r="AD2107" s="18">
        <f t="shared" si="7024"/>
        <v>0</v>
      </c>
      <c r="AE2107" s="18">
        <f t="shared" si="7024"/>
        <v>0</v>
      </c>
      <c r="AF2107" s="41">
        <f t="shared" si="7024"/>
        <v>901.61900000000003</v>
      </c>
      <c r="AG2107" s="41">
        <f t="shared" si="7024"/>
        <v>0</v>
      </c>
      <c r="AH2107" s="41">
        <f t="shared" si="7024"/>
        <v>0</v>
      </c>
      <c r="AI2107" s="41">
        <f t="shared" si="7024"/>
        <v>0</v>
      </c>
      <c r="AJ2107" s="41">
        <f t="shared" si="7024"/>
        <v>0</v>
      </c>
      <c r="AK2107" s="41">
        <f t="shared" si="7024"/>
        <v>0</v>
      </c>
      <c r="AL2107" s="41">
        <f t="shared" si="7024"/>
        <v>901.61900000000003</v>
      </c>
      <c r="AM2107" s="41">
        <f t="shared" si="7024"/>
        <v>0</v>
      </c>
      <c r="AN2107" s="41">
        <f t="shared" si="7024"/>
        <v>0</v>
      </c>
      <c r="AO2107" s="42">
        <f t="shared" si="7024"/>
        <v>676.21400000000006</v>
      </c>
      <c r="AP2107" s="42">
        <f t="shared" si="7024"/>
        <v>1045.5</v>
      </c>
      <c r="AQ2107" s="42">
        <f t="shared" si="7024"/>
        <v>0</v>
      </c>
      <c r="AR2107" s="42">
        <f t="shared" si="7024"/>
        <v>0</v>
      </c>
      <c r="AS2107" s="42">
        <f t="shared" si="7024"/>
        <v>0</v>
      </c>
      <c r="AT2107" s="42">
        <f t="shared" si="7024"/>
        <v>0</v>
      </c>
      <c r="AU2107" s="42">
        <f t="shared" si="6996"/>
        <v>1045.5</v>
      </c>
      <c r="AV2107" s="42">
        <f t="shared" si="6997"/>
        <v>0</v>
      </c>
      <c r="AW2107" s="42">
        <f t="shared" si="7002"/>
        <v>1045.5</v>
      </c>
      <c r="AX2107" s="42">
        <f t="shared" si="7003"/>
        <v>1045.5</v>
      </c>
      <c r="AY2107" s="42">
        <f t="shared" si="7004"/>
        <v>1045.5</v>
      </c>
      <c r="AZ2107" s="42">
        <f>AZ2108</f>
        <v>0</v>
      </c>
      <c r="BA2107" s="43">
        <f t="shared" si="6998"/>
        <v>100</v>
      </c>
      <c r="BB2107" s="20"/>
    </row>
    <row r="2108" spans="2:54" x14ac:dyDescent="0.3">
      <c r="B2108" s="38" t="s">
        <v>586</v>
      </c>
      <c r="C2108" s="38" t="s">
        <v>92</v>
      </c>
      <c r="D2108" s="38" t="s">
        <v>374</v>
      </c>
      <c r="E2108" s="39" t="str">
        <f t="shared" si="6995"/>
        <v>0502</v>
      </c>
      <c r="F2108" s="38" t="s">
        <v>633</v>
      </c>
      <c r="G2108" s="38" t="s">
        <v>56</v>
      </c>
      <c r="H2108" s="40" t="s">
        <v>57</v>
      </c>
      <c r="I2108" s="18">
        <f>1551.4-505.9</f>
        <v>1045.5</v>
      </c>
      <c r="J2108" s="18">
        <f>1551.4-505.9</f>
        <v>1045.5</v>
      </c>
      <c r="K2108" s="18">
        <f>1551.4-505.9</f>
        <v>1045.5</v>
      </c>
      <c r="L2108" s="18"/>
      <c r="M2108" s="18"/>
      <c r="N2108" s="18"/>
      <c r="O2108" s="18">
        <v>0</v>
      </c>
      <c r="P2108" s="18">
        <v>0</v>
      </c>
      <c r="Q2108" s="18">
        <v>0</v>
      </c>
      <c r="R2108" s="18">
        <v>0</v>
      </c>
      <c r="S2108" s="18"/>
      <c r="T2108" s="18">
        <f t="shared" si="6924"/>
        <v>1045.5</v>
      </c>
      <c r="U2108" s="18">
        <f t="shared" si="6957"/>
        <v>1045.5</v>
      </c>
      <c r="V2108" s="18">
        <f t="shared" si="6958"/>
        <v>1045.5</v>
      </c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41">
        <v>901.61900000000003</v>
      </c>
      <c r="AG2108" s="41"/>
      <c r="AH2108" s="41">
        <v>0</v>
      </c>
      <c r="AI2108" s="41">
        <v>0</v>
      </c>
      <c r="AJ2108" s="41">
        <v>0</v>
      </c>
      <c r="AK2108" s="41">
        <v>0</v>
      </c>
      <c r="AL2108" s="41">
        <v>901.61900000000003</v>
      </c>
      <c r="AM2108" s="41">
        <v>0</v>
      </c>
      <c r="AN2108" s="41">
        <v>0</v>
      </c>
      <c r="AO2108" s="14">
        <v>676.21400000000006</v>
      </c>
      <c r="AP2108" s="42">
        <v>1045.5</v>
      </c>
      <c r="AQ2108" s="42">
        <v>0</v>
      </c>
      <c r="AR2108" s="42">
        <v>0</v>
      </c>
      <c r="AS2108" s="42">
        <v>0</v>
      </c>
      <c r="AT2108" s="42">
        <v>0</v>
      </c>
      <c r="AU2108" s="42">
        <f t="shared" si="6996"/>
        <v>1045.5</v>
      </c>
      <c r="AV2108" s="42">
        <f t="shared" si="6997"/>
        <v>0</v>
      </c>
      <c r="AW2108" s="42">
        <f t="shared" si="7002"/>
        <v>1045.5</v>
      </c>
      <c r="AX2108" s="42">
        <f t="shared" si="7003"/>
        <v>1045.5</v>
      </c>
      <c r="AY2108" s="42">
        <f t="shared" si="7004"/>
        <v>1045.5</v>
      </c>
      <c r="AZ2108" s="42"/>
      <c r="BA2108" s="43">
        <f t="shared" si="6998"/>
        <v>100</v>
      </c>
      <c r="BB2108" s="44"/>
    </row>
    <row r="2109" spans="2:54" ht="31.2" x14ac:dyDescent="0.3">
      <c r="B2109" s="38" t="s">
        <v>586</v>
      </c>
      <c r="C2109" s="38" t="s">
        <v>92</v>
      </c>
      <c r="D2109" s="38" t="s">
        <v>374</v>
      </c>
      <c r="E2109" s="39" t="str">
        <f t="shared" si="6995"/>
        <v>0502</v>
      </c>
      <c r="F2109" s="38" t="s">
        <v>528</v>
      </c>
      <c r="G2109" s="38"/>
      <c r="H2109" s="40" t="s">
        <v>529</v>
      </c>
      <c r="I2109" s="18">
        <f t="shared" ref="I2109:S2109" si="7025">I2110</f>
        <v>35702.6</v>
      </c>
      <c r="J2109" s="18">
        <f t="shared" si="7025"/>
        <v>35702.6</v>
      </c>
      <c r="K2109" s="18">
        <f t="shared" si="7025"/>
        <v>35702.6</v>
      </c>
      <c r="L2109" s="18">
        <f t="shared" si="7025"/>
        <v>0</v>
      </c>
      <c r="M2109" s="18">
        <f t="shared" si="7025"/>
        <v>0</v>
      </c>
      <c r="N2109" s="18">
        <f t="shared" si="7025"/>
        <v>0</v>
      </c>
      <c r="O2109" s="18">
        <f t="shared" si="7025"/>
        <v>1694.8820000000001</v>
      </c>
      <c r="P2109" s="18">
        <f t="shared" si="7025"/>
        <v>8458.3340000000007</v>
      </c>
      <c r="Q2109" s="18">
        <f t="shared" si="7025"/>
        <v>400</v>
      </c>
      <c r="R2109" s="18">
        <f t="shared" si="7025"/>
        <v>0</v>
      </c>
      <c r="S2109" s="18">
        <f t="shared" si="7025"/>
        <v>549.66530999999998</v>
      </c>
      <c r="T2109" s="18">
        <f t="shared" si="6924"/>
        <v>46805.481309999996</v>
      </c>
      <c r="U2109" s="18">
        <f t="shared" si="6957"/>
        <v>35702.6</v>
      </c>
      <c r="V2109" s="18">
        <f t="shared" si="6958"/>
        <v>35702.6</v>
      </c>
      <c r="W2109" s="18">
        <f t="shared" ref="W2109:AD2109" si="7026">W2110</f>
        <v>0</v>
      </c>
      <c r="X2109" s="18">
        <f t="shared" si="7026"/>
        <v>0</v>
      </c>
      <c r="Y2109" s="18">
        <f t="shared" si="7026"/>
        <v>0</v>
      </c>
      <c r="Z2109" s="18">
        <f t="shared" si="7026"/>
        <v>549.66530999999998</v>
      </c>
      <c r="AA2109" s="18">
        <f t="shared" si="7026"/>
        <v>0</v>
      </c>
      <c r="AB2109" s="18">
        <f t="shared" si="7026"/>
        <v>0</v>
      </c>
      <c r="AC2109" s="18">
        <f t="shared" si="7026"/>
        <v>0</v>
      </c>
      <c r="AD2109" s="18">
        <f t="shared" si="7026"/>
        <v>0</v>
      </c>
      <c r="AE2109" s="18"/>
      <c r="AF2109" s="41">
        <f t="shared" ref="AF2109:AT2109" si="7027">AF2110</f>
        <v>49814.742310000001</v>
      </c>
      <c r="AG2109" s="41">
        <f t="shared" si="7027"/>
        <v>0</v>
      </c>
      <c r="AH2109" s="41">
        <f t="shared" si="7027"/>
        <v>0</v>
      </c>
      <c r="AI2109" s="41">
        <f t="shared" si="7027"/>
        <v>0</v>
      </c>
      <c r="AJ2109" s="41">
        <f t="shared" si="7027"/>
        <v>0</v>
      </c>
      <c r="AK2109" s="41">
        <f t="shared" si="7027"/>
        <v>0</v>
      </c>
      <c r="AL2109" s="41">
        <f t="shared" si="7027"/>
        <v>44103.064059999997</v>
      </c>
      <c r="AM2109" s="41">
        <f t="shared" si="7027"/>
        <v>0</v>
      </c>
      <c r="AN2109" s="41">
        <f t="shared" si="7027"/>
        <v>0</v>
      </c>
      <c r="AO2109" s="42">
        <f t="shared" si="7027"/>
        <v>32217.323670000002</v>
      </c>
      <c r="AP2109" s="42">
        <f t="shared" si="7027"/>
        <v>46899.05631</v>
      </c>
      <c r="AQ2109" s="42">
        <f t="shared" si="7027"/>
        <v>1694.8820000000001</v>
      </c>
      <c r="AR2109" s="42">
        <f t="shared" si="7027"/>
        <v>0</v>
      </c>
      <c r="AS2109" s="42">
        <f t="shared" si="7027"/>
        <v>0</v>
      </c>
      <c r="AT2109" s="42">
        <f t="shared" si="7027"/>
        <v>0</v>
      </c>
      <c r="AU2109" s="42">
        <f t="shared" si="6996"/>
        <v>48593.938309999998</v>
      </c>
      <c r="AV2109" s="42">
        <f t="shared" si="6997"/>
        <v>-1788.4570000000022</v>
      </c>
      <c r="AW2109" s="42">
        <f t="shared" si="7002"/>
        <v>47355.146619999992</v>
      </c>
      <c r="AX2109" s="42">
        <f t="shared" si="7003"/>
        <v>35702.6</v>
      </c>
      <c r="AY2109" s="42">
        <f t="shared" si="7004"/>
        <v>35702.6</v>
      </c>
      <c r="AZ2109" s="42">
        <f>AZ2110</f>
        <v>0</v>
      </c>
      <c r="BA2109" s="43">
        <f t="shared" si="6998"/>
        <v>88.534160802326539</v>
      </c>
      <c r="BB2109" s="20"/>
    </row>
    <row r="2110" spans="2:54" ht="31.2" x14ac:dyDescent="0.3">
      <c r="B2110" s="38" t="s">
        <v>586</v>
      </c>
      <c r="C2110" s="38" t="s">
        <v>92</v>
      </c>
      <c r="D2110" s="38" t="s">
        <v>374</v>
      </c>
      <c r="E2110" s="39" t="str">
        <f t="shared" si="6995"/>
        <v>0502</v>
      </c>
      <c r="F2110" s="38" t="s">
        <v>528</v>
      </c>
      <c r="G2110" s="38" t="s">
        <v>54</v>
      </c>
      <c r="H2110" s="40" t="s">
        <v>55</v>
      </c>
      <c r="I2110" s="18">
        <v>35702.6</v>
      </c>
      <c r="J2110" s="18">
        <v>35702.6</v>
      </c>
      <c r="K2110" s="18">
        <v>35702.6</v>
      </c>
      <c r="L2110" s="18"/>
      <c r="M2110" s="18"/>
      <c r="N2110" s="18"/>
      <c r="O2110" s="18">
        <v>1694.8820000000001</v>
      </c>
      <c r="P2110" s="18">
        <v>8458.3340000000007</v>
      </c>
      <c r="Q2110" s="18">
        <v>400</v>
      </c>
      <c r="R2110" s="18">
        <v>0</v>
      </c>
      <c r="S2110" s="18">
        <f>279.66531+270</f>
        <v>549.66530999999998</v>
      </c>
      <c r="T2110" s="18">
        <f t="shared" si="6924"/>
        <v>46805.481309999996</v>
      </c>
      <c r="U2110" s="18">
        <f t="shared" si="6957"/>
        <v>35702.6</v>
      </c>
      <c r="V2110" s="18">
        <f t="shared" si="6958"/>
        <v>35702.6</v>
      </c>
      <c r="W2110" s="18"/>
      <c r="X2110" s="18"/>
      <c r="Y2110" s="18"/>
      <c r="Z2110" s="18">
        <f>279.66531+270</f>
        <v>549.66530999999998</v>
      </c>
      <c r="AA2110" s="18"/>
      <c r="AB2110" s="18"/>
      <c r="AC2110" s="18"/>
      <c r="AD2110" s="18"/>
      <c r="AE2110" s="18"/>
      <c r="AF2110" s="41">
        <v>49814.742310000001</v>
      </c>
      <c r="AG2110" s="41"/>
      <c r="AH2110" s="41">
        <v>0</v>
      </c>
      <c r="AI2110" s="41">
        <v>0</v>
      </c>
      <c r="AJ2110" s="41">
        <v>0</v>
      </c>
      <c r="AK2110" s="41">
        <v>0</v>
      </c>
      <c r="AL2110" s="41">
        <v>44103.064059999997</v>
      </c>
      <c r="AM2110" s="41">
        <v>0</v>
      </c>
      <c r="AN2110" s="41">
        <v>0</v>
      </c>
      <c r="AO2110" s="14">
        <v>32217.323670000002</v>
      </c>
      <c r="AP2110" s="42">
        <v>46899.05631</v>
      </c>
      <c r="AQ2110" s="42">
        <v>1694.8820000000001</v>
      </c>
      <c r="AR2110" s="42">
        <v>0</v>
      </c>
      <c r="AS2110" s="42">
        <v>0</v>
      </c>
      <c r="AT2110" s="42">
        <v>0</v>
      </c>
      <c r="AU2110" s="42">
        <f t="shared" si="6996"/>
        <v>48593.938309999998</v>
      </c>
      <c r="AV2110" s="42">
        <f t="shared" si="6997"/>
        <v>-1788.4570000000022</v>
      </c>
      <c r="AW2110" s="42">
        <f t="shared" si="7002"/>
        <v>47355.146619999992</v>
      </c>
      <c r="AX2110" s="42">
        <f t="shared" si="7003"/>
        <v>35702.6</v>
      </c>
      <c r="AY2110" s="42">
        <f t="shared" si="7004"/>
        <v>35702.6</v>
      </c>
      <c r="AZ2110" s="42"/>
      <c r="BA2110" s="43">
        <f t="shared" si="6998"/>
        <v>88.534160802326539</v>
      </c>
      <c r="BB2110" s="44"/>
    </row>
    <row r="2111" spans="2:54" ht="46.8" x14ac:dyDescent="0.3">
      <c r="B2111" s="38" t="s">
        <v>586</v>
      </c>
      <c r="C2111" s="38" t="s">
        <v>92</v>
      </c>
      <c r="D2111" s="38" t="s">
        <v>374</v>
      </c>
      <c r="E2111" s="39" t="str">
        <f t="shared" si="6995"/>
        <v>0502</v>
      </c>
      <c r="F2111" s="38" t="s">
        <v>635</v>
      </c>
      <c r="G2111" s="38"/>
      <c r="H2111" s="40" t="s">
        <v>636</v>
      </c>
      <c r="I2111" s="18"/>
      <c r="J2111" s="18"/>
      <c r="K2111" s="18"/>
      <c r="L2111" s="18"/>
      <c r="M2111" s="18"/>
      <c r="N2111" s="18"/>
      <c r="O2111" s="18">
        <f>O2112</f>
        <v>0</v>
      </c>
      <c r="P2111" s="18">
        <f>P2112</f>
        <v>75.436999999999998</v>
      </c>
      <c r="Q2111" s="18">
        <f>Q2112</f>
        <v>0</v>
      </c>
      <c r="R2111" s="18"/>
      <c r="S2111" s="18"/>
      <c r="T2111" s="18">
        <f t="shared" si="6924"/>
        <v>75.436999999999998</v>
      </c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41">
        <f t="shared" ref="AF2111:AT2111" si="7028">AF2112</f>
        <v>75.436999999999998</v>
      </c>
      <c r="AG2111" s="41">
        <f t="shared" si="7028"/>
        <v>0</v>
      </c>
      <c r="AH2111" s="41">
        <f t="shared" si="7028"/>
        <v>0</v>
      </c>
      <c r="AI2111" s="41">
        <f t="shared" si="7028"/>
        <v>0</v>
      </c>
      <c r="AJ2111" s="41">
        <f t="shared" si="7028"/>
        <v>0</v>
      </c>
      <c r="AK2111" s="41">
        <f t="shared" si="7028"/>
        <v>0</v>
      </c>
      <c r="AL2111" s="41">
        <f t="shared" si="7028"/>
        <v>75.436019999999999</v>
      </c>
      <c r="AM2111" s="41">
        <f t="shared" si="7028"/>
        <v>0</v>
      </c>
      <c r="AN2111" s="41">
        <f t="shared" si="7028"/>
        <v>0</v>
      </c>
      <c r="AO2111" s="42">
        <f t="shared" si="7028"/>
        <v>0</v>
      </c>
      <c r="AP2111" s="42">
        <f t="shared" si="7028"/>
        <v>75.436999999999998</v>
      </c>
      <c r="AQ2111" s="42">
        <f t="shared" si="7028"/>
        <v>0</v>
      </c>
      <c r="AR2111" s="42">
        <f t="shared" si="7028"/>
        <v>0</v>
      </c>
      <c r="AS2111" s="42">
        <f t="shared" si="7028"/>
        <v>0</v>
      </c>
      <c r="AT2111" s="42">
        <f t="shared" si="7028"/>
        <v>0</v>
      </c>
      <c r="AU2111" s="42">
        <f t="shared" si="6996"/>
        <v>75.436999999999998</v>
      </c>
      <c r="AV2111" s="42">
        <f t="shared" si="6997"/>
        <v>0</v>
      </c>
      <c r="AW2111" s="42"/>
      <c r="AX2111" s="42"/>
      <c r="AY2111" s="42"/>
      <c r="AZ2111" s="42"/>
      <c r="BA2111" s="43">
        <f t="shared" si="6998"/>
        <v>99.99870090274004</v>
      </c>
      <c r="BB2111" s="20"/>
    </row>
    <row r="2112" spans="2:54" x14ac:dyDescent="0.3">
      <c r="B2112" s="38" t="s">
        <v>586</v>
      </c>
      <c r="C2112" s="38" t="s">
        <v>92</v>
      </c>
      <c r="D2112" s="38" t="s">
        <v>374</v>
      </c>
      <c r="E2112" s="39" t="str">
        <f t="shared" si="6995"/>
        <v>0502</v>
      </c>
      <c r="F2112" s="38" t="s">
        <v>635</v>
      </c>
      <c r="G2112" s="38" t="s">
        <v>56</v>
      </c>
      <c r="H2112" s="40" t="s">
        <v>57</v>
      </c>
      <c r="I2112" s="18"/>
      <c r="J2112" s="18"/>
      <c r="K2112" s="18"/>
      <c r="L2112" s="18"/>
      <c r="M2112" s="18"/>
      <c r="N2112" s="18"/>
      <c r="O2112" s="18">
        <v>0</v>
      </c>
      <c r="P2112" s="18">
        <v>75.436999999999998</v>
      </c>
      <c r="Q2112" s="18">
        <f>75.437-75.437</f>
        <v>0</v>
      </c>
      <c r="R2112" s="18"/>
      <c r="S2112" s="18"/>
      <c r="T2112" s="18">
        <f t="shared" ref="T2112:T2175" si="7029">I2112+L2112+S2112+R2112+Q2112+P2112+O2112</f>
        <v>75.436999999999998</v>
      </c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41">
        <v>75.436999999999998</v>
      </c>
      <c r="AG2112" s="41"/>
      <c r="AH2112" s="41">
        <v>0</v>
      </c>
      <c r="AI2112" s="41">
        <v>0</v>
      </c>
      <c r="AJ2112" s="41">
        <v>0</v>
      </c>
      <c r="AK2112" s="41">
        <v>0</v>
      </c>
      <c r="AL2112" s="41">
        <v>75.436019999999999</v>
      </c>
      <c r="AM2112" s="41">
        <v>0</v>
      </c>
      <c r="AN2112" s="41">
        <v>0</v>
      </c>
      <c r="AO2112" s="14">
        <v>0</v>
      </c>
      <c r="AP2112" s="42">
        <v>75.436999999999998</v>
      </c>
      <c r="AQ2112" s="42">
        <v>0</v>
      </c>
      <c r="AR2112" s="42">
        <v>0</v>
      </c>
      <c r="AS2112" s="42">
        <v>0</v>
      </c>
      <c r="AT2112" s="42">
        <v>0</v>
      </c>
      <c r="AU2112" s="42">
        <f t="shared" si="6996"/>
        <v>75.436999999999998</v>
      </c>
      <c r="AV2112" s="42">
        <f t="shared" si="6997"/>
        <v>0</v>
      </c>
      <c r="AW2112" s="42"/>
      <c r="AX2112" s="42"/>
      <c r="AY2112" s="42"/>
      <c r="AZ2112" s="42"/>
      <c r="BA2112" s="43">
        <f t="shared" si="6998"/>
        <v>99.99870090274004</v>
      </c>
      <c r="BB2112" s="20"/>
    </row>
    <row r="2113" spans="2:54" ht="46.8" x14ac:dyDescent="0.3">
      <c r="B2113" s="38" t="s">
        <v>586</v>
      </c>
      <c r="C2113" s="38" t="s">
        <v>92</v>
      </c>
      <c r="D2113" s="38" t="s">
        <v>374</v>
      </c>
      <c r="E2113" s="39" t="str">
        <f t="shared" si="6995"/>
        <v>0502</v>
      </c>
      <c r="F2113" s="38" t="s">
        <v>637</v>
      </c>
      <c r="G2113" s="38"/>
      <c r="H2113" s="40" t="s">
        <v>638</v>
      </c>
      <c r="I2113" s="18">
        <f t="shared" ref="I2113:S2113" si="7030">I2114</f>
        <v>19194.2</v>
      </c>
      <c r="J2113" s="18">
        <f t="shared" si="7030"/>
        <v>19844</v>
      </c>
      <c r="K2113" s="18">
        <f t="shared" si="7030"/>
        <v>35849.599999999999</v>
      </c>
      <c r="L2113" s="18">
        <f t="shared" si="7030"/>
        <v>0</v>
      </c>
      <c r="M2113" s="18">
        <f t="shared" si="7030"/>
        <v>0</v>
      </c>
      <c r="N2113" s="18">
        <f t="shared" si="7030"/>
        <v>0</v>
      </c>
      <c r="O2113" s="18">
        <f t="shared" si="7030"/>
        <v>0</v>
      </c>
      <c r="P2113" s="18">
        <f t="shared" si="7030"/>
        <v>0</v>
      </c>
      <c r="Q2113" s="18">
        <f t="shared" si="7030"/>
        <v>0</v>
      </c>
      <c r="R2113" s="18">
        <f t="shared" si="7030"/>
        <v>0</v>
      </c>
      <c r="S2113" s="18">
        <f t="shared" si="7030"/>
        <v>0</v>
      </c>
      <c r="T2113" s="18">
        <f t="shared" si="7029"/>
        <v>19194.2</v>
      </c>
      <c r="U2113" s="18">
        <f t="shared" si="6957"/>
        <v>19844</v>
      </c>
      <c r="V2113" s="18">
        <f t="shared" si="6958"/>
        <v>35849.599999999999</v>
      </c>
      <c r="W2113" s="18">
        <f t="shared" ref="W2113:AT2113" si="7031">W2114</f>
        <v>0</v>
      </c>
      <c r="X2113" s="18">
        <f t="shared" si="7031"/>
        <v>0</v>
      </c>
      <c r="Y2113" s="18">
        <f t="shared" si="7031"/>
        <v>0</v>
      </c>
      <c r="Z2113" s="18">
        <f t="shared" si="7031"/>
        <v>0</v>
      </c>
      <c r="AA2113" s="18">
        <f t="shared" si="7031"/>
        <v>0</v>
      </c>
      <c r="AB2113" s="18">
        <f t="shared" si="7031"/>
        <v>0</v>
      </c>
      <c r="AC2113" s="18">
        <f t="shared" si="7031"/>
        <v>0</v>
      </c>
      <c r="AD2113" s="18">
        <f t="shared" si="7031"/>
        <v>0</v>
      </c>
      <c r="AE2113" s="18">
        <f t="shared" si="7031"/>
        <v>0</v>
      </c>
      <c r="AF2113" s="41">
        <f t="shared" si="7031"/>
        <v>19194.2</v>
      </c>
      <c r="AG2113" s="41">
        <f t="shared" si="7031"/>
        <v>0</v>
      </c>
      <c r="AH2113" s="41">
        <f t="shared" si="7031"/>
        <v>0</v>
      </c>
      <c r="AI2113" s="41">
        <f t="shared" si="7031"/>
        <v>0</v>
      </c>
      <c r="AJ2113" s="41">
        <f t="shared" si="7031"/>
        <v>0</v>
      </c>
      <c r="AK2113" s="41">
        <f t="shared" si="7031"/>
        <v>0</v>
      </c>
      <c r="AL2113" s="41">
        <f t="shared" si="7031"/>
        <v>18963.94688</v>
      </c>
      <c r="AM2113" s="41">
        <f t="shared" si="7031"/>
        <v>0</v>
      </c>
      <c r="AN2113" s="41">
        <f t="shared" si="7031"/>
        <v>0</v>
      </c>
      <c r="AO2113" s="42">
        <f t="shared" si="7031"/>
        <v>9404.0394199999992</v>
      </c>
      <c r="AP2113" s="42">
        <f t="shared" si="7031"/>
        <v>19194.2</v>
      </c>
      <c r="AQ2113" s="42">
        <f t="shared" si="7031"/>
        <v>0</v>
      </c>
      <c r="AR2113" s="42">
        <f t="shared" si="7031"/>
        <v>0</v>
      </c>
      <c r="AS2113" s="42">
        <f t="shared" si="7031"/>
        <v>0</v>
      </c>
      <c r="AT2113" s="42">
        <f t="shared" si="7031"/>
        <v>0</v>
      </c>
      <c r="AU2113" s="42">
        <f t="shared" si="6996"/>
        <v>19194.2</v>
      </c>
      <c r="AV2113" s="42">
        <f t="shared" si="6997"/>
        <v>0</v>
      </c>
      <c r="AW2113" s="42">
        <f t="shared" si="7002"/>
        <v>19194.2</v>
      </c>
      <c r="AX2113" s="42">
        <f t="shared" si="7003"/>
        <v>19844</v>
      </c>
      <c r="AY2113" s="42">
        <f t="shared" si="7004"/>
        <v>35849.599999999999</v>
      </c>
      <c r="AZ2113" s="42">
        <f>AZ2114</f>
        <v>0</v>
      </c>
      <c r="BA2113" s="43">
        <f t="shared" si="6998"/>
        <v>98.800402621625267</v>
      </c>
      <c r="BB2113" s="20"/>
    </row>
    <row r="2114" spans="2:54" x14ac:dyDescent="0.3">
      <c r="B2114" s="38" t="s">
        <v>586</v>
      </c>
      <c r="C2114" s="38" t="s">
        <v>92</v>
      </c>
      <c r="D2114" s="38" t="s">
        <v>374</v>
      </c>
      <c r="E2114" s="39" t="str">
        <f t="shared" si="6995"/>
        <v>0502</v>
      </c>
      <c r="F2114" s="38" t="s">
        <v>637</v>
      </c>
      <c r="G2114" s="38" t="s">
        <v>56</v>
      </c>
      <c r="H2114" s="40" t="s">
        <v>57</v>
      </c>
      <c r="I2114" s="18">
        <v>19194.2</v>
      </c>
      <c r="J2114" s="18">
        <v>19844</v>
      </c>
      <c r="K2114" s="18">
        <v>35849.599999999999</v>
      </c>
      <c r="L2114" s="18"/>
      <c r="M2114" s="18"/>
      <c r="N2114" s="18"/>
      <c r="O2114" s="18">
        <v>0</v>
      </c>
      <c r="P2114" s="18">
        <v>0</v>
      </c>
      <c r="Q2114" s="18">
        <v>0</v>
      </c>
      <c r="R2114" s="18">
        <v>0</v>
      </c>
      <c r="S2114" s="18"/>
      <c r="T2114" s="18">
        <f t="shared" si="7029"/>
        <v>19194.2</v>
      </c>
      <c r="U2114" s="18">
        <f t="shared" si="6957"/>
        <v>19844</v>
      </c>
      <c r="V2114" s="18">
        <f t="shared" si="6958"/>
        <v>35849.599999999999</v>
      </c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41">
        <v>19194.2</v>
      </c>
      <c r="AG2114" s="41"/>
      <c r="AH2114" s="41">
        <v>0</v>
      </c>
      <c r="AI2114" s="41">
        <v>0</v>
      </c>
      <c r="AJ2114" s="41">
        <v>0</v>
      </c>
      <c r="AK2114" s="41">
        <v>0</v>
      </c>
      <c r="AL2114" s="41">
        <v>18963.94688</v>
      </c>
      <c r="AM2114" s="41">
        <v>0</v>
      </c>
      <c r="AN2114" s="41">
        <v>0</v>
      </c>
      <c r="AO2114" s="14">
        <v>9404.0394199999992</v>
      </c>
      <c r="AP2114" s="42">
        <v>19194.2</v>
      </c>
      <c r="AQ2114" s="42">
        <v>0</v>
      </c>
      <c r="AR2114" s="42">
        <v>0</v>
      </c>
      <c r="AS2114" s="42">
        <v>0</v>
      </c>
      <c r="AT2114" s="42">
        <v>0</v>
      </c>
      <c r="AU2114" s="42">
        <f t="shared" si="6996"/>
        <v>19194.2</v>
      </c>
      <c r="AV2114" s="42">
        <f t="shared" si="6997"/>
        <v>0</v>
      </c>
      <c r="AW2114" s="42">
        <f t="shared" si="7002"/>
        <v>19194.2</v>
      </c>
      <c r="AX2114" s="42">
        <f t="shared" si="7003"/>
        <v>19844</v>
      </c>
      <c r="AY2114" s="42">
        <f t="shared" si="7004"/>
        <v>35849.599999999999</v>
      </c>
      <c r="AZ2114" s="42"/>
      <c r="BA2114" s="43">
        <f t="shared" si="6998"/>
        <v>98.800402621625267</v>
      </c>
      <c r="BB2114" s="44"/>
    </row>
    <row r="2115" spans="2:54" ht="46.8" x14ac:dyDescent="0.3">
      <c r="B2115" s="38" t="s">
        <v>586</v>
      </c>
      <c r="C2115" s="38" t="s">
        <v>92</v>
      </c>
      <c r="D2115" s="38" t="s">
        <v>374</v>
      </c>
      <c r="E2115" s="39" t="str">
        <f t="shared" si="6995"/>
        <v>0502</v>
      </c>
      <c r="F2115" s="38" t="s">
        <v>78</v>
      </c>
      <c r="G2115" s="39"/>
      <c r="H2115" s="40" t="s">
        <v>79</v>
      </c>
      <c r="I2115" s="18"/>
      <c r="J2115" s="18"/>
      <c r="K2115" s="18"/>
      <c r="L2115" s="18"/>
      <c r="M2115" s="18"/>
      <c r="N2115" s="18"/>
      <c r="O2115" s="18">
        <f t="shared" ref="O2115:O2117" si="7032">O2116</f>
        <v>0</v>
      </c>
      <c r="P2115" s="18"/>
      <c r="Q2115" s="18"/>
      <c r="R2115" s="18"/>
      <c r="S2115" s="18"/>
      <c r="T2115" s="18">
        <f t="shared" si="7029"/>
        <v>0</v>
      </c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41">
        <f t="shared" ref="AF2115:AF2117" si="7033">AF2116</f>
        <v>2682.97</v>
      </c>
      <c r="AG2115" s="41">
        <f t="shared" ref="AG2115:AG2117" si="7034">AG2116</f>
        <v>0</v>
      </c>
      <c r="AH2115" s="41">
        <f t="shared" ref="AH2115:AH2117" si="7035">AH2116</f>
        <v>0</v>
      </c>
      <c r="AI2115" s="41">
        <f t="shared" ref="AI2115:AI2117" si="7036">AI2116</f>
        <v>0</v>
      </c>
      <c r="AJ2115" s="41">
        <f t="shared" ref="AJ2115:AJ2117" si="7037">AJ2116</f>
        <v>0</v>
      </c>
      <c r="AK2115" s="41">
        <f t="shared" ref="AK2115:AK2117" si="7038">AK2116</f>
        <v>0</v>
      </c>
      <c r="AL2115" s="41">
        <f t="shared" ref="AL2115:AL2117" si="7039">AL2116</f>
        <v>2682.97</v>
      </c>
      <c r="AM2115" s="41">
        <f t="shared" ref="AM2115:AM2117" si="7040">AM2116</f>
        <v>0</v>
      </c>
      <c r="AN2115" s="41">
        <f t="shared" ref="AN2115:AN2117" si="7041">AN2116</f>
        <v>0</v>
      </c>
      <c r="AO2115" s="54">
        <f t="shared" ref="AO2115:AO2117" si="7042">AO2116</f>
        <v>992.69889999999998</v>
      </c>
      <c r="AP2115" s="14">
        <f t="shared" ref="AP2115:AP2117" si="7043">AP2116</f>
        <v>2682.97</v>
      </c>
      <c r="AQ2115" s="42">
        <f t="shared" ref="AQ2115:AQ2117" si="7044">AQ2116</f>
        <v>0</v>
      </c>
      <c r="AR2115" s="14">
        <f t="shared" ref="AR2115:AR2117" si="7045">AR2116</f>
        <v>0</v>
      </c>
      <c r="AS2115" s="42">
        <f t="shared" ref="AS2115:AS2117" si="7046">AS2116</f>
        <v>0</v>
      </c>
      <c r="AT2115" s="14">
        <f t="shared" ref="AT2115:AT2117" si="7047">AT2116</f>
        <v>0</v>
      </c>
      <c r="AU2115" s="42">
        <f t="shared" si="6996"/>
        <v>2682.97</v>
      </c>
      <c r="AV2115" s="42">
        <f t="shared" si="6997"/>
        <v>-2682.97</v>
      </c>
      <c r="AW2115" s="42"/>
      <c r="AX2115" s="42"/>
      <c r="AY2115" s="42"/>
      <c r="AZ2115" s="42"/>
      <c r="BA2115" s="43">
        <f t="shared" si="6998"/>
        <v>100</v>
      </c>
      <c r="BB2115" s="44"/>
    </row>
    <row r="2116" spans="2:54" x14ac:dyDescent="0.3">
      <c r="B2116" s="38" t="s">
        <v>586</v>
      </c>
      <c r="C2116" s="38" t="s">
        <v>92</v>
      </c>
      <c r="D2116" s="38" t="s">
        <v>374</v>
      </c>
      <c r="E2116" s="39" t="str">
        <f t="shared" si="6995"/>
        <v>0502</v>
      </c>
      <c r="F2116" s="38" t="s">
        <v>88</v>
      </c>
      <c r="G2116" s="39"/>
      <c r="H2116" s="40" t="s">
        <v>89</v>
      </c>
      <c r="I2116" s="18"/>
      <c r="J2116" s="18"/>
      <c r="K2116" s="18"/>
      <c r="L2116" s="18"/>
      <c r="M2116" s="18"/>
      <c r="N2116" s="18"/>
      <c r="O2116" s="18">
        <f t="shared" si="7032"/>
        <v>0</v>
      </c>
      <c r="P2116" s="18"/>
      <c r="Q2116" s="18"/>
      <c r="R2116" s="18"/>
      <c r="S2116" s="18"/>
      <c r="T2116" s="18">
        <f t="shared" si="7029"/>
        <v>0</v>
      </c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41">
        <f t="shared" si="7033"/>
        <v>2682.97</v>
      </c>
      <c r="AG2116" s="41">
        <f t="shared" si="7034"/>
        <v>0</v>
      </c>
      <c r="AH2116" s="41">
        <f t="shared" si="7035"/>
        <v>0</v>
      </c>
      <c r="AI2116" s="41">
        <f t="shared" si="7036"/>
        <v>0</v>
      </c>
      <c r="AJ2116" s="41">
        <f t="shared" si="7037"/>
        <v>0</v>
      </c>
      <c r="AK2116" s="41">
        <f t="shared" si="7038"/>
        <v>0</v>
      </c>
      <c r="AL2116" s="41">
        <f t="shared" si="7039"/>
        <v>2682.97</v>
      </c>
      <c r="AM2116" s="41">
        <f t="shared" si="7040"/>
        <v>0</v>
      </c>
      <c r="AN2116" s="41">
        <f t="shared" si="7041"/>
        <v>0</v>
      </c>
      <c r="AO2116" s="14">
        <f t="shared" si="7042"/>
        <v>992.69889999999998</v>
      </c>
      <c r="AP2116" s="42">
        <f t="shared" si="7043"/>
        <v>2682.97</v>
      </c>
      <c r="AQ2116" s="14">
        <f t="shared" si="7044"/>
        <v>0</v>
      </c>
      <c r="AR2116" s="42">
        <f t="shared" si="7045"/>
        <v>0</v>
      </c>
      <c r="AS2116" s="14">
        <f t="shared" si="7046"/>
        <v>0</v>
      </c>
      <c r="AT2116" s="42">
        <f t="shared" si="7047"/>
        <v>0</v>
      </c>
      <c r="AU2116" s="42">
        <f t="shared" si="6996"/>
        <v>2682.97</v>
      </c>
      <c r="AV2116" s="42">
        <f t="shared" si="6997"/>
        <v>-2682.97</v>
      </c>
      <c r="AW2116" s="42"/>
      <c r="AX2116" s="42"/>
      <c r="AY2116" s="42"/>
      <c r="AZ2116" s="42"/>
      <c r="BA2116" s="43">
        <f t="shared" si="6998"/>
        <v>100</v>
      </c>
      <c r="BB2116" s="44"/>
    </row>
    <row r="2117" spans="2:54" x14ac:dyDescent="0.3">
      <c r="B2117" s="38" t="s">
        <v>586</v>
      </c>
      <c r="C2117" s="38" t="s">
        <v>92</v>
      </c>
      <c r="D2117" s="38" t="s">
        <v>374</v>
      </c>
      <c r="E2117" s="39" t="str">
        <f t="shared" si="6995"/>
        <v>0502</v>
      </c>
      <c r="F2117" s="38" t="s">
        <v>90</v>
      </c>
      <c r="G2117" s="39"/>
      <c r="H2117" s="40" t="s">
        <v>91</v>
      </c>
      <c r="I2117" s="18"/>
      <c r="J2117" s="18"/>
      <c r="K2117" s="18"/>
      <c r="L2117" s="18"/>
      <c r="M2117" s="18"/>
      <c r="N2117" s="18"/>
      <c r="O2117" s="18">
        <f t="shared" si="7032"/>
        <v>0</v>
      </c>
      <c r="P2117" s="18"/>
      <c r="Q2117" s="18"/>
      <c r="R2117" s="18"/>
      <c r="S2117" s="18"/>
      <c r="T2117" s="18">
        <f t="shared" si="7029"/>
        <v>0</v>
      </c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41">
        <f t="shared" si="7033"/>
        <v>2682.97</v>
      </c>
      <c r="AG2117" s="41">
        <f t="shared" si="7034"/>
        <v>0</v>
      </c>
      <c r="AH2117" s="41">
        <f t="shared" si="7035"/>
        <v>0</v>
      </c>
      <c r="AI2117" s="41">
        <f t="shared" si="7036"/>
        <v>0</v>
      </c>
      <c r="AJ2117" s="41">
        <f t="shared" si="7037"/>
        <v>0</v>
      </c>
      <c r="AK2117" s="41">
        <f t="shared" si="7038"/>
        <v>0</v>
      </c>
      <c r="AL2117" s="41">
        <f t="shared" si="7039"/>
        <v>2682.97</v>
      </c>
      <c r="AM2117" s="41">
        <f t="shared" si="7040"/>
        <v>0</v>
      </c>
      <c r="AN2117" s="41">
        <f t="shared" si="7041"/>
        <v>0</v>
      </c>
      <c r="AO2117" s="54">
        <f t="shared" si="7042"/>
        <v>992.69889999999998</v>
      </c>
      <c r="AP2117" s="14">
        <f t="shared" si="7043"/>
        <v>2682.97</v>
      </c>
      <c r="AQ2117" s="42">
        <f t="shared" si="7044"/>
        <v>0</v>
      </c>
      <c r="AR2117" s="14">
        <f t="shared" si="7045"/>
        <v>0</v>
      </c>
      <c r="AS2117" s="42">
        <f t="shared" si="7046"/>
        <v>0</v>
      </c>
      <c r="AT2117" s="14">
        <f t="shared" si="7047"/>
        <v>0</v>
      </c>
      <c r="AU2117" s="42">
        <f t="shared" si="6996"/>
        <v>2682.97</v>
      </c>
      <c r="AV2117" s="42">
        <f t="shared" si="6997"/>
        <v>-2682.97</v>
      </c>
      <c r="AW2117" s="42"/>
      <c r="AX2117" s="42"/>
      <c r="AY2117" s="42"/>
      <c r="AZ2117" s="42"/>
      <c r="BA2117" s="43">
        <f t="shared" si="6998"/>
        <v>100</v>
      </c>
      <c r="BB2117" s="44"/>
    </row>
    <row r="2118" spans="2:54" ht="31.2" x14ac:dyDescent="0.3">
      <c r="B2118" s="38" t="s">
        <v>586</v>
      </c>
      <c r="C2118" s="38" t="s">
        <v>92</v>
      </c>
      <c r="D2118" s="38" t="s">
        <v>374</v>
      </c>
      <c r="E2118" s="39" t="str">
        <f t="shared" si="6995"/>
        <v>0502</v>
      </c>
      <c r="F2118" s="38" t="s">
        <v>90</v>
      </c>
      <c r="G2118" s="38" t="s">
        <v>54</v>
      </c>
      <c r="H2118" s="40" t="s">
        <v>55</v>
      </c>
      <c r="I2118" s="18"/>
      <c r="J2118" s="18"/>
      <c r="K2118" s="18"/>
      <c r="L2118" s="18"/>
      <c r="M2118" s="18"/>
      <c r="N2118" s="18"/>
      <c r="O2118" s="18">
        <v>0</v>
      </c>
      <c r="P2118" s="18"/>
      <c r="Q2118" s="18"/>
      <c r="R2118" s="18"/>
      <c r="S2118" s="18"/>
      <c r="T2118" s="18">
        <f t="shared" si="7029"/>
        <v>0</v>
      </c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41">
        <v>2682.97</v>
      </c>
      <c r="AG2118" s="41"/>
      <c r="AH2118" s="41">
        <v>0</v>
      </c>
      <c r="AI2118" s="41">
        <v>0</v>
      </c>
      <c r="AJ2118" s="41">
        <v>0</v>
      </c>
      <c r="AK2118" s="41">
        <v>0</v>
      </c>
      <c r="AL2118" s="41">
        <v>2682.97</v>
      </c>
      <c r="AM2118" s="41">
        <v>0</v>
      </c>
      <c r="AN2118" s="41">
        <v>0</v>
      </c>
      <c r="AO2118" s="14">
        <v>992.69889999999998</v>
      </c>
      <c r="AP2118" s="42">
        <v>2682.97</v>
      </c>
      <c r="AQ2118" s="14">
        <v>0</v>
      </c>
      <c r="AR2118" s="42">
        <v>0</v>
      </c>
      <c r="AS2118" s="14">
        <v>0</v>
      </c>
      <c r="AT2118" s="42">
        <v>0</v>
      </c>
      <c r="AU2118" s="42">
        <f t="shared" si="6996"/>
        <v>2682.97</v>
      </c>
      <c r="AV2118" s="42">
        <f t="shared" si="6997"/>
        <v>-2682.97</v>
      </c>
      <c r="AW2118" s="42"/>
      <c r="AX2118" s="42"/>
      <c r="AY2118" s="42"/>
      <c r="AZ2118" s="42"/>
      <c r="BA2118" s="43">
        <f t="shared" si="6998"/>
        <v>100</v>
      </c>
      <c r="BB2118" s="44"/>
    </row>
    <row r="2119" spans="2:54" s="30" customFormat="1" x14ac:dyDescent="0.3">
      <c r="B2119" s="31" t="s">
        <v>586</v>
      </c>
      <c r="C2119" s="31" t="s">
        <v>92</v>
      </c>
      <c r="D2119" s="31" t="s">
        <v>94</v>
      </c>
      <c r="E2119" s="29" t="str">
        <f t="shared" si="6995"/>
        <v>0503</v>
      </c>
      <c r="F2119" s="31"/>
      <c r="G2119" s="31"/>
      <c r="H2119" s="32" t="s">
        <v>95</v>
      </c>
      <c r="I2119" s="33">
        <f t="shared" ref="I2119:N2119" si="7048">I2125</f>
        <v>10626.300000000001</v>
      </c>
      <c r="J2119" s="33">
        <f t="shared" si="7048"/>
        <v>10729.8</v>
      </c>
      <c r="K2119" s="33">
        <f t="shared" si="7048"/>
        <v>10729.8</v>
      </c>
      <c r="L2119" s="33">
        <f t="shared" si="7048"/>
        <v>46272.1</v>
      </c>
      <c r="M2119" s="33">
        <f t="shared" si="7048"/>
        <v>55697.8</v>
      </c>
      <c r="N2119" s="33">
        <f t="shared" si="7048"/>
        <v>58416.5</v>
      </c>
      <c r="O2119" s="33">
        <f>O2125+O2139+O2120</f>
        <v>0</v>
      </c>
      <c r="P2119" s="33">
        <f>P2125+P2139</f>
        <v>0</v>
      </c>
      <c r="Q2119" s="33">
        <f>Q2125+Q2139</f>
        <v>0</v>
      </c>
      <c r="R2119" s="33">
        <f>R2125+R2139</f>
        <v>0</v>
      </c>
      <c r="S2119" s="33">
        <f>S2125</f>
        <v>70120.199999999983</v>
      </c>
      <c r="T2119" s="33">
        <f t="shared" si="7029"/>
        <v>127018.59999999998</v>
      </c>
      <c r="U2119" s="33">
        <f t="shared" si="6957"/>
        <v>66427.600000000006</v>
      </c>
      <c r="V2119" s="33">
        <f t="shared" si="6958"/>
        <v>69146.3</v>
      </c>
      <c r="W2119" s="33">
        <f t="shared" ref="W2119:AE2119" si="7049">W2125</f>
        <v>0</v>
      </c>
      <c r="X2119" s="33">
        <f t="shared" si="7049"/>
        <v>0</v>
      </c>
      <c r="Y2119" s="33">
        <f t="shared" si="7049"/>
        <v>0</v>
      </c>
      <c r="Z2119" s="33">
        <f t="shared" si="7049"/>
        <v>86995.64</v>
      </c>
      <c r="AA2119" s="33">
        <f t="shared" si="7049"/>
        <v>0</v>
      </c>
      <c r="AB2119" s="33">
        <f t="shared" si="7049"/>
        <v>0</v>
      </c>
      <c r="AC2119" s="33">
        <f t="shared" si="7049"/>
        <v>0</v>
      </c>
      <c r="AD2119" s="33">
        <f t="shared" si="7049"/>
        <v>0</v>
      </c>
      <c r="AE2119" s="33">
        <f t="shared" si="7049"/>
        <v>0</v>
      </c>
      <c r="AF2119" s="34">
        <f t="shared" ref="AF2119:AT2119" si="7050">AF2125+AF2139+AF2120</f>
        <v>130230.21844</v>
      </c>
      <c r="AG2119" s="34">
        <f t="shared" si="7050"/>
        <v>0</v>
      </c>
      <c r="AH2119" s="34">
        <f t="shared" si="7050"/>
        <v>0</v>
      </c>
      <c r="AI2119" s="34">
        <f t="shared" si="7050"/>
        <v>0</v>
      </c>
      <c r="AJ2119" s="34">
        <f t="shared" si="7050"/>
        <v>13660</v>
      </c>
      <c r="AK2119" s="34">
        <f t="shared" si="7050"/>
        <v>0</v>
      </c>
      <c r="AL2119" s="34">
        <f t="shared" si="7050"/>
        <v>98233.014739999999</v>
      </c>
      <c r="AM2119" s="34">
        <f t="shared" si="7050"/>
        <v>0</v>
      </c>
      <c r="AN2119" s="34">
        <f t="shared" si="7050"/>
        <v>0</v>
      </c>
      <c r="AO2119" s="36">
        <f t="shared" si="7050"/>
        <v>56922.821490000002</v>
      </c>
      <c r="AP2119" s="36">
        <f t="shared" si="7050"/>
        <v>130490.50599999999</v>
      </c>
      <c r="AQ2119" s="36">
        <f t="shared" si="7050"/>
        <v>0</v>
      </c>
      <c r="AR2119" s="36">
        <f t="shared" si="7050"/>
        <v>0</v>
      </c>
      <c r="AS2119" s="36">
        <f t="shared" si="7050"/>
        <v>0</v>
      </c>
      <c r="AT2119" s="36">
        <f t="shared" si="7050"/>
        <v>0</v>
      </c>
      <c r="AU2119" s="36">
        <f t="shared" si="6996"/>
        <v>130490.50599999999</v>
      </c>
      <c r="AV2119" s="36">
        <f t="shared" si="6997"/>
        <v>-3471.9060000000172</v>
      </c>
      <c r="AW2119" s="36">
        <f t="shared" si="7002"/>
        <v>214014.24</v>
      </c>
      <c r="AX2119" s="36">
        <f t="shared" si="7003"/>
        <v>66427.600000000006</v>
      </c>
      <c r="AY2119" s="36">
        <f t="shared" si="7004"/>
        <v>69146.3</v>
      </c>
      <c r="AZ2119" s="36">
        <f>AZ2125</f>
        <v>0</v>
      </c>
      <c r="BA2119" s="37">
        <f t="shared" si="6998"/>
        <v>75.430277178916171</v>
      </c>
      <c r="BB2119" s="20"/>
    </row>
    <row r="2120" spans="2:54" ht="31.2" x14ac:dyDescent="0.3">
      <c r="B2120" s="38" t="s">
        <v>586</v>
      </c>
      <c r="C2120" s="38" t="s">
        <v>92</v>
      </c>
      <c r="D2120" s="38" t="s">
        <v>94</v>
      </c>
      <c r="E2120" s="39" t="str">
        <f t="shared" si="6995"/>
        <v>0503</v>
      </c>
      <c r="F2120" s="38" t="s">
        <v>96</v>
      </c>
      <c r="G2120" s="39"/>
      <c r="H2120" s="40" t="s">
        <v>97</v>
      </c>
      <c r="I2120" s="18"/>
      <c r="J2120" s="18"/>
      <c r="K2120" s="18"/>
      <c r="L2120" s="18"/>
      <c r="M2120" s="18"/>
      <c r="N2120" s="18"/>
      <c r="O2120" s="18">
        <f t="shared" ref="O2120:O2123" si="7051">O2121</f>
        <v>0</v>
      </c>
      <c r="P2120" s="18"/>
      <c r="Q2120" s="18"/>
      <c r="R2120" s="18"/>
      <c r="S2120" s="18"/>
      <c r="T2120" s="18">
        <f t="shared" si="7029"/>
        <v>0</v>
      </c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41">
        <f t="shared" ref="AF2120:AF2123" si="7052">AF2121</f>
        <v>3125</v>
      </c>
      <c r="AG2120" s="41">
        <f t="shared" ref="AG2120:AG2123" si="7053">AG2121</f>
        <v>0</v>
      </c>
      <c r="AH2120" s="41">
        <f t="shared" ref="AH2120:AH2123" si="7054">AH2121</f>
        <v>0</v>
      </c>
      <c r="AI2120" s="41">
        <f t="shared" ref="AI2120:AI2123" si="7055">AI2121</f>
        <v>0</v>
      </c>
      <c r="AJ2120" s="41">
        <f t="shared" ref="AJ2120:AJ2123" si="7056">AJ2121</f>
        <v>0</v>
      </c>
      <c r="AK2120" s="41">
        <f t="shared" ref="AK2120:AK2123" si="7057">AK2121</f>
        <v>0</v>
      </c>
      <c r="AL2120" s="41">
        <f t="shared" ref="AL2120:AL2123" si="7058">AL2121</f>
        <v>3125</v>
      </c>
      <c r="AM2120" s="41">
        <f t="shared" ref="AM2120:AM2123" si="7059">AM2121</f>
        <v>0</v>
      </c>
      <c r="AN2120" s="41">
        <f t="shared" ref="AN2120:AN2123" si="7060">AN2121</f>
        <v>0</v>
      </c>
      <c r="AO2120" s="54">
        <f t="shared" ref="AO2120:AO2123" si="7061">AO2121</f>
        <v>0</v>
      </c>
      <c r="AP2120" s="14">
        <f t="shared" ref="AP2120:AP2123" si="7062">AP2121</f>
        <v>3125</v>
      </c>
      <c r="AQ2120" s="42">
        <f t="shared" ref="AQ2120:AQ2123" si="7063">AQ2121</f>
        <v>0</v>
      </c>
      <c r="AR2120" s="14">
        <f t="shared" ref="AR2120:AR2123" si="7064">AR2121</f>
        <v>0</v>
      </c>
      <c r="AS2120" s="42">
        <f t="shared" ref="AS2120:AS2123" si="7065">AS2121</f>
        <v>0</v>
      </c>
      <c r="AT2120" s="14">
        <f t="shared" ref="AT2120:AT2123" si="7066">AT2121</f>
        <v>0</v>
      </c>
      <c r="AU2120" s="42">
        <f t="shared" si="6996"/>
        <v>3125</v>
      </c>
      <c r="AV2120" s="42">
        <f t="shared" si="6997"/>
        <v>-3125</v>
      </c>
      <c r="AW2120" s="42"/>
      <c r="AX2120" s="42"/>
      <c r="AY2120" s="42"/>
      <c r="AZ2120" s="42"/>
      <c r="BA2120" s="43">
        <f t="shared" si="6998"/>
        <v>100</v>
      </c>
      <c r="BB2120" s="20"/>
    </row>
    <row r="2121" spans="2:54" x14ac:dyDescent="0.3">
      <c r="B2121" s="38" t="s">
        <v>586</v>
      </c>
      <c r="C2121" s="38" t="s">
        <v>92</v>
      </c>
      <c r="D2121" s="38" t="s">
        <v>94</v>
      </c>
      <c r="E2121" s="39" t="str">
        <f t="shared" si="6995"/>
        <v>0503</v>
      </c>
      <c r="F2121" s="38" t="s">
        <v>98</v>
      </c>
      <c r="G2121" s="39"/>
      <c r="H2121" s="40" t="s">
        <v>49</v>
      </c>
      <c r="I2121" s="18"/>
      <c r="J2121" s="18"/>
      <c r="K2121" s="18"/>
      <c r="L2121" s="18"/>
      <c r="M2121" s="18"/>
      <c r="N2121" s="18"/>
      <c r="O2121" s="18">
        <f t="shared" si="7051"/>
        <v>0</v>
      </c>
      <c r="P2121" s="18"/>
      <c r="Q2121" s="18"/>
      <c r="R2121" s="18"/>
      <c r="S2121" s="18"/>
      <c r="T2121" s="18">
        <f t="shared" si="7029"/>
        <v>0</v>
      </c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41">
        <f t="shared" si="7052"/>
        <v>3125</v>
      </c>
      <c r="AG2121" s="41">
        <f t="shared" si="7053"/>
        <v>0</v>
      </c>
      <c r="AH2121" s="41">
        <f t="shared" si="7054"/>
        <v>0</v>
      </c>
      <c r="AI2121" s="41">
        <f t="shared" si="7055"/>
        <v>0</v>
      </c>
      <c r="AJ2121" s="41">
        <f t="shared" si="7056"/>
        <v>0</v>
      </c>
      <c r="AK2121" s="41">
        <f t="shared" si="7057"/>
        <v>0</v>
      </c>
      <c r="AL2121" s="41">
        <f t="shared" si="7058"/>
        <v>3125</v>
      </c>
      <c r="AM2121" s="41">
        <f t="shared" si="7059"/>
        <v>0</v>
      </c>
      <c r="AN2121" s="41">
        <f t="shared" si="7060"/>
        <v>0</v>
      </c>
      <c r="AO2121" s="14">
        <f t="shared" si="7061"/>
        <v>0</v>
      </c>
      <c r="AP2121" s="42">
        <f t="shared" si="7062"/>
        <v>3125</v>
      </c>
      <c r="AQ2121" s="14">
        <f t="shared" si="7063"/>
        <v>0</v>
      </c>
      <c r="AR2121" s="42">
        <f t="shared" si="7064"/>
        <v>0</v>
      </c>
      <c r="AS2121" s="14">
        <f t="shared" si="7065"/>
        <v>0</v>
      </c>
      <c r="AT2121" s="42">
        <f t="shared" si="7066"/>
        <v>0</v>
      </c>
      <c r="AU2121" s="42">
        <f t="shared" si="6996"/>
        <v>3125</v>
      </c>
      <c r="AV2121" s="42">
        <f t="shared" si="6997"/>
        <v>-3125</v>
      </c>
      <c r="AW2121" s="42"/>
      <c r="AX2121" s="42"/>
      <c r="AY2121" s="42"/>
      <c r="AZ2121" s="42"/>
      <c r="BA2121" s="43">
        <f t="shared" si="6998"/>
        <v>100</v>
      </c>
      <c r="BB2121" s="20"/>
    </row>
    <row r="2122" spans="2:54" ht="31.2" x14ac:dyDescent="0.3">
      <c r="B2122" s="38" t="s">
        <v>586</v>
      </c>
      <c r="C2122" s="38" t="s">
        <v>92</v>
      </c>
      <c r="D2122" s="38" t="s">
        <v>94</v>
      </c>
      <c r="E2122" s="39" t="str">
        <f t="shared" si="6995"/>
        <v>0503</v>
      </c>
      <c r="F2122" s="38" t="s">
        <v>99</v>
      </c>
      <c r="G2122" s="39"/>
      <c r="H2122" s="40" t="s">
        <v>100</v>
      </c>
      <c r="I2122" s="18"/>
      <c r="J2122" s="18"/>
      <c r="K2122" s="18"/>
      <c r="L2122" s="18"/>
      <c r="M2122" s="18"/>
      <c r="N2122" s="18"/>
      <c r="O2122" s="18">
        <f t="shared" si="7051"/>
        <v>0</v>
      </c>
      <c r="P2122" s="18"/>
      <c r="Q2122" s="18"/>
      <c r="R2122" s="18"/>
      <c r="S2122" s="18"/>
      <c r="T2122" s="18">
        <f t="shared" si="7029"/>
        <v>0</v>
      </c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41">
        <f t="shared" si="7052"/>
        <v>3125</v>
      </c>
      <c r="AG2122" s="41">
        <f t="shared" si="7053"/>
        <v>0</v>
      </c>
      <c r="AH2122" s="41">
        <f t="shared" si="7054"/>
        <v>0</v>
      </c>
      <c r="AI2122" s="41">
        <f t="shared" si="7055"/>
        <v>0</v>
      </c>
      <c r="AJ2122" s="41">
        <f t="shared" si="7056"/>
        <v>0</v>
      </c>
      <c r="AK2122" s="41">
        <f t="shared" si="7057"/>
        <v>0</v>
      </c>
      <c r="AL2122" s="41">
        <f t="shared" si="7058"/>
        <v>3125</v>
      </c>
      <c r="AM2122" s="41">
        <f t="shared" si="7059"/>
        <v>0</v>
      </c>
      <c r="AN2122" s="41">
        <f t="shared" si="7060"/>
        <v>0</v>
      </c>
      <c r="AO2122" s="54">
        <f t="shared" si="7061"/>
        <v>0</v>
      </c>
      <c r="AP2122" s="14">
        <f t="shared" si="7062"/>
        <v>3125</v>
      </c>
      <c r="AQ2122" s="42">
        <f t="shared" si="7063"/>
        <v>0</v>
      </c>
      <c r="AR2122" s="14">
        <f t="shared" si="7064"/>
        <v>0</v>
      </c>
      <c r="AS2122" s="42">
        <f t="shared" si="7065"/>
        <v>0</v>
      </c>
      <c r="AT2122" s="14">
        <f t="shared" si="7066"/>
        <v>0</v>
      </c>
      <c r="AU2122" s="42">
        <f t="shared" si="6996"/>
        <v>3125</v>
      </c>
      <c r="AV2122" s="42">
        <f t="shared" si="6997"/>
        <v>-3125</v>
      </c>
      <c r="AW2122" s="42"/>
      <c r="AX2122" s="42"/>
      <c r="AY2122" s="42"/>
      <c r="AZ2122" s="42"/>
      <c r="BA2122" s="43">
        <f t="shared" si="6998"/>
        <v>100</v>
      </c>
      <c r="BB2122" s="20"/>
    </row>
    <row r="2123" spans="2:54" ht="31.2" x14ac:dyDescent="0.3">
      <c r="B2123" s="38" t="s">
        <v>586</v>
      </c>
      <c r="C2123" s="38" t="s">
        <v>92</v>
      </c>
      <c r="D2123" s="38" t="s">
        <v>94</v>
      </c>
      <c r="E2123" s="39" t="str">
        <f t="shared" si="6995"/>
        <v>0503</v>
      </c>
      <c r="F2123" s="16" t="s">
        <v>639</v>
      </c>
      <c r="G2123" s="38"/>
      <c r="H2123" s="55" t="s">
        <v>640</v>
      </c>
      <c r="I2123" s="18"/>
      <c r="J2123" s="18"/>
      <c r="K2123" s="18"/>
      <c r="L2123" s="18"/>
      <c r="M2123" s="18"/>
      <c r="N2123" s="18"/>
      <c r="O2123" s="18">
        <f t="shared" si="7051"/>
        <v>0</v>
      </c>
      <c r="P2123" s="18"/>
      <c r="Q2123" s="18"/>
      <c r="R2123" s="18"/>
      <c r="S2123" s="18"/>
      <c r="T2123" s="18">
        <f t="shared" si="7029"/>
        <v>0</v>
      </c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41">
        <f t="shared" si="7052"/>
        <v>3125</v>
      </c>
      <c r="AG2123" s="41">
        <f t="shared" si="7053"/>
        <v>0</v>
      </c>
      <c r="AH2123" s="41">
        <f t="shared" si="7054"/>
        <v>0</v>
      </c>
      <c r="AI2123" s="41">
        <f t="shared" si="7055"/>
        <v>0</v>
      </c>
      <c r="AJ2123" s="41">
        <f t="shared" si="7056"/>
        <v>0</v>
      </c>
      <c r="AK2123" s="41">
        <f t="shared" si="7057"/>
        <v>0</v>
      </c>
      <c r="AL2123" s="41">
        <f t="shared" si="7058"/>
        <v>3125</v>
      </c>
      <c r="AM2123" s="41">
        <f t="shared" si="7059"/>
        <v>0</v>
      </c>
      <c r="AN2123" s="41">
        <f t="shared" si="7060"/>
        <v>0</v>
      </c>
      <c r="AO2123" s="14">
        <f t="shared" si="7061"/>
        <v>0</v>
      </c>
      <c r="AP2123" s="42">
        <f t="shared" si="7062"/>
        <v>3125</v>
      </c>
      <c r="AQ2123" s="14">
        <f t="shared" si="7063"/>
        <v>0</v>
      </c>
      <c r="AR2123" s="42">
        <f t="shared" si="7064"/>
        <v>0</v>
      </c>
      <c r="AS2123" s="14">
        <f t="shared" si="7065"/>
        <v>0</v>
      </c>
      <c r="AT2123" s="42">
        <f t="shared" si="7066"/>
        <v>0</v>
      </c>
      <c r="AU2123" s="42">
        <f t="shared" si="6996"/>
        <v>3125</v>
      </c>
      <c r="AV2123" s="42">
        <f t="shared" si="6997"/>
        <v>-3125</v>
      </c>
      <c r="AW2123" s="42"/>
      <c r="AX2123" s="42"/>
      <c r="AY2123" s="42"/>
      <c r="AZ2123" s="42"/>
      <c r="BA2123" s="43">
        <f t="shared" si="6998"/>
        <v>100</v>
      </c>
      <c r="BB2123" s="20"/>
    </row>
    <row r="2124" spans="2:54" ht="31.2" x14ac:dyDescent="0.3">
      <c r="B2124" s="38" t="s">
        <v>586</v>
      </c>
      <c r="C2124" s="38" t="s">
        <v>92</v>
      </c>
      <c r="D2124" s="38" t="s">
        <v>94</v>
      </c>
      <c r="E2124" s="39" t="str">
        <f t="shared" si="6995"/>
        <v>0503</v>
      </c>
      <c r="F2124" s="16" t="s">
        <v>639</v>
      </c>
      <c r="G2124" s="38" t="s">
        <v>150</v>
      </c>
      <c r="H2124" s="40" t="s">
        <v>151</v>
      </c>
      <c r="I2124" s="18"/>
      <c r="J2124" s="18"/>
      <c r="K2124" s="18"/>
      <c r="L2124" s="18"/>
      <c r="M2124" s="18"/>
      <c r="N2124" s="18"/>
      <c r="O2124" s="18">
        <v>0</v>
      </c>
      <c r="P2124" s="18"/>
      <c r="Q2124" s="18"/>
      <c r="R2124" s="18"/>
      <c r="S2124" s="18"/>
      <c r="T2124" s="18">
        <f t="shared" si="7029"/>
        <v>0</v>
      </c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41">
        <v>3125</v>
      </c>
      <c r="AG2124" s="41"/>
      <c r="AH2124" s="41">
        <v>0</v>
      </c>
      <c r="AI2124" s="41">
        <v>0</v>
      </c>
      <c r="AJ2124" s="41">
        <v>0</v>
      </c>
      <c r="AK2124" s="41">
        <v>0</v>
      </c>
      <c r="AL2124" s="41">
        <v>3125</v>
      </c>
      <c r="AM2124" s="41">
        <v>0</v>
      </c>
      <c r="AN2124" s="41">
        <v>0</v>
      </c>
      <c r="AO2124" s="54">
        <v>0</v>
      </c>
      <c r="AP2124" s="14">
        <v>3125</v>
      </c>
      <c r="AQ2124" s="42">
        <v>0</v>
      </c>
      <c r="AR2124" s="14">
        <v>0</v>
      </c>
      <c r="AS2124" s="42">
        <v>0</v>
      </c>
      <c r="AT2124" s="14">
        <v>0</v>
      </c>
      <c r="AU2124" s="42">
        <f t="shared" si="6996"/>
        <v>3125</v>
      </c>
      <c r="AV2124" s="42">
        <f t="shared" si="6997"/>
        <v>-3125</v>
      </c>
      <c r="AW2124" s="42"/>
      <c r="AX2124" s="42"/>
      <c r="AY2124" s="42"/>
      <c r="AZ2124" s="42"/>
      <c r="BA2124" s="43">
        <f t="shared" si="6998"/>
        <v>100</v>
      </c>
      <c r="BB2124" s="20"/>
    </row>
    <row r="2125" spans="2:54" ht="31.2" x14ac:dyDescent="0.3">
      <c r="B2125" s="38" t="s">
        <v>586</v>
      </c>
      <c r="C2125" s="38" t="s">
        <v>92</v>
      </c>
      <c r="D2125" s="38" t="s">
        <v>94</v>
      </c>
      <c r="E2125" s="39" t="str">
        <f t="shared" si="6995"/>
        <v>0503</v>
      </c>
      <c r="F2125" s="38" t="s">
        <v>513</v>
      </c>
      <c r="G2125" s="38"/>
      <c r="H2125" s="40" t="s">
        <v>514</v>
      </c>
      <c r="I2125" s="18">
        <f t="shared" ref="I2125:N2125" si="7067">I2130</f>
        <v>10626.300000000001</v>
      </c>
      <c r="J2125" s="18">
        <f t="shared" si="7067"/>
        <v>10729.8</v>
      </c>
      <c r="K2125" s="18">
        <f t="shared" si="7067"/>
        <v>10729.8</v>
      </c>
      <c r="L2125" s="18">
        <f t="shared" si="7067"/>
        <v>46272.1</v>
      </c>
      <c r="M2125" s="18">
        <f t="shared" si="7067"/>
        <v>55697.8</v>
      </c>
      <c r="N2125" s="18">
        <f t="shared" si="7067"/>
        <v>58416.5</v>
      </c>
      <c r="O2125" s="18">
        <f>O2130+O2126</f>
        <v>0</v>
      </c>
      <c r="P2125" s="18">
        <f>P2130+P2126</f>
        <v>0</v>
      </c>
      <c r="Q2125" s="18">
        <f>Q2130+Q2126</f>
        <v>0</v>
      </c>
      <c r="R2125" s="18">
        <f>R2130+R2126</f>
        <v>0</v>
      </c>
      <c r="S2125" s="18">
        <f>S2130+S2126</f>
        <v>70120.199999999983</v>
      </c>
      <c r="T2125" s="18">
        <f t="shared" si="7029"/>
        <v>127018.59999999998</v>
      </c>
      <c r="U2125" s="18">
        <f t="shared" si="6957"/>
        <v>66427.600000000006</v>
      </c>
      <c r="V2125" s="18">
        <f t="shared" si="6958"/>
        <v>69146.3</v>
      </c>
      <c r="W2125" s="18">
        <f t="shared" ref="W2125:AK2125" si="7068">W2130+W2126</f>
        <v>0</v>
      </c>
      <c r="X2125" s="18">
        <f t="shared" si="7068"/>
        <v>0</v>
      </c>
      <c r="Y2125" s="18">
        <f t="shared" si="7068"/>
        <v>0</v>
      </c>
      <c r="Z2125" s="18">
        <f t="shared" si="7068"/>
        <v>86995.64</v>
      </c>
      <c r="AA2125" s="18">
        <f t="shared" si="7068"/>
        <v>0</v>
      </c>
      <c r="AB2125" s="18">
        <f t="shared" si="7068"/>
        <v>0</v>
      </c>
      <c r="AC2125" s="18">
        <f t="shared" si="7068"/>
        <v>0</v>
      </c>
      <c r="AD2125" s="18">
        <f t="shared" si="7068"/>
        <v>0</v>
      </c>
      <c r="AE2125" s="18">
        <f t="shared" si="7068"/>
        <v>0</v>
      </c>
      <c r="AF2125" s="41">
        <f t="shared" si="7068"/>
        <v>90350.78</v>
      </c>
      <c r="AG2125" s="41">
        <f t="shared" si="7068"/>
        <v>0</v>
      </c>
      <c r="AH2125" s="41">
        <f t="shared" si="7068"/>
        <v>0</v>
      </c>
      <c r="AI2125" s="41">
        <f t="shared" si="7068"/>
        <v>0</v>
      </c>
      <c r="AJ2125" s="41">
        <f t="shared" si="7068"/>
        <v>13660</v>
      </c>
      <c r="AK2125" s="41">
        <f t="shared" si="7068"/>
        <v>0</v>
      </c>
      <c r="AL2125" s="41">
        <f>AL2130</f>
        <v>58353.576300000001</v>
      </c>
      <c r="AM2125" s="41">
        <f>AM2130+AM2126</f>
        <v>0</v>
      </c>
      <c r="AN2125" s="41">
        <f>AN2130+AN2126</f>
        <v>0</v>
      </c>
      <c r="AO2125" s="14">
        <f>AO2130</f>
        <v>41561.821490000002</v>
      </c>
      <c r="AP2125" s="42">
        <f>AP2130+AP2126</f>
        <v>90350.78</v>
      </c>
      <c r="AQ2125" s="42">
        <f>AQ2130+AQ2126</f>
        <v>0</v>
      </c>
      <c r="AR2125" s="42">
        <f>AR2130+AR2126</f>
        <v>0</v>
      </c>
      <c r="AS2125" s="42">
        <f>AS2130+AS2126</f>
        <v>0</v>
      </c>
      <c r="AT2125" s="42">
        <f>AT2130+AT2126</f>
        <v>0</v>
      </c>
      <c r="AU2125" s="42">
        <f t="shared" si="6996"/>
        <v>90350.78</v>
      </c>
      <c r="AV2125" s="42">
        <f t="shared" si="6997"/>
        <v>36667.819999999978</v>
      </c>
      <c r="AW2125" s="42">
        <f t="shared" si="7002"/>
        <v>214014.24</v>
      </c>
      <c r="AX2125" s="42">
        <f t="shared" si="7003"/>
        <v>66427.600000000006</v>
      </c>
      <c r="AY2125" s="42">
        <f t="shared" si="7004"/>
        <v>69146.3</v>
      </c>
      <c r="AZ2125" s="42">
        <f>AZ2130+AZ2126</f>
        <v>0</v>
      </c>
      <c r="BA2125" s="43">
        <f t="shared" si="6998"/>
        <v>64.585581109537742</v>
      </c>
      <c r="BB2125" s="20"/>
    </row>
    <row r="2126" spans="2:54" x14ac:dyDescent="0.3">
      <c r="B2126" s="38" t="s">
        <v>586</v>
      </c>
      <c r="C2126" s="38" t="s">
        <v>92</v>
      </c>
      <c r="D2126" s="38" t="s">
        <v>94</v>
      </c>
      <c r="E2126" s="39" t="str">
        <f t="shared" si="6995"/>
        <v>0503</v>
      </c>
      <c r="F2126" s="38" t="s">
        <v>515</v>
      </c>
      <c r="G2126" s="38"/>
      <c r="H2126" s="40" t="s">
        <v>109</v>
      </c>
      <c r="I2126" s="18"/>
      <c r="J2126" s="18"/>
      <c r="K2126" s="18"/>
      <c r="L2126" s="18"/>
      <c r="M2126" s="18"/>
      <c r="N2126" s="18"/>
      <c r="O2126" s="18">
        <f t="shared" ref="O2126:O2128" si="7069">O2127</f>
        <v>0</v>
      </c>
      <c r="P2126" s="18">
        <f t="shared" ref="P2126:P2128" si="7070">P2127</f>
        <v>0</v>
      </c>
      <c r="Q2126" s="18">
        <f t="shared" ref="Q2126:Q2128" si="7071">Q2127</f>
        <v>0</v>
      </c>
      <c r="R2126" s="18">
        <f t="shared" ref="R2126:R2128" si="7072">R2127</f>
        <v>0</v>
      </c>
      <c r="S2126" s="18">
        <f t="shared" ref="S2126:S2128" si="7073">S2127</f>
        <v>13660</v>
      </c>
      <c r="T2126" s="18">
        <f t="shared" si="7029"/>
        <v>13660</v>
      </c>
      <c r="U2126" s="18">
        <f t="shared" ref="U2126:U2128" si="7074">U2127</f>
        <v>0</v>
      </c>
      <c r="V2126" s="18">
        <f t="shared" ref="V2126:V2128" si="7075">V2127</f>
        <v>0</v>
      </c>
      <c r="W2126" s="18">
        <f t="shared" ref="W2126:W2128" si="7076">W2127</f>
        <v>0</v>
      </c>
      <c r="X2126" s="18">
        <f t="shared" ref="X2126:X2128" si="7077">X2127</f>
        <v>0</v>
      </c>
      <c r="Y2126" s="18">
        <f t="shared" ref="Y2126:Y2128" si="7078">Y2127</f>
        <v>0</v>
      </c>
      <c r="Z2126" s="18">
        <f t="shared" ref="Z2126:Z2128" si="7079">Z2127</f>
        <v>13660</v>
      </c>
      <c r="AA2126" s="18">
        <f t="shared" ref="AA2126:AA2128" si="7080">AA2127</f>
        <v>0</v>
      </c>
      <c r="AB2126" s="18">
        <f t="shared" ref="AB2126:AB2128" si="7081">AB2127</f>
        <v>0</v>
      </c>
      <c r="AC2126" s="18">
        <f t="shared" ref="AC2126:AC2128" si="7082">AC2127</f>
        <v>0</v>
      </c>
      <c r="AD2126" s="18">
        <f t="shared" ref="AD2126:AD2128" si="7083">AD2127</f>
        <v>0</v>
      </c>
      <c r="AE2126" s="18">
        <f t="shared" ref="AE2126:AE2128" si="7084">AE2127</f>
        <v>0</v>
      </c>
      <c r="AF2126" s="41">
        <f t="shared" ref="AF2126:AF2128" si="7085">AF2127</f>
        <v>13660</v>
      </c>
      <c r="AG2126" s="41">
        <f t="shared" ref="AG2126:AG2128" si="7086">AG2127</f>
        <v>0</v>
      </c>
      <c r="AH2126" s="41">
        <f t="shared" ref="AH2126:AH2128" si="7087">AH2127</f>
        <v>0</v>
      </c>
      <c r="AI2126" s="41">
        <f t="shared" ref="AI2126:AI2128" si="7088">AI2127</f>
        <v>0</v>
      </c>
      <c r="AJ2126" s="41">
        <f t="shared" ref="AJ2126:AJ2128" si="7089">AJ2127</f>
        <v>13660</v>
      </c>
      <c r="AK2126" s="41">
        <f t="shared" ref="AK2126:AK2128" si="7090">AK2127</f>
        <v>0</v>
      </c>
      <c r="AL2126" s="41">
        <f t="shared" ref="AL2126:AL2128" si="7091">AL2127</f>
        <v>0</v>
      </c>
      <c r="AM2126" s="41">
        <f t="shared" ref="AM2126:AM2128" si="7092">AM2127</f>
        <v>0</v>
      </c>
      <c r="AN2126" s="41">
        <f t="shared" ref="AN2126:AN2128" si="7093">AN2127</f>
        <v>0</v>
      </c>
      <c r="AO2126" s="42">
        <f t="shared" ref="AO2126:AO2128" si="7094">AO2127</f>
        <v>0</v>
      </c>
      <c r="AP2126" s="42">
        <f t="shared" ref="AP2126:AP2128" si="7095">AP2127</f>
        <v>13660</v>
      </c>
      <c r="AQ2126" s="42">
        <f t="shared" ref="AQ2126:AQ2128" si="7096">AQ2127</f>
        <v>0</v>
      </c>
      <c r="AR2126" s="42">
        <f t="shared" ref="AR2126:AR2128" si="7097">AR2127</f>
        <v>0</v>
      </c>
      <c r="AS2126" s="42">
        <f t="shared" ref="AS2126:AS2128" si="7098">AS2127</f>
        <v>0</v>
      </c>
      <c r="AT2126" s="42">
        <f t="shared" ref="AT2126:AT2128" si="7099">AT2127</f>
        <v>0</v>
      </c>
      <c r="AU2126" s="42">
        <f t="shared" si="6996"/>
        <v>13660</v>
      </c>
      <c r="AV2126" s="42">
        <f t="shared" si="6997"/>
        <v>0</v>
      </c>
      <c r="AW2126" s="42">
        <f t="shared" si="7002"/>
        <v>27320</v>
      </c>
      <c r="AX2126" s="42">
        <f t="shared" si="7003"/>
        <v>0</v>
      </c>
      <c r="AY2126" s="42">
        <f t="shared" si="7004"/>
        <v>0</v>
      </c>
      <c r="AZ2126" s="42">
        <f t="shared" ref="AZ2126:AZ2128" si="7100">AZ2127</f>
        <v>0</v>
      </c>
      <c r="BA2126" s="43">
        <f t="shared" si="6998"/>
        <v>0</v>
      </c>
      <c r="BB2126" s="20"/>
    </row>
    <row r="2127" spans="2:54" ht="46.8" x14ac:dyDescent="0.3">
      <c r="B2127" s="38" t="s">
        <v>586</v>
      </c>
      <c r="C2127" s="38" t="s">
        <v>92</v>
      </c>
      <c r="D2127" s="38" t="s">
        <v>94</v>
      </c>
      <c r="E2127" s="39" t="str">
        <f t="shared" si="6995"/>
        <v>0503</v>
      </c>
      <c r="F2127" s="38" t="s">
        <v>623</v>
      </c>
      <c r="G2127" s="38"/>
      <c r="H2127" s="40" t="s">
        <v>624</v>
      </c>
      <c r="I2127" s="18"/>
      <c r="J2127" s="18"/>
      <c r="K2127" s="18"/>
      <c r="L2127" s="18"/>
      <c r="M2127" s="18"/>
      <c r="N2127" s="18"/>
      <c r="O2127" s="18">
        <f t="shared" si="7069"/>
        <v>0</v>
      </c>
      <c r="P2127" s="18">
        <f t="shared" si="7070"/>
        <v>0</v>
      </c>
      <c r="Q2127" s="18">
        <f t="shared" si="7071"/>
        <v>0</v>
      </c>
      <c r="R2127" s="18">
        <f t="shared" si="7072"/>
        <v>0</v>
      </c>
      <c r="S2127" s="18">
        <f t="shared" si="7073"/>
        <v>13660</v>
      </c>
      <c r="T2127" s="18">
        <f t="shared" si="7029"/>
        <v>13660</v>
      </c>
      <c r="U2127" s="18">
        <f t="shared" si="7074"/>
        <v>0</v>
      </c>
      <c r="V2127" s="18">
        <f t="shared" si="7075"/>
        <v>0</v>
      </c>
      <c r="W2127" s="18">
        <f t="shared" si="7076"/>
        <v>0</v>
      </c>
      <c r="X2127" s="18">
        <f t="shared" si="7077"/>
        <v>0</v>
      </c>
      <c r="Y2127" s="18">
        <f t="shared" si="7078"/>
        <v>0</v>
      </c>
      <c r="Z2127" s="18">
        <f t="shared" si="7079"/>
        <v>13660</v>
      </c>
      <c r="AA2127" s="18">
        <f t="shared" si="7080"/>
        <v>0</v>
      </c>
      <c r="AB2127" s="18">
        <f t="shared" si="7081"/>
        <v>0</v>
      </c>
      <c r="AC2127" s="18">
        <f t="shared" si="7082"/>
        <v>0</v>
      </c>
      <c r="AD2127" s="18">
        <f t="shared" si="7083"/>
        <v>0</v>
      </c>
      <c r="AE2127" s="18">
        <f t="shared" si="7084"/>
        <v>0</v>
      </c>
      <c r="AF2127" s="41">
        <f t="shared" si="7085"/>
        <v>13660</v>
      </c>
      <c r="AG2127" s="41">
        <f t="shared" si="7086"/>
        <v>0</v>
      </c>
      <c r="AH2127" s="41">
        <f t="shared" si="7087"/>
        <v>0</v>
      </c>
      <c r="AI2127" s="41">
        <f t="shared" si="7088"/>
        <v>0</v>
      </c>
      <c r="AJ2127" s="41">
        <f t="shared" si="7089"/>
        <v>13660</v>
      </c>
      <c r="AK2127" s="41">
        <f t="shared" si="7090"/>
        <v>0</v>
      </c>
      <c r="AL2127" s="41">
        <f t="shared" si="7091"/>
        <v>0</v>
      </c>
      <c r="AM2127" s="41">
        <f t="shared" si="7092"/>
        <v>0</v>
      </c>
      <c r="AN2127" s="41">
        <f t="shared" si="7093"/>
        <v>0</v>
      </c>
      <c r="AO2127" s="14">
        <f t="shared" si="7094"/>
        <v>0</v>
      </c>
      <c r="AP2127" s="42">
        <f t="shared" si="7095"/>
        <v>13660</v>
      </c>
      <c r="AQ2127" s="42">
        <f t="shared" si="7096"/>
        <v>0</v>
      </c>
      <c r="AR2127" s="42">
        <f t="shared" si="7097"/>
        <v>0</v>
      </c>
      <c r="AS2127" s="42">
        <f t="shared" si="7098"/>
        <v>0</v>
      </c>
      <c r="AT2127" s="42">
        <f t="shared" si="7099"/>
        <v>0</v>
      </c>
      <c r="AU2127" s="42">
        <f t="shared" si="6996"/>
        <v>13660</v>
      </c>
      <c r="AV2127" s="42">
        <f t="shared" si="6997"/>
        <v>0</v>
      </c>
      <c r="AW2127" s="42">
        <f t="shared" si="7002"/>
        <v>27320</v>
      </c>
      <c r="AX2127" s="42">
        <f t="shared" si="7003"/>
        <v>0</v>
      </c>
      <c r="AY2127" s="42">
        <f t="shared" si="7004"/>
        <v>0</v>
      </c>
      <c r="AZ2127" s="42">
        <f t="shared" si="7100"/>
        <v>0</v>
      </c>
      <c r="BA2127" s="43">
        <f t="shared" si="6998"/>
        <v>0</v>
      </c>
      <c r="BB2127" s="20"/>
    </row>
    <row r="2128" spans="2:54" ht="31.2" x14ac:dyDescent="0.3">
      <c r="B2128" s="38" t="s">
        <v>586</v>
      </c>
      <c r="C2128" s="38" t="s">
        <v>92</v>
      </c>
      <c r="D2128" s="38" t="s">
        <v>94</v>
      </c>
      <c r="E2128" s="39" t="str">
        <f t="shared" si="6995"/>
        <v>0503</v>
      </c>
      <c r="F2128" s="38" t="s">
        <v>641</v>
      </c>
      <c r="G2128" s="38"/>
      <c r="H2128" s="40" t="s">
        <v>642</v>
      </c>
      <c r="I2128" s="18"/>
      <c r="J2128" s="18"/>
      <c r="K2128" s="18"/>
      <c r="L2128" s="18"/>
      <c r="M2128" s="18"/>
      <c r="N2128" s="18"/>
      <c r="O2128" s="18">
        <f t="shared" si="7069"/>
        <v>0</v>
      </c>
      <c r="P2128" s="18">
        <f t="shared" si="7070"/>
        <v>0</v>
      </c>
      <c r="Q2128" s="18">
        <f t="shared" si="7071"/>
        <v>0</v>
      </c>
      <c r="R2128" s="18">
        <f t="shared" si="7072"/>
        <v>0</v>
      </c>
      <c r="S2128" s="18">
        <f t="shared" si="7073"/>
        <v>13660</v>
      </c>
      <c r="T2128" s="18">
        <f t="shared" si="7029"/>
        <v>13660</v>
      </c>
      <c r="U2128" s="18">
        <f t="shared" si="7074"/>
        <v>0</v>
      </c>
      <c r="V2128" s="18">
        <f t="shared" si="7075"/>
        <v>0</v>
      </c>
      <c r="W2128" s="18">
        <f t="shared" si="7076"/>
        <v>0</v>
      </c>
      <c r="X2128" s="18">
        <f t="shared" si="7077"/>
        <v>0</v>
      </c>
      <c r="Y2128" s="18">
        <f t="shared" si="7078"/>
        <v>0</v>
      </c>
      <c r="Z2128" s="18">
        <f t="shared" si="7079"/>
        <v>13660</v>
      </c>
      <c r="AA2128" s="18">
        <f t="shared" si="7080"/>
        <v>0</v>
      </c>
      <c r="AB2128" s="18">
        <f t="shared" si="7081"/>
        <v>0</v>
      </c>
      <c r="AC2128" s="18">
        <f t="shared" si="7082"/>
        <v>0</v>
      </c>
      <c r="AD2128" s="18">
        <f t="shared" si="7083"/>
        <v>0</v>
      </c>
      <c r="AE2128" s="18">
        <f t="shared" si="7084"/>
        <v>0</v>
      </c>
      <c r="AF2128" s="41">
        <f t="shared" si="7085"/>
        <v>13660</v>
      </c>
      <c r="AG2128" s="41">
        <f t="shared" si="7086"/>
        <v>0</v>
      </c>
      <c r="AH2128" s="41">
        <f t="shared" si="7087"/>
        <v>0</v>
      </c>
      <c r="AI2128" s="41">
        <f t="shared" si="7088"/>
        <v>0</v>
      </c>
      <c r="AJ2128" s="41">
        <f t="shared" si="7089"/>
        <v>13660</v>
      </c>
      <c r="AK2128" s="41">
        <f t="shared" si="7090"/>
        <v>0</v>
      </c>
      <c r="AL2128" s="41">
        <f t="shared" si="7091"/>
        <v>0</v>
      </c>
      <c r="AM2128" s="41">
        <f t="shared" si="7092"/>
        <v>0</v>
      </c>
      <c r="AN2128" s="41">
        <f t="shared" si="7093"/>
        <v>0</v>
      </c>
      <c r="AO2128" s="42">
        <f t="shared" si="7094"/>
        <v>0</v>
      </c>
      <c r="AP2128" s="42">
        <f t="shared" si="7095"/>
        <v>13660</v>
      </c>
      <c r="AQ2128" s="42">
        <f t="shared" si="7096"/>
        <v>0</v>
      </c>
      <c r="AR2128" s="42">
        <f t="shared" si="7097"/>
        <v>0</v>
      </c>
      <c r="AS2128" s="42">
        <f t="shared" si="7098"/>
        <v>0</v>
      </c>
      <c r="AT2128" s="42">
        <f t="shared" si="7099"/>
        <v>0</v>
      </c>
      <c r="AU2128" s="42">
        <f t="shared" si="6996"/>
        <v>13660</v>
      </c>
      <c r="AV2128" s="42">
        <f t="shared" si="6997"/>
        <v>0</v>
      </c>
      <c r="AW2128" s="42">
        <f t="shared" si="7002"/>
        <v>27320</v>
      </c>
      <c r="AX2128" s="42">
        <f t="shared" si="7003"/>
        <v>0</v>
      </c>
      <c r="AY2128" s="42">
        <f t="shared" si="7004"/>
        <v>0</v>
      </c>
      <c r="AZ2128" s="42">
        <f t="shared" si="7100"/>
        <v>0</v>
      </c>
      <c r="BA2128" s="43">
        <f t="shared" si="6998"/>
        <v>0</v>
      </c>
      <c r="BB2128" s="20"/>
    </row>
    <row r="2129" spans="2:54" ht="31.2" x14ac:dyDescent="0.3">
      <c r="B2129" s="38" t="s">
        <v>586</v>
      </c>
      <c r="C2129" s="38" t="s">
        <v>92</v>
      </c>
      <c r="D2129" s="38" t="s">
        <v>94</v>
      </c>
      <c r="E2129" s="39" t="str">
        <f t="shared" si="6995"/>
        <v>0503</v>
      </c>
      <c r="F2129" s="38" t="s">
        <v>641</v>
      </c>
      <c r="G2129" s="38" t="s">
        <v>114</v>
      </c>
      <c r="H2129" s="40" t="s">
        <v>115</v>
      </c>
      <c r="I2129" s="18"/>
      <c r="J2129" s="18"/>
      <c r="K2129" s="18"/>
      <c r="L2129" s="18"/>
      <c r="M2129" s="18"/>
      <c r="N2129" s="18"/>
      <c r="O2129" s="18">
        <v>0</v>
      </c>
      <c r="P2129" s="18">
        <v>0</v>
      </c>
      <c r="Q2129" s="18">
        <v>0</v>
      </c>
      <c r="R2129" s="18">
        <v>0</v>
      </c>
      <c r="S2129" s="18">
        <v>13660</v>
      </c>
      <c r="T2129" s="18">
        <f t="shared" si="7029"/>
        <v>13660</v>
      </c>
      <c r="U2129" s="18"/>
      <c r="V2129" s="18"/>
      <c r="W2129" s="18"/>
      <c r="X2129" s="18"/>
      <c r="Y2129" s="18"/>
      <c r="Z2129" s="18">
        <v>13660</v>
      </c>
      <c r="AA2129" s="18"/>
      <c r="AB2129" s="18"/>
      <c r="AC2129" s="18"/>
      <c r="AD2129" s="18"/>
      <c r="AE2129" s="18"/>
      <c r="AF2129" s="41">
        <v>13660</v>
      </c>
      <c r="AG2129" s="41"/>
      <c r="AH2129" s="41">
        <v>0</v>
      </c>
      <c r="AI2129" s="41">
        <v>0</v>
      </c>
      <c r="AJ2129" s="41">
        <f>AF2129</f>
        <v>13660</v>
      </c>
      <c r="AK2129" s="41">
        <f>AG2129</f>
        <v>0</v>
      </c>
      <c r="AL2129" s="41">
        <v>0</v>
      </c>
      <c r="AM2129" s="41">
        <v>0</v>
      </c>
      <c r="AN2129" s="41">
        <f>AL2129</f>
        <v>0</v>
      </c>
      <c r="AO2129" s="14">
        <v>0</v>
      </c>
      <c r="AP2129" s="42">
        <v>13660</v>
      </c>
      <c r="AQ2129" s="42">
        <v>0</v>
      </c>
      <c r="AR2129" s="42">
        <v>0</v>
      </c>
      <c r="AS2129" s="42">
        <v>0</v>
      </c>
      <c r="AT2129" s="42">
        <v>0</v>
      </c>
      <c r="AU2129" s="42">
        <f t="shared" si="6996"/>
        <v>13660</v>
      </c>
      <c r="AV2129" s="42">
        <f t="shared" si="6997"/>
        <v>0</v>
      </c>
      <c r="AW2129" s="42">
        <f t="shared" si="7002"/>
        <v>27320</v>
      </c>
      <c r="AX2129" s="42">
        <f t="shared" si="7003"/>
        <v>0</v>
      </c>
      <c r="AY2129" s="42">
        <f t="shared" si="7004"/>
        <v>0</v>
      </c>
      <c r="AZ2129" s="42"/>
      <c r="BA2129" s="43">
        <f t="shared" si="6998"/>
        <v>0</v>
      </c>
      <c r="BB2129" s="44"/>
    </row>
    <row r="2130" spans="2:54" x14ac:dyDescent="0.3">
      <c r="B2130" s="38" t="s">
        <v>586</v>
      </c>
      <c r="C2130" s="38" t="s">
        <v>92</v>
      </c>
      <c r="D2130" s="38" t="s">
        <v>94</v>
      </c>
      <c r="E2130" s="39" t="str">
        <f t="shared" si="6995"/>
        <v>0503</v>
      </c>
      <c r="F2130" s="38" t="s">
        <v>525</v>
      </c>
      <c r="G2130" s="38"/>
      <c r="H2130" s="40" t="s">
        <v>49</v>
      </c>
      <c r="I2130" s="18">
        <f>I2134</f>
        <v>10626.300000000001</v>
      </c>
      <c r="J2130" s="18">
        <f>J2134</f>
        <v>10729.8</v>
      </c>
      <c r="K2130" s="18">
        <f>K2134</f>
        <v>10729.8</v>
      </c>
      <c r="L2130" s="18">
        <f t="shared" ref="L2130:S2130" si="7101">L2134+L2131</f>
        <v>46272.1</v>
      </c>
      <c r="M2130" s="18">
        <f t="shared" si="7101"/>
        <v>55697.8</v>
      </c>
      <c r="N2130" s="18">
        <f t="shared" si="7101"/>
        <v>58416.5</v>
      </c>
      <c r="O2130" s="18">
        <f t="shared" si="7101"/>
        <v>0</v>
      </c>
      <c r="P2130" s="18">
        <f t="shared" si="7101"/>
        <v>0</v>
      </c>
      <c r="Q2130" s="18">
        <f t="shared" si="7101"/>
        <v>0</v>
      </c>
      <c r="R2130" s="18">
        <f t="shared" si="7101"/>
        <v>0</v>
      </c>
      <c r="S2130" s="18">
        <f t="shared" si="7101"/>
        <v>56460.19999999999</v>
      </c>
      <c r="T2130" s="18">
        <f t="shared" si="7029"/>
        <v>113358.59999999999</v>
      </c>
      <c r="U2130" s="18">
        <f t="shared" ref="U2130:U2138" si="7102">J2130+M2130</f>
        <v>66427.600000000006</v>
      </c>
      <c r="V2130" s="18">
        <f t="shared" ref="V2130:V2138" si="7103">K2130+N2130</f>
        <v>69146.3</v>
      </c>
      <c r="W2130" s="18">
        <f t="shared" ref="W2130:AT2130" si="7104">W2134+W2131</f>
        <v>0</v>
      </c>
      <c r="X2130" s="18">
        <f t="shared" si="7104"/>
        <v>0</v>
      </c>
      <c r="Y2130" s="18">
        <f t="shared" si="7104"/>
        <v>0</v>
      </c>
      <c r="Z2130" s="18">
        <f t="shared" si="7104"/>
        <v>73335.64</v>
      </c>
      <c r="AA2130" s="18">
        <f t="shared" si="7104"/>
        <v>0</v>
      </c>
      <c r="AB2130" s="18">
        <f t="shared" si="7104"/>
        <v>0</v>
      </c>
      <c r="AC2130" s="18">
        <f t="shared" si="7104"/>
        <v>0</v>
      </c>
      <c r="AD2130" s="18">
        <f t="shared" si="7104"/>
        <v>0</v>
      </c>
      <c r="AE2130" s="18">
        <f t="shared" si="7104"/>
        <v>0</v>
      </c>
      <c r="AF2130" s="41">
        <f t="shared" si="7104"/>
        <v>76690.78</v>
      </c>
      <c r="AG2130" s="41">
        <f t="shared" si="7104"/>
        <v>0</v>
      </c>
      <c r="AH2130" s="41">
        <f t="shared" si="7104"/>
        <v>0</v>
      </c>
      <c r="AI2130" s="41">
        <f t="shared" si="7104"/>
        <v>0</v>
      </c>
      <c r="AJ2130" s="41">
        <f t="shared" si="7104"/>
        <v>0</v>
      </c>
      <c r="AK2130" s="41">
        <f t="shared" si="7104"/>
        <v>0</v>
      </c>
      <c r="AL2130" s="41">
        <f t="shared" si="7104"/>
        <v>58353.576300000001</v>
      </c>
      <c r="AM2130" s="41">
        <f t="shared" si="7104"/>
        <v>0</v>
      </c>
      <c r="AN2130" s="41">
        <f t="shared" si="7104"/>
        <v>0</v>
      </c>
      <c r="AO2130" s="42">
        <f t="shared" si="7104"/>
        <v>41561.821490000002</v>
      </c>
      <c r="AP2130" s="42">
        <f t="shared" si="7104"/>
        <v>76690.78</v>
      </c>
      <c r="AQ2130" s="42">
        <f t="shared" si="7104"/>
        <v>0</v>
      </c>
      <c r="AR2130" s="42">
        <f t="shared" si="7104"/>
        <v>0</v>
      </c>
      <c r="AS2130" s="42">
        <f t="shared" si="7104"/>
        <v>0</v>
      </c>
      <c r="AT2130" s="42">
        <f t="shared" si="7104"/>
        <v>0</v>
      </c>
      <c r="AU2130" s="42">
        <f t="shared" si="6996"/>
        <v>76690.78</v>
      </c>
      <c r="AV2130" s="42">
        <f t="shared" si="6997"/>
        <v>36667.819999999992</v>
      </c>
      <c r="AW2130" s="42">
        <f t="shared" si="7002"/>
        <v>186694.24</v>
      </c>
      <c r="AX2130" s="42">
        <f t="shared" si="7003"/>
        <v>66427.600000000006</v>
      </c>
      <c r="AY2130" s="42">
        <f t="shared" si="7004"/>
        <v>69146.3</v>
      </c>
      <c r="AZ2130" s="42">
        <f>AZ2134+AZ2131</f>
        <v>0</v>
      </c>
      <c r="BA2130" s="43">
        <f t="shared" si="6998"/>
        <v>76.089428611887897</v>
      </c>
      <c r="BB2130" s="20"/>
    </row>
    <row r="2131" spans="2:54" ht="31.2" x14ac:dyDescent="0.3">
      <c r="B2131" s="38" t="s">
        <v>586</v>
      </c>
      <c r="C2131" s="38" t="s">
        <v>92</v>
      </c>
      <c r="D2131" s="38" t="s">
        <v>94</v>
      </c>
      <c r="E2131" s="39" t="str">
        <f t="shared" si="6995"/>
        <v>0503</v>
      </c>
      <c r="F2131" s="38" t="s">
        <v>526</v>
      </c>
      <c r="G2131" s="38"/>
      <c r="H2131" s="40" t="s">
        <v>527</v>
      </c>
      <c r="I2131" s="18"/>
      <c r="J2131" s="18"/>
      <c r="K2131" s="18"/>
      <c r="L2131" s="18">
        <f t="shared" ref="L2131:L2132" si="7105">L2132</f>
        <v>46272.1</v>
      </c>
      <c r="M2131" s="18">
        <f t="shared" ref="M2131:M2132" si="7106">M2132</f>
        <v>55697.8</v>
      </c>
      <c r="N2131" s="18">
        <f t="shared" ref="N2131:N2132" si="7107">N2132</f>
        <v>58416.5</v>
      </c>
      <c r="O2131" s="18">
        <f t="shared" ref="O2131:O2132" si="7108">O2132</f>
        <v>0</v>
      </c>
      <c r="P2131" s="18">
        <f t="shared" ref="P2131:P2132" si="7109">P2132</f>
        <v>0</v>
      </c>
      <c r="Q2131" s="18">
        <f t="shared" ref="Q2131:Q2132" si="7110">Q2132</f>
        <v>0</v>
      </c>
      <c r="R2131" s="18">
        <f t="shared" ref="R2131:R2132" si="7111">R2132</f>
        <v>0</v>
      </c>
      <c r="S2131" s="18">
        <f t="shared" ref="S2131:S2132" si="7112">S2132</f>
        <v>0</v>
      </c>
      <c r="T2131" s="18">
        <f t="shared" si="7029"/>
        <v>46272.1</v>
      </c>
      <c r="U2131" s="18">
        <f t="shared" si="7102"/>
        <v>55697.8</v>
      </c>
      <c r="V2131" s="18">
        <f t="shared" si="7103"/>
        <v>58416.5</v>
      </c>
      <c r="W2131" s="18">
        <f t="shared" ref="W2131:W2132" si="7113">W2132</f>
        <v>0</v>
      </c>
      <c r="X2131" s="18">
        <f t="shared" ref="X2131:X2132" si="7114">X2132</f>
        <v>0</v>
      </c>
      <c r="Y2131" s="18">
        <f t="shared" ref="Y2131:Y2132" si="7115">Y2132</f>
        <v>0</v>
      </c>
      <c r="Z2131" s="18">
        <f t="shared" ref="Z2131:Z2132" si="7116">Z2132</f>
        <v>0</v>
      </c>
      <c r="AA2131" s="18">
        <f t="shared" ref="AA2131:AA2132" si="7117">AA2132</f>
        <v>0</v>
      </c>
      <c r="AB2131" s="18">
        <f t="shared" ref="AB2131:AB2132" si="7118">AB2132</f>
        <v>0</v>
      </c>
      <c r="AC2131" s="18">
        <f t="shared" ref="AC2131:AC2132" si="7119">AC2132</f>
        <v>0</v>
      </c>
      <c r="AD2131" s="18">
        <f t="shared" ref="AD2131:AD2132" si="7120">AD2132</f>
        <v>0</v>
      </c>
      <c r="AE2131" s="18">
        <f t="shared" ref="AE2131:AE2132" si="7121">AE2132</f>
        <v>0</v>
      </c>
      <c r="AF2131" s="41">
        <f t="shared" ref="AF2131:AF2132" si="7122">AF2132</f>
        <v>46272.1</v>
      </c>
      <c r="AG2131" s="41">
        <f t="shared" ref="AG2131:AG2132" si="7123">AG2132</f>
        <v>0</v>
      </c>
      <c r="AH2131" s="41">
        <f t="shared" ref="AH2131:AH2132" si="7124">AH2132</f>
        <v>0</v>
      </c>
      <c r="AI2131" s="41">
        <f t="shared" ref="AI2131:AI2132" si="7125">AI2132</f>
        <v>0</v>
      </c>
      <c r="AJ2131" s="41">
        <f t="shared" ref="AJ2131:AJ2132" si="7126">AJ2132</f>
        <v>0</v>
      </c>
      <c r="AK2131" s="41">
        <f t="shared" ref="AK2131:AK2132" si="7127">AK2132</f>
        <v>0</v>
      </c>
      <c r="AL2131" s="41">
        <f t="shared" ref="AL2131:AL2132" si="7128">AL2132</f>
        <v>27934.8963</v>
      </c>
      <c r="AM2131" s="41">
        <f t="shared" ref="AM2131:AM2132" si="7129">AM2132</f>
        <v>0</v>
      </c>
      <c r="AN2131" s="41">
        <f t="shared" ref="AN2131:AN2132" si="7130">AN2132</f>
        <v>0</v>
      </c>
      <c r="AO2131" s="14">
        <f t="shared" ref="AO2131:AO2132" si="7131">AO2132</f>
        <v>31400</v>
      </c>
      <c r="AP2131" s="42">
        <f t="shared" ref="AP2131:AP2132" si="7132">AP2132</f>
        <v>46272.1</v>
      </c>
      <c r="AQ2131" s="42">
        <f t="shared" ref="AQ2131:AQ2132" si="7133">AQ2132</f>
        <v>0</v>
      </c>
      <c r="AR2131" s="42">
        <f t="shared" ref="AR2131:AR2132" si="7134">AR2132</f>
        <v>0</v>
      </c>
      <c r="AS2131" s="42">
        <f t="shared" ref="AS2131:AS2132" si="7135">AS2132</f>
        <v>0</v>
      </c>
      <c r="AT2131" s="42">
        <f t="shared" ref="AT2131:AT2132" si="7136">AT2132</f>
        <v>0</v>
      </c>
      <c r="AU2131" s="42">
        <f t="shared" si="6996"/>
        <v>46272.1</v>
      </c>
      <c r="AV2131" s="42">
        <f t="shared" si="6997"/>
        <v>0</v>
      </c>
      <c r="AW2131" s="42">
        <f t="shared" si="7002"/>
        <v>46272.1</v>
      </c>
      <c r="AX2131" s="42">
        <f t="shared" si="7003"/>
        <v>55697.8</v>
      </c>
      <c r="AY2131" s="42">
        <f t="shared" si="7004"/>
        <v>58416.5</v>
      </c>
      <c r="AZ2131" s="42">
        <f t="shared" ref="AZ2131:AZ2132" si="7137">AZ2132</f>
        <v>0</v>
      </c>
      <c r="BA2131" s="43">
        <f t="shared" si="6998"/>
        <v>60.370928269951008</v>
      </c>
      <c r="BB2131" s="20"/>
    </row>
    <row r="2132" spans="2:54" ht="46.8" x14ac:dyDescent="0.3">
      <c r="B2132" s="38" t="s">
        <v>586</v>
      </c>
      <c r="C2132" s="38" t="s">
        <v>92</v>
      </c>
      <c r="D2132" s="38" t="s">
        <v>94</v>
      </c>
      <c r="E2132" s="39" t="str">
        <f t="shared" si="6995"/>
        <v>0503</v>
      </c>
      <c r="F2132" s="38" t="s">
        <v>643</v>
      </c>
      <c r="G2132" s="38"/>
      <c r="H2132" s="40" t="s">
        <v>644</v>
      </c>
      <c r="I2132" s="18"/>
      <c r="J2132" s="18"/>
      <c r="K2132" s="18"/>
      <c r="L2132" s="18">
        <f t="shared" si="7105"/>
        <v>46272.1</v>
      </c>
      <c r="M2132" s="18">
        <f t="shared" si="7106"/>
        <v>55697.8</v>
      </c>
      <c r="N2132" s="18">
        <f t="shared" si="7107"/>
        <v>58416.5</v>
      </c>
      <c r="O2132" s="18">
        <f t="shared" si="7108"/>
        <v>0</v>
      </c>
      <c r="P2132" s="18">
        <f t="shared" si="7109"/>
        <v>0</v>
      </c>
      <c r="Q2132" s="18">
        <f t="shared" si="7110"/>
        <v>0</v>
      </c>
      <c r="R2132" s="18">
        <f t="shared" si="7111"/>
        <v>0</v>
      </c>
      <c r="S2132" s="18">
        <f t="shared" si="7112"/>
        <v>0</v>
      </c>
      <c r="T2132" s="18">
        <f t="shared" si="7029"/>
        <v>46272.1</v>
      </c>
      <c r="U2132" s="18">
        <f t="shared" si="7102"/>
        <v>55697.8</v>
      </c>
      <c r="V2132" s="18">
        <f t="shared" si="7103"/>
        <v>58416.5</v>
      </c>
      <c r="W2132" s="18">
        <f t="shared" si="7113"/>
        <v>0</v>
      </c>
      <c r="X2132" s="18">
        <f t="shared" si="7114"/>
        <v>0</v>
      </c>
      <c r="Y2132" s="18">
        <f t="shared" si="7115"/>
        <v>0</v>
      </c>
      <c r="Z2132" s="18">
        <f t="shared" si="7116"/>
        <v>0</v>
      </c>
      <c r="AA2132" s="18">
        <f t="shared" si="7117"/>
        <v>0</v>
      </c>
      <c r="AB2132" s="18">
        <f t="shared" si="7118"/>
        <v>0</v>
      </c>
      <c r="AC2132" s="18">
        <f t="shared" si="7119"/>
        <v>0</v>
      </c>
      <c r="AD2132" s="18">
        <f t="shared" si="7120"/>
        <v>0</v>
      </c>
      <c r="AE2132" s="18">
        <f t="shared" si="7121"/>
        <v>0</v>
      </c>
      <c r="AF2132" s="41">
        <f t="shared" si="7122"/>
        <v>46272.1</v>
      </c>
      <c r="AG2132" s="41">
        <f t="shared" si="7123"/>
        <v>0</v>
      </c>
      <c r="AH2132" s="41">
        <f t="shared" si="7124"/>
        <v>0</v>
      </c>
      <c r="AI2132" s="41">
        <f t="shared" si="7125"/>
        <v>0</v>
      </c>
      <c r="AJ2132" s="41">
        <f t="shared" si="7126"/>
        <v>0</v>
      </c>
      <c r="AK2132" s="41">
        <f t="shared" si="7127"/>
        <v>0</v>
      </c>
      <c r="AL2132" s="41">
        <f t="shared" si="7128"/>
        <v>27934.8963</v>
      </c>
      <c r="AM2132" s="41">
        <f t="shared" si="7129"/>
        <v>0</v>
      </c>
      <c r="AN2132" s="41">
        <f t="shared" si="7130"/>
        <v>0</v>
      </c>
      <c r="AO2132" s="42">
        <f t="shared" si="7131"/>
        <v>31400</v>
      </c>
      <c r="AP2132" s="42">
        <f t="shared" si="7132"/>
        <v>46272.1</v>
      </c>
      <c r="AQ2132" s="42">
        <f t="shared" si="7133"/>
        <v>0</v>
      </c>
      <c r="AR2132" s="42">
        <f t="shared" si="7134"/>
        <v>0</v>
      </c>
      <c r="AS2132" s="42">
        <f t="shared" si="7135"/>
        <v>0</v>
      </c>
      <c r="AT2132" s="42">
        <f t="shared" si="7136"/>
        <v>0</v>
      </c>
      <c r="AU2132" s="42">
        <f t="shared" si="6996"/>
        <v>46272.1</v>
      </c>
      <c r="AV2132" s="42">
        <f t="shared" si="6997"/>
        <v>0</v>
      </c>
      <c r="AW2132" s="42">
        <f t="shared" si="7002"/>
        <v>46272.1</v>
      </c>
      <c r="AX2132" s="42">
        <f t="shared" si="7003"/>
        <v>55697.8</v>
      </c>
      <c r="AY2132" s="42">
        <f t="shared" si="7004"/>
        <v>58416.5</v>
      </c>
      <c r="AZ2132" s="42">
        <f t="shared" si="7137"/>
        <v>0</v>
      </c>
      <c r="BA2132" s="43">
        <f t="shared" si="6998"/>
        <v>60.370928269951008</v>
      </c>
      <c r="BB2132" s="20"/>
    </row>
    <row r="2133" spans="2:54" x14ac:dyDescent="0.3">
      <c r="B2133" s="38" t="s">
        <v>586</v>
      </c>
      <c r="C2133" s="38" t="s">
        <v>92</v>
      </c>
      <c r="D2133" s="38" t="s">
        <v>94</v>
      </c>
      <c r="E2133" s="39" t="str">
        <f t="shared" si="6995"/>
        <v>0503</v>
      </c>
      <c r="F2133" s="38" t="s">
        <v>643</v>
      </c>
      <c r="G2133" s="38" t="s">
        <v>56</v>
      </c>
      <c r="H2133" s="40" t="s">
        <v>57</v>
      </c>
      <c r="I2133" s="18"/>
      <c r="J2133" s="18"/>
      <c r="K2133" s="18"/>
      <c r="L2133" s="18">
        <v>46272.1</v>
      </c>
      <c r="M2133" s="18">
        <v>55697.8</v>
      </c>
      <c r="N2133" s="18">
        <v>58416.5</v>
      </c>
      <c r="O2133" s="18">
        <v>0</v>
      </c>
      <c r="P2133" s="18">
        <v>0</v>
      </c>
      <c r="Q2133" s="18">
        <v>0</v>
      </c>
      <c r="R2133" s="18">
        <v>0</v>
      </c>
      <c r="S2133" s="18"/>
      <c r="T2133" s="18">
        <f t="shared" si="7029"/>
        <v>46272.1</v>
      </c>
      <c r="U2133" s="18">
        <f t="shared" si="7102"/>
        <v>55697.8</v>
      </c>
      <c r="V2133" s="18">
        <f t="shared" si="7103"/>
        <v>58416.5</v>
      </c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41">
        <v>46272.1</v>
      </c>
      <c r="AG2133" s="41"/>
      <c r="AH2133" s="41">
        <v>0</v>
      </c>
      <c r="AI2133" s="41">
        <v>0</v>
      </c>
      <c r="AJ2133" s="41">
        <v>0</v>
      </c>
      <c r="AK2133" s="41">
        <v>0</v>
      </c>
      <c r="AL2133" s="41">
        <v>27934.8963</v>
      </c>
      <c r="AM2133" s="41">
        <v>0</v>
      </c>
      <c r="AN2133" s="41">
        <v>0</v>
      </c>
      <c r="AO2133" s="14">
        <v>31400</v>
      </c>
      <c r="AP2133" s="42">
        <v>46272.1</v>
      </c>
      <c r="AQ2133" s="42">
        <v>0</v>
      </c>
      <c r="AR2133" s="42">
        <v>0</v>
      </c>
      <c r="AS2133" s="42">
        <v>0</v>
      </c>
      <c r="AT2133" s="42">
        <v>0</v>
      </c>
      <c r="AU2133" s="42">
        <f t="shared" si="6996"/>
        <v>46272.1</v>
      </c>
      <c r="AV2133" s="42">
        <f t="shared" si="6997"/>
        <v>0</v>
      </c>
      <c r="AW2133" s="42">
        <f t="shared" si="7002"/>
        <v>46272.1</v>
      </c>
      <c r="AX2133" s="42">
        <f t="shared" si="7003"/>
        <v>55697.8</v>
      </c>
      <c r="AY2133" s="42">
        <f t="shared" si="7004"/>
        <v>58416.5</v>
      </c>
      <c r="AZ2133" s="42"/>
      <c r="BA2133" s="43">
        <f t="shared" si="6998"/>
        <v>60.370928269951008</v>
      </c>
      <c r="BB2133" s="44"/>
    </row>
    <row r="2134" spans="2:54" ht="46.8" x14ac:dyDescent="0.3">
      <c r="B2134" s="38" t="s">
        <v>586</v>
      </c>
      <c r="C2134" s="38" t="s">
        <v>92</v>
      </c>
      <c r="D2134" s="38" t="s">
        <v>94</v>
      </c>
      <c r="E2134" s="39" t="str">
        <f t="shared" si="6995"/>
        <v>0503</v>
      </c>
      <c r="F2134" s="38" t="s">
        <v>534</v>
      </c>
      <c r="G2134" s="38"/>
      <c r="H2134" s="40" t="s">
        <v>535</v>
      </c>
      <c r="I2134" s="18">
        <f t="shared" ref="I2134:S2134" si="7138">I2137+I2135</f>
        <v>10626.300000000001</v>
      </c>
      <c r="J2134" s="18">
        <f t="shared" si="7138"/>
        <v>10729.8</v>
      </c>
      <c r="K2134" s="18">
        <f t="shared" si="7138"/>
        <v>10729.8</v>
      </c>
      <c r="L2134" s="18">
        <f t="shared" si="7138"/>
        <v>0</v>
      </c>
      <c r="M2134" s="18">
        <f t="shared" si="7138"/>
        <v>0</v>
      </c>
      <c r="N2134" s="18">
        <f t="shared" si="7138"/>
        <v>0</v>
      </c>
      <c r="O2134" s="18">
        <f t="shared" si="7138"/>
        <v>0</v>
      </c>
      <c r="P2134" s="18">
        <f t="shared" si="7138"/>
        <v>0</v>
      </c>
      <c r="Q2134" s="18">
        <f t="shared" si="7138"/>
        <v>0</v>
      </c>
      <c r="R2134" s="18">
        <f t="shared" si="7138"/>
        <v>0</v>
      </c>
      <c r="S2134" s="18">
        <f t="shared" si="7138"/>
        <v>56460.19999999999</v>
      </c>
      <c r="T2134" s="18">
        <f t="shared" si="7029"/>
        <v>67086.499999999985</v>
      </c>
      <c r="U2134" s="18">
        <f t="shared" si="7102"/>
        <v>10729.8</v>
      </c>
      <c r="V2134" s="18">
        <f t="shared" si="7103"/>
        <v>10729.8</v>
      </c>
      <c r="W2134" s="18">
        <f t="shared" ref="W2134:AT2134" si="7139">W2137+W2135</f>
        <v>0</v>
      </c>
      <c r="X2134" s="18">
        <f t="shared" si="7139"/>
        <v>0</v>
      </c>
      <c r="Y2134" s="18">
        <f t="shared" si="7139"/>
        <v>0</v>
      </c>
      <c r="Z2134" s="18">
        <f t="shared" si="7139"/>
        <v>73335.64</v>
      </c>
      <c r="AA2134" s="18">
        <f t="shared" si="7139"/>
        <v>0</v>
      </c>
      <c r="AB2134" s="18">
        <f t="shared" si="7139"/>
        <v>0</v>
      </c>
      <c r="AC2134" s="18">
        <f t="shared" si="7139"/>
        <v>0</v>
      </c>
      <c r="AD2134" s="18">
        <f t="shared" si="7139"/>
        <v>0</v>
      </c>
      <c r="AE2134" s="18">
        <f t="shared" si="7139"/>
        <v>0</v>
      </c>
      <c r="AF2134" s="41">
        <f t="shared" si="7139"/>
        <v>30418.68</v>
      </c>
      <c r="AG2134" s="41">
        <f t="shared" si="7139"/>
        <v>0</v>
      </c>
      <c r="AH2134" s="41">
        <f t="shared" si="7139"/>
        <v>0</v>
      </c>
      <c r="AI2134" s="41">
        <f t="shared" si="7139"/>
        <v>0</v>
      </c>
      <c r="AJ2134" s="41">
        <f t="shared" si="7139"/>
        <v>0</v>
      </c>
      <c r="AK2134" s="41">
        <f t="shared" si="7139"/>
        <v>0</v>
      </c>
      <c r="AL2134" s="41">
        <f t="shared" si="7139"/>
        <v>30418.68</v>
      </c>
      <c r="AM2134" s="41">
        <f t="shared" si="7139"/>
        <v>0</v>
      </c>
      <c r="AN2134" s="41">
        <f t="shared" si="7139"/>
        <v>0</v>
      </c>
      <c r="AO2134" s="42">
        <f t="shared" si="7139"/>
        <v>10161.821489999998</v>
      </c>
      <c r="AP2134" s="42">
        <f t="shared" si="7139"/>
        <v>30418.68</v>
      </c>
      <c r="AQ2134" s="42">
        <f t="shared" si="7139"/>
        <v>0</v>
      </c>
      <c r="AR2134" s="42">
        <f t="shared" si="7139"/>
        <v>0</v>
      </c>
      <c r="AS2134" s="42">
        <f t="shared" si="7139"/>
        <v>0</v>
      </c>
      <c r="AT2134" s="42">
        <f t="shared" si="7139"/>
        <v>0</v>
      </c>
      <c r="AU2134" s="42">
        <f t="shared" si="6996"/>
        <v>30418.68</v>
      </c>
      <c r="AV2134" s="42">
        <f t="shared" si="6997"/>
        <v>36667.819999999985</v>
      </c>
      <c r="AW2134" s="42">
        <f t="shared" si="7002"/>
        <v>140422.13999999998</v>
      </c>
      <c r="AX2134" s="42">
        <f t="shared" si="7003"/>
        <v>10729.8</v>
      </c>
      <c r="AY2134" s="42">
        <f t="shared" si="7004"/>
        <v>10729.8</v>
      </c>
      <c r="AZ2134" s="42">
        <f>AZ2137+AZ2135</f>
        <v>0</v>
      </c>
      <c r="BA2134" s="43">
        <f t="shared" si="6998"/>
        <v>100</v>
      </c>
      <c r="BB2134" s="20"/>
    </row>
    <row r="2135" spans="2:54" x14ac:dyDescent="0.3">
      <c r="B2135" s="38" t="s">
        <v>586</v>
      </c>
      <c r="C2135" s="38" t="s">
        <v>92</v>
      </c>
      <c r="D2135" s="38" t="s">
        <v>94</v>
      </c>
      <c r="E2135" s="39" t="str">
        <f t="shared" si="6995"/>
        <v>0503</v>
      </c>
      <c r="F2135" s="38" t="s">
        <v>645</v>
      </c>
      <c r="G2135" s="38"/>
      <c r="H2135" s="40" t="s">
        <v>255</v>
      </c>
      <c r="I2135" s="18">
        <f t="shared" ref="I2135:S2135" si="7140">I2136</f>
        <v>139.19999999999999</v>
      </c>
      <c r="J2135" s="18">
        <f t="shared" si="7140"/>
        <v>0</v>
      </c>
      <c r="K2135" s="18">
        <f t="shared" si="7140"/>
        <v>0</v>
      </c>
      <c r="L2135" s="18">
        <f t="shared" si="7140"/>
        <v>0</v>
      </c>
      <c r="M2135" s="18">
        <f t="shared" si="7140"/>
        <v>0</v>
      </c>
      <c r="N2135" s="18">
        <f t="shared" si="7140"/>
        <v>0</v>
      </c>
      <c r="O2135" s="18">
        <f t="shared" si="7140"/>
        <v>0</v>
      </c>
      <c r="P2135" s="18">
        <f t="shared" si="7140"/>
        <v>0</v>
      </c>
      <c r="Q2135" s="18">
        <f t="shared" si="7140"/>
        <v>0</v>
      </c>
      <c r="R2135" s="18">
        <f t="shared" si="7140"/>
        <v>0</v>
      </c>
      <c r="S2135" s="18">
        <f t="shared" si="7140"/>
        <v>175.1</v>
      </c>
      <c r="T2135" s="18">
        <f t="shared" si="7029"/>
        <v>314.29999999999995</v>
      </c>
      <c r="U2135" s="18">
        <f t="shared" si="7102"/>
        <v>0</v>
      </c>
      <c r="V2135" s="18">
        <f t="shared" si="7103"/>
        <v>0</v>
      </c>
      <c r="W2135" s="18">
        <f t="shared" ref="W2135:AD2135" si="7141">W2136</f>
        <v>0</v>
      </c>
      <c r="X2135" s="18">
        <f t="shared" si="7141"/>
        <v>0</v>
      </c>
      <c r="Y2135" s="18">
        <f t="shared" si="7141"/>
        <v>0</v>
      </c>
      <c r="Z2135" s="18">
        <f t="shared" si="7141"/>
        <v>175.1</v>
      </c>
      <c r="AA2135" s="18">
        <f t="shared" si="7141"/>
        <v>0</v>
      </c>
      <c r="AB2135" s="18">
        <f t="shared" si="7141"/>
        <v>0</v>
      </c>
      <c r="AC2135" s="18">
        <f t="shared" si="7141"/>
        <v>0</v>
      </c>
      <c r="AD2135" s="18">
        <f t="shared" si="7141"/>
        <v>0</v>
      </c>
      <c r="AE2135" s="18"/>
      <c r="AF2135" s="41">
        <f t="shared" ref="AF2135:AT2135" si="7142">AF2136</f>
        <v>314.3</v>
      </c>
      <c r="AG2135" s="41">
        <f t="shared" si="7142"/>
        <v>0</v>
      </c>
      <c r="AH2135" s="41">
        <f t="shared" si="7142"/>
        <v>0</v>
      </c>
      <c r="AI2135" s="41">
        <f t="shared" si="7142"/>
        <v>0</v>
      </c>
      <c r="AJ2135" s="41">
        <f t="shared" si="7142"/>
        <v>0</v>
      </c>
      <c r="AK2135" s="41">
        <f t="shared" si="7142"/>
        <v>0</v>
      </c>
      <c r="AL2135" s="41">
        <f t="shared" si="7142"/>
        <v>314.3</v>
      </c>
      <c r="AM2135" s="41">
        <f t="shared" si="7142"/>
        <v>0</v>
      </c>
      <c r="AN2135" s="41">
        <f t="shared" si="7142"/>
        <v>0</v>
      </c>
      <c r="AO2135" s="14">
        <f t="shared" si="7142"/>
        <v>314.3</v>
      </c>
      <c r="AP2135" s="42">
        <f t="shared" si="7142"/>
        <v>314.3</v>
      </c>
      <c r="AQ2135" s="42">
        <f t="shared" si="7142"/>
        <v>0</v>
      </c>
      <c r="AR2135" s="42">
        <f t="shared" si="7142"/>
        <v>0</v>
      </c>
      <c r="AS2135" s="42">
        <f t="shared" si="7142"/>
        <v>0</v>
      </c>
      <c r="AT2135" s="42">
        <f t="shared" si="7142"/>
        <v>0</v>
      </c>
      <c r="AU2135" s="42">
        <f t="shared" si="6996"/>
        <v>314.3</v>
      </c>
      <c r="AV2135" s="42">
        <f t="shared" si="6997"/>
        <v>0</v>
      </c>
      <c r="AW2135" s="42">
        <f t="shared" si="7002"/>
        <v>489.4</v>
      </c>
      <c r="AX2135" s="42">
        <f t="shared" si="7003"/>
        <v>0</v>
      </c>
      <c r="AY2135" s="42">
        <f t="shared" si="7004"/>
        <v>0</v>
      </c>
      <c r="AZ2135" s="42">
        <f>AZ2136</f>
        <v>0</v>
      </c>
      <c r="BA2135" s="43">
        <f t="shared" si="6998"/>
        <v>100</v>
      </c>
      <c r="BB2135" s="20"/>
    </row>
    <row r="2136" spans="2:54" ht="31.2" x14ac:dyDescent="0.3">
      <c r="B2136" s="38" t="s">
        <v>586</v>
      </c>
      <c r="C2136" s="38" t="s">
        <v>92</v>
      </c>
      <c r="D2136" s="38" t="s">
        <v>94</v>
      </c>
      <c r="E2136" s="39" t="str">
        <f t="shared" si="6995"/>
        <v>0503</v>
      </c>
      <c r="F2136" s="38" t="s">
        <v>645</v>
      </c>
      <c r="G2136" s="38" t="s">
        <v>150</v>
      </c>
      <c r="H2136" s="40" t="s">
        <v>151</v>
      </c>
      <c r="I2136" s="18">
        <v>139.19999999999999</v>
      </c>
      <c r="J2136" s="18">
        <v>0</v>
      </c>
      <c r="K2136" s="18">
        <v>0</v>
      </c>
      <c r="L2136" s="18"/>
      <c r="M2136" s="18"/>
      <c r="N2136" s="18"/>
      <c r="O2136" s="18">
        <v>0</v>
      </c>
      <c r="P2136" s="18">
        <v>0</v>
      </c>
      <c r="Q2136" s="18">
        <v>0</v>
      </c>
      <c r="R2136" s="18">
        <v>0</v>
      </c>
      <c r="S2136" s="18">
        <v>175.1</v>
      </c>
      <c r="T2136" s="18">
        <f t="shared" si="7029"/>
        <v>314.29999999999995</v>
      </c>
      <c r="U2136" s="18">
        <f t="shared" si="7102"/>
        <v>0</v>
      </c>
      <c r="V2136" s="18">
        <f t="shared" si="7103"/>
        <v>0</v>
      </c>
      <c r="W2136" s="18"/>
      <c r="X2136" s="18"/>
      <c r="Y2136" s="18"/>
      <c r="Z2136" s="18">
        <v>175.1</v>
      </c>
      <c r="AA2136" s="18"/>
      <c r="AB2136" s="18"/>
      <c r="AC2136" s="18"/>
      <c r="AD2136" s="18"/>
      <c r="AE2136" s="18"/>
      <c r="AF2136" s="41">
        <v>314.3</v>
      </c>
      <c r="AG2136" s="41"/>
      <c r="AH2136" s="41">
        <v>0</v>
      </c>
      <c r="AI2136" s="41">
        <v>0</v>
      </c>
      <c r="AJ2136" s="41">
        <v>0</v>
      </c>
      <c r="AK2136" s="41">
        <v>0</v>
      </c>
      <c r="AL2136" s="41">
        <v>314.3</v>
      </c>
      <c r="AM2136" s="41">
        <v>0</v>
      </c>
      <c r="AN2136" s="41">
        <v>0</v>
      </c>
      <c r="AO2136" s="42">
        <v>314.3</v>
      </c>
      <c r="AP2136" s="42">
        <v>314.3</v>
      </c>
      <c r="AQ2136" s="42">
        <v>0</v>
      </c>
      <c r="AR2136" s="42">
        <v>0</v>
      </c>
      <c r="AS2136" s="42">
        <v>0</v>
      </c>
      <c r="AT2136" s="42">
        <v>0</v>
      </c>
      <c r="AU2136" s="42">
        <f t="shared" si="6996"/>
        <v>314.3</v>
      </c>
      <c r="AV2136" s="42">
        <f t="shared" si="6997"/>
        <v>0</v>
      </c>
      <c r="AW2136" s="42">
        <f t="shared" si="7002"/>
        <v>489.4</v>
      </c>
      <c r="AX2136" s="42">
        <f t="shared" si="7003"/>
        <v>0</v>
      </c>
      <c r="AY2136" s="42">
        <f t="shared" si="7004"/>
        <v>0</v>
      </c>
      <c r="AZ2136" s="42"/>
      <c r="BA2136" s="43">
        <f t="shared" si="6998"/>
        <v>100</v>
      </c>
      <c r="BB2136" s="44"/>
    </row>
    <row r="2137" spans="2:54" x14ac:dyDescent="0.3">
      <c r="B2137" s="38" t="s">
        <v>586</v>
      </c>
      <c r="C2137" s="38" t="s">
        <v>92</v>
      </c>
      <c r="D2137" s="38" t="s">
        <v>94</v>
      </c>
      <c r="E2137" s="39" t="str">
        <f t="shared" si="6995"/>
        <v>0503</v>
      </c>
      <c r="F2137" s="38" t="s">
        <v>646</v>
      </c>
      <c r="G2137" s="38"/>
      <c r="H2137" s="40" t="s">
        <v>647</v>
      </c>
      <c r="I2137" s="18">
        <f t="shared" ref="I2137:S2137" si="7143">I2138</f>
        <v>10487.1</v>
      </c>
      <c r="J2137" s="18">
        <f t="shared" si="7143"/>
        <v>10729.8</v>
      </c>
      <c r="K2137" s="18">
        <f t="shared" si="7143"/>
        <v>10729.8</v>
      </c>
      <c r="L2137" s="18">
        <f t="shared" si="7143"/>
        <v>0</v>
      </c>
      <c r="M2137" s="18">
        <f t="shared" si="7143"/>
        <v>0</v>
      </c>
      <c r="N2137" s="18">
        <f t="shared" si="7143"/>
        <v>0</v>
      </c>
      <c r="O2137" s="18">
        <f t="shared" si="7143"/>
        <v>0</v>
      </c>
      <c r="P2137" s="18">
        <f t="shared" si="7143"/>
        <v>0</v>
      </c>
      <c r="Q2137" s="18">
        <f t="shared" si="7143"/>
        <v>0</v>
      </c>
      <c r="R2137" s="18">
        <f t="shared" si="7143"/>
        <v>0</v>
      </c>
      <c r="S2137" s="18">
        <f t="shared" si="7143"/>
        <v>56285.099999999991</v>
      </c>
      <c r="T2137" s="18">
        <f t="shared" si="7029"/>
        <v>66772.2</v>
      </c>
      <c r="U2137" s="18">
        <f t="shared" si="7102"/>
        <v>10729.8</v>
      </c>
      <c r="V2137" s="18">
        <f t="shared" si="7103"/>
        <v>10729.8</v>
      </c>
      <c r="W2137" s="18">
        <f t="shared" ref="W2137:AD2137" si="7144">W2138</f>
        <v>0</v>
      </c>
      <c r="X2137" s="18">
        <f t="shared" si="7144"/>
        <v>0</v>
      </c>
      <c r="Y2137" s="18">
        <f t="shared" si="7144"/>
        <v>0</v>
      </c>
      <c r="Z2137" s="18">
        <f t="shared" si="7144"/>
        <v>73160.539999999994</v>
      </c>
      <c r="AA2137" s="18">
        <f t="shared" si="7144"/>
        <v>0</v>
      </c>
      <c r="AB2137" s="18">
        <f t="shared" si="7144"/>
        <v>0</v>
      </c>
      <c r="AC2137" s="18">
        <f t="shared" si="7144"/>
        <v>0</v>
      </c>
      <c r="AD2137" s="18">
        <f t="shared" si="7144"/>
        <v>0</v>
      </c>
      <c r="AE2137" s="18"/>
      <c r="AF2137" s="41">
        <f t="shared" ref="AF2137:AT2137" si="7145">AF2138</f>
        <v>30104.38</v>
      </c>
      <c r="AG2137" s="41">
        <f t="shared" si="7145"/>
        <v>0</v>
      </c>
      <c r="AH2137" s="41">
        <f t="shared" si="7145"/>
        <v>0</v>
      </c>
      <c r="AI2137" s="41">
        <f t="shared" si="7145"/>
        <v>0</v>
      </c>
      <c r="AJ2137" s="41">
        <f t="shared" si="7145"/>
        <v>0</v>
      </c>
      <c r="AK2137" s="41">
        <f t="shared" si="7145"/>
        <v>0</v>
      </c>
      <c r="AL2137" s="41">
        <f t="shared" si="7145"/>
        <v>30104.38</v>
      </c>
      <c r="AM2137" s="41">
        <f t="shared" si="7145"/>
        <v>0</v>
      </c>
      <c r="AN2137" s="41">
        <f t="shared" si="7145"/>
        <v>0</v>
      </c>
      <c r="AO2137" s="14">
        <f t="shared" si="7145"/>
        <v>9847.5214899999992</v>
      </c>
      <c r="AP2137" s="42">
        <f t="shared" si="7145"/>
        <v>30104.38</v>
      </c>
      <c r="AQ2137" s="42">
        <f t="shared" si="7145"/>
        <v>0</v>
      </c>
      <c r="AR2137" s="42">
        <f t="shared" si="7145"/>
        <v>0</v>
      </c>
      <c r="AS2137" s="42">
        <f t="shared" si="7145"/>
        <v>0</v>
      </c>
      <c r="AT2137" s="42">
        <f t="shared" si="7145"/>
        <v>0</v>
      </c>
      <c r="AU2137" s="42">
        <f t="shared" si="6996"/>
        <v>30104.38</v>
      </c>
      <c r="AV2137" s="42">
        <f t="shared" si="6997"/>
        <v>36667.819999999992</v>
      </c>
      <c r="AW2137" s="42">
        <f t="shared" si="7002"/>
        <v>139932.74</v>
      </c>
      <c r="AX2137" s="42">
        <f t="shared" si="7003"/>
        <v>10729.8</v>
      </c>
      <c r="AY2137" s="42">
        <f t="shared" si="7004"/>
        <v>10729.8</v>
      </c>
      <c r="AZ2137" s="42">
        <f>AZ2138</f>
        <v>0</v>
      </c>
      <c r="BA2137" s="43">
        <f t="shared" si="6998"/>
        <v>100</v>
      </c>
      <c r="BB2137" s="20"/>
    </row>
    <row r="2138" spans="2:54" ht="31.2" x14ac:dyDescent="0.3">
      <c r="B2138" s="38" t="s">
        <v>586</v>
      </c>
      <c r="C2138" s="38" t="s">
        <v>92</v>
      </c>
      <c r="D2138" s="38" t="s">
        <v>94</v>
      </c>
      <c r="E2138" s="39" t="str">
        <f t="shared" si="6995"/>
        <v>0503</v>
      </c>
      <c r="F2138" s="38" t="s">
        <v>646</v>
      </c>
      <c r="G2138" s="38" t="s">
        <v>150</v>
      </c>
      <c r="H2138" s="40" t="s">
        <v>151</v>
      </c>
      <c r="I2138" s="18">
        <v>10487.1</v>
      </c>
      <c r="J2138" s="18">
        <v>10729.8</v>
      </c>
      <c r="K2138" s="18">
        <v>10729.8</v>
      </c>
      <c r="L2138" s="18"/>
      <c r="M2138" s="18"/>
      <c r="N2138" s="18"/>
      <c r="O2138" s="18">
        <v>0</v>
      </c>
      <c r="P2138" s="18">
        <v>0</v>
      </c>
      <c r="Q2138" s="18">
        <v>0</v>
      </c>
      <c r="R2138" s="18">
        <v>0</v>
      </c>
      <c r="S2138" s="18">
        <f>73160.54-16875.44</f>
        <v>56285.099999999991</v>
      </c>
      <c r="T2138" s="18">
        <f t="shared" si="7029"/>
        <v>66772.2</v>
      </c>
      <c r="U2138" s="18">
        <f t="shared" si="7102"/>
        <v>10729.8</v>
      </c>
      <c r="V2138" s="18">
        <f t="shared" si="7103"/>
        <v>10729.8</v>
      </c>
      <c r="W2138" s="18"/>
      <c r="X2138" s="18"/>
      <c r="Y2138" s="18"/>
      <c r="Z2138" s="18">
        <v>73160.539999999994</v>
      </c>
      <c r="AA2138" s="18"/>
      <c r="AB2138" s="18"/>
      <c r="AC2138" s="18"/>
      <c r="AD2138" s="18"/>
      <c r="AE2138" s="18"/>
      <c r="AF2138" s="41">
        <v>30104.38</v>
      </c>
      <c r="AG2138" s="41"/>
      <c r="AH2138" s="41">
        <v>0</v>
      </c>
      <c r="AI2138" s="41">
        <v>0</v>
      </c>
      <c r="AJ2138" s="41">
        <v>0</v>
      </c>
      <c r="AK2138" s="41">
        <v>0</v>
      </c>
      <c r="AL2138" s="41">
        <v>30104.38</v>
      </c>
      <c r="AM2138" s="41">
        <v>0</v>
      </c>
      <c r="AN2138" s="41">
        <v>0</v>
      </c>
      <c r="AO2138" s="42">
        <v>9847.5214899999992</v>
      </c>
      <c r="AP2138" s="42">
        <v>30104.38</v>
      </c>
      <c r="AQ2138" s="42">
        <v>0</v>
      </c>
      <c r="AR2138" s="42">
        <v>0</v>
      </c>
      <c r="AS2138" s="42">
        <v>0</v>
      </c>
      <c r="AT2138" s="42">
        <v>0</v>
      </c>
      <c r="AU2138" s="42">
        <f t="shared" si="6996"/>
        <v>30104.38</v>
      </c>
      <c r="AV2138" s="42">
        <f t="shared" si="6997"/>
        <v>36667.819999999992</v>
      </c>
      <c r="AW2138" s="42">
        <f t="shared" si="7002"/>
        <v>139932.74</v>
      </c>
      <c r="AX2138" s="42">
        <f t="shared" si="7003"/>
        <v>10729.8</v>
      </c>
      <c r="AY2138" s="42">
        <f t="shared" si="7004"/>
        <v>10729.8</v>
      </c>
      <c r="AZ2138" s="42"/>
      <c r="BA2138" s="43">
        <f t="shared" si="6998"/>
        <v>100</v>
      </c>
      <c r="BB2138" s="44"/>
    </row>
    <row r="2139" spans="2:54" ht="31.2" x14ac:dyDescent="0.3">
      <c r="B2139" s="38" t="s">
        <v>586</v>
      </c>
      <c r="C2139" s="38" t="s">
        <v>92</v>
      </c>
      <c r="D2139" s="38" t="s">
        <v>94</v>
      </c>
      <c r="E2139" s="39" t="str">
        <f t="shared" si="6995"/>
        <v>0503</v>
      </c>
      <c r="F2139" s="38" t="s">
        <v>72</v>
      </c>
      <c r="G2139" s="39"/>
      <c r="H2139" s="40" t="s">
        <v>73</v>
      </c>
      <c r="I2139" s="18"/>
      <c r="J2139" s="18"/>
      <c r="K2139" s="18"/>
      <c r="L2139" s="18"/>
      <c r="M2139" s="18"/>
      <c r="N2139" s="18"/>
      <c r="O2139" s="18">
        <f t="shared" ref="O2139:O2140" si="7146">O2140</f>
        <v>0</v>
      </c>
      <c r="P2139" s="18">
        <f t="shared" ref="P2139:P2140" si="7147">P2140</f>
        <v>0</v>
      </c>
      <c r="Q2139" s="18">
        <f t="shared" ref="Q2139:Q2140" si="7148">Q2140</f>
        <v>0</v>
      </c>
      <c r="R2139" s="18">
        <f t="shared" ref="R2139:R2140" si="7149">R2140</f>
        <v>0</v>
      </c>
      <c r="S2139" s="18"/>
      <c r="T2139" s="18">
        <f t="shared" si="7029"/>
        <v>0</v>
      </c>
      <c r="U2139" s="18">
        <f t="shared" ref="U2139:U2140" si="7150">U2140</f>
        <v>0</v>
      </c>
      <c r="V2139" s="18">
        <f t="shared" ref="V2139:V2140" si="7151">V2140</f>
        <v>0</v>
      </c>
      <c r="W2139" s="18">
        <f t="shared" ref="W2139:W2151" si="7152">W2140</f>
        <v>0</v>
      </c>
      <c r="X2139" s="18">
        <f t="shared" ref="X2139:X2151" si="7153">X2140</f>
        <v>0</v>
      </c>
      <c r="Y2139" s="18">
        <f t="shared" ref="Y2139:Y2151" si="7154">Y2140</f>
        <v>0</v>
      </c>
      <c r="Z2139" s="18">
        <f t="shared" ref="Z2139:Z2151" si="7155">Z2140</f>
        <v>0</v>
      </c>
      <c r="AA2139" s="18">
        <f t="shared" ref="AA2139:AA2151" si="7156">AA2140</f>
        <v>0</v>
      </c>
      <c r="AB2139" s="18">
        <f t="shared" ref="AB2139:AB2151" si="7157">AB2140</f>
        <v>0</v>
      </c>
      <c r="AC2139" s="18">
        <f t="shared" ref="AC2139:AC2151" si="7158">AC2140</f>
        <v>0</v>
      </c>
      <c r="AD2139" s="18">
        <f t="shared" ref="AD2139:AD2151" si="7159">AD2140</f>
        <v>0</v>
      </c>
      <c r="AE2139" s="18">
        <f t="shared" ref="AE2139:AE2151" si="7160">AE2140</f>
        <v>0</v>
      </c>
      <c r="AF2139" s="41">
        <f t="shared" ref="AF2139:AF2140" si="7161">AF2140</f>
        <v>36754.438439999998</v>
      </c>
      <c r="AG2139" s="41">
        <f t="shared" ref="AG2139:AG2140" si="7162">AG2140</f>
        <v>0</v>
      </c>
      <c r="AH2139" s="41">
        <f t="shared" ref="AH2139:AH2140" si="7163">AH2140</f>
        <v>0</v>
      </c>
      <c r="AI2139" s="41">
        <f t="shared" ref="AI2139:AI2140" si="7164">AI2140</f>
        <v>0</v>
      </c>
      <c r="AJ2139" s="41">
        <f t="shared" ref="AJ2139:AJ2140" si="7165">AJ2140</f>
        <v>0</v>
      </c>
      <c r="AK2139" s="41">
        <f t="shared" ref="AK2139:AK2140" si="7166">AK2140</f>
        <v>0</v>
      </c>
      <c r="AL2139" s="41">
        <f t="shared" ref="AL2139:AL2140" si="7167">AL2140</f>
        <v>36754.438439999998</v>
      </c>
      <c r="AM2139" s="41">
        <f t="shared" ref="AM2139:AM2140" si="7168">AM2140</f>
        <v>0</v>
      </c>
      <c r="AN2139" s="41">
        <f t="shared" ref="AN2139:AN2140" si="7169">AN2140</f>
        <v>0</v>
      </c>
      <c r="AO2139" s="14">
        <f t="shared" ref="AO2139:AO2140" si="7170">AO2140</f>
        <v>15361</v>
      </c>
      <c r="AP2139" s="42">
        <f t="shared" ref="AP2139:AP2140" si="7171">AP2140</f>
        <v>37014.726000000002</v>
      </c>
      <c r="AQ2139" s="42">
        <f t="shared" ref="AQ2139:AQ2140" si="7172">AQ2140</f>
        <v>0</v>
      </c>
      <c r="AR2139" s="42">
        <f t="shared" ref="AR2139:AR2140" si="7173">AR2140</f>
        <v>0</v>
      </c>
      <c r="AS2139" s="42">
        <f t="shared" ref="AS2139:AS2140" si="7174">AS2140</f>
        <v>0</v>
      </c>
      <c r="AT2139" s="42">
        <f t="shared" ref="AT2139:AT2140" si="7175">AT2140</f>
        <v>0</v>
      </c>
      <c r="AU2139" s="42">
        <f t="shared" si="6996"/>
        <v>37014.726000000002</v>
      </c>
      <c r="AV2139" s="42">
        <f t="shared" si="6997"/>
        <v>-37014.726000000002</v>
      </c>
      <c r="AW2139" s="42"/>
      <c r="AX2139" s="42"/>
      <c r="AY2139" s="42"/>
      <c r="AZ2139" s="42"/>
      <c r="BA2139" s="43">
        <f t="shared" si="6998"/>
        <v>100</v>
      </c>
      <c r="BB2139" s="44"/>
    </row>
    <row r="2140" spans="2:54" ht="46.8" x14ac:dyDescent="0.3">
      <c r="B2140" s="38" t="s">
        <v>586</v>
      </c>
      <c r="C2140" s="38" t="s">
        <v>92</v>
      </c>
      <c r="D2140" s="38" t="s">
        <v>94</v>
      </c>
      <c r="E2140" s="39" t="str">
        <f t="shared" si="6995"/>
        <v>0503</v>
      </c>
      <c r="F2140" s="16" t="s">
        <v>292</v>
      </c>
      <c r="G2140" s="39"/>
      <c r="H2140" s="55" t="s">
        <v>293</v>
      </c>
      <c r="I2140" s="18"/>
      <c r="J2140" s="18"/>
      <c r="K2140" s="18"/>
      <c r="L2140" s="18"/>
      <c r="M2140" s="18"/>
      <c r="N2140" s="18"/>
      <c r="O2140" s="18">
        <f t="shared" si="7146"/>
        <v>0</v>
      </c>
      <c r="P2140" s="18">
        <f t="shared" si="7147"/>
        <v>0</v>
      </c>
      <c r="Q2140" s="18">
        <f t="shared" si="7148"/>
        <v>0</v>
      </c>
      <c r="R2140" s="18">
        <f t="shared" si="7149"/>
        <v>0</v>
      </c>
      <c r="S2140" s="18"/>
      <c r="T2140" s="18">
        <f t="shared" si="7029"/>
        <v>0</v>
      </c>
      <c r="U2140" s="18">
        <f t="shared" si="7150"/>
        <v>0</v>
      </c>
      <c r="V2140" s="18">
        <f t="shared" si="7151"/>
        <v>0</v>
      </c>
      <c r="W2140" s="18">
        <f t="shared" si="7152"/>
        <v>0</v>
      </c>
      <c r="X2140" s="18">
        <f t="shared" si="7153"/>
        <v>0</v>
      </c>
      <c r="Y2140" s="18">
        <f t="shared" si="7154"/>
        <v>0</v>
      </c>
      <c r="Z2140" s="18">
        <f t="shared" si="7155"/>
        <v>0</v>
      </c>
      <c r="AA2140" s="18">
        <f t="shared" si="7156"/>
        <v>0</v>
      </c>
      <c r="AB2140" s="18">
        <f t="shared" si="7157"/>
        <v>0</v>
      </c>
      <c r="AC2140" s="18">
        <f t="shared" si="7158"/>
        <v>0</v>
      </c>
      <c r="AD2140" s="18">
        <f t="shared" si="7159"/>
        <v>0</v>
      </c>
      <c r="AE2140" s="18">
        <f t="shared" si="7160"/>
        <v>0</v>
      </c>
      <c r="AF2140" s="41">
        <f t="shared" si="7161"/>
        <v>36754.438439999998</v>
      </c>
      <c r="AG2140" s="41">
        <f t="shared" si="7162"/>
        <v>0</v>
      </c>
      <c r="AH2140" s="41">
        <f t="shared" si="7163"/>
        <v>0</v>
      </c>
      <c r="AI2140" s="41">
        <f t="shared" si="7164"/>
        <v>0</v>
      </c>
      <c r="AJ2140" s="41">
        <f t="shared" si="7165"/>
        <v>0</v>
      </c>
      <c r="AK2140" s="41">
        <f t="shared" si="7166"/>
        <v>0</v>
      </c>
      <c r="AL2140" s="41">
        <f t="shared" si="7167"/>
        <v>36754.438439999998</v>
      </c>
      <c r="AM2140" s="41">
        <f t="shared" si="7168"/>
        <v>0</v>
      </c>
      <c r="AN2140" s="41">
        <f t="shared" si="7169"/>
        <v>0</v>
      </c>
      <c r="AO2140" s="42">
        <f t="shared" si="7170"/>
        <v>15361</v>
      </c>
      <c r="AP2140" s="42">
        <f t="shared" si="7171"/>
        <v>37014.726000000002</v>
      </c>
      <c r="AQ2140" s="42">
        <f t="shared" si="7172"/>
        <v>0</v>
      </c>
      <c r="AR2140" s="42">
        <f t="shared" si="7173"/>
        <v>0</v>
      </c>
      <c r="AS2140" s="42">
        <f t="shared" si="7174"/>
        <v>0</v>
      </c>
      <c r="AT2140" s="42">
        <f t="shared" si="7175"/>
        <v>0</v>
      </c>
      <c r="AU2140" s="42">
        <f t="shared" si="6996"/>
        <v>37014.726000000002</v>
      </c>
      <c r="AV2140" s="42">
        <f t="shared" si="6997"/>
        <v>-37014.726000000002</v>
      </c>
      <c r="AW2140" s="42"/>
      <c r="AX2140" s="42"/>
      <c r="AY2140" s="42"/>
      <c r="AZ2140" s="42"/>
      <c r="BA2140" s="43">
        <f t="shared" si="6998"/>
        <v>100</v>
      </c>
      <c r="BB2140" s="44"/>
    </row>
    <row r="2141" spans="2:54" ht="46.8" x14ac:dyDescent="0.3">
      <c r="B2141" s="38" t="s">
        <v>586</v>
      </c>
      <c r="C2141" s="38" t="s">
        <v>92</v>
      </c>
      <c r="D2141" s="38" t="s">
        <v>94</v>
      </c>
      <c r="E2141" s="39" t="str">
        <f t="shared" si="6995"/>
        <v>0503</v>
      </c>
      <c r="F2141" s="16" t="s">
        <v>294</v>
      </c>
      <c r="G2141" s="39"/>
      <c r="H2141" s="55" t="s">
        <v>295</v>
      </c>
      <c r="I2141" s="18"/>
      <c r="J2141" s="18"/>
      <c r="K2141" s="18"/>
      <c r="L2141" s="18"/>
      <c r="M2141" s="18"/>
      <c r="N2141" s="18"/>
      <c r="O2141" s="18">
        <f>O2142+O2143</f>
        <v>0</v>
      </c>
      <c r="P2141" s="18">
        <f>P2142+P2143</f>
        <v>0</v>
      </c>
      <c r="Q2141" s="18">
        <f>Q2142+Q2143</f>
        <v>0</v>
      </c>
      <c r="R2141" s="18">
        <f>R2142+R2143</f>
        <v>0</v>
      </c>
      <c r="S2141" s="18"/>
      <c r="T2141" s="18">
        <f t="shared" si="7029"/>
        <v>0</v>
      </c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41">
        <f t="shared" ref="AF2141:AT2141" si="7176">AF2142+AF2143</f>
        <v>36754.438439999998</v>
      </c>
      <c r="AG2141" s="41">
        <f t="shared" si="7176"/>
        <v>0</v>
      </c>
      <c r="AH2141" s="41">
        <f t="shared" si="7176"/>
        <v>0</v>
      </c>
      <c r="AI2141" s="41">
        <f t="shared" si="7176"/>
        <v>0</v>
      </c>
      <c r="AJ2141" s="41">
        <f t="shared" si="7176"/>
        <v>0</v>
      </c>
      <c r="AK2141" s="41">
        <f t="shared" si="7176"/>
        <v>0</v>
      </c>
      <c r="AL2141" s="41">
        <f t="shared" si="7176"/>
        <v>36754.438439999998</v>
      </c>
      <c r="AM2141" s="41">
        <f t="shared" si="7176"/>
        <v>0</v>
      </c>
      <c r="AN2141" s="41">
        <f t="shared" si="7176"/>
        <v>0</v>
      </c>
      <c r="AO2141" s="14">
        <f t="shared" si="7176"/>
        <v>15361</v>
      </c>
      <c r="AP2141" s="42">
        <f t="shared" si="7176"/>
        <v>37014.726000000002</v>
      </c>
      <c r="AQ2141" s="42">
        <f t="shared" si="7176"/>
        <v>0</v>
      </c>
      <c r="AR2141" s="42">
        <f t="shared" si="7176"/>
        <v>0</v>
      </c>
      <c r="AS2141" s="42">
        <f t="shared" si="7176"/>
        <v>0</v>
      </c>
      <c r="AT2141" s="42">
        <f t="shared" si="7176"/>
        <v>0</v>
      </c>
      <c r="AU2141" s="42">
        <f t="shared" si="6996"/>
        <v>37014.726000000002</v>
      </c>
      <c r="AV2141" s="42">
        <f t="shared" si="6997"/>
        <v>-37014.726000000002</v>
      </c>
      <c r="AW2141" s="42"/>
      <c r="AX2141" s="42"/>
      <c r="AY2141" s="42"/>
      <c r="AZ2141" s="42"/>
      <c r="BA2141" s="43">
        <f t="shared" si="6998"/>
        <v>100</v>
      </c>
      <c r="BB2141" s="44"/>
    </row>
    <row r="2142" spans="2:54" ht="31.2" x14ac:dyDescent="0.3">
      <c r="B2142" s="38" t="s">
        <v>586</v>
      </c>
      <c r="C2142" s="38" t="s">
        <v>92</v>
      </c>
      <c r="D2142" s="38" t="s">
        <v>94</v>
      </c>
      <c r="E2142" s="39" t="str">
        <f t="shared" si="6995"/>
        <v>0503</v>
      </c>
      <c r="F2142" s="16" t="s">
        <v>294</v>
      </c>
      <c r="G2142" s="38" t="s">
        <v>150</v>
      </c>
      <c r="H2142" s="40" t="s">
        <v>151</v>
      </c>
      <c r="I2142" s="18"/>
      <c r="J2142" s="18"/>
      <c r="K2142" s="18"/>
      <c r="L2142" s="18"/>
      <c r="M2142" s="18"/>
      <c r="N2142" s="18"/>
      <c r="O2142" s="18">
        <v>0</v>
      </c>
      <c r="P2142" s="18">
        <v>0</v>
      </c>
      <c r="Q2142" s="18">
        <v>0</v>
      </c>
      <c r="R2142" s="18">
        <v>0</v>
      </c>
      <c r="S2142" s="18"/>
      <c r="T2142" s="18">
        <f t="shared" si="7029"/>
        <v>0</v>
      </c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41">
        <v>13815</v>
      </c>
      <c r="AG2142" s="41"/>
      <c r="AH2142" s="41">
        <v>0</v>
      </c>
      <c r="AI2142" s="41">
        <v>0</v>
      </c>
      <c r="AJ2142" s="41">
        <v>0</v>
      </c>
      <c r="AK2142" s="41">
        <v>0</v>
      </c>
      <c r="AL2142" s="41">
        <v>13815</v>
      </c>
      <c r="AM2142" s="41">
        <v>0</v>
      </c>
      <c r="AN2142" s="41">
        <v>0</v>
      </c>
      <c r="AO2142" s="42">
        <v>5019</v>
      </c>
      <c r="AP2142" s="42">
        <v>15659.9</v>
      </c>
      <c r="AQ2142" s="42">
        <v>0</v>
      </c>
      <c r="AR2142" s="42">
        <v>0</v>
      </c>
      <c r="AS2142" s="42">
        <v>0</v>
      </c>
      <c r="AT2142" s="42">
        <v>0</v>
      </c>
      <c r="AU2142" s="42">
        <f t="shared" si="6996"/>
        <v>15659.9</v>
      </c>
      <c r="AV2142" s="42">
        <f t="shared" si="6997"/>
        <v>-15659.9</v>
      </c>
      <c r="AW2142" s="42"/>
      <c r="AX2142" s="42"/>
      <c r="AY2142" s="42"/>
      <c r="AZ2142" s="42"/>
      <c r="BA2142" s="43">
        <f t="shared" si="6998"/>
        <v>100</v>
      </c>
      <c r="BB2142" s="44"/>
    </row>
    <row r="2143" spans="2:54" x14ac:dyDescent="0.3">
      <c r="B2143" s="38" t="s">
        <v>586</v>
      </c>
      <c r="C2143" s="38" t="s">
        <v>92</v>
      </c>
      <c r="D2143" s="38" t="s">
        <v>94</v>
      </c>
      <c r="E2143" s="39" t="str">
        <f t="shared" si="6995"/>
        <v>0503</v>
      </c>
      <c r="F2143" s="16" t="s">
        <v>294</v>
      </c>
      <c r="G2143" s="38" t="s">
        <v>56</v>
      </c>
      <c r="H2143" s="40" t="s">
        <v>57</v>
      </c>
      <c r="I2143" s="18"/>
      <c r="J2143" s="18"/>
      <c r="K2143" s="18"/>
      <c r="L2143" s="18"/>
      <c r="M2143" s="18"/>
      <c r="N2143" s="18"/>
      <c r="O2143" s="18">
        <v>0</v>
      </c>
      <c r="P2143" s="18">
        <v>0</v>
      </c>
      <c r="Q2143" s="18">
        <v>0</v>
      </c>
      <c r="R2143" s="18">
        <v>0</v>
      </c>
      <c r="S2143" s="18"/>
      <c r="T2143" s="18">
        <f t="shared" si="7029"/>
        <v>0</v>
      </c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41">
        <v>22939.438440000002</v>
      </c>
      <c r="AG2143" s="41"/>
      <c r="AH2143" s="41">
        <v>0</v>
      </c>
      <c r="AI2143" s="41">
        <v>0</v>
      </c>
      <c r="AJ2143" s="41">
        <v>0</v>
      </c>
      <c r="AK2143" s="41">
        <v>0</v>
      </c>
      <c r="AL2143" s="41">
        <v>22939.438440000002</v>
      </c>
      <c r="AM2143" s="41">
        <v>0</v>
      </c>
      <c r="AN2143" s="41">
        <v>0</v>
      </c>
      <c r="AO2143" s="14">
        <v>10342</v>
      </c>
      <c r="AP2143" s="42">
        <v>21354.826000000001</v>
      </c>
      <c r="AQ2143" s="42">
        <v>0</v>
      </c>
      <c r="AR2143" s="42">
        <v>0</v>
      </c>
      <c r="AS2143" s="42">
        <v>0</v>
      </c>
      <c r="AT2143" s="42">
        <v>0</v>
      </c>
      <c r="AU2143" s="42">
        <f t="shared" si="6996"/>
        <v>21354.826000000001</v>
      </c>
      <c r="AV2143" s="42">
        <f t="shared" si="6997"/>
        <v>-21354.826000000001</v>
      </c>
      <c r="AW2143" s="42"/>
      <c r="AX2143" s="42"/>
      <c r="AY2143" s="42"/>
      <c r="AZ2143" s="42"/>
      <c r="BA2143" s="43">
        <f t="shared" si="6998"/>
        <v>100</v>
      </c>
      <c r="BB2143" s="44"/>
    </row>
    <row r="2144" spans="2:54" s="30" customFormat="1" ht="31.2" x14ac:dyDescent="0.3">
      <c r="B2144" s="31" t="s">
        <v>586</v>
      </c>
      <c r="C2144" s="31" t="s">
        <v>92</v>
      </c>
      <c r="D2144" s="31" t="s">
        <v>84</v>
      </c>
      <c r="E2144" s="29" t="str">
        <f t="shared" si="6995"/>
        <v>0504</v>
      </c>
      <c r="F2144" s="31"/>
      <c r="G2144" s="31"/>
      <c r="H2144" s="32" t="s">
        <v>648</v>
      </c>
      <c r="I2144" s="33">
        <f t="shared" ref="I2144:I2151" si="7177">I2145</f>
        <v>0</v>
      </c>
      <c r="J2144" s="33">
        <f t="shared" ref="J2144:J2151" si="7178">J2145</f>
        <v>26533.4</v>
      </c>
      <c r="K2144" s="33">
        <f t="shared" ref="K2144:K2151" si="7179">K2145</f>
        <v>0</v>
      </c>
      <c r="L2144" s="33">
        <f t="shared" ref="L2144:L2151" si="7180">L2145</f>
        <v>0</v>
      </c>
      <c r="M2144" s="33">
        <f t="shared" ref="M2144:M2151" si="7181">M2145</f>
        <v>0</v>
      </c>
      <c r="N2144" s="33">
        <f t="shared" ref="N2144:N2151" si="7182">N2145</f>
        <v>0</v>
      </c>
      <c r="O2144" s="33">
        <f t="shared" ref="O2144:O2148" si="7183">O2145</f>
        <v>0</v>
      </c>
      <c r="P2144" s="33">
        <f t="shared" ref="P2144:P2148" si="7184">P2145</f>
        <v>0</v>
      </c>
      <c r="Q2144" s="33">
        <f t="shared" ref="Q2144:Q2148" si="7185">Q2145</f>
        <v>0</v>
      </c>
      <c r="R2144" s="33">
        <f t="shared" ref="R2144:R2148" si="7186">R2145</f>
        <v>0</v>
      </c>
      <c r="S2144" s="33">
        <f t="shared" ref="S2144:S2151" si="7187">S2145</f>
        <v>0</v>
      </c>
      <c r="T2144" s="33">
        <f t="shared" si="7029"/>
        <v>0</v>
      </c>
      <c r="U2144" s="33">
        <f t="shared" ref="U2144:U2207" si="7188">J2144+M2144</f>
        <v>26533.4</v>
      </c>
      <c r="V2144" s="33">
        <f t="shared" ref="V2144:V2207" si="7189">K2144+N2144</f>
        <v>0</v>
      </c>
      <c r="W2144" s="33">
        <f t="shared" si="7152"/>
        <v>0</v>
      </c>
      <c r="X2144" s="33">
        <f t="shared" si="7153"/>
        <v>0</v>
      </c>
      <c r="Y2144" s="33">
        <f t="shared" si="7154"/>
        <v>0</v>
      </c>
      <c r="Z2144" s="33">
        <f t="shared" si="7155"/>
        <v>0</v>
      </c>
      <c r="AA2144" s="33">
        <f t="shared" si="7156"/>
        <v>0</v>
      </c>
      <c r="AB2144" s="33">
        <f t="shared" si="7157"/>
        <v>0</v>
      </c>
      <c r="AC2144" s="33">
        <f t="shared" si="7158"/>
        <v>0</v>
      </c>
      <c r="AD2144" s="33">
        <f t="shared" si="7159"/>
        <v>0</v>
      </c>
      <c r="AE2144" s="33">
        <f t="shared" si="7160"/>
        <v>0</v>
      </c>
      <c r="AF2144" s="34">
        <f t="shared" ref="AF2144:AF2148" si="7190">AF2145</f>
        <v>0</v>
      </c>
      <c r="AG2144" s="34">
        <f t="shared" ref="AG2144:AG2148" si="7191">AG2145</f>
        <v>0</v>
      </c>
      <c r="AH2144" s="34">
        <f t="shared" ref="AH2144:AH2148" si="7192">AH2145</f>
        <v>0</v>
      </c>
      <c r="AI2144" s="34">
        <f t="shared" ref="AI2144:AI2148" si="7193">AI2145</f>
        <v>0</v>
      </c>
      <c r="AJ2144" s="34">
        <f t="shared" ref="AJ2144:AJ2148" si="7194">AJ2145</f>
        <v>0</v>
      </c>
      <c r="AK2144" s="34">
        <f t="shared" ref="AK2144:AK2148" si="7195">AK2145</f>
        <v>0</v>
      </c>
      <c r="AL2144" s="34">
        <f t="shared" ref="AL2144:AL2148" si="7196">AL2145</f>
        <v>0</v>
      </c>
      <c r="AM2144" s="34">
        <f t="shared" ref="AM2144:AM2148" si="7197">AM2145</f>
        <v>0</v>
      </c>
      <c r="AN2144" s="34">
        <f t="shared" ref="AN2144:AN2148" si="7198">AN2145</f>
        <v>0</v>
      </c>
      <c r="AO2144" s="36">
        <f t="shared" ref="AO2144:AO2148" si="7199">AO2145</f>
        <v>0</v>
      </c>
      <c r="AP2144" s="36">
        <f t="shared" ref="AP2144:AP2148" si="7200">AP2145</f>
        <v>0</v>
      </c>
      <c r="AQ2144" s="36">
        <f t="shared" ref="AQ2144:AQ2148" si="7201">AQ2145</f>
        <v>0</v>
      </c>
      <c r="AR2144" s="36">
        <f t="shared" ref="AR2144:AR2148" si="7202">AR2145</f>
        <v>0</v>
      </c>
      <c r="AS2144" s="36">
        <f t="shared" ref="AS2144:AS2148" si="7203">AS2145</f>
        <v>0</v>
      </c>
      <c r="AT2144" s="36">
        <f t="shared" ref="AT2144:AT2148" si="7204">AT2145</f>
        <v>0</v>
      </c>
      <c r="AU2144" s="36">
        <f t="shared" si="6996"/>
        <v>0</v>
      </c>
      <c r="AV2144" s="36">
        <f t="shared" si="6997"/>
        <v>0</v>
      </c>
      <c r="AW2144" s="36">
        <f t="shared" si="7002"/>
        <v>0</v>
      </c>
      <c r="AX2144" s="36">
        <f t="shared" si="7003"/>
        <v>26533.4</v>
      </c>
      <c r="AY2144" s="36">
        <f t="shared" si="7004"/>
        <v>0</v>
      </c>
      <c r="AZ2144" s="36">
        <f t="shared" ref="AZ2144:AZ2151" si="7205">AZ2145</f>
        <v>0</v>
      </c>
      <c r="BA2144" s="37"/>
      <c r="BB2144" s="20">
        <v>0</v>
      </c>
    </row>
    <row r="2145" spans="2:54" ht="31.2" x14ac:dyDescent="0.3">
      <c r="B2145" s="38" t="s">
        <v>586</v>
      </c>
      <c r="C2145" s="38" t="s">
        <v>92</v>
      </c>
      <c r="D2145" s="38" t="s">
        <v>84</v>
      </c>
      <c r="E2145" s="39" t="str">
        <f t="shared" si="6995"/>
        <v>0504</v>
      </c>
      <c r="F2145" s="38" t="s">
        <v>513</v>
      </c>
      <c r="G2145" s="38"/>
      <c r="H2145" s="40" t="s">
        <v>514</v>
      </c>
      <c r="I2145" s="18">
        <f t="shared" si="7177"/>
        <v>0</v>
      </c>
      <c r="J2145" s="18">
        <f t="shared" si="7178"/>
        <v>26533.4</v>
      </c>
      <c r="K2145" s="18">
        <f t="shared" si="7179"/>
        <v>0</v>
      </c>
      <c r="L2145" s="18">
        <f t="shared" si="7180"/>
        <v>0</v>
      </c>
      <c r="M2145" s="18">
        <f t="shared" si="7181"/>
        <v>0</v>
      </c>
      <c r="N2145" s="18">
        <f t="shared" si="7182"/>
        <v>0</v>
      </c>
      <c r="O2145" s="18">
        <f t="shared" si="7183"/>
        <v>0</v>
      </c>
      <c r="P2145" s="18">
        <f t="shared" si="7184"/>
        <v>0</v>
      </c>
      <c r="Q2145" s="18">
        <f t="shared" si="7185"/>
        <v>0</v>
      </c>
      <c r="R2145" s="18">
        <f t="shared" si="7186"/>
        <v>0</v>
      </c>
      <c r="S2145" s="18">
        <f t="shared" si="7187"/>
        <v>0</v>
      </c>
      <c r="T2145" s="18">
        <f t="shared" si="7029"/>
        <v>0</v>
      </c>
      <c r="U2145" s="18">
        <f t="shared" si="7188"/>
        <v>26533.4</v>
      </c>
      <c r="V2145" s="18">
        <f t="shared" si="7189"/>
        <v>0</v>
      </c>
      <c r="W2145" s="18">
        <f t="shared" si="7152"/>
        <v>0</v>
      </c>
      <c r="X2145" s="18">
        <f t="shared" si="7153"/>
        <v>0</v>
      </c>
      <c r="Y2145" s="18">
        <f t="shared" si="7154"/>
        <v>0</v>
      </c>
      <c r="Z2145" s="18">
        <f t="shared" si="7155"/>
        <v>0</v>
      </c>
      <c r="AA2145" s="18">
        <f t="shared" si="7156"/>
        <v>0</v>
      </c>
      <c r="AB2145" s="18">
        <f t="shared" si="7157"/>
        <v>0</v>
      </c>
      <c r="AC2145" s="18">
        <f t="shared" si="7158"/>
        <v>0</v>
      </c>
      <c r="AD2145" s="18">
        <f t="shared" si="7159"/>
        <v>0</v>
      </c>
      <c r="AE2145" s="18">
        <f t="shared" si="7160"/>
        <v>0</v>
      </c>
      <c r="AF2145" s="41">
        <f t="shared" si="7190"/>
        <v>0</v>
      </c>
      <c r="AG2145" s="41">
        <f t="shared" si="7191"/>
        <v>0</v>
      </c>
      <c r="AH2145" s="41">
        <f t="shared" si="7192"/>
        <v>0</v>
      </c>
      <c r="AI2145" s="41">
        <f t="shared" si="7193"/>
        <v>0</v>
      </c>
      <c r="AJ2145" s="41">
        <f t="shared" si="7194"/>
        <v>0</v>
      </c>
      <c r="AK2145" s="41">
        <f t="shared" si="7195"/>
        <v>0</v>
      </c>
      <c r="AL2145" s="41">
        <f t="shared" si="7196"/>
        <v>0</v>
      </c>
      <c r="AM2145" s="41">
        <f t="shared" si="7197"/>
        <v>0</v>
      </c>
      <c r="AN2145" s="41">
        <f t="shared" si="7198"/>
        <v>0</v>
      </c>
      <c r="AO2145" s="14">
        <f t="shared" si="7199"/>
        <v>0</v>
      </c>
      <c r="AP2145" s="42">
        <f t="shared" si="7200"/>
        <v>0</v>
      </c>
      <c r="AQ2145" s="42">
        <f t="shared" si="7201"/>
        <v>0</v>
      </c>
      <c r="AR2145" s="42">
        <f t="shared" si="7202"/>
        <v>0</v>
      </c>
      <c r="AS2145" s="42">
        <f t="shared" si="7203"/>
        <v>0</v>
      </c>
      <c r="AT2145" s="42">
        <f t="shared" si="7204"/>
        <v>0</v>
      </c>
      <c r="AU2145" s="42">
        <f t="shared" si="6996"/>
        <v>0</v>
      </c>
      <c r="AV2145" s="42">
        <f t="shared" si="6997"/>
        <v>0</v>
      </c>
      <c r="AW2145" s="42">
        <f t="shared" si="7002"/>
        <v>0</v>
      </c>
      <c r="AX2145" s="42">
        <f t="shared" si="7003"/>
        <v>26533.4</v>
      </c>
      <c r="AY2145" s="42">
        <f t="shared" si="7004"/>
        <v>0</v>
      </c>
      <c r="AZ2145" s="42">
        <f t="shared" si="7205"/>
        <v>0</v>
      </c>
      <c r="BA2145" s="43"/>
      <c r="BB2145" s="20">
        <v>0</v>
      </c>
    </row>
    <row r="2146" spans="2:54" x14ac:dyDescent="0.3">
      <c r="B2146" s="38" t="s">
        <v>586</v>
      </c>
      <c r="C2146" s="38" t="s">
        <v>92</v>
      </c>
      <c r="D2146" s="38" t="s">
        <v>84</v>
      </c>
      <c r="E2146" s="39" t="str">
        <f t="shared" si="6995"/>
        <v>0504</v>
      </c>
      <c r="F2146" s="38" t="s">
        <v>525</v>
      </c>
      <c r="G2146" s="38"/>
      <c r="H2146" s="40" t="s">
        <v>49</v>
      </c>
      <c r="I2146" s="18">
        <f t="shared" si="7177"/>
        <v>0</v>
      </c>
      <c r="J2146" s="18">
        <f t="shared" si="7178"/>
        <v>26533.4</v>
      </c>
      <c r="K2146" s="18">
        <f t="shared" si="7179"/>
        <v>0</v>
      </c>
      <c r="L2146" s="18">
        <f t="shared" si="7180"/>
        <v>0</v>
      </c>
      <c r="M2146" s="18">
        <f t="shared" si="7181"/>
        <v>0</v>
      </c>
      <c r="N2146" s="18">
        <f t="shared" si="7182"/>
        <v>0</v>
      </c>
      <c r="O2146" s="18">
        <f t="shared" si="7183"/>
        <v>0</v>
      </c>
      <c r="P2146" s="18">
        <f t="shared" si="7184"/>
        <v>0</v>
      </c>
      <c r="Q2146" s="18">
        <f t="shared" si="7185"/>
        <v>0</v>
      </c>
      <c r="R2146" s="18">
        <f t="shared" si="7186"/>
        <v>0</v>
      </c>
      <c r="S2146" s="18">
        <f t="shared" si="7187"/>
        <v>0</v>
      </c>
      <c r="T2146" s="18">
        <f t="shared" si="7029"/>
        <v>0</v>
      </c>
      <c r="U2146" s="18">
        <f t="shared" si="7188"/>
        <v>26533.4</v>
      </c>
      <c r="V2146" s="18">
        <f t="shared" si="7189"/>
        <v>0</v>
      </c>
      <c r="W2146" s="18">
        <f t="shared" si="7152"/>
        <v>0</v>
      </c>
      <c r="X2146" s="18">
        <f t="shared" si="7153"/>
        <v>0</v>
      </c>
      <c r="Y2146" s="18">
        <f t="shared" si="7154"/>
        <v>0</v>
      </c>
      <c r="Z2146" s="18">
        <f t="shared" si="7155"/>
        <v>0</v>
      </c>
      <c r="AA2146" s="18">
        <f t="shared" si="7156"/>
        <v>0</v>
      </c>
      <c r="AB2146" s="18">
        <f t="shared" si="7157"/>
        <v>0</v>
      </c>
      <c r="AC2146" s="18">
        <f t="shared" si="7158"/>
        <v>0</v>
      </c>
      <c r="AD2146" s="18">
        <f t="shared" si="7159"/>
        <v>0</v>
      </c>
      <c r="AE2146" s="18">
        <f t="shared" si="7160"/>
        <v>0</v>
      </c>
      <c r="AF2146" s="41">
        <f t="shared" si="7190"/>
        <v>0</v>
      </c>
      <c r="AG2146" s="41">
        <f t="shared" si="7191"/>
        <v>0</v>
      </c>
      <c r="AH2146" s="41">
        <f t="shared" si="7192"/>
        <v>0</v>
      </c>
      <c r="AI2146" s="41">
        <f t="shared" si="7193"/>
        <v>0</v>
      </c>
      <c r="AJ2146" s="41">
        <f t="shared" si="7194"/>
        <v>0</v>
      </c>
      <c r="AK2146" s="41">
        <f t="shared" si="7195"/>
        <v>0</v>
      </c>
      <c r="AL2146" s="41">
        <f t="shared" si="7196"/>
        <v>0</v>
      </c>
      <c r="AM2146" s="41">
        <f t="shared" si="7197"/>
        <v>0</v>
      </c>
      <c r="AN2146" s="41">
        <f t="shared" si="7198"/>
        <v>0</v>
      </c>
      <c r="AO2146" s="42">
        <f t="shared" si="7199"/>
        <v>0</v>
      </c>
      <c r="AP2146" s="42">
        <f t="shared" si="7200"/>
        <v>0</v>
      </c>
      <c r="AQ2146" s="42">
        <f t="shared" si="7201"/>
        <v>0</v>
      </c>
      <c r="AR2146" s="42">
        <f t="shared" si="7202"/>
        <v>0</v>
      </c>
      <c r="AS2146" s="42">
        <f t="shared" si="7203"/>
        <v>0</v>
      </c>
      <c r="AT2146" s="42">
        <f t="shared" si="7204"/>
        <v>0</v>
      </c>
      <c r="AU2146" s="42">
        <f t="shared" si="6996"/>
        <v>0</v>
      </c>
      <c r="AV2146" s="42">
        <f t="shared" si="6997"/>
        <v>0</v>
      </c>
      <c r="AW2146" s="42">
        <f t="shared" si="7002"/>
        <v>0</v>
      </c>
      <c r="AX2146" s="42">
        <f t="shared" si="7003"/>
        <v>26533.4</v>
      </c>
      <c r="AY2146" s="42">
        <f t="shared" si="7004"/>
        <v>0</v>
      </c>
      <c r="AZ2146" s="42">
        <f t="shared" si="7205"/>
        <v>0</v>
      </c>
      <c r="BA2146" s="43"/>
      <c r="BB2146" s="20">
        <v>0</v>
      </c>
    </row>
    <row r="2147" spans="2:54" ht="31.2" x14ac:dyDescent="0.3">
      <c r="B2147" s="38" t="s">
        <v>586</v>
      </c>
      <c r="C2147" s="38" t="s">
        <v>92</v>
      </c>
      <c r="D2147" s="38" t="s">
        <v>84</v>
      </c>
      <c r="E2147" s="39" t="str">
        <f t="shared" si="6995"/>
        <v>0504</v>
      </c>
      <c r="F2147" s="38" t="s">
        <v>526</v>
      </c>
      <c r="G2147" s="38"/>
      <c r="H2147" s="40" t="s">
        <v>527</v>
      </c>
      <c r="I2147" s="18">
        <f t="shared" si="7177"/>
        <v>0</v>
      </c>
      <c r="J2147" s="18">
        <f t="shared" si="7178"/>
        <v>26533.4</v>
      </c>
      <c r="K2147" s="18">
        <f t="shared" si="7179"/>
        <v>0</v>
      </c>
      <c r="L2147" s="18">
        <f t="shared" si="7180"/>
        <v>0</v>
      </c>
      <c r="M2147" s="18">
        <f t="shared" si="7181"/>
        <v>0</v>
      </c>
      <c r="N2147" s="18">
        <f t="shared" si="7182"/>
        <v>0</v>
      </c>
      <c r="O2147" s="18">
        <f t="shared" si="7183"/>
        <v>0</v>
      </c>
      <c r="P2147" s="18">
        <f t="shared" si="7184"/>
        <v>0</v>
      </c>
      <c r="Q2147" s="18">
        <f t="shared" si="7185"/>
        <v>0</v>
      </c>
      <c r="R2147" s="18">
        <f t="shared" si="7186"/>
        <v>0</v>
      </c>
      <c r="S2147" s="18">
        <f t="shared" si="7187"/>
        <v>0</v>
      </c>
      <c r="T2147" s="18">
        <f t="shared" si="7029"/>
        <v>0</v>
      </c>
      <c r="U2147" s="18">
        <f t="shared" si="7188"/>
        <v>26533.4</v>
      </c>
      <c r="V2147" s="18">
        <f t="shared" si="7189"/>
        <v>0</v>
      </c>
      <c r="W2147" s="18">
        <f t="shared" si="7152"/>
        <v>0</v>
      </c>
      <c r="X2147" s="18">
        <f t="shared" si="7153"/>
        <v>0</v>
      </c>
      <c r="Y2147" s="18">
        <f t="shared" si="7154"/>
        <v>0</v>
      </c>
      <c r="Z2147" s="18">
        <f t="shared" si="7155"/>
        <v>0</v>
      </c>
      <c r="AA2147" s="18">
        <f t="shared" si="7156"/>
        <v>0</v>
      </c>
      <c r="AB2147" s="18">
        <f t="shared" si="7157"/>
        <v>0</v>
      </c>
      <c r="AC2147" s="18">
        <f t="shared" si="7158"/>
        <v>0</v>
      </c>
      <c r="AD2147" s="18">
        <f t="shared" si="7159"/>
        <v>0</v>
      </c>
      <c r="AE2147" s="18">
        <f t="shared" si="7160"/>
        <v>0</v>
      </c>
      <c r="AF2147" s="41">
        <f t="shared" si="7190"/>
        <v>0</v>
      </c>
      <c r="AG2147" s="41">
        <f t="shared" si="7191"/>
        <v>0</v>
      </c>
      <c r="AH2147" s="41">
        <f t="shared" si="7192"/>
        <v>0</v>
      </c>
      <c r="AI2147" s="41">
        <f t="shared" si="7193"/>
        <v>0</v>
      </c>
      <c r="AJ2147" s="41">
        <f t="shared" si="7194"/>
        <v>0</v>
      </c>
      <c r="AK2147" s="41">
        <f t="shared" si="7195"/>
        <v>0</v>
      </c>
      <c r="AL2147" s="41">
        <f t="shared" si="7196"/>
        <v>0</v>
      </c>
      <c r="AM2147" s="41">
        <f t="shared" si="7197"/>
        <v>0</v>
      </c>
      <c r="AN2147" s="41">
        <f t="shared" si="7198"/>
        <v>0</v>
      </c>
      <c r="AO2147" s="14">
        <f t="shared" si="7199"/>
        <v>0</v>
      </c>
      <c r="AP2147" s="42">
        <f t="shared" si="7200"/>
        <v>0</v>
      </c>
      <c r="AQ2147" s="42">
        <f t="shared" si="7201"/>
        <v>0</v>
      </c>
      <c r="AR2147" s="42">
        <f t="shared" si="7202"/>
        <v>0</v>
      </c>
      <c r="AS2147" s="42">
        <f t="shared" si="7203"/>
        <v>0</v>
      </c>
      <c r="AT2147" s="42">
        <f t="shared" si="7204"/>
        <v>0</v>
      </c>
      <c r="AU2147" s="42">
        <f t="shared" si="6996"/>
        <v>0</v>
      </c>
      <c r="AV2147" s="42">
        <f t="shared" si="6997"/>
        <v>0</v>
      </c>
      <c r="AW2147" s="42">
        <f t="shared" si="7002"/>
        <v>0</v>
      </c>
      <c r="AX2147" s="42">
        <f t="shared" si="7003"/>
        <v>26533.4</v>
      </c>
      <c r="AY2147" s="42">
        <f t="shared" si="7004"/>
        <v>0</v>
      </c>
      <c r="AZ2147" s="42">
        <f t="shared" si="7205"/>
        <v>0</v>
      </c>
      <c r="BA2147" s="43"/>
      <c r="BB2147" s="20">
        <v>0</v>
      </c>
    </row>
    <row r="2148" spans="2:54" x14ac:dyDescent="0.3">
      <c r="B2148" s="38" t="s">
        <v>586</v>
      </c>
      <c r="C2148" s="38" t="s">
        <v>92</v>
      </c>
      <c r="D2148" s="38" t="s">
        <v>84</v>
      </c>
      <c r="E2148" s="39" t="str">
        <f t="shared" si="6995"/>
        <v>0504</v>
      </c>
      <c r="F2148" s="38" t="s">
        <v>633</v>
      </c>
      <c r="G2148" s="38"/>
      <c r="H2148" s="40" t="s">
        <v>634</v>
      </c>
      <c r="I2148" s="18">
        <f t="shared" si="7177"/>
        <v>0</v>
      </c>
      <c r="J2148" s="18">
        <f t="shared" si="7178"/>
        <v>26533.4</v>
      </c>
      <c r="K2148" s="18">
        <f t="shared" si="7179"/>
        <v>0</v>
      </c>
      <c r="L2148" s="18">
        <f t="shared" si="7180"/>
        <v>0</v>
      </c>
      <c r="M2148" s="18">
        <f t="shared" si="7181"/>
        <v>0</v>
      </c>
      <c r="N2148" s="18">
        <f t="shared" si="7182"/>
        <v>0</v>
      </c>
      <c r="O2148" s="18">
        <f t="shared" si="7183"/>
        <v>0</v>
      </c>
      <c r="P2148" s="18">
        <f t="shared" si="7184"/>
        <v>0</v>
      </c>
      <c r="Q2148" s="18">
        <f t="shared" si="7185"/>
        <v>0</v>
      </c>
      <c r="R2148" s="18">
        <f t="shared" si="7186"/>
        <v>0</v>
      </c>
      <c r="S2148" s="18">
        <f t="shared" si="7187"/>
        <v>0</v>
      </c>
      <c r="T2148" s="18">
        <f t="shared" si="7029"/>
        <v>0</v>
      </c>
      <c r="U2148" s="18">
        <f t="shared" si="7188"/>
        <v>26533.4</v>
      </c>
      <c r="V2148" s="18">
        <f t="shared" si="7189"/>
        <v>0</v>
      </c>
      <c r="W2148" s="18">
        <f t="shared" si="7152"/>
        <v>0</v>
      </c>
      <c r="X2148" s="18">
        <f t="shared" si="7153"/>
        <v>0</v>
      </c>
      <c r="Y2148" s="18">
        <f t="shared" si="7154"/>
        <v>0</v>
      </c>
      <c r="Z2148" s="18">
        <f t="shared" si="7155"/>
        <v>0</v>
      </c>
      <c r="AA2148" s="18">
        <f t="shared" si="7156"/>
        <v>0</v>
      </c>
      <c r="AB2148" s="18">
        <f t="shared" si="7157"/>
        <v>0</v>
      </c>
      <c r="AC2148" s="18">
        <f t="shared" si="7158"/>
        <v>0</v>
      </c>
      <c r="AD2148" s="18">
        <f t="shared" si="7159"/>
        <v>0</v>
      </c>
      <c r="AE2148" s="18">
        <f t="shared" si="7160"/>
        <v>0</v>
      </c>
      <c r="AF2148" s="41">
        <f t="shared" si="7190"/>
        <v>0</v>
      </c>
      <c r="AG2148" s="41">
        <f t="shared" si="7191"/>
        <v>0</v>
      </c>
      <c r="AH2148" s="41">
        <f t="shared" si="7192"/>
        <v>0</v>
      </c>
      <c r="AI2148" s="41">
        <f t="shared" si="7193"/>
        <v>0</v>
      </c>
      <c r="AJ2148" s="41">
        <f t="shared" si="7194"/>
        <v>0</v>
      </c>
      <c r="AK2148" s="41">
        <f t="shared" si="7195"/>
        <v>0</v>
      </c>
      <c r="AL2148" s="41">
        <f t="shared" si="7196"/>
        <v>0</v>
      </c>
      <c r="AM2148" s="41">
        <f t="shared" si="7197"/>
        <v>0</v>
      </c>
      <c r="AN2148" s="41">
        <f t="shared" si="7198"/>
        <v>0</v>
      </c>
      <c r="AO2148" s="42">
        <f t="shared" si="7199"/>
        <v>0</v>
      </c>
      <c r="AP2148" s="42">
        <f t="shared" si="7200"/>
        <v>0</v>
      </c>
      <c r="AQ2148" s="42">
        <f t="shared" si="7201"/>
        <v>0</v>
      </c>
      <c r="AR2148" s="42">
        <f t="shared" si="7202"/>
        <v>0</v>
      </c>
      <c r="AS2148" s="42">
        <f t="shared" si="7203"/>
        <v>0</v>
      </c>
      <c r="AT2148" s="42">
        <f t="shared" si="7204"/>
        <v>0</v>
      </c>
      <c r="AU2148" s="42">
        <f t="shared" si="6996"/>
        <v>0</v>
      </c>
      <c r="AV2148" s="42">
        <f t="shared" si="6997"/>
        <v>0</v>
      </c>
      <c r="AW2148" s="42">
        <f t="shared" si="7002"/>
        <v>0</v>
      </c>
      <c r="AX2148" s="42">
        <f t="shared" si="7003"/>
        <v>26533.4</v>
      </c>
      <c r="AY2148" s="42">
        <f t="shared" si="7004"/>
        <v>0</v>
      </c>
      <c r="AZ2148" s="42">
        <f t="shared" si="7205"/>
        <v>0</v>
      </c>
      <c r="BA2148" s="43"/>
      <c r="BB2148" s="20">
        <v>0</v>
      </c>
    </row>
    <row r="2149" spans="2:54" ht="31.2" x14ac:dyDescent="0.3">
      <c r="B2149" s="38" t="s">
        <v>586</v>
      </c>
      <c r="C2149" s="38" t="s">
        <v>92</v>
      </c>
      <c r="D2149" s="38" t="s">
        <v>84</v>
      </c>
      <c r="E2149" s="39" t="str">
        <f t="shared" si="6995"/>
        <v>0504</v>
      </c>
      <c r="F2149" s="38" t="s">
        <v>633</v>
      </c>
      <c r="G2149" s="38" t="s">
        <v>54</v>
      </c>
      <c r="H2149" s="40" t="s">
        <v>55</v>
      </c>
      <c r="I2149" s="18">
        <v>0</v>
      </c>
      <c r="J2149" s="18">
        <v>26533.4</v>
      </c>
      <c r="K2149" s="18">
        <v>0</v>
      </c>
      <c r="L2149" s="18"/>
      <c r="M2149" s="18"/>
      <c r="N2149" s="18"/>
      <c r="O2149" s="18">
        <v>0</v>
      </c>
      <c r="P2149" s="18">
        <v>0</v>
      </c>
      <c r="Q2149" s="18">
        <v>0</v>
      </c>
      <c r="R2149" s="18">
        <v>0</v>
      </c>
      <c r="S2149" s="18"/>
      <c r="T2149" s="18">
        <f t="shared" si="7029"/>
        <v>0</v>
      </c>
      <c r="U2149" s="18">
        <f t="shared" si="7188"/>
        <v>26533.4</v>
      </c>
      <c r="V2149" s="18">
        <f t="shared" si="7189"/>
        <v>0</v>
      </c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41">
        <v>0</v>
      </c>
      <c r="AG2149" s="41"/>
      <c r="AH2149" s="41">
        <v>0</v>
      </c>
      <c r="AI2149" s="41">
        <v>0</v>
      </c>
      <c r="AJ2149" s="41">
        <v>0</v>
      </c>
      <c r="AK2149" s="41">
        <v>0</v>
      </c>
      <c r="AL2149" s="41">
        <v>0</v>
      </c>
      <c r="AM2149" s="41">
        <v>0</v>
      </c>
      <c r="AN2149" s="41">
        <v>0</v>
      </c>
      <c r="AO2149" s="14">
        <v>0</v>
      </c>
      <c r="AP2149" s="42">
        <v>0</v>
      </c>
      <c r="AQ2149" s="42">
        <v>0</v>
      </c>
      <c r="AR2149" s="42">
        <v>0</v>
      </c>
      <c r="AS2149" s="42">
        <v>0</v>
      </c>
      <c r="AT2149" s="42">
        <v>0</v>
      </c>
      <c r="AU2149" s="42">
        <f t="shared" si="6996"/>
        <v>0</v>
      </c>
      <c r="AV2149" s="42">
        <f t="shared" si="6997"/>
        <v>0</v>
      </c>
      <c r="AW2149" s="42">
        <f t="shared" si="7002"/>
        <v>0</v>
      </c>
      <c r="AX2149" s="42">
        <f t="shared" si="7003"/>
        <v>26533.4</v>
      </c>
      <c r="AY2149" s="42">
        <f t="shared" si="7004"/>
        <v>0</v>
      </c>
      <c r="AZ2149" s="42"/>
      <c r="BA2149" s="43"/>
      <c r="BB2149" s="20">
        <v>0</v>
      </c>
    </row>
    <row r="2150" spans="2:54" s="30" customFormat="1" ht="31.2" x14ac:dyDescent="0.3">
      <c r="B2150" s="31" t="s">
        <v>586</v>
      </c>
      <c r="C2150" s="31" t="s">
        <v>92</v>
      </c>
      <c r="D2150" s="31" t="s">
        <v>92</v>
      </c>
      <c r="E2150" s="29" t="str">
        <f t="shared" si="6995"/>
        <v>0505</v>
      </c>
      <c r="F2150" s="31"/>
      <c r="G2150" s="31"/>
      <c r="H2150" s="32" t="s">
        <v>227</v>
      </c>
      <c r="I2150" s="33">
        <f t="shared" si="7177"/>
        <v>116845.40000000001</v>
      </c>
      <c r="J2150" s="33">
        <f t="shared" si="7178"/>
        <v>121128.2</v>
      </c>
      <c r="K2150" s="33">
        <f t="shared" si="7179"/>
        <v>121128.2</v>
      </c>
      <c r="L2150" s="33">
        <f t="shared" si="7180"/>
        <v>0</v>
      </c>
      <c r="M2150" s="33">
        <f t="shared" si="7181"/>
        <v>0</v>
      </c>
      <c r="N2150" s="33">
        <f t="shared" si="7182"/>
        <v>0</v>
      </c>
      <c r="O2150" s="33">
        <f>O2151+O2164</f>
        <v>0</v>
      </c>
      <c r="P2150" s="33">
        <f>P2151+P2164</f>
        <v>0</v>
      </c>
      <c r="Q2150" s="33">
        <f>Q2151+Q2164</f>
        <v>2180.9209999999998</v>
      </c>
      <c r="R2150" s="33">
        <f>R2151+R2164</f>
        <v>0</v>
      </c>
      <c r="S2150" s="33">
        <f t="shared" si="7187"/>
        <v>15127.9</v>
      </c>
      <c r="T2150" s="33">
        <f t="shared" si="7029"/>
        <v>134154.22100000002</v>
      </c>
      <c r="U2150" s="33">
        <f t="shared" si="7188"/>
        <v>121128.2</v>
      </c>
      <c r="V2150" s="33">
        <f t="shared" si="7189"/>
        <v>121128.2</v>
      </c>
      <c r="W2150" s="33">
        <f t="shared" si="7152"/>
        <v>15127.9</v>
      </c>
      <c r="X2150" s="33">
        <f t="shared" si="7153"/>
        <v>0</v>
      </c>
      <c r="Y2150" s="33">
        <f t="shared" si="7154"/>
        <v>0</v>
      </c>
      <c r="Z2150" s="33">
        <f t="shared" si="7155"/>
        <v>0</v>
      </c>
      <c r="AA2150" s="33">
        <f t="shared" si="7156"/>
        <v>17371.899999999998</v>
      </c>
      <c r="AB2150" s="33">
        <f t="shared" si="7157"/>
        <v>0</v>
      </c>
      <c r="AC2150" s="33">
        <f t="shared" si="7158"/>
        <v>17371.899999999998</v>
      </c>
      <c r="AD2150" s="33">
        <f t="shared" si="7159"/>
        <v>0</v>
      </c>
      <c r="AE2150" s="33">
        <f t="shared" si="7160"/>
        <v>0</v>
      </c>
      <c r="AF2150" s="34">
        <f t="shared" ref="AF2150:AT2150" si="7206">AF2151+AF2164</f>
        <v>138476.55680999998</v>
      </c>
      <c r="AG2150" s="34">
        <f t="shared" si="7206"/>
        <v>0</v>
      </c>
      <c r="AH2150" s="34">
        <f t="shared" si="7206"/>
        <v>0</v>
      </c>
      <c r="AI2150" s="34">
        <f t="shared" si="7206"/>
        <v>0</v>
      </c>
      <c r="AJ2150" s="34">
        <f t="shared" si="7206"/>
        <v>0</v>
      </c>
      <c r="AK2150" s="34">
        <f t="shared" si="7206"/>
        <v>0</v>
      </c>
      <c r="AL2150" s="34">
        <f t="shared" si="7206"/>
        <v>131477.08507999999</v>
      </c>
      <c r="AM2150" s="34">
        <f t="shared" si="7206"/>
        <v>0</v>
      </c>
      <c r="AN2150" s="34">
        <f t="shared" si="7206"/>
        <v>0</v>
      </c>
      <c r="AO2150" s="36">
        <f t="shared" si="7206"/>
        <v>85502.895170000003</v>
      </c>
      <c r="AP2150" s="36">
        <f t="shared" si="7206"/>
        <v>137784.86580999999</v>
      </c>
      <c r="AQ2150" s="36">
        <f t="shared" si="7206"/>
        <v>0</v>
      </c>
      <c r="AR2150" s="36">
        <f t="shared" si="7206"/>
        <v>0</v>
      </c>
      <c r="AS2150" s="36">
        <f t="shared" si="7206"/>
        <v>0</v>
      </c>
      <c r="AT2150" s="36">
        <f t="shared" si="7206"/>
        <v>0</v>
      </c>
      <c r="AU2150" s="36">
        <f t="shared" si="6996"/>
        <v>137784.86580999999</v>
      </c>
      <c r="AV2150" s="36">
        <f t="shared" si="6997"/>
        <v>-3630.6448099999689</v>
      </c>
      <c r="AW2150" s="36">
        <f t="shared" si="7002"/>
        <v>149282.12100000001</v>
      </c>
      <c r="AX2150" s="36">
        <f t="shared" si="7003"/>
        <v>138500.1</v>
      </c>
      <c r="AY2150" s="36">
        <f t="shared" si="7004"/>
        <v>138500.1</v>
      </c>
      <c r="AZ2150" s="36">
        <f t="shared" si="7205"/>
        <v>0</v>
      </c>
      <c r="BA2150" s="37">
        <f t="shared" si="6998"/>
        <v>94.945374227058679</v>
      </c>
      <c r="BB2150" s="20"/>
    </row>
    <row r="2151" spans="2:54" ht="31.2" x14ac:dyDescent="0.3">
      <c r="B2151" s="38" t="s">
        <v>586</v>
      </c>
      <c r="C2151" s="38" t="s">
        <v>92</v>
      </c>
      <c r="D2151" s="38" t="s">
        <v>92</v>
      </c>
      <c r="E2151" s="39" t="str">
        <f t="shared" si="6995"/>
        <v>0505</v>
      </c>
      <c r="F2151" s="38" t="s">
        <v>513</v>
      </c>
      <c r="G2151" s="38"/>
      <c r="H2151" s="40" t="s">
        <v>514</v>
      </c>
      <c r="I2151" s="18">
        <f t="shared" si="7177"/>
        <v>116845.40000000001</v>
      </c>
      <c r="J2151" s="18">
        <f t="shared" si="7178"/>
        <v>121128.2</v>
      </c>
      <c r="K2151" s="18">
        <f t="shared" si="7179"/>
        <v>121128.2</v>
      </c>
      <c r="L2151" s="18">
        <f t="shared" si="7180"/>
        <v>0</v>
      </c>
      <c r="M2151" s="18">
        <f t="shared" si="7181"/>
        <v>0</v>
      </c>
      <c r="N2151" s="18">
        <f t="shared" si="7182"/>
        <v>0</v>
      </c>
      <c r="O2151" s="18">
        <f>O2152</f>
        <v>0</v>
      </c>
      <c r="P2151" s="18">
        <f>P2152</f>
        <v>0</v>
      </c>
      <c r="Q2151" s="18">
        <f>Q2152</f>
        <v>2180.9209999999998</v>
      </c>
      <c r="R2151" s="18">
        <f>R2152</f>
        <v>0</v>
      </c>
      <c r="S2151" s="18">
        <f t="shared" si="7187"/>
        <v>15127.9</v>
      </c>
      <c r="T2151" s="18">
        <f t="shared" si="7029"/>
        <v>134154.22100000002</v>
      </c>
      <c r="U2151" s="18">
        <f t="shared" si="7188"/>
        <v>121128.2</v>
      </c>
      <c r="V2151" s="18">
        <f t="shared" si="7189"/>
        <v>121128.2</v>
      </c>
      <c r="W2151" s="18">
        <f t="shared" si="7152"/>
        <v>15127.9</v>
      </c>
      <c r="X2151" s="18">
        <f t="shared" si="7153"/>
        <v>0</v>
      </c>
      <c r="Y2151" s="18">
        <f t="shared" si="7154"/>
        <v>0</v>
      </c>
      <c r="Z2151" s="18">
        <f t="shared" si="7155"/>
        <v>0</v>
      </c>
      <c r="AA2151" s="18">
        <f t="shared" si="7156"/>
        <v>17371.899999999998</v>
      </c>
      <c r="AB2151" s="18">
        <f t="shared" si="7157"/>
        <v>0</v>
      </c>
      <c r="AC2151" s="18">
        <f t="shared" si="7158"/>
        <v>17371.899999999998</v>
      </c>
      <c r="AD2151" s="18">
        <f t="shared" si="7159"/>
        <v>0</v>
      </c>
      <c r="AE2151" s="18">
        <f t="shared" si="7160"/>
        <v>0</v>
      </c>
      <c r="AF2151" s="41">
        <f t="shared" ref="AF2151:AT2151" si="7207">AF2152</f>
        <v>136024.67056999999</v>
      </c>
      <c r="AG2151" s="41">
        <f t="shared" si="7207"/>
        <v>0</v>
      </c>
      <c r="AH2151" s="41">
        <f t="shared" si="7207"/>
        <v>0</v>
      </c>
      <c r="AI2151" s="41">
        <f t="shared" si="7207"/>
        <v>0</v>
      </c>
      <c r="AJ2151" s="41">
        <f t="shared" si="7207"/>
        <v>0</v>
      </c>
      <c r="AK2151" s="41">
        <f t="shared" si="7207"/>
        <v>0</v>
      </c>
      <c r="AL2151" s="41">
        <f t="shared" si="7207"/>
        <v>129025.19884</v>
      </c>
      <c r="AM2151" s="41">
        <f t="shared" si="7207"/>
        <v>0</v>
      </c>
      <c r="AN2151" s="41">
        <f t="shared" si="7207"/>
        <v>0</v>
      </c>
      <c r="AO2151" s="14">
        <f t="shared" si="7207"/>
        <v>83455.199930000002</v>
      </c>
      <c r="AP2151" s="42">
        <f t="shared" si="7207"/>
        <v>135737.17056999999</v>
      </c>
      <c r="AQ2151" s="42">
        <f t="shared" si="7207"/>
        <v>0</v>
      </c>
      <c r="AR2151" s="42">
        <f t="shared" si="7207"/>
        <v>0</v>
      </c>
      <c r="AS2151" s="42">
        <f t="shared" si="7207"/>
        <v>0</v>
      </c>
      <c r="AT2151" s="42">
        <f t="shared" si="7207"/>
        <v>0</v>
      </c>
      <c r="AU2151" s="42">
        <f t="shared" si="6996"/>
        <v>135737.17056999999</v>
      </c>
      <c r="AV2151" s="42">
        <f t="shared" si="6997"/>
        <v>-1582.9495699999679</v>
      </c>
      <c r="AW2151" s="42">
        <f t="shared" si="7002"/>
        <v>149282.12100000001</v>
      </c>
      <c r="AX2151" s="42">
        <f t="shared" si="7003"/>
        <v>138500.1</v>
      </c>
      <c r="AY2151" s="42">
        <f t="shared" si="7004"/>
        <v>138500.1</v>
      </c>
      <c r="AZ2151" s="42">
        <f t="shared" si="7205"/>
        <v>0</v>
      </c>
      <c r="BA2151" s="43">
        <f t="shared" si="6998"/>
        <v>94.854263053408403</v>
      </c>
      <c r="BB2151" s="20"/>
    </row>
    <row r="2152" spans="2:54" x14ac:dyDescent="0.3">
      <c r="B2152" s="38" t="s">
        <v>586</v>
      </c>
      <c r="C2152" s="38" t="s">
        <v>92</v>
      </c>
      <c r="D2152" s="38" t="s">
        <v>92</v>
      </c>
      <c r="E2152" s="39" t="str">
        <f t="shared" si="6995"/>
        <v>0505</v>
      </c>
      <c r="F2152" s="38" t="s">
        <v>525</v>
      </c>
      <c r="G2152" s="38"/>
      <c r="H2152" s="40" t="s">
        <v>49</v>
      </c>
      <c r="I2152" s="18">
        <f t="shared" ref="I2152:S2152" si="7208">I2153+I2159</f>
        <v>116845.40000000001</v>
      </c>
      <c r="J2152" s="18">
        <f t="shared" si="7208"/>
        <v>121128.2</v>
      </c>
      <c r="K2152" s="18">
        <f t="shared" si="7208"/>
        <v>121128.2</v>
      </c>
      <c r="L2152" s="18">
        <f t="shared" si="7208"/>
        <v>0</v>
      </c>
      <c r="M2152" s="18">
        <f t="shared" si="7208"/>
        <v>0</v>
      </c>
      <c r="N2152" s="18">
        <f t="shared" si="7208"/>
        <v>0</v>
      </c>
      <c r="O2152" s="18">
        <f t="shared" si="7208"/>
        <v>0</v>
      </c>
      <c r="P2152" s="18">
        <f t="shared" si="7208"/>
        <v>0</v>
      </c>
      <c r="Q2152" s="18">
        <f t="shared" si="7208"/>
        <v>2180.9209999999998</v>
      </c>
      <c r="R2152" s="18">
        <f t="shared" si="7208"/>
        <v>0</v>
      </c>
      <c r="S2152" s="18">
        <f t="shared" si="7208"/>
        <v>15127.9</v>
      </c>
      <c r="T2152" s="18">
        <f t="shared" si="7029"/>
        <v>134154.22100000002</v>
      </c>
      <c r="U2152" s="18">
        <f t="shared" si="7188"/>
        <v>121128.2</v>
      </c>
      <c r="V2152" s="18">
        <f t="shared" si="7189"/>
        <v>121128.2</v>
      </c>
      <c r="W2152" s="18">
        <f t="shared" ref="W2152:AT2152" si="7209">W2153+W2159</f>
        <v>15127.9</v>
      </c>
      <c r="X2152" s="18">
        <f t="shared" si="7209"/>
        <v>0</v>
      </c>
      <c r="Y2152" s="18">
        <f t="shared" si="7209"/>
        <v>0</v>
      </c>
      <c r="Z2152" s="18">
        <f t="shared" si="7209"/>
        <v>0</v>
      </c>
      <c r="AA2152" s="18">
        <f t="shared" si="7209"/>
        <v>17371.899999999998</v>
      </c>
      <c r="AB2152" s="18">
        <f t="shared" si="7209"/>
        <v>0</v>
      </c>
      <c r="AC2152" s="18">
        <f t="shared" si="7209"/>
        <v>17371.899999999998</v>
      </c>
      <c r="AD2152" s="18">
        <f t="shared" si="7209"/>
        <v>0</v>
      </c>
      <c r="AE2152" s="18">
        <f t="shared" si="7209"/>
        <v>0</v>
      </c>
      <c r="AF2152" s="41">
        <f t="shared" si="7209"/>
        <v>136024.67056999999</v>
      </c>
      <c r="AG2152" s="41">
        <f t="shared" si="7209"/>
        <v>0</v>
      </c>
      <c r="AH2152" s="41">
        <f t="shared" si="7209"/>
        <v>0</v>
      </c>
      <c r="AI2152" s="41">
        <f t="shared" si="7209"/>
        <v>0</v>
      </c>
      <c r="AJ2152" s="41">
        <f t="shared" si="7209"/>
        <v>0</v>
      </c>
      <c r="AK2152" s="41">
        <f t="shared" si="7209"/>
        <v>0</v>
      </c>
      <c r="AL2152" s="41">
        <f t="shared" si="7209"/>
        <v>129025.19884</v>
      </c>
      <c r="AM2152" s="41">
        <f t="shared" si="7209"/>
        <v>0</v>
      </c>
      <c r="AN2152" s="41">
        <f t="shared" si="7209"/>
        <v>0</v>
      </c>
      <c r="AO2152" s="42">
        <f t="shared" si="7209"/>
        <v>83455.199930000002</v>
      </c>
      <c r="AP2152" s="42">
        <f t="shared" si="7209"/>
        <v>135737.17056999999</v>
      </c>
      <c r="AQ2152" s="42">
        <f t="shared" si="7209"/>
        <v>0</v>
      </c>
      <c r="AR2152" s="42">
        <f t="shared" si="7209"/>
        <v>0</v>
      </c>
      <c r="AS2152" s="42">
        <f t="shared" si="7209"/>
        <v>0</v>
      </c>
      <c r="AT2152" s="42">
        <f t="shared" si="7209"/>
        <v>0</v>
      </c>
      <c r="AU2152" s="42">
        <f t="shared" si="6996"/>
        <v>135737.17056999999</v>
      </c>
      <c r="AV2152" s="42">
        <f t="shared" si="6997"/>
        <v>-1582.9495699999679</v>
      </c>
      <c r="AW2152" s="42">
        <f t="shared" si="7002"/>
        <v>149282.12100000001</v>
      </c>
      <c r="AX2152" s="42">
        <f t="shared" si="7003"/>
        <v>138500.1</v>
      </c>
      <c r="AY2152" s="42">
        <f t="shared" si="7004"/>
        <v>138500.1</v>
      </c>
      <c r="AZ2152" s="42">
        <f>AZ2153+AZ2159</f>
        <v>0</v>
      </c>
      <c r="BA2152" s="43">
        <f t="shared" si="6998"/>
        <v>94.854263053408403</v>
      </c>
      <c r="BB2152" s="20"/>
    </row>
    <row r="2153" spans="2:54" ht="31.2" x14ac:dyDescent="0.3">
      <c r="B2153" s="38" t="s">
        <v>586</v>
      </c>
      <c r="C2153" s="38" t="s">
        <v>92</v>
      </c>
      <c r="D2153" s="38" t="s">
        <v>92</v>
      </c>
      <c r="E2153" s="39" t="str">
        <f t="shared" si="6995"/>
        <v>0505</v>
      </c>
      <c r="F2153" s="38" t="s">
        <v>526</v>
      </c>
      <c r="G2153" s="38"/>
      <c r="H2153" s="40" t="s">
        <v>527</v>
      </c>
      <c r="I2153" s="18">
        <f t="shared" ref="I2153:S2153" si="7210">I2154</f>
        <v>28214.900000000005</v>
      </c>
      <c r="J2153" s="18">
        <f t="shared" si="7210"/>
        <v>29895.199999999997</v>
      </c>
      <c r="K2153" s="18">
        <f t="shared" si="7210"/>
        <v>29895.199999999997</v>
      </c>
      <c r="L2153" s="18">
        <f t="shared" si="7210"/>
        <v>0</v>
      </c>
      <c r="M2153" s="18">
        <f t="shared" si="7210"/>
        <v>0</v>
      </c>
      <c r="N2153" s="18">
        <f t="shared" si="7210"/>
        <v>0</v>
      </c>
      <c r="O2153" s="18">
        <f t="shared" si="7210"/>
        <v>0</v>
      </c>
      <c r="P2153" s="18">
        <f t="shared" si="7210"/>
        <v>0</v>
      </c>
      <c r="Q2153" s="18">
        <f t="shared" si="7210"/>
        <v>2180.9209999999998</v>
      </c>
      <c r="R2153" s="18">
        <f t="shared" si="7210"/>
        <v>0</v>
      </c>
      <c r="S2153" s="18">
        <f t="shared" si="7210"/>
        <v>2378.4</v>
      </c>
      <c r="T2153" s="18">
        <f t="shared" si="7029"/>
        <v>32774.221000000005</v>
      </c>
      <c r="U2153" s="18">
        <f t="shared" si="7188"/>
        <v>29895.199999999997</v>
      </c>
      <c r="V2153" s="18">
        <f t="shared" si="7189"/>
        <v>29895.199999999997</v>
      </c>
      <c r="W2153" s="18">
        <f t="shared" ref="W2153:AT2153" si="7211">W2154</f>
        <v>2378.4</v>
      </c>
      <c r="X2153" s="18">
        <f t="shared" si="7211"/>
        <v>0</v>
      </c>
      <c r="Y2153" s="18">
        <f t="shared" si="7211"/>
        <v>0</v>
      </c>
      <c r="Z2153" s="18">
        <f t="shared" si="7211"/>
        <v>0</v>
      </c>
      <c r="AA2153" s="18">
        <f t="shared" si="7211"/>
        <v>1835.1</v>
      </c>
      <c r="AB2153" s="18">
        <f t="shared" si="7211"/>
        <v>0</v>
      </c>
      <c r="AC2153" s="18">
        <f t="shared" si="7211"/>
        <v>1835.1</v>
      </c>
      <c r="AD2153" s="18">
        <f t="shared" si="7211"/>
        <v>0</v>
      </c>
      <c r="AE2153" s="18">
        <f t="shared" si="7211"/>
        <v>0</v>
      </c>
      <c r="AF2153" s="41">
        <f t="shared" si="7211"/>
        <v>34265.470569999998</v>
      </c>
      <c r="AG2153" s="41">
        <f t="shared" si="7211"/>
        <v>0</v>
      </c>
      <c r="AH2153" s="41">
        <f t="shared" si="7211"/>
        <v>0</v>
      </c>
      <c r="AI2153" s="41">
        <f t="shared" si="7211"/>
        <v>0</v>
      </c>
      <c r="AJ2153" s="41">
        <f t="shared" si="7211"/>
        <v>0</v>
      </c>
      <c r="AK2153" s="41">
        <f t="shared" si="7211"/>
        <v>0</v>
      </c>
      <c r="AL2153" s="41">
        <f t="shared" si="7211"/>
        <v>33557.692889999998</v>
      </c>
      <c r="AM2153" s="41">
        <f t="shared" si="7211"/>
        <v>0</v>
      </c>
      <c r="AN2153" s="41">
        <f t="shared" si="7211"/>
        <v>0</v>
      </c>
      <c r="AO2153" s="14">
        <f t="shared" si="7211"/>
        <v>23303.524519999999</v>
      </c>
      <c r="AP2153" s="42">
        <f t="shared" si="7211"/>
        <v>34065.470569999998</v>
      </c>
      <c r="AQ2153" s="42">
        <f t="shared" si="7211"/>
        <v>0</v>
      </c>
      <c r="AR2153" s="42">
        <f t="shared" si="7211"/>
        <v>0</v>
      </c>
      <c r="AS2153" s="42">
        <f t="shared" si="7211"/>
        <v>0</v>
      </c>
      <c r="AT2153" s="42">
        <f t="shared" si="7211"/>
        <v>0</v>
      </c>
      <c r="AU2153" s="42">
        <f t="shared" si="6996"/>
        <v>34065.470569999998</v>
      </c>
      <c r="AV2153" s="42">
        <f t="shared" si="6997"/>
        <v>-1291.2495699999927</v>
      </c>
      <c r="AW2153" s="42">
        <f t="shared" si="7002"/>
        <v>35152.621000000006</v>
      </c>
      <c r="AX2153" s="42">
        <f t="shared" si="7003"/>
        <v>31730.299999999996</v>
      </c>
      <c r="AY2153" s="42">
        <f t="shared" si="7004"/>
        <v>31730.299999999996</v>
      </c>
      <c r="AZ2153" s="42">
        <f>AZ2154</f>
        <v>0</v>
      </c>
      <c r="BA2153" s="43">
        <f t="shared" si="6998"/>
        <v>97.934428833965384</v>
      </c>
      <c r="BB2153" s="20"/>
    </row>
    <row r="2154" spans="2:54" ht="46.8" x14ac:dyDescent="0.3">
      <c r="B2154" s="38" t="s">
        <v>586</v>
      </c>
      <c r="C2154" s="38" t="s">
        <v>92</v>
      </c>
      <c r="D2154" s="38" t="s">
        <v>92</v>
      </c>
      <c r="E2154" s="39" t="str">
        <f t="shared" ref="E2154:E2217" si="7212">CONCATENATE(C2154,D2154)</f>
        <v>0505</v>
      </c>
      <c r="F2154" s="38" t="s">
        <v>649</v>
      </c>
      <c r="G2154" s="38"/>
      <c r="H2154" s="40" t="s">
        <v>71</v>
      </c>
      <c r="I2154" s="18">
        <f t="shared" ref="I2154:N2154" si="7213">I2155+I2156+I2158</f>
        <v>28214.900000000005</v>
      </c>
      <c r="J2154" s="18">
        <f t="shared" si="7213"/>
        <v>29895.199999999997</v>
      </c>
      <c r="K2154" s="18">
        <f t="shared" si="7213"/>
        <v>29895.199999999997</v>
      </c>
      <c r="L2154" s="18">
        <f t="shared" si="7213"/>
        <v>0</v>
      </c>
      <c r="M2154" s="18">
        <f t="shared" si="7213"/>
        <v>0</v>
      </c>
      <c r="N2154" s="18">
        <f t="shared" si="7213"/>
        <v>0</v>
      </c>
      <c r="O2154" s="18">
        <f>O2155+O2156+O2158+O2157</f>
        <v>0</v>
      </c>
      <c r="P2154" s="18">
        <f>P2155+P2156+P2158+P2157</f>
        <v>0</v>
      </c>
      <c r="Q2154" s="18">
        <f>Q2155+Q2156+Q2158+Q2157</f>
        <v>2180.9209999999998</v>
      </c>
      <c r="R2154" s="18">
        <f>R2155+R2156+R2158+R2157</f>
        <v>0</v>
      </c>
      <c r="S2154" s="18">
        <f>S2155+S2156+S2158</f>
        <v>2378.4</v>
      </c>
      <c r="T2154" s="18">
        <f t="shared" si="7029"/>
        <v>32774.221000000005</v>
      </c>
      <c r="U2154" s="18">
        <f t="shared" si="7188"/>
        <v>29895.199999999997</v>
      </c>
      <c r="V2154" s="18">
        <f t="shared" si="7189"/>
        <v>29895.199999999997</v>
      </c>
      <c r="W2154" s="18">
        <f t="shared" ref="W2154:AE2154" si="7214">W2155+W2156+W2158</f>
        <v>2378.4</v>
      </c>
      <c r="X2154" s="18">
        <f t="shared" si="7214"/>
        <v>0</v>
      </c>
      <c r="Y2154" s="18">
        <f t="shared" si="7214"/>
        <v>0</v>
      </c>
      <c r="Z2154" s="18">
        <f t="shared" si="7214"/>
        <v>0</v>
      </c>
      <c r="AA2154" s="18">
        <f t="shared" si="7214"/>
        <v>1835.1</v>
      </c>
      <c r="AB2154" s="18">
        <f t="shared" si="7214"/>
        <v>0</v>
      </c>
      <c r="AC2154" s="18">
        <f t="shared" si="7214"/>
        <v>1835.1</v>
      </c>
      <c r="AD2154" s="18">
        <f t="shared" si="7214"/>
        <v>0</v>
      </c>
      <c r="AE2154" s="18">
        <f t="shared" si="7214"/>
        <v>0</v>
      </c>
      <c r="AF2154" s="41">
        <f t="shared" ref="AF2154:AT2154" si="7215">AF2155+AF2156+AF2158+AF2157</f>
        <v>34265.470569999998</v>
      </c>
      <c r="AG2154" s="41">
        <f t="shared" si="7215"/>
        <v>0</v>
      </c>
      <c r="AH2154" s="41">
        <f t="shared" si="7215"/>
        <v>0</v>
      </c>
      <c r="AI2154" s="41">
        <f t="shared" si="7215"/>
        <v>0</v>
      </c>
      <c r="AJ2154" s="41">
        <f t="shared" si="7215"/>
        <v>0</v>
      </c>
      <c r="AK2154" s="41">
        <f t="shared" si="7215"/>
        <v>0</v>
      </c>
      <c r="AL2154" s="41">
        <f t="shared" si="7215"/>
        <v>33557.692889999998</v>
      </c>
      <c r="AM2154" s="41">
        <f t="shared" si="7215"/>
        <v>0</v>
      </c>
      <c r="AN2154" s="41">
        <f t="shared" si="7215"/>
        <v>0</v>
      </c>
      <c r="AO2154" s="42">
        <f t="shared" si="7215"/>
        <v>23303.524519999999</v>
      </c>
      <c r="AP2154" s="42">
        <f t="shared" si="7215"/>
        <v>34065.470569999998</v>
      </c>
      <c r="AQ2154" s="42">
        <f t="shared" si="7215"/>
        <v>0</v>
      </c>
      <c r="AR2154" s="42">
        <f t="shared" si="7215"/>
        <v>0</v>
      </c>
      <c r="AS2154" s="42">
        <f t="shared" si="7215"/>
        <v>0</v>
      </c>
      <c r="AT2154" s="42">
        <f t="shared" si="7215"/>
        <v>0</v>
      </c>
      <c r="AU2154" s="42">
        <f t="shared" ref="AU2154:AU2217" si="7216">AP2154+AS2154+AT2154+AR2154+AQ2154</f>
        <v>34065.470569999998</v>
      </c>
      <c r="AV2154" s="42">
        <f t="shared" ref="AV2154:AV2217" si="7217">T2154-AU2154</f>
        <v>-1291.2495699999927</v>
      </c>
      <c r="AW2154" s="42">
        <f t="shared" ref="AW2154:AW2217" si="7218">T2154+W2154+X2154+Y2154+Z2154</f>
        <v>35152.621000000006</v>
      </c>
      <c r="AX2154" s="42">
        <f t="shared" ref="AX2154:AX2217" si="7219">U2154+AA2154+AB2154</f>
        <v>31730.299999999996</v>
      </c>
      <c r="AY2154" s="42">
        <f t="shared" ref="AY2154:AY2217" si="7220">V2154+AC2154+AE2154+AD2154</f>
        <v>31730.299999999996</v>
      </c>
      <c r="AZ2154" s="42">
        <f>AZ2155+AZ2156+AZ2158</f>
        <v>0</v>
      </c>
      <c r="BA2154" s="43">
        <f t="shared" ref="BA2154:BA2217" si="7221">AL2154/AF2154*100</f>
        <v>97.934428833965384</v>
      </c>
      <c r="BB2154" s="20"/>
    </row>
    <row r="2155" spans="2:54" ht="78" x14ac:dyDescent="0.3">
      <c r="B2155" s="38" t="s">
        <v>586</v>
      </c>
      <c r="C2155" s="38" t="s">
        <v>92</v>
      </c>
      <c r="D2155" s="38" t="s">
        <v>92</v>
      </c>
      <c r="E2155" s="39" t="str">
        <f t="shared" si="7212"/>
        <v>0505</v>
      </c>
      <c r="F2155" s="38" t="s">
        <v>649</v>
      </c>
      <c r="G2155" s="38" t="s">
        <v>66</v>
      </c>
      <c r="H2155" s="40" t="s">
        <v>67</v>
      </c>
      <c r="I2155" s="18">
        <v>24600.300000000003</v>
      </c>
      <c r="J2155" s="18">
        <v>26280.6</v>
      </c>
      <c r="K2155" s="18">
        <v>26280.6</v>
      </c>
      <c r="L2155" s="18"/>
      <c r="M2155" s="18"/>
      <c r="N2155" s="18"/>
      <c r="O2155" s="18">
        <v>0</v>
      </c>
      <c r="P2155" s="18">
        <v>0</v>
      </c>
      <c r="Q2155" s="18">
        <v>0</v>
      </c>
      <c r="R2155" s="18">
        <v>0</v>
      </c>
      <c r="S2155" s="18">
        <v>2378.4</v>
      </c>
      <c r="T2155" s="18">
        <f t="shared" si="7029"/>
        <v>26978.700000000004</v>
      </c>
      <c r="U2155" s="18">
        <f t="shared" si="7188"/>
        <v>26280.6</v>
      </c>
      <c r="V2155" s="18">
        <f t="shared" si="7189"/>
        <v>26280.6</v>
      </c>
      <c r="W2155" s="18">
        <v>2378.4</v>
      </c>
      <c r="X2155" s="18"/>
      <c r="Y2155" s="18"/>
      <c r="Z2155" s="18"/>
      <c r="AA2155" s="18">
        <v>1835.1</v>
      </c>
      <c r="AB2155" s="18"/>
      <c r="AC2155" s="18">
        <v>1835.1</v>
      </c>
      <c r="AD2155" s="18"/>
      <c r="AE2155" s="18"/>
      <c r="AF2155" s="41">
        <v>27268.963589999999</v>
      </c>
      <c r="AG2155" s="41"/>
      <c r="AH2155" s="41">
        <v>0</v>
      </c>
      <c r="AI2155" s="41">
        <v>0</v>
      </c>
      <c r="AJ2155" s="41">
        <v>0</v>
      </c>
      <c r="AK2155" s="41">
        <v>0</v>
      </c>
      <c r="AL2155" s="41">
        <v>26565.949809999998</v>
      </c>
      <c r="AM2155" s="41">
        <v>0</v>
      </c>
      <c r="AN2155" s="41">
        <v>0</v>
      </c>
      <c r="AO2155" s="14">
        <v>18634.128929999999</v>
      </c>
      <c r="AP2155" s="42">
        <v>26895.994989999999</v>
      </c>
      <c r="AQ2155" s="42">
        <v>0</v>
      </c>
      <c r="AR2155" s="42">
        <v>0</v>
      </c>
      <c r="AS2155" s="42">
        <v>0</v>
      </c>
      <c r="AT2155" s="42">
        <v>0</v>
      </c>
      <c r="AU2155" s="42">
        <f t="shared" si="7216"/>
        <v>26895.994989999999</v>
      </c>
      <c r="AV2155" s="42">
        <f t="shared" si="7217"/>
        <v>82.705010000005132</v>
      </c>
      <c r="AW2155" s="42">
        <f t="shared" si="7218"/>
        <v>29357.100000000006</v>
      </c>
      <c r="AX2155" s="42">
        <f t="shared" si="7219"/>
        <v>28115.699999999997</v>
      </c>
      <c r="AY2155" s="42">
        <f t="shared" si="7220"/>
        <v>28115.699999999997</v>
      </c>
      <c r="AZ2155" s="42"/>
      <c r="BA2155" s="43">
        <f t="shared" si="7221"/>
        <v>97.42192702821383</v>
      </c>
      <c r="BB2155" s="44"/>
    </row>
    <row r="2156" spans="2:54" ht="31.2" x14ac:dyDescent="0.3">
      <c r="B2156" s="38" t="s">
        <v>586</v>
      </c>
      <c r="C2156" s="38" t="s">
        <v>92</v>
      </c>
      <c r="D2156" s="38" t="s">
        <v>92</v>
      </c>
      <c r="E2156" s="39" t="str">
        <f t="shared" si="7212"/>
        <v>0505</v>
      </c>
      <c r="F2156" s="38" t="s">
        <v>649</v>
      </c>
      <c r="G2156" s="38" t="s">
        <v>54</v>
      </c>
      <c r="H2156" s="40" t="s">
        <v>55</v>
      </c>
      <c r="I2156" s="18">
        <v>3600.7000000000003</v>
      </c>
      <c r="J2156" s="18">
        <v>3600.7999999999997</v>
      </c>
      <c r="K2156" s="18">
        <v>3600.7999999999997</v>
      </c>
      <c r="L2156" s="18"/>
      <c r="M2156" s="18"/>
      <c r="N2156" s="18"/>
      <c r="O2156" s="18">
        <v>0</v>
      </c>
      <c r="P2156" s="18">
        <v>0</v>
      </c>
      <c r="Q2156" s="18">
        <f>107.334+2073.587</f>
        <v>2180.9209999999998</v>
      </c>
      <c r="R2156" s="18">
        <v>0</v>
      </c>
      <c r="S2156" s="18"/>
      <c r="T2156" s="18">
        <f t="shared" si="7029"/>
        <v>5781.6210000000001</v>
      </c>
      <c r="U2156" s="18">
        <f t="shared" si="7188"/>
        <v>3600.7999999999997</v>
      </c>
      <c r="V2156" s="18">
        <f t="shared" si="7189"/>
        <v>3600.7999999999997</v>
      </c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41">
        <v>6443.4019699999999</v>
      </c>
      <c r="AG2156" s="41"/>
      <c r="AH2156" s="41">
        <v>0</v>
      </c>
      <c r="AI2156" s="41">
        <v>0</v>
      </c>
      <c r="AJ2156" s="41">
        <v>0</v>
      </c>
      <c r="AK2156" s="41">
        <v>0</v>
      </c>
      <c r="AL2156" s="41">
        <v>6438.6633000000002</v>
      </c>
      <c r="AM2156" s="41">
        <v>0</v>
      </c>
      <c r="AN2156" s="41">
        <v>0</v>
      </c>
      <c r="AO2156" s="42">
        <v>4339.7808100000002</v>
      </c>
      <c r="AP2156" s="42">
        <v>6833.37057</v>
      </c>
      <c r="AQ2156" s="42">
        <v>0</v>
      </c>
      <c r="AR2156" s="42">
        <v>0</v>
      </c>
      <c r="AS2156" s="42">
        <v>0</v>
      </c>
      <c r="AT2156" s="42">
        <v>0</v>
      </c>
      <c r="AU2156" s="42">
        <f t="shared" si="7216"/>
        <v>6833.37057</v>
      </c>
      <c r="AV2156" s="42">
        <f t="shared" si="7217"/>
        <v>-1051.7495699999999</v>
      </c>
      <c r="AW2156" s="42">
        <f t="shared" si="7218"/>
        <v>5781.6210000000001</v>
      </c>
      <c r="AX2156" s="42">
        <f t="shared" si="7219"/>
        <v>3600.7999999999997</v>
      </c>
      <c r="AY2156" s="42">
        <f t="shared" si="7220"/>
        <v>3600.7999999999997</v>
      </c>
      <c r="AZ2156" s="42"/>
      <c r="BA2156" s="43">
        <f t="shared" si="7221"/>
        <v>99.926457017239301</v>
      </c>
      <c r="BB2156" s="44"/>
    </row>
    <row r="2157" spans="2:54" x14ac:dyDescent="0.3">
      <c r="B2157" s="38" t="s">
        <v>586</v>
      </c>
      <c r="C2157" s="38" t="s">
        <v>92</v>
      </c>
      <c r="D2157" s="38" t="s">
        <v>92</v>
      </c>
      <c r="E2157" s="39" t="str">
        <f t="shared" si="7212"/>
        <v>0505</v>
      </c>
      <c r="F2157" s="38" t="s">
        <v>649</v>
      </c>
      <c r="G2157" s="38" t="s">
        <v>68</v>
      </c>
      <c r="H2157" s="40" t="s">
        <v>69</v>
      </c>
      <c r="I2157" s="18"/>
      <c r="J2157" s="18"/>
      <c r="K2157" s="18"/>
      <c r="L2157" s="18"/>
      <c r="M2157" s="18"/>
      <c r="N2157" s="18"/>
      <c r="O2157" s="18">
        <v>0</v>
      </c>
      <c r="P2157" s="18">
        <v>0</v>
      </c>
      <c r="Q2157" s="18">
        <v>0</v>
      </c>
      <c r="R2157" s="18">
        <v>0</v>
      </c>
      <c r="S2157" s="18"/>
      <c r="T2157" s="18">
        <f t="shared" si="7029"/>
        <v>0</v>
      </c>
      <c r="U2157" s="18">
        <v>0</v>
      </c>
      <c r="V2157" s="18">
        <v>0</v>
      </c>
      <c r="W2157" s="18">
        <v>0</v>
      </c>
      <c r="X2157" s="18">
        <v>0</v>
      </c>
      <c r="Y2157" s="18">
        <v>0</v>
      </c>
      <c r="Z2157" s="18">
        <v>0</v>
      </c>
      <c r="AA2157" s="18">
        <v>0</v>
      </c>
      <c r="AB2157" s="18">
        <v>0</v>
      </c>
      <c r="AC2157" s="18">
        <v>0</v>
      </c>
      <c r="AD2157" s="18">
        <v>0</v>
      </c>
      <c r="AE2157" s="18">
        <v>0</v>
      </c>
      <c r="AF2157" s="41">
        <v>82.705010000000001</v>
      </c>
      <c r="AG2157" s="41"/>
      <c r="AH2157" s="41">
        <v>0</v>
      </c>
      <c r="AI2157" s="41">
        <v>0</v>
      </c>
      <c r="AJ2157" s="41">
        <v>0</v>
      </c>
      <c r="AK2157" s="41">
        <v>0</v>
      </c>
      <c r="AL2157" s="41">
        <v>82.70478</v>
      </c>
      <c r="AM2157" s="41">
        <v>0</v>
      </c>
      <c r="AN2157" s="41">
        <v>0</v>
      </c>
      <c r="AO2157" s="14">
        <v>82.70478</v>
      </c>
      <c r="AP2157" s="42">
        <v>82.705010000000001</v>
      </c>
      <c r="AQ2157" s="42">
        <v>0</v>
      </c>
      <c r="AR2157" s="42">
        <v>0</v>
      </c>
      <c r="AS2157" s="42">
        <v>0</v>
      </c>
      <c r="AT2157" s="42">
        <v>0</v>
      </c>
      <c r="AU2157" s="42">
        <f t="shared" si="7216"/>
        <v>82.705010000000001</v>
      </c>
      <c r="AV2157" s="42">
        <f t="shared" si="7217"/>
        <v>-82.705010000000001</v>
      </c>
      <c r="AW2157" s="42"/>
      <c r="AX2157" s="42"/>
      <c r="AY2157" s="42"/>
      <c r="AZ2157" s="42"/>
      <c r="BA2157" s="43">
        <f t="shared" si="7221"/>
        <v>99.999721903183371</v>
      </c>
      <c r="BB2157" s="44"/>
    </row>
    <row r="2158" spans="2:54" x14ac:dyDescent="0.3">
      <c r="B2158" s="38" t="s">
        <v>586</v>
      </c>
      <c r="C2158" s="38" t="s">
        <v>92</v>
      </c>
      <c r="D2158" s="38" t="s">
        <v>92</v>
      </c>
      <c r="E2158" s="39" t="str">
        <f t="shared" si="7212"/>
        <v>0505</v>
      </c>
      <c r="F2158" s="38" t="s">
        <v>649</v>
      </c>
      <c r="G2158" s="38" t="s">
        <v>56</v>
      </c>
      <c r="H2158" s="40" t="s">
        <v>57</v>
      </c>
      <c r="I2158" s="18">
        <v>13.9</v>
      </c>
      <c r="J2158" s="18">
        <v>13.8</v>
      </c>
      <c r="K2158" s="18">
        <v>13.8</v>
      </c>
      <c r="L2158" s="18"/>
      <c r="M2158" s="18"/>
      <c r="N2158" s="18"/>
      <c r="O2158" s="18">
        <v>0</v>
      </c>
      <c r="P2158" s="18">
        <v>0</v>
      </c>
      <c r="Q2158" s="18">
        <v>0</v>
      </c>
      <c r="R2158" s="18">
        <v>0</v>
      </c>
      <c r="S2158" s="18"/>
      <c r="T2158" s="18">
        <f t="shared" si="7029"/>
        <v>13.9</v>
      </c>
      <c r="U2158" s="18">
        <f t="shared" si="7188"/>
        <v>13.8</v>
      </c>
      <c r="V2158" s="18">
        <f t="shared" si="7189"/>
        <v>13.8</v>
      </c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41">
        <v>470.4</v>
      </c>
      <c r="AG2158" s="41"/>
      <c r="AH2158" s="41">
        <v>0</v>
      </c>
      <c r="AI2158" s="41">
        <v>0</v>
      </c>
      <c r="AJ2158" s="41">
        <v>0</v>
      </c>
      <c r="AK2158" s="41">
        <v>0</v>
      </c>
      <c r="AL2158" s="41">
        <v>470.375</v>
      </c>
      <c r="AM2158" s="41">
        <v>0</v>
      </c>
      <c r="AN2158" s="41">
        <v>0</v>
      </c>
      <c r="AO2158" s="42">
        <v>246.91</v>
      </c>
      <c r="AP2158" s="42">
        <v>253.4</v>
      </c>
      <c r="AQ2158" s="42">
        <v>0</v>
      </c>
      <c r="AR2158" s="42">
        <v>0</v>
      </c>
      <c r="AS2158" s="42">
        <v>0</v>
      </c>
      <c r="AT2158" s="42">
        <v>0</v>
      </c>
      <c r="AU2158" s="42">
        <f t="shared" si="7216"/>
        <v>253.4</v>
      </c>
      <c r="AV2158" s="42">
        <f t="shared" si="7217"/>
        <v>-239.5</v>
      </c>
      <c r="AW2158" s="42">
        <f t="shared" si="7218"/>
        <v>13.9</v>
      </c>
      <c r="AX2158" s="42">
        <f t="shared" si="7219"/>
        <v>13.8</v>
      </c>
      <c r="AY2158" s="42">
        <f t="shared" si="7220"/>
        <v>13.8</v>
      </c>
      <c r="AZ2158" s="42"/>
      <c r="BA2158" s="43">
        <f t="shared" si="7221"/>
        <v>99.994685374149668</v>
      </c>
      <c r="BB2158" s="44"/>
    </row>
    <row r="2159" spans="2:54" ht="46.8" x14ac:dyDescent="0.3">
      <c r="B2159" s="38" t="s">
        <v>586</v>
      </c>
      <c r="C2159" s="38" t="s">
        <v>92</v>
      </c>
      <c r="D2159" s="38" t="s">
        <v>92</v>
      </c>
      <c r="E2159" s="39" t="str">
        <f t="shared" si="7212"/>
        <v>0505</v>
      </c>
      <c r="F2159" s="38" t="s">
        <v>650</v>
      </c>
      <c r="G2159" s="38"/>
      <c r="H2159" s="40" t="s">
        <v>651</v>
      </c>
      <c r="I2159" s="18">
        <f t="shared" ref="I2159:S2159" si="7222">I2160</f>
        <v>88630.5</v>
      </c>
      <c r="J2159" s="18">
        <f t="shared" si="7222"/>
        <v>91233</v>
      </c>
      <c r="K2159" s="18">
        <f t="shared" si="7222"/>
        <v>91233</v>
      </c>
      <c r="L2159" s="18">
        <f t="shared" si="7222"/>
        <v>0</v>
      </c>
      <c r="M2159" s="18">
        <f t="shared" si="7222"/>
        <v>0</v>
      </c>
      <c r="N2159" s="18">
        <f t="shared" si="7222"/>
        <v>0</v>
      </c>
      <c r="O2159" s="18">
        <f t="shared" si="7222"/>
        <v>0</v>
      </c>
      <c r="P2159" s="18">
        <f t="shared" si="7222"/>
        <v>0</v>
      </c>
      <c r="Q2159" s="18">
        <f t="shared" si="7222"/>
        <v>0</v>
      </c>
      <c r="R2159" s="18">
        <f t="shared" si="7222"/>
        <v>0</v>
      </c>
      <c r="S2159" s="18">
        <f t="shared" si="7222"/>
        <v>12749.5</v>
      </c>
      <c r="T2159" s="18">
        <f t="shared" si="7029"/>
        <v>101380</v>
      </c>
      <c r="U2159" s="18">
        <f t="shared" si="7188"/>
        <v>91233</v>
      </c>
      <c r="V2159" s="18">
        <f t="shared" si="7189"/>
        <v>91233</v>
      </c>
      <c r="W2159" s="18">
        <f t="shared" ref="W2159:AT2159" si="7223">W2160</f>
        <v>12749.5</v>
      </c>
      <c r="X2159" s="18">
        <f t="shared" si="7223"/>
        <v>0</v>
      </c>
      <c r="Y2159" s="18">
        <f t="shared" si="7223"/>
        <v>0</v>
      </c>
      <c r="Z2159" s="18">
        <f t="shared" si="7223"/>
        <v>0</v>
      </c>
      <c r="AA2159" s="18">
        <f t="shared" si="7223"/>
        <v>15536.8</v>
      </c>
      <c r="AB2159" s="18">
        <f t="shared" si="7223"/>
        <v>0</v>
      </c>
      <c r="AC2159" s="18">
        <f t="shared" si="7223"/>
        <v>15536.8</v>
      </c>
      <c r="AD2159" s="18">
        <f t="shared" si="7223"/>
        <v>0</v>
      </c>
      <c r="AE2159" s="18">
        <f t="shared" si="7223"/>
        <v>0</v>
      </c>
      <c r="AF2159" s="41">
        <f t="shared" si="7223"/>
        <v>101759.2</v>
      </c>
      <c r="AG2159" s="41">
        <f t="shared" si="7223"/>
        <v>0</v>
      </c>
      <c r="AH2159" s="41">
        <f t="shared" si="7223"/>
        <v>0</v>
      </c>
      <c r="AI2159" s="41">
        <f t="shared" si="7223"/>
        <v>0</v>
      </c>
      <c r="AJ2159" s="41">
        <f t="shared" si="7223"/>
        <v>0</v>
      </c>
      <c r="AK2159" s="41">
        <f t="shared" si="7223"/>
        <v>0</v>
      </c>
      <c r="AL2159" s="41">
        <f t="shared" si="7223"/>
        <v>95467.505950000006</v>
      </c>
      <c r="AM2159" s="41">
        <f t="shared" si="7223"/>
        <v>0</v>
      </c>
      <c r="AN2159" s="41">
        <f t="shared" si="7223"/>
        <v>0</v>
      </c>
      <c r="AO2159" s="14">
        <f t="shared" si="7223"/>
        <v>60151.675410000003</v>
      </c>
      <c r="AP2159" s="42">
        <f t="shared" si="7223"/>
        <v>101671.7</v>
      </c>
      <c r="AQ2159" s="42">
        <f t="shared" si="7223"/>
        <v>0</v>
      </c>
      <c r="AR2159" s="42">
        <f t="shared" si="7223"/>
        <v>0</v>
      </c>
      <c r="AS2159" s="42">
        <f t="shared" si="7223"/>
        <v>0</v>
      </c>
      <c r="AT2159" s="42">
        <f t="shared" si="7223"/>
        <v>0</v>
      </c>
      <c r="AU2159" s="42">
        <f t="shared" si="7216"/>
        <v>101671.7</v>
      </c>
      <c r="AV2159" s="42">
        <f t="shared" si="7217"/>
        <v>-291.69999999999709</v>
      </c>
      <c r="AW2159" s="42">
        <f t="shared" si="7218"/>
        <v>114129.5</v>
      </c>
      <c r="AX2159" s="42">
        <f t="shared" si="7219"/>
        <v>106769.8</v>
      </c>
      <c r="AY2159" s="42">
        <f t="shared" si="7220"/>
        <v>106769.8</v>
      </c>
      <c r="AZ2159" s="42">
        <f>AZ2160</f>
        <v>0</v>
      </c>
      <c r="BA2159" s="43">
        <f t="shared" si="7221"/>
        <v>93.817075949889556</v>
      </c>
      <c r="BB2159" s="20"/>
    </row>
    <row r="2160" spans="2:54" x14ac:dyDescent="0.3">
      <c r="B2160" s="38" t="s">
        <v>586</v>
      </c>
      <c r="C2160" s="38" t="s">
        <v>92</v>
      </c>
      <c r="D2160" s="38" t="s">
        <v>92</v>
      </c>
      <c r="E2160" s="39" t="str">
        <f t="shared" si="7212"/>
        <v>0505</v>
      </c>
      <c r="F2160" s="38" t="s">
        <v>652</v>
      </c>
      <c r="G2160" s="38"/>
      <c r="H2160" s="40" t="s">
        <v>65</v>
      </c>
      <c r="I2160" s="18">
        <f t="shared" ref="I2160:N2160" si="7224">I2161+I2162</f>
        <v>88630.5</v>
      </c>
      <c r="J2160" s="18">
        <f t="shared" si="7224"/>
        <v>91233</v>
      </c>
      <c r="K2160" s="18">
        <f t="shared" si="7224"/>
        <v>91233</v>
      </c>
      <c r="L2160" s="18">
        <f t="shared" si="7224"/>
        <v>0</v>
      </c>
      <c r="M2160" s="18">
        <f t="shared" si="7224"/>
        <v>0</v>
      </c>
      <c r="N2160" s="18">
        <f t="shared" si="7224"/>
        <v>0</v>
      </c>
      <c r="O2160" s="18">
        <f>O2161+O2162+O2163</f>
        <v>0</v>
      </c>
      <c r="P2160" s="18">
        <f>P2161+P2162+P2163</f>
        <v>0</v>
      </c>
      <c r="Q2160" s="18">
        <f>Q2161+Q2162</f>
        <v>0</v>
      </c>
      <c r="R2160" s="18">
        <f>R2161+R2162</f>
        <v>0</v>
      </c>
      <c r="S2160" s="18">
        <f>S2161+S2162</f>
        <v>12749.5</v>
      </c>
      <c r="T2160" s="18">
        <f t="shared" si="7029"/>
        <v>101380</v>
      </c>
      <c r="U2160" s="18">
        <f t="shared" si="7188"/>
        <v>91233</v>
      </c>
      <c r="V2160" s="18">
        <f t="shared" si="7189"/>
        <v>91233</v>
      </c>
      <c r="W2160" s="18">
        <f t="shared" ref="W2160:AE2160" si="7225">W2161+W2162</f>
        <v>12749.5</v>
      </c>
      <c r="X2160" s="18">
        <f t="shared" si="7225"/>
        <v>0</v>
      </c>
      <c r="Y2160" s="18">
        <f t="shared" si="7225"/>
        <v>0</v>
      </c>
      <c r="Z2160" s="18">
        <f t="shared" si="7225"/>
        <v>0</v>
      </c>
      <c r="AA2160" s="18">
        <f t="shared" si="7225"/>
        <v>15536.8</v>
      </c>
      <c r="AB2160" s="18">
        <f t="shared" si="7225"/>
        <v>0</v>
      </c>
      <c r="AC2160" s="18">
        <f t="shared" si="7225"/>
        <v>15536.8</v>
      </c>
      <c r="AD2160" s="18">
        <f t="shared" si="7225"/>
        <v>0</v>
      </c>
      <c r="AE2160" s="18">
        <f t="shared" si="7225"/>
        <v>0</v>
      </c>
      <c r="AF2160" s="41">
        <f t="shared" ref="AF2160:AT2160" si="7226">AF2161+AF2162+AF2163</f>
        <v>101759.2</v>
      </c>
      <c r="AG2160" s="41">
        <f t="shared" si="7226"/>
        <v>0</v>
      </c>
      <c r="AH2160" s="41">
        <f t="shared" si="7226"/>
        <v>0</v>
      </c>
      <c r="AI2160" s="41">
        <f t="shared" si="7226"/>
        <v>0</v>
      </c>
      <c r="AJ2160" s="41">
        <f t="shared" si="7226"/>
        <v>0</v>
      </c>
      <c r="AK2160" s="41">
        <f t="shared" si="7226"/>
        <v>0</v>
      </c>
      <c r="AL2160" s="41">
        <f t="shared" si="7226"/>
        <v>95467.505950000006</v>
      </c>
      <c r="AM2160" s="41">
        <f t="shared" si="7226"/>
        <v>0</v>
      </c>
      <c r="AN2160" s="41">
        <f t="shared" si="7226"/>
        <v>0</v>
      </c>
      <c r="AO2160" s="42">
        <f t="shared" si="7226"/>
        <v>60151.675410000003</v>
      </c>
      <c r="AP2160" s="42">
        <f t="shared" si="7226"/>
        <v>101671.7</v>
      </c>
      <c r="AQ2160" s="42">
        <f t="shared" si="7226"/>
        <v>0</v>
      </c>
      <c r="AR2160" s="42">
        <f t="shared" si="7226"/>
        <v>0</v>
      </c>
      <c r="AS2160" s="42">
        <f t="shared" si="7226"/>
        <v>0</v>
      </c>
      <c r="AT2160" s="42">
        <f t="shared" si="7226"/>
        <v>0</v>
      </c>
      <c r="AU2160" s="42">
        <f t="shared" si="7216"/>
        <v>101671.7</v>
      </c>
      <c r="AV2160" s="42">
        <f t="shared" si="7217"/>
        <v>-291.69999999999709</v>
      </c>
      <c r="AW2160" s="42">
        <f t="shared" si="7218"/>
        <v>114129.5</v>
      </c>
      <c r="AX2160" s="42">
        <f t="shared" si="7219"/>
        <v>106769.8</v>
      </c>
      <c r="AY2160" s="42">
        <f t="shared" si="7220"/>
        <v>106769.8</v>
      </c>
      <c r="AZ2160" s="42">
        <f>AZ2161+AZ2162</f>
        <v>0</v>
      </c>
      <c r="BA2160" s="43">
        <f t="shared" si="7221"/>
        <v>93.817075949889556</v>
      </c>
      <c r="BB2160" s="20"/>
    </row>
    <row r="2161" spans="2:54" ht="78" x14ac:dyDescent="0.3">
      <c r="B2161" s="38" t="s">
        <v>586</v>
      </c>
      <c r="C2161" s="38" t="s">
        <v>92</v>
      </c>
      <c r="D2161" s="38" t="s">
        <v>92</v>
      </c>
      <c r="E2161" s="39" t="str">
        <f t="shared" si="7212"/>
        <v>0505</v>
      </c>
      <c r="F2161" s="38" t="s">
        <v>652</v>
      </c>
      <c r="G2161" s="38" t="s">
        <v>66</v>
      </c>
      <c r="H2161" s="40" t="s">
        <v>67</v>
      </c>
      <c r="I2161" s="18">
        <v>84660.4</v>
      </c>
      <c r="J2161" s="18">
        <v>87262.9</v>
      </c>
      <c r="K2161" s="18">
        <v>87262.9</v>
      </c>
      <c r="L2161" s="18"/>
      <c r="M2161" s="18"/>
      <c r="N2161" s="18"/>
      <c r="O2161" s="18">
        <v>0</v>
      </c>
      <c r="P2161" s="18">
        <v>0</v>
      </c>
      <c r="Q2161" s="18">
        <v>0</v>
      </c>
      <c r="R2161" s="18">
        <v>0</v>
      </c>
      <c r="S2161" s="18">
        <v>12749.5</v>
      </c>
      <c r="T2161" s="18">
        <f t="shared" si="7029"/>
        <v>97409.9</v>
      </c>
      <c r="U2161" s="18">
        <f t="shared" si="7188"/>
        <v>87262.9</v>
      </c>
      <c r="V2161" s="18">
        <f t="shared" si="7189"/>
        <v>87262.9</v>
      </c>
      <c r="W2161" s="18">
        <v>12749.5</v>
      </c>
      <c r="X2161" s="18"/>
      <c r="Y2161" s="18"/>
      <c r="Z2161" s="18"/>
      <c r="AA2161" s="18">
        <v>15536.8</v>
      </c>
      <c r="AB2161" s="18"/>
      <c r="AC2161" s="18">
        <v>15536.8</v>
      </c>
      <c r="AD2161" s="18"/>
      <c r="AE2161" s="18"/>
      <c r="AF2161" s="41">
        <v>97557.792749999993</v>
      </c>
      <c r="AG2161" s="41"/>
      <c r="AH2161" s="41">
        <v>0</v>
      </c>
      <c r="AI2161" s="41">
        <v>0</v>
      </c>
      <c r="AJ2161" s="41">
        <v>0</v>
      </c>
      <c r="AK2161" s="41">
        <v>0</v>
      </c>
      <c r="AL2161" s="41">
        <v>91266.098700000002</v>
      </c>
      <c r="AM2161" s="41">
        <v>0</v>
      </c>
      <c r="AN2161" s="41">
        <v>0</v>
      </c>
      <c r="AO2161" s="14">
        <v>57290.406360000001</v>
      </c>
      <c r="AP2161" s="42">
        <v>97053.733999999997</v>
      </c>
      <c r="AQ2161" s="42">
        <v>0</v>
      </c>
      <c r="AR2161" s="42">
        <v>0</v>
      </c>
      <c r="AS2161" s="42">
        <v>0</v>
      </c>
      <c r="AT2161" s="42">
        <v>0</v>
      </c>
      <c r="AU2161" s="42">
        <f t="shared" si="7216"/>
        <v>97053.733999999997</v>
      </c>
      <c r="AV2161" s="42">
        <f t="shared" si="7217"/>
        <v>356.16599999999744</v>
      </c>
      <c r="AW2161" s="42">
        <f t="shared" si="7218"/>
        <v>110159.4</v>
      </c>
      <c r="AX2161" s="42">
        <f t="shared" si="7219"/>
        <v>102799.7</v>
      </c>
      <c r="AY2161" s="42">
        <f t="shared" si="7220"/>
        <v>102799.7</v>
      </c>
      <c r="AZ2161" s="42"/>
      <c r="BA2161" s="43">
        <f t="shared" si="7221"/>
        <v>93.550803198138169</v>
      </c>
      <c r="BB2161" s="44"/>
    </row>
    <row r="2162" spans="2:54" ht="31.2" x14ac:dyDescent="0.3">
      <c r="B2162" s="38" t="s">
        <v>586</v>
      </c>
      <c r="C2162" s="38" t="s">
        <v>92</v>
      </c>
      <c r="D2162" s="38" t="s">
        <v>92</v>
      </c>
      <c r="E2162" s="39" t="str">
        <f t="shared" si="7212"/>
        <v>0505</v>
      </c>
      <c r="F2162" s="38" t="s">
        <v>652</v>
      </c>
      <c r="G2162" s="38" t="s">
        <v>54</v>
      </c>
      <c r="H2162" s="40" t="s">
        <v>55</v>
      </c>
      <c r="I2162" s="18">
        <v>3970.1</v>
      </c>
      <c r="J2162" s="18">
        <v>3970.1</v>
      </c>
      <c r="K2162" s="18">
        <v>3970.1</v>
      </c>
      <c r="L2162" s="18"/>
      <c r="M2162" s="18"/>
      <c r="N2162" s="18"/>
      <c r="O2162" s="18">
        <v>0</v>
      </c>
      <c r="P2162" s="18">
        <v>0</v>
      </c>
      <c r="Q2162" s="18">
        <v>0</v>
      </c>
      <c r="R2162" s="18">
        <v>0</v>
      </c>
      <c r="S2162" s="18"/>
      <c r="T2162" s="18">
        <f t="shared" si="7029"/>
        <v>3970.1</v>
      </c>
      <c r="U2162" s="18">
        <f t="shared" si="7188"/>
        <v>3970.1</v>
      </c>
      <c r="V2162" s="18">
        <f t="shared" si="7189"/>
        <v>3970.1</v>
      </c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41">
        <v>3448.9072500000002</v>
      </c>
      <c r="AG2162" s="41"/>
      <c r="AH2162" s="41">
        <v>0</v>
      </c>
      <c r="AI2162" s="41">
        <v>0</v>
      </c>
      <c r="AJ2162" s="41">
        <v>0</v>
      </c>
      <c r="AK2162" s="41">
        <v>0</v>
      </c>
      <c r="AL2162" s="41">
        <v>3448.9072500000002</v>
      </c>
      <c r="AM2162" s="41">
        <v>0</v>
      </c>
      <c r="AN2162" s="41">
        <v>0</v>
      </c>
      <c r="AO2162" s="42">
        <v>2196.2690499999999</v>
      </c>
      <c r="AP2162" s="42">
        <v>3952.9659999999999</v>
      </c>
      <c r="AQ2162" s="42">
        <v>0</v>
      </c>
      <c r="AR2162" s="42">
        <v>0</v>
      </c>
      <c r="AS2162" s="42">
        <v>0</v>
      </c>
      <c r="AT2162" s="42">
        <v>0</v>
      </c>
      <c r="AU2162" s="42">
        <f t="shared" si="7216"/>
        <v>3952.9659999999999</v>
      </c>
      <c r="AV2162" s="42">
        <f t="shared" si="7217"/>
        <v>17.134000000000015</v>
      </c>
      <c r="AW2162" s="42">
        <f t="shared" si="7218"/>
        <v>3970.1</v>
      </c>
      <c r="AX2162" s="42">
        <f t="shared" si="7219"/>
        <v>3970.1</v>
      </c>
      <c r="AY2162" s="42">
        <f t="shared" si="7220"/>
        <v>3970.1</v>
      </c>
      <c r="AZ2162" s="42"/>
      <c r="BA2162" s="43">
        <f t="shared" si="7221"/>
        <v>100</v>
      </c>
      <c r="BB2162" s="44"/>
    </row>
    <row r="2163" spans="2:54" x14ac:dyDescent="0.3">
      <c r="B2163" s="38" t="s">
        <v>586</v>
      </c>
      <c r="C2163" s="38" t="s">
        <v>92</v>
      </c>
      <c r="D2163" s="38" t="s">
        <v>92</v>
      </c>
      <c r="E2163" s="39" t="str">
        <f t="shared" si="7212"/>
        <v>0505</v>
      </c>
      <c r="F2163" s="38" t="s">
        <v>652</v>
      </c>
      <c r="G2163" s="38" t="s">
        <v>56</v>
      </c>
      <c r="H2163" s="40" t="s">
        <v>57</v>
      </c>
      <c r="I2163" s="18"/>
      <c r="J2163" s="18"/>
      <c r="K2163" s="18"/>
      <c r="L2163" s="18"/>
      <c r="M2163" s="18"/>
      <c r="N2163" s="18"/>
      <c r="O2163" s="18">
        <v>0</v>
      </c>
      <c r="P2163" s="18">
        <v>0</v>
      </c>
      <c r="Q2163" s="18"/>
      <c r="R2163" s="18"/>
      <c r="S2163" s="18"/>
      <c r="T2163" s="18">
        <f t="shared" si="7029"/>
        <v>0</v>
      </c>
      <c r="U2163" s="18">
        <v>0</v>
      </c>
      <c r="V2163" s="18">
        <v>0</v>
      </c>
      <c r="W2163" s="18">
        <v>0</v>
      </c>
      <c r="X2163" s="18">
        <v>0</v>
      </c>
      <c r="Y2163" s="18">
        <v>0</v>
      </c>
      <c r="Z2163" s="18">
        <v>0</v>
      </c>
      <c r="AA2163" s="18">
        <v>0</v>
      </c>
      <c r="AB2163" s="18">
        <v>0</v>
      </c>
      <c r="AC2163" s="18">
        <v>0</v>
      </c>
      <c r="AD2163" s="18">
        <v>0</v>
      </c>
      <c r="AE2163" s="18">
        <v>0</v>
      </c>
      <c r="AF2163" s="41">
        <v>752.5</v>
      </c>
      <c r="AG2163" s="41"/>
      <c r="AH2163" s="41">
        <v>0</v>
      </c>
      <c r="AI2163" s="41">
        <v>0</v>
      </c>
      <c r="AJ2163" s="41">
        <v>0</v>
      </c>
      <c r="AK2163" s="41">
        <v>0</v>
      </c>
      <c r="AL2163" s="41">
        <v>752.5</v>
      </c>
      <c r="AM2163" s="41">
        <v>0</v>
      </c>
      <c r="AN2163" s="41">
        <v>0</v>
      </c>
      <c r="AO2163" s="14">
        <v>665</v>
      </c>
      <c r="AP2163" s="42">
        <v>665</v>
      </c>
      <c r="AQ2163" s="42">
        <v>0</v>
      </c>
      <c r="AR2163" s="42">
        <v>0</v>
      </c>
      <c r="AS2163" s="42">
        <v>0</v>
      </c>
      <c r="AT2163" s="42">
        <v>0</v>
      </c>
      <c r="AU2163" s="42">
        <f t="shared" si="7216"/>
        <v>665</v>
      </c>
      <c r="AV2163" s="42">
        <f t="shared" si="7217"/>
        <v>-665</v>
      </c>
      <c r="AW2163" s="42"/>
      <c r="AX2163" s="42"/>
      <c r="AY2163" s="42"/>
      <c r="AZ2163" s="42"/>
      <c r="BA2163" s="43">
        <f t="shared" si="7221"/>
        <v>100</v>
      </c>
      <c r="BB2163" s="44"/>
    </row>
    <row r="2164" spans="2:54" ht="46.8" x14ac:dyDescent="0.3">
      <c r="B2164" s="38" t="s">
        <v>586</v>
      </c>
      <c r="C2164" s="38" t="s">
        <v>92</v>
      </c>
      <c r="D2164" s="38" t="s">
        <v>92</v>
      </c>
      <c r="E2164" s="39" t="str">
        <f t="shared" si="7212"/>
        <v>0505</v>
      </c>
      <c r="F2164" s="38" t="s">
        <v>78</v>
      </c>
      <c r="G2164" s="39"/>
      <c r="H2164" s="40" t="s">
        <v>79</v>
      </c>
      <c r="I2164" s="18"/>
      <c r="J2164" s="18"/>
      <c r="K2164" s="18"/>
      <c r="L2164" s="18"/>
      <c r="M2164" s="18"/>
      <c r="N2164" s="18"/>
      <c r="O2164" s="18">
        <f t="shared" ref="O2164:O2180" si="7227">O2165</f>
        <v>0</v>
      </c>
      <c r="P2164" s="18">
        <f t="shared" ref="P2164:P2180" si="7228">P2165</f>
        <v>0</v>
      </c>
      <c r="Q2164" s="18">
        <f t="shared" ref="Q2164:Q2180" si="7229">Q2165</f>
        <v>0</v>
      </c>
      <c r="R2164" s="18">
        <f t="shared" ref="R2164:R2180" si="7230">R2165</f>
        <v>0</v>
      </c>
      <c r="S2164" s="18"/>
      <c r="T2164" s="18">
        <f t="shared" si="7029"/>
        <v>0</v>
      </c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41">
        <f t="shared" ref="AF2164:AF2180" si="7231">AF2165</f>
        <v>2451.8862399999998</v>
      </c>
      <c r="AG2164" s="41">
        <f t="shared" ref="AG2164:AG2180" si="7232">AG2165</f>
        <v>0</v>
      </c>
      <c r="AH2164" s="41">
        <f t="shared" ref="AH2164:AH2180" si="7233">AH2165</f>
        <v>0</v>
      </c>
      <c r="AI2164" s="41">
        <f t="shared" ref="AI2164:AI2180" si="7234">AI2165</f>
        <v>0</v>
      </c>
      <c r="AJ2164" s="41">
        <f t="shared" ref="AJ2164:AJ2180" si="7235">AJ2165</f>
        <v>0</v>
      </c>
      <c r="AK2164" s="41">
        <f t="shared" ref="AK2164:AK2180" si="7236">AK2165</f>
        <v>0</v>
      </c>
      <c r="AL2164" s="41">
        <f t="shared" ref="AL2164:AL2180" si="7237">AL2165</f>
        <v>2451.8862399999998</v>
      </c>
      <c r="AM2164" s="41">
        <f t="shared" ref="AM2164:AM2180" si="7238">AM2165</f>
        <v>0</v>
      </c>
      <c r="AN2164" s="41">
        <f t="shared" ref="AN2164:AN2180" si="7239">AN2165</f>
        <v>0</v>
      </c>
      <c r="AO2164" s="42">
        <f t="shared" ref="AO2164:AO2180" si="7240">AO2165</f>
        <v>2047.69524</v>
      </c>
      <c r="AP2164" s="42">
        <f t="shared" ref="AP2164:AP2180" si="7241">AP2165</f>
        <v>2047.69524</v>
      </c>
      <c r="AQ2164" s="42">
        <f t="shared" ref="AQ2164:AQ2180" si="7242">AQ2165</f>
        <v>0</v>
      </c>
      <c r="AR2164" s="42">
        <f t="shared" ref="AR2164:AR2180" si="7243">AR2165</f>
        <v>0</v>
      </c>
      <c r="AS2164" s="42">
        <f t="shared" ref="AS2164:AS2180" si="7244">AS2165</f>
        <v>0</v>
      </c>
      <c r="AT2164" s="42">
        <f t="shared" ref="AT2164:AT2180" si="7245">AT2165</f>
        <v>0</v>
      </c>
      <c r="AU2164" s="42">
        <f t="shared" si="7216"/>
        <v>2047.69524</v>
      </c>
      <c r="AV2164" s="42">
        <f t="shared" si="7217"/>
        <v>-2047.69524</v>
      </c>
      <c r="AW2164" s="42"/>
      <c r="AX2164" s="42"/>
      <c r="AY2164" s="42"/>
      <c r="AZ2164" s="42"/>
      <c r="BA2164" s="43">
        <f t="shared" si="7221"/>
        <v>100</v>
      </c>
      <c r="BB2164" s="44"/>
    </row>
    <row r="2165" spans="2:54" ht="31.2" x14ac:dyDescent="0.3">
      <c r="B2165" s="38" t="s">
        <v>586</v>
      </c>
      <c r="C2165" s="38" t="s">
        <v>92</v>
      </c>
      <c r="D2165" s="38" t="s">
        <v>92</v>
      </c>
      <c r="E2165" s="39" t="str">
        <f t="shared" si="7212"/>
        <v>0505</v>
      </c>
      <c r="F2165" s="38" t="s">
        <v>80</v>
      </c>
      <c r="G2165" s="39"/>
      <c r="H2165" s="40" t="s">
        <v>81</v>
      </c>
      <c r="I2165" s="18"/>
      <c r="J2165" s="18"/>
      <c r="K2165" s="18"/>
      <c r="L2165" s="18"/>
      <c r="M2165" s="18"/>
      <c r="N2165" s="18"/>
      <c r="O2165" s="18">
        <f t="shared" si="7227"/>
        <v>0</v>
      </c>
      <c r="P2165" s="18">
        <f t="shared" si="7228"/>
        <v>0</v>
      </c>
      <c r="Q2165" s="18">
        <f t="shared" si="7229"/>
        <v>0</v>
      </c>
      <c r="R2165" s="18">
        <f t="shared" si="7230"/>
        <v>0</v>
      </c>
      <c r="S2165" s="18"/>
      <c r="T2165" s="18">
        <f t="shared" si="7029"/>
        <v>0</v>
      </c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41">
        <f t="shared" si="7231"/>
        <v>2451.8862399999998</v>
      </c>
      <c r="AG2165" s="41">
        <f t="shared" si="7232"/>
        <v>0</v>
      </c>
      <c r="AH2165" s="41">
        <f t="shared" si="7233"/>
        <v>0</v>
      </c>
      <c r="AI2165" s="41">
        <f t="shared" si="7234"/>
        <v>0</v>
      </c>
      <c r="AJ2165" s="41">
        <f t="shared" si="7235"/>
        <v>0</v>
      </c>
      <c r="AK2165" s="41">
        <f t="shared" si="7236"/>
        <v>0</v>
      </c>
      <c r="AL2165" s="41">
        <f t="shared" si="7237"/>
        <v>2451.8862399999998</v>
      </c>
      <c r="AM2165" s="41">
        <f t="shared" si="7238"/>
        <v>0</v>
      </c>
      <c r="AN2165" s="41">
        <f t="shared" si="7239"/>
        <v>0</v>
      </c>
      <c r="AO2165" s="14">
        <f t="shared" si="7240"/>
        <v>2047.69524</v>
      </c>
      <c r="AP2165" s="42">
        <f t="shared" si="7241"/>
        <v>2047.69524</v>
      </c>
      <c r="AQ2165" s="42">
        <f t="shared" si="7242"/>
        <v>0</v>
      </c>
      <c r="AR2165" s="42">
        <f t="shared" si="7243"/>
        <v>0</v>
      </c>
      <c r="AS2165" s="42">
        <f t="shared" si="7244"/>
        <v>0</v>
      </c>
      <c r="AT2165" s="42">
        <f t="shared" si="7245"/>
        <v>0</v>
      </c>
      <c r="AU2165" s="42">
        <f t="shared" si="7216"/>
        <v>2047.69524</v>
      </c>
      <c r="AV2165" s="42">
        <f t="shared" si="7217"/>
        <v>-2047.69524</v>
      </c>
      <c r="AW2165" s="42"/>
      <c r="AX2165" s="42"/>
      <c r="AY2165" s="42"/>
      <c r="AZ2165" s="42"/>
      <c r="BA2165" s="43">
        <f t="shared" si="7221"/>
        <v>100</v>
      </c>
      <c r="BB2165" s="44"/>
    </row>
    <row r="2166" spans="2:54" ht="31.2" x14ac:dyDescent="0.3">
      <c r="B2166" s="38" t="s">
        <v>586</v>
      </c>
      <c r="C2166" s="38" t="s">
        <v>92</v>
      </c>
      <c r="D2166" s="38" t="s">
        <v>92</v>
      </c>
      <c r="E2166" s="39" t="str">
        <f t="shared" si="7212"/>
        <v>0505</v>
      </c>
      <c r="F2166" s="38" t="s">
        <v>82</v>
      </c>
      <c r="G2166" s="39"/>
      <c r="H2166" s="40" t="s">
        <v>83</v>
      </c>
      <c r="I2166" s="18"/>
      <c r="J2166" s="18"/>
      <c r="K2166" s="18"/>
      <c r="L2166" s="18"/>
      <c r="M2166" s="18"/>
      <c r="N2166" s="18"/>
      <c r="O2166" s="18">
        <f t="shared" si="7227"/>
        <v>0</v>
      </c>
      <c r="P2166" s="18">
        <f t="shared" si="7228"/>
        <v>0</v>
      </c>
      <c r="Q2166" s="18">
        <f t="shared" si="7229"/>
        <v>0</v>
      </c>
      <c r="R2166" s="18">
        <f t="shared" si="7230"/>
        <v>0</v>
      </c>
      <c r="S2166" s="18"/>
      <c r="T2166" s="18">
        <f t="shared" si="7029"/>
        <v>0</v>
      </c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41">
        <f t="shared" si="7231"/>
        <v>2451.8862399999998</v>
      </c>
      <c r="AG2166" s="41">
        <f t="shared" si="7232"/>
        <v>0</v>
      </c>
      <c r="AH2166" s="41">
        <f t="shared" si="7233"/>
        <v>0</v>
      </c>
      <c r="AI2166" s="41">
        <f t="shared" si="7234"/>
        <v>0</v>
      </c>
      <c r="AJ2166" s="41">
        <f t="shared" si="7235"/>
        <v>0</v>
      </c>
      <c r="AK2166" s="41">
        <f t="shared" si="7236"/>
        <v>0</v>
      </c>
      <c r="AL2166" s="41">
        <f t="shared" si="7237"/>
        <v>2451.8862399999998</v>
      </c>
      <c r="AM2166" s="41">
        <f t="shared" si="7238"/>
        <v>0</v>
      </c>
      <c r="AN2166" s="41">
        <f t="shared" si="7239"/>
        <v>0</v>
      </c>
      <c r="AO2166" s="42">
        <f t="shared" si="7240"/>
        <v>2047.69524</v>
      </c>
      <c r="AP2166" s="42">
        <f t="shared" si="7241"/>
        <v>2047.69524</v>
      </c>
      <c r="AQ2166" s="42">
        <f t="shared" si="7242"/>
        <v>0</v>
      </c>
      <c r="AR2166" s="42">
        <f t="shared" si="7243"/>
        <v>0</v>
      </c>
      <c r="AS2166" s="42">
        <f t="shared" si="7244"/>
        <v>0</v>
      </c>
      <c r="AT2166" s="42">
        <f t="shared" si="7245"/>
        <v>0</v>
      </c>
      <c r="AU2166" s="42">
        <f t="shared" si="7216"/>
        <v>2047.69524</v>
      </c>
      <c r="AV2166" s="42">
        <f t="shared" si="7217"/>
        <v>-2047.69524</v>
      </c>
      <c r="AW2166" s="42"/>
      <c r="AX2166" s="42"/>
      <c r="AY2166" s="42"/>
      <c r="AZ2166" s="42"/>
      <c r="BA2166" s="43">
        <f t="shared" si="7221"/>
        <v>100</v>
      </c>
      <c r="BB2166" s="44"/>
    </row>
    <row r="2167" spans="2:54" x14ac:dyDescent="0.3">
      <c r="B2167" s="38" t="s">
        <v>586</v>
      </c>
      <c r="C2167" s="38" t="s">
        <v>92</v>
      </c>
      <c r="D2167" s="38" t="s">
        <v>92</v>
      </c>
      <c r="E2167" s="39" t="str">
        <f t="shared" si="7212"/>
        <v>0505</v>
      </c>
      <c r="F2167" s="38" t="s">
        <v>82</v>
      </c>
      <c r="G2167" s="38" t="s">
        <v>56</v>
      </c>
      <c r="H2167" s="40" t="s">
        <v>57</v>
      </c>
      <c r="I2167" s="18"/>
      <c r="J2167" s="18"/>
      <c r="K2167" s="18"/>
      <c r="L2167" s="18"/>
      <c r="M2167" s="18"/>
      <c r="N2167" s="18"/>
      <c r="O2167" s="18">
        <v>0</v>
      </c>
      <c r="P2167" s="18">
        <v>0</v>
      </c>
      <c r="Q2167" s="18">
        <v>0</v>
      </c>
      <c r="R2167" s="18">
        <v>0</v>
      </c>
      <c r="S2167" s="18"/>
      <c r="T2167" s="18">
        <f t="shared" si="7029"/>
        <v>0</v>
      </c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41">
        <v>2451.8862399999998</v>
      </c>
      <c r="AG2167" s="41"/>
      <c r="AH2167" s="41">
        <v>0</v>
      </c>
      <c r="AI2167" s="41">
        <v>0</v>
      </c>
      <c r="AJ2167" s="41">
        <v>0</v>
      </c>
      <c r="AK2167" s="41">
        <v>0</v>
      </c>
      <c r="AL2167" s="41">
        <v>2451.8862399999998</v>
      </c>
      <c r="AM2167" s="41">
        <v>0</v>
      </c>
      <c r="AN2167" s="41">
        <v>0</v>
      </c>
      <c r="AO2167" s="14">
        <v>2047.69524</v>
      </c>
      <c r="AP2167" s="42">
        <v>2047.69524</v>
      </c>
      <c r="AQ2167" s="42">
        <v>0</v>
      </c>
      <c r="AR2167" s="42">
        <v>0</v>
      </c>
      <c r="AS2167" s="42">
        <v>0</v>
      </c>
      <c r="AT2167" s="42">
        <v>0</v>
      </c>
      <c r="AU2167" s="42">
        <f t="shared" si="7216"/>
        <v>2047.69524</v>
      </c>
      <c r="AV2167" s="42">
        <f t="shared" si="7217"/>
        <v>-2047.69524</v>
      </c>
      <c r="AW2167" s="42"/>
      <c r="AX2167" s="42"/>
      <c r="AY2167" s="42"/>
      <c r="AZ2167" s="42"/>
      <c r="BA2167" s="43">
        <f t="shared" si="7221"/>
        <v>100</v>
      </c>
      <c r="BB2167" s="44"/>
    </row>
    <row r="2168" spans="2:54" s="21" customFormat="1" x14ac:dyDescent="0.3">
      <c r="B2168" s="22" t="s">
        <v>586</v>
      </c>
      <c r="C2168" s="22" t="s">
        <v>118</v>
      </c>
      <c r="D2168" s="22"/>
      <c r="E2168" s="23" t="str">
        <f t="shared" si="7212"/>
        <v>06</v>
      </c>
      <c r="F2168" s="22"/>
      <c r="G2168" s="23"/>
      <c r="H2168" s="24" t="s">
        <v>229</v>
      </c>
      <c r="I2168" s="25"/>
      <c r="J2168" s="25"/>
      <c r="K2168" s="25"/>
      <c r="L2168" s="25"/>
      <c r="M2168" s="25"/>
      <c r="N2168" s="25"/>
      <c r="O2168" s="25">
        <f t="shared" si="7227"/>
        <v>0</v>
      </c>
      <c r="P2168" s="25">
        <f t="shared" si="7228"/>
        <v>0</v>
      </c>
      <c r="Q2168" s="25">
        <f t="shared" si="7229"/>
        <v>0</v>
      </c>
      <c r="R2168" s="25">
        <f t="shared" si="7230"/>
        <v>0</v>
      </c>
      <c r="S2168" s="25"/>
      <c r="T2168" s="25">
        <f t="shared" si="7029"/>
        <v>0</v>
      </c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6">
        <f t="shared" si="7231"/>
        <v>73335.64</v>
      </c>
      <c r="AG2168" s="26">
        <f t="shared" si="7232"/>
        <v>0</v>
      </c>
      <c r="AH2168" s="26">
        <f t="shared" si="7233"/>
        <v>36667.82</v>
      </c>
      <c r="AI2168" s="26">
        <f t="shared" si="7234"/>
        <v>0</v>
      </c>
      <c r="AJ2168" s="26">
        <f t="shared" si="7235"/>
        <v>0</v>
      </c>
      <c r="AK2168" s="26">
        <f t="shared" si="7236"/>
        <v>0</v>
      </c>
      <c r="AL2168" s="26">
        <f t="shared" si="7237"/>
        <v>73335.64</v>
      </c>
      <c r="AM2168" s="26">
        <f t="shared" si="7238"/>
        <v>36667.82</v>
      </c>
      <c r="AN2168" s="26">
        <f t="shared" si="7239"/>
        <v>0</v>
      </c>
      <c r="AO2168" s="27">
        <f t="shared" si="7240"/>
        <v>30332.20578</v>
      </c>
      <c r="AP2168" s="27">
        <f t="shared" si="7241"/>
        <v>73335.64</v>
      </c>
      <c r="AQ2168" s="27">
        <f t="shared" si="7242"/>
        <v>0</v>
      </c>
      <c r="AR2168" s="27">
        <f t="shared" si="7243"/>
        <v>0</v>
      </c>
      <c r="AS2168" s="27">
        <f t="shared" si="7244"/>
        <v>0</v>
      </c>
      <c r="AT2168" s="27">
        <f t="shared" si="7245"/>
        <v>0</v>
      </c>
      <c r="AU2168" s="27">
        <f t="shared" si="7216"/>
        <v>73335.64</v>
      </c>
      <c r="AV2168" s="27">
        <f t="shared" si="7217"/>
        <v>-73335.64</v>
      </c>
      <c r="AW2168" s="27"/>
      <c r="AX2168" s="27"/>
      <c r="AY2168" s="27"/>
      <c r="AZ2168" s="27"/>
      <c r="BA2168" s="28">
        <f t="shared" si="7221"/>
        <v>100</v>
      </c>
      <c r="BB2168" s="46"/>
    </row>
    <row r="2169" spans="2:54" s="30" customFormat="1" x14ac:dyDescent="0.3">
      <c r="B2169" s="31" t="s">
        <v>586</v>
      </c>
      <c r="C2169" s="31" t="s">
        <v>118</v>
      </c>
      <c r="D2169" s="31" t="s">
        <v>92</v>
      </c>
      <c r="E2169" s="29" t="str">
        <f t="shared" si="7212"/>
        <v>0605</v>
      </c>
      <c r="F2169" s="31"/>
      <c r="G2169" s="29"/>
      <c r="H2169" s="32" t="s">
        <v>233</v>
      </c>
      <c r="I2169" s="33"/>
      <c r="J2169" s="33"/>
      <c r="K2169" s="33"/>
      <c r="L2169" s="33"/>
      <c r="M2169" s="33"/>
      <c r="N2169" s="33"/>
      <c r="O2169" s="33">
        <f t="shared" si="7227"/>
        <v>0</v>
      </c>
      <c r="P2169" s="33">
        <f t="shared" si="7228"/>
        <v>0</v>
      </c>
      <c r="Q2169" s="33">
        <f t="shared" si="7229"/>
        <v>0</v>
      </c>
      <c r="R2169" s="33">
        <f t="shared" si="7230"/>
        <v>0</v>
      </c>
      <c r="S2169" s="33"/>
      <c r="T2169" s="33">
        <f t="shared" si="7029"/>
        <v>0</v>
      </c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4">
        <f t="shared" si="7231"/>
        <v>73335.64</v>
      </c>
      <c r="AG2169" s="34">
        <f t="shared" si="7232"/>
        <v>0</v>
      </c>
      <c r="AH2169" s="34">
        <f t="shared" si="7233"/>
        <v>36667.82</v>
      </c>
      <c r="AI2169" s="34">
        <f t="shared" si="7234"/>
        <v>0</v>
      </c>
      <c r="AJ2169" s="34">
        <f t="shared" si="7235"/>
        <v>0</v>
      </c>
      <c r="AK2169" s="34">
        <f t="shared" si="7236"/>
        <v>0</v>
      </c>
      <c r="AL2169" s="34">
        <f t="shared" si="7237"/>
        <v>73335.64</v>
      </c>
      <c r="AM2169" s="34">
        <f t="shared" si="7238"/>
        <v>36667.82</v>
      </c>
      <c r="AN2169" s="34">
        <f t="shared" si="7239"/>
        <v>0</v>
      </c>
      <c r="AO2169" s="35">
        <f t="shared" si="7240"/>
        <v>30332.20578</v>
      </c>
      <c r="AP2169" s="36">
        <f t="shared" si="7241"/>
        <v>73335.64</v>
      </c>
      <c r="AQ2169" s="36">
        <f t="shared" si="7242"/>
        <v>0</v>
      </c>
      <c r="AR2169" s="36">
        <f t="shared" si="7243"/>
        <v>0</v>
      </c>
      <c r="AS2169" s="36">
        <f t="shared" si="7244"/>
        <v>0</v>
      </c>
      <c r="AT2169" s="36">
        <f t="shared" si="7245"/>
        <v>0</v>
      </c>
      <c r="AU2169" s="36">
        <f t="shared" si="7216"/>
        <v>73335.64</v>
      </c>
      <c r="AV2169" s="36">
        <f t="shared" si="7217"/>
        <v>-73335.64</v>
      </c>
      <c r="AW2169" s="36"/>
      <c r="AX2169" s="36"/>
      <c r="AY2169" s="36"/>
      <c r="AZ2169" s="36"/>
      <c r="BA2169" s="37">
        <f t="shared" si="7221"/>
        <v>100</v>
      </c>
      <c r="BB2169" s="47"/>
    </row>
    <row r="2170" spans="2:54" ht="31.2" x14ac:dyDescent="0.3">
      <c r="B2170" s="38" t="s">
        <v>586</v>
      </c>
      <c r="C2170" s="38" t="s">
        <v>118</v>
      </c>
      <c r="D2170" s="38" t="s">
        <v>92</v>
      </c>
      <c r="E2170" s="39" t="str">
        <f t="shared" si="7212"/>
        <v>0605</v>
      </c>
      <c r="F2170" s="38" t="s">
        <v>513</v>
      </c>
      <c r="G2170" s="38"/>
      <c r="H2170" s="40" t="s">
        <v>514</v>
      </c>
      <c r="I2170" s="18"/>
      <c r="J2170" s="18"/>
      <c r="K2170" s="18"/>
      <c r="L2170" s="18"/>
      <c r="M2170" s="18"/>
      <c r="N2170" s="18"/>
      <c r="O2170" s="18">
        <f t="shared" si="7227"/>
        <v>0</v>
      </c>
      <c r="P2170" s="18">
        <f t="shared" si="7228"/>
        <v>0</v>
      </c>
      <c r="Q2170" s="18">
        <f t="shared" si="7229"/>
        <v>0</v>
      </c>
      <c r="R2170" s="18">
        <f t="shared" si="7230"/>
        <v>0</v>
      </c>
      <c r="S2170" s="18"/>
      <c r="T2170" s="18">
        <f t="shared" si="7029"/>
        <v>0</v>
      </c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41">
        <f t="shared" si="7231"/>
        <v>73335.64</v>
      </c>
      <c r="AG2170" s="41">
        <f t="shared" si="7232"/>
        <v>0</v>
      </c>
      <c r="AH2170" s="41">
        <f t="shared" si="7233"/>
        <v>36667.82</v>
      </c>
      <c r="AI2170" s="41">
        <f t="shared" si="7234"/>
        <v>0</v>
      </c>
      <c r="AJ2170" s="41">
        <f t="shared" si="7235"/>
        <v>0</v>
      </c>
      <c r="AK2170" s="41">
        <f t="shared" si="7236"/>
        <v>0</v>
      </c>
      <c r="AL2170" s="41">
        <f t="shared" si="7237"/>
        <v>73335.64</v>
      </c>
      <c r="AM2170" s="41">
        <f t="shared" si="7238"/>
        <v>36667.82</v>
      </c>
      <c r="AN2170" s="41">
        <f t="shared" si="7239"/>
        <v>0</v>
      </c>
      <c r="AO2170" s="42">
        <f t="shared" si="7240"/>
        <v>30332.20578</v>
      </c>
      <c r="AP2170" s="42">
        <f t="shared" si="7241"/>
        <v>73335.64</v>
      </c>
      <c r="AQ2170" s="42">
        <f t="shared" si="7242"/>
        <v>0</v>
      </c>
      <c r="AR2170" s="42">
        <f t="shared" si="7243"/>
        <v>0</v>
      </c>
      <c r="AS2170" s="42">
        <f t="shared" si="7244"/>
        <v>0</v>
      </c>
      <c r="AT2170" s="42">
        <f t="shared" si="7245"/>
        <v>0</v>
      </c>
      <c r="AU2170" s="42">
        <f t="shared" si="7216"/>
        <v>73335.64</v>
      </c>
      <c r="AV2170" s="42">
        <f t="shared" si="7217"/>
        <v>-73335.64</v>
      </c>
      <c r="AW2170" s="42"/>
      <c r="AX2170" s="42"/>
      <c r="AY2170" s="42"/>
      <c r="AZ2170" s="42"/>
      <c r="BA2170" s="43">
        <f t="shared" si="7221"/>
        <v>100</v>
      </c>
      <c r="BB2170" s="44"/>
    </row>
    <row r="2171" spans="2:54" x14ac:dyDescent="0.3">
      <c r="B2171" s="38" t="s">
        <v>586</v>
      </c>
      <c r="C2171" s="38" t="s">
        <v>118</v>
      </c>
      <c r="D2171" s="38" t="s">
        <v>92</v>
      </c>
      <c r="E2171" s="39" t="str">
        <f t="shared" si="7212"/>
        <v>0605</v>
      </c>
      <c r="F2171" s="38" t="s">
        <v>525</v>
      </c>
      <c r="G2171" s="38"/>
      <c r="H2171" s="40" t="s">
        <v>49</v>
      </c>
      <c r="I2171" s="18"/>
      <c r="J2171" s="18"/>
      <c r="K2171" s="18"/>
      <c r="L2171" s="18"/>
      <c r="M2171" s="18"/>
      <c r="N2171" s="18"/>
      <c r="O2171" s="18">
        <f t="shared" si="7227"/>
        <v>0</v>
      </c>
      <c r="P2171" s="18">
        <f t="shared" si="7228"/>
        <v>0</v>
      </c>
      <c r="Q2171" s="18">
        <f t="shared" si="7229"/>
        <v>0</v>
      </c>
      <c r="R2171" s="18">
        <f t="shared" si="7230"/>
        <v>0</v>
      </c>
      <c r="S2171" s="18"/>
      <c r="T2171" s="18">
        <f t="shared" si="7029"/>
        <v>0</v>
      </c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41">
        <f t="shared" si="7231"/>
        <v>73335.64</v>
      </c>
      <c r="AG2171" s="41">
        <f t="shared" si="7232"/>
        <v>0</v>
      </c>
      <c r="AH2171" s="41">
        <f t="shared" si="7233"/>
        <v>36667.82</v>
      </c>
      <c r="AI2171" s="41">
        <f t="shared" si="7234"/>
        <v>0</v>
      </c>
      <c r="AJ2171" s="41">
        <f t="shared" si="7235"/>
        <v>0</v>
      </c>
      <c r="AK2171" s="41">
        <f t="shared" si="7236"/>
        <v>0</v>
      </c>
      <c r="AL2171" s="41">
        <f t="shared" si="7237"/>
        <v>73335.64</v>
      </c>
      <c r="AM2171" s="41">
        <f t="shared" si="7238"/>
        <v>36667.82</v>
      </c>
      <c r="AN2171" s="41">
        <f t="shared" si="7239"/>
        <v>0</v>
      </c>
      <c r="AO2171" s="14">
        <f t="shared" si="7240"/>
        <v>30332.20578</v>
      </c>
      <c r="AP2171" s="42">
        <f t="shared" si="7241"/>
        <v>73335.64</v>
      </c>
      <c r="AQ2171" s="42">
        <f t="shared" si="7242"/>
        <v>0</v>
      </c>
      <c r="AR2171" s="42">
        <f t="shared" si="7243"/>
        <v>0</v>
      </c>
      <c r="AS2171" s="42">
        <f t="shared" si="7244"/>
        <v>0</v>
      </c>
      <c r="AT2171" s="42">
        <f t="shared" si="7245"/>
        <v>0</v>
      </c>
      <c r="AU2171" s="42">
        <f t="shared" si="7216"/>
        <v>73335.64</v>
      </c>
      <c r="AV2171" s="42">
        <f t="shared" si="7217"/>
        <v>-73335.64</v>
      </c>
      <c r="AW2171" s="42"/>
      <c r="AX2171" s="42"/>
      <c r="AY2171" s="42"/>
      <c r="AZ2171" s="42"/>
      <c r="BA2171" s="43">
        <f t="shared" si="7221"/>
        <v>100</v>
      </c>
      <c r="BB2171" s="44"/>
    </row>
    <row r="2172" spans="2:54" ht="46.8" x14ac:dyDescent="0.3">
      <c r="B2172" s="38" t="s">
        <v>586</v>
      </c>
      <c r="C2172" s="38" t="s">
        <v>118</v>
      </c>
      <c r="D2172" s="38" t="s">
        <v>92</v>
      </c>
      <c r="E2172" s="39" t="str">
        <f t="shared" si="7212"/>
        <v>0605</v>
      </c>
      <c r="F2172" s="38" t="s">
        <v>534</v>
      </c>
      <c r="G2172" s="38"/>
      <c r="H2172" s="40" t="s">
        <v>535</v>
      </c>
      <c r="I2172" s="18"/>
      <c r="J2172" s="18"/>
      <c r="K2172" s="18"/>
      <c r="L2172" s="18"/>
      <c r="M2172" s="18"/>
      <c r="N2172" s="18"/>
      <c r="O2172" s="18">
        <f t="shared" si="7227"/>
        <v>0</v>
      </c>
      <c r="P2172" s="18">
        <f t="shared" si="7228"/>
        <v>0</v>
      </c>
      <c r="Q2172" s="18">
        <f t="shared" si="7229"/>
        <v>0</v>
      </c>
      <c r="R2172" s="18">
        <f t="shared" si="7230"/>
        <v>0</v>
      </c>
      <c r="S2172" s="18"/>
      <c r="T2172" s="18">
        <f t="shared" si="7029"/>
        <v>0</v>
      </c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41">
        <f t="shared" si="7231"/>
        <v>73335.64</v>
      </c>
      <c r="AG2172" s="41">
        <f t="shared" si="7232"/>
        <v>0</v>
      </c>
      <c r="AH2172" s="41">
        <f t="shared" si="7233"/>
        <v>36667.82</v>
      </c>
      <c r="AI2172" s="41">
        <f t="shared" si="7234"/>
        <v>0</v>
      </c>
      <c r="AJ2172" s="41">
        <f t="shared" si="7235"/>
        <v>0</v>
      </c>
      <c r="AK2172" s="41">
        <f t="shared" si="7236"/>
        <v>0</v>
      </c>
      <c r="AL2172" s="41">
        <f t="shared" si="7237"/>
        <v>73335.64</v>
      </c>
      <c r="AM2172" s="41">
        <f t="shared" si="7238"/>
        <v>36667.82</v>
      </c>
      <c r="AN2172" s="41">
        <f t="shared" si="7239"/>
        <v>0</v>
      </c>
      <c r="AO2172" s="42">
        <f t="shared" si="7240"/>
        <v>30332.20578</v>
      </c>
      <c r="AP2172" s="42">
        <f t="shared" si="7241"/>
        <v>73335.64</v>
      </c>
      <c r="AQ2172" s="42">
        <f t="shared" si="7242"/>
        <v>0</v>
      </c>
      <c r="AR2172" s="42">
        <f t="shared" si="7243"/>
        <v>0</v>
      </c>
      <c r="AS2172" s="42">
        <f t="shared" si="7244"/>
        <v>0</v>
      </c>
      <c r="AT2172" s="42">
        <f t="shared" si="7245"/>
        <v>0</v>
      </c>
      <c r="AU2172" s="42">
        <f t="shared" si="7216"/>
        <v>73335.64</v>
      </c>
      <c r="AV2172" s="42">
        <f t="shared" si="7217"/>
        <v>-73335.64</v>
      </c>
      <c r="AW2172" s="42"/>
      <c r="AX2172" s="42"/>
      <c r="AY2172" s="42"/>
      <c r="AZ2172" s="42"/>
      <c r="BA2172" s="43">
        <f t="shared" si="7221"/>
        <v>100</v>
      </c>
      <c r="BB2172" s="44"/>
    </row>
    <row r="2173" spans="2:54" ht="46.8" x14ac:dyDescent="0.3">
      <c r="B2173" s="38" t="s">
        <v>586</v>
      </c>
      <c r="C2173" s="38" t="s">
        <v>118</v>
      </c>
      <c r="D2173" s="38" t="s">
        <v>92</v>
      </c>
      <c r="E2173" s="39" t="str">
        <f t="shared" si="7212"/>
        <v>0605</v>
      </c>
      <c r="F2173" s="38" t="s">
        <v>653</v>
      </c>
      <c r="G2173" s="38"/>
      <c r="H2173" s="40" t="s">
        <v>654</v>
      </c>
      <c r="I2173" s="18"/>
      <c r="J2173" s="18"/>
      <c r="K2173" s="18"/>
      <c r="L2173" s="18"/>
      <c r="M2173" s="18"/>
      <c r="N2173" s="18"/>
      <c r="O2173" s="18">
        <f t="shared" si="7227"/>
        <v>0</v>
      </c>
      <c r="P2173" s="18">
        <f t="shared" si="7228"/>
        <v>0</v>
      </c>
      <c r="Q2173" s="18">
        <f t="shared" si="7229"/>
        <v>0</v>
      </c>
      <c r="R2173" s="18">
        <f t="shared" si="7230"/>
        <v>0</v>
      </c>
      <c r="S2173" s="18"/>
      <c r="T2173" s="18">
        <f t="shared" si="7029"/>
        <v>0</v>
      </c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41">
        <f t="shared" si="7231"/>
        <v>73335.64</v>
      </c>
      <c r="AG2173" s="41">
        <f t="shared" si="7232"/>
        <v>0</v>
      </c>
      <c r="AH2173" s="41">
        <f t="shared" si="7233"/>
        <v>36667.82</v>
      </c>
      <c r="AI2173" s="41">
        <f t="shared" si="7234"/>
        <v>0</v>
      </c>
      <c r="AJ2173" s="41">
        <f t="shared" si="7235"/>
        <v>0</v>
      </c>
      <c r="AK2173" s="41">
        <f t="shared" si="7236"/>
        <v>0</v>
      </c>
      <c r="AL2173" s="41">
        <f t="shared" si="7237"/>
        <v>73335.64</v>
      </c>
      <c r="AM2173" s="41">
        <f t="shared" si="7238"/>
        <v>36667.82</v>
      </c>
      <c r="AN2173" s="41">
        <f t="shared" si="7239"/>
        <v>0</v>
      </c>
      <c r="AO2173" s="14">
        <f t="shared" si="7240"/>
        <v>30332.20578</v>
      </c>
      <c r="AP2173" s="42">
        <f t="shared" si="7241"/>
        <v>73335.64</v>
      </c>
      <c r="AQ2173" s="42">
        <f t="shared" si="7242"/>
        <v>0</v>
      </c>
      <c r="AR2173" s="42">
        <f t="shared" si="7243"/>
        <v>0</v>
      </c>
      <c r="AS2173" s="42">
        <f t="shared" si="7244"/>
        <v>0</v>
      </c>
      <c r="AT2173" s="42">
        <f t="shared" si="7245"/>
        <v>0</v>
      </c>
      <c r="AU2173" s="42">
        <f t="shared" si="7216"/>
        <v>73335.64</v>
      </c>
      <c r="AV2173" s="42">
        <f t="shared" si="7217"/>
        <v>-73335.64</v>
      </c>
      <c r="AW2173" s="42"/>
      <c r="AX2173" s="42"/>
      <c r="AY2173" s="42"/>
      <c r="AZ2173" s="42"/>
      <c r="BA2173" s="43">
        <f t="shared" si="7221"/>
        <v>100</v>
      </c>
      <c r="BB2173" s="44"/>
    </row>
    <row r="2174" spans="2:54" ht="31.2" x14ac:dyDescent="0.3">
      <c r="B2174" s="38" t="s">
        <v>586</v>
      </c>
      <c r="C2174" s="38" t="s">
        <v>118</v>
      </c>
      <c r="D2174" s="38" t="s">
        <v>92</v>
      </c>
      <c r="E2174" s="39" t="str">
        <f t="shared" si="7212"/>
        <v>0605</v>
      </c>
      <c r="F2174" s="38" t="s">
        <v>653</v>
      </c>
      <c r="G2174" s="38" t="s">
        <v>150</v>
      </c>
      <c r="H2174" s="40" t="s">
        <v>151</v>
      </c>
      <c r="I2174" s="18"/>
      <c r="J2174" s="18"/>
      <c r="K2174" s="18"/>
      <c r="L2174" s="18"/>
      <c r="M2174" s="18"/>
      <c r="N2174" s="18"/>
      <c r="O2174" s="18">
        <v>0</v>
      </c>
      <c r="P2174" s="18">
        <v>0</v>
      </c>
      <c r="Q2174" s="18">
        <v>0</v>
      </c>
      <c r="R2174" s="18">
        <v>0</v>
      </c>
      <c r="S2174" s="18"/>
      <c r="T2174" s="18">
        <f t="shared" si="7029"/>
        <v>0</v>
      </c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41">
        <v>73335.64</v>
      </c>
      <c r="AG2174" s="41"/>
      <c r="AH2174" s="41">
        <v>36667.82</v>
      </c>
      <c r="AI2174" s="41">
        <v>0</v>
      </c>
      <c r="AJ2174" s="41">
        <v>0</v>
      </c>
      <c r="AK2174" s="41">
        <v>0</v>
      </c>
      <c r="AL2174" s="41">
        <v>73335.64</v>
      </c>
      <c r="AM2174" s="41">
        <v>36667.82</v>
      </c>
      <c r="AN2174" s="41">
        <v>0</v>
      </c>
      <c r="AO2174" s="42">
        <v>30332.20578</v>
      </c>
      <c r="AP2174" s="42">
        <v>73335.64</v>
      </c>
      <c r="AQ2174" s="42">
        <v>0</v>
      </c>
      <c r="AR2174" s="42">
        <v>0</v>
      </c>
      <c r="AS2174" s="42">
        <v>0</v>
      </c>
      <c r="AT2174" s="42">
        <v>0</v>
      </c>
      <c r="AU2174" s="42">
        <f t="shared" si="7216"/>
        <v>73335.64</v>
      </c>
      <c r="AV2174" s="42">
        <f t="shared" si="7217"/>
        <v>-73335.64</v>
      </c>
      <c r="AW2174" s="42"/>
      <c r="AX2174" s="42"/>
      <c r="AY2174" s="42"/>
      <c r="AZ2174" s="42"/>
      <c r="BA2174" s="43">
        <f t="shared" si="7221"/>
        <v>100</v>
      </c>
      <c r="BB2174" s="44"/>
    </row>
    <row r="2175" spans="2:54" s="21" customFormat="1" x14ac:dyDescent="0.3">
      <c r="B2175" s="22" t="s">
        <v>586</v>
      </c>
      <c r="C2175" s="22" t="s">
        <v>339</v>
      </c>
      <c r="D2175" s="22"/>
      <c r="E2175" s="23" t="str">
        <f t="shared" si="7212"/>
        <v>10</v>
      </c>
      <c r="F2175" s="22"/>
      <c r="G2175" s="22"/>
      <c r="H2175" s="24" t="s">
        <v>340</v>
      </c>
      <c r="I2175" s="25">
        <f t="shared" ref="I2175:I2180" si="7246">I2176</f>
        <v>4129.2</v>
      </c>
      <c r="J2175" s="25">
        <f t="shared" ref="J2175:J2180" si="7247">J2176</f>
        <v>5670.9</v>
      </c>
      <c r="K2175" s="25">
        <f t="shared" ref="K2175:K2180" si="7248">K2176</f>
        <v>6518.4</v>
      </c>
      <c r="L2175" s="25">
        <f t="shared" ref="L2175:L2180" si="7249">L2176</f>
        <v>0</v>
      </c>
      <c r="M2175" s="25">
        <f t="shared" ref="M2175:M2180" si="7250">M2176</f>
        <v>0</v>
      </c>
      <c r="N2175" s="25">
        <f t="shared" ref="N2175:N2180" si="7251">N2176</f>
        <v>0</v>
      </c>
      <c r="O2175" s="25">
        <f t="shared" si="7227"/>
        <v>0</v>
      </c>
      <c r="P2175" s="25">
        <f t="shared" si="7228"/>
        <v>0</v>
      </c>
      <c r="Q2175" s="25">
        <f t="shared" si="7229"/>
        <v>0</v>
      </c>
      <c r="R2175" s="25">
        <f t="shared" si="7230"/>
        <v>0</v>
      </c>
      <c r="S2175" s="25">
        <f t="shared" ref="S2175:S2180" si="7252">S2176</f>
        <v>0</v>
      </c>
      <c r="T2175" s="25">
        <f t="shared" si="7029"/>
        <v>4129.2</v>
      </c>
      <c r="U2175" s="25">
        <f t="shared" si="7188"/>
        <v>5670.9</v>
      </c>
      <c r="V2175" s="25">
        <f t="shared" si="7189"/>
        <v>6518.4</v>
      </c>
      <c r="W2175" s="25">
        <f t="shared" ref="W2175:W2180" si="7253">W2176</f>
        <v>0</v>
      </c>
      <c r="X2175" s="25">
        <f t="shared" ref="X2175:X2180" si="7254">X2176</f>
        <v>0</v>
      </c>
      <c r="Y2175" s="25">
        <f t="shared" ref="Y2175:Y2180" si="7255">Y2176</f>
        <v>0</v>
      </c>
      <c r="Z2175" s="25">
        <f t="shared" ref="Z2175:Z2180" si="7256">Z2176</f>
        <v>0</v>
      </c>
      <c r="AA2175" s="25">
        <f t="shared" ref="AA2175:AA2180" si="7257">AA2176</f>
        <v>0</v>
      </c>
      <c r="AB2175" s="25">
        <f t="shared" ref="AB2175:AB2180" si="7258">AB2176</f>
        <v>0</v>
      </c>
      <c r="AC2175" s="25">
        <f t="shared" ref="AC2175:AC2180" si="7259">AC2176</f>
        <v>0</v>
      </c>
      <c r="AD2175" s="25">
        <f t="shared" ref="AD2175:AD2180" si="7260">AD2176</f>
        <v>0</v>
      </c>
      <c r="AE2175" s="25">
        <f t="shared" ref="AE2175:AE2180" si="7261">AE2176</f>
        <v>0</v>
      </c>
      <c r="AF2175" s="26">
        <f t="shared" si="7231"/>
        <v>5352.3925200000003</v>
      </c>
      <c r="AG2175" s="26">
        <f t="shared" si="7232"/>
        <v>0</v>
      </c>
      <c r="AH2175" s="26">
        <f t="shared" si="7233"/>
        <v>5352.3925200000003</v>
      </c>
      <c r="AI2175" s="26">
        <f t="shared" si="7234"/>
        <v>0</v>
      </c>
      <c r="AJ2175" s="26">
        <f t="shared" si="7235"/>
        <v>0</v>
      </c>
      <c r="AK2175" s="26">
        <f t="shared" si="7236"/>
        <v>0</v>
      </c>
      <c r="AL2175" s="26">
        <f t="shared" si="7237"/>
        <v>3726.5099500000001</v>
      </c>
      <c r="AM2175" s="26">
        <f t="shared" si="7238"/>
        <v>3726.5099500000001</v>
      </c>
      <c r="AN2175" s="26">
        <f t="shared" si="7239"/>
        <v>0</v>
      </c>
      <c r="AO2175" s="45">
        <f t="shared" si="7240"/>
        <v>2613.34384</v>
      </c>
      <c r="AP2175" s="27">
        <f t="shared" si="7241"/>
        <v>5352.3925200000003</v>
      </c>
      <c r="AQ2175" s="27">
        <f t="shared" si="7242"/>
        <v>0</v>
      </c>
      <c r="AR2175" s="27">
        <f t="shared" si="7243"/>
        <v>0</v>
      </c>
      <c r="AS2175" s="27">
        <f t="shared" si="7244"/>
        <v>0</v>
      </c>
      <c r="AT2175" s="27">
        <f t="shared" si="7245"/>
        <v>0</v>
      </c>
      <c r="AU2175" s="27">
        <f t="shared" si="7216"/>
        <v>5352.3925200000003</v>
      </c>
      <c r="AV2175" s="27">
        <f t="shared" si="7217"/>
        <v>-1223.1925200000005</v>
      </c>
      <c r="AW2175" s="27">
        <f t="shared" si="7218"/>
        <v>4129.2</v>
      </c>
      <c r="AX2175" s="27">
        <f t="shared" si="7219"/>
        <v>5670.9</v>
      </c>
      <c r="AY2175" s="27">
        <f t="shared" si="7220"/>
        <v>6518.4</v>
      </c>
      <c r="AZ2175" s="27">
        <f t="shared" ref="AZ2175:AZ2180" si="7262">AZ2176</f>
        <v>0</v>
      </c>
      <c r="BA2175" s="28">
        <f t="shared" si="7221"/>
        <v>69.623256068671139</v>
      </c>
      <c r="BB2175" s="20"/>
    </row>
    <row r="2176" spans="2:54" s="30" customFormat="1" x14ac:dyDescent="0.3">
      <c r="B2176" s="31" t="s">
        <v>586</v>
      </c>
      <c r="C2176" s="31" t="s">
        <v>339</v>
      </c>
      <c r="D2176" s="31" t="s">
        <v>118</v>
      </c>
      <c r="E2176" s="29" t="str">
        <f t="shared" si="7212"/>
        <v>1006</v>
      </c>
      <c r="F2176" s="31"/>
      <c r="G2176" s="31"/>
      <c r="H2176" s="32" t="s">
        <v>452</v>
      </c>
      <c r="I2176" s="33">
        <f t="shared" si="7246"/>
        <v>4129.2</v>
      </c>
      <c r="J2176" s="33">
        <f t="shared" si="7247"/>
        <v>5670.9</v>
      </c>
      <c r="K2176" s="33">
        <f t="shared" si="7248"/>
        <v>6518.4</v>
      </c>
      <c r="L2176" s="33">
        <f t="shared" si="7249"/>
        <v>0</v>
      </c>
      <c r="M2176" s="33">
        <f t="shared" si="7250"/>
        <v>0</v>
      </c>
      <c r="N2176" s="33">
        <f t="shared" si="7251"/>
        <v>0</v>
      </c>
      <c r="O2176" s="33">
        <f t="shared" si="7227"/>
        <v>0</v>
      </c>
      <c r="P2176" s="33">
        <f t="shared" si="7228"/>
        <v>0</v>
      </c>
      <c r="Q2176" s="33">
        <f t="shared" si="7229"/>
        <v>0</v>
      </c>
      <c r="R2176" s="33">
        <f t="shared" si="7230"/>
        <v>0</v>
      </c>
      <c r="S2176" s="33">
        <f t="shared" si="7252"/>
        <v>0</v>
      </c>
      <c r="T2176" s="33">
        <f t="shared" ref="T2176:T2239" si="7263">I2176+L2176+S2176+R2176+Q2176+P2176+O2176</f>
        <v>4129.2</v>
      </c>
      <c r="U2176" s="33">
        <f t="shared" si="7188"/>
        <v>5670.9</v>
      </c>
      <c r="V2176" s="33">
        <f t="shared" si="7189"/>
        <v>6518.4</v>
      </c>
      <c r="W2176" s="33">
        <f t="shared" si="7253"/>
        <v>0</v>
      </c>
      <c r="X2176" s="33">
        <f t="shared" si="7254"/>
        <v>0</v>
      </c>
      <c r="Y2176" s="33">
        <f t="shared" si="7255"/>
        <v>0</v>
      </c>
      <c r="Z2176" s="33">
        <f t="shared" si="7256"/>
        <v>0</v>
      </c>
      <c r="AA2176" s="33">
        <f t="shared" si="7257"/>
        <v>0</v>
      </c>
      <c r="AB2176" s="33">
        <f t="shared" si="7258"/>
        <v>0</v>
      </c>
      <c r="AC2176" s="33">
        <f t="shared" si="7259"/>
        <v>0</v>
      </c>
      <c r="AD2176" s="33">
        <f t="shared" si="7260"/>
        <v>0</v>
      </c>
      <c r="AE2176" s="33">
        <f t="shared" si="7261"/>
        <v>0</v>
      </c>
      <c r="AF2176" s="34">
        <f t="shared" si="7231"/>
        <v>5352.3925200000003</v>
      </c>
      <c r="AG2176" s="34">
        <f t="shared" si="7232"/>
        <v>0</v>
      </c>
      <c r="AH2176" s="34">
        <f t="shared" si="7233"/>
        <v>5352.3925200000003</v>
      </c>
      <c r="AI2176" s="34">
        <f t="shared" si="7234"/>
        <v>0</v>
      </c>
      <c r="AJ2176" s="34">
        <f t="shared" si="7235"/>
        <v>0</v>
      </c>
      <c r="AK2176" s="34">
        <f t="shared" si="7236"/>
        <v>0</v>
      </c>
      <c r="AL2176" s="34">
        <f t="shared" si="7237"/>
        <v>3726.5099500000001</v>
      </c>
      <c r="AM2176" s="34">
        <f t="shared" si="7238"/>
        <v>3726.5099500000001</v>
      </c>
      <c r="AN2176" s="34">
        <f t="shared" si="7239"/>
        <v>0</v>
      </c>
      <c r="AO2176" s="36">
        <f t="shared" si="7240"/>
        <v>2613.34384</v>
      </c>
      <c r="AP2176" s="36">
        <f t="shared" si="7241"/>
        <v>5352.3925200000003</v>
      </c>
      <c r="AQ2176" s="36">
        <f t="shared" si="7242"/>
        <v>0</v>
      </c>
      <c r="AR2176" s="36">
        <f t="shared" si="7243"/>
        <v>0</v>
      </c>
      <c r="AS2176" s="36">
        <f t="shared" si="7244"/>
        <v>0</v>
      </c>
      <c r="AT2176" s="36">
        <f t="shared" si="7245"/>
        <v>0</v>
      </c>
      <c r="AU2176" s="36">
        <f t="shared" si="7216"/>
        <v>5352.3925200000003</v>
      </c>
      <c r="AV2176" s="36">
        <f t="shared" si="7217"/>
        <v>-1223.1925200000005</v>
      </c>
      <c r="AW2176" s="36">
        <f t="shared" si="7218"/>
        <v>4129.2</v>
      </c>
      <c r="AX2176" s="36">
        <f t="shared" si="7219"/>
        <v>5670.9</v>
      </c>
      <c r="AY2176" s="36">
        <f t="shared" si="7220"/>
        <v>6518.4</v>
      </c>
      <c r="AZ2176" s="36">
        <f t="shared" si="7262"/>
        <v>0</v>
      </c>
      <c r="BA2176" s="37">
        <f t="shared" si="7221"/>
        <v>69.623256068671139</v>
      </c>
      <c r="BB2176" s="20"/>
    </row>
    <row r="2177" spans="2:54" ht="31.2" x14ac:dyDescent="0.3">
      <c r="B2177" s="38" t="s">
        <v>586</v>
      </c>
      <c r="C2177" s="38" t="s">
        <v>339</v>
      </c>
      <c r="D2177" s="38" t="s">
        <v>118</v>
      </c>
      <c r="E2177" s="39" t="str">
        <f t="shared" si="7212"/>
        <v>1006</v>
      </c>
      <c r="F2177" s="38" t="s">
        <v>655</v>
      </c>
      <c r="G2177" s="39"/>
      <c r="H2177" s="40" t="s">
        <v>656</v>
      </c>
      <c r="I2177" s="18">
        <f t="shared" si="7246"/>
        <v>4129.2</v>
      </c>
      <c r="J2177" s="18">
        <f t="shared" si="7247"/>
        <v>5670.9</v>
      </c>
      <c r="K2177" s="18">
        <f t="shared" si="7248"/>
        <v>6518.4</v>
      </c>
      <c r="L2177" s="18">
        <f t="shared" si="7249"/>
        <v>0</v>
      </c>
      <c r="M2177" s="18">
        <f t="shared" si="7250"/>
        <v>0</v>
      </c>
      <c r="N2177" s="18">
        <f t="shared" si="7251"/>
        <v>0</v>
      </c>
      <c r="O2177" s="18">
        <f t="shared" si="7227"/>
        <v>0</v>
      </c>
      <c r="P2177" s="18">
        <f t="shared" si="7228"/>
        <v>0</v>
      </c>
      <c r="Q2177" s="18">
        <f t="shared" si="7229"/>
        <v>0</v>
      </c>
      <c r="R2177" s="18">
        <f t="shared" si="7230"/>
        <v>0</v>
      </c>
      <c r="S2177" s="18">
        <f t="shared" si="7252"/>
        <v>0</v>
      </c>
      <c r="T2177" s="18">
        <f t="shared" si="7263"/>
        <v>4129.2</v>
      </c>
      <c r="U2177" s="18">
        <f t="shared" si="7188"/>
        <v>5670.9</v>
      </c>
      <c r="V2177" s="18">
        <f t="shared" si="7189"/>
        <v>6518.4</v>
      </c>
      <c r="W2177" s="18">
        <f t="shared" si="7253"/>
        <v>0</v>
      </c>
      <c r="X2177" s="18">
        <f t="shared" si="7254"/>
        <v>0</v>
      </c>
      <c r="Y2177" s="18">
        <f t="shared" si="7255"/>
        <v>0</v>
      </c>
      <c r="Z2177" s="18">
        <f t="shared" si="7256"/>
        <v>0</v>
      </c>
      <c r="AA2177" s="18">
        <f t="shared" si="7257"/>
        <v>0</v>
      </c>
      <c r="AB2177" s="18">
        <f t="shared" si="7258"/>
        <v>0</v>
      </c>
      <c r="AC2177" s="18">
        <f t="shared" si="7259"/>
        <v>0</v>
      </c>
      <c r="AD2177" s="18">
        <f t="shared" si="7260"/>
        <v>0</v>
      </c>
      <c r="AE2177" s="18">
        <f t="shared" si="7261"/>
        <v>0</v>
      </c>
      <c r="AF2177" s="41">
        <f t="shared" si="7231"/>
        <v>5352.3925200000003</v>
      </c>
      <c r="AG2177" s="41">
        <f t="shared" si="7232"/>
        <v>0</v>
      </c>
      <c r="AH2177" s="41">
        <f t="shared" si="7233"/>
        <v>5352.3925200000003</v>
      </c>
      <c r="AI2177" s="41">
        <f t="shared" si="7234"/>
        <v>0</v>
      </c>
      <c r="AJ2177" s="41">
        <f t="shared" si="7235"/>
        <v>0</v>
      </c>
      <c r="AK2177" s="41">
        <f t="shared" si="7236"/>
        <v>0</v>
      </c>
      <c r="AL2177" s="41">
        <f t="shared" si="7237"/>
        <v>3726.5099500000001</v>
      </c>
      <c r="AM2177" s="41">
        <f t="shared" si="7238"/>
        <v>3726.5099500000001</v>
      </c>
      <c r="AN2177" s="41">
        <f t="shared" si="7239"/>
        <v>0</v>
      </c>
      <c r="AO2177" s="14">
        <f t="shared" si="7240"/>
        <v>2613.34384</v>
      </c>
      <c r="AP2177" s="42">
        <f t="shared" si="7241"/>
        <v>5352.3925200000003</v>
      </c>
      <c r="AQ2177" s="42">
        <f t="shared" si="7242"/>
        <v>0</v>
      </c>
      <c r="AR2177" s="42">
        <f t="shared" si="7243"/>
        <v>0</v>
      </c>
      <c r="AS2177" s="42">
        <f t="shared" si="7244"/>
        <v>0</v>
      </c>
      <c r="AT2177" s="42">
        <f t="shared" si="7245"/>
        <v>0</v>
      </c>
      <c r="AU2177" s="42">
        <f t="shared" si="7216"/>
        <v>5352.3925200000003</v>
      </c>
      <c r="AV2177" s="42">
        <f t="shared" si="7217"/>
        <v>-1223.1925200000005</v>
      </c>
      <c r="AW2177" s="42">
        <f t="shared" si="7218"/>
        <v>4129.2</v>
      </c>
      <c r="AX2177" s="42">
        <f t="shared" si="7219"/>
        <v>5670.9</v>
      </c>
      <c r="AY2177" s="42">
        <f t="shared" si="7220"/>
        <v>6518.4</v>
      </c>
      <c r="AZ2177" s="42">
        <f t="shared" si="7262"/>
        <v>0</v>
      </c>
      <c r="BA2177" s="43">
        <f t="shared" si="7221"/>
        <v>69.623256068671139</v>
      </c>
      <c r="BB2177" s="20"/>
    </row>
    <row r="2178" spans="2:54" x14ac:dyDescent="0.3">
      <c r="B2178" s="38" t="s">
        <v>586</v>
      </c>
      <c r="C2178" s="38" t="s">
        <v>339</v>
      </c>
      <c r="D2178" s="38" t="s">
        <v>118</v>
      </c>
      <c r="E2178" s="39" t="str">
        <f t="shared" si="7212"/>
        <v>1006</v>
      </c>
      <c r="F2178" s="38" t="s">
        <v>657</v>
      </c>
      <c r="G2178" s="39"/>
      <c r="H2178" s="40" t="s">
        <v>109</v>
      </c>
      <c r="I2178" s="18">
        <f t="shared" si="7246"/>
        <v>4129.2</v>
      </c>
      <c r="J2178" s="18">
        <f t="shared" si="7247"/>
        <v>5670.9</v>
      </c>
      <c r="K2178" s="18">
        <f t="shared" si="7248"/>
        <v>6518.4</v>
      </c>
      <c r="L2178" s="18">
        <f t="shared" si="7249"/>
        <v>0</v>
      </c>
      <c r="M2178" s="18">
        <f t="shared" si="7250"/>
        <v>0</v>
      </c>
      <c r="N2178" s="18">
        <f t="shared" si="7251"/>
        <v>0</v>
      </c>
      <c r="O2178" s="18">
        <f t="shared" si="7227"/>
        <v>0</v>
      </c>
      <c r="P2178" s="18">
        <f t="shared" si="7228"/>
        <v>0</v>
      </c>
      <c r="Q2178" s="18">
        <f t="shared" si="7229"/>
        <v>0</v>
      </c>
      <c r="R2178" s="18">
        <f t="shared" si="7230"/>
        <v>0</v>
      </c>
      <c r="S2178" s="18">
        <f t="shared" si="7252"/>
        <v>0</v>
      </c>
      <c r="T2178" s="18">
        <f t="shared" si="7263"/>
        <v>4129.2</v>
      </c>
      <c r="U2178" s="18">
        <f t="shared" si="7188"/>
        <v>5670.9</v>
      </c>
      <c r="V2178" s="18">
        <f t="shared" si="7189"/>
        <v>6518.4</v>
      </c>
      <c r="W2178" s="18">
        <f t="shared" si="7253"/>
        <v>0</v>
      </c>
      <c r="X2178" s="18">
        <f t="shared" si="7254"/>
        <v>0</v>
      </c>
      <c r="Y2178" s="18">
        <f t="shared" si="7255"/>
        <v>0</v>
      </c>
      <c r="Z2178" s="18">
        <f t="shared" si="7256"/>
        <v>0</v>
      </c>
      <c r="AA2178" s="18">
        <f t="shared" si="7257"/>
        <v>0</v>
      </c>
      <c r="AB2178" s="18">
        <f t="shared" si="7258"/>
        <v>0</v>
      </c>
      <c r="AC2178" s="18">
        <f t="shared" si="7259"/>
        <v>0</v>
      </c>
      <c r="AD2178" s="18">
        <f t="shared" si="7260"/>
        <v>0</v>
      </c>
      <c r="AE2178" s="18">
        <f t="shared" si="7261"/>
        <v>0</v>
      </c>
      <c r="AF2178" s="41">
        <f t="shared" si="7231"/>
        <v>5352.3925200000003</v>
      </c>
      <c r="AG2178" s="41">
        <f t="shared" si="7232"/>
        <v>0</v>
      </c>
      <c r="AH2178" s="41">
        <f t="shared" si="7233"/>
        <v>5352.3925200000003</v>
      </c>
      <c r="AI2178" s="41">
        <f t="shared" si="7234"/>
        <v>0</v>
      </c>
      <c r="AJ2178" s="41">
        <f t="shared" si="7235"/>
        <v>0</v>
      </c>
      <c r="AK2178" s="41">
        <f t="shared" si="7236"/>
        <v>0</v>
      </c>
      <c r="AL2178" s="41">
        <f t="shared" si="7237"/>
        <v>3726.5099500000001</v>
      </c>
      <c r="AM2178" s="41">
        <f t="shared" si="7238"/>
        <v>3726.5099500000001</v>
      </c>
      <c r="AN2178" s="41">
        <f t="shared" si="7239"/>
        <v>0</v>
      </c>
      <c r="AO2178" s="42">
        <f t="shared" si="7240"/>
        <v>2613.34384</v>
      </c>
      <c r="AP2178" s="42">
        <f t="shared" si="7241"/>
        <v>5352.3925200000003</v>
      </c>
      <c r="AQ2178" s="42">
        <f t="shared" si="7242"/>
        <v>0</v>
      </c>
      <c r="AR2178" s="42">
        <f t="shared" si="7243"/>
        <v>0</v>
      </c>
      <c r="AS2178" s="42">
        <f t="shared" si="7244"/>
        <v>0</v>
      </c>
      <c r="AT2178" s="42">
        <f t="shared" si="7245"/>
        <v>0</v>
      </c>
      <c r="AU2178" s="42">
        <f t="shared" si="7216"/>
        <v>5352.3925200000003</v>
      </c>
      <c r="AV2178" s="42">
        <f t="shared" si="7217"/>
        <v>-1223.1925200000005</v>
      </c>
      <c r="AW2178" s="42">
        <f t="shared" si="7218"/>
        <v>4129.2</v>
      </c>
      <c r="AX2178" s="42">
        <f t="shared" si="7219"/>
        <v>5670.9</v>
      </c>
      <c r="AY2178" s="42">
        <f t="shared" si="7220"/>
        <v>6518.4</v>
      </c>
      <c r="AZ2178" s="42">
        <f t="shared" si="7262"/>
        <v>0</v>
      </c>
      <c r="BA2178" s="43">
        <f t="shared" si="7221"/>
        <v>69.623256068671139</v>
      </c>
      <c r="BB2178" s="20"/>
    </row>
    <row r="2179" spans="2:54" ht="46.8" x14ac:dyDescent="0.3">
      <c r="B2179" s="38" t="s">
        <v>586</v>
      </c>
      <c r="C2179" s="38" t="s">
        <v>339</v>
      </c>
      <c r="D2179" s="38" t="s">
        <v>118</v>
      </c>
      <c r="E2179" s="39" t="str">
        <f t="shared" si="7212"/>
        <v>1006</v>
      </c>
      <c r="F2179" s="38" t="s">
        <v>658</v>
      </c>
      <c r="G2179" s="39"/>
      <c r="H2179" s="40" t="s">
        <v>659</v>
      </c>
      <c r="I2179" s="18">
        <f t="shared" si="7246"/>
        <v>4129.2</v>
      </c>
      <c r="J2179" s="18">
        <f t="shared" si="7247"/>
        <v>5670.9</v>
      </c>
      <c r="K2179" s="18">
        <f t="shared" si="7248"/>
        <v>6518.4</v>
      </c>
      <c r="L2179" s="18">
        <f t="shared" si="7249"/>
        <v>0</v>
      </c>
      <c r="M2179" s="18">
        <f t="shared" si="7250"/>
        <v>0</v>
      </c>
      <c r="N2179" s="18">
        <f t="shared" si="7251"/>
        <v>0</v>
      </c>
      <c r="O2179" s="18">
        <f t="shared" si="7227"/>
        <v>0</v>
      </c>
      <c r="P2179" s="18">
        <f t="shared" si="7228"/>
        <v>0</v>
      </c>
      <c r="Q2179" s="18">
        <f t="shared" si="7229"/>
        <v>0</v>
      </c>
      <c r="R2179" s="18">
        <f t="shared" si="7230"/>
        <v>0</v>
      </c>
      <c r="S2179" s="18">
        <f t="shared" si="7252"/>
        <v>0</v>
      </c>
      <c r="T2179" s="18">
        <f t="shared" si="7263"/>
        <v>4129.2</v>
      </c>
      <c r="U2179" s="18">
        <f t="shared" si="7188"/>
        <v>5670.9</v>
      </c>
      <c r="V2179" s="18">
        <f t="shared" si="7189"/>
        <v>6518.4</v>
      </c>
      <c r="W2179" s="18">
        <f t="shared" si="7253"/>
        <v>0</v>
      </c>
      <c r="X2179" s="18">
        <f t="shared" si="7254"/>
        <v>0</v>
      </c>
      <c r="Y2179" s="18">
        <f t="shared" si="7255"/>
        <v>0</v>
      </c>
      <c r="Z2179" s="18">
        <f t="shared" si="7256"/>
        <v>0</v>
      </c>
      <c r="AA2179" s="18">
        <f t="shared" si="7257"/>
        <v>0</v>
      </c>
      <c r="AB2179" s="18">
        <f t="shared" si="7258"/>
        <v>0</v>
      </c>
      <c r="AC2179" s="18">
        <f t="shared" si="7259"/>
        <v>0</v>
      </c>
      <c r="AD2179" s="18">
        <f t="shared" si="7260"/>
        <v>0</v>
      </c>
      <c r="AE2179" s="18">
        <f t="shared" si="7261"/>
        <v>0</v>
      </c>
      <c r="AF2179" s="41">
        <f t="shared" si="7231"/>
        <v>5352.3925200000003</v>
      </c>
      <c r="AG2179" s="41">
        <f t="shared" si="7232"/>
        <v>0</v>
      </c>
      <c r="AH2179" s="41">
        <f t="shared" si="7233"/>
        <v>5352.3925200000003</v>
      </c>
      <c r="AI2179" s="41">
        <f t="shared" si="7234"/>
        <v>0</v>
      </c>
      <c r="AJ2179" s="41">
        <f t="shared" si="7235"/>
        <v>0</v>
      </c>
      <c r="AK2179" s="41">
        <f t="shared" si="7236"/>
        <v>0</v>
      </c>
      <c r="AL2179" s="41">
        <f t="shared" si="7237"/>
        <v>3726.5099500000001</v>
      </c>
      <c r="AM2179" s="41">
        <f t="shared" si="7238"/>
        <v>3726.5099500000001</v>
      </c>
      <c r="AN2179" s="41">
        <f t="shared" si="7239"/>
        <v>0</v>
      </c>
      <c r="AO2179" s="14">
        <f t="shared" si="7240"/>
        <v>2613.34384</v>
      </c>
      <c r="AP2179" s="42">
        <f t="shared" si="7241"/>
        <v>5352.3925200000003</v>
      </c>
      <c r="AQ2179" s="42">
        <f t="shared" si="7242"/>
        <v>0</v>
      </c>
      <c r="AR2179" s="42">
        <f t="shared" si="7243"/>
        <v>0</v>
      </c>
      <c r="AS2179" s="42">
        <f t="shared" si="7244"/>
        <v>0</v>
      </c>
      <c r="AT2179" s="42">
        <f t="shared" si="7245"/>
        <v>0</v>
      </c>
      <c r="AU2179" s="42">
        <f t="shared" si="7216"/>
        <v>5352.3925200000003</v>
      </c>
      <c r="AV2179" s="42">
        <f t="shared" si="7217"/>
        <v>-1223.1925200000005</v>
      </c>
      <c r="AW2179" s="42">
        <f t="shared" si="7218"/>
        <v>4129.2</v>
      </c>
      <c r="AX2179" s="42">
        <f t="shared" si="7219"/>
        <v>5670.9</v>
      </c>
      <c r="AY2179" s="42">
        <f t="shared" si="7220"/>
        <v>6518.4</v>
      </c>
      <c r="AZ2179" s="42">
        <f t="shared" si="7262"/>
        <v>0</v>
      </c>
      <c r="BA2179" s="43">
        <f t="shared" si="7221"/>
        <v>69.623256068671139</v>
      </c>
      <c r="BB2179" s="20"/>
    </row>
    <row r="2180" spans="2:54" ht="46.8" x14ac:dyDescent="0.3">
      <c r="B2180" s="38" t="s">
        <v>586</v>
      </c>
      <c r="C2180" s="38" t="s">
        <v>339</v>
      </c>
      <c r="D2180" s="38" t="s">
        <v>118</v>
      </c>
      <c r="E2180" s="39" t="str">
        <f t="shared" si="7212"/>
        <v>1006</v>
      </c>
      <c r="F2180" s="38" t="s">
        <v>660</v>
      </c>
      <c r="G2180" s="39"/>
      <c r="H2180" s="40" t="s">
        <v>661</v>
      </c>
      <c r="I2180" s="18">
        <f t="shared" si="7246"/>
        <v>4129.2</v>
      </c>
      <c r="J2180" s="18">
        <f t="shared" si="7247"/>
        <v>5670.9</v>
      </c>
      <c r="K2180" s="18">
        <f t="shared" si="7248"/>
        <v>6518.4</v>
      </c>
      <c r="L2180" s="18">
        <f t="shared" si="7249"/>
        <v>0</v>
      </c>
      <c r="M2180" s="18">
        <f t="shared" si="7250"/>
        <v>0</v>
      </c>
      <c r="N2180" s="18">
        <f t="shared" si="7251"/>
        <v>0</v>
      </c>
      <c r="O2180" s="18">
        <f t="shared" si="7227"/>
        <v>0</v>
      </c>
      <c r="P2180" s="18">
        <f t="shared" si="7228"/>
        <v>0</v>
      </c>
      <c r="Q2180" s="18">
        <f t="shared" si="7229"/>
        <v>0</v>
      </c>
      <c r="R2180" s="18">
        <f t="shared" si="7230"/>
        <v>0</v>
      </c>
      <c r="S2180" s="18">
        <f t="shared" si="7252"/>
        <v>0</v>
      </c>
      <c r="T2180" s="18">
        <f t="shared" si="7263"/>
        <v>4129.2</v>
      </c>
      <c r="U2180" s="18">
        <f t="shared" si="7188"/>
        <v>5670.9</v>
      </c>
      <c r="V2180" s="18">
        <f t="shared" si="7189"/>
        <v>6518.4</v>
      </c>
      <c r="W2180" s="18">
        <f t="shared" si="7253"/>
        <v>0</v>
      </c>
      <c r="X2180" s="18">
        <f t="shared" si="7254"/>
        <v>0</v>
      </c>
      <c r="Y2180" s="18">
        <f t="shared" si="7255"/>
        <v>0</v>
      </c>
      <c r="Z2180" s="18">
        <f t="shared" si="7256"/>
        <v>0</v>
      </c>
      <c r="AA2180" s="18">
        <f t="shared" si="7257"/>
        <v>0</v>
      </c>
      <c r="AB2180" s="18">
        <f t="shared" si="7258"/>
        <v>0</v>
      </c>
      <c r="AC2180" s="18">
        <f t="shared" si="7259"/>
        <v>0</v>
      </c>
      <c r="AD2180" s="18">
        <f t="shared" si="7260"/>
        <v>0</v>
      </c>
      <c r="AE2180" s="18">
        <f t="shared" si="7261"/>
        <v>0</v>
      </c>
      <c r="AF2180" s="41">
        <f t="shared" si="7231"/>
        <v>5352.3925200000003</v>
      </c>
      <c r="AG2180" s="41">
        <f t="shared" si="7232"/>
        <v>0</v>
      </c>
      <c r="AH2180" s="41">
        <f t="shared" si="7233"/>
        <v>5352.3925200000003</v>
      </c>
      <c r="AI2180" s="41">
        <f t="shared" si="7234"/>
        <v>0</v>
      </c>
      <c r="AJ2180" s="41">
        <f t="shared" si="7235"/>
        <v>0</v>
      </c>
      <c r="AK2180" s="41">
        <f t="shared" si="7236"/>
        <v>0</v>
      </c>
      <c r="AL2180" s="41">
        <f t="shared" si="7237"/>
        <v>3726.5099500000001</v>
      </c>
      <c r="AM2180" s="41">
        <f t="shared" si="7238"/>
        <v>3726.5099500000001</v>
      </c>
      <c r="AN2180" s="41">
        <f t="shared" si="7239"/>
        <v>0</v>
      </c>
      <c r="AO2180" s="42">
        <f t="shared" si="7240"/>
        <v>2613.34384</v>
      </c>
      <c r="AP2180" s="42">
        <f t="shared" si="7241"/>
        <v>5352.3925200000003</v>
      </c>
      <c r="AQ2180" s="42">
        <f t="shared" si="7242"/>
        <v>0</v>
      </c>
      <c r="AR2180" s="42">
        <f t="shared" si="7243"/>
        <v>0</v>
      </c>
      <c r="AS2180" s="42">
        <f t="shared" si="7244"/>
        <v>0</v>
      </c>
      <c r="AT2180" s="42">
        <f t="shared" si="7245"/>
        <v>0</v>
      </c>
      <c r="AU2180" s="42">
        <f t="shared" si="7216"/>
        <v>5352.3925200000003</v>
      </c>
      <c r="AV2180" s="42">
        <f t="shared" si="7217"/>
        <v>-1223.1925200000005</v>
      </c>
      <c r="AW2180" s="42">
        <f t="shared" si="7218"/>
        <v>4129.2</v>
      </c>
      <c r="AX2180" s="42">
        <f t="shared" si="7219"/>
        <v>5670.9</v>
      </c>
      <c r="AY2180" s="42">
        <f t="shared" si="7220"/>
        <v>6518.4</v>
      </c>
      <c r="AZ2180" s="42">
        <f t="shared" si="7262"/>
        <v>0</v>
      </c>
      <c r="BA2180" s="43">
        <f t="shared" si="7221"/>
        <v>69.623256068671139</v>
      </c>
      <c r="BB2180" s="20"/>
    </row>
    <row r="2181" spans="2:54" ht="31.2" x14ac:dyDescent="0.3">
      <c r="B2181" s="38" t="s">
        <v>586</v>
      </c>
      <c r="C2181" s="38" t="s">
        <v>339</v>
      </c>
      <c r="D2181" s="38" t="s">
        <v>118</v>
      </c>
      <c r="E2181" s="39" t="str">
        <f t="shared" si="7212"/>
        <v>1006</v>
      </c>
      <c r="F2181" s="38" t="s">
        <v>660</v>
      </c>
      <c r="G2181" s="38" t="s">
        <v>54</v>
      </c>
      <c r="H2181" s="40" t="s">
        <v>55</v>
      </c>
      <c r="I2181" s="18">
        <v>4129.2</v>
      </c>
      <c r="J2181" s="18">
        <v>5670.9</v>
      </c>
      <c r="K2181" s="18">
        <v>6518.4</v>
      </c>
      <c r="L2181" s="18"/>
      <c r="M2181" s="18"/>
      <c r="N2181" s="18"/>
      <c r="O2181" s="18">
        <v>0</v>
      </c>
      <c r="P2181" s="18">
        <v>0</v>
      </c>
      <c r="Q2181" s="18">
        <v>0</v>
      </c>
      <c r="R2181" s="18">
        <v>0</v>
      </c>
      <c r="S2181" s="18"/>
      <c r="T2181" s="18">
        <f t="shared" si="7263"/>
        <v>4129.2</v>
      </c>
      <c r="U2181" s="18">
        <f t="shared" si="7188"/>
        <v>5670.9</v>
      </c>
      <c r="V2181" s="18">
        <f t="shared" si="7189"/>
        <v>6518.4</v>
      </c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41">
        <v>5352.3925200000003</v>
      </c>
      <c r="AG2181" s="41"/>
      <c r="AH2181" s="41">
        <f>AF2181</f>
        <v>5352.3925200000003</v>
      </c>
      <c r="AI2181" s="41">
        <f>AG2181</f>
        <v>0</v>
      </c>
      <c r="AJ2181" s="41">
        <v>0</v>
      </c>
      <c r="AK2181" s="41">
        <v>0</v>
      </c>
      <c r="AL2181" s="41">
        <v>3726.5099500000001</v>
      </c>
      <c r="AM2181" s="41">
        <f>AL2181</f>
        <v>3726.5099500000001</v>
      </c>
      <c r="AN2181" s="41">
        <v>0</v>
      </c>
      <c r="AO2181" s="14">
        <v>2613.34384</v>
      </c>
      <c r="AP2181" s="42">
        <v>5352.3925200000003</v>
      </c>
      <c r="AQ2181" s="42">
        <v>0</v>
      </c>
      <c r="AR2181" s="42">
        <v>0</v>
      </c>
      <c r="AS2181" s="42">
        <v>0</v>
      </c>
      <c r="AT2181" s="42">
        <v>0</v>
      </c>
      <c r="AU2181" s="42">
        <f t="shared" si="7216"/>
        <v>5352.3925200000003</v>
      </c>
      <c r="AV2181" s="42">
        <f t="shared" si="7217"/>
        <v>-1223.1925200000005</v>
      </c>
      <c r="AW2181" s="42">
        <f t="shared" si="7218"/>
        <v>4129.2</v>
      </c>
      <c r="AX2181" s="42">
        <f t="shared" si="7219"/>
        <v>5670.9</v>
      </c>
      <c r="AY2181" s="42">
        <f t="shared" si="7220"/>
        <v>6518.4</v>
      </c>
      <c r="AZ2181" s="42"/>
      <c r="BA2181" s="43">
        <f t="shared" si="7221"/>
        <v>69.623256068671139</v>
      </c>
      <c r="BB2181" s="44"/>
    </row>
    <row r="2182" spans="2:54" s="21" customFormat="1" ht="31.2" x14ac:dyDescent="0.3">
      <c r="B2182" s="22" t="s">
        <v>662</v>
      </c>
      <c r="C2182" s="22"/>
      <c r="D2182" s="22"/>
      <c r="E2182" s="23" t="str">
        <f t="shared" si="7212"/>
        <v/>
      </c>
      <c r="F2182" s="22"/>
      <c r="G2182" s="22"/>
      <c r="H2182" s="24" t="s">
        <v>663</v>
      </c>
      <c r="I2182" s="25">
        <f t="shared" ref="I2182:S2182" si="7264">I2183+I2260+I2220+I2355+I2298</f>
        <v>2847186.0999999996</v>
      </c>
      <c r="J2182" s="25">
        <f t="shared" si="7264"/>
        <v>2927147.6999999997</v>
      </c>
      <c r="K2182" s="25">
        <f t="shared" si="7264"/>
        <v>1751176.4</v>
      </c>
      <c r="L2182" s="25">
        <f t="shared" si="7264"/>
        <v>0</v>
      </c>
      <c r="M2182" s="25">
        <f t="shared" si="7264"/>
        <v>0</v>
      </c>
      <c r="N2182" s="25">
        <f t="shared" si="7264"/>
        <v>0</v>
      </c>
      <c r="O2182" s="25">
        <f t="shared" si="7264"/>
        <v>-15204.700999999999</v>
      </c>
      <c r="P2182" s="25">
        <f t="shared" si="7264"/>
        <v>-309294.32299999997</v>
      </c>
      <c r="Q2182" s="25">
        <f t="shared" si="7264"/>
        <v>-111354.65800000001</v>
      </c>
      <c r="R2182" s="25">
        <f t="shared" si="7264"/>
        <v>-295201.80199999997</v>
      </c>
      <c r="S2182" s="25">
        <f t="shared" si="7264"/>
        <v>228699.35676000005</v>
      </c>
      <c r="T2182" s="25">
        <f t="shared" si="7263"/>
        <v>2344829.9727599998</v>
      </c>
      <c r="U2182" s="25">
        <f t="shared" si="7188"/>
        <v>2927147.6999999997</v>
      </c>
      <c r="V2182" s="25">
        <f t="shared" si="7189"/>
        <v>1751176.4</v>
      </c>
      <c r="W2182" s="25">
        <f t="shared" ref="W2182:AT2182" si="7265">W2183+W2260+W2220+W2355+W2298</f>
        <v>7948.8</v>
      </c>
      <c r="X2182" s="25">
        <f t="shared" si="7265"/>
        <v>0</v>
      </c>
      <c r="Y2182" s="25">
        <f t="shared" si="7265"/>
        <v>-345489.1</v>
      </c>
      <c r="Z2182" s="25">
        <f t="shared" si="7265"/>
        <v>566239.65675999993</v>
      </c>
      <c r="AA2182" s="25">
        <f t="shared" si="7265"/>
        <v>9155.9</v>
      </c>
      <c r="AB2182" s="25">
        <f t="shared" si="7265"/>
        <v>-313169.8</v>
      </c>
      <c r="AC2182" s="25">
        <f t="shared" si="7265"/>
        <v>9155.9</v>
      </c>
      <c r="AD2182" s="25">
        <f t="shared" si="7265"/>
        <v>3.5999999999999997E-2</v>
      </c>
      <c r="AE2182" s="25">
        <f t="shared" si="7265"/>
        <v>0</v>
      </c>
      <c r="AF2182" s="26">
        <f t="shared" si="7265"/>
        <v>2306467.7145700003</v>
      </c>
      <c r="AG2182" s="26">
        <f t="shared" si="7265"/>
        <v>0</v>
      </c>
      <c r="AH2182" s="26">
        <f t="shared" si="7265"/>
        <v>1144248.75768</v>
      </c>
      <c r="AI2182" s="26">
        <f t="shared" si="7265"/>
        <v>0</v>
      </c>
      <c r="AJ2182" s="26">
        <f t="shared" si="7265"/>
        <v>2067245.7785</v>
      </c>
      <c r="AK2182" s="26">
        <f t="shared" si="7265"/>
        <v>0</v>
      </c>
      <c r="AL2182" s="26">
        <f t="shared" si="7265"/>
        <v>2174938.4755299999</v>
      </c>
      <c r="AM2182" s="26">
        <f t="shared" si="7265"/>
        <v>1144248.75768</v>
      </c>
      <c r="AN2182" s="26">
        <f t="shared" si="7265"/>
        <v>1940717.0030800002</v>
      </c>
      <c r="AO2182" s="27">
        <f t="shared" si="7265"/>
        <v>1259337.1754500002</v>
      </c>
      <c r="AP2182" s="27">
        <f t="shared" si="7265"/>
        <v>2526379.2948799999</v>
      </c>
      <c r="AQ2182" s="27">
        <f t="shared" si="7265"/>
        <v>-15204.700999999999</v>
      </c>
      <c r="AR2182" s="27">
        <f t="shared" si="7265"/>
        <v>0</v>
      </c>
      <c r="AS2182" s="27">
        <f t="shared" si="7265"/>
        <v>-54951.620999999999</v>
      </c>
      <c r="AT2182" s="27">
        <f t="shared" si="7265"/>
        <v>0</v>
      </c>
      <c r="AU2182" s="27">
        <f t="shared" si="7216"/>
        <v>2456222.9728800002</v>
      </c>
      <c r="AV2182" s="27">
        <f t="shared" si="7217"/>
        <v>-111393.00012000045</v>
      </c>
      <c r="AW2182" s="27">
        <f t="shared" si="7218"/>
        <v>2573529.3295199992</v>
      </c>
      <c r="AX2182" s="27">
        <f t="shared" si="7219"/>
        <v>2623133.7999999998</v>
      </c>
      <c r="AY2182" s="27">
        <f t="shared" si="7220"/>
        <v>1760332.3359999999</v>
      </c>
      <c r="AZ2182" s="27">
        <f>AZ2183+AZ2260+AZ2220+AZ2355+AZ2298</f>
        <v>0</v>
      </c>
      <c r="BA2182" s="28">
        <f t="shared" si="7221"/>
        <v>94.297373502818715</v>
      </c>
      <c r="BB2182" s="20"/>
    </row>
    <row r="2183" spans="2:54" s="21" customFormat="1" x14ac:dyDescent="0.3">
      <c r="B2183" s="22" t="s">
        <v>662</v>
      </c>
      <c r="C2183" s="22" t="s">
        <v>42</v>
      </c>
      <c r="D2183" s="22"/>
      <c r="E2183" s="23" t="str">
        <f t="shared" si="7212"/>
        <v>01</v>
      </c>
      <c r="F2183" s="22"/>
      <c r="G2183" s="22"/>
      <c r="H2183" s="24" t="s">
        <v>43</v>
      </c>
      <c r="I2183" s="25">
        <f t="shared" ref="I2183:S2183" si="7266">I2184</f>
        <v>360249.60000000009</v>
      </c>
      <c r="J2183" s="25">
        <f t="shared" si="7266"/>
        <v>130171.3</v>
      </c>
      <c r="K2183" s="25">
        <f t="shared" si="7266"/>
        <v>97462.7</v>
      </c>
      <c r="L2183" s="25">
        <f t="shared" si="7266"/>
        <v>0</v>
      </c>
      <c r="M2183" s="25">
        <f t="shared" si="7266"/>
        <v>0</v>
      </c>
      <c r="N2183" s="25">
        <f t="shared" si="7266"/>
        <v>0</v>
      </c>
      <c r="O2183" s="25">
        <f t="shared" si="7266"/>
        <v>9908.6310000000012</v>
      </c>
      <c r="P2183" s="25">
        <f t="shared" si="7266"/>
        <v>-194430.65899999999</v>
      </c>
      <c r="Q2183" s="25">
        <f t="shared" si="7266"/>
        <v>0</v>
      </c>
      <c r="R2183" s="25">
        <f t="shared" si="7266"/>
        <v>-20284.093000000001</v>
      </c>
      <c r="S2183" s="25">
        <f t="shared" si="7266"/>
        <v>73393.883730000001</v>
      </c>
      <c r="T2183" s="25">
        <f t="shared" si="7263"/>
        <v>228837.36273000011</v>
      </c>
      <c r="U2183" s="25">
        <f t="shared" si="7188"/>
        <v>130171.3</v>
      </c>
      <c r="V2183" s="25">
        <f t="shared" si="7189"/>
        <v>97462.7</v>
      </c>
      <c r="W2183" s="25">
        <f t="shared" ref="W2183:AT2183" si="7267">W2184</f>
        <v>7948.8</v>
      </c>
      <c r="X2183" s="25">
        <f t="shared" si="7267"/>
        <v>0</v>
      </c>
      <c r="Y2183" s="25">
        <f t="shared" si="7267"/>
        <v>0</v>
      </c>
      <c r="Z2183" s="25">
        <f t="shared" si="7267"/>
        <v>65445.083729999998</v>
      </c>
      <c r="AA2183" s="25">
        <f t="shared" si="7267"/>
        <v>9155.9</v>
      </c>
      <c r="AB2183" s="25">
        <f t="shared" si="7267"/>
        <v>0</v>
      </c>
      <c r="AC2183" s="25">
        <f t="shared" si="7267"/>
        <v>9155.9</v>
      </c>
      <c r="AD2183" s="25">
        <f t="shared" si="7267"/>
        <v>0</v>
      </c>
      <c r="AE2183" s="25">
        <f t="shared" si="7267"/>
        <v>0</v>
      </c>
      <c r="AF2183" s="26">
        <f t="shared" si="7267"/>
        <v>231260.70807999998</v>
      </c>
      <c r="AG2183" s="26">
        <f t="shared" si="7267"/>
        <v>0</v>
      </c>
      <c r="AH2183" s="26">
        <f t="shared" si="7267"/>
        <v>0</v>
      </c>
      <c r="AI2183" s="26">
        <f t="shared" si="7267"/>
        <v>0</v>
      </c>
      <c r="AJ2183" s="26">
        <f t="shared" si="7267"/>
        <v>84754.624729999996</v>
      </c>
      <c r="AK2183" s="26">
        <f t="shared" si="7267"/>
        <v>0</v>
      </c>
      <c r="AL2183" s="26">
        <f t="shared" si="7267"/>
        <v>192598.89216999998</v>
      </c>
      <c r="AM2183" s="26">
        <f t="shared" si="7267"/>
        <v>0</v>
      </c>
      <c r="AN2183" s="26">
        <f t="shared" si="7267"/>
        <v>51093.272440000001</v>
      </c>
      <c r="AO2183" s="45">
        <f t="shared" si="7267"/>
        <v>68045.664580000011</v>
      </c>
      <c r="AP2183" s="27">
        <f t="shared" si="7267"/>
        <v>221352.07707999999</v>
      </c>
      <c r="AQ2183" s="27">
        <f t="shared" si="7267"/>
        <v>9908.6310000000012</v>
      </c>
      <c r="AR2183" s="27">
        <f t="shared" si="7267"/>
        <v>0</v>
      </c>
      <c r="AS2183" s="27">
        <f t="shared" si="7267"/>
        <v>0</v>
      </c>
      <c r="AT2183" s="27">
        <f t="shared" si="7267"/>
        <v>0</v>
      </c>
      <c r="AU2183" s="27">
        <f t="shared" si="7216"/>
        <v>231260.70807999998</v>
      </c>
      <c r="AV2183" s="27">
        <f t="shared" si="7217"/>
        <v>-2423.3453499998723</v>
      </c>
      <c r="AW2183" s="27">
        <f t="shared" si="7218"/>
        <v>302231.24646000011</v>
      </c>
      <c r="AX2183" s="27">
        <f t="shared" si="7219"/>
        <v>139327.20000000001</v>
      </c>
      <c r="AY2183" s="27">
        <f t="shared" si="7220"/>
        <v>106618.59999999999</v>
      </c>
      <c r="AZ2183" s="27">
        <f>AZ2184</f>
        <v>0</v>
      </c>
      <c r="BA2183" s="28">
        <f t="shared" si="7221"/>
        <v>83.282151027304764</v>
      </c>
      <c r="BB2183" s="20"/>
    </row>
    <row r="2184" spans="2:54" s="30" customFormat="1" x14ac:dyDescent="0.3">
      <c r="B2184" s="31" t="s">
        <v>662</v>
      </c>
      <c r="C2184" s="31" t="s">
        <v>42</v>
      </c>
      <c r="D2184" s="31" t="s">
        <v>44</v>
      </c>
      <c r="E2184" s="29" t="str">
        <f t="shared" si="7212"/>
        <v>0113</v>
      </c>
      <c r="F2184" s="31"/>
      <c r="G2184" s="31"/>
      <c r="H2184" s="32" t="s">
        <v>45</v>
      </c>
      <c r="I2184" s="33">
        <f t="shared" ref="I2184:N2184" si="7268">I2185+I2198+I2214+I2204</f>
        <v>360249.60000000009</v>
      </c>
      <c r="J2184" s="33">
        <f t="shared" si="7268"/>
        <v>130171.3</v>
      </c>
      <c r="K2184" s="33">
        <f t="shared" si="7268"/>
        <v>97462.7</v>
      </c>
      <c r="L2184" s="33">
        <f t="shared" si="7268"/>
        <v>0</v>
      </c>
      <c r="M2184" s="33">
        <f t="shared" si="7268"/>
        <v>0</v>
      </c>
      <c r="N2184" s="33">
        <f t="shared" si="7268"/>
        <v>0</v>
      </c>
      <c r="O2184" s="33">
        <f>O2185+O2198+O2214+O2204+O2210</f>
        <v>9908.6310000000012</v>
      </c>
      <c r="P2184" s="33">
        <f>P2185+P2198+P2214+P2204+P2210</f>
        <v>-194430.65899999999</v>
      </c>
      <c r="Q2184" s="33">
        <f>Q2185+Q2198+Q2214+Q2204+Q2210</f>
        <v>0</v>
      </c>
      <c r="R2184" s="33">
        <f>R2185+R2198+R2214+R2204+R2210</f>
        <v>-20284.093000000001</v>
      </c>
      <c r="S2184" s="33">
        <f>S2185+S2198+S2214+S2204</f>
        <v>73393.883730000001</v>
      </c>
      <c r="T2184" s="33">
        <f t="shared" si="7263"/>
        <v>228837.36273000011</v>
      </c>
      <c r="U2184" s="33">
        <f t="shared" si="7188"/>
        <v>130171.3</v>
      </c>
      <c r="V2184" s="33">
        <f t="shared" si="7189"/>
        <v>97462.7</v>
      </c>
      <c r="W2184" s="33">
        <f t="shared" ref="W2184:AE2184" si="7269">W2185+W2198+W2214+W2204</f>
        <v>7948.8</v>
      </c>
      <c r="X2184" s="33">
        <f t="shared" si="7269"/>
        <v>0</v>
      </c>
      <c r="Y2184" s="33">
        <f t="shared" si="7269"/>
        <v>0</v>
      </c>
      <c r="Z2184" s="33">
        <f t="shared" si="7269"/>
        <v>65445.083729999998</v>
      </c>
      <c r="AA2184" s="33">
        <f t="shared" si="7269"/>
        <v>9155.9</v>
      </c>
      <c r="AB2184" s="33">
        <f t="shared" si="7269"/>
        <v>0</v>
      </c>
      <c r="AC2184" s="33">
        <f t="shared" si="7269"/>
        <v>9155.9</v>
      </c>
      <c r="AD2184" s="33">
        <f t="shared" si="7269"/>
        <v>0</v>
      </c>
      <c r="AE2184" s="33">
        <f t="shared" si="7269"/>
        <v>0</v>
      </c>
      <c r="AF2184" s="34">
        <f t="shared" ref="AF2184:AT2184" si="7270">AF2185+AF2198+AF2214+AF2204+AF2210</f>
        <v>231260.70807999998</v>
      </c>
      <c r="AG2184" s="34">
        <f t="shared" si="7270"/>
        <v>0</v>
      </c>
      <c r="AH2184" s="34">
        <f t="shared" si="7270"/>
        <v>0</v>
      </c>
      <c r="AI2184" s="34">
        <f t="shared" si="7270"/>
        <v>0</v>
      </c>
      <c r="AJ2184" s="34">
        <f t="shared" si="7270"/>
        <v>84754.624729999996</v>
      </c>
      <c r="AK2184" s="34">
        <f t="shared" si="7270"/>
        <v>0</v>
      </c>
      <c r="AL2184" s="34">
        <f t="shared" si="7270"/>
        <v>192598.89216999998</v>
      </c>
      <c r="AM2184" s="34">
        <f t="shared" si="7270"/>
        <v>0</v>
      </c>
      <c r="AN2184" s="34">
        <f t="shared" si="7270"/>
        <v>51093.272440000001</v>
      </c>
      <c r="AO2184" s="36">
        <f t="shared" si="7270"/>
        <v>68045.664580000011</v>
      </c>
      <c r="AP2184" s="36">
        <f t="shared" si="7270"/>
        <v>221352.07707999999</v>
      </c>
      <c r="AQ2184" s="36">
        <f t="shared" si="7270"/>
        <v>9908.6310000000012</v>
      </c>
      <c r="AR2184" s="36">
        <f t="shared" si="7270"/>
        <v>0</v>
      </c>
      <c r="AS2184" s="36">
        <f t="shared" si="7270"/>
        <v>0</v>
      </c>
      <c r="AT2184" s="36">
        <f t="shared" si="7270"/>
        <v>0</v>
      </c>
      <c r="AU2184" s="36">
        <f t="shared" si="7216"/>
        <v>231260.70807999998</v>
      </c>
      <c r="AV2184" s="36">
        <f t="shared" si="7217"/>
        <v>-2423.3453499998723</v>
      </c>
      <c r="AW2184" s="36">
        <f t="shared" si="7218"/>
        <v>302231.24646000011</v>
      </c>
      <c r="AX2184" s="36">
        <f t="shared" si="7219"/>
        <v>139327.20000000001</v>
      </c>
      <c r="AY2184" s="36">
        <f t="shared" si="7220"/>
        <v>106618.59999999999</v>
      </c>
      <c r="AZ2184" s="36">
        <f>AZ2185+AZ2198+AZ2214+AZ2204</f>
        <v>0</v>
      </c>
      <c r="BA2184" s="37">
        <f t="shared" si="7221"/>
        <v>83.282151027304764</v>
      </c>
      <c r="BB2184" s="20"/>
    </row>
    <row r="2185" spans="2:54" x14ac:dyDescent="0.3">
      <c r="B2185" s="38" t="s">
        <v>662</v>
      </c>
      <c r="C2185" s="38" t="s">
        <v>42</v>
      </c>
      <c r="D2185" s="38" t="s">
        <v>44</v>
      </c>
      <c r="E2185" s="39" t="str">
        <f t="shared" si="7212"/>
        <v>0113</v>
      </c>
      <c r="F2185" s="38" t="s">
        <v>191</v>
      </c>
      <c r="G2185" s="39"/>
      <c r="H2185" s="40" t="s">
        <v>192</v>
      </c>
      <c r="I2185" s="18">
        <f t="shared" ref="I2185:I2186" si="7271">I2186</f>
        <v>64748</v>
      </c>
      <c r="J2185" s="18">
        <f t="shared" ref="J2185:J2186" si="7272">J2186</f>
        <v>32708.6</v>
      </c>
      <c r="K2185" s="18">
        <f t="shared" ref="K2185:K2186" si="7273">K2186</f>
        <v>0</v>
      </c>
      <c r="L2185" s="18">
        <f t="shared" ref="L2185:L2186" si="7274">L2186</f>
        <v>0</v>
      </c>
      <c r="M2185" s="18">
        <f t="shared" ref="M2185:M2186" si="7275">M2186</f>
        <v>0</v>
      </c>
      <c r="N2185" s="18">
        <f t="shared" ref="N2185:N2186" si="7276">N2186</f>
        <v>0</v>
      </c>
      <c r="O2185" s="18">
        <f t="shared" ref="O2185:O2186" si="7277">O2186</f>
        <v>-14198.813</v>
      </c>
      <c r="P2185" s="18">
        <f t="shared" ref="P2185:P2186" si="7278">P2186</f>
        <v>-10945.053</v>
      </c>
      <c r="Q2185" s="18">
        <f t="shared" ref="Q2185:Q2186" si="7279">Q2186</f>
        <v>0</v>
      </c>
      <c r="R2185" s="18">
        <f t="shared" ref="R2185:R2186" si="7280">R2186</f>
        <v>-20284.093000000001</v>
      </c>
      <c r="S2185" s="18">
        <f t="shared" ref="S2185:S2186" si="7281">S2186</f>
        <v>65434.583729999998</v>
      </c>
      <c r="T2185" s="18">
        <f t="shared" si="7263"/>
        <v>84754.624729999996</v>
      </c>
      <c r="U2185" s="18">
        <f t="shared" si="7188"/>
        <v>32708.6</v>
      </c>
      <c r="V2185" s="18">
        <f t="shared" si="7189"/>
        <v>0</v>
      </c>
      <c r="W2185" s="18">
        <f t="shared" ref="W2185:W2186" si="7282">W2186</f>
        <v>0</v>
      </c>
      <c r="X2185" s="18">
        <f t="shared" ref="X2185:X2186" si="7283">X2186</f>
        <v>0</v>
      </c>
      <c r="Y2185" s="18">
        <f t="shared" ref="Y2185:Y2186" si="7284">Y2186</f>
        <v>0</v>
      </c>
      <c r="Z2185" s="18">
        <f t="shared" ref="Z2185:Z2186" si="7285">Z2186</f>
        <v>65434.583729999998</v>
      </c>
      <c r="AA2185" s="18">
        <f t="shared" ref="AA2185:AA2186" si="7286">AA2186</f>
        <v>0</v>
      </c>
      <c r="AB2185" s="18">
        <f t="shared" ref="AB2185:AB2186" si="7287">AB2186</f>
        <v>0</v>
      </c>
      <c r="AC2185" s="18">
        <f t="shared" ref="AC2185:AC2186" si="7288">AC2186</f>
        <v>0</v>
      </c>
      <c r="AD2185" s="18">
        <f t="shared" ref="AD2185:AD2186" si="7289">AD2186</f>
        <v>0</v>
      </c>
      <c r="AE2185" s="18">
        <f t="shared" ref="AE2185:AE2186" si="7290">AE2186</f>
        <v>0</v>
      </c>
      <c r="AF2185" s="41">
        <f t="shared" ref="AF2185:AF2186" si="7291">AF2186</f>
        <v>84754.624729999996</v>
      </c>
      <c r="AG2185" s="41">
        <f t="shared" ref="AG2185:AG2186" si="7292">AG2186</f>
        <v>0</v>
      </c>
      <c r="AH2185" s="41">
        <f t="shared" ref="AH2185:AH2186" si="7293">AH2186</f>
        <v>0</v>
      </c>
      <c r="AI2185" s="41">
        <f t="shared" ref="AI2185:AI2186" si="7294">AI2186</f>
        <v>0</v>
      </c>
      <c r="AJ2185" s="41">
        <f t="shared" ref="AJ2185:AJ2186" si="7295">AJ2186</f>
        <v>84754.624729999996</v>
      </c>
      <c r="AK2185" s="41">
        <f t="shared" ref="AK2185:AK2186" si="7296">AK2186</f>
        <v>0</v>
      </c>
      <c r="AL2185" s="41">
        <f t="shared" ref="AL2185:AL2186" si="7297">AL2186</f>
        <v>51093.272440000001</v>
      </c>
      <c r="AM2185" s="41">
        <f t="shared" ref="AM2185:AM2186" si="7298">AM2186</f>
        <v>0</v>
      </c>
      <c r="AN2185" s="41">
        <f t="shared" ref="AN2185:AN2186" si="7299">AN2186</f>
        <v>51093.272440000001</v>
      </c>
      <c r="AO2185" s="14">
        <f t="shared" ref="AO2185:AO2186" si="7300">AO2186</f>
        <v>6108.3929699999999</v>
      </c>
      <c r="AP2185" s="42">
        <f t="shared" ref="AP2185:AP2186" si="7301">AP2186</f>
        <v>98953.437730000005</v>
      </c>
      <c r="AQ2185" s="42">
        <f t="shared" ref="AQ2185:AQ2186" si="7302">AQ2186</f>
        <v>-14198.813</v>
      </c>
      <c r="AR2185" s="42">
        <f t="shared" ref="AR2185:AR2186" si="7303">AR2186</f>
        <v>0</v>
      </c>
      <c r="AS2185" s="42">
        <f t="shared" ref="AS2185:AS2186" si="7304">AS2186</f>
        <v>0</v>
      </c>
      <c r="AT2185" s="42">
        <f t="shared" ref="AT2185:AT2186" si="7305">AT2186</f>
        <v>0</v>
      </c>
      <c r="AU2185" s="42">
        <f t="shared" si="7216"/>
        <v>84754.62473000001</v>
      </c>
      <c r="AV2185" s="42">
        <f t="shared" si="7217"/>
        <v>0</v>
      </c>
      <c r="AW2185" s="42">
        <f t="shared" si="7218"/>
        <v>150189.20845999999</v>
      </c>
      <c r="AX2185" s="42">
        <f t="shared" si="7219"/>
        <v>32708.6</v>
      </c>
      <c r="AY2185" s="42">
        <f t="shared" si="7220"/>
        <v>0</v>
      </c>
      <c r="AZ2185" s="42">
        <f t="shared" ref="AZ2185:AZ2186" si="7306">AZ2186</f>
        <v>0</v>
      </c>
      <c r="BA2185" s="43">
        <f t="shared" si="7221"/>
        <v>60.283757497323776</v>
      </c>
      <c r="BB2185" s="20"/>
    </row>
    <row r="2186" spans="2:54" x14ac:dyDescent="0.3">
      <c r="B2186" s="38" t="s">
        <v>662</v>
      </c>
      <c r="C2186" s="38" t="s">
        <v>42</v>
      </c>
      <c r="D2186" s="38" t="s">
        <v>44</v>
      </c>
      <c r="E2186" s="39" t="str">
        <f t="shared" si="7212"/>
        <v>0113</v>
      </c>
      <c r="F2186" s="38" t="s">
        <v>193</v>
      </c>
      <c r="G2186" s="39"/>
      <c r="H2186" s="40" t="s">
        <v>109</v>
      </c>
      <c r="I2186" s="18">
        <f t="shared" si="7271"/>
        <v>64748</v>
      </c>
      <c r="J2186" s="18">
        <f t="shared" si="7272"/>
        <v>32708.6</v>
      </c>
      <c r="K2186" s="18">
        <f t="shared" si="7273"/>
        <v>0</v>
      </c>
      <c r="L2186" s="18">
        <f t="shared" si="7274"/>
        <v>0</v>
      </c>
      <c r="M2186" s="18">
        <f t="shared" si="7275"/>
        <v>0</v>
      </c>
      <c r="N2186" s="18">
        <f t="shared" si="7276"/>
        <v>0</v>
      </c>
      <c r="O2186" s="18">
        <f t="shared" si="7277"/>
        <v>-14198.813</v>
      </c>
      <c r="P2186" s="18">
        <f t="shared" si="7278"/>
        <v>-10945.053</v>
      </c>
      <c r="Q2186" s="18">
        <f t="shared" si="7279"/>
        <v>0</v>
      </c>
      <c r="R2186" s="18">
        <f t="shared" si="7280"/>
        <v>-20284.093000000001</v>
      </c>
      <c r="S2186" s="18">
        <f t="shared" si="7281"/>
        <v>65434.583729999998</v>
      </c>
      <c r="T2186" s="18">
        <f t="shared" si="7263"/>
        <v>84754.624729999996</v>
      </c>
      <c r="U2186" s="18">
        <f t="shared" si="7188"/>
        <v>32708.6</v>
      </c>
      <c r="V2186" s="18">
        <f t="shared" si="7189"/>
        <v>0</v>
      </c>
      <c r="W2186" s="18">
        <f t="shared" si="7282"/>
        <v>0</v>
      </c>
      <c r="X2186" s="18">
        <f t="shared" si="7283"/>
        <v>0</v>
      </c>
      <c r="Y2186" s="18">
        <f t="shared" si="7284"/>
        <v>0</v>
      </c>
      <c r="Z2186" s="18">
        <f t="shared" si="7285"/>
        <v>65434.583729999998</v>
      </c>
      <c r="AA2186" s="18">
        <f t="shared" si="7286"/>
        <v>0</v>
      </c>
      <c r="AB2186" s="18">
        <f t="shared" si="7287"/>
        <v>0</v>
      </c>
      <c r="AC2186" s="18">
        <f t="shared" si="7288"/>
        <v>0</v>
      </c>
      <c r="AD2186" s="18">
        <f t="shared" si="7289"/>
        <v>0</v>
      </c>
      <c r="AE2186" s="18">
        <f t="shared" si="7290"/>
        <v>0</v>
      </c>
      <c r="AF2186" s="41">
        <f t="shared" si="7291"/>
        <v>84754.624729999996</v>
      </c>
      <c r="AG2186" s="41">
        <f t="shared" si="7292"/>
        <v>0</v>
      </c>
      <c r="AH2186" s="41">
        <f t="shared" si="7293"/>
        <v>0</v>
      </c>
      <c r="AI2186" s="41">
        <f t="shared" si="7294"/>
        <v>0</v>
      </c>
      <c r="AJ2186" s="41">
        <f t="shared" si="7295"/>
        <v>84754.624729999996</v>
      </c>
      <c r="AK2186" s="41">
        <f t="shared" si="7296"/>
        <v>0</v>
      </c>
      <c r="AL2186" s="41">
        <f t="shared" si="7297"/>
        <v>51093.272440000001</v>
      </c>
      <c r="AM2186" s="41">
        <f t="shared" si="7298"/>
        <v>0</v>
      </c>
      <c r="AN2186" s="41">
        <f t="shared" si="7299"/>
        <v>51093.272440000001</v>
      </c>
      <c r="AO2186" s="42">
        <f t="shared" si="7300"/>
        <v>6108.3929699999999</v>
      </c>
      <c r="AP2186" s="42">
        <f t="shared" si="7301"/>
        <v>98953.437730000005</v>
      </c>
      <c r="AQ2186" s="42">
        <f t="shared" si="7302"/>
        <v>-14198.813</v>
      </c>
      <c r="AR2186" s="42">
        <f t="shared" si="7303"/>
        <v>0</v>
      </c>
      <c r="AS2186" s="42">
        <f t="shared" si="7304"/>
        <v>0</v>
      </c>
      <c r="AT2186" s="42">
        <f t="shared" si="7305"/>
        <v>0</v>
      </c>
      <c r="AU2186" s="42">
        <f t="shared" si="7216"/>
        <v>84754.62473000001</v>
      </c>
      <c r="AV2186" s="42">
        <f t="shared" si="7217"/>
        <v>0</v>
      </c>
      <c r="AW2186" s="42">
        <f t="shared" si="7218"/>
        <v>150189.20845999999</v>
      </c>
      <c r="AX2186" s="42">
        <f t="shared" si="7219"/>
        <v>32708.6</v>
      </c>
      <c r="AY2186" s="42">
        <f t="shared" si="7220"/>
        <v>0</v>
      </c>
      <c r="AZ2186" s="42">
        <f t="shared" si="7306"/>
        <v>0</v>
      </c>
      <c r="BA2186" s="43">
        <f t="shared" si="7221"/>
        <v>60.283757497323776</v>
      </c>
      <c r="BB2186" s="20"/>
    </row>
    <row r="2187" spans="2:54" ht="31.2" x14ac:dyDescent="0.3">
      <c r="B2187" s="38" t="s">
        <v>662</v>
      </c>
      <c r="C2187" s="38" t="s">
        <v>42</v>
      </c>
      <c r="D2187" s="38" t="s">
        <v>44</v>
      </c>
      <c r="E2187" s="39" t="str">
        <f t="shared" si="7212"/>
        <v>0113</v>
      </c>
      <c r="F2187" s="38" t="s">
        <v>664</v>
      </c>
      <c r="G2187" s="39"/>
      <c r="H2187" s="40" t="s">
        <v>665</v>
      </c>
      <c r="I2187" s="18">
        <f t="shared" ref="I2187:S2187" si="7307">I2188+I2190+I2192+I2194+I2196</f>
        <v>64748</v>
      </c>
      <c r="J2187" s="18">
        <f t="shared" si="7307"/>
        <v>32708.6</v>
      </c>
      <c r="K2187" s="18">
        <f t="shared" si="7307"/>
        <v>0</v>
      </c>
      <c r="L2187" s="18">
        <f t="shared" si="7307"/>
        <v>0</v>
      </c>
      <c r="M2187" s="18">
        <f t="shared" si="7307"/>
        <v>0</v>
      </c>
      <c r="N2187" s="18">
        <f t="shared" si="7307"/>
        <v>0</v>
      </c>
      <c r="O2187" s="18">
        <f t="shared" si="7307"/>
        <v>-14198.813</v>
      </c>
      <c r="P2187" s="18">
        <f t="shared" si="7307"/>
        <v>-10945.053</v>
      </c>
      <c r="Q2187" s="18">
        <f t="shared" si="7307"/>
        <v>0</v>
      </c>
      <c r="R2187" s="18">
        <f t="shared" si="7307"/>
        <v>-20284.093000000001</v>
      </c>
      <c r="S2187" s="18">
        <f t="shared" si="7307"/>
        <v>65434.583729999998</v>
      </c>
      <c r="T2187" s="18">
        <f t="shared" si="7263"/>
        <v>84754.624729999996</v>
      </c>
      <c r="U2187" s="18">
        <f t="shared" si="7188"/>
        <v>32708.6</v>
      </c>
      <c r="V2187" s="18">
        <f t="shared" si="7189"/>
        <v>0</v>
      </c>
      <c r="W2187" s="18">
        <f t="shared" ref="W2187:AT2187" si="7308">W2188+W2190+W2192+W2194+W2196</f>
        <v>0</v>
      </c>
      <c r="X2187" s="18">
        <f t="shared" si="7308"/>
        <v>0</v>
      </c>
      <c r="Y2187" s="18">
        <f t="shared" si="7308"/>
        <v>0</v>
      </c>
      <c r="Z2187" s="18">
        <f t="shared" si="7308"/>
        <v>65434.583729999998</v>
      </c>
      <c r="AA2187" s="18">
        <f t="shared" si="7308"/>
        <v>0</v>
      </c>
      <c r="AB2187" s="18">
        <f t="shared" si="7308"/>
        <v>0</v>
      </c>
      <c r="AC2187" s="18">
        <f t="shared" si="7308"/>
        <v>0</v>
      </c>
      <c r="AD2187" s="18">
        <f t="shared" si="7308"/>
        <v>0</v>
      </c>
      <c r="AE2187" s="18">
        <f t="shared" si="7308"/>
        <v>0</v>
      </c>
      <c r="AF2187" s="41">
        <f t="shared" si="7308"/>
        <v>84754.624729999996</v>
      </c>
      <c r="AG2187" s="41">
        <f t="shared" si="7308"/>
        <v>0</v>
      </c>
      <c r="AH2187" s="41">
        <f t="shared" si="7308"/>
        <v>0</v>
      </c>
      <c r="AI2187" s="41">
        <f t="shared" si="7308"/>
        <v>0</v>
      </c>
      <c r="AJ2187" s="41">
        <f t="shared" si="7308"/>
        <v>84754.624729999996</v>
      </c>
      <c r="AK2187" s="41">
        <f t="shared" si="7308"/>
        <v>0</v>
      </c>
      <c r="AL2187" s="41">
        <f t="shared" si="7308"/>
        <v>51093.272440000001</v>
      </c>
      <c r="AM2187" s="41">
        <f t="shared" si="7308"/>
        <v>0</v>
      </c>
      <c r="AN2187" s="41">
        <f t="shared" si="7308"/>
        <v>51093.272440000001</v>
      </c>
      <c r="AO2187" s="14">
        <f t="shared" si="7308"/>
        <v>6108.3929699999999</v>
      </c>
      <c r="AP2187" s="42">
        <f t="shared" si="7308"/>
        <v>98953.437730000005</v>
      </c>
      <c r="AQ2187" s="42">
        <f t="shared" si="7308"/>
        <v>-14198.813</v>
      </c>
      <c r="AR2187" s="42">
        <f t="shared" si="7308"/>
        <v>0</v>
      </c>
      <c r="AS2187" s="42">
        <f t="shared" si="7308"/>
        <v>0</v>
      </c>
      <c r="AT2187" s="42">
        <f t="shared" si="7308"/>
        <v>0</v>
      </c>
      <c r="AU2187" s="42">
        <f t="shared" si="7216"/>
        <v>84754.62473000001</v>
      </c>
      <c r="AV2187" s="42">
        <f t="shared" si="7217"/>
        <v>0</v>
      </c>
      <c r="AW2187" s="42">
        <f t="shared" si="7218"/>
        <v>150189.20845999999</v>
      </c>
      <c r="AX2187" s="42">
        <f t="shared" si="7219"/>
        <v>32708.6</v>
      </c>
      <c r="AY2187" s="42">
        <f t="shared" si="7220"/>
        <v>0</v>
      </c>
      <c r="AZ2187" s="42">
        <f>AZ2188+AZ2190+AZ2192+AZ2194+AZ2196</f>
        <v>0</v>
      </c>
      <c r="BA2187" s="43">
        <f t="shared" si="7221"/>
        <v>60.283757497323776</v>
      </c>
      <c r="BB2187" s="20"/>
    </row>
    <row r="2188" spans="2:54" ht="46.8" x14ac:dyDescent="0.3">
      <c r="B2188" s="38" t="s">
        <v>662</v>
      </c>
      <c r="C2188" s="38" t="s">
        <v>42</v>
      </c>
      <c r="D2188" s="38" t="s">
        <v>44</v>
      </c>
      <c r="E2188" s="39" t="str">
        <f t="shared" si="7212"/>
        <v>0113</v>
      </c>
      <c r="F2188" s="38" t="s">
        <v>666</v>
      </c>
      <c r="G2188" s="39"/>
      <c r="H2188" s="40" t="s">
        <v>667</v>
      </c>
      <c r="I2188" s="18">
        <f t="shared" ref="I2188:S2188" si="7309">I2189</f>
        <v>5965.3</v>
      </c>
      <c r="J2188" s="18">
        <f t="shared" si="7309"/>
        <v>0</v>
      </c>
      <c r="K2188" s="18">
        <f t="shared" si="7309"/>
        <v>0</v>
      </c>
      <c r="L2188" s="18">
        <f t="shared" si="7309"/>
        <v>0</v>
      </c>
      <c r="M2188" s="18">
        <f t="shared" si="7309"/>
        <v>0</v>
      </c>
      <c r="N2188" s="18">
        <f t="shared" si="7309"/>
        <v>0</v>
      </c>
      <c r="O2188" s="18">
        <f t="shared" si="7309"/>
        <v>0</v>
      </c>
      <c r="P2188" s="18">
        <f t="shared" si="7309"/>
        <v>0</v>
      </c>
      <c r="Q2188" s="18">
        <f t="shared" si="7309"/>
        <v>0</v>
      </c>
      <c r="R2188" s="18">
        <f t="shared" si="7309"/>
        <v>0</v>
      </c>
      <c r="S2188" s="18">
        <f t="shared" si="7309"/>
        <v>6034.6826300000002</v>
      </c>
      <c r="T2188" s="18">
        <f t="shared" si="7263"/>
        <v>11999.98263</v>
      </c>
      <c r="U2188" s="18">
        <f t="shared" si="7188"/>
        <v>0</v>
      </c>
      <c r="V2188" s="18">
        <f t="shared" si="7189"/>
        <v>0</v>
      </c>
      <c r="W2188" s="18">
        <f t="shared" ref="W2188:AD2188" si="7310">W2189</f>
        <v>0</v>
      </c>
      <c r="X2188" s="18">
        <f t="shared" si="7310"/>
        <v>0</v>
      </c>
      <c r="Y2188" s="18">
        <f t="shared" si="7310"/>
        <v>0</v>
      </c>
      <c r="Z2188" s="18">
        <f t="shared" si="7310"/>
        <v>6034.6826300000002</v>
      </c>
      <c r="AA2188" s="18">
        <f t="shared" si="7310"/>
        <v>0</v>
      </c>
      <c r="AB2188" s="18">
        <f t="shared" si="7310"/>
        <v>0</v>
      </c>
      <c r="AC2188" s="18">
        <f t="shared" si="7310"/>
        <v>0</v>
      </c>
      <c r="AD2188" s="18">
        <f t="shared" si="7310"/>
        <v>0</v>
      </c>
      <c r="AE2188" s="18"/>
      <c r="AF2188" s="41">
        <f t="shared" ref="AF2188:AT2188" si="7311">AF2189</f>
        <v>9972.3394800000005</v>
      </c>
      <c r="AG2188" s="41">
        <f t="shared" si="7311"/>
        <v>0</v>
      </c>
      <c r="AH2188" s="41">
        <f t="shared" si="7311"/>
        <v>0</v>
      </c>
      <c r="AI2188" s="41">
        <f t="shared" si="7311"/>
        <v>0</v>
      </c>
      <c r="AJ2188" s="41">
        <f t="shared" si="7311"/>
        <v>9972.3394800000005</v>
      </c>
      <c r="AK2188" s="41">
        <f t="shared" si="7311"/>
        <v>0</v>
      </c>
      <c r="AL2188" s="41">
        <f t="shared" si="7311"/>
        <v>6520.91986</v>
      </c>
      <c r="AM2188" s="41">
        <f t="shared" si="7311"/>
        <v>0</v>
      </c>
      <c r="AN2188" s="41">
        <f t="shared" si="7311"/>
        <v>6520.91986</v>
      </c>
      <c r="AO2188" s="42">
        <f t="shared" si="7311"/>
        <v>100.93582000000001</v>
      </c>
      <c r="AP2188" s="42">
        <f t="shared" si="7311"/>
        <v>11999.98263</v>
      </c>
      <c r="AQ2188" s="42">
        <f t="shared" si="7311"/>
        <v>0</v>
      </c>
      <c r="AR2188" s="42">
        <f t="shared" si="7311"/>
        <v>0</v>
      </c>
      <c r="AS2188" s="42">
        <f t="shared" si="7311"/>
        <v>0</v>
      </c>
      <c r="AT2188" s="42">
        <f t="shared" si="7311"/>
        <v>0</v>
      </c>
      <c r="AU2188" s="42">
        <f t="shared" si="7216"/>
        <v>11999.98263</v>
      </c>
      <c r="AV2188" s="42">
        <f t="shared" si="7217"/>
        <v>0</v>
      </c>
      <c r="AW2188" s="42">
        <f t="shared" si="7218"/>
        <v>18034.665260000002</v>
      </c>
      <c r="AX2188" s="42">
        <f t="shared" si="7219"/>
        <v>0</v>
      </c>
      <c r="AY2188" s="42">
        <f t="shared" si="7220"/>
        <v>0</v>
      </c>
      <c r="AZ2188" s="42">
        <f>AZ2189</f>
        <v>0</v>
      </c>
      <c r="BA2188" s="43">
        <f t="shared" si="7221"/>
        <v>65.390070936494027</v>
      </c>
      <c r="BB2188" s="20"/>
    </row>
    <row r="2189" spans="2:54" ht="31.2" x14ac:dyDescent="0.3">
      <c r="B2189" s="38" t="s">
        <v>662</v>
      </c>
      <c r="C2189" s="38" t="s">
        <v>42</v>
      </c>
      <c r="D2189" s="38" t="s">
        <v>44</v>
      </c>
      <c r="E2189" s="39" t="str">
        <f t="shared" si="7212"/>
        <v>0113</v>
      </c>
      <c r="F2189" s="38" t="s">
        <v>666</v>
      </c>
      <c r="G2189" s="38" t="s">
        <v>114</v>
      </c>
      <c r="H2189" s="40" t="s">
        <v>115</v>
      </c>
      <c r="I2189" s="18">
        <f>5844.6+120.7</f>
        <v>5965.3</v>
      </c>
      <c r="J2189" s="18">
        <v>0</v>
      </c>
      <c r="K2189" s="18">
        <v>0</v>
      </c>
      <c r="L2189" s="18"/>
      <c r="M2189" s="18"/>
      <c r="N2189" s="18"/>
      <c r="O2189" s="18">
        <v>0</v>
      </c>
      <c r="P2189" s="18">
        <v>0</v>
      </c>
      <c r="Q2189" s="18">
        <v>0</v>
      </c>
      <c r="R2189" s="18">
        <v>0</v>
      </c>
      <c r="S2189" s="18">
        <v>6034.6826300000002</v>
      </c>
      <c r="T2189" s="18">
        <f t="shared" si="7263"/>
        <v>11999.98263</v>
      </c>
      <c r="U2189" s="18">
        <f t="shared" si="7188"/>
        <v>0</v>
      </c>
      <c r="V2189" s="18">
        <f t="shared" si="7189"/>
        <v>0</v>
      </c>
      <c r="W2189" s="18"/>
      <c r="X2189" s="18"/>
      <c r="Y2189" s="18"/>
      <c r="Z2189" s="18">
        <v>6034.6826300000002</v>
      </c>
      <c r="AA2189" s="18"/>
      <c r="AB2189" s="18"/>
      <c r="AC2189" s="18"/>
      <c r="AD2189" s="18"/>
      <c r="AE2189" s="18"/>
      <c r="AF2189" s="41">
        <v>9972.3394800000005</v>
      </c>
      <c r="AG2189" s="41"/>
      <c r="AH2189" s="41">
        <v>0</v>
      </c>
      <c r="AI2189" s="41">
        <v>0</v>
      </c>
      <c r="AJ2189" s="41">
        <f>AF2189</f>
        <v>9972.3394800000005</v>
      </c>
      <c r="AK2189" s="41">
        <f>AG2189</f>
        <v>0</v>
      </c>
      <c r="AL2189" s="41">
        <v>6520.91986</v>
      </c>
      <c r="AM2189" s="41">
        <v>0</v>
      </c>
      <c r="AN2189" s="41">
        <f>AL2189</f>
        <v>6520.91986</v>
      </c>
      <c r="AO2189" s="14">
        <v>100.93582000000001</v>
      </c>
      <c r="AP2189" s="42">
        <v>11999.98263</v>
      </c>
      <c r="AQ2189" s="42">
        <v>0</v>
      </c>
      <c r="AR2189" s="42">
        <v>0</v>
      </c>
      <c r="AS2189" s="42">
        <v>0</v>
      </c>
      <c r="AT2189" s="42">
        <v>0</v>
      </c>
      <c r="AU2189" s="42">
        <f t="shared" si="7216"/>
        <v>11999.98263</v>
      </c>
      <c r="AV2189" s="42">
        <f t="shared" si="7217"/>
        <v>0</v>
      </c>
      <c r="AW2189" s="42">
        <f t="shared" si="7218"/>
        <v>18034.665260000002</v>
      </c>
      <c r="AX2189" s="42">
        <f t="shared" si="7219"/>
        <v>0</v>
      </c>
      <c r="AY2189" s="42">
        <f t="shared" si="7220"/>
        <v>0</v>
      </c>
      <c r="AZ2189" s="42"/>
      <c r="BA2189" s="43">
        <f t="shared" si="7221"/>
        <v>65.390070936494027</v>
      </c>
      <c r="BB2189" s="44"/>
    </row>
    <row r="2190" spans="2:54" ht="62.4" x14ac:dyDescent="0.3">
      <c r="B2190" s="38" t="s">
        <v>662</v>
      </c>
      <c r="C2190" s="38" t="s">
        <v>42</v>
      </c>
      <c r="D2190" s="38" t="s">
        <v>44</v>
      </c>
      <c r="E2190" s="39" t="str">
        <f t="shared" si="7212"/>
        <v>0113</v>
      </c>
      <c r="F2190" s="38" t="s">
        <v>668</v>
      </c>
      <c r="G2190" s="39"/>
      <c r="H2190" s="40" t="s">
        <v>669</v>
      </c>
      <c r="I2190" s="18">
        <f t="shared" ref="I2190:S2190" si="7312">I2191</f>
        <v>17596.900000000001</v>
      </c>
      <c r="J2190" s="18">
        <f t="shared" si="7312"/>
        <v>0</v>
      </c>
      <c r="K2190" s="18">
        <f t="shared" si="7312"/>
        <v>0</v>
      </c>
      <c r="L2190" s="18">
        <f t="shared" si="7312"/>
        <v>0</v>
      </c>
      <c r="M2190" s="18">
        <f t="shared" si="7312"/>
        <v>0</v>
      </c>
      <c r="N2190" s="18">
        <f t="shared" si="7312"/>
        <v>0</v>
      </c>
      <c r="O2190" s="18">
        <f t="shared" si="7312"/>
        <v>-14198.813</v>
      </c>
      <c r="P2190" s="18">
        <f t="shared" si="7312"/>
        <v>-10945.053</v>
      </c>
      <c r="Q2190" s="18">
        <f t="shared" si="7312"/>
        <v>0</v>
      </c>
      <c r="R2190" s="18">
        <f t="shared" si="7312"/>
        <v>-20284.093000000001</v>
      </c>
      <c r="S2190" s="18">
        <f t="shared" si="7312"/>
        <v>29707.4503</v>
      </c>
      <c r="T2190" s="18">
        <f t="shared" si="7263"/>
        <v>1876.3913000000048</v>
      </c>
      <c r="U2190" s="18">
        <f t="shared" si="7188"/>
        <v>0</v>
      </c>
      <c r="V2190" s="18">
        <f t="shared" si="7189"/>
        <v>0</v>
      </c>
      <c r="W2190" s="18">
        <f t="shared" ref="W2190:AD2190" si="7313">W2191</f>
        <v>0</v>
      </c>
      <c r="X2190" s="18">
        <f t="shared" si="7313"/>
        <v>0</v>
      </c>
      <c r="Y2190" s="18">
        <f t="shared" si="7313"/>
        <v>0</v>
      </c>
      <c r="Z2190" s="18">
        <f t="shared" si="7313"/>
        <v>29707.4503</v>
      </c>
      <c r="AA2190" s="18">
        <f t="shared" si="7313"/>
        <v>0</v>
      </c>
      <c r="AB2190" s="18">
        <f t="shared" si="7313"/>
        <v>0</v>
      </c>
      <c r="AC2190" s="18">
        <f t="shared" si="7313"/>
        <v>0</v>
      </c>
      <c r="AD2190" s="18">
        <f t="shared" si="7313"/>
        <v>0</v>
      </c>
      <c r="AE2190" s="18"/>
      <c r="AF2190" s="41">
        <f t="shared" ref="AF2190:AT2190" si="7314">AF2191</f>
        <v>1876.3913</v>
      </c>
      <c r="AG2190" s="41">
        <f t="shared" si="7314"/>
        <v>0</v>
      </c>
      <c r="AH2190" s="41">
        <f t="shared" si="7314"/>
        <v>0</v>
      </c>
      <c r="AI2190" s="41">
        <f t="shared" si="7314"/>
        <v>0</v>
      </c>
      <c r="AJ2190" s="41">
        <f t="shared" si="7314"/>
        <v>1876.3913</v>
      </c>
      <c r="AK2190" s="41">
        <f t="shared" si="7314"/>
        <v>0</v>
      </c>
      <c r="AL2190" s="41">
        <f t="shared" si="7314"/>
        <v>1876.3905999999999</v>
      </c>
      <c r="AM2190" s="41">
        <f t="shared" si="7314"/>
        <v>0</v>
      </c>
      <c r="AN2190" s="41">
        <f t="shared" si="7314"/>
        <v>1876.3905999999999</v>
      </c>
      <c r="AO2190" s="42">
        <f t="shared" si="7314"/>
        <v>17.253579999999999</v>
      </c>
      <c r="AP2190" s="42">
        <f t="shared" si="7314"/>
        <v>16075.204299999999</v>
      </c>
      <c r="AQ2190" s="42">
        <f t="shared" si="7314"/>
        <v>-14198.813</v>
      </c>
      <c r="AR2190" s="42">
        <f t="shared" si="7314"/>
        <v>0</v>
      </c>
      <c r="AS2190" s="42">
        <f t="shared" si="7314"/>
        <v>0</v>
      </c>
      <c r="AT2190" s="42">
        <f t="shared" si="7314"/>
        <v>0</v>
      </c>
      <c r="AU2190" s="42">
        <f t="shared" si="7216"/>
        <v>1876.3912999999993</v>
      </c>
      <c r="AV2190" s="42">
        <f t="shared" si="7217"/>
        <v>5.4569682106375694E-12</v>
      </c>
      <c r="AW2190" s="42">
        <f t="shared" si="7218"/>
        <v>31583.841600000007</v>
      </c>
      <c r="AX2190" s="42">
        <f t="shared" si="7219"/>
        <v>0</v>
      </c>
      <c r="AY2190" s="42">
        <f t="shared" si="7220"/>
        <v>0</v>
      </c>
      <c r="AZ2190" s="42">
        <f>AZ2191</f>
        <v>0</v>
      </c>
      <c r="BA2190" s="43">
        <f t="shared" si="7221"/>
        <v>99.999962694348454</v>
      </c>
      <c r="BB2190" s="20"/>
    </row>
    <row r="2191" spans="2:54" ht="31.2" x14ac:dyDescent="0.3">
      <c r="B2191" s="38" t="s">
        <v>662</v>
      </c>
      <c r="C2191" s="38" t="s">
        <v>42</v>
      </c>
      <c r="D2191" s="38" t="s">
        <v>44</v>
      </c>
      <c r="E2191" s="39" t="str">
        <f t="shared" si="7212"/>
        <v>0113</v>
      </c>
      <c r="F2191" s="38" t="s">
        <v>668</v>
      </c>
      <c r="G2191" s="38" t="s">
        <v>114</v>
      </c>
      <c r="H2191" s="40" t="s">
        <v>115</v>
      </c>
      <c r="I2191" s="18">
        <f>17964-367.1</f>
        <v>17596.900000000001</v>
      </c>
      <c r="J2191" s="18">
        <v>0</v>
      </c>
      <c r="K2191" s="18">
        <v>0</v>
      </c>
      <c r="L2191" s="18"/>
      <c r="M2191" s="18"/>
      <c r="N2191" s="18"/>
      <c r="O2191" s="18">
        <v>-14198.813</v>
      </c>
      <c r="P2191" s="18">
        <v>-10945.053</v>
      </c>
      <c r="Q2191" s="18">
        <v>0</v>
      </c>
      <c r="R2191" s="18">
        <v>-20284.093000000001</v>
      </c>
      <c r="S2191" s="18">
        <f>25700.58505+4006.86525</f>
        <v>29707.4503</v>
      </c>
      <c r="T2191" s="18">
        <f t="shared" si="7263"/>
        <v>1876.3913000000048</v>
      </c>
      <c r="U2191" s="18">
        <f t="shared" si="7188"/>
        <v>0</v>
      </c>
      <c r="V2191" s="18">
        <f t="shared" si="7189"/>
        <v>0</v>
      </c>
      <c r="W2191" s="18"/>
      <c r="X2191" s="18"/>
      <c r="Y2191" s="18"/>
      <c r="Z2191" s="18">
        <f>25700.58505+4006.86525</f>
        <v>29707.4503</v>
      </c>
      <c r="AA2191" s="18"/>
      <c r="AB2191" s="18"/>
      <c r="AC2191" s="18"/>
      <c r="AD2191" s="18"/>
      <c r="AE2191" s="18"/>
      <c r="AF2191" s="41">
        <v>1876.3913</v>
      </c>
      <c r="AG2191" s="41"/>
      <c r="AH2191" s="41">
        <v>0</v>
      </c>
      <c r="AI2191" s="41">
        <v>0</v>
      </c>
      <c r="AJ2191" s="41">
        <f>AF2191</f>
        <v>1876.3913</v>
      </c>
      <c r="AK2191" s="41">
        <f>AG2191</f>
        <v>0</v>
      </c>
      <c r="AL2191" s="41">
        <v>1876.3905999999999</v>
      </c>
      <c r="AM2191" s="41">
        <v>0</v>
      </c>
      <c r="AN2191" s="41">
        <f>AL2191</f>
        <v>1876.3905999999999</v>
      </c>
      <c r="AO2191" s="14">
        <v>17.253579999999999</v>
      </c>
      <c r="AP2191" s="42">
        <v>16075.204299999999</v>
      </c>
      <c r="AQ2191" s="42">
        <v>-14198.813</v>
      </c>
      <c r="AR2191" s="42">
        <v>0</v>
      </c>
      <c r="AS2191" s="42">
        <v>0</v>
      </c>
      <c r="AT2191" s="42">
        <v>0</v>
      </c>
      <c r="AU2191" s="42">
        <f t="shared" si="7216"/>
        <v>1876.3912999999993</v>
      </c>
      <c r="AV2191" s="42">
        <f t="shared" si="7217"/>
        <v>5.4569682106375694E-12</v>
      </c>
      <c r="AW2191" s="42">
        <f t="shared" si="7218"/>
        <v>31583.841600000007</v>
      </c>
      <c r="AX2191" s="42">
        <f t="shared" si="7219"/>
        <v>0</v>
      </c>
      <c r="AY2191" s="42">
        <f t="shared" si="7220"/>
        <v>0</v>
      </c>
      <c r="AZ2191" s="42"/>
      <c r="BA2191" s="43">
        <f t="shared" si="7221"/>
        <v>99.999962694348454</v>
      </c>
      <c r="BB2191" s="44"/>
    </row>
    <row r="2192" spans="2:54" ht="46.8" x14ac:dyDescent="0.3">
      <c r="B2192" s="38" t="s">
        <v>662</v>
      </c>
      <c r="C2192" s="38" t="s">
        <v>42</v>
      </c>
      <c r="D2192" s="38" t="s">
        <v>44</v>
      </c>
      <c r="E2192" s="39" t="str">
        <f t="shared" si="7212"/>
        <v>0113</v>
      </c>
      <c r="F2192" s="38" t="s">
        <v>670</v>
      </c>
      <c r="G2192" s="39"/>
      <c r="H2192" s="40" t="s">
        <v>671</v>
      </c>
      <c r="I2192" s="18">
        <f t="shared" ref="I2192:S2192" si="7315">I2193</f>
        <v>9975.2999999999993</v>
      </c>
      <c r="J2192" s="18">
        <f t="shared" si="7315"/>
        <v>0</v>
      </c>
      <c r="K2192" s="18">
        <f t="shared" si="7315"/>
        <v>0</v>
      </c>
      <c r="L2192" s="18">
        <f t="shared" si="7315"/>
        <v>0</v>
      </c>
      <c r="M2192" s="18">
        <f t="shared" si="7315"/>
        <v>0</v>
      </c>
      <c r="N2192" s="18">
        <f t="shared" si="7315"/>
        <v>0</v>
      </c>
      <c r="O2192" s="18">
        <f t="shared" si="7315"/>
        <v>0</v>
      </c>
      <c r="P2192" s="18">
        <f t="shared" si="7315"/>
        <v>0</v>
      </c>
      <c r="Q2192" s="18">
        <f t="shared" si="7315"/>
        <v>0</v>
      </c>
      <c r="R2192" s="18">
        <f t="shared" si="7315"/>
        <v>0</v>
      </c>
      <c r="S2192" s="18">
        <f t="shared" si="7315"/>
        <v>29692.450799999999</v>
      </c>
      <c r="T2192" s="18">
        <f t="shared" si="7263"/>
        <v>39667.750799999994</v>
      </c>
      <c r="U2192" s="18">
        <f t="shared" si="7188"/>
        <v>0</v>
      </c>
      <c r="V2192" s="18">
        <f t="shared" si="7189"/>
        <v>0</v>
      </c>
      <c r="W2192" s="18">
        <f t="shared" ref="W2192:AD2192" si="7316">W2193</f>
        <v>0</v>
      </c>
      <c r="X2192" s="18">
        <f t="shared" si="7316"/>
        <v>0</v>
      </c>
      <c r="Y2192" s="18">
        <f t="shared" si="7316"/>
        <v>0</v>
      </c>
      <c r="Z2192" s="18">
        <f t="shared" si="7316"/>
        <v>29692.450799999999</v>
      </c>
      <c r="AA2192" s="18">
        <f t="shared" si="7316"/>
        <v>0</v>
      </c>
      <c r="AB2192" s="18">
        <f t="shared" si="7316"/>
        <v>0</v>
      </c>
      <c r="AC2192" s="18">
        <f t="shared" si="7316"/>
        <v>0</v>
      </c>
      <c r="AD2192" s="18">
        <f t="shared" si="7316"/>
        <v>0</v>
      </c>
      <c r="AE2192" s="18"/>
      <c r="AF2192" s="41">
        <f t="shared" ref="AF2192:AT2192" si="7317">AF2193</f>
        <v>41695.393949999998</v>
      </c>
      <c r="AG2192" s="41">
        <f t="shared" si="7317"/>
        <v>0</v>
      </c>
      <c r="AH2192" s="41">
        <f t="shared" si="7317"/>
        <v>0</v>
      </c>
      <c r="AI2192" s="41">
        <f t="shared" si="7317"/>
        <v>0</v>
      </c>
      <c r="AJ2192" s="41">
        <f t="shared" si="7317"/>
        <v>41695.393949999998</v>
      </c>
      <c r="AK2192" s="41">
        <f t="shared" si="7317"/>
        <v>0</v>
      </c>
      <c r="AL2192" s="41">
        <f t="shared" si="7317"/>
        <v>34137.541259999998</v>
      </c>
      <c r="AM2192" s="41">
        <f t="shared" si="7317"/>
        <v>0</v>
      </c>
      <c r="AN2192" s="41">
        <f t="shared" si="7317"/>
        <v>34137.541259999998</v>
      </c>
      <c r="AO2192" s="42">
        <f t="shared" si="7317"/>
        <v>5990.2035699999997</v>
      </c>
      <c r="AP2192" s="42">
        <f t="shared" si="7317"/>
        <v>39667.750800000002</v>
      </c>
      <c r="AQ2192" s="42">
        <f t="shared" si="7317"/>
        <v>0</v>
      </c>
      <c r="AR2192" s="42">
        <f t="shared" si="7317"/>
        <v>0</v>
      </c>
      <c r="AS2192" s="42">
        <f t="shared" si="7317"/>
        <v>0</v>
      </c>
      <c r="AT2192" s="42">
        <f t="shared" si="7317"/>
        <v>0</v>
      </c>
      <c r="AU2192" s="42">
        <f t="shared" si="7216"/>
        <v>39667.750800000002</v>
      </c>
      <c r="AV2192" s="42">
        <f t="shared" si="7217"/>
        <v>0</v>
      </c>
      <c r="AW2192" s="42">
        <f t="shared" si="7218"/>
        <v>69360.2016</v>
      </c>
      <c r="AX2192" s="42">
        <f t="shared" si="7219"/>
        <v>0</v>
      </c>
      <c r="AY2192" s="42">
        <f t="shared" si="7220"/>
        <v>0</v>
      </c>
      <c r="AZ2192" s="42">
        <f>AZ2193</f>
        <v>0</v>
      </c>
      <c r="BA2192" s="43">
        <f t="shared" si="7221"/>
        <v>81.873650842433165</v>
      </c>
      <c r="BB2192" s="20"/>
    </row>
    <row r="2193" spans="2:54" ht="31.2" x14ac:dyDescent="0.3">
      <c r="B2193" s="38" t="s">
        <v>662</v>
      </c>
      <c r="C2193" s="38" t="s">
        <v>42</v>
      </c>
      <c r="D2193" s="38" t="s">
        <v>44</v>
      </c>
      <c r="E2193" s="39" t="str">
        <f t="shared" si="7212"/>
        <v>0113</v>
      </c>
      <c r="F2193" s="38" t="s">
        <v>670</v>
      </c>
      <c r="G2193" s="38" t="s">
        <v>114</v>
      </c>
      <c r="H2193" s="40" t="s">
        <v>115</v>
      </c>
      <c r="I2193" s="18">
        <v>9975.2999999999993</v>
      </c>
      <c r="J2193" s="18">
        <v>0</v>
      </c>
      <c r="K2193" s="18">
        <v>0</v>
      </c>
      <c r="L2193" s="18"/>
      <c r="M2193" s="18"/>
      <c r="N2193" s="18"/>
      <c r="O2193" s="18">
        <v>0</v>
      </c>
      <c r="P2193" s="18">
        <v>0</v>
      </c>
      <c r="Q2193" s="18">
        <v>0</v>
      </c>
      <c r="R2193" s="18">
        <v>0</v>
      </c>
      <c r="S2193" s="18">
        <f>25721.09692+3971.35388</f>
        <v>29692.450799999999</v>
      </c>
      <c r="T2193" s="18">
        <f t="shared" si="7263"/>
        <v>39667.750799999994</v>
      </c>
      <c r="U2193" s="18">
        <f t="shared" si="7188"/>
        <v>0</v>
      </c>
      <c r="V2193" s="18">
        <f t="shared" si="7189"/>
        <v>0</v>
      </c>
      <c r="W2193" s="18"/>
      <c r="X2193" s="18"/>
      <c r="Y2193" s="18"/>
      <c r="Z2193" s="18">
        <f>25721.09692+3971.35388</f>
        <v>29692.450799999999</v>
      </c>
      <c r="AA2193" s="18"/>
      <c r="AB2193" s="18"/>
      <c r="AC2193" s="18"/>
      <c r="AD2193" s="18"/>
      <c r="AE2193" s="18"/>
      <c r="AF2193" s="41">
        <v>41695.393949999998</v>
      </c>
      <c r="AG2193" s="41"/>
      <c r="AH2193" s="41">
        <v>0</v>
      </c>
      <c r="AI2193" s="41">
        <v>0</v>
      </c>
      <c r="AJ2193" s="41">
        <f>AF2193</f>
        <v>41695.393949999998</v>
      </c>
      <c r="AK2193" s="41">
        <f>AG2193</f>
        <v>0</v>
      </c>
      <c r="AL2193" s="41">
        <v>34137.541259999998</v>
      </c>
      <c r="AM2193" s="41">
        <v>0</v>
      </c>
      <c r="AN2193" s="41">
        <f>AL2193</f>
        <v>34137.541259999998</v>
      </c>
      <c r="AO2193" s="14">
        <v>5990.2035699999997</v>
      </c>
      <c r="AP2193" s="42">
        <v>39667.750800000002</v>
      </c>
      <c r="AQ2193" s="42">
        <v>0</v>
      </c>
      <c r="AR2193" s="42">
        <v>0</v>
      </c>
      <c r="AS2193" s="42">
        <v>0</v>
      </c>
      <c r="AT2193" s="42">
        <v>0</v>
      </c>
      <c r="AU2193" s="42">
        <f t="shared" si="7216"/>
        <v>39667.750800000002</v>
      </c>
      <c r="AV2193" s="42">
        <f t="shared" si="7217"/>
        <v>0</v>
      </c>
      <c r="AW2193" s="42">
        <f t="shared" si="7218"/>
        <v>69360.2016</v>
      </c>
      <c r="AX2193" s="42">
        <f t="shared" si="7219"/>
        <v>0</v>
      </c>
      <c r="AY2193" s="42">
        <f t="shared" si="7220"/>
        <v>0</v>
      </c>
      <c r="AZ2193" s="42"/>
      <c r="BA2193" s="43">
        <f t="shared" si="7221"/>
        <v>81.873650842433165</v>
      </c>
      <c r="BB2193" s="44"/>
    </row>
    <row r="2194" spans="2:54" ht="62.4" x14ac:dyDescent="0.3">
      <c r="B2194" s="38" t="s">
        <v>662</v>
      </c>
      <c r="C2194" s="38" t="s">
        <v>42</v>
      </c>
      <c r="D2194" s="38" t="s">
        <v>44</v>
      </c>
      <c r="E2194" s="39" t="str">
        <f t="shared" si="7212"/>
        <v>0113</v>
      </c>
      <c r="F2194" s="38" t="s">
        <v>672</v>
      </c>
      <c r="G2194" s="39"/>
      <c r="H2194" s="40" t="s">
        <v>673</v>
      </c>
      <c r="I2194" s="18">
        <f t="shared" ref="I2194:S2194" si="7318">I2195</f>
        <v>31210.5</v>
      </c>
      <c r="J2194" s="18">
        <f t="shared" si="7318"/>
        <v>0</v>
      </c>
      <c r="K2194" s="18">
        <f t="shared" si="7318"/>
        <v>0</v>
      </c>
      <c r="L2194" s="18">
        <f t="shared" si="7318"/>
        <v>0</v>
      </c>
      <c r="M2194" s="18">
        <f t="shared" si="7318"/>
        <v>0</v>
      </c>
      <c r="N2194" s="18">
        <f t="shared" si="7318"/>
        <v>0</v>
      </c>
      <c r="O2194" s="18">
        <f t="shared" si="7318"/>
        <v>0</v>
      </c>
      <c r="P2194" s="18">
        <f t="shared" si="7318"/>
        <v>0</v>
      </c>
      <c r="Q2194" s="18">
        <f t="shared" si="7318"/>
        <v>0</v>
      </c>
      <c r="R2194" s="18">
        <f t="shared" si="7318"/>
        <v>0</v>
      </c>
      <c r="S2194" s="18">
        <f t="shared" si="7318"/>
        <v>0</v>
      </c>
      <c r="T2194" s="18">
        <f t="shared" si="7263"/>
        <v>31210.5</v>
      </c>
      <c r="U2194" s="18">
        <f t="shared" si="7188"/>
        <v>0</v>
      </c>
      <c r="V2194" s="18">
        <f t="shared" si="7189"/>
        <v>0</v>
      </c>
      <c r="W2194" s="18">
        <f t="shared" ref="W2194:AT2194" si="7319">W2195</f>
        <v>0</v>
      </c>
      <c r="X2194" s="18">
        <f t="shared" si="7319"/>
        <v>0</v>
      </c>
      <c r="Y2194" s="18">
        <f t="shared" si="7319"/>
        <v>0</v>
      </c>
      <c r="Z2194" s="18">
        <f t="shared" si="7319"/>
        <v>0</v>
      </c>
      <c r="AA2194" s="18">
        <f t="shared" si="7319"/>
        <v>0</v>
      </c>
      <c r="AB2194" s="18">
        <f t="shared" si="7319"/>
        <v>0</v>
      </c>
      <c r="AC2194" s="18">
        <f t="shared" si="7319"/>
        <v>0</v>
      </c>
      <c r="AD2194" s="18">
        <f t="shared" si="7319"/>
        <v>0</v>
      </c>
      <c r="AE2194" s="18">
        <f t="shared" si="7319"/>
        <v>0</v>
      </c>
      <c r="AF2194" s="41">
        <f t="shared" si="7319"/>
        <v>31210.5</v>
      </c>
      <c r="AG2194" s="41">
        <f t="shared" si="7319"/>
        <v>0</v>
      </c>
      <c r="AH2194" s="41">
        <f t="shared" si="7319"/>
        <v>0</v>
      </c>
      <c r="AI2194" s="41">
        <f t="shared" si="7319"/>
        <v>0</v>
      </c>
      <c r="AJ2194" s="41">
        <f t="shared" si="7319"/>
        <v>31210.5</v>
      </c>
      <c r="AK2194" s="41">
        <f t="shared" si="7319"/>
        <v>0</v>
      </c>
      <c r="AL2194" s="41">
        <f t="shared" si="7319"/>
        <v>8558.4207200000001</v>
      </c>
      <c r="AM2194" s="41">
        <f t="shared" si="7319"/>
        <v>0</v>
      </c>
      <c r="AN2194" s="41">
        <f t="shared" si="7319"/>
        <v>8558.4207200000001</v>
      </c>
      <c r="AO2194" s="42">
        <f t="shared" si="7319"/>
        <v>0</v>
      </c>
      <c r="AP2194" s="42">
        <f t="shared" si="7319"/>
        <v>31210.5</v>
      </c>
      <c r="AQ2194" s="42">
        <f t="shared" si="7319"/>
        <v>0</v>
      </c>
      <c r="AR2194" s="42">
        <f t="shared" si="7319"/>
        <v>0</v>
      </c>
      <c r="AS2194" s="42">
        <f t="shared" si="7319"/>
        <v>0</v>
      </c>
      <c r="AT2194" s="42">
        <f t="shared" si="7319"/>
        <v>0</v>
      </c>
      <c r="AU2194" s="42">
        <f t="shared" si="7216"/>
        <v>31210.5</v>
      </c>
      <c r="AV2194" s="42">
        <f t="shared" si="7217"/>
        <v>0</v>
      </c>
      <c r="AW2194" s="42">
        <f t="shared" si="7218"/>
        <v>31210.5</v>
      </c>
      <c r="AX2194" s="42">
        <f t="shared" si="7219"/>
        <v>0</v>
      </c>
      <c r="AY2194" s="42">
        <f t="shared" si="7220"/>
        <v>0</v>
      </c>
      <c r="AZ2194" s="42">
        <f>AZ2195</f>
        <v>0</v>
      </c>
      <c r="BA2194" s="43">
        <f t="shared" si="7221"/>
        <v>27.421607215520417</v>
      </c>
      <c r="BB2194" s="20"/>
    </row>
    <row r="2195" spans="2:54" ht="31.2" x14ac:dyDescent="0.3">
      <c r="B2195" s="38" t="s">
        <v>662</v>
      </c>
      <c r="C2195" s="38" t="s">
        <v>42</v>
      </c>
      <c r="D2195" s="38" t="s">
        <v>44</v>
      </c>
      <c r="E2195" s="39" t="str">
        <f t="shared" si="7212"/>
        <v>0113</v>
      </c>
      <c r="F2195" s="38" t="s">
        <v>672</v>
      </c>
      <c r="G2195" s="38" t="s">
        <v>114</v>
      </c>
      <c r="H2195" s="40" t="s">
        <v>115</v>
      </c>
      <c r="I2195" s="18">
        <v>31210.5</v>
      </c>
      <c r="J2195" s="18">
        <v>0</v>
      </c>
      <c r="K2195" s="18">
        <v>0</v>
      </c>
      <c r="L2195" s="18"/>
      <c r="M2195" s="18"/>
      <c r="N2195" s="18"/>
      <c r="O2195" s="18">
        <v>0</v>
      </c>
      <c r="P2195" s="18">
        <v>0</v>
      </c>
      <c r="Q2195" s="18">
        <v>0</v>
      </c>
      <c r="R2195" s="18">
        <v>0</v>
      </c>
      <c r="S2195" s="18"/>
      <c r="T2195" s="18">
        <f t="shared" si="7263"/>
        <v>31210.5</v>
      </c>
      <c r="U2195" s="18">
        <f t="shared" si="7188"/>
        <v>0</v>
      </c>
      <c r="V2195" s="18">
        <f t="shared" si="7189"/>
        <v>0</v>
      </c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41">
        <v>31210.5</v>
      </c>
      <c r="AG2195" s="41"/>
      <c r="AH2195" s="41">
        <v>0</v>
      </c>
      <c r="AI2195" s="41">
        <v>0</v>
      </c>
      <c r="AJ2195" s="41">
        <f>AF2195</f>
        <v>31210.5</v>
      </c>
      <c r="AK2195" s="41">
        <f>AG2195</f>
        <v>0</v>
      </c>
      <c r="AL2195" s="41">
        <v>8558.4207200000001</v>
      </c>
      <c r="AM2195" s="41">
        <v>0</v>
      </c>
      <c r="AN2195" s="41">
        <f>AL2195</f>
        <v>8558.4207200000001</v>
      </c>
      <c r="AO2195" s="14">
        <v>0</v>
      </c>
      <c r="AP2195" s="42">
        <v>31210.5</v>
      </c>
      <c r="AQ2195" s="42">
        <v>0</v>
      </c>
      <c r="AR2195" s="42">
        <v>0</v>
      </c>
      <c r="AS2195" s="42">
        <v>0</v>
      </c>
      <c r="AT2195" s="42">
        <v>0</v>
      </c>
      <c r="AU2195" s="42">
        <f t="shared" si="7216"/>
        <v>31210.5</v>
      </c>
      <c r="AV2195" s="42">
        <f t="shared" si="7217"/>
        <v>0</v>
      </c>
      <c r="AW2195" s="42">
        <f t="shared" si="7218"/>
        <v>31210.5</v>
      </c>
      <c r="AX2195" s="42">
        <f t="shared" si="7219"/>
        <v>0</v>
      </c>
      <c r="AY2195" s="42">
        <f t="shared" si="7220"/>
        <v>0</v>
      </c>
      <c r="AZ2195" s="42"/>
      <c r="BA2195" s="43">
        <f t="shared" si="7221"/>
        <v>27.421607215520417</v>
      </c>
      <c r="BB2195" s="44"/>
    </row>
    <row r="2196" spans="2:54" ht="62.4" x14ac:dyDescent="0.3">
      <c r="B2196" s="38" t="s">
        <v>662</v>
      </c>
      <c r="C2196" s="38" t="s">
        <v>42</v>
      </c>
      <c r="D2196" s="38" t="s">
        <v>44</v>
      </c>
      <c r="E2196" s="39" t="str">
        <f t="shared" si="7212"/>
        <v>0113</v>
      </c>
      <c r="F2196" s="38" t="s">
        <v>674</v>
      </c>
      <c r="G2196" s="39"/>
      <c r="H2196" s="40" t="s">
        <v>675</v>
      </c>
      <c r="I2196" s="18">
        <f t="shared" ref="I2196:S2196" si="7320">I2197</f>
        <v>0</v>
      </c>
      <c r="J2196" s="18">
        <f t="shared" si="7320"/>
        <v>32708.6</v>
      </c>
      <c r="K2196" s="18">
        <f t="shared" si="7320"/>
        <v>0</v>
      </c>
      <c r="L2196" s="18">
        <f t="shared" si="7320"/>
        <v>0</v>
      </c>
      <c r="M2196" s="18">
        <f t="shared" si="7320"/>
        <v>0</v>
      </c>
      <c r="N2196" s="18">
        <f t="shared" si="7320"/>
        <v>0</v>
      </c>
      <c r="O2196" s="18">
        <f t="shared" si="7320"/>
        <v>0</v>
      </c>
      <c r="P2196" s="18">
        <f t="shared" si="7320"/>
        <v>0</v>
      </c>
      <c r="Q2196" s="18">
        <f t="shared" si="7320"/>
        <v>0</v>
      </c>
      <c r="R2196" s="18">
        <f t="shared" si="7320"/>
        <v>0</v>
      </c>
      <c r="S2196" s="18">
        <f t="shared" si="7320"/>
        <v>0</v>
      </c>
      <c r="T2196" s="18">
        <f t="shared" si="7263"/>
        <v>0</v>
      </c>
      <c r="U2196" s="18">
        <f t="shared" si="7188"/>
        <v>32708.6</v>
      </c>
      <c r="V2196" s="18">
        <f t="shared" si="7189"/>
        <v>0</v>
      </c>
      <c r="W2196" s="18">
        <f t="shared" ref="W2196:AT2196" si="7321">W2197</f>
        <v>0</v>
      </c>
      <c r="X2196" s="18">
        <f t="shared" si="7321"/>
        <v>0</v>
      </c>
      <c r="Y2196" s="18">
        <f t="shared" si="7321"/>
        <v>0</v>
      </c>
      <c r="Z2196" s="18">
        <f t="shared" si="7321"/>
        <v>0</v>
      </c>
      <c r="AA2196" s="18">
        <f t="shared" si="7321"/>
        <v>0</v>
      </c>
      <c r="AB2196" s="18">
        <f t="shared" si="7321"/>
        <v>0</v>
      </c>
      <c r="AC2196" s="18">
        <f t="shared" si="7321"/>
        <v>0</v>
      </c>
      <c r="AD2196" s="18">
        <f t="shared" si="7321"/>
        <v>0</v>
      </c>
      <c r="AE2196" s="18">
        <f t="shared" si="7321"/>
        <v>0</v>
      </c>
      <c r="AF2196" s="41">
        <f t="shared" si="7321"/>
        <v>0</v>
      </c>
      <c r="AG2196" s="41">
        <f t="shared" si="7321"/>
        <v>0</v>
      </c>
      <c r="AH2196" s="41">
        <f t="shared" si="7321"/>
        <v>0</v>
      </c>
      <c r="AI2196" s="41">
        <f t="shared" si="7321"/>
        <v>0</v>
      </c>
      <c r="AJ2196" s="41">
        <f t="shared" si="7321"/>
        <v>0</v>
      </c>
      <c r="AK2196" s="41">
        <f t="shared" si="7321"/>
        <v>0</v>
      </c>
      <c r="AL2196" s="41">
        <f t="shared" si="7321"/>
        <v>0</v>
      </c>
      <c r="AM2196" s="41">
        <f t="shared" si="7321"/>
        <v>0</v>
      </c>
      <c r="AN2196" s="41">
        <f t="shared" si="7321"/>
        <v>0</v>
      </c>
      <c r="AO2196" s="42">
        <f t="shared" si="7321"/>
        <v>0</v>
      </c>
      <c r="AP2196" s="42">
        <f t="shared" si="7321"/>
        <v>0</v>
      </c>
      <c r="AQ2196" s="42">
        <f t="shared" si="7321"/>
        <v>0</v>
      </c>
      <c r="AR2196" s="42">
        <f t="shared" si="7321"/>
        <v>0</v>
      </c>
      <c r="AS2196" s="42">
        <f t="shared" si="7321"/>
        <v>0</v>
      </c>
      <c r="AT2196" s="42">
        <f t="shared" si="7321"/>
        <v>0</v>
      </c>
      <c r="AU2196" s="42">
        <f t="shared" si="7216"/>
        <v>0</v>
      </c>
      <c r="AV2196" s="42">
        <f t="shared" si="7217"/>
        <v>0</v>
      </c>
      <c r="AW2196" s="42">
        <f t="shared" si="7218"/>
        <v>0</v>
      </c>
      <c r="AX2196" s="42">
        <f t="shared" si="7219"/>
        <v>32708.6</v>
      </c>
      <c r="AY2196" s="42">
        <f t="shared" si="7220"/>
        <v>0</v>
      </c>
      <c r="AZ2196" s="42">
        <f>AZ2197</f>
        <v>0</v>
      </c>
      <c r="BA2196" s="43"/>
      <c r="BB2196" s="20">
        <v>0</v>
      </c>
    </row>
    <row r="2197" spans="2:54" ht="31.2" x14ac:dyDescent="0.3">
      <c r="B2197" s="38" t="s">
        <v>662</v>
      </c>
      <c r="C2197" s="38" t="s">
        <v>42</v>
      </c>
      <c r="D2197" s="38" t="s">
        <v>44</v>
      </c>
      <c r="E2197" s="39" t="str">
        <f t="shared" si="7212"/>
        <v>0113</v>
      </c>
      <c r="F2197" s="38" t="s">
        <v>674</v>
      </c>
      <c r="G2197" s="38" t="s">
        <v>114</v>
      </c>
      <c r="H2197" s="40" t="s">
        <v>115</v>
      </c>
      <c r="I2197" s="18">
        <v>0</v>
      </c>
      <c r="J2197" s="18">
        <v>32708.6</v>
      </c>
      <c r="K2197" s="18">
        <v>0</v>
      </c>
      <c r="L2197" s="18"/>
      <c r="M2197" s="18"/>
      <c r="N2197" s="18"/>
      <c r="O2197" s="18">
        <v>0</v>
      </c>
      <c r="P2197" s="18">
        <v>0</v>
      </c>
      <c r="Q2197" s="18">
        <v>0</v>
      </c>
      <c r="R2197" s="18">
        <v>0</v>
      </c>
      <c r="S2197" s="18"/>
      <c r="T2197" s="18">
        <f t="shared" si="7263"/>
        <v>0</v>
      </c>
      <c r="U2197" s="18">
        <f t="shared" si="7188"/>
        <v>32708.6</v>
      </c>
      <c r="V2197" s="18">
        <f t="shared" si="7189"/>
        <v>0</v>
      </c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41">
        <v>0</v>
      </c>
      <c r="AG2197" s="41"/>
      <c r="AH2197" s="41">
        <v>0</v>
      </c>
      <c r="AI2197" s="41">
        <v>0</v>
      </c>
      <c r="AJ2197" s="41">
        <f>AF2197</f>
        <v>0</v>
      </c>
      <c r="AK2197" s="41">
        <f>AG2197</f>
        <v>0</v>
      </c>
      <c r="AL2197" s="41">
        <v>0</v>
      </c>
      <c r="AM2197" s="41">
        <v>0</v>
      </c>
      <c r="AN2197" s="41">
        <f>AL2197</f>
        <v>0</v>
      </c>
      <c r="AO2197" s="14">
        <v>0</v>
      </c>
      <c r="AP2197" s="42">
        <v>0</v>
      </c>
      <c r="AQ2197" s="42">
        <v>0</v>
      </c>
      <c r="AR2197" s="42">
        <v>0</v>
      </c>
      <c r="AS2197" s="42">
        <v>0</v>
      </c>
      <c r="AT2197" s="42">
        <v>0</v>
      </c>
      <c r="AU2197" s="42">
        <f t="shared" si="7216"/>
        <v>0</v>
      </c>
      <c r="AV2197" s="42">
        <f t="shared" si="7217"/>
        <v>0</v>
      </c>
      <c r="AW2197" s="42">
        <f t="shared" si="7218"/>
        <v>0</v>
      </c>
      <c r="AX2197" s="42">
        <f t="shared" si="7219"/>
        <v>32708.6</v>
      </c>
      <c r="AY2197" s="42">
        <f t="shared" si="7220"/>
        <v>0</v>
      </c>
      <c r="AZ2197" s="42"/>
      <c r="BA2197" s="43"/>
      <c r="BB2197" s="20">
        <v>0</v>
      </c>
    </row>
    <row r="2198" spans="2:54" ht="31.2" x14ac:dyDescent="0.3">
      <c r="B2198" s="38" t="s">
        <v>662</v>
      </c>
      <c r="C2198" s="38" t="s">
        <v>42</v>
      </c>
      <c r="D2198" s="38" t="s">
        <v>44</v>
      </c>
      <c r="E2198" s="39" t="str">
        <f t="shared" si="7212"/>
        <v>0113</v>
      </c>
      <c r="F2198" s="38" t="s">
        <v>72</v>
      </c>
      <c r="G2198" s="39"/>
      <c r="H2198" s="40" t="s">
        <v>73</v>
      </c>
      <c r="I2198" s="18">
        <f t="shared" ref="I2198:S2198" si="7322">I2199</f>
        <v>200799.9</v>
      </c>
      <c r="J2198" s="18">
        <f t="shared" si="7322"/>
        <v>150</v>
      </c>
      <c r="K2198" s="18">
        <f t="shared" si="7322"/>
        <v>150</v>
      </c>
      <c r="L2198" s="18">
        <f t="shared" si="7322"/>
        <v>0</v>
      </c>
      <c r="M2198" s="18">
        <f t="shared" si="7322"/>
        <v>0</v>
      </c>
      <c r="N2198" s="18">
        <f t="shared" si="7322"/>
        <v>0</v>
      </c>
      <c r="O2198" s="18">
        <f t="shared" si="7322"/>
        <v>23898.63</v>
      </c>
      <c r="P2198" s="18">
        <f t="shared" si="7322"/>
        <v>-183485.606</v>
      </c>
      <c r="Q2198" s="18">
        <f t="shared" si="7322"/>
        <v>0</v>
      </c>
      <c r="R2198" s="18">
        <f t="shared" si="7322"/>
        <v>0</v>
      </c>
      <c r="S2198" s="18">
        <f t="shared" si="7322"/>
        <v>0</v>
      </c>
      <c r="T2198" s="18">
        <f t="shared" si="7263"/>
        <v>41212.923999999999</v>
      </c>
      <c r="U2198" s="18">
        <f t="shared" si="7188"/>
        <v>150</v>
      </c>
      <c r="V2198" s="18">
        <f t="shared" si="7189"/>
        <v>150</v>
      </c>
      <c r="W2198" s="18">
        <f t="shared" ref="W2198:AT2198" si="7323">W2199</f>
        <v>0</v>
      </c>
      <c r="X2198" s="18">
        <f t="shared" si="7323"/>
        <v>0</v>
      </c>
      <c r="Y2198" s="18">
        <f t="shared" si="7323"/>
        <v>0</v>
      </c>
      <c r="Z2198" s="18">
        <f t="shared" si="7323"/>
        <v>0</v>
      </c>
      <c r="AA2198" s="18">
        <f t="shared" si="7323"/>
        <v>0</v>
      </c>
      <c r="AB2198" s="18">
        <f t="shared" si="7323"/>
        <v>0</v>
      </c>
      <c r="AC2198" s="18">
        <f t="shared" si="7323"/>
        <v>0</v>
      </c>
      <c r="AD2198" s="18">
        <f t="shared" si="7323"/>
        <v>0</v>
      </c>
      <c r="AE2198" s="18">
        <f t="shared" si="7323"/>
        <v>0</v>
      </c>
      <c r="AF2198" s="41">
        <f t="shared" si="7323"/>
        <v>41212.923999999999</v>
      </c>
      <c r="AG2198" s="41">
        <f t="shared" si="7323"/>
        <v>0</v>
      </c>
      <c r="AH2198" s="41">
        <f t="shared" si="7323"/>
        <v>0</v>
      </c>
      <c r="AI2198" s="41">
        <f t="shared" si="7323"/>
        <v>0</v>
      </c>
      <c r="AJ2198" s="41">
        <f t="shared" si="7323"/>
        <v>0</v>
      </c>
      <c r="AK2198" s="41">
        <f t="shared" si="7323"/>
        <v>0</v>
      </c>
      <c r="AL2198" s="41">
        <f t="shared" si="7323"/>
        <v>41202.754000000001</v>
      </c>
      <c r="AM2198" s="41">
        <f t="shared" si="7323"/>
        <v>0</v>
      </c>
      <c r="AN2198" s="41">
        <f t="shared" si="7323"/>
        <v>0</v>
      </c>
      <c r="AO2198" s="42">
        <f t="shared" si="7323"/>
        <v>139.83000000000001</v>
      </c>
      <c r="AP2198" s="42">
        <f t="shared" si="7323"/>
        <v>17314.294000000002</v>
      </c>
      <c r="AQ2198" s="42">
        <f t="shared" si="7323"/>
        <v>23898.63</v>
      </c>
      <c r="AR2198" s="42">
        <f t="shared" si="7323"/>
        <v>0</v>
      </c>
      <c r="AS2198" s="42">
        <f t="shared" si="7323"/>
        <v>0</v>
      </c>
      <c r="AT2198" s="42">
        <f t="shared" si="7323"/>
        <v>0</v>
      </c>
      <c r="AU2198" s="42">
        <f t="shared" si="7216"/>
        <v>41212.923999999999</v>
      </c>
      <c r="AV2198" s="42">
        <f t="shared" si="7217"/>
        <v>0</v>
      </c>
      <c r="AW2198" s="42">
        <f t="shared" si="7218"/>
        <v>41212.923999999999</v>
      </c>
      <c r="AX2198" s="42">
        <f t="shared" si="7219"/>
        <v>150</v>
      </c>
      <c r="AY2198" s="42">
        <f t="shared" si="7220"/>
        <v>150</v>
      </c>
      <c r="AZ2198" s="42">
        <f>AZ2199</f>
        <v>0</v>
      </c>
      <c r="BA2198" s="43">
        <f t="shared" si="7221"/>
        <v>99.975323274805731</v>
      </c>
      <c r="BB2198" s="20"/>
    </row>
    <row r="2199" spans="2:54" x14ac:dyDescent="0.3">
      <c r="B2199" s="38" t="s">
        <v>662</v>
      </c>
      <c r="C2199" s="38" t="s">
        <v>42</v>
      </c>
      <c r="D2199" s="38" t="s">
        <v>44</v>
      </c>
      <c r="E2199" s="39" t="str">
        <f t="shared" si="7212"/>
        <v>0113</v>
      </c>
      <c r="F2199" s="38" t="s">
        <v>74</v>
      </c>
      <c r="G2199" s="39"/>
      <c r="H2199" s="40" t="s">
        <v>75</v>
      </c>
      <c r="I2199" s="18">
        <f t="shared" ref="I2199:S2199" si="7324">I2200+I2202</f>
        <v>200799.9</v>
      </c>
      <c r="J2199" s="18">
        <f t="shared" si="7324"/>
        <v>150</v>
      </c>
      <c r="K2199" s="18">
        <f t="shared" si="7324"/>
        <v>150</v>
      </c>
      <c r="L2199" s="18">
        <f t="shared" si="7324"/>
        <v>0</v>
      </c>
      <c r="M2199" s="18">
        <f t="shared" si="7324"/>
        <v>0</v>
      </c>
      <c r="N2199" s="18">
        <f t="shared" si="7324"/>
        <v>0</v>
      </c>
      <c r="O2199" s="18">
        <f t="shared" si="7324"/>
        <v>23898.63</v>
      </c>
      <c r="P2199" s="18">
        <f t="shared" si="7324"/>
        <v>-183485.606</v>
      </c>
      <c r="Q2199" s="18">
        <f t="shared" si="7324"/>
        <v>0</v>
      </c>
      <c r="R2199" s="18">
        <f t="shared" si="7324"/>
        <v>0</v>
      </c>
      <c r="S2199" s="18">
        <f t="shared" si="7324"/>
        <v>0</v>
      </c>
      <c r="T2199" s="18">
        <f t="shared" si="7263"/>
        <v>41212.923999999999</v>
      </c>
      <c r="U2199" s="18">
        <f t="shared" si="7188"/>
        <v>150</v>
      </c>
      <c r="V2199" s="18">
        <f t="shared" si="7189"/>
        <v>150</v>
      </c>
      <c r="W2199" s="18">
        <f t="shared" ref="W2199:AT2199" si="7325">W2200+W2202</f>
        <v>0</v>
      </c>
      <c r="X2199" s="18">
        <f t="shared" si="7325"/>
        <v>0</v>
      </c>
      <c r="Y2199" s="18">
        <f t="shared" si="7325"/>
        <v>0</v>
      </c>
      <c r="Z2199" s="18">
        <f t="shared" si="7325"/>
        <v>0</v>
      </c>
      <c r="AA2199" s="18">
        <f t="shared" si="7325"/>
        <v>0</v>
      </c>
      <c r="AB2199" s="18">
        <f t="shared" si="7325"/>
        <v>0</v>
      </c>
      <c r="AC2199" s="18">
        <f t="shared" si="7325"/>
        <v>0</v>
      </c>
      <c r="AD2199" s="18">
        <f t="shared" si="7325"/>
        <v>0</v>
      </c>
      <c r="AE2199" s="18">
        <f t="shared" si="7325"/>
        <v>0</v>
      </c>
      <c r="AF2199" s="41">
        <f t="shared" si="7325"/>
        <v>41212.923999999999</v>
      </c>
      <c r="AG2199" s="41">
        <f t="shared" si="7325"/>
        <v>0</v>
      </c>
      <c r="AH2199" s="41">
        <f t="shared" si="7325"/>
        <v>0</v>
      </c>
      <c r="AI2199" s="41">
        <f t="shared" si="7325"/>
        <v>0</v>
      </c>
      <c r="AJ2199" s="41">
        <f t="shared" si="7325"/>
        <v>0</v>
      </c>
      <c r="AK2199" s="41">
        <f t="shared" si="7325"/>
        <v>0</v>
      </c>
      <c r="AL2199" s="41">
        <f t="shared" si="7325"/>
        <v>41202.754000000001</v>
      </c>
      <c r="AM2199" s="41">
        <f t="shared" si="7325"/>
        <v>0</v>
      </c>
      <c r="AN2199" s="41">
        <f t="shared" si="7325"/>
        <v>0</v>
      </c>
      <c r="AO2199" s="14">
        <f t="shared" si="7325"/>
        <v>139.83000000000001</v>
      </c>
      <c r="AP2199" s="42">
        <f t="shared" si="7325"/>
        <v>17314.294000000002</v>
      </c>
      <c r="AQ2199" s="42">
        <f t="shared" si="7325"/>
        <v>23898.63</v>
      </c>
      <c r="AR2199" s="42">
        <f t="shared" si="7325"/>
        <v>0</v>
      </c>
      <c r="AS2199" s="42">
        <f t="shared" si="7325"/>
        <v>0</v>
      </c>
      <c r="AT2199" s="42">
        <f t="shared" si="7325"/>
        <v>0</v>
      </c>
      <c r="AU2199" s="42">
        <f t="shared" si="7216"/>
        <v>41212.923999999999</v>
      </c>
      <c r="AV2199" s="42">
        <f t="shared" si="7217"/>
        <v>0</v>
      </c>
      <c r="AW2199" s="42">
        <f t="shared" si="7218"/>
        <v>41212.923999999999</v>
      </c>
      <c r="AX2199" s="42">
        <f t="shared" si="7219"/>
        <v>150</v>
      </c>
      <c r="AY2199" s="42">
        <f t="shared" si="7220"/>
        <v>150</v>
      </c>
      <c r="AZ2199" s="42">
        <f>AZ2200+AZ2202</f>
        <v>0</v>
      </c>
      <c r="BA2199" s="43">
        <f t="shared" si="7221"/>
        <v>99.975323274805731</v>
      </c>
      <c r="BB2199" s="20"/>
    </row>
    <row r="2200" spans="2:54" ht="31.2" x14ac:dyDescent="0.3">
      <c r="B2200" s="38" t="s">
        <v>662</v>
      </c>
      <c r="C2200" s="38" t="s">
        <v>42</v>
      </c>
      <c r="D2200" s="38" t="s">
        <v>44</v>
      </c>
      <c r="E2200" s="39" t="str">
        <f t="shared" si="7212"/>
        <v>0113</v>
      </c>
      <c r="F2200" s="16" t="s">
        <v>130</v>
      </c>
      <c r="G2200" s="39"/>
      <c r="H2200" s="40" t="s">
        <v>131</v>
      </c>
      <c r="I2200" s="18">
        <f t="shared" ref="I2200:S2200" si="7326">I2201</f>
        <v>150</v>
      </c>
      <c r="J2200" s="18">
        <f t="shared" si="7326"/>
        <v>150</v>
      </c>
      <c r="K2200" s="18">
        <f t="shared" si="7326"/>
        <v>150</v>
      </c>
      <c r="L2200" s="18">
        <f t="shared" si="7326"/>
        <v>0</v>
      </c>
      <c r="M2200" s="18">
        <f t="shared" si="7326"/>
        <v>0</v>
      </c>
      <c r="N2200" s="18">
        <f t="shared" si="7326"/>
        <v>0</v>
      </c>
      <c r="O2200" s="18">
        <f t="shared" si="7326"/>
        <v>0</v>
      </c>
      <c r="P2200" s="18">
        <f t="shared" si="7326"/>
        <v>0</v>
      </c>
      <c r="Q2200" s="18">
        <f t="shared" si="7326"/>
        <v>0</v>
      </c>
      <c r="R2200" s="18">
        <f t="shared" si="7326"/>
        <v>0</v>
      </c>
      <c r="S2200" s="18">
        <f t="shared" si="7326"/>
        <v>0</v>
      </c>
      <c r="T2200" s="18">
        <f t="shared" si="7263"/>
        <v>150</v>
      </c>
      <c r="U2200" s="18">
        <f t="shared" si="7188"/>
        <v>150</v>
      </c>
      <c r="V2200" s="18">
        <f t="shared" si="7189"/>
        <v>150</v>
      </c>
      <c r="W2200" s="18">
        <f t="shared" ref="W2200:AT2200" si="7327">W2201</f>
        <v>0</v>
      </c>
      <c r="X2200" s="18">
        <f t="shared" si="7327"/>
        <v>0</v>
      </c>
      <c r="Y2200" s="18">
        <f t="shared" si="7327"/>
        <v>0</v>
      </c>
      <c r="Z2200" s="18">
        <f t="shared" si="7327"/>
        <v>0</v>
      </c>
      <c r="AA2200" s="18">
        <f t="shared" si="7327"/>
        <v>0</v>
      </c>
      <c r="AB2200" s="18">
        <f t="shared" si="7327"/>
        <v>0</v>
      </c>
      <c r="AC2200" s="18">
        <f t="shared" si="7327"/>
        <v>0</v>
      </c>
      <c r="AD2200" s="18">
        <f t="shared" si="7327"/>
        <v>0</v>
      </c>
      <c r="AE2200" s="18">
        <f t="shared" si="7327"/>
        <v>0</v>
      </c>
      <c r="AF2200" s="41">
        <f t="shared" si="7327"/>
        <v>150</v>
      </c>
      <c r="AG2200" s="41">
        <f t="shared" si="7327"/>
        <v>0</v>
      </c>
      <c r="AH2200" s="41">
        <f t="shared" si="7327"/>
        <v>0</v>
      </c>
      <c r="AI2200" s="41">
        <f t="shared" si="7327"/>
        <v>0</v>
      </c>
      <c r="AJ2200" s="41">
        <f t="shared" si="7327"/>
        <v>0</v>
      </c>
      <c r="AK2200" s="41">
        <f t="shared" si="7327"/>
        <v>0</v>
      </c>
      <c r="AL2200" s="41">
        <f t="shared" si="7327"/>
        <v>139.83000000000001</v>
      </c>
      <c r="AM2200" s="41">
        <f t="shared" si="7327"/>
        <v>0</v>
      </c>
      <c r="AN2200" s="41">
        <f t="shared" si="7327"/>
        <v>0</v>
      </c>
      <c r="AO2200" s="42">
        <f t="shared" si="7327"/>
        <v>139.83000000000001</v>
      </c>
      <c r="AP2200" s="42">
        <f t="shared" si="7327"/>
        <v>150</v>
      </c>
      <c r="AQ2200" s="42">
        <f t="shared" si="7327"/>
        <v>0</v>
      </c>
      <c r="AR2200" s="42">
        <f t="shared" si="7327"/>
        <v>0</v>
      </c>
      <c r="AS2200" s="42">
        <f t="shared" si="7327"/>
        <v>0</v>
      </c>
      <c r="AT2200" s="42">
        <f t="shared" si="7327"/>
        <v>0</v>
      </c>
      <c r="AU2200" s="42">
        <f t="shared" si="7216"/>
        <v>150</v>
      </c>
      <c r="AV2200" s="42">
        <f t="shared" si="7217"/>
        <v>0</v>
      </c>
      <c r="AW2200" s="42">
        <f t="shared" si="7218"/>
        <v>150</v>
      </c>
      <c r="AX2200" s="42">
        <f t="shared" si="7219"/>
        <v>150</v>
      </c>
      <c r="AY2200" s="42">
        <f t="shared" si="7220"/>
        <v>150</v>
      </c>
      <c r="AZ2200" s="42">
        <f>AZ2201</f>
        <v>0</v>
      </c>
      <c r="BA2200" s="43">
        <f t="shared" si="7221"/>
        <v>93.22</v>
      </c>
      <c r="BB2200" s="20"/>
    </row>
    <row r="2201" spans="2:54" ht="31.2" x14ac:dyDescent="0.3">
      <c r="B2201" s="38" t="s">
        <v>662</v>
      </c>
      <c r="C2201" s="38" t="s">
        <v>42</v>
      </c>
      <c r="D2201" s="38" t="s">
        <v>44</v>
      </c>
      <c r="E2201" s="39" t="str">
        <f t="shared" si="7212"/>
        <v>0113</v>
      </c>
      <c r="F2201" s="16" t="s">
        <v>130</v>
      </c>
      <c r="G2201" s="38" t="s">
        <v>54</v>
      </c>
      <c r="H2201" s="40" t="s">
        <v>55</v>
      </c>
      <c r="I2201" s="18">
        <v>150</v>
      </c>
      <c r="J2201" s="18">
        <v>150</v>
      </c>
      <c r="K2201" s="18">
        <v>150</v>
      </c>
      <c r="L2201" s="18"/>
      <c r="M2201" s="18"/>
      <c r="N2201" s="18"/>
      <c r="O2201" s="18">
        <v>0</v>
      </c>
      <c r="P2201" s="18">
        <v>0</v>
      </c>
      <c r="Q2201" s="18">
        <v>0</v>
      </c>
      <c r="R2201" s="18">
        <v>0</v>
      </c>
      <c r="S2201" s="18"/>
      <c r="T2201" s="18">
        <f t="shared" si="7263"/>
        <v>150</v>
      </c>
      <c r="U2201" s="18">
        <f t="shared" si="7188"/>
        <v>150</v>
      </c>
      <c r="V2201" s="18">
        <f t="shared" si="7189"/>
        <v>150</v>
      </c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41">
        <v>150</v>
      </c>
      <c r="AG2201" s="41"/>
      <c r="AH2201" s="41">
        <v>0</v>
      </c>
      <c r="AI2201" s="41">
        <v>0</v>
      </c>
      <c r="AJ2201" s="41">
        <v>0</v>
      </c>
      <c r="AK2201" s="41">
        <v>0</v>
      </c>
      <c r="AL2201" s="41">
        <v>139.83000000000001</v>
      </c>
      <c r="AM2201" s="41">
        <v>0</v>
      </c>
      <c r="AN2201" s="41">
        <v>0</v>
      </c>
      <c r="AO2201" s="14">
        <v>139.83000000000001</v>
      </c>
      <c r="AP2201" s="42">
        <v>150</v>
      </c>
      <c r="AQ2201" s="42">
        <v>0</v>
      </c>
      <c r="AR2201" s="42">
        <v>0</v>
      </c>
      <c r="AS2201" s="42">
        <v>0</v>
      </c>
      <c r="AT2201" s="42">
        <v>0</v>
      </c>
      <c r="AU2201" s="42">
        <f t="shared" si="7216"/>
        <v>150</v>
      </c>
      <c r="AV2201" s="42">
        <f t="shared" si="7217"/>
        <v>0</v>
      </c>
      <c r="AW2201" s="42">
        <f t="shared" si="7218"/>
        <v>150</v>
      </c>
      <c r="AX2201" s="42">
        <f t="shared" si="7219"/>
        <v>150</v>
      </c>
      <c r="AY2201" s="42">
        <f t="shared" si="7220"/>
        <v>150</v>
      </c>
      <c r="AZ2201" s="42"/>
      <c r="BA2201" s="43">
        <f t="shared" si="7221"/>
        <v>93.22</v>
      </c>
      <c r="BB2201" s="44"/>
    </row>
    <row r="2202" spans="2:54" ht="46.8" x14ac:dyDescent="0.3">
      <c r="B2202" s="38" t="s">
        <v>662</v>
      </c>
      <c r="C2202" s="38" t="s">
        <v>42</v>
      </c>
      <c r="D2202" s="38" t="s">
        <v>44</v>
      </c>
      <c r="E2202" s="39" t="str">
        <f t="shared" si="7212"/>
        <v>0113</v>
      </c>
      <c r="F2202" s="38" t="s">
        <v>676</v>
      </c>
      <c r="G2202" s="39"/>
      <c r="H2202" s="40" t="s">
        <v>677</v>
      </c>
      <c r="I2202" s="18">
        <f t="shared" ref="I2202:S2202" si="7328">I2203</f>
        <v>200649.9</v>
      </c>
      <c r="J2202" s="18">
        <f t="shared" si="7328"/>
        <v>0</v>
      </c>
      <c r="K2202" s="18">
        <f t="shared" si="7328"/>
        <v>0</v>
      </c>
      <c r="L2202" s="18">
        <f t="shared" si="7328"/>
        <v>0</v>
      </c>
      <c r="M2202" s="18">
        <f t="shared" si="7328"/>
        <v>0</v>
      </c>
      <c r="N2202" s="18">
        <f t="shared" si="7328"/>
        <v>0</v>
      </c>
      <c r="O2202" s="18">
        <f t="shared" si="7328"/>
        <v>23898.63</v>
      </c>
      <c r="P2202" s="18">
        <f t="shared" si="7328"/>
        <v>-183485.606</v>
      </c>
      <c r="Q2202" s="18">
        <f t="shared" si="7328"/>
        <v>0</v>
      </c>
      <c r="R2202" s="18">
        <f t="shared" si="7328"/>
        <v>0</v>
      </c>
      <c r="S2202" s="18">
        <f t="shared" si="7328"/>
        <v>0</v>
      </c>
      <c r="T2202" s="18">
        <f t="shared" si="7263"/>
        <v>41062.923999999999</v>
      </c>
      <c r="U2202" s="18">
        <f t="shared" si="7188"/>
        <v>0</v>
      </c>
      <c r="V2202" s="18">
        <f t="shared" si="7189"/>
        <v>0</v>
      </c>
      <c r="W2202" s="18">
        <f t="shared" ref="W2202:AT2202" si="7329">W2203</f>
        <v>0</v>
      </c>
      <c r="X2202" s="18">
        <f t="shared" si="7329"/>
        <v>0</v>
      </c>
      <c r="Y2202" s="18">
        <f t="shared" si="7329"/>
        <v>0</v>
      </c>
      <c r="Z2202" s="18">
        <f t="shared" si="7329"/>
        <v>0</v>
      </c>
      <c r="AA2202" s="18">
        <f t="shared" si="7329"/>
        <v>0</v>
      </c>
      <c r="AB2202" s="18">
        <f t="shared" si="7329"/>
        <v>0</v>
      </c>
      <c r="AC2202" s="18">
        <f t="shared" si="7329"/>
        <v>0</v>
      </c>
      <c r="AD2202" s="18">
        <f t="shared" si="7329"/>
        <v>0</v>
      </c>
      <c r="AE2202" s="18">
        <f t="shared" si="7329"/>
        <v>0</v>
      </c>
      <c r="AF2202" s="41">
        <f t="shared" si="7329"/>
        <v>41062.923999999999</v>
      </c>
      <c r="AG2202" s="41">
        <f t="shared" si="7329"/>
        <v>0</v>
      </c>
      <c r="AH2202" s="41">
        <f t="shared" si="7329"/>
        <v>0</v>
      </c>
      <c r="AI2202" s="41">
        <f t="shared" si="7329"/>
        <v>0</v>
      </c>
      <c r="AJ2202" s="41">
        <f t="shared" si="7329"/>
        <v>0</v>
      </c>
      <c r="AK2202" s="41">
        <f t="shared" si="7329"/>
        <v>0</v>
      </c>
      <c r="AL2202" s="41">
        <f t="shared" si="7329"/>
        <v>41062.923999999999</v>
      </c>
      <c r="AM2202" s="41">
        <f t="shared" si="7329"/>
        <v>0</v>
      </c>
      <c r="AN2202" s="41">
        <f t="shared" si="7329"/>
        <v>0</v>
      </c>
      <c r="AO2202" s="42">
        <f t="shared" si="7329"/>
        <v>0</v>
      </c>
      <c r="AP2202" s="42">
        <f t="shared" si="7329"/>
        <v>17164.294000000002</v>
      </c>
      <c r="AQ2202" s="42">
        <f t="shared" si="7329"/>
        <v>23898.63</v>
      </c>
      <c r="AR2202" s="42">
        <f t="shared" si="7329"/>
        <v>0</v>
      </c>
      <c r="AS2202" s="42">
        <f t="shared" si="7329"/>
        <v>0</v>
      </c>
      <c r="AT2202" s="42">
        <f t="shared" si="7329"/>
        <v>0</v>
      </c>
      <c r="AU2202" s="42">
        <f t="shared" si="7216"/>
        <v>41062.923999999999</v>
      </c>
      <c r="AV2202" s="42">
        <f t="shared" si="7217"/>
        <v>0</v>
      </c>
      <c r="AW2202" s="42">
        <f t="shared" si="7218"/>
        <v>41062.923999999999</v>
      </c>
      <c r="AX2202" s="42">
        <f t="shared" si="7219"/>
        <v>0</v>
      </c>
      <c r="AY2202" s="42">
        <f t="shared" si="7220"/>
        <v>0</v>
      </c>
      <c r="AZ2202" s="42">
        <f>AZ2203</f>
        <v>0</v>
      </c>
      <c r="BA2202" s="43">
        <f t="shared" si="7221"/>
        <v>100</v>
      </c>
      <c r="BB2202" s="20"/>
    </row>
    <row r="2203" spans="2:54" ht="31.2" x14ac:dyDescent="0.3">
      <c r="B2203" s="38" t="s">
        <v>662</v>
      </c>
      <c r="C2203" s="38" t="s">
        <v>42</v>
      </c>
      <c r="D2203" s="38" t="s">
        <v>44</v>
      </c>
      <c r="E2203" s="39" t="str">
        <f t="shared" si="7212"/>
        <v>0113</v>
      </c>
      <c r="F2203" s="38" t="s">
        <v>676</v>
      </c>
      <c r="G2203" s="38" t="s">
        <v>54</v>
      </c>
      <c r="H2203" s="40" t="s">
        <v>55</v>
      </c>
      <c r="I2203" s="18">
        <v>200649.9</v>
      </c>
      <c r="J2203" s="18">
        <v>0</v>
      </c>
      <c r="K2203" s="18">
        <v>0</v>
      </c>
      <c r="L2203" s="18"/>
      <c r="M2203" s="18"/>
      <c r="N2203" s="18"/>
      <c r="O2203" s="18">
        <v>23898.63</v>
      </c>
      <c r="P2203" s="18">
        <v>-183485.606</v>
      </c>
      <c r="Q2203" s="18">
        <v>0</v>
      </c>
      <c r="R2203" s="18">
        <v>0</v>
      </c>
      <c r="S2203" s="18"/>
      <c r="T2203" s="18">
        <f t="shared" si="7263"/>
        <v>41062.923999999999</v>
      </c>
      <c r="U2203" s="18">
        <f t="shared" si="7188"/>
        <v>0</v>
      </c>
      <c r="V2203" s="18">
        <f t="shared" si="7189"/>
        <v>0</v>
      </c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41">
        <v>41062.923999999999</v>
      </c>
      <c r="AG2203" s="41"/>
      <c r="AH2203" s="41">
        <v>0</v>
      </c>
      <c r="AI2203" s="41">
        <v>0</v>
      </c>
      <c r="AJ2203" s="41">
        <v>0</v>
      </c>
      <c r="AK2203" s="41">
        <v>0</v>
      </c>
      <c r="AL2203" s="41">
        <v>41062.923999999999</v>
      </c>
      <c r="AM2203" s="41">
        <v>0</v>
      </c>
      <c r="AN2203" s="41">
        <v>0</v>
      </c>
      <c r="AO2203" s="14">
        <v>0</v>
      </c>
      <c r="AP2203" s="42">
        <v>17164.294000000002</v>
      </c>
      <c r="AQ2203" s="42">
        <v>23898.63</v>
      </c>
      <c r="AR2203" s="42">
        <v>0</v>
      </c>
      <c r="AS2203" s="42">
        <v>0</v>
      </c>
      <c r="AT2203" s="42">
        <v>0</v>
      </c>
      <c r="AU2203" s="42">
        <f t="shared" si="7216"/>
        <v>41062.923999999999</v>
      </c>
      <c r="AV2203" s="42">
        <f t="shared" si="7217"/>
        <v>0</v>
      </c>
      <c r="AW2203" s="42">
        <f t="shared" si="7218"/>
        <v>41062.923999999999</v>
      </c>
      <c r="AX2203" s="42">
        <f t="shared" si="7219"/>
        <v>0</v>
      </c>
      <c r="AY2203" s="42">
        <f t="shared" si="7220"/>
        <v>0</v>
      </c>
      <c r="AZ2203" s="42"/>
      <c r="BA2203" s="43">
        <f t="shared" si="7221"/>
        <v>100</v>
      </c>
      <c r="BB2203" s="44"/>
    </row>
    <row r="2204" spans="2:54" ht="31.2" x14ac:dyDescent="0.3">
      <c r="B2204" s="38" t="s">
        <v>662</v>
      </c>
      <c r="C2204" s="38" t="s">
        <v>42</v>
      </c>
      <c r="D2204" s="38" t="s">
        <v>44</v>
      </c>
      <c r="E2204" s="39" t="str">
        <f t="shared" si="7212"/>
        <v>0113</v>
      </c>
      <c r="F2204" s="38" t="s">
        <v>120</v>
      </c>
      <c r="G2204" s="39"/>
      <c r="H2204" s="40" t="s">
        <v>121</v>
      </c>
      <c r="I2204" s="18">
        <f t="shared" ref="I2204:I2205" si="7330">I2205</f>
        <v>21526.9</v>
      </c>
      <c r="J2204" s="18">
        <f t="shared" ref="J2204:J2205" si="7331">J2205</f>
        <v>22150.699999999997</v>
      </c>
      <c r="K2204" s="18">
        <f t="shared" ref="K2204:K2205" si="7332">K2205</f>
        <v>22150.699999999997</v>
      </c>
      <c r="L2204" s="18">
        <f t="shared" ref="L2204:L2205" si="7333">L2205</f>
        <v>0</v>
      </c>
      <c r="M2204" s="18">
        <f t="shared" ref="M2204:M2205" si="7334">M2205</f>
        <v>0</v>
      </c>
      <c r="N2204" s="18">
        <f t="shared" ref="N2204:N2205" si="7335">N2205</f>
        <v>0</v>
      </c>
      <c r="O2204" s="18">
        <f t="shared" ref="O2204:O2205" si="7336">O2205</f>
        <v>0</v>
      </c>
      <c r="P2204" s="18">
        <f t="shared" ref="P2204:P2205" si="7337">P2205</f>
        <v>0</v>
      </c>
      <c r="Q2204" s="18">
        <f t="shared" ref="Q2204:Q2205" si="7338">Q2205</f>
        <v>0</v>
      </c>
      <c r="R2204" s="18">
        <f t="shared" ref="R2204:R2205" si="7339">R2205</f>
        <v>0</v>
      </c>
      <c r="S2204" s="18">
        <f t="shared" ref="S2204:S2205" si="7340">S2205</f>
        <v>3017.3</v>
      </c>
      <c r="T2204" s="18">
        <f t="shared" si="7263"/>
        <v>24544.2</v>
      </c>
      <c r="U2204" s="18">
        <f t="shared" si="7188"/>
        <v>22150.699999999997</v>
      </c>
      <c r="V2204" s="18">
        <f t="shared" si="7189"/>
        <v>22150.699999999997</v>
      </c>
      <c r="W2204" s="18">
        <f t="shared" ref="W2204:W2205" si="7341">W2205</f>
        <v>3017.3</v>
      </c>
      <c r="X2204" s="18">
        <f t="shared" ref="X2204:X2205" si="7342">X2205</f>
        <v>0</v>
      </c>
      <c r="Y2204" s="18">
        <f t="shared" ref="Y2204:Y2205" si="7343">Y2205</f>
        <v>0</v>
      </c>
      <c r="Z2204" s="18">
        <f t="shared" ref="Z2204:Z2205" si="7344">Z2205</f>
        <v>0</v>
      </c>
      <c r="AA2204" s="18">
        <f t="shared" ref="AA2204:AA2205" si="7345">AA2205</f>
        <v>3678.6</v>
      </c>
      <c r="AB2204" s="18">
        <f t="shared" ref="AB2204:AB2205" si="7346">AB2205</f>
        <v>0</v>
      </c>
      <c r="AC2204" s="18">
        <f t="shared" ref="AC2204:AC2205" si="7347">AC2205</f>
        <v>3678.6</v>
      </c>
      <c r="AD2204" s="18">
        <f t="shared" ref="AD2204:AD2205" si="7348">AD2205</f>
        <v>0</v>
      </c>
      <c r="AE2204" s="18">
        <f t="shared" ref="AE2204:AE2205" si="7349">AE2205</f>
        <v>0</v>
      </c>
      <c r="AF2204" s="41">
        <f t="shared" ref="AF2204:AF2205" si="7350">AF2205</f>
        <v>24454.899999999998</v>
      </c>
      <c r="AG2204" s="41">
        <f t="shared" ref="AG2204:AG2205" si="7351">AG2205</f>
        <v>0</v>
      </c>
      <c r="AH2204" s="41">
        <f t="shared" ref="AH2204:AH2205" si="7352">AH2205</f>
        <v>0</v>
      </c>
      <c r="AI2204" s="41">
        <f t="shared" ref="AI2204:AI2205" si="7353">AI2205</f>
        <v>0</v>
      </c>
      <c r="AJ2204" s="41">
        <f t="shared" ref="AJ2204:AJ2205" si="7354">AJ2205</f>
        <v>0</v>
      </c>
      <c r="AK2204" s="41">
        <f t="shared" ref="AK2204:AK2205" si="7355">AK2205</f>
        <v>0</v>
      </c>
      <c r="AL2204" s="41">
        <f t="shared" ref="AL2204:AL2205" si="7356">AL2205</f>
        <v>23474.481239999997</v>
      </c>
      <c r="AM2204" s="41">
        <f t="shared" ref="AM2204:AM2205" si="7357">AM2205</f>
        <v>0</v>
      </c>
      <c r="AN2204" s="41">
        <f t="shared" ref="AN2204:AN2205" si="7358">AN2205</f>
        <v>0</v>
      </c>
      <c r="AO2204" s="42">
        <f t="shared" ref="AO2204:AO2205" si="7359">AO2205</f>
        <v>16139.884840000001</v>
      </c>
      <c r="AP2204" s="42">
        <f t="shared" ref="AP2204:AP2205" si="7360">AP2205</f>
        <v>24454.9</v>
      </c>
      <c r="AQ2204" s="42">
        <f t="shared" ref="AQ2204:AQ2205" si="7361">AQ2205</f>
        <v>0</v>
      </c>
      <c r="AR2204" s="42">
        <f t="shared" ref="AR2204:AR2205" si="7362">AR2205</f>
        <v>0</v>
      </c>
      <c r="AS2204" s="42">
        <f t="shared" ref="AS2204:AS2205" si="7363">AS2205</f>
        <v>0</v>
      </c>
      <c r="AT2204" s="42">
        <f t="shared" ref="AT2204:AT2205" si="7364">AT2205</f>
        <v>0</v>
      </c>
      <c r="AU2204" s="42">
        <f t="shared" si="7216"/>
        <v>24454.9</v>
      </c>
      <c r="AV2204" s="42">
        <f t="shared" si="7217"/>
        <v>89.299999999999272</v>
      </c>
      <c r="AW2204" s="42">
        <f t="shared" si="7218"/>
        <v>27561.5</v>
      </c>
      <c r="AX2204" s="42">
        <f t="shared" si="7219"/>
        <v>25829.299999999996</v>
      </c>
      <c r="AY2204" s="42">
        <f t="shared" si="7220"/>
        <v>25829.299999999996</v>
      </c>
      <c r="AZ2204" s="42">
        <f t="shared" ref="AZ2204:AZ2205" si="7365">AZ2205</f>
        <v>0</v>
      </c>
      <c r="BA2204" s="43">
        <f t="shared" si="7221"/>
        <v>95.990910778616964</v>
      </c>
      <c r="BB2204" s="20"/>
    </row>
    <row r="2205" spans="2:54" x14ac:dyDescent="0.3">
      <c r="B2205" s="38" t="s">
        <v>662</v>
      </c>
      <c r="C2205" s="38" t="s">
        <v>42</v>
      </c>
      <c r="D2205" s="38" t="s">
        <v>44</v>
      </c>
      <c r="E2205" s="39" t="str">
        <f t="shared" si="7212"/>
        <v>0113</v>
      </c>
      <c r="F2205" s="38" t="s">
        <v>122</v>
      </c>
      <c r="G2205" s="39"/>
      <c r="H2205" s="40" t="s">
        <v>123</v>
      </c>
      <c r="I2205" s="18">
        <f t="shared" si="7330"/>
        <v>21526.9</v>
      </c>
      <c r="J2205" s="18">
        <f t="shared" si="7331"/>
        <v>22150.699999999997</v>
      </c>
      <c r="K2205" s="18">
        <f t="shared" si="7332"/>
        <v>22150.699999999997</v>
      </c>
      <c r="L2205" s="18">
        <f t="shared" si="7333"/>
        <v>0</v>
      </c>
      <c r="M2205" s="18">
        <f t="shared" si="7334"/>
        <v>0</v>
      </c>
      <c r="N2205" s="18">
        <f t="shared" si="7335"/>
        <v>0</v>
      </c>
      <c r="O2205" s="18">
        <f t="shared" si="7336"/>
        <v>0</v>
      </c>
      <c r="P2205" s="18">
        <f t="shared" si="7337"/>
        <v>0</v>
      </c>
      <c r="Q2205" s="18">
        <f t="shared" si="7338"/>
        <v>0</v>
      </c>
      <c r="R2205" s="18">
        <f t="shared" si="7339"/>
        <v>0</v>
      </c>
      <c r="S2205" s="18">
        <f t="shared" si="7340"/>
        <v>3017.3</v>
      </c>
      <c r="T2205" s="18">
        <f t="shared" si="7263"/>
        <v>24544.2</v>
      </c>
      <c r="U2205" s="18">
        <f t="shared" si="7188"/>
        <v>22150.699999999997</v>
      </c>
      <c r="V2205" s="18">
        <f t="shared" si="7189"/>
        <v>22150.699999999997</v>
      </c>
      <c r="W2205" s="18">
        <f t="shared" si="7341"/>
        <v>3017.3</v>
      </c>
      <c r="X2205" s="18">
        <f t="shared" si="7342"/>
        <v>0</v>
      </c>
      <c r="Y2205" s="18">
        <f t="shared" si="7343"/>
        <v>0</v>
      </c>
      <c r="Z2205" s="18">
        <f t="shared" si="7344"/>
        <v>0</v>
      </c>
      <c r="AA2205" s="18">
        <f t="shared" si="7345"/>
        <v>3678.6</v>
      </c>
      <c r="AB2205" s="18">
        <f t="shared" si="7346"/>
        <v>0</v>
      </c>
      <c r="AC2205" s="18">
        <f t="shared" si="7347"/>
        <v>3678.6</v>
      </c>
      <c r="AD2205" s="18">
        <f t="shared" si="7348"/>
        <v>0</v>
      </c>
      <c r="AE2205" s="18">
        <f t="shared" si="7349"/>
        <v>0</v>
      </c>
      <c r="AF2205" s="41">
        <f t="shared" si="7350"/>
        <v>24454.899999999998</v>
      </c>
      <c r="AG2205" s="41">
        <f t="shared" si="7351"/>
        <v>0</v>
      </c>
      <c r="AH2205" s="41">
        <f t="shared" si="7352"/>
        <v>0</v>
      </c>
      <c r="AI2205" s="41">
        <f t="shared" si="7353"/>
        <v>0</v>
      </c>
      <c r="AJ2205" s="41">
        <f t="shared" si="7354"/>
        <v>0</v>
      </c>
      <c r="AK2205" s="41">
        <f t="shared" si="7355"/>
        <v>0</v>
      </c>
      <c r="AL2205" s="41">
        <f t="shared" si="7356"/>
        <v>23474.481239999997</v>
      </c>
      <c r="AM2205" s="41">
        <f t="shared" si="7357"/>
        <v>0</v>
      </c>
      <c r="AN2205" s="41">
        <f t="shared" si="7358"/>
        <v>0</v>
      </c>
      <c r="AO2205" s="14">
        <f t="shared" si="7359"/>
        <v>16139.884840000001</v>
      </c>
      <c r="AP2205" s="42">
        <f t="shared" si="7360"/>
        <v>24454.9</v>
      </c>
      <c r="AQ2205" s="42">
        <f t="shared" si="7361"/>
        <v>0</v>
      </c>
      <c r="AR2205" s="42">
        <f t="shared" si="7362"/>
        <v>0</v>
      </c>
      <c r="AS2205" s="42">
        <f t="shared" si="7363"/>
        <v>0</v>
      </c>
      <c r="AT2205" s="42">
        <f t="shared" si="7364"/>
        <v>0</v>
      </c>
      <c r="AU2205" s="42">
        <f t="shared" si="7216"/>
        <v>24454.9</v>
      </c>
      <c r="AV2205" s="42">
        <f t="shared" si="7217"/>
        <v>89.299999999999272</v>
      </c>
      <c r="AW2205" s="42">
        <f t="shared" si="7218"/>
        <v>27561.5</v>
      </c>
      <c r="AX2205" s="42">
        <f t="shared" si="7219"/>
        <v>25829.299999999996</v>
      </c>
      <c r="AY2205" s="42">
        <f t="shared" si="7220"/>
        <v>25829.299999999996</v>
      </c>
      <c r="AZ2205" s="42">
        <f t="shared" si="7365"/>
        <v>0</v>
      </c>
      <c r="BA2205" s="43">
        <f t="shared" si="7221"/>
        <v>95.990910778616964</v>
      </c>
      <c r="BB2205" s="20"/>
    </row>
    <row r="2206" spans="2:54" x14ac:dyDescent="0.3">
      <c r="B2206" s="38" t="s">
        <v>662</v>
      </c>
      <c r="C2206" s="38" t="s">
        <v>42</v>
      </c>
      <c r="D2206" s="38" t="s">
        <v>44</v>
      </c>
      <c r="E2206" s="39" t="str">
        <f t="shared" si="7212"/>
        <v>0113</v>
      </c>
      <c r="F2206" s="38" t="s">
        <v>124</v>
      </c>
      <c r="G2206" s="39"/>
      <c r="H2206" s="40" t="s">
        <v>65</v>
      </c>
      <c r="I2206" s="18">
        <f t="shared" ref="I2206:N2206" si="7366">I2207+I2208</f>
        <v>21526.9</v>
      </c>
      <c r="J2206" s="18">
        <f t="shared" si="7366"/>
        <v>22150.699999999997</v>
      </c>
      <c r="K2206" s="18">
        <f t="shared" si="7366"/>
        <v>22150.699999999997</v>
      </c>
      <c r="L2206" s="18">
        <f t="shared" si="7366"/>
        <v>0</v>
      </c>
      <c r="M2206" s="18">
        <f t="shared" si="7366"/>
        <v>0</v>
      </c>
      <c r="N2206" s="18">
        <f t="shared" si="7366"/>
        <v>0</v>
      </c>
      <c r="O2206" s="18">
        <f>O2207+O2208+O2209</f>
        <v>0</v>
      </c>
      <c r="P2206" s="18">
        <f>P2207+P2208+P2209</f>
        <v>0</v>
      </c>
      <c r="Q2206" s="18">
        <f>Q2207+Q2208+Q2209</f>
        <v>0</v>
      </c>
      <c r="R2206" s="18">
        <f>R2207+R2208+R2209</f>
        <v>0</v>
      </c>
      <c r="S2206" s="18">
        <f>S2207+S2208</f>
        <v>3017.3</v>
      </c>
      <c r="T2206" s="18">
        <f t="shared" si="7263"/>
        <v>24544.2</v>
      </c>
      <c r="U2206" s="18">
        <f t="shared" si="7188"/>
        <v>22150.699999999997</v>
      </c>
      <c r="V2206" s="18">
        <f t="shared" si="7189"/>
        <v>22150.699999999997</v>
      </c>
      <c r="W2206" s="18">
        <f t="shared" ref="W2206:AE2206" si="7367">W2207+W2208</f>
        <v>3017.3</v>
      </c>
      <c r="X2206" s="18">
        <f t="shared" si="7367"/>
        <v>0</v>
      </c>
      <c r="Y2206" s="18">
        <f t="shared" si="7367"/>
        <v>0</v>
      </c>
      <c r="Z2206" s="18">
        <f t="shared" si="7367"/>
        <v>0</v>
      </c>
      <c r="AA2206" s="18">
        <f t="shared" si="7367"/>
        <v>3678.6</v>
      </c>
      <c r="AB2206" s="18">
        <f t="shared" si="7367"/>
        <v>0</v>
      </c>
      <c r="AC2206" s="18">
        <f t="shared" si="7367"/>
        <v>3678.6</v>
      </c>
      <c r="AD2206" s="18">
        <f t="shared" si="7367"/>
        <v>0</v>
      </c>
      <c r="AE2206" s="18">
        <f t="shared" si="7367"/>
        <v>0</v>
      </c>
      <c r="AF2206" s="41">
        <f t="shared" ref="AF2206:AT2206" si="7368">AF2207+AF2208+AF2209</f>
        <v>24454.899999999998</v>
      </c>
      <c r="AG2206" s="41">
        <f t="shared" si="7368"/>
        <v>0</v>
      </c>
      <c r="AH2206" s="41">
        <f t="shared" si="7368"/>
        <v>0</v>
      </c>
      <c r="AI2206" s="41">
        <f t="shared" si="7368"/>
        <v>0</v>
      </c>
      <c r="AJ2206" s="41">
        <f t="shared" si="7368"/>
        <v>0</v>
      </c>
      <c r="AK2206" s="41">
        <f t="shared" si="7368"/>
        <v>0</v>
      </c>
      <c r="AL2206" s="41">
        <f t="shared" si="7368"/>
        <v>23474.481239999997</v>
      </c>
      <c r="AM2206" s="41">
        <f t="shared" si="7368"/>
        <v>0</v>
      </c>
      <c r="AN2206" s="41">
        <f t="shared" si="7368"/>
        <v>0</v>
      </c>
      <c r="AO2206" s="42">
        <f t="shared" si="7368"/>
        <v>16139.884840000001</v>
      </c>
      <c r="AP2206" s="42">
        <f t="shared" si="7368"/>
        <v>24454.9</v>
      </c>
      <c r="AQ2206" s="42">
        <f t="shared" si="7368"/>
        <v>0</v>
      </c>
      <c r="AR2206" s="42">
        <f t="shared" si="7368"/>
        <v>0</v>
      </c>
      <c r="AS2206" s="42">
        <f t="shared" si="7368"/>
        <v>0</v>
      </c>
      <c r="AT2206" s="42">
        <f t="shared" si="7368"/>
        <v>0</v>
      </c>
      <c r="AU2206" s="42">
        <f t="shared" si="7216"/>
        <v>24454.9</v>
      </c>
      <c r="AV2206" s="42">
        <f t="shared" si="7217"/>
        <v>89.299999999999272</v>
      </c>
      <c r="AW2206" s="42">
        <f t="shared" si="7218"/>
        <v>27561.5</v>
      </c>
      <c r="AX2206" s="42">
        <f t="shared" si="7219"/>
        <v>25829.299999999996</v>
      </c>
      <c r="AY2206" s="42">
        <f t="shared" si="7220"/>
        <v>25829.299999999996</v>
      </c>
      <c r="AZ2206" s="42">
        <f>AZ2207+AZ2208</f>
        <v>0</v>
      </c>
      <c r="BA2206" s="43">
        <f t="shared" si="7221"/>
        <v>95.990910778616964</v>
      </c>
      <c r="BB2206" s="20"/>
    </row>
    <row r="2207" spans="2:54" ht="78" x14ac:dyDescent="0.3">
      <c r="B2207" s="38" t="s">
        <v>662</v>
      </c>
      <c r="C2207" s="38" t="s">
        <v>42</v>
      </c>
      <c r="D2207" s="38" t="s">
        <v>44</v>
      </c>
      <c r="E2207" s="39" t="str">
        <f t="shared" si="7212"/>
        <v>0113</v>
      </c>
      <c r="F2207" s="38" t="s">
        <v>124</v>
      </c>
      <c r="G2207" s="38" t="s">
        <v>66</v>
      </c>
      <c r="H2207" s="40" t="s">
        <v>67</v>
      </c>
      <c r="I2207" s="73">
        <v>20280.900000000001</v>
      </c>
      <c r="J2207" s="18">
        <v>20904.699999999997</v>
      </c>
      <c r="K2207" s="18">
        <v>20904.699999999997</v>
      </c>
      <c r="L2207" s="18"/>
      <c r="M2207" s="18"/>
      <c r="N2207" s="18"/>
      <c r="O2207" s="18">
        <v>0</v>
      </c>
      <c r="P2207" s="18">
        <v>0</v>
      </c>
      <c r="Q2207" s="18">
        <v>0</v>
      </c>
      <c r="R2207" s="18">
        <v>0</v>
      </c>
      <c r="S2207" s="18">
        <v>3017.3</v>
      </c>
      <c r="T2207" s="18">
        <f t="shared" si="7263"/>
        <v>23298.2</v>
      </c>
      <c r="U2207" s="18">
        <f t="shared" si="7188"/>
        <v>20904.699999999997</v>
      </c>
      <c r="V2207" s="18">
        <f t="shared" si="7189"/>
        <v>20904.699999999997</v>
      </c>
      <c r="W2207" s="18">
        <v>3017.3</v>
      </c>
      <c r="X2207" s="18"/>
      <c r="Y2207" s="18"/>
      <c r="Z2207" s="18"/>
      <c r="AA2207" s="18">
        <v>3678.6</v>
      </c>
      <c r="AB2207" s="18"/>
      <c r="AC2207" s="18">
        <v>3678.6</v>
      </c>
      <c r="AD2207" s="18"/>
      <c r="AE2207" s="18"/>
      <c r="AF2207" s="41">
        <v>23261.052110000001</v>
      </c>
      <c r="AG2207" s="41"/>
      <c r="AH2207" s="41">
        <v>0</v>
      </c>
      <c r="AI2207" s="41">
        <v>0</v>
      </c>
      <c r="AJ2207" s="41">
        <v>0</v>
      </c>
      <c r="AK2207" s="41">
        <v>0</v>
      </c>
      <c r="AL2207" s="41">
        <v>22280.663349999999</v>
      </c>
      <c r="AM2207" s="41">
        <v>0</v>
      </c>
      <c r="AN2207" s="41">
        <v>0</v>
      </c>
      <c r="AO2207" s="14">
        <v>15306.906720000001</v>
      </c>
      <c r="AP2207" s="42">
        <v>23215.123920000002</v>
      </c>
      <c r="AQ2207" s="42">
        <v>0</v>
      </c>
      <c r="AR2207" s="42">
        <v>0</v>
      </c>
      <c r="AS2207" s="42">
        <v>0</v>
      </c>
      <c r="AT2207" s="42">
        <v>0</v>
      </c>
      <c r="AU2207" s="42">
        <f t="shared" si="7216"/>
        <v>23215.123920000002</v>
      </c>
      <c r="AV2207" s="42">
        <f t="shared" si="7217"/>
        <v>83.07607999999891</v>
      </c>
      <c r="AW2207" s="42">
        <f t="shared" si="7218"/>
        <v>26315.5</v>
      </c>
      <c r="AX2207" s="42">
        <f t="shared" si="7219"/>
        <v>24583.299999999996</v>
      </c>
      <c r="AY2207" s="42">
        <f t="shared" si="7220"/>
        <v>24583.299999999996</v>
      </c>
      <c r="AZ2207" s="42"/>
      <c r="BA2207" s="43">
        <f t="shared" si="7221"/>
        <v>95.785277659136796</v>
      </c>
      <c r="BB2207" s="44"/>
    </row>
    <row r="2208" spans="2:54" ht="31.2" x14ac:dyDescent="0.3">
      <c r="B2208" s="38" t="s">
        <v>662</v>
      </c>
      <c r="C2208" s="38" t="s">
        <v>42</v>
      </c>
      <c r="D2208" s="38" t="s">
        <v>44</v>
      </c>
      <c r="E2208" s="39" t="str">
        <f t="shared" si="7212"/>
        <v>0113</v>
      </c>
      <c r="F2208" s="38" t="s">
        <v>124</v>
      </c>
      <c r="G2208" s="38" t="s">
        <v>54</v>
      </c>
      <c r="H2208" s="40" t="s">
        <v>55</v>
      </c>
      <c r="I2208" s="73">
        <v>1246</v>
      </c>
      <c r="J2208" s="18">
        <v>1246</v>
      </c>
      <c r="K2208" s="18">
        <v>1246</v>
      </c>
      <c r="L2208" s="18"/>
      <c r="M2208" s="18"/>
      <c r="N2208" s="18"/>
      <c r="O2208" s="18">
        <v>0</v>
      </c>
      <c r="P2208" s="18">
        <v>0</v>
      </c>
      <c r="Q2208" s="18">
        <v>0</v>
      </c>
      <c r="R2208" s="18">
        <v>0</v>
      </c>
      <c r="S2208" s="18"/>
      <c r="T2208" s="18">
        <f t="shared" si="7263"/>
        <v>1246</v>
      </c>
      <c r="U2208" s="18">
        <f t="shared" ref="U2208:U2244" si="7369">J2208+M2208</f>
        <v>1246</v>
      </c>
      <c r="V2208" s="18">
        <f t="shared" ref="V2208:V2244" si="7370">K2208+N2208</f>
        <v>1246</v>
      </c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41">
        <v>1190.5300099999999</v>
      </c>
      <c r="AG2208" s="41"/>
      <c r="AH2208" s="41">
        <v>0</v>
      </c>
      <c r="AI2208" s="41">
        <v>0</v>
      </c>
      <c r="AJ2208" s="41">
        <v>0</v>
      </c>
      <c r="AK2208" s="41">
        <v>0</v>
      </c>
      <c r="AL2208" s="41">
        <v>1190.50001</v>
      </c>
      <c r="AM2208" s="41">
        <v>0</v>
      </c>
      <c r="AN2208" s="41">
        <v>0</v>
      </c>
      <c r="AO2208" s="42">
        <v>829.66024000000004</v>
      </c>
      <c r="AP2208" s="42">
        <v>1236.4582</v>
      </c>
      <c r="AQ2208" s="42">
        <v>0</v>
      </c>
      <c r="AR2208" s="42">
        <v>0</v>
      </c>
      <c r="AS2208" s="42">
        <v>0</v>
      </c>
      <c r="AT2208" s="42">
        <v>0</v>
      </c>
      <c r="AU2208" s="42">
        <f t="shared" si="7216"/>
        <v>1236.4582</v>
      </c>
      <c r="AV2208" s="42">
        <f t="shared" si="7217"/>
        <v>9.5417999999999665</v>
      </c>
      <c r="AW2208" s="42">
        <f t="shared" si="7218"/>
        <v>1246</v>
      </c>
      <c r="AX2208" s="42">
        <f t="shared" si="7219"/>
        <v>1246</v>
      </c>
      <c r="AY2208" s="42">
        <f t="shared" si="7220"/>
        <v>1246</v>
      </c>
      <c r="AZ2208" s="42"/>
      <c r="BA2208" s="43">
        <f t="shared" si="7221"/>
        <v>99.99748011392002</v>
      </c>
      <c r="BB2208" s="44"/>
    </row>
    <row r="2209" spans="2:54" x14ac:dyDescent="0.3">
      <c r="B2209" s="38" t="s">
        <v>662</v>
      </c>
      <c r="C2209" s="38" t="s">
        <v>42</v>
      </c>
      <c r="D2209" s="38" t="s">
        <v>44</v>
      </c>
      <c r="E2209" s="39" t="str">
        <f t="shared" si="7212"/>
        <v>0113</v>
      </c>
      <c r="F2209" s="38" t="s">
        <v>124</v>
      </c>
      <c r="G2209" s="38" t="s">
        <v>68</v>
      </c>
      <c r="H2209" s="40" t="s">
        <v>69</v>
      </c>
      <c r="I2209" s="73"/>
      <c r="J2209" s="18"/>
      <c r="K2209" s="18"/>
      <c r="L2209" s="18"/>
      <c r="M2209" s="18"/>
      <c r="N2209" s="18"/>
      <c r="O2209" s="18">
        <v>0</v>
      </c>
      <c r="P2209" s="18">
        <v>0</v>
      </c>
      <c r="Q2209" s="18">
        <v>0</v>
      </c>
      <c r="R2209" s="18">
        <v>0</v>
      </c>
      <c r="S2209" s="18"/>
      <c r="T2209" s="18">
        <f t="shared" si="7263"/>
        <v>0</v>
      </c>
      <c r="U2209" s="18">
        <v>0</v>
      </c>
      <c r="V2209" s="18">
        <v>0</v>
      </c>
      <c r="W2209" s="18">
        <v>0</v>
      </c>
      <c r="X2209" s="18">
        <v>0</v>
      </c>
      <c r="Y2209" s="18">
        <v>0</v>
      </c>
      <c r="Z2209" s="18">
        <v>0</v>
      </c>
      <c r="AA2209" s="18">
        <v>0</v>
      </c>
      <c r="AB2209" s="18">
        <v>0</v>
      </c>
      <c r="AC2209" s="18">
        <v>0</v>
      </c>
      <c r="AD2209" s="18">
        <v>0</v>
      </c>
      <c r="AE2209" s="18">
        <v>0</v>
      </c>
      <c r="AF2209" s="41">
        <v>3.3178800000000002</v>
      </c>
      <c r="AG2209" s="41"/>
      <c r="AH2209" s="41">
        <v>0</v>
      </c>
      <c r="AI2209" s="41">
        <v>0</v>
      </c>
      <c r="AJ2209" s="41">
        <v>0</v>
      </c>
      <c r="AK2209" s="41">
        <v>0</v>
      </c>
      <c r="AL2209" s="41">
        <v>3.3178800000000002</v>
      </c>
      <c r="AM2209" s="41">
        <v>0</v>
      </c>
      <c r="AN2209" s="41">
        <v>0</v>
      </c>
      <c r="AO2209" s="14">
        <v>3.3178800000000002</v>
      </c>
      <c r="AP2209" s="42">
        <v>3.3178800000000002</v>
      </c>
      <c r="AQ2209" s="42">
        <v>0</v>
      </c>
      <c r="AR2209" s="42">
        <v>0</v>
      </c>
      <c r="AS2209" s="42">
        <v>0</v>
      </c>
      <c r="AT2209" s="42">
        <v>0</v>
      </c>
      <c r="AU2209" s="42">
        <f t="shared" si="7216"/>
        <v>3.3178800000000002</v>
      </c>
      <c r="AV2209" s="42">
        <f t="shared" si="7217"/>
        <v>-3.3178800000000002</v>
      </c>
      <c r="AW2209" s="42"/>
      <c r="AX2209" s="42"/>
      <c r="AY2209" s="42"/>
      <c r="AZ2209" s="42"/>
      <c r="BA2209" s="43">
        <f t="shared" si="7221"/>
        <v>100</v>
      </c>
      <c r="BB2209" s="44"/>
    </row>
    <row r="2210" spans="2:54" ht="46.8" x14ac:dyDescent="0.3">
      <c r="B2210" s="38" t="s">
        <v>662</v>
      </c>
      <c r="C2210" s="38" t="s">
        <v>42</v>
      </c>
      <c r="D2210" s="38" t="s">
        <v>44</v>
      </c>
      <c r="E2210" s="39" t="str">
        <f t="shared" si="7212"/>
        <v>0113</v>
      </c>
      <c r="F2210" s="38" t="s">
        <v>78</v>
      </c>
      <c r="G2210" s="39"/>
      <c r="H2210" s="40" t="s">
        <v>79</v>
      </c>
      <c r="I2210" s="73"/>
      <c r="J2210" s="18"/>
      <c r="K2210" s="18"/>
      <c r="L2210" s="18"/>
      <c r="M2210" s="18"/>
      <c r="N2210" s="18"/>
      <c r="O2210" s="18">
        <f t="shared" ref="O2210:O2215" si="7371">O2211</f>
        <v>208.81399999999999</v>
      </c>
      <c r="P2210" s="18">
        <f t="shared" ref="P2210:P2215" si="7372">P2211</f>
        <v>0</v>
      </c>
      <c r="Q2210" s="18">
        <f t="shared" ref="Q2210:Q2215" si="7373">Q2211</f>
        <v>0</v>
      </c>
      <c r="R2210" s="18">
        <f t="shared" ref="R2210:R2215" si="7374">R2211</f>
        <v>0</v>
      </c>
      <c r="S2210" s="18"/>
      <c r="T2210" s="18">
        <f t="shared" si="7263"/>
        <v>208.81399999999999</v>
      </c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41">
        <f t="shared" ref="AF2210:AF2215" si="7375">AF2211</f>
        <v>1051.90149</v>
      </c>
      <c r="AG2210" s="41">
        <f t="shared" ref="AG2210:AG2215" si="7376">AG2211</f>
        <v>0</v>
      </c>
      <c r="AH2210" s="41">
        <f t="shared" ref="AH2210:AH2215" si="7377">AH2211</f>
        <v>0</v>
      </c>
      <c r="AI2210" s="41">
        <f t="shared" ref="AI2210:AI2215" si="7378">AI2211</f>
        <v>0</v>
      </c>
      <c r="AJ2210" s="41">
        <f t="shared" ref="AJ2210:AJ2215" si="7379">AJ2211</f>
        <v>0</v>
      </c>
      <c r="AK2210" s="41">
        <f t="shared" ref="AK2210:AK2215" si="7380">AK2211</f>
        <v>0</v>
      </c>
      <c r="AL2210" s="41">
        <f t="shared" ref="AL2210:AL2215" si="7381">AL2211</f>
        <v>1051.90149</v>
      </c>
      <c r="AM2210" s="41">
        <f t="shared" ref="AM2210:AM2215" si="7382">AM2211</f>
        <v>0</v>
      </c>
      <c r="AN2210" s="41">
        <f t="shared" ref="AN2210:AN2215" si="7383">AN2211</f>
        <v>0</v>
      </c>
      <c r="AO2210" s="42">
        <f t="shared" ref="AO2210:AO2215" si="7384">AO2211</f>
        <v>653.08749</v>
      </c>
      <c r="AP2210" s="42">
        <f t="shared" ref="AP2210:AP2215" si="7385">AP2211</f>
        <v>653.08749</v>
      </c>
      <c r="AQ2210" s="42">
        <f t="shared" ref="AQ2210:AQ2215" si="7386">AQ2211</f>
        <v>208.81399999999999</v>
      </c>
      <c r="AR2210" s="42">
        <f t="shared" ref="AR2210:AR2215" si="7387">AR2211</f>
        <v>0</v>
      </c>
      <c r="AS2210" s="42">
        <f t="shared" ref="AS2210:AS2215" si="7388">AS2211</f>
        <v>0</v>
      </c>
      <c r="AT2210" s="42">
        <f t="shared" ref="AT2210:AT2215" si="7389">AT2211</f>
        <v>0</v>
      </c>
      <c r="AU2210" s="42">
        <f t="shared" si="7216"/>
        <v>861.90148999999997</v>
      </c>
      <c r="AV2210" s="42">
        <f t="shared" si="7217"/>
        <v>-653.08749</v>
      </c>
      <c r="AW2210" s="42"/>
      <c r="AX2210" s="42"/>
      <c r="AY2210" s="42"/>
      <c r="AZ2210" s="42"/>
      <c r="BA2210" s="43">
        <f t="shared" si="7221"/>
        <v>100</v>
      </c>
      <c r="BB2210" s="44"/>
    </row>
    <row r="2211" spans="2:54" ht="31.2" x14ac:dyDescent="0.3">
      <c r="B2211" s="38" t="s">
        <v>662</v>
      </c>
      <c r="C2211" s="38" t="s">
        <v>42</v>
      </c>
      <c r="D2211" s="38" t="s">
        <v>44</v>
      </c>
      <c r="E2211" s="39" t="str">
        <f t="shared" si="7212"/>
        <v>0113</v>
      </c>
      <c r="F2211" s="38" t="s">
        <v>80</v>
      </c>
      <c r="G2211" s="39"/>
      <c r="H2211" s="40" t="s">
        <v>81</v>
      </c>
      <c r="I2211" s="73"/>
      <c r="J2211" s="18"/>
      <c r="K2211" s="18"/>
      <c r="L2211" s="18"/>
      <c r="M2211" s="18"/>
      <c r="N2211" s="18"/>
      <c r="O2211" s="18">
        <f t="shared" si="7371"/>
        <v>208.81399999999999</v>
      </c>
      <c r="P2211" s="18">
        <f t="shared" si="7372"/>
        <v>0</v>
      </c>
      <c r="Q2211" s="18">
        <f t="shared" si="7373"/>
        <v>0</v>
      </c>
      <c r="R2211" s="18">
        <f t="shared" si="7374"/>
        <v>0</v>
      </c>
      <c r="S2211" s="18"/>
      <c r="T2211" s="18">
        <f t="shared" si="7263"/>
        <v>208.81399999999999</v>
      </c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41">
        <f t="shared" si="7375"/>
        <v>1051.90149</v>
      </c>
      <c r="AG2211" s="41">
        <f t="shared" si="7376"/>
        <v>0</v>
      </c>
      <c r="AH2211" s="41">
        <f t="shared" si="7377"/>
        <v>0</v>
      </c>
      <c r="AI2211" s="41">
        <f t="shared" si="7378"/>
        <v>0</v>
      </c>
      <c r="AJ2211" s="41">
        <f t="shared" si="7379"/>
        <v>0</v>
      </c>
      <c r="AK2211" s="41">
        <f t="shared" si="7380"/>
        <v>0</v>
      </c>
      <c r="AL2211" s="41">
        <f t="shared" si="7381"/>
        <v>1051.90149</v>
      </c>
      <c r="AM2211" s="41">
        <f t="shared" si="7382"/>
        <v>0</v>
      </c>
      <c r="AN2211" s="41">
        <f t="shared" si="7383"/>
        <v>0</v>
      </c>
      <c r="AO2211" s="14">
        <f t="shared" si="7384"/>
        <v>653.08749</v>
      </c>
      <c r="AP2211" s="42">
        <f t="shared" si="7385"/>
        <v>653.08749</v>
      </c>
      <c r="AQ2211" s="42">
        <f t="shared" si="7386"/>
        <v>208.81399999999999</v>
      </c>
      <c r="AR2211" s="42">
        <f t="shared" si="7387"/>
        <v>0</v>
      </c>
      <c r="AS2211" s="42">
        <f t="shared" si="7388"/>
        <v>0</v>
      </c>
      <c r="AT2211" s="42">
        <f t="shared" si="7389"/>
        <v>0</v>
      </c>
      <c r="AU2211" s="42">
        <f t="shared" si="7216"/>
        <v>861.90148999999997</v>
      </c>
      <c r="AV2211" s="42">
        <f t="shared" si="7217"/>
        <v>-653.08749</v>
      </c>
      <c r="AW2211" s="42"/>
      <c r="AX2211" s="42"/>
      <c r="AY2211" s="42"/>
      <c r="AZ2211" s="42"/>
      <c r="BA2211" s="43">
        <f t="shared" si="7221"/>
        <v>100</v>
      </c>
      <c r="BB2211" s="44"/>
    </row>
    <row r="2212" spans="2:54" ht="31.2" x14ac:dyDescent="0.3">
      <c r="B2212" s="38" t="s">
        <v>662</v>
      </c>
      <c r="C2212" s="38" t="s">
        <v>42</v>
      </c>
      <c r="D2212" s="38" t="s">
        <v>44</v>
      </c>
      <c r="E2212" s="39" t="str">
        <f t="shared" si="7212"/>
        <v>0113</v>
      </c>
      <c r="F2212" s="38" t="s">
        <v>82</v>
      </c>
      <c r="G2212" s="39"/>
      <c r="H2212" s="40" t="s">
        <v>83</v>
      </c>
      <c r="I2212" s="73"/>
      <c r="J2212" s="18"/>
      <c r="K2212" s="18"/>
      <c r="L2212" s="18"/>
      <c r="M2212" s="18"/>
      <c r="N2212" s="18"/>
      <c r="O2212" s="18">
        <f t="shared" si="7371"/>
        <v>208.81399999999999</v>
      </c>
      <c r="P2212" s="18">
        <f t="shared" si="7372"/>
        <v>0</v>
      </c>
      <c r="Q2212" s="18">
        <f t="shared" si="7373"/>
        <v>0</v>
      </c>
      <c r="R2212" s="18">
        <f t="shared" si="7374"/>
        <v>0</v>
      </c>
      <c r="S2212" s="18"/>
      <c r="T2212" s="18">
        <f t="shared" si="7263"/>
        <v>208.81399999999999</v>
      </c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41">
        <f t="shared" si="7375"/>
        <v>1051.90149</v>
      </c>
      <c r="AG2212" s="41">
        <f t="shared" si="7376"/>
        <v>0</v>
      </c>
      <c r="AH2212" s="41">
        <f t="shared" si="7377"/>
        <v>0</v>
      </c>
      <c r="AI2212" s="41">
        <f t="shared" si="7378"/>
        <v>0</v>
      </c>
      <c r="AJ2212" s="41">
        <f t="shared" si="7379"/>
        <v>0</v>
      </c>
      <c r="AK2212" s="41">
        <f t="shared" si="7380"/>
        <v>0</v>
      </c>
      <c r="AL2212" s="41">
        <f t="shared" si="7381"/>
        <v>1051.90149</v>
      </c>
      <c r="AM2212" s="41">
        <f t="shared" si="7382"/>
        <v>0</v>
      </c>
      <c r="AN2212" s="41">
        <f t="shared" si="7383"/>
        <v>0</v>
      </c>
      <c r="AO2212" s="42">
        <f t="shared" si="7384"/>
        <v>653.08749</v>
      </c>
      <c r="AP2212" s="42">
        <f t="shared" si="7385"/>
        <v>653.08749</v>
      </c>
      <c r="AQ2212" s="42">
        <f t="shared" si="7386"/>
        <v>208.81399999999999</v>
      </c>
      <c r="AR2212" s="42">
        <f t="shared" si="7387"/>
        <v>0</v>
      </c>
      <c r="AS2212" s="42">
        <f t="shared" si="7388"/>
        <v>0</v>
      </c>
      <c r="AT2212" s="42">
        <f t="shared" si="7389"/>
        <v>0</v>
      </c>
      <c r="AU2212" s="42">
        <f t="shared" si="7216"/>
        <v>861.90148999999997</v>
      </c>
      <c r="AV2212" s="42">
        <f t="shared" si="7217"/>
        <v>-653.08749</v>
      </c>
      <c r="AW2212" s="42"/>
      <c r="AX2212" s="42"/>
      <c r="AY2212" s="42"/>
      <c r="AZ2212" s="42"/>
      <c r="BA2212" s="43">
        <f t="shared" si="7221"/>
        <v>100</v>
      </c>
      <c r="BB2212" s="44"/>
    </row>
    <row r="2213" spans="2:54" x14ac:dyDescent="0.3">
      <c r="B2213" s="38" t="s">
        <v>662</v>
      </c>
      <c r="C2213" s="38" t="s">
        <v>42</v>
      </c>
      <c r="D2213" s="38" t="s">
        <v>44</v>
      </c>
      <c r="E2213" s="39" t="str">
        <f t="shared" si="7212"/>
        <v>0113</v>
      </c>
      <c r="F2213" s="38" t="s">
        <v>82</v>
      </c>
      <c r="G2213" s="38" t="s">
        <v>56</v>
      </c>
      <c r="H2213" s="40" t="s">
        <v>57</v>
      </c>
      <c r="I2213" s="73"/>
      <c r="J2213" s="18"/>
      <c r="K2213" s="18"/>
      <c r="L2213" s="18"/>
      <c r="M2213" s="18"/>
      <c r="N2213" s="18"/>
      <c r="O2213" s="18">
        <v>208.81399999999999</v>
      </c>
      <c r="P2213" s="18">
        <v>0</v>
      </c>
      <c r="Q2213" s="18">
        <v>0</v>
      </c>
      <c r="R2213" s="18">
        <v>0</v>
      </c>
      <c r="S2213" s="18"/>
      <c r="T2213" s="18">
        <f t="shared" si="7263"/>
        <v>208.81399999999999</v>
      </c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41">
        <v>1051.90149</v>
      </c>
      <c r="AG2213" s="41"/>
      <c r="AH2213" s="41">
        <v>0</v>
      </c>
      <c r="AI2213" s="41">
        <v>0</v>
      </c>
      <c r="AJ2213" s="41">
        <v>0</v>
      </c>
      <c r="AK2213" s="41">
        <v>0</v>
      </c>
      <c r="AL2213" s="41">
        <v>1051.90149</v>
      </c>
      <c r="AM2213" s="41">
        <v>0</v>
      </c>
      <c r="AN2213" s="41">
        <v>0</v>
      </c>
      <c r="AO2213" s="14">
        <v>653.08749</v>
      </c>
      <c r="AP2213" s="42">
        <v>653.08749</v>
      </c>
      <c r="AQ2213" s="42">
        <v>208.81399999999999</v>
      </c>
      <c r="AR2213" s="42">
        <v>0</v>
      </c>
      <c r="AS2213" s="42">
        <v>0</v>
      </c>
      <c r="AT2213" s="42">
        <v>0</v>
      </c>
      <c r="AU2213" s="42">
        <f t="shared" si="7216"/>
        <v>861.90148999999997</v>
      </c>
      <c r="AV2213" s="42">
        <f t="shared" si="7217"/>
        <v>-653.08749</v>
      </c>
      <c r="AW2213" s="42"/>
      <c r="AX2213" s="42"/>
      <c r="AY2213" s="42"/>
      <c r="AZ2213" s="42"/>
      <c r="BA2213" s="43">
        <f t="shared" si="7221"/>
        <v>100</v>
      </c>
      <c r="BB2213" s="44"/>
    </row>
    <row r="2214" spans="2:54" ht="46.8" x14ac:dyDescent="0.3">
      <c r="B2214" s="38" t="s">
        <v>662</v>
      </c>
      <c r="C2214" s="38" t="s">
        <v>42</v>
      </c>
      <c r="D2214" s="38" t="s">
        <v>44</v>
      </c>
      <c r="E2214" s="39" t="str">
        <f t="shared" si="7212"/>
        <v>0113</v>
      </c>
      <c r="F2214" s="38" t="s">
        <v>678</v>
      </c>
      <c r="G2214" s="39"/>
      <c r="H2214" s="40" t="s">
        <v>679</v>
      </c>
      <c r="I2214" s="18">
        <f t="shared" ref="I2214:I2215" si="7390">I2215</f>
        <v>73174.800000000017</v>
      </c>
      <c r="J2214" s="18">
        <f t="shared" ref="J2214:J2215" si="7391">J2215</f>
        <v>75162</v>
      </c>
      <c r="K2214" s="18">
        <f t="shared" ref="K2214:K2215" si="7392">K2215</f>
        <v>75162</v>
      </c>
      <c r="L2214" s="18">
        <f t="shared" ref="L2214:L2215" si="7393">L2215</f>
        <v>0</v>
      </c>
      <c r="M2214" s="18">
        <f t="shared" ref="M2214:M2215" si="7394">M2215</f>
        <v>0</v>
      </c>
      <c r="N2214" s="18">
        <f t="shared" ref="N2214:N2215" si="7395">N2215</f>
        <v>0</v>
      </c>
      <c r="O2214" s="18">
        <f t="shared" si="7371"/>
        <v>0</v>
      </c>
      <c r="P2214" s="18">
        <f t="shared" si="7372"/>
        <v>0</v>
      </c>
      <c r="Q2214" s="18">
        <f t="shared" si="7373"/>
        <v>0</v>
      </c>
      <c r="R2214" s="18">
        <f t="shared" si="7374"/>
        <v>0</v>
      </c>
      <c r="S2214" s="18">
        <f t="shared" ref="S2214:S2215" si="7396">S2215</f>
        <v>4942</v>
      </c>
      <c r="T2214" s="18">
        <f t="shared" si="7263"/>
        <v>78116.800000000017</v>
      </c>
      <c r="U2214" s="18">
        <f t="shared" si="7369"/>
        <v>75162</v>
      </c>
      <c r="V2214" s="18">
        <f t="shared" si="7370"/>
        <v>75162</v>
      </c>
      <c r="W2214" s="18">
        <f t="shared" ref="W2214:W2215" si="7397">W2215</f>
        <v>4931.5</v>
      </c>
      <c r="X2214" s="18">
        <f t="shared" ref="X2214:X2215" si="7398">X2215</f>
        <v>0</v>
      </c>
      <c r="Y2214" s="18">
        <f t="shared" ref="Y2214:Y2215" si="7399">Y2215</f>
        <v>0</v>
      </c>
      <c r="Z2214" s="18">
        <f t="shared" ref="Z2214:Z2215" si="7400">Z2215</f>
        <v>10.5</v>
      </c>
      <c r="AA2214" s="18">
        <f t="shared" ref="AA2214:AA2215" si="7401">AA2215</f>
        <v>5477.3</v>
      </c>
      <c r="AB2214" s="18">
        <f t="shared" ref="AB2214:AB2215" si="7402">AB2215</f>
        <v>0</v>
      </c>
      <c r="AC2214" s="18">
        <f t="shared" ref="AC2214:AC2215" si="7403">AC2215</f>
        <v>5477.3</v>
      </c>
      <c r="AD2214" s="18">
        <f t="shared" ref="AD2214:AD2215" si="7404">AD2215</f>
        <v>0</v>
      </c>
      <c r="AE2214" s="18">
        <f t="shared" ref="AE2214:AE2215" si="7405">AE2215</f>
        <v>0</v>
      </c>
      <c r="AF2214" s="41">
        <f t="shared" si="7375"/>
        <v>79786.357860000004</v>
      </c>
      <c r="AG2214" s="41">
        <f t="shared" si="7376"/>
        <v>0</v>
      </c>
      <c r="AH2214" s="41">
        <f t="shared" si="7377"/>
        <v>0</v>
      </c>
      <c r="AI2214" s="41">
        <f t="shared" si="7378"/>
        <v>0</v>
      </c>
      <c r="AJ2214" s="41">
        <f t="shared" si="7379"/>
        <v>0</v>
      </c>
      <c r="AK2214" s="41">
        <f t="shared" si="7380"/>
        <v>0</v>
      </c>
      <c r="AL2214" s="41">
        <f t="shared" si="7381"/>
        <v>75776.483000000007</v>
      </c>
      <c r="AM2214" s="41">
        <f t="shared" si="7382"/>
        <v>0</v>
      </c>
      <c r="AN2214" s="41">
        <f t="shared" si="7383"/>
        <v>0</v>
      </c>
      <c r="AO2214" s="42">
        <f t="shared" si="7384"/>
        <v>45004.469279999998</v>
      </c>
      <c r="AP2214" s="42">
        <f t="shared" si="7385"/>
        <v>79976.357859999989</v>
      </c>
      <c r="AQ2214" s="42">
        <f t="shared" si="7386"/>
        <v>0</v>
      </c>
      <c r="AR2214" s="42">
        <f t="shared" si="7387"/>
        <v>0</v>
      </c>
      <c r="AS2214" s="42">
        <f t="shared" si="7388"/>
        <v>0</v>
      </c>
      <c r="AT2214" s="42">
        <f t="shared" si="7389"/>
        <v>0</v>
      </c>
      <c r="AU2214" s="42">
        <f t="shared" si="7216"/>
        <v>79976.357859999989</v>
      </c>
      <c r="AV2214" s="42">
        <f t="shared" si="7217"/>
        <v>-1859.5578599999717</v>
      </c>
      <c r="AW2214" s="42">
        <f t="shared" si="7218"/>
        <v>83058.800000000017</v>
      </c>
      <c r="AX2214" s="42">
        <f t="shared" si="7219"/>
        <v>80639.3</v>
      </c>
      <c r="AY2214" s="42">
        <f t="shared" si="7220"/>
        <v>80639.3</v>
      </c>
      <c r="AZ2214" s="42">
        <f t="shared" ref="AZ2214:AZ2215" si="7406">AZ2215</f>
        <v>0</v>
      </c>
      <c r="BA2214" s="43">
        <f t="shared" si="7221"/>
        <v>94.974234985088472</v>
      </c>
      <c r="BB2214" s="20"/>
    </row>
    <row r="2215" spans="2:54" ht="46.8" x14ac:dyDescent="0.3">
      <c r="B2215" s="38" t="s">
        <v>662</v>
      </c>
      <c r="C2215" s="38" t="s">
        <v>42</v>
      </c>
      <c r="D2215" s="38" t="s">
        <v>44</v>
      </c>
      <c r="E2215" s="39" t="str">
        <f t="shared" si="7212"/>
        <v>0113</v>
      </c>
      <c r="F2215" s="38" t="s">
        <v>680</v>
      </c>
      <c r="G2215" s="39"/>
      <c r="H2215" s="40" t="s">
        <v>681</v>
      </c>
      <c r="I2215" s="18">
        <f t="shared" si="7390"/>
        <v>73174.800000000017</v>
      </c>
      <c r="J2215" s="18">
        <f t="shared" si="7391"/>
        <v>75162</v>
      </c>
      <c r="K2215" s="18">
        <f t="shared" si="7392"/>
        <v>75162</v>
      </c>
      <c r="L2215" s="18">
        <f t="shared" si="7393"/>
        <v>0</v>
      </c>
      <c r="M2215" s="18">
        <f t="shared" si="7394"/>
        <v>0</v>
      </c>
      <c r="N2215" s="18">
        <f t="shared" si="7395"/>
        <v>0</v>
      </c>
      <c r="O2215" s="18">
        <f t="shared" si="7371"/>
        <v>0</v>
      </c>
      <c r="P2215" s="18">
        <f t="shared" si="7372"/>
        <v>0</v>
      </c>
      <c r="Q2215" s="18">
        <f t="shared" si="7373"/>
        <v>0</v>
      </c>
      <c r="R2215" s="18">
        <f t="shared" si="7374"/>
        <v>0</v>
      </c>
      <c r="S2215" s="18">
        <f t="shared" si="7396"/>
        <v>4942</v>
      </c>
      <c r="T2215" s="18">
        <f t="shared" si="7263"/>
        <v>78116.800000000017</v>
      </c>
      <c r="U2215" s="18">
        <f t="shared" si="7369"/>
        <v>75162</v>
      </c>
      <c r="V2215" s="18">
        <f t="shared" si="7370"/>
        <v>75162</v>
      </c>
      <c r="W2215" s="18">
        <f t="shared" si="7397"/>
        <v>4931.5</v>
      </c>
      <c r="X2215" s="18">
        <f t="shared" si="7398"/>
        <v>0</v>
      </c>
      <c r="Y2215" s="18">
        <f t="shared" si="7399"/>
        <v>0</v>
      </c>
      <c r="Z2215" s="18">
        <f t="shared" si="7400"/>
        <v>10.5</v>
      </c>
      <c r="AA2215" s="18">
        <f t="shared" si="7401"/>
        <v>5477.3</v>
      </c>
      <c r="AB2215" s="18">
        <f t="shared" si="7402"/>
        <v>0</v>
      </c>
      <c r="AC2215" s="18">
        <f t="shared" si="7403"/>
        <v>5477.3</v>
      </c>
      <c r="AD2215" s="18">
        <f t="shared" si="7404"/>
        <v>0</v>
      </c>
      <c r="AE2215" s="18">
        <f t="shared" si="7405"/>
        <v>0</v>
      </c>
      <c r="AF2215" s="41">
        <f t="shared" si="7375"/>
        <v>79786.357860000004</v>
      </c>
      <c r="AG2215" s="41">
        <f t="shared" si="7376"/>
        <v>0</v>
      </c>
      <c r="AH2215" s="41">
        <f t="shared" si="7377"/>
        <v>0</v>
      </c>
      <c r="AI2215" s="41">
        <f t="shared" si="7378"/>
        <v>0</v>
      </c>
      <c r="AJ2215" s="41">
        <f t="shared" si="7379"/>
        <v>0</v>
      </c>
      <c r="AK2215" s="41">
        <f t="shared" si="7380"/>
        <v>0</v>
      </c>
      <c r="AL2215" s="41">
        <f t="shared" si="7381"/>
        <v>75776.483000000007</v>
      </c>
      <c r="AM2215" s="41">
        <f t="shared" si="7382"/>
        <v>0</v>
      </c>
      <c r="AN2215" s="41">
        <f t="shared" si="7383"/>
        <v>0</v>
      </c>
      <c r="AO2215" s="14">
        <f t="shared" si="7384"/>
        <v>45004.469279999998</v>
      </c>
      <c r="AP2215" s="42">
        <f t="shared" si="7385"/>
        <v>79976.357859999989</v>
      </c>
      <c r="AQ2215" s="42">
        <f t="shared" si="7386"/>
        <v>0</v>
      </c>
      <c r="AR2215" s="42">
        <f t="shared" si="7387"/>
        <v>0</v>
      </c>
      <c r="AS2215" s="42">
        <f t="shared" si="7388"/>
        <v>0</v>
      </c>
      <c r="AT2215" s="42">
        <f t="shared" si="7389"/>
        <v>0</v>
      </c>
      <c r="AU2215" s="42">
        <f t="shared" si="7216"/>
        <v>79976.357859999989</v>
      </c>
      <c r="AV2215" s="42">
        <f t="shared" si="7217"/>
        <v>-1859.5578599999717</v>
      </c>
      <c r="AW2215" s="42">
        <f t="shared" si="7218"/>
        <v>83058.800000000017</v>
      </c>
      <c r="AX2215" s="42">
        <f t="shared" si="7219"/>
        <v>80639.3</v>
      </c>
      <c r="AY2215" s="42">
        <f t="shared" si="7220"/>
        <v>80639.3</v>
      </c>
      <c r="AZ2215" s="42">
        <f t="shared" si="7406"/>
        <v>0</v>
      </c>
      <c r="BA2215" s="43">
        <f t="shared" si="7221"/>
        <v>94.974234985088472</v>
      </c>
      <c r="BB2215" s="20"/>
    </row>
    <row r="2216" spans="2:54" ht="46.8" x14ac:dyDescent="0.3">
      <c r="B2216" s="38" t="s">
        <v>662</v>
      </c>
      <c r="C2216" s="38" t="s">
        <v>42</v>
      </c>
      <c r="D2216" s="38" t="s">
        <v>44</v>
      </c>
      <c r="E2216" s="39" t="str">
        <f t="shared" si="7212"/>
        <v>0113</v>
      </c>
      <c r="F2216" s="38" t="s">
        <v>682</v>
      </c>
      <c r="G2216" s="39"/>
      <c r="H2216" s="40" t="s">
        <v>71</v>
      </c>
      <c r="I2216" s="18">
        <f t="shared" ref="I2216:S2216" si="7407">I2217+I2218+I2219</f>
        <v>73174.800000000017</v>
      </c>
      <c r="J2216" s="18">
        <f t="shared" si="7407"/>
        <v>75162</v>
      </c>
      <c r="K2216" s="18">
        <f t="shared" si="7407"/>
        <v>75162</v>
      </c>
      <c r="L2216" s="18">
        <f t="shared" si="7407"/>
        <v>0</v>
      </c>
      <c r="M2216" s="18">
        <f t="shared" si="7407"/>
        <v>0</v>
      </c>
      <c r="N2216" s="18">
        <f t="shared" si="7407"/>
        <v>0</v>
      </c>
      <c r="O2216" s="18">
        <f t="shared" si="7407"/>
        <v>0</v>
      </c>
      <c r="P2216" s="18">
        <f t="shared" si="7407"/>
        <v>0</v>
      </c>
      <c r="Q2216" s="18">
        <f t="shared" si="7407"/>
        <v>0</v>
      </c>
      <c r="R2216" s="18">
        <f t="shared" si="7407"/>
        <v>0</v>
      </c>
      <c r="S2216" s="18">
        <f t="shared" si="7407"/>
        <v>4942</v>
      </c>
      <c r="T2216" s="18">
        <f t="shared" si="7263"/>
        <v>78116.800000000017</v>
      </c>
      <c r="U2216" s="18">
        <f t="shared" si="7369"/>
        <v>75162</v>
      </c>
      <c r="V2216" s="18">
        <f t="shared" si="7370"/>
        <v>75162</v>
      </c>
      <c r="W2216" s="18">
        <f t="shared" ref="W2216:AT2216" si="7408">W2217+W2218+W2219</f>
        <v>4931.5</v>
      </c>
      <c r="X2216" s="18">
        <f t="shared" si="7408"/>
        <v>0</v>
      </c>
      <c r="Y2216" s="18">
        <f t="shared" si="7408"/>
        <v>0</v>
      </c>
      <c r="Z2216" s="18">
        <f t="shared" si="7408"/>
        <v>10.5</v>
      </c>
      <c r="AA2216" s="18">
        <f t="shared" si="7408"/>
        <v>5477.3</v>
      </c>
      <c r="AB2216" s="18">
        <f t="shared" si="7408"/>
        <v>0</v>
      </c>
      <c r="AC2216" s="18">
        <f t="shared" si="7408"/>
        <v>5477.3</v>
      </c>
      <c r="AD2216" s="18">
        <f t="shared" si="7408"/>
        <v>0</v>
      </c>
      <c r="AE2216" s="18">
        <f t="shared" si="7408"/>
        <v>0</v>
      </c>
      <c r="AF2216" s="41">
        <f t="shared" si="7408"/>
        <v>79786.357860000004</v>
      </c>
      <c r="AG2216" s="41">
        <f t="shared" si="7408"/>
        <v>0</v>
      </c>
      <c r="AH2216" s="41">
        <f t="shared" si="7408"/>
        <v>0</v>
      </c>
      <c r="AI2216" s="41">
        <f t="shared" si="7408"/>
        <v>0</v>
      </c>
      <c r="AJ2216" s="41">
        <f t="shared" si="7408"/>
        <v>0</v>
      </c>
      <c r="AK2216" s="41">
        <f t="shared" si="7408"/>
        <v>0</v>
      </c>
      <c r="AL2216" s="41">
        <f t="shared" si="7408"/>
        <v>75776.483000000007</v>
      </c>
      <c r="AM2216" s="41">
        <f t="shared" si="7408"/>
        <v>0</v>
      </c>
      <c r="AN2216" s="41">
        <f t="shared" si="7408"/>
        <v>0</v>
      </c>
      <c r="AO2216" s="42">
        <f t="shared" si="7408"/>
        <v>45004.469279999998</v>
      </c>
      <c r="AP2216" s="42">
        <f t="shared" si="7408"/>
        <v>79976.357859999989</v>
      </c>
      <c r="AQ2216" s="42">
        <f t="shared" si="7408"/>
        <v>0</v>
      </c>
      <c r="AR2216" s="42">
        <f t="shared" si="7408"/>
        <v>0</v>
      </c>
      <c r="AS2216" s="42">
        <f t="shared" si="7408"/>
        <v>0</v>
      </c>
      <c r="AT2216" s="42">
        <f t="shared" si="7408"/>
        <v>0</v>
      </c>
      <c r="AU2216" s="42">
        <f t="shared" si="7216"/>
        <v>79976.357859999989</v>
      </c>
      <c r="AV2216" s="42">
        <f t="shared" si="7217"/>
        <v>-1859.5578599999717</v>
      </c>
      <c r="AW2216" s="42">
        <f t="shared" si="7218"/>
        <v>83058.800000000017</v>
      </c>
      <c r="AX2216" s="42">
        <f t="shared" si="7219"/>
        <v>80639.3</v>
      </c>
      <c r="AY2216" s="42">
        <f t="shared" si="7220"/>
        <v>80639.3</v>
      </c>
      <c r="AZ2216" s="42">
        <f>AZ2217+AZ2218+AZ2219</f>
        <v>0</v>
      </c>
      <c r="BA2216" s="43">
        <f t="shared" si="7221"/>
        <v>94.974234985088472</v>
      </c>
      <c r="BB2216" s="20"/>
    </row>
    <row r="2217" spans="2:54" ht="78" x14ac:dyDescent="0.3">
      <c r="B2217" s="38" t="s">
        <v>662</v>
      </c>
      <c r="C2217" s="38" t="s">
        <v>42</v>
      </c>
      <c r="D2217" s="38" t="s">
        <v>44</v>
      </c>
      <c r="E2217" s="39" t="str">
        <f t="shared" si="7212"/>
        <v>0113</v>
      </c>
      <c r="F2217" s="38" t="s">
        <v>682</v>
      </c>
      <c r="G2217" s="38" t="s">
        <v>66</v>
      </c>
      <c r="H2217" s="40" t="s">
        <v>67</v>
      </c>
      <c r="I2217" s="18">
        <v>64630.100000000006</v>
      </c>
      <c r="J2217" s="18">
        <v>66617.3</v>
      </c>
      <c r="K2217" s="18">
        <v>66617.3</v>
      </c>
      <c r="L2217" s="18"/>
      <c r="M2217" s="18"/>
      <c r="N2217" s="18"/>
      <c r="O2217" s="18">
        <v>0</v>
      </c>
      <c r="P2217" s="18">
        <v>0</v>
      </c>
      <c r="Q2217" s="18">
        <v>0</v>
      </c>
      <c r="R2217" s="18">
        <v>0</v>
      </c>
      <c r="S2217" s="18">
        <v>4931.5</v>
      </c>
      <c r="T2217" s="18">
        <f t="shared" si="7263"/>
        <v>69561.600000000006</v>
      </c>
      <c r="U2217" s="18">
        <f t="shared" si="7369"/>
        <v>66617.3</v>
      </c>
      <c r="V2217" s="18">
        <f t="shared" si="7370"/>
        <v>66617.3</v>
      </c>
      <c r="W2217" s="18">
        <v>4931.5</v>
      </c>
      <c r="X2217" s="18"/>
      <c r="Y2217" s="18"/>
      <c r="Z2217" s="18"/>
      <c r="AA2217" s="18">
        <v>5477.3</v>
      </c>
      <c r="AB2217" s="18"/>
      <c r="AC2217" s="18">
        <v>5477.3</v>
      </c>
      <c r="AD2217" s="18"/>
      <c r="AE2217" s="18"/>
      <c r="AF2217" s="41">
        <v>73043.345849999998</v>
      </c>
      <c r="AG2217" s="41"/>
      <c r="AH2217" s="41">
        <v>0</v>
      </c>
      <c r="AI2217" s="41">
        <v>0</v>
      </c>
      <c r="AJ2217" s="41">
        <v>0</v>
      </c>
      <c r="AK2217" s="41">
        <v>0</v>
      </c>
      <c r="AL2217" s="41">
        <v>69446.343150000001</v>
      </c>
      <c r="AM2217" s="41">
        <v>0</v>
      </c>
      <c r="AN2217" s="41">
        <v>0</v>
      </c>
      <c r="AO2217" s="14">
        <v>41892.970840000002</v>
      </c>
      <c r="AP2217" s="42">
        <v>71462.108999999997</v>
      </c>
      <c r="AQ2217" s="42">
        <v>0</v>
      </c>
      <c r="AR2217" s="42">
        <v>0</v>
      </c>
      <c r="AS2217" s="42">
        <v>0</v>
      </c>
      <c r="AT2217" s="42">
        <v>0</v>
      </c>
      <c r="AU2217" s="42">
        <f t="shared" si="7216"/>
        <v>71462.108999999997</v>
      </c>
      <c r="AV2217" s="42">
        <f t="shared" si="7217"/>
        <v>-1900.5089999999909</v>
      </c>
      <c r="AW2217" s="42">
        <f t="shared" si="7218"/>
        <v>74493.100000000006</v>
      </c>
      <c r="AX2217" s="42">
        <f t="shared" si="7219"/>
        <v>72094.600000000006</v>
      </c>
      <c r="AY2217" s="42">
        <f t="shared" si="7220"/>
        <v>72094.600000000006</v>
      </c>
      <c r="AZ2217" s="42"/>
      <c r="BA2217" s="43">
        <f t="shared" si="7221"/>
        <v>95.075523090923696</v>
      </c>
      <c r="BB2217" s="44"/>
    </row>
    <row r="2218" spans="2:54" ht="31.2" x14ac:dyDescent="0.3">
      <c r="B2218" s="38" t="s">
        <v>662</v>
      </c>
      <c r="C2218" s="38" t="s">
        <v>42</v>
      </c>
      <c r="D2218" s="38" t="s">
        <v>44</v>
      </c>
      <c r="E2218" s="39" t="str">
        <f t="shared" ref="E2218:E2281" si="7409">CONCATENATE(C2218,D2218)</f>
        <v>0113</v>
      </c>
      <c r="F2218" s="38" t="s">
        <v>682</v>
      </c>
      <c r="G2218" s="38" t="s">
        <v>54</v>
      </c>
      <c r="H2218" s="40" t="s">
        <v>55</v>
      </c>
      <c r="I2218" s="18">
        <v>8311.6</v>
      </c>
      <c r="J2218" s="18">
        <v>8312.5</v>
      </c>
      <c r="K2218" s="18">
        <v>8312.5</v>
      </c>
      <c r="L2218" s="18"/>
      <c r="M2218" s="18"/>
      <c r="N2218" s="18"/>
      <c r="O2218" s="18">
        <v>0</v>
      </c>
      <c r="P2218" s="18">
        <v>0</v>
      </c>
      <c r="Q2218" s="18">
        <v>0</v>
      </c>
      <c r="R2218" s="18">
        <v>0</v>
      </c>
      <c r="S2218" s="18">
        <v>10.5</v>
      </c>
      <c r="T2218" s="18">
        <f t="shared" si="7263"/>
        <v>8322.1</v>
      </c>
      <c r="U2218" s="18">
        <f t="shared" si="7369"/>
        <v>8312.5</v>
      </c>
      <c r="V2218" s="18">
        <f t="shared" si="7370"/>
        <v>8312.5</v>
      </c>
      <c r="W2218" s="18"/>
      <c r="X2218" s="18"/>
      <c r="Y2218" s="18"/>
      <c r="Z2218" s="18">
        <v>10.5</v>
      </c>
      <c r="AA2218" s="18"/>
      <c r="AB2218" s="18"/>
      <c r="AC2218" s="18"/>
      <c r="AD2218" s="18"/>
      <c r="AE2218" s="18"/>
      <c r="AF2218" s="41">
        <v>6502.2720099999997</v>
      </c>
      <c r="AG2218" s="41"/>
      <c r="AH2218" s="41">
        <v>0</v>
      </c>
      <c r="AI2218" s="41">
        <v>0</v>
      </c>
      <c r="AJ2218" s="41">
        <v>0</v>
      </c>
      <c r="AK2218" s="41">
        <v>0</v>
      </c>
      <c r="AL2218" s="41">
        <v>6089.3998499999998</v>
      </c>
      <c r="AM2218" s="41">
        <v>0</v>
      </c>
      <c r="AN2218" s="41">
        <v>0</v>
      </c>
      <c r="AO2218" s="42">
        <v>2930.3454400000001</v>
      </c>
      <c r="AP2218" s="42">
        <v>8273.3488600000001</v>
      </c>
      <c r="AQ2218" s="42">
        <v>0</v>
      </c>
      <c r="AR2218" s="42">
        <v>0</v>
      </c>
      <c r="AS2218" s="42">
        <v>0</v>
      </c>
      <c r="AT2218" s="42">
        <v>0</v>
      </c>
      <c r="AU2218" s="42">
        <f t="shared" ref="AU2218:AU2281" si="7410">AP2218+AS2218+AT2218+AR2218+AQ2218</f>
        <v>8273.3488600000001</v>
      </c>
      <c r="AV2218" s="42">
        <f t="shared" ref="AV2218:AV2281" si="7411">T2218-AU2218</f>
        <v>48.751140000000305</v>
      </c>
      <c r="AW2218" s="42">
        <f t="shared" ref="AW2218:AW2281" si="7412">T2218+W2218+X2218+Y2218+Z2218</f>
        <v>8332.6</v>
      </c>
      <c r="AX2218" s="42">
        <f t="shared" ref="AX2218:AX2281" si="7413">U2218+AA2218+AB2218</f>
        <v>8312.5</v>
      </c>
      <c r="AY2218" s="42">
        <f t="shared" ref="AY2218:AY2281" si="7414">V2218+AC2218+AE2218+AD2218</f>
        <v>8312.5</v>
      </c>
      <c r="AZ2218" s="42"/>
      <c r="BA2218" s="43">
        <f t="shared" ref="BA2218:BA2281" si="7415">AL2218/AF2218*100</f>
        <v>93.65034007551462</v>
      </c>
      <c r="BB2218" s="44"/>
    </row>
    <row r="2219" spans="2:54" x14ac:dyDescent="0.3">
      <c r="B2219" s="38" t="s">
        <v>662</v>
      </c>
      <c r="C2219" s="38" t="s">
        <v>42</v>
      </c>
      <c r="D2219" s="38" t="s">
        <v>44</v>
      </c>
      <c r="E2219" s="39" t="str">
        <f t="shared" si="7409"/>
        <v>0113</v>
      </c>
      <c r="F2219" s="38" t="s">
        <v>682</v>
      </c>
      <c r="G2219" s="38" t="s">
        <v>56</v>
      </c>
      <c r="H2219" s="40" t="s">
        <v>57</v>
      </c>
      <c r="I2219" s="18">
        <v>233.1</v>
      </c>
      <c r="J2219" s="18">
        <v>232.2</v>
      </c>
      <c r="K2219" s="18">
        <v>232.2</v>
      </c>
      <c r="L2219" s="18"/>
      <c r="M2219" s="18"/>
      <c r="N2219" s="18"/>
      <c r="O2219" s="18">
        <v>0</v>
      </c>
      <c r="P2219" s="18">
        <v>0</v>
      </c>
      <c r="Q2219" s="18">
        <v>0</v>
      </c>
      <c r="R2219" s="18">
        <v>0</v>
      </c>
      <c r="S2219" s="18"/>
      <c r="T2219" s="18">
        <f t="shared" si="7263"/>
        <v>233.1</v>
      </c>
      <c r="U2219" s="18">
        <f t="shared" si="7369"/>
        <v>232.2</v>
      </c>
      <c r="V2219" s="18">
        <f t="shared" si="7370"/>
        <v>232.2</v>
      </c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41">
        <v>240.74</v>
      </c>
      <c r="AG2219" s="41"/>
      <c r="AH2219" s="41">
        <v>0</v>
      </c>
      <c r="AI2219" s="41">
        <v>0</v>
      </c>
      <c r="AJ2219" s="41">
        <v>0</v>
      </c>
      <c r="AK2219" s="41">
        <v>0</v>
      </c>
      <c r="AL2219" s="41">
        <v>240.74</v>
      </c>
      <c r="AM2219" s="41">
        <v>0</v>
      </c>
      <c r="AN2219" s="41">
        <v>0</v>
      </c>
      <c r="AO2219" s="14">
        <v>181.15299999999999</v>
      </c>
      <c r="AP2219" s="42">
        <v>240.9</v>
      </c>
      <c r="AQ2219" s="42">
        <v>0</v>
      </c>
      <c r="AR2219" s="42">
        <v>0</v>
      </c>
      <c r="AS2219" s="42">
        <v>0</v>
      </c>
      <c r="AT2219" s="42">
        <v>0</v>
      </c>
      <c r="AU2219" s="42">
        <f t="shared" si="7410"/>
        <v>240.9</v>
      </c>
      <c r="AV2219" s="42">
        <f t="shared" si="7411"/>
        <v>-7.8000000000000114</v>
      </c>
      <c r="AW2219" s="42">
        <f t="shared" si="7412"/>
        <v>233.1</v>
      </c>
      <c r="AX2219" s="42">
        <f t="shared" si="7413"/>
        <v>232.2</v>
      </c>
      <c r="AY2219" s="42">
        <f t="shared" si="7414"/>
        <v>232.2</v>
      </c>
      <c r="AZ2219" s="42"/>
      <c r="BA2219" s="43">
        <f t="shared" si="7415"/>
        <v>100</v>
      </c>
      <c r="BB2219" s="44"/>
    </row>
    <row r="2220" spans="2:54" s="21" customFormat="1" ht="31.2" x14ac:dyDescent="0.3">
      <c r="B2220" s="22" t="s">
        <v>662</v>
      </c>
      <c r="C2220" s="22" t="s">
        <v>94</v>
      </c>
      <c r="D2220" s="22"/>
      <c r="E2220" s="23" t="str">
        <f t="shared" si="7409"/>
        <v>03</v>
      </c>
      <c r="F2220" s="22"/>
      <c r="G2220" s="22"/>
      <c r="H2220" s="24" t="s">
        <v>171</v>
      </c>
      <c r="I2220" s="25">
        <f t="shared" ref="I2220:I2222" si="7416">I2221</f>
        <v>56273.3</v>
      </c>
      <c r="J2220" s="25">
        <f t="shared" ref="J2220:J2222" si="7417">J2221</f>
        <v>25127.499999999993</v>
      </c>
      <c r="K2220" s="25">
        <f t="shared" ref="K2220:K2222" si="7418">K2221</f>
        <v>57799.700000000004</v>
      </c>
      <c r="L2220" s="25">
        <f t="shared" ref="L2220:L2222" si="7419">L2221</f>
        <v>0</v>
      </c>
      <c r="M2220" s="25">
        <f t="shared" ref="M2220:M2222" si="7420">M2221</f>
        <v>0</v>
      </c>
      <c r="N2220" s="25">
        <f t="shared" ref="N2220:N2222" si="7421">N2221</f>
        <v>0</v>
      </c>
      <c r="O2220" s="25">
        <f t="shared" ref="O2220:O2222" si="7422">O2221</f>
        <v>-1518.154</v>
      </c>
      <c r="P2220" s="25">
        <f t="shared" ref="P2220:P2222" si="7423">P2221</f>
        <v>0</v>
      </c>
      <c r="Q2220" s="25">
        <f t="shared" ref="Q2220:Q2222" si="7424">Q2221</f>
        <v>-9209.2999999999993</v>
      </c>
      <c r="R2220" s="25">
        <f t="shared" ref="R2220:R2222" si="7425">R2221</f>
        <v>0</v>
      </c>
      <c r="S2220" s="25">
        <f t="shared" ref="S2220:S2222" si="7426">S2221</f>
        <v>11682.045770000001</v>
      </c>
      <c r="T2220" s="25">
        <f t="shared" si="7263"/>
        <v>57227.891769999995</v>
      </c>
      <c r="U2220" s="25">
        <f t="shared" si="7369"/>
        <v>25127.499999999993</v>
      </c>
      <c r="V2220" s="25">
        <f t="shared" si="7370"/>
        <v>57799.700000000004</v>
      </c>
      <c r="W2220" s="25">
        <f t="shared" ref="W2220:W2222" si="7427">W2221</f>
        <v>0</v>
      </c>
      <c r="X2220" s="25">
        <f t="shared" ref="X2220:X2222" si="7428">X2221</f>
        <v>0</v>
      </c>
      <c r="Y2220" s="25">
        <f t="shared" ref="Y2220:Y2222" si="7429">Y2221</f>
        <v>0</v>
      </c>
      <c r="Z2220" s="25">
        <f t="shared" ref="Z2220:Z2222" si="7430">Z2221</f>
        <v>11682.045770000001</v>
      </c>
      <c r="AA2220" s="25">
        <f t="shared" ref="AA2220:AA2222" si="7431">AA2221</f>
        <v>0</v>
      </c>
      <c r="AB2220" s="25">
        <f t="shared" ref="AB2220:AB2222" si="7432">AB2221</f>
        <v>0</v>
      </c>
      <c r="AC2220" s="25">
        <f t="shared" ref="AC2220:AC2222" si="7433">AC2221</f>
        <v>0</v>
      </c>
      <c r="AD2220" s="25">
        <f t="shared" ref="AD2220:AD2222" si="7434">AD2221</f>
        <v>0</v>
      </c>
      <c r="AE2220" s="25">
        <f t="shared" ref="AE2220:AE2222" si="7435">AE2221</f>
        <v>0</v>
      </c>
      <c r="AF2220" s="26">
        <f t="shared" ref="AF2220:AF2222" si="7436">AF2221</f>
        <v>56598.555420000004</v>
      </c>
      <c r="AG2220" s="26">
        <f t="shared" ref="AG2220:AG2222" si="7437">AG2221</f>
        <v>0</v>
      </c>
      <c r="AH2220" s="26">
        <f t="shared" ref="AH2220:AH2222" si="7438">AH2221</f>
        <v>0</v>
      </c>
      <c r="AI2220" s="26">
        <f t="shared" ref="AI2220:AI2222" si="7439">AI2221</f>
        <v>0</v>
      </c>
      <c r="AJ2220" s="26">
        <f t="shared" ref="AJ2220:AJ2222" si="7440">AJ2221</f>
        <v>56598.555420000004</v>
      </c>
      <c r="AK2220" s="26">
        <f t="shared" ref="AK2220:AK2222" si="7441">AK2221</f>
        <v>0</v>
      </c>
      <c r="AL2220" s="26">
        <f t="shared" ref="AL2220:AL2222" si="7442">AL2221</f>
        <v>30625.109280000004</v>
      </c>
      <c r="AM2220" s="26">
        <f t="shared" ref="AM2220:AM2222" si="7443">AM2221</f>
        <v>0</v>
      </c>
      <c r="AN2220" s="26">
        <f t="shared" ref="AN2220:AN2222" si="7444">AN2221</f>
        <v>30625.109280000004</v>
      </c>
      <c r="AO2220" s="27">
        <f t="shared" ref="AO2220:AO2222" si="7445">AO2221</f>
        <v>20939.889139999999</v>
      </c>
      <c r="AP2220" s="27">
        <f t="shared" ref="AP2220:AP2222" si="7446">AP2221</f>
        <v>58116.709419999999</v>
      </c>
      <c r="AQ2220" s="27">
        <f t="shared" ref="AQ2220:AQ2222" si="7447">AQ2221</f>
        <v>-1518.154</v>
      </c>
      <c r="AR2220" s="27">
        <f t="shared" ref="AR2220:AR2222" si="7448">AR2221</f>
        <v>0</v>
      </c>
      <c r="AS2220" s="27">
        <f t="shared" ref="AS2220:AS2222" si="7449">AS2221</f>
        <v>0</v>
      </c>
      <c r="AT2220" s="27">
        <f t="shared" ref="AT2220:AT2222" si="7450">AT2221</f>
        <v>0</v>
      </c>
      <c r="AU2220" s="27">
        <f t="shared" si="7410"/>
        <v>56598.555419999997</v>
      </c>
      <c r="AV2220" s="27">
        <f t="shared" si="7411"/>
        <v>629.33634999999776</v>
      </c>
      <c r="AW2220" s="27">
        <f t="shared" si="7412"/>
        <v>68909.937539999999</v>
      </c>
      <c r="AX2220" s="27">
        <f t="shared" si="7413"/>
        <v>25127.499999999993</v>
      </c>
      <c r="AY2220" s="27">
        <f t="shared" si="7414"/>
        <v>57799.700000000004</v>
      </c>
      <c r="AZ2220" s="27">
        <f t="shared" ref="AZ2220:AZ2222" si="7451">AZ2221</f>
        <v>0</v>
      </c>
      <c r="BA2220" s="28">
        <f t="shared" si="7415"/>
        <v>54.109347937841768</v>
      </c>
      <c r="BB2220" s="20"/>
    </row>
    <row r="2221" spans="2:54" s="30" customFormat="1" ht="46.8" x14ac:dyDescent="0.3">
      <c r="B2221" s="31" t="s">
        <v>662</v>
      </c>
      <c r="C2221" s="31" t="s">
        <v>94</v>
      </c>
      <c r="D2221" s="31" t="s">
        <v>339</v>
      </c>
      <c r="E2221" s="29" t="str">
        <f t="shared" si="7409"/>
        <v>0310</v>
      </c>
      <c r="F2221" s="31"/>
      <c r="G2221" s="31"/>
      <c r="H2221" s="32" t="s">
        <v>500</v>
      </c>
      <c r="I2221" s="33">
        <f t="shared" si="7416"/>
        <v>56273.3</v>
      </c>
      <c r="J2221" s="33">
        <f t="shared" si="7417"/>
        <v>25127.499999999993</v>
      </c>
      <c r="K2221" s="33">
        <f t="shared" si="7418"/>
        <v>57799.700000000004</v>
      </c>
      <c r="L2221" s="33">
        <f t="shared" si="7419"/>
        <v>0</v>
      </c>
      <c r="M2221" s="33">
        <f t="shared" si="7420"/>
        <v>0</v>
      </c>
      <c r="N2221" s="33">
        <f t="shared" si="7421"/>
        <v>0</v>
      </c>
      <c r="O2221" s="33">
        <f t="shared" si="7422"/>
        <v>-1518.154</v>
      </c>
      <c r="P2221" s="33">
        <f t="shared" si="7423"/>
        <v>0</v>
      </c>
      <c r="Q2221" s="33">
        <f t="shared" si="7424"/>
        <v>-9209.2999999999993</v>
      </c>
      <c r="R2221" s="33">
        <f t="shared" si="7425"/>
        <v>0</v>
      </c>
      <c r="S2221" s="33">
        <f t="shared" si="7426"/>
        <v>11682.045770000001</v>
      </c>
      <c r="T2221" s="33">
        <f t="shared" si="7263"/>
        <v>57227.891769999995</v>
      </c>
      <c r="U2221" s="33">
        <f t="shared" si="7369"/>
        <v>25127.499999999993</v>
      </c>
      <c r="V2221" s="33">
        <f t="shared" si="7370"/>
        <v>57799.700000000004</v>
      </c>
      <c r="W2221" s="33">
        <f t="shared" si="7427"/>
        <v>0</v>
      </c>
      <c r="X2221" s="33">
        <f t="shared" si="7428"/>
        <v>0</v>
      </c>
      <c r="Y2221" s="33">
        <f t="shared" si="7429"/>
        <v>0</v>
      </c>
      <c r="Z2221" s="33">
        <f t="shared" si="7430"/>
        <v>11682.045770000001</v>
      </c>
      <c r="AA2221" s="33">
        <f t="shared" si="7431"/>
        <v>0</v>
      </c>
      <c r="AB2221" s="33">
        <f t="shared" si="7432"/>
        <v>0</v>
      </c>
      <c r="AC2221" s="33">
        <f t="shared" si="7433"/>
        <v>0</v>
      </c>
      <c r="AD2221" s="33">
        <f t="shared" si="7434"/>
        <v>0</v>
      </c>
      <c r="AE2221" s="33">
        <f t="shared" si="7435"/>
        <v>0</v>
      </c>
      <c r="AF2221" s="34">
        <f t="shared" si="7436"/>
        <v>56598.555420000004</v>
      </c>
      <c r="AG2221" s="34">
        <f t="shared" si="7437"/>
        <v>0</v>
      </c>
      <c r="AH2221" s="34">
        <f t="shared" si="7438"/>
        <v>0</v>
      </c>
      <c r="AI2221" s="34">
        <f t="shared" si="7439"/>
        <v>0</v>
      </c>
      <c r="AJ2221" s="34">
        <f t="shared" si="7440"/>
        <v>56598.555420000004</v>
      </c>
      <c r="AK2221" s="34">
        <f t="shared" si="7441"/>
        <v>0</v>
      </c>
      <c r="AL2221" s="34">
        <f t="shared" si="7442"/>
        <v>30625.109280000004</v>
      </c>
      <c r="AM2221" s="34">
        <f t="shared" si="7443"/>
        <v>0</v>
      </c>
      <c r="AN2221" s="34">
        <f t="shared" si="7444"/>
        <v>30625.109280000004</v>
      </c>
      <c r="AO2221" s="35">
        <f t="shared" si="7445"/>
        <v>20939.889139999999</v>
      </c>
      <c r="AP2221" s="36">
        <f t="shared" si="7446"/>
        <v>58116.709419999999</v>
      </c>
      <c r="AQ2221" s="36">
        <f t="shared" si="7447"/>
        <v>-1518.154</v>
      </c>
      <c r="AR2221" s="36">
        <f t="shared" si="7448"/>
        <v>0</v>
      </c>
      <c r="AS2221" s="36">
        <f t="shared" si="7449"/>
        <v>0</v>
      </c>
      <c r="AT2221" s="36">
        <f t="shared" si="7450"/>
        <v>0</v>
      </c>
      <c r="AU2221" s="36">
        <f t="shared" si="7410"/>
        <v>56598.555419999997</v>
      </c>
      <c r="AV2221" s="36">
        <f t="shared" si="7411"/>
        <v>629.33634999999776</v>
      </c>
      <c r="AW2221" s="36">
        <f t="shared" si="7412"/>
        <v>68909.937539999999</v>
      </c>
      <c r="AX2221" s="36">
        <f t="shared" si="7413"/>
        <v>25127.499999999993</v>
      </c>
      <c r="AY2221" s="36">
        <f t="shared" si="7414"/>
        <v>57799.700000000004</v>
      </c>
      <c r="AZ2221" s="36">
        <f t="shared" si="7451"/>
        <v>0</v>
      </c>
      <c r="BA2221" s="37">
        <f t="shared" si="7415"/>
        <v>54.109347937841768</v>
      </c>
      <c r="BB2221" s="20"/>
    </row>
    <row r="2222" spans="2:54" x14ac:dyDescent="0.3">
      <c r="B2222" s="38" t="s">
        <v>662</v>
      </c>
      <c r="C2222" s="38" t="s">
        <v>94</v>
      </c>
      <c r="D2222" s="38" t="s">
        <v>339</v>
      </c>
      <c r="E2222" s="39" t="str">
        <f t="shared" si="7409"/>
        <v>0310</v>
      </c>
      <c r="F2222" s="38" t="s">
        <v>273</v>
      </c>
      <c r="G2222" s="39"/>
      <c r="H2222" s="40" t="s">
        <v>274</v>
      </c>
      <c r="I2222" s="18">
        <f t="shared" si="7416"/>
        <v>56273.3</v>
      </c>
      <c r="J2222" s="18">
        <f t="shared" si="7417"/>
        <v>25127.499999999993</v>
      </c>
      <c r="K2222" s="18">
        <f t="shared" si="7418"/>
        <v>57799.700000000004</v>
      </c>
      <c r="L2222" s="18">
        <f t="shared" si="7419"/>
        <v>0</v>
      </c>
      <c r="M2222" s="18">
        <f t="shared" si="7420"/>
        <v>0</v>
      </c>
      <c r="N2222" s="18">
        <f t="shared" si="7421"/>
        <v>0</v>
      </c>
      <c r="O2222" s="18">
        <f t="shared" si="7422"/>
        <v>-1518.154</v>
      </c>
      <c r="P2222" s="18">
        <f t="shared" si="7423"/>
        <v>0</v>
      </c>
      <c r="Q2222" s="18">
        <f t="shared" si="7424"/>
        <v>-9209.2999999999993</v>
      </c>
      <c r="R2222" s="18">
        <f t="shared" si="7425"/>
        <v>0</v>
      </c>
      <c r="S2222" s="18">
        <f t="shared" si="7426"/>
        <v>11682.045770000001</v>
      </c>
      <c r="T2222" s="18">
        <f t="shared" si="7263"/>
        <v>57227.891769999995</v>
      </c>
      <c r="U2222" s="18">
        <f t="shared" si="7369"/>
        <v>25127.499999999993</v>
      </c>
      <c r="V2222" s="18">
        <f t="shared" si="7370"/>
        <v>57799.700000000004</v>
      </c>
      <c r="W2222" s="18">
        <f t="shared" si="7427"/>
        <v>0</v>
      </c>
      <c r="X2222" s="18">
        <f t="shared" si="7428"/>
        <v>0</v>
      </c>
      <c r="Y2222" s="18">
        <f t="shared" si="7429"/>
        <v>0</v>
      </c>
      <c r="Z2222" s="18">
        <f t="shared" si="7430"/>
        <v>11682.045770000001</v>
      </c>
      <c r="AA2222" s="18">
        <f t="shared" si="7431"/>
        <v>0</v>
      </c>
      <c r="AB2222" s="18">
        <f t="shared" si="7432"/>
        <v>0</v>
      </c>
      <c r="AC2222" s="18">
        <f t="shared" si="7433"/>
        <v>0</v>
      </c>
      <c r="AD2222" s="18">
        <f t="shared" si="7434"/>
        <v>0</v>
      </c>
      <c r="AE2222" s="18">
        <f t="shared" si="7435"/>
        <v>0</v>
      </c>
      <c r="AF2222" s="41">
        <f t="shared" si="7436"/>
        <v>56598.555420000004</v>
      </c>
      <c r="AG2222" s="41">
        <f t="shared" si="7437"/>
        <v>0</v>
      </c>
      <c r="AH2222" s="41">
        <f t="shared" si="7438"/>
        <v>0</v>
      </c>
      <c r="AI2222" s="41">
        <f t="shared" si="7439"/>
        <v>0</v>
      </c>
      <c r="AJ2222" s="41">
        <f t="shared" si="7440"/>
        <v>56598.555420000004</v>
      </c>
      <c r="AK2222" s="41">
        <f t="shared" si="7441"/>
        <v>0</v>
      </c>
      <c r="AL2222" s="41">
        <f t="shared" si="7442"/>
        <v>30625.109280000004</v>
      </c>
      <c r="AM2222" s="41">
        <f t="shared" si="7443"/>
        <v>0</v>
      </c>
      <c r="AN2222" s="41">
        <f t="shared" si="7444"/>
        <v>30625.109280000004</v>
      </c>
      <c r="AO2222" s="42">
        <f t="shared" si="7445"/>
        <v>20939.889139999999</v>
      </c>
      <c r="AP2222" s="42">
        <f t="shared" si="7446"/>
        <v>58116.709419999999</v>
      </c>
      <c r="AQ2222" s="42">
        <f t="shared" si="7447"/>
        <v>-1518.154</v>
      </c>
      <c r="AR2222" s="42">
        <f t="shared" si="7448"/>
        <v>0</v>
      </c>
      <c r="AS2222" s="42">
        <f t="shared" si="7449"/>
        <v>0</v>
      </c>
      <c r="AT2222" s="42">
        <f t="shared" si="7450"/>
        <v>0</v>
      </c>
      <c r="AU2222" s="42">
        <f t="shared" si="7410"/>
        <v>56598.555419999997</v>
      </c>
      <c r="AV2222" s="42">
        <f t="shared" si="7411"/>
        <v>629.33634999999776</v>
      </c>
      <c r="AW2222" s="42">
        <f t="shared" si="7412"/>
        <v>68909.937539999999</v>
      </c>
      <c r="AX2222" s="42">
        <f t="shared" si="7413"/>
        <v>25127.499999999993</v>
      </c>
      <c r="AY2222" s="42">
        <f t="shared" si="7414"/>
        <v>57799.700000000004</v>
      </c>
      <c r="AZ2222" s="42">
        <f t="shared" si="7451"/>
        <v>0</v>
      </c>
      <c r="BA2222" s="43">
        <f t="shared" si="7415"/>
        <v>54.109347937841768</v>
      </c>
      <c r="BB2222" s="20"/>
    </row>
    <row r="2223" spans="2:54" x14ac:dyDescent="0.3">
      <c r="B2223" s="38" t="s">
        <v>662</v>
      </c>
      <c r="C2223" s="38" t="s">
        <v>94</v>
      </c>
      <c r="D2223" s="38" t="s">
        <v>339</v>
      </c>
      <c r="E2223" s="39" t="str">
        <f t="shared" si="7409"/>
        <v>0310</v>
      </c>
      <c r="F2223" s="38" t="s">
        <v>683</v>
      </c>
      <c r="G2223" s="39"/>
      <c r="H2223" s="40" t="s">
        <v>109</v>
      </c>
      <c r="I2223" s="18">
        <f t="shared" ref="I2223:S2223" si="7452">I2224+I2257</f>
        <v>56273.3</v>
      </c>
      <c r="J2223" s="18">
        <f t="shared" si="7452"/>
        <v>25127.499999999993</v>
      </c>
      <c r="K2223" s="18">
        <f t="shared" si="7452"/>
        <v>57799.700000000004</v>
      </c>
      <c r="L2223" s="18">
        <f t="shared" si="7452"/>
        <v>0</v>
      </c>
      <c r="M2223" s="18">
        <f t="shared" si="7452"/>
        <v>0</v>
      </c>
      <c r="N2223" s="18">
        <f t="shared" si="7452"/>
        <v>0</v>
      </c>
      <c r="O2223" s="18">
        <f t="shared" si="7452"/>
        <v>-1518.154</v>
      </c>
      <c r="P2223" s="18">
        <f t="shared" si="7452"/>
        <v>0</v>
      </c>
      <c r="Q2223" s="18">
        <f t="shared" si="7452"/>
        <v>-9209.2999999999993</v>
      </c>
      <c r="R2223" s="18">
        <f t="shared" si="7452"/>
        <v>0</v>
      </c>
      <c r="S2223" s="18">
        <f t="shared" si="7452"/>
        <v>11682.045770000001</v>
      </c>
      <c r="T2223" s="18">
        <f t="shared" si="7263"/>
        <v>57227.891769999995</v>
      </c>
      <c r="U2223" s="18">
        <f t="shared" si="7369"/>
        <v>25127.499999999993</v>
      </c>
      <c r="V2223" s="18">
        <f t="shared" si="7370"/>
        <v>57799.700000000004</v>
      </c>
      <c r="W2223" s="18">
        <f t="shared" ref="W2223:AT2223" si="7453">W2224+W2257</f>
        <v>0</v>
      </c>
      <c r="X2223" s="18">
        <f t="shared" si="7453"/>
        <v>0</v>
      </c>
      <c r="Y2223" s="18">
        <f t="shared" si="7453"/>
        <v>0</v>
      </c>
      <c r="Z2223" s="18">
        <f t="shared" si="7453"/>
        <v>11682.045770000001</v>
      </c>
      <c r="AA2223" s="18">
        <f t="shared" si="7453"/>
        <v>0</v>
      </c>
      <c r="AB2223" s="18">
        <f t="shared" si="7453"/>
        <v>0</v>
      </c>
      <c r="AC2223" s="18">
        <f t="shared" si="7453"/>
        <v>0</v>
      </c>
      <c r="AD2223" s="18">
        <f t="shared" si="7453"/>
        <v>0</v>
      </c>
      <c r="AE2223" s="18">
        <f t="shared" si="7453"/>
        <v>0</v>
      </c>
      <c r="AF2223" s="41">
        <f t="shared" si="7453"/>
        <v>56598.555420000004</v>
      </c>
      <c r="AG2223" s="41">
        <f t="shared" si="7453"/>
        <v>0</v>
      </c>
      <c r="AH2223" s="41">
        <f t="shared" si="7453"/>
        <v>0</v>
      </c>
      <c r="AI2223" s="41">
        <f t="shared" si="7453"/>
        <v>0</v>
      </c>
      <c r="AJ2223" s="41">
        <f t="shared" si="7453"/>
        <v>56598.555420000004</v>
      </c>
      <c r="AK2223" s="41">
        <f t="shared" si="7453"/>
        <v>0</v>
      </c>
      <c r="AL2223" s="41">
        <f t="shared" si="7453"/>
        <v>30625.109280000004</v>
      </c>
      <c r="AM2223" s="41">
        <f t="shared" si="7453"/>
        <v>0</v>
      </c>
      <c r="AN2223" s="41">
        <f t="shared" si="7453"/>
        <v>30625.109280000004</v>
      </c>
      <c r="AO2223" s="14">
        <f t="shared" si="7453"/>
        <v>20939.889139999999</v>
      </c>
      <c r="AP2223" s="42">
        <f t="shared" si="7453"/>
        <v>58116.709419999999</v>
      </c>
      <c r="AQ2223" s="42">
        <f t="shared" si="7453"/>
        <v>-1518.154</v>
      </c>
      <c r="AR2223" s="42">
        <f t="shared" si="7453"/>
        <v>0</v>
      </c>
      <c r="AS2223" s="42">
        <f t="shared" si="7453"/>
        <v>0</v>
      </c>
      <c r="AT2223" s="42">
        <f t="shared" si="7453"/>
        <v>0</v>
      </c>
      <c r="AU2223" s="42">
        <f t="shared" si="7410"/>
        <v>56598.555419999997</v>
      </c>
      <c r="AV2223" s="42">
        <f t="shared" si="7411"/>
        <v>629.33634999999776</v>
      </c>
      <c r="AW2223" s="42">
        <f t="shared" si="7412"/>
        <v>68909.937539999999</v>
      </c>
      <c r="AX2223" s="42">
        <f t="shared" si="7413"/>
        <v>25127.499999999993</v>
      </c>
      <c r="AY2223" s="42">
        <f t="shared" si="7414"/>
        <v>57799.700000000004</v>
      </c>
      <c r="AZ2223" s="42">
        <f>AZ2224+AZ2257</f>
        <v>0</v>
      </c>
      <c r="BA2223" s="43">
        <f t="shared" si="7415"/>
        <v>54.109347937841768</v>
      </c>
      <c r="BB2223" s="20"/>
    </row>
    <row r="2224" spans="2:54" ht="31.2" x14ac:dyDescent="0.3">
      <c r="B2224" s="38" t="s">
        <v>662</v>
      </c>
      <c r="C2224" s="38" t="s">
        <v>94</v>
      </c>
      <c r="D2224" s="38" t="s">
        <v>339</v>
      </c>
      <c r="E2224" s="39" t="str">
        <f t="shared" si="7409"/>
        <v>0310</v>
      </c>
      <c r="F2224" s="38" t="s">
        <v>684</v>
      </c>
      <c r="G2224" s="39"/>
      <c r="H2224" s="40" t="s">
        <v>685</v>
      </c>
      <c r="I2224" s="18">
        <f t="shared" ref="I2224:N2224" si="7454">I2225+I2227+I2229+I2231+I2233+I2235+I2237+I2239+I2241+I2243+I2251+I2253+I2255</f>
        <v>20724.3</v>
      </c>
      <c r="J2224" s="18">
        <f t="shared" si="7454"/>
        <v>25127.499999999993</v>
      </c>
      <c r="K2224" s="18">
        <f t="shared" si="7454"/>
        <v>57799.700000000004</v>
      </c>
      <c r="L2224" s="18">
        <f t="shared" si="7454"/>
        <v>0</v>
      </c>
      <c r="M2224" s="18">
        <f t="shared" si="7454"/>
        <v>0</v>
      </c>
      <c r="N2224" s="18">
        <f t="shared" si="7454"/>
        <v>0</v>
      </c>
      <c r="O2224" s="18">
        <f>O2225+O2227+O2229+O2231+O2233+O2235+O2237+O2239+O2241+O2243+O2251+O2253+O2255+O2245+O2247+O2249</f>
        <v>-1518.154</v>
      </c>
      <c r="P2224" s="18">
        <f>P2225+P2227+P2229+P2231+P2233+P2235+P2237+P2239+P2241+P2243+P2251+P2253+P2255+P2245+P2247+P2249</f>
        <v>0</v>
      </c>
      <c r="Q2224" s="18">
        <f>Q2225+Q2227+Q2229+Q2231+Q2233+Q2235+Q2237+Q2239+Q2241+Q2243+Q2251+Q2253+Q2255+Q2245+Q2247+Q2249</f>
        <v>-9209.2999999999993</v>
      </c>
      <c r="R2224" s="18">
        <f>R2225+R2227+R2229+R2231+R2233+R2235+R2237+R2239+R2241+R2243+R2251+R2253+R2255+R2245+R2247+R2249</f>
        <v>0</v>
      </c>
      <c r="S2224" s="18">
        <f>S2225+S2227+S2229+S2231+S2233+S2235+S2237+S2239+S2241+S2243+S2251+S2253+S2255+S2245+S2247+S2249</f>
        <v>11682.045770000001</v>
      </c>
      <c r="T2224" s="18">
        <f t="shared" si="7263"/>
        <v>21678.891770000002</v>
      </c>
      <c r="U2224" s="18">
        <f t="shared" si="7369"/>
        <v>25127.499999999993</v>
      </c>
      <c r="V2224" s="18">
        <f t="shared" si="7370"/>
        <v>57799.700000000004</v>
      </c>
      <c r="W2224" s="18">
        <f t="shared" ref="W2224:AT2224" si="7455">W2225+W2227+W2229+W2231+W2233+W2235+W2237+W2239+W2241+W2243+W2251+W2253+W2255+W2245+W2247+W2249</f>
        <v>0</v>
      </c>
      <c r="X2224" s="18">
        <f t="shared" si="7455"/>
        <v>0</v>
      </c>
      <c r="Y2224" s="18">
        <f t="shared" si="7455"/>
        <v>0</v>
      </c>
      <c r="Z2224" s="18">
        <f t="shared" si="7455"/>
        <v>11682.045770000001</v>
      </c>
      <c r="AA2224" s="18">
        <f t="shared" si="7455"/>
        <v>0</v>
      </c>
      <c r="AB2224" s="18">
        <f t="shared" si="7455"/>
        <v>0</v>
      </c>
      <c r="AC2224" s="18">
        <f t="shared" si="7455"/>
        <v>0</v>
      </c>
      <c r="AD2224" s="18">
        <f t="shared" si="7455"/>
        <v>0</v>
      </c>
      <c r="AE2224" s="18">
        <f t="shared" si="7455"/>
        <v>0</v>
      </c>
      <c r="AF2224" s="41">
        <f t="shared" si="7455"/>
        <v>21049.555420000001</v>
      </c>
      <c r="AG2224" s="41">
        <f t="shared" si="7455"/>
        <v>0</v>
      </c>
      <c r="AH2224" s="41">
        <f t="shared" si="7455"/>
        <v>0</v>
      </c>
      <c r="AI2224" s="41">
        <f t="shared" si="7455"/>
        <v>0</v>
      </c>
      <c r="AJ2224" s="41">
        <f t="shared" si="7455"/>
        <v>21049.555420000001</v>
      </c>
      <c r="AK2224" s="41">
        <f t="shared" si="7455"/>
        <v>0</v>
      </c>
      <c r="AL2224" s="41">
        <f t="shared" si="7455"/>
        <v>20833.610940000002</v>
      </c>
      <c r="AM2224" s="41">
        <f t="shared" si="7455"/>
        <v>0</v>
      </c>
      <c r="AN2224" s="41">
        <f t="shared" si="7455"/>
        <v>20833.610940000002</v>
      </c>
      <c r="AO2224" s="42">
        <f t="shared" si="7455"/>
        <v>11528.657380000001</v>
      </c>
      <c r="AP2224" s="42">
        <f t="shared" si="7455"/>
        <v>22567.709420000003</v>
      </c>
      <c r="AQ2224" s="42">
        <f t="shared" si="7455"/>
        <v>-1518.154</v>
      </c>
      <c r="AR2224" s="42">
        <f t="shared" si="7455"/>
        <v>0</v>
      </c>
      <c r="AS2224" s="42">
        <f t="shared" si="7455"/>
        <v>0</v>
      </c>
      <c r="AT2224" s="42">
        <f t="shared" si="7455"/>
        <v>0</v>
      </c>
      <c r="AU2224" s="42">
        <f t="shared" si="7410"/>
        <v>21049.555420000004</v>
      </c>
      <c r="AV2224" s="42">
        <f t="shared" si="7411"/>
        <v>629.33634999999776</v>
      </c>
      <c r="AW2224" s="42">
        <f t="shared" si="7412"/>
        <v>33360.937539999999</v>
      </c>
      <c r="AX2224" s="42">
        <f t="shared" si="7413"/>
        <v>25127.499999999993</v>
      </c>
      <c r="AY2224" s="42">
        <f t="shared" si="7414"/>
        <v>57799.700000000004</v>
      </c>
      <c r="AZ2224" s="42">
        <f>AZ2225+AZ2227+AZ2229+AZ2231+AZ2233+AZ2235+AZ2237+AZ2239+AZ2241+AZ2243+AZ2251+AZ2253+AZ2255+AZ2245+AZ2247+AZ2249</f>
        <v>0</v>
      </c>
      <c r="BA2224" s="43">
        <f t="shared" si="7415"/>
        <v>98.974113820024812</v>
      </c>
      <c r="BB2224" s="20"/>
    </row>
    <row r="2225" spans="2:54" ht="46.8" x14ac:dyDescent="0.3">
      <c r="B2225" s="38" t="s">
        <v>662</v>
      </c>
      <c r="C2225" s="38" t="s">
        <v>94</v>
      </c>
      <c r="D2225" s="38" t="s">
        <v>339</v>
      </c>
      <c r="E2225" s="39" t="str">
        <f t="shared" si="7409"/>
        <v>0310</v>
      </c>
      <c r="F2225" s="38" t="s">
        <v>686</v>
      </c>
      <c r="G2225" s="39"/>
      <c r="H2225" s="40" t="s">
        <v>687</v>
      </c>
      <c r="I2225" s="18">
        <f t="shared" ref="I2225:S2225" si="7456">I2226</f>
        <v>832.9</v>
      </c>
      <c r="J2225" s="18">
        <f t="shared" si="7456"/>
        <v>10371</v>
      </c>
      <c r="K2225" s="18">
        <f t="shared" si="7456"/>
        <v>0</v>
      </c>
      <c r="L2225" s="18">
        <f t="shared" si="7456"/>
        <v>0</v>
      </c>
      <c r="M2225" s="18">
        <f t="shared" si="7456"/>
        <v>0</v>
      </c>
      <c r="N2225" s="18">
        <f t="shared" si="7456"/>
        <v>0</v>
      </c>
      <c r="O2225" s="18">
        <f t="shared" si="7456"/>
        <v>-832.9</v>
      </c>
      <c r="P2225" s="18">
        <f t="shared" si="7456"/>
        <v>0</v>
      </c>
      <c r="Q2225" s="18">
        <f t="shared" si="7456"/>
        <v>0</v>
      </c>
      <c r="R2225" s="18">
        <f t="shared" si="7456"/>
        <v>0</v>
      </c>
      <c r="S2225" s="18">
        <f t="shared" si="7456"/>
        <v>0</v>
      </c>
      <c r="T2225" s="18">
        <f t="shared" si="7263"/>
        <v>0</v>
      </c>
      <c r="U2225" s="18">
        <f t="shared" si="7369"/>
        <v>10371</v>
      </c>
      <c r="V2225" s="18">
        <f t="shared" si="7370"/>
        <v>0</v>
      </c>
      <c r="W2225" s="18">
        <f t="shared" ref="W2225:AT2225" si="7457">W2226</f>
        <v>0</v>
      </c>
      <c r="X2225" s="18">
        <f t="shared" si="7457"/>
        <v>0</v>
      </c>
      <c r="Y2225" s="18">
        <f t="shared" si="7457"/>
        <v>0</v>
      </c>
      <c r="Z2225" s="18">
        <f t="shared" si="7457"/>
        <v>0</v>
      </c>
      <c r="AA2225" s="18">
        <f t="shared" si="7457"/>
        <v>0</v>
      </c>
      <c r="AB2225" s="18">
        <f t="shared" si="7457"/>
        <v>0</v>
      </c>
      <c r="AC2225" s="18">
        <f t="shared" si="7457"/>
        <v>0</v>
      </c>
      <c r="AD2225" s="18">
        <f t="shared" si="7457"/>
        <v>0</v>
      </c>
      <c r="AE2225" s="18">
        <f t="shared" si="7457"/>
        <v>0</v>
      </c>
      <c r="AF2225" s="41">
        <f t="shared" si="7457"/>
        <v>0</v>
      </c>
      <c r="AG2225" s="41">
        <f t="shared" si="7457"/>
        <v>0</v>
      </c>
      <c r="AH2225" s="41">
        <f t="shared" si="7457"/>
        <v>0</v>
      </c>
      <c r="AI2225" s="41">
        <f t="shared" si="7457"/>
        <v>0</v>
      </c>
      <c r="AJ2225" s="41">
        <f t="shared" si="7457"/>
        <v>0</v>
      </c>
      <c r="AK2225" s="41">
        <f t="shared" si="7457"/>
        <v>0</v>
      </c>
      <c r="AL2225" s="41">
        <f t="shared" si="7457"/>
        <v>0</v>
      </c>
      <c r="AM2225" s="41">
        <f t="shared" si="7457"/>
        <v>0</v>
      </c>
      <c r="AN2225" s="41">
        <f t="shared" si="7457"/>
        <v>0</v>
      </c>
      <c r="AO2225" s="14">
        <f t="shared" si="7457"/>
        <v>0</v>
      </c>
      <c r="AP2225" s="42">
        <f t="shared" si="7457"/>
        <v>832.9</v>
      </c>
      <c r="AQ2225" s="42">
        <f t="shared" si="7457"/>
        <v>-832.9</v>
      </c>
      <c r="AR2225" s="42">
        <f t="shared" si="7457"/>
        <v>0</v>
      </c>
      <c r="AS2225" s="42">
        <f t="shared" si="7457"/>
        <v>0</v>
      </c>
      <c r="AT2225" s="42">
        <f t="shared" si="7457"/>
        <v>0</v>
      </c>
      <c r="AU2225" s="42">
        <f t="shared" si="7410"/>
        <v>0</v>
      </c>
      <c r="AV2225" s="42">
        <f t="shared" si="7411"/>
        <v>0</v>
      </c>
      <c r="AW2225" s="42">
        <f t="shared" si="7412"/>
        <v>0</v>
      </c>
      <c r="AX2225" s="42">
        <f t="shared" si="7413"/>
        <v>10371</v>
      </c>
      <c r="AY2225" s="42">
        <f t="shared" si="7414"/>
        <v>0</v>
      </c>
      <c r="AZ2225" s="42">
        <f>AZ2226</f>
        <v>0</v>
      </c>
      <c r="BA2225" s="43"/>
      <c r="BB2225" s="20">
        <v>0</v>
      </c>
    </row>
    <row r="2226" spans="2:54" ht="31.2" x14ac:dyDescent="0.3">
      <c r="B2226" s="38" t="s">
        <v>662</v>
      </c>
      <c r="C2226" s="38" t="s">
        <v>94</v>
      </c>
      <c r="D2226" s="38" t="s">
        <v>339</v>
      </c>
      <c r="E2226" s="39" t="str">
        <f t="shared" si="7409"/>
        <v>0310</v>
      </c>
      <c r="F2226" s="38" t="s">
        <v>686</v>
      </c>
      <c r="G2226" s="38" t="s">
        <v>114</v>
      </c>
      <c r="H2226" s="40" t="s">
        <v>115</v>
      </c>
      <c r="I2226" s="18">
        <v>832.9</v>
      </c>
      <c r="J2226" s="18">
        <v>10371</v>
      </c>
      <c r="K2226" s="18">
        <v>0</v>
      </c>
      <c r="L2226" s="18"/>
      <c r="M2226" s="18"/>
      <c r="N2226" s="18"/>
      <c r="O2226" s="18">
        <v>-832.9</v>
      </c>
      <c r="P2226" s="18">
        <v>0</v>
      </c>
      <c r="Q2226" s="18">
        <v>0</v>
      </c>
      <c r="R2226" s="18">
        <v>0</v>
      </c>
      <c r="S2226" s="18"/>
      <c r="T2226" s="18">
        <f t="shared" si="7263"/>
        <v>0</v>
      </c>
      <c r="U2226" s="18">
        <f t="shared" si="7369"/>
        <v>10371</v>
      </c>
      <c r="V2226" s="18">
        <f t="shared" si="7370"/>
        <v>0</v>
      </c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41">
        <v>0</v>
      </c>
      <c r="AG2226" s="41"/>
      <c r="AH2226" s="41">
        <v>0</v>
      </c>
      <c r="AI2226" s="41">
        <v>0</v>
      </c>
      <c r="AJ2226" s="41">
        <f>AF2226</f>
        <v>0</v>
      </c>
      <c r="AK2226" s="41">
        <f>AG2226</f>
        <v>0</v>
      </c>
      <c r="AL2226" s="41">
        <v>0</v>
      </c>
      <c r="AM2226" s="41">
        <v>0</v>
      </c>
      <c r="AN2226" s="41">
        <f>AL2226</f>
        <v>0</v>
      </c>
      <c r="AO2226" s="42">
        <v>0</v>
      </c>
      <c r="AP2226" s="42">
        <v>832.9</v>
      </c>
      <c r="AQ2226" s="42">
        <v>-832.9</v>
      </c>
      <c r="AR2226" s="42">
        <v>0</v>
      </c>
      <c r="AS2226" s="42">
        <v>0</v>
      </c>
      <c r="AT2226" s="42">
        <v>0</v>
      </c>
      <c r="AU2226" s="42">
        <f t="shared" si="7410"/>
        <v>0</v>
      </c>
      <c r="AV2226" s="42">
        <f t="shared" si="7411"/>
        <v>0</v>
      </c>
      <c r="AW2226" s="42">
        <f t="shared" si="7412"/>
        <v>0</v>
      </c>
      <c r="AX2226" s="42">
        <f t="shared" si="7413"/>
        <v>10371</v>
      </c>
      <c r="AY2226" s="42">
        <f t="shared" si="7414"/>
        <v>0</v>
      </c>
      <c r="AZ2226" s="42"/>
      <c r="BA2226" s="43"/>
      <c r="BB2226" s="44">
        <v>0</v>
      </c>
    </row>
    <row r="2227" spans="2:54" ht="31.2" x14ac:dyDescent="0.3">
      <c r="B2227" s="38" t="s">
        <v>662</v>
      </c>
      <c r="C2227" s="38" t="s">
        <v>94</v>
      </c>
      <c r="D2227" s="38" t="s">
        <v>339</v>
      </c>
      <c r="E2227" s="39" t="str">
        <f t="shared" si="7409"/>
        <v>0310</v>
      </c>
      <c r="F2227" s="38" t="s">
        <v>688</v>
      </c>
      <c r="G2227" s="39"/>
      <c r="H2227" s="40" t="s">
        <v>689</v>
      </c>
      <c r="I2227" s="18">
        <f t="shared" ref="I2227:S2227" si="7458">I2228</f>
        <v>832.9</v>
      </c>
      <c r="J2227" s="18">
        <f t="shared" si="7458"/>
        <v>10371</v>
      </c>
      <c r="K2227" s="18">
        <f t="shared" si="7458"/>
        <v>0</v>
      </c>
      <c r="L2227" s="18">
        <f t="shared" si="7458"/>
        <v>0</v>
      </c>
      <c r="M2227" s="18">
        <f t="shared" si="7458"/>
        <v>0</v>
      </c>
      <c r="N2227" s="18">
        <f t="shared" si="7458"/>
        <v>0</v>
      </c>
      <c r="O2227" s="18">
        <f t="shared" si="7458"/>
        <v>-378.57100000000003</v>
      </c>
      <c r="P2227" s="18">
        <f t="shared" si="7458"/>
        <v>0</v>
      </c>
      <c r="Q2227" s="18">
        <f t="shared" si="7458"/>
        <v>0</v>
      </c>
      <c r="R2227" s="18">
        <f t="shared" si="7458"/>
        <v>0</v>
      </c>
      <c r="S2227" s="18">
        <f t="shared" si="7458"/>
        <v>0</v>
      </c>
      <c r="T2227" s="18">
        <f t="shared" si="7263"/>
        <v>454.32899999999995</v>
      </c>
      <c r="U2227" s="18">
        <f t="shared" si="7369"/>
        <v>10371</v>
      </c>
      <c r="V2227" s="18">
        <f t="shared" si="7370"/>
        <v>0</v>
      </c>
      <c r="W2227" s="18">
        <f t="shared" ref="W2227:AT2227" si="7459">W2228</f>
        <v>0</v>
      </c>
      <c r="X2227" s="18">
        <f t="shared" si="7459"/>
        <v>0</v>
      </c>
      <c r="Y2227" s="18">
        <f t="shared" si="7459"/>
        <v>0</v>
      </c>
      <c r="Z2227" s="18">
        <f t="shared" si="7459"/>
        <v>0</v>
      </c>
      <c r="AA2227" s="18">
        <f t="shared" si="7459"/>
        <v>0</v>
      </c>
      <c r="AB2227" s="18">
        <f t="shared" si="7459"/>
        <v>0</v>
      </c>
      <c r="AC2227" s="18">
        <f t="shared" si="7459"/>
        <v>0</v>
      </c>
      <c r="AD2227" s="18">
        <f t="shared" si="7459"/>
        <v>0</v>
      </c>
      <c r="AE2227" s="18">
        <f t="shared" si="7459"/>
        <v>0</v>
      </c>
      <c r="AF2227" s="41">
        <f t="shared" si="7459"/>
        <v>454.32900000000001</v>
      </c>
      <c r="AG2227" s="41">
        <f t="shared" si="7459"/>
        <v>0</v>
      </c>
      <c r="AH2227" s="41">
        <f t="shared" si="7459"/>
        <v>0</v>
      </c>
      <c r="AI2227" s="41">
        <f t="shared" si="7459"/>
        <v>0</v>
      </c>
      <c r="AJ2227" s="41">
        <f t="shared" si="7459"/>
        <v>454.32900000000001</v>
      </c>
      <c r="AK2227" s="41">
        <f t="shared" si="7459"/>
        <v>0</v>
      </c>
      <c r="AL2227" s="41">
        <f t="shared" si="7459"/>
        <v>418.04464000000002</v>
      </c>
      <c r="AM2227" s="41">
        <f t="shared" si="7459"/>
        <v>0</v>
      </c>
      <c r="AN2227" s="41">
        <f t="shared" si="7459"/>
        <v>418.04464000000002</v>
      </c>
      <c r="AO2227" s="14">
        <f t="shared" si="7459"/>
        <v>0</v>
      </c>
      <c r="AP2227" s="42">
        <f t="shared" si="7459"/>
        <v>832.9</v>
      </c>
      <c r="AQ2227" s="42">
        <f t="shared" si="7459"/>
        <v>-378.57100000000003</v>
      </c>
      <c r="AR2227" s="42">
        <f t="shared" si="7459"/>
        <v>0</v>
      </c>
      <c r="AS2227" s="42">
        <f t="shared" si="7459"/>
        <v>0</v>
      </c>
      <c r="AT2227" s="42">
        <f t="shared" si="7459"/>
        <v>0</v>
      </c>
      <c r="AU2227" s="42">
        <f t="shared" si="7410"/>
        <v>454.32899999999995</v>
      </c>
      <c r="AV2227" s="42">
        <f t="shared" si="7411"/>
        <v>0</v>
      </c>
      <c r="AW2227" s="42">
        <f t="shared" si="7412"/>
        <v>454.32899999999995</v>
      </c>
      <c r="AX2227" s="42">
        <f t="shared" si="7413"/>
        <v>10371</v>
      </c>
      <c r="AY2227" s="42">
        <f t="shared" si="7414"/>
        <v>0</v>
      </c>
      <c r="AZ2227" s="42">
        <f>AZ2228</f>
        <v>0</v>
      </c>
      <c r="BA2227" s="43">
        <f t="shared" si="7415"/>
        <v>92.013637694270017</v>
      </c>
      <c r="BB2227" s="20"/>
    </row>
    <row r="2228" spans="2:54" ht="31.2" x14ac:dyDescent="0.3">
      <c r="B2228" s="38" t="s">
        <v>662</v>
      </c>
      <c r="C2228" s="38" t="s">
        <v>94</v>
      </c>
      <c r="D2228" s="38" t="s">
        <v>339</v>
      </c>
      <c r="E2228" s="39" t="str">
        <f t="shared" si="7409"/>
        <v>0310</v>
      </c>
      <c r="F2228" s="38" t="s">
        <v>688</v>
      </c>
      <c r="G2228" s="38" t="s">
        <v>114</v>
      </c>
      <c r="H2228" s="40" t="s">
        <v>115</v>
      </c>
      <c r="I2228" s="18">
        <v>832.9</v>
      </c>
      <c r="J2228" s="18">
        <v>10371</v>
      </c>
      <c r="K2228" s="18">
        <v>0</v>
      </c>
      <c r="L2228" s="18"/>
      <c r="M2228" s="18"/>
      <c r="N2228" s="18"/>
      <c r="O2228" s="18">
        <v>-378.57100000000003</v>
      </c>
      <c r="P2228" s="18">
        <v>0</v>
      </c>
      <c r="Q2228" s="18">
        <v>0</v>
      </c>
      <c r="R2228" s="18">
        <v>0</v>
      </c>
      <c r="S2228" s="18"/>
      <c r="T2228" s="18">
        <f t="shared" si="7263"/>
        <v>454.32899999999995</v>
      </c>
      <c r="U2228" s="18">
        <f t="shared" si="7369"/>
        <v>10371</v>
      </c>
      <c r="V2228" s="18">
        <f t="shared" si="7370"/>
        <v>0</v>
      </c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41">
        <v>454.32900000000001</v>
      </c>
      <c r="AG2228" s="41"/>
      <c r="AH2228" s="41">
        <v>0</v>
      </c>
      <c r="AI2228" s="41">
        <v>0</v>
      </c>
      <c r="AJ2228" s="41">
        <f>AF2228</f>
        <v>454.32900000000001</v>
      </c>
      <c r="AK2228" s="41">
        <f>AG2228</f>
        <v>0</v>
      </c>
      <c r="AL2228" s="41">
        <v>418.04464000000002</v>
      </c>
      <c r="AM2228" s="41">
        <v>0</v>
      </c>
      <c r="AN2228" s="41">
        <f>AL2228</f>
        <v>418.04464000000002</v>
      </c>
      <c r="AO2228" s="42">
        <v>0</v>
      </c>
      <c r="AP2228" s="42">
        <v>832.9</v>
      </c>
      <c r="AQ2228" s="42">
        <v>-378.57100000000003</v>
      </c>
      <c r="AR2228" s="42">
        <v>0</v>
      </c>
      <c r="AS2228" s="42">
        <v>0</v>
      </c>
      <c r="AT2228" s="42">
        <v>0</v>
      </c>
      <c r="AU2228" s="42">
        <f t="shared" si="7410"/>
        <v>454.32899999999995</v>
      </c>
      <c r="AV2228" s="42">
        <f t="shared" si="7411"/>
        <v>0</v>
      </c>
      <c r="AW2228" s="42">
        <f t="shared" si="7412"/>
        <v>454.32899999999995</v>
      </c>
      <c r="AX2228" s="42">
        <f t="shared" si="7413"/>
        <v>10371</v>
      </c>
      <c r="AY2228" s="42">
        <f t="shared" si="7414"/>
        <v>0</v>
      </c>
      <c r="AZ2228" s="42"/>
      <c r="BA2228" s="43">
        <f t="shared" si="7415"/>
        <v>92.013637694270017</v>
      </c>
      <c r="BB2228" s="44"/>
    </row>
    <row r="2229" spans="2:54" ht="46.8" x14ac:dyDescent="0.3">
      <c r="B2229" s="38" t="s">
        <v>662</v>
      </c>
      <c r="C2229" s="38" t="s">
        <v>94</v>
      </c>
      <c r="D2229" s="38" t="s">
        <v>339</v>
      </c>
      <c r="E2229" s="39" t="str">
        <f t="shared" si="7409"/>
        <v>0310</v>
      </c>
      <c r="F2229" s="38" t="s">
        <v>690</v>
      </c>
      <c r="G2229" s="39"/>
      <c r="H2229" s="40" t="s">
        <v>691</v>
      </c>
      <c r="I2229" s="18">
        <f t="shared" ref="I2229:S2229" si="7460">I2230</f>
        <v>0</v>
      </c>
      <c r="J2229" s="18">
        <f t="shared" si="7460"/>
        <v>877.1</v>
      </c>
      <c r="K2229" s="18">
        <f t="shared" si="7460"/>
        <v>10827.4</v>
      </c>
      <c r="L2229" s="18">
        <f t="shared" si="7460"/>
        <v>0</v>
      </c>
      <c r="M2229" s="18">
        <f t="shared" si="7460"/>
        <v>0</v>
      </c>
      <c r="N2229" s="18">
        <f t="shared" si="7460"/>
        <v>0</v>
      </c>
      <c r="O2229" s="18">
        <f t="shared" si="7460"/>
        <v>0</v>
      </c>
      <c r="P2229" s="18">
        <f t="shared" si="7460"/>
        <v>0</v>
      </c>
      <c r="Q2229" s="18">
        <f t="shared" si="7460"/>
        <v>0</v>
      </c>
      <c r="R2229" s="18">
        <f t="shared" si="7460"/>
        <v>0</v>
      </c>
      <c r="S2229" s="18">
        <f t="shared" si="7460"/>
        <v>0</v>
      </c>
      <c r="T2229" s="18">
        <f t="shared" si="7263"/>
        <v>0</v>
      </c>
      <c r="U2229" s="18">
        <f t="shared" si="7369"/>
        <v>877.1</v>
      </c>
      <c r="V2229" s="18">
        <f t="shared" si="7370"/>
        <v>10827.4</v>
      </c>
      <c r="W2229" s="18">
        <f t="shared" ref="W2229:AT2229" si="7461">W2230</f>
        <v>0</v>
      </c>
      <c r="X2229" s="18">
        <f t="shared" si="7461"/>
        <v>0</v>
      </c>
      <c r="Y2229" s="18">
        <f t="shared" si="7461"/>
        <v>0</v>
      </c>
      <c r="Z2229" s="18">
        <f t="shared" si="7461"/>
        <v>0</v>
      </c>
      <c r="AA2229" s="18">
        <f t="shared" si="7461"/>
        <v>0</v>
      </c>
      <c r="AB2229" s="18">
        <f t="shared" si="7461"/>
        <v>0</v>
      </c>
      <c r="AC2229" s="18">
        <f t="shared" si="7461"/>
        <v>0</v>
      </c>
      <c r="AD2229" s="18">
        <f t="shared" si="7461"/>
        <v>0</v>
      </c>
      <c r="AE2229" s="18">
        <f t="shared" si="7461"/>
        <v>0</v>
      </c>
      <c r="AF2229" s="41">
        <f t="shared" si="7461"/>
        <v>0</v>
      </c>
      <c r="AG2229" s="41">
        <f t="shared" si="7461"/>
        <v>0</v>
      </c>
      <c r="AH2229" s="41">
        <f t="shared" si="7461"/>
        <v>0</v>
      </c>
      <c r="AI2229" s="41">
        <f t="shared" si="7461"/>
        <v>0</v>
      </c>
      <c r="AJ2229" s="41">
        <f t="shared" si="7461"/>
        <v>0</v>
      </c>
      <c r="AK2229" s="41">
        <f t="shared" si="7461"/>
        <v>0</v>
      </c>
      <c r="AL2229" s="41">
        <f t="shared" si="7461"/>
        <v>0</v>
      </c>
      <c r="AM2229" s="41">
        <f t="shared" si="7461"/>
        <v>0</v>
      </c>
      <c r="AN2229" s="41">
        <f t="shared" si="7461"/>
        <v>0</v>
      </c>
      <c r="AO2229" s="14">
        <f t="shared" si="7461"/>
        <v>0</v>
      </c>
      <c r="AP2229" s="42">
        <f t="shared" si="7461"/>
        <v>0</v>
      </c>
      <c r="AQ2229" s="42">
        <f t="shared" si="7461"/>
        <v>0</v>
      </c>
      <c r="AR2229" s="42">
        <f t="shared" si="7461"/>
        <v>0</v>
      </c>
      <c r="AS2229" s="42">
        <f t="shared" si="7461"/>
        <v>0</v>
      </c>
      <c r="AT2229" s="42">
        <f t="shared" si="7461"/>
        <v>0</v>
      </c>
      <c r="AU2229" s="42">
        <f t="shared" si="7410"/>
        <v>0</v>
      </c>
      <c r="AV2229" s="42">
        <f t="shared" si="7411"/>
        <v>0</v>
      </c>
      <c r="AW2229" s="42">
        <f t="shared" si="7412"/>
        <v>0</v>
      </c>
      <c r="AX2229" s="42">
        <f t="shared" si="7413"/>
        <v>877.1</v>
      </c>
      <c r="AY2229" s="42">
        <f t="shared" si="7414"/>
        <v>10827.4</v>
      </c>
      <c r="AZ2229" s="42">
        <f>AZ2230</f>
        <v>0</v>
      </c>
      <c r="BA2229" s="43"/>
      <c r="BB2229" s="20">
        <v>0</v>
      </c>
    </row>
    <row r="2230" spans="2:54" ht="31.2" x14ac:dyDescent="0.3">
      <c r="B2230" s="38" t="s">
        <v>662</v>
      </c>
      <c r="C2230" s="38" t="s">
        <v>94</v>
      </c>
      <c r="D2230" s="38" t="s">
        <v>339</v>
      </c>
      <c r="E2230" s="39" t="str">
        <f t="shared" si="7409"/>
        <v>0310</v>
      </c>
      <c r="F2230" s="38" t="s">
        <v>690</v>
      </c>
      <c r="G2230" s="38" t="s">
        <v>114</v>
      </c>
      <c r="H2230" s="40" t="s">
        <v>115</v>
      </c>
      <c r="I2230" s="18">
        <v>0</v>
      </c>
      <c r="J2230" s="18">
        <v>877.1</v>
      </c>
      <c r="K2230" s="18">
        <v>10827.4</v>
      </c>
      <c r="L2230" s="18"/>
      <c r="M2230" s="18"/>
      <c r="N2230" s="18"/>
      <c r="O2230" s="18">
        <v>0</v>
      </c>
      <c r="P2230" s="18">
        <v>0</v>
      </c>
      <c r="Q2230" s="18">
        <v>0</v>
      </c>
      <c r="R2230" s="18">
        <v>0</v>
      </c>
      <c r="S2230" s="18"/>
      <c r="T2230" s="18">
        <f t="shared" si="7263"/>
        <v>0</v>
      </c>
      <c r="U2230" s="18">
        <f t="shared" si="7369"/>
        <v>877.1</v>
      </c>
      <c r="V2230" s="18">
        <f t="shared" si="7370"/>
        <v>10827.4</v>
      </c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41">
        <v>0</v>
      </c>
      <c r="AG2230" s="41"/>
      <c r="AH2230" s="41">
        <v>0</v>
      </c>
      <c r="AI2230" s="41">
        <v>0</v>
      </c>
      <c r="AJ2230" s="41">
        <f>AF2230</f>
        <v>0</v>
      </c>
      <c r="AK2230" s="41">
        <f>AG2230</f>
        <v>0</v>
      </c>
      <c r="AL2230" s="41">
        <v>0</v>
      </c>
      <c r="AM2230" s="41">
        <v>0</v>
      </c>
      <c r="AN2230" s="41">
        <f>AL2230</f>
        <v>0</v>
      </c>
      <c r="AO2230" s="42">
        <v>0</v>
      </c>
      <c r="AP2230" s="42">
        <v>0</v>
      </c>
      <c r="AQ2230" s="42">
        <v>0</v>
      </c>
      <c r="AR2230" s="42">
        <v>0</v>
      </c>
      <c r="AS2230" s="42">
        <v>0</v>
      </c>
      <c r="AT2230" s="42">
        <v>0</v>
      </c>
      <c r="AU2230" s="42">
        <f t="shared" si="7410"/>
        <v>0</v>
      </c>
      <c r="AV2230" s="42">
        <f t="shared" si="7411"/>
        <v>0</v>
      </c>
      <c r="AW2230" s="42">
        <f t="shared" si="7412"/>
        <v>0</v>
      </c>
      <c r="AX2230" s="42">
        <f t="shared" si="7413"/>
        <v>877.1</v>
      </c>
      <c r="AY2230" s="42">
        <f t="shared" si="7414"/>
        <v>10827.4</v>
      </c>
      <c r="AZ2230" s="42"/>
      <c r="BA2230" s="43"/>
      <c r="BB2230" s="20">
        <v>0</v>
      </c>
    </row>
    <row r="2231" spans="2:54" ht="46.8" x14ac:dyDescent="0.3">
      <c r="B2231" s="38" t="s">
        <v>662</v>
      </c>
      <c r="C2231" s="38" t="s">
        <v>94</v>
      </c>
      <c r="D2231" s="38" t="s">
        <v>339</v>
      </c>
      <c r="E2231" s="39" t="str">
        <f t="shared" si="7409"/>
        <v>0310</v>
      </c>
      <c r="F2231" s="38" t="s">
        <v>692</v>
      </c>
      <c r="G2231" s="39"/>
      <c r="H2231" s="40" t="s">
        <v>693</v>
      </c>
      <c r="I2231" s="18">
        <f t="shared" ref="I2231:S2231" si="7462">I2232</f>
        <v>0</v>
      </c>
      <c r="J2231" s="18">
        <f t="shared" si="7462"/>
        <v>877.1</v>
      </c>
      <c r="K2231" s="18">
        <f t="shared" si="7462"/>
        <v>10827.4</v>
      </c>
      <c r="L2231" s="18">
        <f t="shared" si="7462"/>
        <v>0</v>
      </c>
      <c r="M2231" s="18">
        <f t="shared" si="7462"/>
        <v>0</v>
      </c>
      <c r="N2231" s="18">
        <f t="shared" si="7462"/>
        <v>0</v>
      </c>
      <c r="O2231" s="18">
        <f t="shared" si="7462"/>
        <v>0</v>
      </c>
      <c r="P2231" s="18">
        <f t="shared" si="7462"/>
        <v>0</v>
      </c>
      <c r="Q2231" s="18">
        <f t="shared" si="7462"/>
        <v>0</v>
      </c>
      <c r="R2231" s="18">
        <f t="shared" si="7462"/>
        <v>0</v>
      </c>
      <c r="S2231" s="18">
        <f t="shared" si="7462"/>
        <v>0</v>
      </c>
      <c r="T2231" s="18">
        <f t="shared" si="7263"/>
        <v>0</v>
      </c>
      <c r="U2231" s="18">
        <f t="shared" si="7369"/>
        <v>877.1</v>
      </c>
      <c r="V2231" s="18">
        <f t="shared" si="7370"/>
        <v>10827.4</v>
      </c>
      <c r="W2231" s="18">
        <f t="shared" ref="W2231:AT2231" si="7463">W2232</f>
        <v>0</v>
      </c>
      <c r="X2231" s="18">
        <f t="shared" si="7463"/>
        <v>0</v>
      </c>
      <c r="Y2231" s="18">
        <f t="shared" si="7463"/>
        <v>0</v>
      </c>
      <c r="Z2231" s="18">
        <f t="shared" si="7463"/>
        <v>0</v>
      </c>
      <c r="AA2231" s="18">
        <f t="shared" si="7463"/>
        <v>0</v>
      </c>
      <c r="AB2231" s="18">
        <f t="shared" si="7463"/>
        <v>0</v>
      </c>
      <c r="AC2231" s="18">
        <f t="shared" si="7463"/>
        <v>0</v>
      </c>
      <c r="AD2231" s="18">
        <f t="shared" si="7463"/>
        <v>0</v>
      </c>
      <c r="AE2231" s="18">
        <f t="shared" si="7463"/>
        <v>0</v>
      </c>
      <c r="AF2231" s="41">
        <f t="shared" si="7463"/>
        <v>0</v>
      </c>
      <c r="AG2231" s="41">
        <f t="shared" si="7463"/>
        <v>0</v>
      </c>
      <c r="AH2231" s="41">
        <f t="shared" si="7463"/>
        <v>0</v>
      </c>
      <c r="AI2231" s="41">
        <f t="shared" si="7463"/>
        <v>0</v>
      </c>
      <c r="AJ2231" s="41">
        <f t="shared" si="7463"/>
        <v>0</v>
      </c>
      <c r="AK2231" s="41">
        <f t="shared" si="7463"/>
        <v>0</v>
      </c>
      <c r="AL2231" s="41">
        <f t="shared" si="7463"/>
        <v>0</v>
      </c>
      <c r="AM2231" s="41">
        <f t="shared" si="7463"/>
        <v>0</v>
      </c>
      <c r="AN2231" s="41">
        <f t="shared" si="7463"/>
        <v>0</v>
      </c>
      <c r="AO2231" s="14">
        <f t="shared" si="7463"/>
        <v>0</v>
      </c>
      <c r="AP2231" s="42">
        <f t="shared" si="7463"/>
        <v>0</v>
      </c>
      <c r="AQ2231" s="42">
        <f t="shared" si="7463"/>
        <v>0</v>
      </c>
      <c r="AR2231" s="42">
        <f t="shared" si="7463"/>
        <v>0</v>
      </c>
      <c r="AS2231" s="42">
        <f t="shared" si="7463"/>
        <v>0</v>
      </c>
      <c r="AT2231" s="42">
        <f t="shared" si="7463"/>
        <v>0</v>
      </c>
      <c r="AU2231" s="42">
        <f t="shared" si="7410"/>
        <v>0</v>
      </c>
      <c r="AV2231" s="42">
        <f t="shared" si="7411"/>
        <v>0</v>
      </c>
      <c r="AW2231" s="42">
        <f t="shared" si="7412"/>
        <v>0</v>
      </c>
      <c r="AX2231" s="42">
        <f t="shared" si="7413"/>
        <v>877.1</v>
      </c>
      <c r="AY2231" s="42">
        <f t="shared" si="7414"/>
        <v>10827.4</v>
      </c>
      <c r="AZ2231" s="42">
        <f>AZ2232</f>
        <v>0</v>
      </c>
      <c r="BA2231" s="43"/>
      <c r="BB2231" s="20">
        <v>0</v>
      </c>
    </row>
    <row r="2232" spans="2:54" ht="31.2" x14ac:dyDescent="0.3">
      <c r="B2232" s="38" t="s">
        <v>662</v>
      </c>
      <c r="C2232" s="38" t="s">
        <v>94</v>
      </c>
      <c r="D2232" s="38" t="s">
        <v>339</v>
      </c>
      <c r="E2232" s="39" t="str">
        <f t="shared" si="7409"/>
        <v>0310</v>
      </c>
      <c r="F2232" s="38" t="s">
        <v>692</v>
      </c>
      <c r="G2232" s="38" t="s">
        <v>114</v>
      </c>
      <c r="H2232" s="40" t="s">
        <v>115</v>
      </c>
      <c r="I2232" s="18">
        <v>0</v>
      </c>
      <c r="J2232" s="18">
        <v>877.1</v>
      </c>
      <c r="K2232" s="18">
        <v>10827.4</v>
      </c>
      <c r="L2232" s="18"/>
      <c r="M2232" s="18"/>
      <c r="N2232" s="18"/>
      <c r="O2232" s="18">
        <v>0</v>
      </c>
      <c r="P2232" s="18">
        <v>0</v>
      </c>
      <c r="Q2232" s="18">
        <v>0</v>
      </c>
      <c r="R2232" s="18">
        <v>0</v>
      </c>
      <c r="S2232" s="18"/>
      <c r="T2232" s="18">
        <f t="shared" si="7263"/>
        <v>0</v>
      </c>
      <c r="U2232" s="18">
        <f t="shared" si="7369"/>
        <v>877.1</v>
      </c>
      <c r="V2232" s="18">
        <f t="shared" si="7370"/>
        <v>10827.4</v>
      </c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41">
        <v>0</v>
      </c>
      <c r="AG2232" s="41"/>
      <c r="AH2232" s="41">
        <v>0</v>
      </c>
      <c r="AI2232" s="41">
        <v>0</v>
      </c>
      <c r="AJ2232" s="41">
        <f>AF2232</f>
        <v>0</v>
      </c>
      <c r="AK2232" s="41">
        <f>AG2232</f>
        <v>0</v>
      </c>
      <c r="AL2232" s="41">
        <v>0</v>
      </c>
      <c r="AM2232" s="41">
        <v>0</v>
      </c>
      <c r="AN2232" s="41">
        <f>AL2232</f>
        <v>0</v>
      </c>
      <c r="AO2232" s="42">
        <v>0</v>
      </c>
      <c r="AP2232" s="42">
        <v>0</v>
      </c>
      <c r="AQ2232" s="42">
        <v>0</v>
      </c>
      <c r="AR2232" s="42">
        <v>0</v>
      </c>
      <c r="AS2232" s="42">
        <v>0</v>
      </c>
      <c r="AT2232" s="42">
        <v>0</v>
      </c>
      <c r="AU2232" s="42">
        <f t="shared" si="7410"/>
        <v>0</v>
      </c>
      <c r="AV2232" s="42">
        <f t="shared" si="7411"/>
        <v>0</v>
      </c>
      <c r="AW2232" s="42">
        <f t="shared" si="7412"/>
        <v>0</v>
      </c>
      <c r="AX2232" s="42">
        <f t="shared" si="7413"/>
        <v>877.1</v>
      </c>
      <c r="AY2232" s="42">
        <f t="shared" si="7414"/>
        <v>10827.4</v>
      </c>
      <c r="AZ2232" s="42"/>
      <c r="BA2232" s="43"/>
      <c r="BB2232" s="20">
        <v>0</v>
      </c>
    </row>
    <row r="2233" spans="2:54" ht="46.8" x14ac:dyDescent="0.3">
      <c r="B2233" s="38" t="s">
        <v>662</v>
      </c>
      <c r="C2233" s="38" t="s">
        <v>94</v>
      </c>
      <c r="D2233" s="38" t="s">
        <v>339</v>
      </c>
      <c r="E2233" s="39" t="str">
        <f t="shared" si="7409"/>
        <v>0310</v>
      </c>
      <c r="F2233" s="38" t="s">
        <v>694</v>
      </c>
      <c r="G2233" s="39"/>
      <c r="H2233" s="40" t="s">
        <v>695</v>
      </c>
      <c r="I2233" s="18">
        <f t="shared" ref="I2233:S2233" si="7464">I2234</f>
        <v>0</v>
      </c>
      <c r="J2233" s="18">
        <f t="shared" si="7464"/>
        <v>0</v>
      </c>
      <c r="K2233" s="18">
        <f t="shared" si="7464"/>
        <v>915.7</v>
      </c>
      <c r="L2233" s="18">
        <f t="shared" si="7464"/>
        <v>0</v>
      </c>
      <c r="M2233" s="18">
        <f t="shared" si="7464"/>
        <v>0</v>
      </c>
      <c r="N2233" s="18">
        <f t="shared" si="7464"/>
        <v>0</v>
      </c>
      <c r="O2233" s="18">
        <f t="shared" si="7464"/>
        <v>0</v>
      </c>
      <c r="P2233" s="18">
        <f t="shared" si="7464"/>
        <v>0</v>
      </c>
      <c r="Q2233" s="18">
        <f t="shared" si="7464"/>
        <v>0</v>
      </c>
      <c r="R2233" s="18">
        <f t="shared" si="7464"/>
        <v>0</v>
      </c>
      <c r="S2233" s="18">
        <f t="shared" si="7464"/>
        <v>0</v>
      </c>
      <c r="T2233" s="18">
        <f t="shared" si="7263"/>
        <v>0</v>
      </c>
      <c r="U2233" s="18">
        <f t="shared" si="7369"/>
        <v>0</v>
      </c>
      <c r="V2233" s="18">
        <f t="shared" si="7370"/>
        <v>915.7</v>
      </c>
      <c r="W2233" s="18">
        <f t="shared" ref="W2233:AT2233" si="7465">W2234</f>
        <v>0</v>
      </c>
      <c r="X2233" s="18">
        <f t="shared" si="7465"/>
        <v>0</v>
      </c>
      <c r="Y2233" s="18">
        <f t="shared" si="7465"/>
        <v>0</v>
      </c>
      <c r="Z2233" s="18">
        <f t="shared" si="7465"/>
        <v>0</v>
      </c>
      <c r="AA2233" s="18">
        <f t="shared" si="7465"/>
        <v>0</v>
      </c>
      <c r="AB2233" s="18">
        <f t="shared" si="7465"/>
        <v>0</v>
      </c>
      <c r="AC2233" s="18">
        <f t="shared" si="7465"/>
        <v>0</v>
      </c>
      <c r="AD2233" s="18">
        <f t="shared" si="7465"/>
        <v>0</v>
      </c>
      <c r="AE2233" s="18">
        <f t="shared" si="7465"/>
        <v>0</v>
      </c>
      <c r="AF2233" s="41">
        <f t="shared" si="7465"/>
        <v>0</v>
      </c>
      <c r="AG2233" s="41">
        <f t="shared" si="7465"/>
        <v>0</v>
      </c>
      <c r="AH2233" s="41">
        <f t="shared" si="7465"/>
        <v>0</v>
      </c>
      <c r="AI2233" s="41">
        <f t="shared" si="7465"/>
        <v>0</v>
      </c>
      <c r="AJ2233" s="41">
        <f t="shared" si="7465"/>
        <v>0</v>
      </c>
      <c r="AK2233" s="41">
        <f t="shared" si="7465"/>
        <v>0</v>
      </c>
      <c r="AL2233" s="41">
        <f t="shared" si="7465"/>
        <v>0</v>
      </c>
      <c r="AM2233" s="41">
        <f t="shared" si="7465"/>
        <v>0</v>
      </c>
      <c r="AN2233" s="41">
        <f t="shared" si="7465"/>
        <v>0</v>
      </c>
      <c r="AO2233" s="14">
        <f t="shared" si="7465"/>
        <v>0</v>
      </c>
      <c r="AP2233" s="42">
        <f t="shared" si="7465"/>
        <v>0</v>
      </c>
      <c r="AQ2233" s="42">
        <f t="shared" si="7465"/>
        <v>0</v>
      </c>
      <c r="AR2233" s="42">
        <f t="shared" si="7465"/>
        <v>0</v>
      </c>
      <c r="AS2233" s="42">
        <f t="shared" si="7465"/>
        <v>0</v>
      </c>
      <c r="AT2233" s="42">
        <f t="shared" si="7465"/>
        <v>0</v>
      </c>
      <c r="AU2233" s="42">
        <f t="shared" si="7410"/>
        <v>0</v>
      </c>
      <c r="AV2233" s="42">
        <f t="shared" si="7411"/>
        <v>0</v>
      </c>
      <c r="AW2233" s="42">
        <f t="shared" si="7412"/>
        <v>0</v>
      </c>
      <c r="AX2233" s="42">
        <f t="shared" si="7413"/>
        <v>0</v>
      </c>
      <c r="AY2233" s="42">
        <f t="shared" si="7414"/>
        <v>915.7</v>
      </c>
      <c r="AZ2233" s="42">
        <f>AZ2234</f>
        <v>0</v>
      </c>
      <c r="BA2233" s="43"/>
      <c r="BB2233" s="20">
        <v>0</v>
      </c>
    </row>
    <row r="2234" spans="2:54" ht="31.2" x14ac:dyDescent="0.3">
      <c r="B2234" s="38" t="s">
        <v>662</v>
      </c>
      <c r="C2234" s="38" t="s">
        <v>94</v>
      </c>
      <c r="D2234" s="38" t="s">
        <v>339</v>
      </c>
      <c r="E2234" s="39" t="str">
        <f t="shared" si="7409"/>
        <v>0310</v>
      </c>
      <c r="F2234" s="38" t="s">
        <v>694</v>
      </c>
      <c r="G2234" s="38" t="s">
        <v>114</v>
      </c>
      <c r="H2234" s="40" t="s">
        <v>115</v>
      </c>
      <c r="I2234" s="18">
        <v>0</v>
      </c>
      <c r="J2234" s="18">
        <v>0</v>
      </c>
      <c r="K2234" s="18">
        <v>915.7</v>
      </c>
      <c r="L2234" s="18"/>
      <c r="M2234" s="18"/>
      <c r="N2234" s="18"/>
      <c r="O2234" s="18">
        <v>0</v>
      </c>
      <c r="P2234" s="18">
        <v>0</v>
      </c>
      <c r="Q2234" s="18">
        <v>0</v>
      </c>
      <c r="R2234" s="18">
        <v>0</v>
      </c>
      <c r="S2234" s="18"/>
      <c r="T2234" s="18">
        <f t="shared" si="7263"/>
        <v>0</v>
      </c>
      <c r="U2234" s="18">
        <f t="shared" si="7369"/>
        <v>0</v>
      </c>
      <c r="V2234" s="18">
        <f t="shared" si="7370"/>
        <v>915.7</v>
      </c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41">
        <v>0</v>
      </c>
      <c r="AG2234" s="41"/>
      <c r="AH2234" s="41">
        <v>0</v>
      </c>
      <c r="AI2234" s="41">
        <v>0</v>
      </c>
      <c r="AJ2234" s="41">
        <f>AF2234</f>
        <v>0</v>
      </c>
      <c r="AK2234" s="41">
        <f>AG2234</f>
        <v>0</v>
      </c>
      <c r="AL2234" s="41">
        <v>0</v>
      </c>
      <c r="AM2234" s="41">
        <v>0</v>
      </c>
      <c r="AN2234" s="41">
        <f>AL2234</f>
        <v>0</v>
      </c>
      <c r="AO2234" s="42">
        <v>0</v>
      </c>
      <c r="AP2234" s="42">
        <v>0</v>
      </c>
      <c r="AQ2234" s="42">
        <v>0</v>
      </c>
      <c r="AR2234" s="42">
        <v>0</v>
      </c>
      <c r="AS2234" s="42">
        <v>0</v>
      </c>
      <c r="AT2234" s="42">
        <v>0</v>
      </c>
      <c r="AU2234" s="42">
        <f t="shared" si="7410"/>
        <v>0</v>
      </c>
      <c r="AV2234" s="42">
        <f t="shared" si="7411"/>
        <v>0</v>
      </c>
      <c r="AW2234" s="42">
        <f t="shared" si="7412"/>
        <v>0</v>
      </c>
      <c r="AX2234" s="42">
        <f t="shared" si="7413"/>
        <v>0</v>
      </c>
      <c r="AY2234" s="42">
        <f t="shared" si="7414"/>
        <v>915.7</v>
      </c>
      <c r="AZ2234" s="42"/>
      <c r="BA2234" s="43"/>
      <c r="BB2234" s="20">
        <v>0</v>
      </c>
    </row>
    <row r="2235" spans="2:54" ht="46.8" x14ac:dyDescent="0.3">
      <c r="B2235" s="38" t="s">
        <v>662</v>
      </c>
      <c r="C2235" s="38" t="s">
        <v>94</v>
      </c>
      <c r="D2235" s="38" t="s">
        <v>339</v>
      </c>
      <c r="E2235" s="39" t="str">
        <f t="shared" si="7409"/>
        <v>0310</v>
      </c>
      <c r="F2235" s="38" t="s">
        <v>696</v>
      </c>
      <c r="G2235" s="39"/>
      <c r="H2235" s="40" t="s">
        <v>697</v>
      </c>
      <c r="I2235" s="18">
        <f t="shared" ref="I2235:S2235" si="7466">I2236</f>
        <v>0</v>
      </c>
      <c r="J2235" s="18">
        <f t="shared" si="7466"/>
        <v>0</v>
      </c>
      <c r="K2235" s="18">
        <f t="shared" si="7466"/>
        <v>915.7</v>
      </c>
      <c r="L2235" s="18">
        <f t="shared" si="7466"/>
        <v>0</v>
      </c>
      <c r="M2235" s="18">
        <f t="shared" si="7466"/>
        <v>0</v>
      </c>
      <c r="N2235" s="18">
        <f t="shared" si="7466"/>
        <v>0</v>
      </c>
      <c r="O2235" s="18">
        <f t="shared" si="7466"/>
        <v>0</v>
      </c>
      <c r="P2235" s="18">
        <f t="shared" si="7466"/>
        <v>0</v>
      </c>
      <c r="Q2235" s="18">
        <f t="shared" si="7466"/>
        <v>0</v>
      </c>
      <c r="R2235" s="18">
        <f t="shared" si="7466"/>
        <v>0</v>
      </c>
      <c r="S2235" s="18">
        <f t="shared" si="7466"/>
        <v>0</v>
      </c>
      <c r="T2235" s="18">
        <f t="shared" si="7263"/>
        <v>0</v>
      </c>
      <c r="U2235" s="18">
        <f t="shared" si="7369"/>
        <v>0</v>
      </c>
      <c r="V2235" s="18">
        <f t="shared" si="7370"/>
        <v>915.7</v>
      </c>
      <c r="W2235" s="18">
        <f t="shared" ref="W2235:AT2235" si="7467">W2236</f>
        <v>0</v>
      </c>
      <c r="X2235" s="18">
        <f t="shared" si="7467"/>
        <v>0</v>
      </c>
      <c r="Y2235" s="18">
        <f t="shared" si="7467"/>
        <v>0</v>
      </c>
      <c r="Z2235" s="18">
        <f t="shared" si="7467"/>
        <v>0</v>
      </c>
      <c r="AA2235" s="18">
        <f t="shared" si="7467"/>
        <v>0</v>
      </c>
      <c r="AB2235" s="18">
        <f t="shared" si="7467"/>
        <v>0</v>
      </c>
      <c r="AC2235" s="18">
        <f t="shared" si="7467"/>
        <v>0</v>
      </c>
      <c r="AD2235" s="18">
        <f t="shared" si="7467"/>
        <v>0</v>
      </c>
      <c r="AE2235" s="18">
        <f t="shared" si="7467"/>
        <v>0</v>
      </c>
      <c r="AF2235" s="41">
        <f t="shared" si="7467"/>
        <v>0</v>
      </c>
      <c r="AG2235" s="41">
        <f t="shared" si="7467"/>
        <v>0</v>
      </c>
      <c r="AH2235" s="41">
        <f t="shared" si="7467"/>
        <v>0</v>
      </c>
      <c r="AI2235" s="41">
        <f t="shared" si="7467"/>
        <v>0</v>
      </c>
      <c r="AJ2235" s="41">
        <f t="shared" si="7467"/>
        <v>0</v>
      </c>
      <c r="AK2235" s="41">
        <f t="shared" si="7467"/>
        <v>0</v>
      </c>
      <c r="AL2235" s="41">
        <f t="shared" si="7467"/>
        <v>0</v>
      </c>
      <c r="AM2235" s="41">
        <f t="shared" si="7467"/>
        <v>0</v>
      </c>
      <c r="AN2235" s="41">
        <f t="shared" si="7467"/>
        <v>0</v>
      </c>
      <c r="AO2235" s="14">
        <f t="shared" si="7467"/>
        <v>0</v>
      </c>
      <c r="AP2235" s="42">
        <f t="shared" si="7467"/>
        <v>0</v>
      </c>
      <c r="AQ2235" s="42">
        <f t="shared" si="7467"/>
        <v>0</v>
      </c>
      <c r="AR2235" s="42">
        <f t="shared" si="7467"/>
        <v>0</v>
      </c>
      <c r="AS2235" s="42">
        <f t="shared" si="7467"/>
        <v>0</v>
      </c>
      <c r="AT2235" s="42">
        <f t="shared" si="7467"/>
        <v>0</v>
      </c>
      <c r="AU2235" s="42">
        <f t="shared" si="7410"/>
        <v>0</v>
      </c>
      <c r="AV2235" s="42">
        <f t="shared" si="7411"/>
        <v>0</v>
      </c>
      <c r="AW2235" s="42">
        <f t="shared" si="7412"/>
        <v>0</v>
      </c>
      <c r="AX2235" s="42">
        <f t="shared" si="7413"/>
        <v>0</v>
      </c>
      <c r="AY2235" s="42">
        <f t="shared" si="7414"/>
        <v>915.7</v>
      </c>
      <c r="AZ2235" s="42">
        <f>AZ2236</f>
        <v>0</v>
      </c>
      <c r="BA2235" s="43"/>
      <c r="BB2235" s="20">
        <v>0</v>
      </c>
    </row>
    <row r="2236" spans="2:54" ht="31.2" x14ac:dyDescent="0.3">
      <c r="B2236" s="38" t="s">
        <v>662</v>
      </c>
      <c r="C2236" s="38" t="s">
        <v>94</v>
      </c>
      <c r="D2236" s="38" t="s">
        <v>339</v>
      </c>
      <c r="E2236" s="39" t="str">
        <f t="shared" si="7409"/>
        <v>0310</v>
      </c>
      <c r="F2236" s="38" t="s">
        <v>696</v>
      </c>
      <c r="G2236" s="38" t="s">
        <v>114</v>
      </c>
      <c r="H2236" s="40" t="s">
        <v>115</v>
      </c>
      <c r="I2236" s="18">
        <v>0</v>
      </c>
      <c r="J2236" s="18">
        <v>0</v>
      </c>
      <c r="K2236" s="18">
        <v>915.7</v>
      </c>
      <c r="L2236" s="18"/>
      <c r="M2236" s="18"/>
      <c r="N2236" s="18"/>
      <c r="O2236" s="18">
        <v>0</v>
      </c>
      <c r="P2236" s="18">
        <v>0</v>
      </c>
      <c r="Q2236" s="18">
        <v>0</v>
      </c>
      <c r="R2236" s="18">
        <v>0</v>
      </c>
      <c r="S2236" s="18"/>
      <c r="T2236" s="18">
        <f t="shared" si="7263"/>
        <v>0</v>
      </c>
      <c r="U2236" s="18">
        <f t="shared" si="7369"/>
        <v>0</v>
      </c>
      <c r="V2236" s="18">
        <f t="shared" si="7370"/>
        <v>915.7</v>
      </c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41">
        <v>0</v>
      </c>
      <c r="AG2236" s="41"/>
      <c r="AH2236" s="41">
        <v>0</v>
      </c>
      <c r="AI2236" s="41">
        <v>0</v>
      </c>
      <c r="AJ2236" s="41">
        <f>AF2236</f>
        <v>0</v>
      </c>
      <c r="AK2236" s="41">
        <f>AG2236</f>
        <v>0</v>
      </c>
      <c r="AL2236" s="41">
        <v>0</v>
      </c>
      <c r="AM2236" s="41">
        <v>0</v>
      </c>
      <c r="AN2236" s="41">
        <f>AL2236</f>
        <v>0</v>
      </c>
      <c r="AO2236" s="42">
        <v>0</v>
      </c>
      <c r="AP2236" s="42">
        <v>0</v>
      </c>
      <c r="AQ2236" s="42">
        <v>0</v>
      </c>
      <c r="AR2236" s="42">
        <v>0</v>
      </c>
      <c r="AS2236" s="42">
        <v>0</v>
      </c>
      <c r="AT2236" s="42">
        <v>0</v>
      </c>
      <c r="AU2236" s="42">
        <f t="shared" si="7410"/>
        <v>0</v>
      </c>
      <c r="AV2236" s="42">
        <f t="shared" si="7411"/>
        <v>0</v>
      </c>
      <c r="AW2236" s="42">
        <f t="shared" si="7412"/>
        <v>0</v>
      </c>
      <c r="AX2236" s="42">
        <f t="shared" si="7413"/>
        <v>0</v>
      </c>
      <c r="AY2236" s="42">
        <f t="shared" si="7414"/>
        <v>915.7</v>
      </c>
      <c r="AZ2236" s="42"/>
      <c r="BA2236" s="43"/>
      <c r="BB2236" s="20">
        <v>0</v>
      </c>
    </row>
    <row r="2237" spans="2:54" ht="31.2" x14ac:dyDescent="0.3">
      <c r="B2237" s="38" t="s">
        <v>662</v>
      </c>
      <c r="C2237" s="38" t="s">
        <v>94</v>
      </c>
      <c r="D2237" s="38" t="s">
        <v>339</v>
      </c>
      <c r="E2237" s="39" t="str">
        <f t="shared" si="7409"/>
        <v>0310</v>
      </c>
      <c r="F2237" s="38" t="s">
        <v>698</v>
      </c>
      <c r="G2237" s="39"/>
      <c r="H2237" s="40" t="s">
        <v>699</v>
      </c>
      <c r="I2237" s="18">
        <f t="shared" ref="I2237:S2237" si="7468">I2238</f>
        <v>0</v>
      </c>
      <c r="J2237" s="18">
        <f t="shared" si="7468"/>
        <v>0</v>
      </c>
      <c r="K2237" s="18">
        <f t="shared" si="7468"/>
        <v>915.6</v>
      </c>
      <c r="L2237" s="18">
        <f t="shared" si="7468"/>
        <v>0</v>
      </c>
      <c r="M2237" s="18">
        <f t="shared" si="7468"/>
        <v>0</v>
      </c>
      <c r="N2237" s="18">
        <f t="shared" si="7468"/>
        <v>0</v>
      </c>
      <c r="O2237" s="18">
        <f t="shared" si="7468"/>
        <v>0</v>
      </c>
      <c r="P2237" s="18">
        <f t="shared" si="7468"/>
        <v>0</v>
      </c>
      <c r="Q2237" s="18">
        <f t="shared" si="7468"/>
        <v>0</v>
      </c>
      <c r="R2237" s="18">
        <f t="shared" si="7468"/>
        <v>0</v>
      </c>
      <c r="S2237" s="18">
        <f t="shared" si="7468"/>
        <v>0</v>
      </c>
      <c r="T2237" s="18">
        <f t="shared" si="7263"/>
        <v>0</v>
      </c>
      <c r="U2237" s="18">
        <f t="shared" si="7369"/>
        <v>0</v>
      </c>
      <c r="V2237" s="18">
        <f t="shared" si="7370"/>
        <v>915.6</v>
      </c>
      <c r="W2237" s="18">
        <f t="shared" ref="W2237:AT2237" si="7469">W2238</f>
        <v>0</v>
      </c>
      <c r="X2237" s="18">
        <f t="shared" si="7469"/>
        <v>0</v>
      </c>
      <c r="Y2237" s="18">
        <f t="shared" si="7469"/>
        <v>0</v>
      </c>
      <c r="Z2237" s="18">
        <f t="shared" si="7469"/>
        <v>0</v>
      </c>
      <c r="AA2237" s="18">
        <f t="shared" si="7469"/>
        <v>0</v>
      </c>
      <c r="AB2237" s="18">
        <f t="shared" si="7469"/>
        <v>0</v>
      </c>
      <c r="AC2237" s="18">
        <f t="shared" si="7469"/>
        <v>0</v>
      </c>
      <c r="AD2237" s="18">
        <f t="shared" si="7469"/>
        <v>0</v>
      </c>
      <c r="AE2237" s="18">
        <f t="shared" si="7469"/>
        <v>0</v>
      </c>
      <c r="AF2237" s="41">
        <f t="shared" si="7469"/>
        <v>0</v>
      </c>
      <c r="AG2237" s="41">
        <f t="shared" si="7469"/>
        <v>0</v>
      </c>
      <c r="AH2237" s="41">
        <f t="shared" si="7469"/>
        <v>0</v>
      </c>
      <c r="AI2237" s="41">
        <f t="shared" si="7469"/>
        <v>0</v>
      </c>
      <c r="AJ2237" s="41">
        <f t="shared" si="7469"/>
        <v>0</v>
      </c>
      <c r="AK2237" s="41">
        <f t="shared" si="7469"/>
        <v>0</v>
      </c>
      <c r="AL2237" s="41">
        <f t="shared" si="7469"/>
        <v>0</v>
      </c>
      <c r="AM2237" s="41">
        <f t="shared" si="7469"/>
        <v>0</v>
      </c>
      <c r="AN2237" s="41">
        <f t="shared" si="7469"/>
        <v>0</v>
      </c>
      <c r="AO2237" s="14">
        <f t="shared" si="7469"/>
        <v>0</v>
      </c>
      <c r="AP2237" s="42">
        <f t="shared" si="7469"/>
        <v>0</v>
      </c>
      <c r="AQ2237" s="42">
        <f t="shared" si="7469"/>
        <v>0</v>
      </c>
      <c r="AR2237" s="42">
        <f t="shared" si="7469"/>
        <v>0</v>
      </c>
      <c r="AS2237" s="42">
        <f t="shared" si="7469"/>
        <v>0</v>
      </c>
      <c r="AT2237" s="42">
        <f t="shared" si="7469"/>
        <v>0</v>
      </c>
      <c r="AU2237" s="42">
        <f t="shared" si="7410"/>
        <v>0</v>
      </c>
      <c r="AV2237" s="42">
        <f t="shared" si="7411"/>
        <v>0</v>
      </c>
      <c r="AW2237" s="42">
        <f t="shared" si="7412"/>
        <v>0</v>
      </c>
      <c r="AX2237" s="42">
        <f t="shared" si="7413"/>
        <v>0</v>
      </c>
      <c r="AY2237" s="42">
        <f t="shared" si="7414"/>
        <v>915.6</v>
      </c>
      <c r="AZ2237" s="42">
        <f>AZ2238</f>
        <v>0</v>
      </c>
      <c r="BA2237" s="43"/>
      <c r="BB2237" s="20">
        <v>0</v>
      </c>
    </row>
    <row r="2238" spans="2:54" ht="31.2" x14ac:dyDescent="0.3">
      <c r="B2238" s="38" t="s">
        <v>662</v>
      </c>
      <c r="C2238" s="38" t="s">
        <v>94</v>
      </c>
      <c r="D2238" s="38" t="s">
        <v>339</v>
      </c>
      <c r="E2238" s="39" t="str">
        <f t="shared" si="7409"/>
        <v>0310</v>
      </c>
      <c r="F2238" s="38" t="s">
        <v>698</v>
      </c>
      <c r="G2238" s="38" t="s">
        <v>114</v>
      </c>
      <c r="H2238" s="40" t="s">
        <v>115</v>
      </c>
      <c r="I2238" s="18">
        <v>0</v>
      </c>
      <c r="J2238" s="18">
        <v>0</v>
      </c>
      <c r="K2238" s="18">
        <v>915.6</v>
      </c>
      <c r="L2238" s="18"/>
      <c r="M2238" s="18"/>
      <c r="N2238" s="18"/>
      <c r="O2238" s="18">
        <v>0</v>
      </c>
      <c r="P2238" s="18">
        <v>0</v>
      </c>
      <c r="Q2238" s="18">
        <v>0</v>
      </c>
      <c r="R2238" s="18">
        <v>0</v>
      </c>
      <c r="S2238" s="18"/>
      <c r="T2238" s="18">
        <f t="shared" si="7263"/>
        <v>0</v>
      </c>
      <c r="U2238" s="18">
        <f t="shared" si="7369"/>
        <v>0</v>
      </c>
      <c r="V2238" s="18">
        <f t="shared" si="7370"/>
        <v>915.6</v>
      </c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41">
        <v>0</v>
      </c>
      <c r="AG2238" s="41"/>
      <c r="AH2238" s="41">
        <v>0</v>
      </c>
      <c r="AI2238" s="41">
        <v>0</v>
      </c>
      <c r="AJ2238" s="41">
        <f>AF2238</f>
        <v>0</v>
      </c>
      <c r="AK2238" s="41">
        <f>AG2238</f>
        <v>0</v>
      </c>
      <c r="AL2238" s="41">
        <v>0</v>
      </c>
      <c r="AM2238" s="41">
        <v>0</v>
      </c>
      <c r="AN2238" s="41">
        <f>AL2238</f>
        <v>0</v>
      </c>
      <c r="AO2238" s="42">
        <v>0</v>
      </c>
      <c r="AP2238" s="42">
        <v>0</v>
      </c>
      <c r="AQ2238" s="42">
        <v>0</v>
      </c>
      <c r="AR2238" s="42">
        <v>0</v>
      </c>
      <c r="AS2238" s="42">
        <v>0</v>
      </c>
      <c r="AT2238" s="42">
        <v>0</v>
      </c>
      <c r="AU2238" s="42">
        <f t="shared" si="7410"/>
        <v>0</v>
      </c>
      <c r="AV2238" s="42">
        <f t="shared" si="7411"/>
        <v>0</v>
      </c>
      <c r="AW2238" s="42">
        <f t="shared" si="7412"/>
        <v>0</v>
      </c>
      <c r="AX2238" s="42">
        <f t="shared" si="7413"/>
        <v>0</v>
      </c>
      <c r="AY2238" s="42">
        <f t="shared" si="7414"/>
        <v>915.6</v>
      </c>
      <c r="AZ2238" s="42"/>
      <c r="BA2238" s="43"/>
      <c r="BB2238" s="20">
        <v>0</v>
      </c>
    </row>
    <row r="2239" spans="2:54" ht="46.8" x14ac:dyDescent="0.3">
      <c r="B2239" s="38" t="s">
        <v>662</v>
      </c>
      <c r="C2239" s="38" t="s">
        <v>94</v>
      </c>
      <c r="D2239" s="38" t="s">
        <v>339</v>
      </c>
      <c r="E2239" s="39" t="str">
        <f t="shared" si="7409"/>
        <v>0310</v>
      </c>
      <c r="F2239" s="38" t="s">
        <v>700</v>
      </c>
      <c r="G2239" s="39"/>
      <c r="H2239" s="40" t="s">
        <v>701</v>
      </c>
      <c r="I2239" s="18">
        <f t="shared" ref="I2239:S2239" si="7470">I2240</f>
        <v>0</v>
      </c>
      <c r="J2239" s="18">
        <f t="shared" si="7470"/>
        <v>0</v>
      </c>
      <c r="K2239" s="18">
        <f t="shared" si="7470"/>
        <v>915.7</v>
      </c>
      <c r="L2239" s="18">
        <f t="shared" si="7470"/>
        <v>0</v>
      </c>
      <c r="M2239" s="18">
        <f t="shared" si="7470"/>
        <v>0</v>
      </c>
      <c r="N2239" s="18">
        <f t="shared" si="7470"/>
        <v>0</v>
      </c>
      <c r="O2239" s="18">
        <f t="shared" si="7470"/>
        <v>0</v>
      </c>
      <c r="P2239" s="18">
        <f t="shared" si="7470"/>
        <v>0</v>
      </c>
      <c r="Q2239" s="18">
        <f t="shared" si="7470"/>
        <v>0</v>
      </c>
      <c r="R2239" s="18">
        <f t="shared" si="7470"/>
        <v>0</v>
      </c>
      <c r="S2239" s="18">
        <f t="shared" si="7470"/>
        <v>0</v>
      </c>
      <c r="T2239" s="18">
        <f t="shared" si="7263"/>
        <v>0</v>
      </c>
      <c r="U2239" s="18">
        <f t="shared" si="7369"/>
        <v>0</v>
      </c>
      <c r="V2239" s="18">
        <f t="shared" si="7370"/>
        <v>915.7</v>
      </c>
      <c r="W2239" s="18">
        <f t="shared" ref="W2239:AT2239" si="7471">W2240</f>
        <v>0</v>
      </c>
      <c r="X2239" s="18">
        <f t="shared" si="7471"/>
        <v>0</v>
      </c>
      <c r="Y2239" s="18">
        <f t="shared" si="7471"/>
        <v>0</v>
      </c>
      <c r="Z2239" s="18">
        <f t="shared" si="7471"/>
        <v>0</v>
      </c>
      <c r="AA2239" s="18">
        <f t="shared" si="7471"/>
        <v>0</v>
      </c>
      <c r="AB2239" s="18">
        <f t="shared" si="7471"/>
        <v>0</v>
      </c>
      <c r="AC2239" s="18">
        <f t="shared" si="7471"/>
        <v>0</v>
      </c>
      <c r="AD2239" s="18">
        <f t="shared" si="7471"/>
        <v>0</v>
      </c>
      <c r="AE2239" s="18">
        <f t="shared" si="7471"/>
        <v>0</v>
      </c>
      <c r="AF2239" s="41">
        <f t="shared" si="7471"/>
        <v>0</v>
      </c>
      <c r="AG2239" s="41">
        <f t="shared" si="7471"/>
        <v>0</v>
      </c>
      <c r="AH2239" s="41">
        <f t="shared" si="7471"/>
        <v>0</v>
      </c>
      <c r="AI2239" s="41">
        <f t="shared" si="7471"/>
        <v>0</v>
      </c>
      <c r="AJ2239" s="41">
        <f t="shared" si="7471"/>
        <v>0</v>
      </c>
      <c r="AK2239" s="41">
        <f t="shared" si="7471"/>
        <v>0</v>
      </c>
      <c r="AL2239" s="41">
        <f t="shared" si="7471"/>
        <v>0</v>
      </c>
      <c r="AM2239" s="41">
        <f t="shared" si="7471"/>
        <v>0</v>
      </c>
      <c r="AN2239" s="41">
        <f t="shared" si="7471"/>
        <v>0</v>
      </c>
      <c r="AO2239" s="14">
        <f t="shared" si="7471"/>
        <v>0</v>
      </c>
      <c r="AP2239" s="42">
        <f t="shared" si="7471"/>
        <v>0</v>
      </c>
      <c r="AQ2239" s="42">
        <f t="shared" si="7471"/>
        <v>0</v>
      </c>
      <c r="AR2239" s="42">
        <f t="shared" si="7471"/>
        <v>0</v>
      </c>
      <c r="AS2239" s="42">
        <f t="shared" si="7471"/>
        <v>0</v>
      </c>
      <c r="AT2239" s="42">
        <f t="shared" si="7471"/>
        <v>0</v>
      </c>
      <c r="AU2239" s="42">
        <f t="shared" si="7410"/>
        <v>0</v>
      </c>
      <c r="AV2239" s="42">
        <f t="shared" si="7411"/>
        <v>0</v>
      </c>
      <c r="AW2239" s="42">
        <f t="shared" si="7412"/>
        <v>0</v>
      </c>
      <c r="AX2239" s="42">
        <f t="shared" si="7413"/>
        <v>0</v>
      </c>
      <c r="AY2239" s="42">
        <f t="shared" si="7414"/>
        <v>915.7</v>
      </c>
      <c r="AZ2239" s="42">
        <f>AZ2240</f>
        <v>0</v>
      </c>
      <c r="BA2239" s="43"/>
      <c r="BB2239" s="20">
        <v>0</v>
      </c>
    </row>
    <row r="2240" spans="2:54" ht="31.2" x14ac:dyDescent="0.3">
      <c r="B2240" s="38" t="s">
        <v>662</v>
      </c>
      <c r="C2240" s="38" t="s">
        <v>94</v>
      </c>
      <c r="D2240" s="38" t="s">
        <v>339</v>
      </c>
      <c r="E2240" s="39" t="str">
        <f t="shared" si="7409"/>
        <v>0310</v>
      </c>
      <c r="F2240" s="38" t="s">
        <v>700</v>
      </c>
      <c r="G2240" s="38" t="s">
        <v>114</v>
      </c>
      <c r="H2240" s="40" t="s">
        <v>115</v>
      </c>
      <c r="I2240" s="18">
        <v>0</v>
      </c>
      <c r="J2240" s="18">
        <v>0</v>
      </c>
      <c r="K2240" s="18">
        <v>915.7</v>
      </c>
      <c r="L2240" s="18"/>
      <c r="M2240" s="18"/>
      <c r="N2240" s="18"/>
      <c r="O2240" s="18">
        <v>0</v>
      </c>
      <c r="P2240" s="18">
        <v>0</v>
      </c>
      <c r="Q2240" s="18">
        <v>0</v>
      </c>
      <c r="R2240" s="18">
        <v>0</v>
      </c>
      <c r="S2240" s="18"/>
      <c r="T2240" s="18">
        <f t="shared" ref="T2240:T2303" si="7472">I2240+L2240+S2240+R2240+Q2240+P2240+O2240</f>
        <v>0</v>
      </c>
      <c r="U2240" s="18">
        <f t="shared" si="7369"/>
        <v>0</v>
      </c>
      <c r="V2240" s="18">
        <f t="shared" si="7370"/>
        <v>915.7</v>
      </c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41">
        <v>0</v>
      </c>
      <c r="AG2240" s="41"/>
      <c r="AH2240" s="41">
        <v>0</v>
      </c>
      <c r="AI2240" s="41">
        <v>0</v>
      </c>
      <c r="AJ2240" s="41">
        <f>AF2240</f>
        <v>0</v>
      </c>
      <c r="AK2240" s="41">
        <f>AG2240</f>
        <v>0</v>
      </c>
      <c r="AL2240" s="41">
        <v>0</v>
      </c>
      <c r="AM2240" s="41">
        <v>0</v>
      </c>
      <c r="AN2240" s="41">
        <f>AL2240</f>
        <v>0</v>
      </c>
      <c r="AO2240" s="42">
        <v>0</v>
      </c>
      <c r="AP2240" s="42">
        <v>0</v>
      </c>
      <c r="AQ2240" s="42">
        <v>0</v>
      </c>
      <c r="AR2240" s="42">
        <v>0</v>
      </c>
      <c r="AS2240" s="42">
        <v>0</v>
      </c>
      <c r="AT2240" s="42">
        <v>0</v>
      </c>
      <c r="AU2240" s="42">
        <f t="shared" si="7410"/>
        <v>0</v>
      </c>
      <c r="AV2240" s="42">
        <f t="shared" si="7411"/>
        <v>0</v>
      </c>
      <c r="AW2240" s="42">
        <f t="shared" si="7412"/>
        <v>0</v>
      </c>
      <c r="AX2240" s="42">
        <f t="shared" si="7413"/>
        <v>0</v>
      </c>
      <c r="AY2240" s="42">
        <f t="shared" si="7414"/>
        <v>915.7</v>
      </c>
      <c r="AZ2240" s="42"/>
      <c r="BA2240" s="43"/>
      <c r="BB2240" s="20">
        <v>0</v>
      </c>
    </row>
    <row r="2241" spans="2:54" ht="46.8" x14ac:dyDescent="0.3">
      <c r="B2241" s="38" t="s">
        <v>662</v>
      </c>
      <c r="C2241" s="38" t="s">
        <v>94</v>
      </c>
      <c r="D2241" s="38" t="s">
        <v>339</v>
      </c>
      <c r="E2241" s="39" t="str">
        <f t="shared" si="7409"/>
        <v>0310</v>
      </c>
      <c r="F2241" s="38" t="s">
        <v>702</v>
      </c>
      <c r="G2241" s="39"/>
      <c r="H2241" s="40" t="s">
        <v>703</v>
      </c>
      <c r="I2241" s="18">
        <f t="shared" ref="I2241:S2241" si="7473">I2242</f>
        <v>9209.2999999999993</v>
      </c>
      <c r="J2241" s="18">
        <f t="shared" si="7473"/>
        <v>0</v>
      </c>
      <c r="K2241" s="18">
        <f t="shared" si="7473"/>
        <v>0</v>
      </c>
      <c r="L2241" s="18">
        <f t="shared" si="7473"/>
        <v>0</v>
      </c>
      <c r="M2241" s="18">
        <f t="shared" si="7473"/>
        <v>0</v>
      </c>
      <c r="N2241" s="18">
        <f t="shared" si="7473"/>
        <v>0</v>
      </c>
      <c r="O2241" s="18">
        <f t="shared" si="7473"/>
        <v>0</v>
      </c>
      <c r="P2241" s="18">
        <f t="shared" si="7473"/>
        <v>0</v>
      </c>
      <c r="Q2241" s="18">
        <f t="shared" si="7473"/>
        <v>-9209.2999999999993</v>
      </c>
      <c r="R2241" s="18">
        <f t="shared" si="7473"/>
        <v>0</v>
      </c>
      <c r="S2241" s="18">
        <f t="shared" si="7473"/>
        <v>0</v>
      </c>
      <c r="T2241" s="18">
        <f t="shared" si="7472"/>
        <v>0</v>
      </c>
      <c r="U2241" s="18">
        <f t="shared" si="7369"/>
        <v>0</v>
      </c>
      <c r="V2241" s="18">
        <f t="shared" si="7370"/>
        <v>0</v>
      </c>
      <c r="W2241" s="18">
        <f t="shared" ref="W2241:AT2241" si="7474">W2242</f>
        <v>0</v>
      </c>
      <c r="X2241" s="18">
        <f t="shared" si="7474"/>
        <v>0</v>
      </c>
      <c r="Y2241" s="18">
        <f t="shared" si="7474"/>
        <v>0</v>
      </c>
      <c r="Z2241" s="18">
        <f t="shared" si="7474"/>
        <v>0</v>
      </c>
      <c r="AA2241" s="18">
        <f t="shared" si="7474"/>
        <v>0</v>
      </c>
      <c r="AB2241" s="18">
        <f t="shared" si="7474"/>
        <v>0</v>
      </c>
      <c r="AC2241" s="18">
        <f t="shared" si="7474"/>
        <v>0</v>
      </c>
      <c r="AD2241" s="18">
        <f t="shared" si="7474"/>
        <v>0</v>
      </c>
      <c r="AE2241" s="18">
        <f t="shared" si="7474"/>
        <v>0</v>
      </c>
      <c r="AF2241" s="41">
        <f t="shared" si="7474"/>
        <v>0</v>
      </c>
      <c r="AG2241" s="41">
        <f t="shared" si="7474"/>
        <v>0</v>
      </c>
      <c r="AH2241" s="41">
        <f t="shared" si="7474"/>
        <v>0</v>
      </c>
      <c r="AI2241" s="41">
        <f t="shared" si="7474"/>
        <v>0</v>
      </c>
      <c r="AJ2241" s="41">
        <f t="shared" si="7474"/>
        <v>0</v>
      </c>
      <c r="AK2241" s="41">
        <f t="shared" si="7474"/>
        <v>0</v>
      </c>
      <c r="AL2241" s="41">
        <f t="shared" si="7474"/>
        <v>0</v>
      </c>
      <c r="AM2241" s="41">
        <f t="shared" si="7474"/>
        <v>0</v>
      </c>
      <c r="AN2241" s="41">
        <f t="shared" si="7474"/>
        <v>0</v>
      </c>
      <c r="AO2241" s="14">
        <f t="shared" si="7474"/>
        <v>0</v>
      </c>
      <c r="AP2241" s="42">
        <f t="shared" si="7474"/>
        <v>0</v>
      </c>
      <c r="AQ2241" s="42">
        <f t="shared" si="7474"/>
        <v>0</v>
      </c>
      <c r="AR2241" s="42">
        <f t="shared" si="7474"/>
        <v>0</v>
      </c>
      <c r="AS2241" s="42">
        <f t="shared" si="7474"/>
        <v>0</v>
      </c>
      <c r="AT2241" s="42">
        <f t="shared" si="7474"/>
        <v>0</v>
      </c>
      <c r="AU2241" s="42">
        <f t="shared" si="7410"/>
        <v>0</v>
      </c>
      <c r="AV2241" s="42">
        <f t="shared" si="7411"/>
        <v>0</v>
      </c>
      <c r="AW2241" s="42">
        <f t="shared" si="7412"/>
        <v>0</v>
      </c>
      <c r="AX2241" s="42">
        <f t="shared" si="7413"/>
        <v>0</v>
      </c>
      <c r="AY2241" s="42">
        <f t="shared" si="7414"/>
        <v>0</v>
      </c>
      <c r="AZ2241" s="42">
        <f>AZ2242</f>
        <v>0</v>
      </c>
      <c r="BA2241" s="43"/>
      <c r="BB2241" s="20">
        <v>0</v>
      </c>
    </row>
    <row r="2242" spans="2:54" ht="31.2" x14ac:dyDescent="0.3">
      <c r="B2242" s="38" t="s">
        <v>662</v>
      </c>
      <c r="C2242" s="38" t="s">
        <v>94</v>
      </c>
      <c r="D2242" s="38" t="s">
        <v>339</v>
      </c>
      <c r="E2242" s="39" t="str">
        <f t="shared" si="7409"/>
        <v>0310</v>
      </c>
      <c r="F2242" s="38" t="s">
        <v>702</v>
      </c>
      <c r="G2242" s="38" t="s">
        <v>114</v>
      </c>
      <c r="H2242" s="40" t="s">
        <v>115</v>
      </c>
      <c r="I2242" s="18">
        <v>9209.2999999999993</v>
      </c>
      <c r="J2242" s="18">
        <v>0</v>
      </c>
      <c r="K2242" s="18">
        <v>0</v>
      </c>
      <c r="L2242" s="18"/>
      <c r="M2242" s="18"/>
      <c r="N2242" s="18"/>
      <c r="O2242" s="18">
        <v>0</v>
      </c>
      <c r="P2242" s="18">
        <v>0</v>
      </c>
      <c r="Q2242" s="18">
        <v>-9209.2999999999993</v>
      </c>
      <c r="R2242" s="18">
        <v>0</v>
      </c>
      <c r="S2242" s="18"/>
      <c r="T2242" s="18">
        <f t="shared" si="7472"/>
        <v>0</v>
      </c>
      <c r="U2242" s="18">
        <f t="shared" si="7369"/>
        <v>0</v>
      </c>
      <c r="V2242" s="18">
        <f t="shared" si="7370"/>
        <v>0</v>
      </c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41">
        <v>0</v>
      </c>
      <c r="AG2242" s="41"/>
      <c r="AH2242" s="41">
        <v>0</v>
      </c>
      <c r="AI2242" s="41">
        <v>0</v>
      </c>
      <c r="AJ2242" s="41">
        <f>AF2242</f>
        <v>0</v>
      </c>
      <c r="AK2242" s="41">
        <f>AG2242</f>
        <v>0</v>
      </c>
      <c r="AL2242" s="41">
        <v>0</v>
      </c>
      <c r="AM2242" s="41">
        <v>0</v>
      </c>
      <c r="AN2242" s="41">
        <f>AL2242</f>
        <v>0</v>
      </c>
      <c r="AO2242" s="42">
        <v>0</v>
      </c>
      <c r="AP2242" s="42">
        <v>0</v>
      </c>
      <c r="AQ2242" s="42">
        <v>0</v>
      </c>
      <c r="AR2242" s="42">
        <v>0</v>
      </c>
      <c r="AS2242" s="42">
        <v>0</v>
      </c>
      <c r="AT2242" s="42">
        <v>0</v>
      </c>
      <c r="AU2242" s="42">
        <f t="shared" si="7410"/>
        <v>0</v>
      </c>
      <c r="AV2242" s="42">
        <f t="shared" si="7411"/>
        <v>0</v>
      </c>
      <c r="AW2242" s="42">
        <f t="shared" si="7412"/>
        <v>0</v>
      </c>
      <c r="AX2242" s="42">
        <f t="shared" si="7413"/>
        <v>0</v>
      </c>
      <c r="AY2242" s="42">
        <f t="shared" si="7414"/>
        <v>0</v>
      </c>
      <c r="AZ2242" s="42"/>
      <c r="BA2242" s="43"/>
      <c r="BB2242" s="44">
        <v>0</v>
      </c>
    </row>
    <row r="2243" spans="2:54" ht="31.2" x14ac:dyDescent="0.3">
      <c r="B2243" s="38" t="s">
        <v>662</v>
      </c>
      <c r="C2243" s="38" t="s">
        <v>94</v>
      </c>
      <c r="D2243" s="38" t="s">
        <v>339</v>
      </c>
      <c r="E2243" s="39" t="str">
        <f t="shared" si="7409"/>
        <v>0310</v>
      </c>
      <c r="F2243" s="38" t="s">
        <v>704</v>
      </c>
      <c r="G2243" s="39"/>
      <c r="H2243" s="40" t="s">
        <v>705</v>
      </c>
      <c r="I2243" s="18">
        <f t="shared" ref="I2243:S2243" si="7475">I2244</f>
        <v>9849.2000000000007</v>
      </c>
      <c r="J2243" s="18">
        <f t="shared" si="7475"/>
        <v>0</v>
      </c>
      <c r="K2243" s="18">
        <f t="shared" si="7475"/>
        <v>0</v>
      </c>
      <c r="L2243" s="18">
        <f t="shared" si="7475"/>
        <v>0</v>
      </c>
      <c r="M2243" s="18">
        <f t="shared" si="7475"/>
        <v>0</v>
      </c>
      <c r="N2243" s="18">
        <f t="shared" si="7475"/>
        <v>0</v>
      </c>
      <c r="O2243" s="18">
        <f t="shared" si="7475"/>
        <v>-182.39500000000001</v>
      </c>
      <c r="P2243" s="18">
        <f t="shared" si="7475"/>
        <v>0</v>
      </c>
      <c r="Q2243" s="18">
        <f t="shared" si="7475"/>
        <v>0</v>
      </c>
      <c r="R2243" s="18">
        <f t="shared" si="7475"/>
        <v>0</v>
      </c>
      <c r="S2243" s="18">
        <f t="shared" si="7475"/>
        <v>333.19578000000001</v>
      </c>
      <c r="T2243" s="18">
        <f t="shared" si="7472"/>
        <v>10000.00078</v>
      </c>
      <c r="U2243" s="18">
        <f t="shared" si="7369"/>
        <v>0</v>
      </c>
      <c r="V2243" s="18">
        <f t="shared" si="7370"/>
        <v>0</v>
      </c>
      <c r="W2243" s="18">
        <f t="shared" ref="W2243:AD2243" si="7476">W2244</f>
        <v>0</v>
      </c>
      <c r="X2243" s="18">
        <f t="shared" si="7476"/>
        <v>0</v>
      </c>
      <c r="Y2243" s="18">
        <f t="shared" si="7476"/>
        <v>0</v>
      </c>
      <c r="Z2243" s="18">
        <f t="shared" si="7476"/>
        <v>333.19578000000001</v>
      </c>
      <c r="AA2243" s="18">
        <f t="shared" si="7476"/>
        <v>0</v>
      </c>
      <c r="AB2243" s="18">
        <f t="shared" si="7476"/>
        <v>0</v>
      </c>
      <c r="AC2243" s="18">
        <f t="shared" si="7476"/>
        <v>0</v>
      </c>
      <c r="AD2243" s="18">
        <f t="shared" si="7476"/>
        <v>0</v>
      </c>
      <c r="AE2243" s="18"/>
      <c r="AF2243" s="41">
        <f t="shared" ref="AF2243:AT2243" si="7477">AF2244</f>
        <v>10000.00078</v>
      </c>
      <c r="AG2243" s="41">
        <f t="shared" si="7477"/>
        <v>0</v>
      </c>
      <c r="AH2243" s="41">
        <f t="shared" si="7477"/>
        <v>0</v>
      </c>
      <c r="AI2243" s="41">
        <f t="shared" si="7477"/>
        <v>0</v>
      </c>
      <c r="AJ2243" s="41">
        <f t="shared" si="7477"/>
        <v>10000.00078</v>
      </c>
      <c r="AK2243" s="41">
        <f t="shared" si="7477"/>
        <v>0</v>
      </c>
      <c r="AL2243" s="41">
        <f t="shared" si="7477"/>
        <v>9820.3417800000007</v>
      </c>
      <c r="AM2243" s="41">
        <f t="shared" si="7477"/>
        <v>0</v>
      </c>
      <c r="AN2243" s="41">
        <f t="shared" si="7477"/>
        <v>9820.3417800000007</v>
      </c>
      <c r="AO2243" s="14">
        <f t="shared" si="7477"/>
        <v>933.43286000000001</v>
      </c>
      <c r="AP2243" s="42">
        <f t="shared" si="7477"/>
        <v>10182.395780000001</v>
      </c>
      <c r="AQ2243" s="42">
        <f t="shared" si="7477"/>
        <v>-182.39500000000001</v>
      </c>
      <c r="AR2243" s="42">
        <f t="shared" si="7477"/>
        <v>0</v>
      </c>
      <c r="AS2243" s="42">
        <f t="shared" si="7477"/>
        <v>0</v>
      </c>
      <c r="AT2243" s="42">
        <f t="shared" si="7477"/>
        <v>0</v>
      </c>
      <c r="AU2243" s="42">
        <f t="shared" si="7410"/>
        <v>10000.00078</v>
      </c>
      <c r="AV2243" s="42">
        <f t="shared" si="7411"/>
        <v>0</v>
      </c>
      <c r="AW2243" s="42">
        <f t="shared" si="7412"/>
        <v>10333.19656</v>
      </c>
      <c r="AX2243" s="42">
        <f t="shared" si="7413"/>
        <v>0</v>
      </c>
      <c r="AY2243" s="42">
        <f t="shared" si="7414"/>
        <v>0</v>
      </c>
      <c r="AZ2243" s="42">
        <f>AZ2244</f>
        <v>0</v>
      </c>
      <c r="BA2243" s="43">
        <f t="shared" si="7415"/>
        <v>98.203410140134011</v>
      </c>
      <c r="BB2243" s="20"/>
    </row>
    <row r="2244" spans="2:54" ht="31.2" x14ac:dyDescent="0.3">
      <c r="B2244" s="38" t="s">
        <v>662</v>
      </c>
      <c r="C2244" s="38" t="s">
        <v>94</v>
      </c>
      <c r="D2244" s="38" t="s">
        <v>339</v>
      </c>
      <c r="E2244" s="39" t="str">
        <f t="shared" si="7409"/>
        <v>0310</v>
      </c>
      <c r="F2244" s="38" t="s">
        <v>704</v>
      </c>
      <c r="G2244" s="38" t="s">
        <v>114</v>
      </c>
      <c r="H2244" s="40" t="s">
        <v>115</v>
      </c>
      <c r="I2244" s="18">
        <v>9849.2000000000007</v>
      </c>
      <c r="J2244" s="18">
        <v>0</v>
      </c>
      <c r="K2244" s="18">
        <v>0</v>
      </c>
      <c r="L2244" s="18"/>
      <c r="M2244" s="18"/>
      <c r="N2244" s="18"/>
      <c r="O2244" s="18">
        <v>-182.39500000000001</v>
      </c>
      <c r="P2244" s="18">
        <v>0</v>
      </c>
      <c r="Q2244" s="18">
        <v>0</v>
      </c>
      <c r="R2244" s="18">
        <v>0</v>
      </c>
      <c r="S2244" s="18">
        <v>333.19578000000001</v>
      </c>
      <c r="T2244" s="18">
        <f t="shared" si="7472"/>
        <v>10000.00078</v>
      </c>
      <c r="U2244" s="18">
        <f t="shared" si="7369"/>
        <v>0</v>
      </c>
      <c r="V2244" s="18">
        <f t="shared" si="7370"/>
        <v>0</v>
      </c>
      <c r="W2244" s="18"/>
      <c r="X2244" s="18"/>
      <c r="Y2244" s="18"/>
      <c r="Z2244" s="18">
        <v>333.19578000000001</v>
      </c>
      <c r="AA2244" s="18"/>
      <c r="AB2244" s="18"/>
      <c r="AC2244" s="18"/>
      <c r="AD2244" s="18"/>
      <c r="AE2244" s="18"/>
      <c r="AF2244" s="41">
        <v>10000.00078</v>
      </c>
      <c r="AG2244" s="41"/>
      <c r="AH2244" s="41">
        <v>0</v>
      </c>
      <c r="AI2244" s="41">
        <v>0</v>
      </c>
      <c r="AJ2244" s="41">
        <f>AF2244</f>
        <v>10000.00078</v>
      </c>
      <c r="AK2244" s="41">
        <f>AG2244</f>
        <v>0</v>
      </c>
      <c r="AL2244" s="41">
        <v>9820.3417800000007</v>
      </c>
      <c r="AM2244" s="41">
        <v>0</v>
      </c>
      <c r="AN2244" s="41">
        <f>AL2244</f>
        <v>9820.3417800000007</v>
      </c>
      <c r="AO2244" s="42">
        <v>933.43286000000001</v>
      </c>
      <c r="AP2244" s="42">
        <v>10182.395780000001</v>
      </c>
      <c r="AQ2244" s="42">
        <v>-182.39500000000001</v>
      </c>
      <c r="AR2244" s="42">
        <v>0</v>
      </c>
      <c r="AS2244" s="42">
        <v>0</v>
      </c>
      <c r="AT2244" s="42">
        <v>0</v>
      </c>
      <c r="AU2244" s="42">
        <f t="shared" si="7410"/>
        <v>10000.00078</v>
      </c>
      <c r="AV2244" s="42">
        <f t="shared" si="7411"/>
        <v>0</v>
      </c>
      <c r="AW2244" s="42">
        <f t="shared" si="7412"/>
        <v>10333.19656</v>
      </c>
      <c r="AX2244" s="42">
        <f t="shared" si="7413"/>
        <v>0</v>
      </c>
      <c r="AY2244" s="42">
        <f t="shared" si="7414"/>
        <v>0</v>
      </c>
      <c r="AZ2244" s="42"/>
      <c r="BA2244" s="43">
        <f t="shared" si="7415"/>
        <v>98.203410140134011</v>
      </c>
      <c r="BB2244" s="44"/>
    </row>
    <row r="2245" spans="2:54" ht="46.8" x14ac:dyDescent="0.3">
      <c r="B2245" s="38" t="s">
        <v>662</v>
      </c>
      <c r="C2245" s="38" t="s">
        <v>94</v>
      </c>
      <c r="D2245" s="38" t="s">
        <v>339</v>
      </c>
      <c r="E2245" s="39" t="str">
        <f t="shared" si="7409"/>
        <v>0310</v>
      </c>
      <c r="F2245" s="38" t="s">
        <v>706</v>
      </c>
      <c r="G2245" s="38"/>
      <c r="H2245" s="40" t="s">
        <v>707</v>
      </c>
      <c r="I2245" s="18"/>
      <c r="J2245" s="18"/>
      <c r="K2245" s="18"/>
      <c r="L2245" s="18"/>
      <c r="M2245" s="18"/>
      <c r="N2245" s="18"/>
      <c r="O2245" s="18">
        <f>O2246</f>
        <v>-82.57</v>
      </c>
      <c r="P2245" s="18">
        <f>P2246</f>
        <v>0</v>
      </c>
      <c r="Q2245" s="18">
        <f>Q2246</f>
        <v>0</v>
      </c>
      <c r="R2245" s="18">
        <f>R2246</f>
        <v>0</v>
      </c>
      <c r="S2245" s="18">
        <f>S2246</f>
        <v>1822.9440400000001</v>
      </c>
      <c r="T2245" s="18">
        <f t="shared" si="7472"/>
        <v>1740.3740400000002</v>
      </c>
      <c r="U2245" s="18"/>
      <c r="V2245" s="18"/>
      <c r="W2245" s="18">
        <f t="shared" ref="W2245:AD2245" si="7478">W2246</f>
        <v>0</v>
      </c>
      <c r="X2245" s="18">
        <f t="shared" si="7478"/>
        <v>0</v>
      </c>
      <c r="Y2245" s="18">
        <f t="shared" si="7478"/>
        <v>0</v>
      </c>
      <c r="Z2245" s="18">
        <f t="shared" si="7478"/>
        <v>1822.9440400000001</v>
      </c>
      <c r="AA2245" s="18">
        <f t="shared" si="7478"/>
        <v>0</v>
      </c>
      <c r="AB2245" s="18">
        <f t="shared" si="7478"/>
        <v>0</v>
      </c>
      <c r="AC2245" s="18">
        <f t="shared" si="7478"/>
        <v>0</v>
      </c>
      <c r="AD2245" s="18">
        <f t="shared" si="7478"/>
        <v>0</v>
      </c>
      <c r="AE2245" s="18"/>
      <c r="AF2245" s="41">
        <f t="shared" ref="AF2245:AT2245" si="7479">AF2246</f>
        <v>1526.2134900000001</v>
      </c>
      <c r="AG2245" s="41">
        <f t="shared" si="7479"/>
        <v>0</v>
      </c>
      <c r="AH2245" s="41">
        <f t="shared" si="7479"/>
        <v>0</v>
      </c>
      <c r="AI2245" s="41">
        <f t="shared" si="7479"/>
        <v>0</v>
      </c>
      <c r="AJ2245" s="41">
        <f t="shared" si="7479"/>
        <v>1526.2134900000001</v>
      </c>
      <c r="AK2245" s="41">
        <f t="shared" si="7479"/>
        <v>0</v>
      </c>
      <c r="AL2245" s="41">
        <f t="shared" si="7479"/>
        <v>1526.2130099999999</v>
      </c>
      <c r="AM2245" s="41">
        <f t="shared" si="7479"/>
        <v>0</v>
      </c>
      <c r="AN2245" s="41">
        <f t="shared" si="7479"/>
        <v>1526.2130099999999</v>
      </c>
      <c r="AO2245" s="14">
        <f t="shared" si="7479"/>
        <v>1526.2130099999999</v>
      </c>
      <c r="AP2245" s="42">
        <f t="shared" si="7479"/>
        <v>1608.78349</v>
      </c>
      <c r="AQ2245" s="42">
        <f t="shared" si="7479"/>
        <v>-82.57</v>
      </c>
      <c r="AR2245" s="42">
        <f t="shared" si="7479"/>
        <v>0</v>
      </c>
      <c r="AS2245" s="42">
        <f t="shared" si="7479"/>
        <v>0</v>
      </c>
      <c r="AT2245" s="42">
        <f t="shared" si="7479"/>
        <v>0</v>
      </c>
      <c r="AU2245" s="42">
        <f t="shared" si="7410"/>
        <v>1526.2134900000001</v>
      </c>
      <c r="AV2245" s="42">
        <f t="shared" si="7411"/>
        <v>214.16055000000006</v>
      </c>
      <c r="AW2245" s="42">
        <f t="shared" si="7412"/>
        <v>3563.31808</v>
      </c>
      <c r="AX2245" s="42">
        <f t="shared" si="7413"/>
        <v>0</v>
      </c>
      <c r="AY2245" s="42">
        <f t="shared" si="7414"/>
        <v>0</v>
      </c>
      <c r="AZ2245" s="42">
        <f>AZ2246</f>
        <v>0</v>
      </c>
      <c r="BA2245" s="43">
        <f t="shared" si="7415"/>
        <v>99.999968549616199</v>
      </c>
      <c r="BB2245" s="20"/>
    </row>
    <row r="2246" spans="2:54" ht="31.2" x14ac:dyDescent="0.3">
      <c r="B2246" s="38" t="s">
        <v>662</v>
      </c>
      <c r="C2246" s="38" t="s">
        <v>94</v>
      </c>
      <c r="D2246" s="38" t="s">
        <v>339</v>
      </c>
      <c r="E2246" s="39" t="str">
        <f t="shared" si="7409"/>
        <v>0310</v>
      </c>
      <c r="F2246" s="38" t="s">
        <v>706</v>
      </c>
      <c r="G2246" s="38" t="s">
        <v>114</v>
      </c>
      <c r="H2246" s="40" t="s">
        <v>115</v>
      </c>
      <c r="I2246" s="18"/>
      <c r="J2246" s="18"/>
      <c r="K2246" s="18"/>
      <c r="L2246" s="18"/>
      <c r="M2246" s="18"/>
      <c r="N2246" s="18"/>
      <c r="O2246" s="18">
        <v>-82.57</v>
      </c>
      <c r="P2246" s="18">
        <v>0</v>
      </c>
      <c r="Q2246" s="18">
        <v>0</v>
      </c>
      <c r="R2246" s="18">
        <v>0</v>
      </c>
      <c r="S2246" s="18">
        <v>1822.9440400000001</v>
      </c>
      <c r="T2246" s="18">
        <f t="shared" si="7472"/>
        <v>1740.3740400000002</v>
      </c>
      <c r="U2246" s="18"/>
      <c r="V2246" s="18"/>
      <c r="W2246" s="18"/>
      <c r="X2246" s="18"/>
      <c r="Y2246" s="18"/>
      <c r="Z2246" s="18">
        <v>1822.9440400000001</v>
      </c>
      <c r="AA2246" s="18"/>
      <c r="AB2246" s="18"/>
      <c r="AC2246" s="18"/>
      <c r="AD2246" s="18"/>
      <c r="AE2246" s="18"/>
      <c r="AF2246" s="41">
        <v>1526.2134900000001</v>
      </c>
      <c r="AG2246" s="41"/>
      <c r="AH2246" s="41">
        <v>0</v>
      </c>
      <c r="AI2246" s="41">
        <v>0</v>
      </c>
      <c r="AJ2246" s="41">
        <f>AF2246</f>
        <v>1526.2134900000001</v>
      </c>
      <c r="AK2246" s="41">
        <f>AG2246</f>
        <v>0</v>
      </c>
      <c r="AL2246" s="41">
        <v>1526.2130099999999</v>
      </c>
      <c r="AM2246" s="41">
        <v>0</v>
      </c>
      <c r="AN2246" s="41">
        <f>AL2246</f>
        <v>1526.2130099999999</v>
      </c>
      <c r="AO2246" s="42">
        <v>1526.2130099999999</v>
      </c>
      <c r="AP2246" s="42">
        <v>1608.78349</v>
      </c>
      <c r="AQ2246" s="42">
        <v>-82.57</v>
      </c>
      <c r="AR2246" s="42">
        <v>0</v>
      </c>
      <c r="AS2246" s="42">
        <v>0</v>
      </c>
      <c r="AT2246" s="42">
        <v>0</v>
      </c>
      <c r="AU2246" s="42">
        <f t="shared" si="7410"/>
        <v>1526.2134900000001</v>
      </c>
      <c r="AV2246" s="42">
        <f t="shared" si="7411"/>
        <v>214.16055000000006</v>
      </c>
      <c r="AW2246" s="42">
        <f t="shared" si="7412"/>
        <v>3563.31808</v>
      </c>
      <c r="AX2246" s="42">
        <f t="shared" si="7413"/>
        <v>0</v>
      </c>
      <c r="AY2246" s="42">
        <f t="shared" si="7414"/>
        <v>0</v>
      </c>
      <c r="AZ2246" s="42"/>
      <c r="BA2246" s="43">
        <f t="shared" si="7415"/>
        <v>99.999968549616199</v>
      </c>
      <c r="BB2246" s="44"/>
    </row>
    <row r="2247" spans="2:54" ht="31.2" x14ac:dyDescent="0.3">
      <c r="B2247" s="38" t="s">
        <v>662</v>
      </c>
      <c r="C2247" s="38" t="s">
        <v>94</v>
      </c>
      <c r="D2247" s="38" t="s">
        <v>339</v>
      </c>
      <c r="E2247" s="39" t="str">
        <f t="shared" si="7409"/>
        <v>0310</v>
      </c>
      <c r="F2247" s="38" t="s">
        <v>708</v>
      </c>
      <c r="G2247" s="38"/>
      <c r="H2247" s="40" t="s">
        <v>709</v>
      </c>
      <c r="I2247" s="18"/>
      <c r="J2247" s="18"/>
      <c r="K2247" s="18"/>
      <c r="L2247" s="18"/>
      <c r="M2247" s="18"/>
      <c r="N2247" s="18"/>
      <c r="O2247" s="18">
        <f>O2248</f>
        <v>-41.718000000000004</v>
      </c>
      <c r="P2247" s="18">
        <f>P2248</f>
        <v>0</v>
      </c>
      <c r="Q2247" s="18">
        <f>Q2248</f>
        <v>24.5</v>
      </c>
      <c r="R2247" s="18">
        <f>R2248</f>
        <v>0</v>
      </c>
      <c r="S2247" s="18">
        <f>S2248</f>
        <v>7665.7780000000002</v>
      </c>
      <c r="T2247" s="18">
        <f t="shared" si="7472"/>
        <v>7648.56</v>
      </c>
      <c r="U2247" s="18">
        <f t="shared" ref="U2247:AT2247" si="7480">U2248</f>
        <v>0</v>
      </c>
      <c r="V2247" s="18">
        <f t="shared" si="7480"/>
        <v>0</v>
      </c>
      <c r="W2247" s="18">
        <f t="shared" si="7480"/>
        <v>0</v>
      </c>
      <c r="X2247" s="18">
        <f t="shared" si="7480"/>
        <v>0</v>
      </c>
      <c r="Y2247" s="18">
        <f t="shared" si="7480"/>
        <v>0</v>
      </c>
      <c r="Z2247" s="18">
        <f t="shared" si="7480"/>
        <v>7665.7780000000002</v>
      </c>
      <c r="AA2247" s="18">
        <f t="shared" si="7480"/>
        <v>0</v>
      </c>
      <c r="AB2247" s="18">
        <f t="shared" si="7480"/>
        <v>0</v>
      </c>
      <c r="AC2247" s="18">
        <f t="shared" si="7480"/>
        <v>0</v>
      </c>
      <c r="AD2247" s="18">
        <f t="shared" si="7480"/>
        <v>0</v>
      </c>
      <c r="AE2247" s="18">
        <f t="shared" si="7480"/>
        <v>0</v>
      </c>
      <c r="AF2247" s="41">
        <f t="shared" si="7480"/>
        <v>7648.56</v>
      </c>
      <c r="AG2247" s="41">
        <f t="shared" si="7480"/>
        <v>0</v>
      </c>
      <c r="AH2247" s="41">
        <f t="shared" si="7480"/>
        <v>0</v>
      </c>
      <c r="AI2247" s="41">
        <f t="shared" si="7480"/>
        <v>0</v>
      </c>
      <c r="AJ2247" s="41">
        <f t="shared" si="7480"/>
        <v>7648.56</v>
      </c>
      <c r="AK2247" s="41">
        <f t="shared" si="7480"/>
        <v>0</v>
      </c>
      <c r="AL2247" s="41">
        <f t="shared" si="7480"/>
        <v>7648.5593600000002</v>
      </c>
      <c r="AM2247" s="41">
        <f t="shared" si="7480"/>
        <v>0</v>
      </c>
      <c r="AN2247" s="41">
        <f t="shared" si="7480"/>
        <v>7648.5593600000002</v>
      </c>
      <c r="AO2247" s="14">
        <f t="shared" si="7480"/>
        <v>7648.5593600000002</v>
      </c>
      <c r="AP2247" s="42">
        <f t="shared" si="7480"/>
        <v>7690.2780000000002</v>
      </c>
      <c r="AQ2247" s="42">
        <f t="shared" si="7480"/>
        <v>-41.718000000000004</v>
      </c>
      <c r="AR2247" s="42">
        <f t="shared" si="7480"/>
        <v>0</v>
      </c>
      <c r="AS2247" s="42">
        <f t="shared" si="7480"/>
        <v>0</v>
      </c>
      <c r="AT2247" s="42">
        <f t="shared" si="7480"/>
        <v>0</v>
      </c>
      <c r="AU2247" s="42">
        <f t="shared" si="7410"/>
        <v>7648.56</v>
      </c>
      <c r="AV2247" s="42">
        <f t="shared" si="7411"/>
        <v>0</v>
      </c>
      <c r="AW2247" s="42">
        <f t="shared" si="7412"/>
        <v>15314.338</v>
      </c>
      <c r="AX2247" s="42">
        <f t="shared" si="7413"/>
        <v>0</v>
      </c>
      <c r="AY2247" s="42">
        <f t="shared" si="7414"/>
        <v>0</v>
      </c>
      <c r="AZ2247" s="42">
        <f>AZ2248</f>
        <v>0</v>
      </c>
      <c r="BA2247" s="43">
        <f t="shared" si="7415"/>
        <v>99.999991632411849</v>
      </c>
      <c r="BB2247" s="20"/>
    </row>
    <row r="2248" spans="2:54" ht="31.2" x14ac:dyDescent="0.3">
      <c r="B2248" s="38" t="s">
        <v>662</v>
      </c>
      <c r="C2248" s="38" t="s">
        <v>94</v>
      </c>
      <c r="D2248" s="38" t="s">
        <v>339</v>
      </c>
      <c r="E2248" s="39" t="str">
        <f t="shared" si="7409"/>
        <v>0310</v>
      </c>
      <c r="F2248" s="38" t="s">
        <v>708</v>
      </c>
      <c r="G2248" s="38" t="s">
        <v>114</v>
      </c>
      <c r="H2248" s="40" t="s">
        <v>115</v>
      </c>
      <c r="I2248" s="18"/>
      <c r="J2248" s="18"/>
      <c r="K2248" s="18"/>
      <c r="L2248" s="18"/>
      <c r="M2248" s="18"/>
      <c r="N2248" s="18"/>
      <c r="O2248" s="18">
        <v>-41.718000000000004</v>
      </c>
      <c r="P2248" s="18">
        <v>0</v>
      </c>
      <c r="Q2248" s="18">
        <v>24.5</v>
      </c>
      <c r="R2248" s="18">
        <v>0</v>
      </c>
      <c r="S2248" s="18">
        <v>7665.7780000000002</v>
      </c>
      <c r="T2248" s="18">
        <f t="shared" si="7472"/>
        <v>7648.56</v>
      </c>
      <c r="U2248" s="18"/>
      <c r="V2248" s="18"/>
      <c r="W2248" s="18"/>
      <c r="X2248" s="18"/>
      <c r="Y2248" s="18"/>
      <c r="Z2248" s="18">
        <v>7665.7780000000002</v>
      </c>
      <c r="AA2248" s="18"/>
      <c r="AB2248" s="18"/>
      <c r="AC2248" s="18"/>
      <c r="AD2248" s="18"/>
      <c r="AE2248" s="18"/>
      <c r="AF2248" s="41">
        <v>7648.56</v>
      </c>
      <c r="AG2248" s="41"/>
      <c r="AH2248" s="41">
        <v>0</v>
      </c>
      <c r="AI2248" s="41">
        <v>0</v>
      </c>
      <c r="AJ2248" s="41">
        <f>AF2248</f>
        <v>7648.56</v>
      </c>
      <c r="AK2248" s="41">
        <f>AG2248</f>
        <v>0</v>
      </c>
      <c r="AL2248" s="41">
        <v>7648.5593600000002</v>
      </c>
      <c r="AM2248" s="41">
        <v>0</v>
      </c>
      <c r="AN2248" s="41">
        <f>AL2248</f>
        <v>7648.5593600000002</v>
      </c>
      <c r="AO2248" s="42">
        <v>7648.5593600000002</v>
      </c>
      <c r="AP2248" s="42">
        <v>7690.2780000000002</v>
      </c>
      <c r="AQ2248" s="42">
        <v>-41.718000000000004</v>
      </c>
      <c r="AR2248" s="42">
        <v>0</v>
      </c>
      <c r="AS2248" s="42">
        <v>0</v>
      </c>
      <c r="AT2248" s="42">
        <v>0</v>
      </c>
      <c r="AU2248" s="42">
        <f t="shared" si="7410"/>
        <v>7648.56</v>
      </c>
      <c r="AV2248" s="42">
        <f t="shared" si="7411"/>
        <v>0</v>
      </c>
      <c r="AW2248" s="42">
        <f t="shared" si="7412"/>
        <v>15314.338</v>
      </c>
      <c r="AX2248" s="42">
        <f t="shared" si="7413"/>
        <v>0</v>
      </c>
      <c r="AY2248" s="42">
        <f t="shared" si="7414"/>
        <v>0</v>
      </c>
      <c r="AZ2248" s="42"/>
      <c r="BA2248" s="43">
        <f t="shared" si="7415"/>
        <v>99.999991632411849</v>
      </c>
      <c r="BB2248" s="44"/>
    </row>
    <row r="2249" spans="2:54" ht="31.2" x14ac:dyDescent="0.3">
      <c r="B2249" s="38" t="s">
        <v>662</v>
      </c>
      <c r="C2249" s="38" t="s">
        <v>94</v>
      </c>
      <c r="D2249" s="38" t="s">
        <v>339</v>
      </c>
      <c r="E2249" s="39" t="str">
        <f t="shared" si="7409"/>
        <v>0310</v>
      </c>
      <c r="F2249" s="38" t="s">
        <v>710</v>
      </c>
      <c r="G2249" s="38"/>
      <c r="H2249" s="40" t="s">
        <v>711</v>
      </c>
      <c r="I2249" s="18"/>
      <c r="J2249" s="18"/>
      <c r="K2249" s="18"/>
      <c r="L2249" s="18"/>
      <c r="M2249" s="18"/>
      <c r="N2249" s="18"/>
      <c r="O2249" s="18">
        <f>O2250</f>
        <v>0</v>
      </c>
      <c r="P2249" s="18">
        <f>P2250</f>
        <v>0</v>
      </c>
      <c r="Q2249" s="18">
        <f>Q2250</f>
        <v>-24.5</v>
      </c>
      <c r="R2249" s="18">
        <f>R2250</f>
        <v>0</v>
      </c>
      <c r="S2249" s="18">
        <f>S2250</f>
        <v>1860.1279500000001</v>
      </c>
      <c r="T2249" s="18">
        <f t="shared" si="7472"/>
        <v>1835.6279500000001</v>
      </c>
      <c r="U2249" s="18">
        <f t="shared" ref="U2249:AT2249" si="7481">U2250</f>
        <v>0</v>
      </c>
      <c r="V2249" s="18">
        <f t="shared" si="7481"/>
        <v>0</v>
      </c>
      <c r="W2249" s="18">
        <f t="shared" si="7481"/>
        <v>0</v>
      </c>
      <c r="X2249" s="18">
        <f t="shared" si="7481"/>
        <v>0</v>
      </c>
      <c r="Y2249" s="18">
        <f t="shared" si="7481"/>
        <v>0</v>
      </c>
      <c r="Z2249" s="18">
        <f t="shared" si="7481"/>
        <v>1860.1279500000001</v>
      </c>
      <c r="AA2249" s="18">
        <f t="shared" si="7481"/>
        <v>0</v>
      </c>
      <c r="AB2249" s="18">
        <f t="shared" si="7481"/>
        <v>0</v>
      </c>
      <c r="AC2249" s="18">
        <f t="shared" si="7481"/>
        <v>0</v>
      </c>
      <c r="AD2249" s="18">
        <f t="shared" si="7481"/>
        <v>0</v>
      </c>
      <c r="AE2249" s="18">
        <f t="shared" si="7481"/>
        <v>0</v>
      </c>
      <c r="AF2249" s="41">
        <f t="shared" si="7481"/>
        <v>1420.4521500000001</v>
      </c>
      <c r="AG2249" s="41">
        <f t="shared" si="7481"/>
        <v>0</v>
      </c>
      <c r="AH2249" s="41">
        <f t="shared" si="7481"/>
        <v>0</v>
      </c>
      <c r="AI2249" s="41">
        <f t="shared" si="7481"/>
        <v>0</v>
      </c>
      <c r="AJ2249" s="41">
        <f t="shared" si="7481"/>
        <v>1420.4521500000001</v>
      </c>
      <c r="AK2249" s="41">
        <f t="shared" si="7481"/>
        <v>0</v>
      </c>
      <c r="AL2249" s="41">
        <f t="shared" si="7481"/>
        <v>1420.4521500000001</v>
      </c>
      <c r="AM2249" s="41">
        <f t="shared" si="7481"/>
        <v>0</v>
      </c>
      <c r="AN2249" s="41">
        <f t="shared" si="7481"/>
        <v>1420.4521500000001</v>
      </c>
      <c r="AO2249" s="14">
        <f t="shared" si="7481"/>
        <v>1420.4521500000001</v>
      </c>
      <c r="AP2249" s="42">
        <f t="shared" si="7481"/>
        <v>1420.4521500000001</v>
      </c>
      <c r="AQ2249" s="42">
        <f t="shared" si="7481"/>
        <v>0</v>
      </c>
      <c r="AR2249" s="42">
        <f t="shared" si="7481"/>
        <v>0</v>
      </c>
      <c r="AS2249" s="42">
        <f t="shared" si="7481"/>
        <v>0</v>
      </c>
      <c r="AT2249" s="42">
        <f t="shared" si="7481"/>
        <v>0</v>
      </c>
      <c r="AU2249" s="42">
        <f t="shared" si="7410"/>
        <v>1420.4521500000001</v>
      </c>
      <c r="AV2249" s="42">
        <f t="shared" si="7411"/>
        <v>415.17579999999998</v>
      </c>
      <c r="AW2249" s="42">
        <f t="shared" si="7412"/>
        <v>3695.7559000000001</v>
      </c>
      <c r="AX2249" s="42">
        <f t="shared" si="7413"/>
        <v>0</v>
      </c>
      <c r="AY2249" s="42">
        <f t="shared" si="7414"/>
        <v>0</v>
      </c>
      <c r="AZ2249" s="42">
        <f>AZ2250</f>
        <v>0</v>
      </c>
      <c r="BA2249" s="43">
        <f t="shared" si="7415"/>
        <v>100</v>
      </c>
      <c r="BB2249" s="20"/>
    </row>
    <row r="2250" spans="2:54" ht="31.2" x14ac:dyDescent="0.3">
      <c r="B2250" s="38" t="s">
        <v>662</v>
      </c>
      <c r="C2250" s="38" t="s">
        <v>94</v>
      </c>
      <c r="D2250" s="38" t="s">
        <v>339</v>
      </c>
      <c r="E2250" s="39" t="str">
        <f t="shared" si="7409"/>
        <v>0310</v>
      </c>
      <c r="F2250" s="38" t="s">
        <v>710</v>
      </c>
      <c r="G2250" s="38" t="s">
        <v>114</v>
      </c>
      <c r="H2250" s="40" t="s">
        <v>115</v>
      </c>
      <c r="I2250" s="18"/>
      <c r="J2250" s="18"/>
      <c r="K2250" s="18"/>
      <c r="L2250" s="18"/>
      <c r="M2250" s="18"/>
      <c r="N2250" s="18"/>
      <c r="O2250" s="18">
        <v>0</v>
      </c>
      <c r="P2250" s="18">
        <v>0</v>
      </c>
      <c r="Q2250" s="18">
        <v>-24.5</v>
      </c>
      <c r="R2250" s="18">
        <v>0</v>
      </c>
      <c r="S2250" s="18">
        <v>1860.1279500000001</v>
      </c>
      <c r="T2250" s="18">
        <f t="shared" si="7472"/>
        <v>1835.6279500000001</v>
      </c>
      <c r="U2250" s="18"/>
      <c r="V2250" s="18"/>
      <c r="W2250" s="18"/>
      <c r="X2250" s="18"/>
      <c r="Y2250" s="18"/>
      <c r="Z2250" s="18">
        <v>1860.1279500000001</v>
      </c>
      <c r="AA2250" s="18"/>
      <c r="AB2250" s="18"/>
      <c r="AC2250" s="18"/>
      <c r="AD2250" s="18"/>
      <c r="AE2250" s="18"/>
      <c r="AF2250" s="41">
        <v>1420.4521500000001</v>
      </c>
      <c r="AG2250" s="41"/>
      <c r="AH2250" s="41">
        <v>0</v>
      </c>
      <c r="AI2250" s="41">
        <v>0</v>
      </c>
      <c r="AJ2250" s="41">
        <f>AF2250</f>
        <v>1420.4521500000001</v>
      </c>
      <c r="AK2250" s="41">
        <f>AG2250</f>
        <v>0</v>
      </c>
      <c r="AL2250" s="41">
        <v>1420.4521500000001</v>
      </c>
      <c r="AM2250" s="41">
        <v>0</v>
      </c>
      <c r="AN2250" s="41">
        <f>AL2250</f>
        <v>1420.4521500000001</v>
      </c>
      <c r="AO2250" s="42">
        <v>1420.4521500000001</v>
      </c>
      <c r="AP2250" s="42">
        <v>1420.4521500000001</v>
      </c>
      <c r="AQ2250" s="42">
        <v>0</v>
      </c>
      <c r="AR2250" s="42">
        <v>0</v>
      </c>
      <c r="AS2250" s="42">
        <v>0</v>
      </c>
      <c r="AT2250" s="42">
        <v>0</v>
      </c>
      <c r="AU2250" s="42">
        <f t="shared" si="7410"/>
        <v>1420.4521500000001</v>
      </c>
      <c r="AV2250" s="42">
        <f t="shared" si="7411"/>
        <v>415.17579999999998</v>
      </c>
      <c r="AW2250" s="42">
        <f t="shared" si="7412"/>
        <v>3695.7559000000001</v>
      </c>
      <c r="AX2250" s="42">
        <f t="shared" si="7413"/>
        <v>0</v>
      </c>
      <c r="AY2250" s="42">
        <f t="shared" si="7414"/>
        <v>0</v>
      </c>
      <c r="AZ2250" s="42"/>
      <c r="BA2250" s="43">
        <f t="shared" si="7415"/>
        <v>100</v>
      </c>
      <c r="BB2250" s="44"/>
    </row>
    <row r="2251" spans="2:54" ht="46.8" x14ac:dyDescent="0.3">
      <c r="B2251" s="38" t="s">
        <v>662</v>
      </c>
      <c r="C2251" s="38" t="s">
        <v>94</v>
      </c>
      <c r="D2251" s="38" t="s">
        <v>339</v>
      </c>
      <c r="E2251" s="39" t="str">
        <f t="shared" si="7409"/>
        <v>0310</v>
      </c>
      <c r="F2251" s="38" t="s">
        <v>712</v>
      </c>
      <c r="G2251" s="39"/>
      <c r="H2251" s="40" t="s">
        <v>713</v>
      </c>
      <c r="I2251" s="18">
        <f t="shared" ref="I2251:S2251" si="7482">I2252</f>
        <v>0</v>
      </c>
      <c r="J2251" s="18">
        <f t="shared" si="7482"/>
        <v>877.1</v>
      </c>
      <c r="K2251" s="18">
        <f t="shared" si="7482"/>
        <v>10827.4</v>
      </c>
      <c r="L2251" s="18">
        <f t="shared" si="7482"/>
        <v>0</v>
      </c>
      <c r="M2251" s="18">
        <f t="shared" si="7482"/>
        <v>0</v>
      </c>
      <c r="N2251" s="18">
        <f t="shared" si="7482"/>
        <v>0</v>
      </c>
      <c r="O2251" s="18">
        <f t="shared" si="7482"/>
        <v>0</v>
      </c>
      <c r="P2251" s="18">
        <f t="shared" si="7482"/>
        <v>0</v>
      </c>
      <c r="Q2251" s="18">
        <f t="shared" si="7482"/>
        <v>0</v>
      </c>
      <c r="R2251" s="18">
        <f t="shared" si="7482"/>
        <v>0</v>
      </c>
      <c r="S2251" s="18">
        <f t="shared" si="7482"/>
        <v>0</v>
      </c>
      <c r="T2251" s="18">
        <f t="shared" si="7472"/>
        <v>0</v>
      </c>
      <c r="U2251" s="18">
        <f t="shared" ref="U2251:U2285" si="7483">J2251+M2251</f>
        <v>877.1</v>
      </c>
      <c r="V2251" s="18">
        <f t="shared" ref="V2251:V2285" si="7484">K2251+N2251</f>
        <v>10827.4</v>
      </c>
      <c r="W2251" s="18">
        <f t="shared" ref="W2251:AT2251" si="7485">W2252</f>
        <v>0</v>
      </c>
      <c r="X2251" s="18">
        <f t="shared" si="7485"/>
        <v>0</v>
      </c>
      <c r="Y2251" s="18">
        <f t="shared" si="7485"/>
        <v>0</v>
      </c>
      <c r="Z2251" s="18">
        <f t="shared" si="7485"/>
        <v>0</v>
      </c>
      <c r="AA2251" s="18">
        <f t="shared" si="7485"/>
        <v>0</v>
      </c>
      <c r="AB2251" s="18">
        <f t="shared" si="7485"/>
        <v>0</v>
      </c>
      <c r="AC2251" s="18">
        <f t="shared" si="7485"/>
        <v>0</v>
      </c>
      <c r="AD2251" s="18">
        <f t="shared" si="7485"/>
        <v>0</v>
      </c>
      <c r="AE2251" s="18">
        <f t="shared" si="7485"/>
        <v>0</v>
      </c>
      <c r="AF2251" s="41">
        <f t="shared" si="7485"/>
        <v>0</v>
      </c>
      <c r="AG2251" s="41">
        <f t="shared" si="7485"/>
        <v>0</v>
      </c>
      <c r="AH2251" s="41">
        <f t="shared" si="7485"/>
        <v>0</v>
      </c>
      <c r="AI2251" s="41">
        <f t="shared" si="7485"/>
        <v>0</v>
      </c>
      <c r="AJ2251" s="41">
        <f t="shared" si="7485"/>
        <v>0</v>
      </c>
      <c r="AK2251" s="41">
        <f t="shared" si="7485"/>
        <v>0</v>
      </c>
      <c r="AL2251" s="41">
        <f t="shared" si="7485"/>
        <v>0</v>
      </c>
      <c r="AM2251" s="41">
        <f t="shared" si="7485"/>
        <v>0</v>
      </c>
      <c r="AN2251" s="41">
        <f t="shared" si="7485"/>
        <v>0</v>
      </c>
      <c r="AO2251" s="14">
        <f t="shared" si="7485"/>
        <v>0</v>
      </c>
      <c r="AP2251" s="42">
        <f t="shared" si="7485"/>
        <v>0</v>
      </c>
      <c r="AQ2251" s="42">
        <f t="shared" si="7485"/>
        <v>0</v>
      </c>
      <c r="AR2251" s="42">
        <f t="shared" si="7485"/>
        <v>0</v>
      </c>
      <c r="AS2251" s="42">
        <f t="shared" si="7485"/>
        <v>0</v>
      </c>
      <c r="AT2251" s="42">
        <f t="shared" si="7485"/>
        <v>0</v>
      </c>
      <c r="AU2251" s="42">
        <f t="shared" si="7410"/>
        <v>0</v>
      </c>
      <c r="AV2251" s="42">
        <f t="shared" si="7411"/>
        <v>0</v>
      </c>
      <c r="AW2251" s="42">
        <f t="shared" si="7412"/>
        <v>0</v>
      </c>
      <c r="AX2251" s="42">
        <f t="shared" si="7413"/>
        <v>877.1</v>
      </c>
      <c r="AY2251" s="42">
        <f t="shared" si="7414"/>
        <v>10827.4</v>
      </c>
      <c r="AZ2251" s="42">
        <f>AZ2252</f>
        <v>0</v>
      </c>
      <c r="BA2251" s="43"/>
      <c r="BB2251" s="20">
        <v>0</v>
      </c>
    </row>
    <row r="2252" spans="2:54" ht="31.2" x14ac:dyDescent="0.3">
      <c r="B2252" s="38" t="s">
        <v>662</v>
      </c>
      <c r="C2252" s="38" t="s">
        <v>94</v>
      </c>
      <c r="D2252" s="38" t="s">
        <v>339</v>
      </c>
      <c r="E2252" s="39" t="str">
        <f t="shared" si="7409"/>
        <v>0310</v>
      </c>
      <c r="F2252" s="38" t="s">
        <v>712</v>
      </c>
      <c r="G2252" s="38" t="s">
        <v>114</v>
      </c>
      <c r="H2252" s="40" t="s">
        <v>115</v>
      </c>
      <c r="I2252" s="18">
        <v>0</v>
      </c>
      <c r="J2252" s="18">
        <v>877.1</v>
      </c>
      <c r="K2252" s="18">
        <v>10827.4</v>
      </c>
      <c r="L2252" s="18"/>
      <c r="M2252" s="18"/>
      <c r="N2252" s="18"/>
      <c r="O2252" s="18">
        <v>0</v>
      </c>
      <c r="P2252" s="18">
        <v>0</v>
      </c>
      <c r="Q2252" s="18">
        <v>0</v>
      </c>
      <c r="R2252" s="18">
        <v>0</v>
      </c>
      <c r="S2252" s="18"/>
      <c r="T2252" s="18">
        <f t="shared" si="7472"/>
        <v>0</v>
      </c>
      <c r="U2252" s="18">
        <f t="shared" si="7483"/>
        <v>877.1</v>
      </c>
      <c r="V2252" s="18">
        <f t="shared" si="7484"/>
        <v>10827.4</v>
      </c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41">
        <v>0</v>
      </c>
      <c r="AG2252" s="41"/>
      <c r="AH2252" s="41">
        <v>0</v>
      </c>
      <c r="AI2252" s="41">
        <v>0</v>
      </c>
      <c r="AJ2252" s="41">
        <f>AF2252</f>
        <v>0</v>
      </c>
      <c r="AK2252" s="41">
        <f>AG2252</f>
        <v>0</v>
      </c>
      <c r="AL2252" s="41">
        <v>0</v>
      </c>
      <c r="AM2252" s="41">
        <v>0</v>
      </c>
      <c r="AN2252" s="41">
        <f>AL2252</f>
        <v>0</v>
      </c>
      <c r="AO2252" s="42">
        <v>0</v>
      </c>
      <c r="AP2252" s="42">
        <v>0</v>
      </c>
      <c r="AQ2252" s="42">
        <v>0</v>
      </c>
      <c r="AR2252" s="42">
        <v>0</v>
      </c>
      <c r="AS2252" s="42">
        <v>0</v>
      </c>
      <c r="AT2252" s="42">
        <v>0</v>
      </c>
      <c r="AU2252" s="42">
        <f t="shared" si="7410"/>
        <v>0</v>
      </c>
      <c r="AV2252" s="42">
        <f t="shared" si="7411"/>
        <v>0</v>
      </c>
      <c r="AW2252" s="42">
        <f t="shared" si="7412"/>
        <v>0</v>
      </c>
      <c r="AX2252" s="42">
        <f t="shared" si="7413"/>
        <v>877.1</v>
      </c>
      <c r="AY2252" s="42">
        <f t="shared" si="7414"/>
        <v>10827.4</v>
      </c>
      <c r="AZ2252" s="42"/>
      <c r="BA2252" s="43"/>
      <c r="BB2252" s="20">
        <v>0</v>
      </c>
    </row>
    <row r="2253" spans="2:54" ht="46.8" x14ac:dyDescent="0.3">
      <c r="B2253" s="38" t="s">
        <v>662</v>
      </c>
      <c r="C2253" s="38" t="s">
        <v>94</v>
      </c>
      <c r="D2253" s="38" t="s">
        <v>339</v>
      </c>
      <c r="E2253" s="39" t="str">
        <f t="shared" si="7409"/>
        <v>0310</v>
      </c>
      <c r="F2253" s="38" t="s">
        <v>714</v>
      </c>
      <c r="G2253" s="39"/>
      <c r="H2253" s="40" t="s">
        <v>715</v>
      </c>
      <c r="I2253" s="18">
        <f t="shared" ref="I2253:S2253" si="7486">I2254</f>
        <v>0</v>
      </c>
      <c r="J2253" s="18">
        <f t="shared" si="7486"/>
        <v>877.1</v>
      </c>
      <c r="K2253" s="18">
        <f t="shared" si="7486"/>
        <v>10827.4</v>
      </c>
      <c r="L2253" s="18">
        <f t="shared" si="7486"/>
        <v>0</v>
      </c>
      <c r="M2253" s="18">
        <f t="shared" si="7486"/>
        <v>0</v>
      </c>
      <c r="N2253" s="18">
        <f t="shared" si="7486"/>
        <v>0</v>
      </c>
      <c r="O2253" s="18">
        <f t="shared" si="7486"/>
        <v>0</v>
      </c>
      <c r="P2253" s="18">
        <f t="shared" si="7486"/>
        <v>0</v>
      </c>
      <c r="Q2253" s="18">
        <f t="shared" si="7486"/>
        <v>0</v>
      </c>
      <c r="R2253" s="18">
        <f t="shared" si="7486"/>
        <v>0</v>
      </c>
      <c r="S2253" s="18">
        <f t="shared" si="7486"/>
        <v>0</v>
      </c>
      <c r="T2253" s="18">
        <f t="shared" si="7472"/>
        <v>0</v>
      </c>
      <c r="U2253" s="18">
        <f t="shared" si="7483"/>
        <v>877.1</v>
      </c>
      <c r="V2253" s="18">
        <f t="shared" si="7484"/>
        <v>10827.4</v>
      </c>
      <c r="W2253" s="18">
        <f t="shared" ref="W2253:AT2253" si="7487">W2254</f>
        <v>0</v>
      </c>
      <c r="X2253" s="18">
        <f t="shared" si="7487"/>
        <v>0</v>
      </c>
      <c r="Y2253" s="18">
        <f t="shared" si="7487"/>
        <v>0</v>
      </c>
      <c r="Z2253" s="18">
        <f t="shared" si="7487"/>
        <v>0</v>
      </c>
      <c r="AA2253" s="18">
        <f t="shared" si="7487"/>
        <v>0</v>
      </c>
      <c r="AB2253" s="18">
        <f t="shared" si="7487"/>
        <v>0</v>
      </c>
      <c r="AC2253" s="18">
        <f t="shared" si="7487"/>
        <v>0</v>
      </c>
      <c r="AD2253" s="18">
        <f t="shared" si="7487"/>
        <v>0</v>
      </c>
      <c r="AE2253" s="18">
        <f t="shared" si="7487"/>
        <v>0</v>
      </c>
      <c r="AF2253" s="41">
        <f t="shared" si="7487"/>
        <v>0</v>
      </c>
      <c r="AG2253" s="41">
        <f t="shared" si="7487"/>
        <v>0</v>
      </c>
      <c r="AH2253" s="41">
        <f t="shared" si="7487"/>
        <v>0</v>
      </c>
      <c r="AI2253" s="41">
        <f t="shared" si="7487"/>
        <v>0</v>
      </c>
      <c r="AJ2253" s="41">
        <f t="shared" si="7487"/>
        <v>0</v>
      </c>
      <c r="AK2253" s="41">
        <f t="shared" si="7487"/>
        <v>0</v>
      </c>
      <c r="AL2253" s="41">
        <f t="shared" si="7487"/>
        <v>0</v>
      </c>
      <c r="AM2253" s="41">
        <f t="shared" si="7487"/>
        <v>0</v>
      </c>
      <c r="AN2253" s="41">
        <f t="shared" si="7487"/>
        <v>0</v>
      </c>
      <c r="AO2253" s="14">
        <f t="shared" si="7487"/>
        <v>0</v>
      </c>
      <c r="AP2253" s="42">
        <f t="shared" si="7487"/>
        <v>0</v>
      </c>
      <c r="AQ2253" s="42">
        <f t="shared" si="7487"/>
        <v>0</v>
      </c>
      <c r="AR2253" s="42">
        <f t="shared" si="7487"/>
        <v>0</v>
      </c>
      <c r="AS2253" s="42">
        <f t="shared" si="7487"/>
        <v>0</v>
      </c>
      <c r="AT2253" s="42">
        <f t="shared" si="7487"/>
        <v>0</v>
      </c>
      <c r="AU2253" s="42">
        <f t="shared" si="7410"/>
        <v>0</v>
      </c>
      <c r="AV2253" s="42">
        <f t="shared" si="7411"/>
        <v>0</v>
      </c>
      <c r="AW2253" s="42">
        <f t="shared" si="7412"/>
        <v>0</v>
      </c>
      <c r="AX2253" s="42">
        <f t="shared" si="7413"/>
        <v>877.1</v>
      </c>
      <c r="AY2253" s="42">
        <f t="shared" si="7414"/>
        <v>10827.4</v>
      </c>
      <c r="AZ2253" s="42">
        <f>AZ2254</f>
        <v>0</v>
      </c>
      <c r="BA2253" s="43"/>
      <c r="BB2253" s="20">
        <v>0</v>
      </c>
    </row>
    <row r="2254" spans="2:54" ht="31.2" x14ac:dyDescent="0.3">
      <c r="B2254" s="38" t="s">
        <v>662</v>
      </c>
      <c r="C2254" s="38" t="s">
        <v>94</v>
      </c>
      <c r="D2254" s="38" t="s">
        <v>339</v>
      </c>
      <c r="E2254" s="39" t="str">
        <f t="shared" si="7409"/>
        <v>0310</v>
      </c>
      <c r="F2254" s="38" t="s">
        <v>714</v>
      </c>
      <c r="G2254" s="38" t="s">
        <v>114</v>
      </c>
      <c r="H2254" s="40" t="s">
        <v>115</v>
      </c>
      <c r="I2254" s="18">
        <v>0</v>
      </c>
      <c r="J2254" s="18">
        <v>877.1</v>
      </c>
      <c r="K2254" s="18">
        <v>10827.4</v>
      </c>
      <c r="L2254" s="18"/>
      <c r="M2254" s="18"/>
      <c r="N2254" s="18"/>
      <c r="O2254" s="18">
        <v>0</v>
      </c>
      <c r="P2254" s="18">
        <v>0</v>
      </c>
      <c r="Q2254" s="18">
        <v>0</v>
      </c>
      <c r="R2254" s="18">
        <v>0</v>
      </c>
      <c r="S2254" s="18"/>
      <c r="T2254" s="18">
        <f t="shared" si="7472"/>
        <v>0</v>
      </c>
      <c r="U2254" s="18">
        <f t="shared" si="7483"/>
        <v>877.1</v>
      </c>
      <c r="V2254" s="18">
        <f t="shared" si="7484"/>
        <v>10827.4</v>
      </c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41">
        <v>0</v>
      </c>
      <c r="AG2254" s="41"/>
      <c r="AH2254" s="41">
        <v>0</v>
      </c>
      <c r="AI2254" s="41">
        <v>0</v>
      </c>
      <c r="AJ2254" s="41">
        <f>AF2254</f>
        <v>0</v>
      </c>
      <c r="AK2254" s="41">
        <f>AG2254</f>
        <v>0</v>
      </c>
      <c r="AL2254" s="41">
        <v>0</v>
      </c>
      <c r="AM2254" s="41">
        <v>0</v>
      </c>
      <c r="AN2254" s="41">
        <f>AL2254</f>
        <v>0</v>
      </c>
      <c r="AO2254" s="42">
        <v>0</v>
      </c>
      <c r="AP2254" s="42">
        <v>0</v>
      </c>
      <c r="AQ2254" s="42">
        <v>0</v>
      </c>
      <c r="AR2254" s="42">
        <v>0</v>
      </c>
      <c r="AS2254" s="42">
        <v>0</v>
      </c>
      <c r="AT2254" s="42">
        <v>0</v>
      </c>
      <c r="AU2254" s="42">
        <f t="shared" si="7410"/>
        <v>0</v>
      </c>
      <c r="AV2254" s="42">
        <f t="shared" si="7411"/>
        <v>0</v>
      </c>
      <c r="AW2254" s="42">
        <f t="shared" si="7412"/>
        <v>0</v>
      </c>
      <c r="AX2254" s="42">
        <f t="shared" si="7413"/>
        <v>877.1</v>
      </c>
      <c r="AY2254" s="42">
        <f t="shared" si="7414"/>
        <v>10827.4</v>
      </c>
      <c r="AZ2254" s="42"/>
      <c r="BA2254" s="43"/>
      <c r="BB2254" s="20">
        <v>0</v>
      </c>
    </row>
    <row r="2255" spans="2:54" ht="31.2" x14ac:dyDescent="0.3">
      <c r="B2255" s="38" t="s">
        <v>662</v>
      </c>
      <c r="C2255" s="38" t="s">
        <v>94</v>
      </c>
      <c r="D2255" s="38" t="s">
        <v>339</v>
      </c>
      <c r="E2255" s="39" t="str">
        <f t="shared" si="7409"/>
        <v>0310</v>
      </c>
      <c r="F2255" s="38" t="s">
        <v>716</v>
      </c>
      <c r="G2255" s="39"/>
      <c r="H2255" s="40" t="s">
        <v>717</v>
      </c>
      <c r="I2255" s="18">
        <f t="shared" ref="I2255:S2255" si="7488">I2256</f>
        <v>0</v>
      </c>
      <c r="J2255" s="18">
        <f t="shared" si="7488"/>
        <v>877.1</v>
      </c>
      <c r="K2255" s="18">
        <f t="shared" si="7488"/>
        <v>10827.4</v>
      </c>
      <c r="L2255" s="18">
        <f t="shared" si="7488"/>
        <v>0</v>
      </c>
      <c r="M2255" s="18">
        <f t="shared" si="7488"/>
        <v>0</v>
      </c>
      <c r="N2255" s="18">
        <f t="shared" si="7488"/>
        <v>0</v>
      </c>
      <c r="O2255" s="18">
        <f t="shared" si="7488"/>
        <v>0</v>
      </c>
      <c r="P2255" s="18">
        <f t="shared" si="7488"/>
        <v>0</v>
      </c>
      <c r="Q2255" s="18">
        <f t="shared" si="7488"/>
        <v>0</v>
      </c>
      <c r="R2255" s="18">
        <f t="shared" si="7488"/>
        <v>0</v>
      </c>
      <c r="S2255" s="18">
        <f t="shared" si="7488"/>
        <v>0</v>
      </c>
      <c r="T2255" s="18">
        <f t="shared" si="7472"/>
        <v>0</v>
      </c>
      <c r="U2255" s="18">
        <f t="shared" si="7483"/>
        <v>877.1</v>
      </c>
      <c r="V2255" s="18">
        <f t="shared" si="7484"/>
        <v>10827.4</v>
      </c>
      <c r="W2255" s="18">
        <f t="shared" ref="W2255:AT2255" si="7489">W2256</f>
        <v>0</v>
      </c>
      <c r="X2255" s="18">
        <f t="shared" si="7489"/>
        <v>0</v>
      </c>
      <c r="Y2255" s="18">
        <f t="shared" si="7489"/>
        <v>0</v>
      </c>
      <c r="Z2255" s="18">
        <f t="shared" si="7489"/>
        <v>0</v>
      </c>
      <c r="AA2255" s="18">
        <f t="shared" si="7489"/>
        <v>0</v>
      </c>
      <c r="AB2255" s="18">
        <f t="shared" si="7489"/>
        <v>0</v>
      </c>
      <c r="AC2255" s="18">
        <f t="shared" si="7489"/>
        <v>0</v>
      </c>
      <c r="AD2255" s="18">
        <f t="shared" si="7489"/>
        <v>0</v>
      </c>
      <c r="AE2255" s="18">
        <f t="shared" si="7489"/>
        <v>0</v>
      </c>
      <c r="AF2255" s="41">
        <f t="shared" si="7489"/>
        <v>0</v>
      </c>
      <c r="AG2255" s="41">
        <f t="shared" si="7489"/>
        <v>0</v>
      </c>
      <c r="AH2255" s="41">
        <f t="shared" si="7489"/>
        <v>0</v>
      </c>
      <c r="AI2255" s="41">
        <f t="shared" si="7489"/>
        <v>0</v>
      </c>
      <c r="AJ2255" s="41">
        <f t="shared" si="7489"/>
        <v>0</v>
      </c>
      <c r="AK2255" s="41">
        <f t="shared" si="7489"/>
        <v>0</v>
      </c>
      <c r="AL2255" s="41">
        <f t="shared" si="7489"/>
        <v>0</v>
      </c>
      <c r="AM2255" s="41">
        <f t="shared" si="7489"/>
        <v>0</v>
      </c>
      <c r="AN2255" s="41">
        <f t="shared" si="7489"/>
        <v>0</v>
      </c>
      <c r="AO2255" s="14">
        <f t="shared" si="7489"/>
        <v>0</v>
      </c>
      <c r="AP2255" s="42">
        <f t="shared" si="7489"/>
        <v>0</v>
      </c>
      <c r="AQ2255" s="42">
        <f t="shared" si="7489"/>
        <v>0</v>
      </c>
      <c r="AR2255" s="42">
        <f t="shared" si="7489"/>
        <v>0</v>
      </c>
      <c r="AS2255" s="42">
        <f t="shared" si="7489"/>
        <v>0</v>
      </c>
      <c r="AT2255" s="42">
        <f t="shared" si="7489"/>
        <v>0</v>
      </c>
      <c r="AU2255" s="42">
        <f t="shared" si="7410"/>
        <v>0</v>
      </c>
      <c r="AV2255" s="42">
        <f t="shared" si="7411"/>
        <v>0</v>
      </c>
      <c r="AW2255" s="42">
        <f t="shared" si="7412"/>
        <v>0</v>
      </c>
      <c r="AX2255" s="42">
        <f t="shared" si="7413"/>
        <v>877.1</v>
      </c>
      <c r="AY2255" s="42">
        <f t="shared" si="7414"/>
        <v>10827.4</v>
      </c>
      <c r="AZ2255" s="42">
        <f>AZ2256</f>
        <v>0</v>
      </c>
      <c r="BA2255" s="43"/>
      <c r="BB2255" s="20">
        <v>0</v>
      </c>
    </row>
    <row r="2256" spans="2:54" ht="31.2" x14ac:dyDescent="0.3">
      <c r="B2256" s="38" t="s">
        <v>662</v>
      </c>
      <c r="C2256" s="38" t="s">
        <v>94</v>
      </c>
      <c r="D2256" s="38" t="s">
        <v>339</v>
      </c>
      <c r="E2256" s="39" t="str">
        <f t="shared" si="7409"/>
        <v>0310</v>
      </c>
      <c r="F2256" s="38" t="s">
        <v>716</v>
      </c>
      <c r="G2256" s="38" t="s">
        <v>114</v>
      </c>
      <c r="H2256" s="40" t="s">
        <v>115</v>
      </c>
      <c r="I2256" s="18">
        <v>0</v>
      </c>
      <c r="J2256" s="18">
        <v>877.1</v>
      </c>
      <c r="K2256" s="18">
        <v>10827.4</v>
      </c>
      <c r="L2256" s="18"/>
      <c r="M2256" s="18"/>
      <c r="N2256" s="18"/>
      <c r="O2256" s="18">
        <v>0</v>
      </c>
      <c r="P2256" s="18">
        <v>0</v>
      </c>
      <c r="Q2256" s="18">
        <v>0</v>
      </c>
      <c r="R2256" s="18">
        <v>0</v>
      </c>
      <c r="S2256" s="18"/>
      <c r="T2256" s="18">
        <f t="shared" si="7472"/>
        <v>0</v>
      </c>
      <c r="U2256" s="18">
        <f t="shared" si="7483"/>
        <v>877.1</v>
      </c>
      <c r="V2256" s="18">
        <f t="shared" si="7484"/>
        <v>10827.4</v>
      </c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41">
        <v>0</v>
      </c>
      <c r="AG2256" s="41"/>
      <c r="AH2256" s="41">
        <v>0</v>
      </c>
      <c r="AI2256" s="41">
        <v>0</v>
      </c>
      <c r="AJ2256" s="41">
        <f>AF2256</f>
        <v>0</v>
      </c>
      <c r="AK2256" s="41">
        <f>AG2256</f>
        <v>0</v>
      </c>
      <c r="AL2256" s="41">
        <v>0</v>
      </c>
      <c r="AM2256" s="41">
        <v>0</v>
      </c>
      <c r="AN2256" s="41">
        <f>AL2256</f>
        <v>0</v>
      </c>
      <c r="AO2256" s="42">
        <v>0</v>
      </c>
      <c r="AP2256" s="42">
        <v>0</v>
      </c>
      <c r="AQ2256" s="42">
        <v>0</v>
      </c>
      <c r="AR2256" s="42">
        <v>0</v>
      </c>
      <c r="AS2256" s="42">
        <v>0</v>
      </c>
      <c r="AT2256" s="42">
        <v>0</v>
      </c>
      <c r="AU2256" s="42">
        <f t="shared" si="7410"/>
        <v>0</v>
      </c>
      <c r="AV2256" s="42">
        <f t="shared" si="7411"/>
        <v>0</v>
      </c>
      <c r="AW2256" s="42">
        <f t="shared" si="7412"/>
        <v>0</v>
      </c>
      <c r="AX2256" s="42">
        <f t="shared" si="7413"/>
        <v>877.1</v>
      </c>
      <c r="AY2256" s="42">
        <f t="shared" si="7414"/>
        <v>10827.4</v>
      </c>
      <c r="AZ2256" s="42"/>
      <c r="BA2256" s="43"/>
      <c r="BB2256" s="20">
        <v>0</v>
      </c>
    </row>
    <row r="2257" spans="2:54" ht="46.8" x14ac:dyDescent="0.3">
      <c r="B2257" s="38" t="s">
        <v>662</v>
      </c>
      <c r="C2257" s="38" t="s">
        <v>94</v>
      </c>
      <c r="D2257" s="38" t="s">
        <v>339</v>
      </c>
      <c r="E2257" s="39" t="str">
        <f t="shared" si="7409"/>
        <v>0310</v>
      </c>
      <c r="F2257" s="38" t="s">
        <v>718</v>
      </c>
      <c r="G2257" s="39"/>
      <c r="H2257" s="40" t="s">
        <v>719</v>
      </c>
      <c r="I2257" s="18">
        <f t="shared" ref="I2257:I2258" si="7490">I2258</f>
        <v>35549</v>
      </c>
      <c r="J2257" s="18">
        <f t="shared" ref="J2257:J2258" si="7491">J2258</f>
        <v>0</v>
      </c>
      <c r="K2257" s="18">
        <f t="shared" ref="K2257:K2258" si="7492">K2258</f>
        <v>0</v>
      </c>
      <c r="L2257" s="18">
        <f t="shared" ref="L2257:L2258" si="7493">L2258</f>
        <v>0</v>
      </c>
      <c r="M2257" s="18">
        <f t="shared" ref="M2257:M2258" si="7494">M2258</f>
        <v>0</v>
      </c>
      <c r="N2257" s="18">
        <f t="shared" ref="N2257:N2258" si="7495">N2258</f>
        <v>0</v>
      </c>
      <c r="O2257" s="18">
        <f t="shared" ref="O2257:O2258" si="7496">O2258</f>
        <v>0</v>
      </c>
      <c r="P2257" s="18">
        <f t="shared" ref="P2257:P2258" si="7497">P2258</f>
        <v>0</v>
      </c>
      <c r="Q2257" s="18">
        <f t="shared" ref="Q2257:Q2258" si="7498">Q2258</f>
        <v>0</v>
      </c>
      <c r="R2257" s="18">
        <f t="shared" ref="R2257:R2258" si="7499">R2258</f>
        <v>0</v>
      </c>
      <c r="S2257" s="18">
        <f t="shared" ref="S2257:S2258" si="7500">S2258</f>
        <v>0</v>
      </c>
      <c r="T2257" s="18">
        <f t="shared" si="7472"/>
        <v>35549</v>
      </c>
      <c r="U2257" s="18">
        <f t="shared" si="7483"/>
        <v>0</v>
      </c>
      <c r="V2257" s="18">
        <f t="shared" si="7484"/>
        <v>0</v>
      </c>
      <c r="W2257" s="18">
        <f t="shared" ref="W2257:W2258" si="7501">W2258</f>
        <v>0</v>
      </c>
      <c r="X2257" s="18">
        <f t="shared" ref="X2257:X2258" si="7502">X2258</f>
        <v>0</v>
      </c>
      <c r="Y2257" s="18">
        <f t="shared" ref="Y2257:Y2258" si="7503">Y2258</f>
        <v>0</v>
      </c>
      <c r="Z2257" s="18">
        <f t="shared" ref="Z2257:Z2258" si="7504">Z2258</f>
        <v>0</v>
      </c>
      <c r="AA2257" s="18">
        <f t="shared" ref="AA2257:AA2258" si="7505">AA2258</f>
        <v>0</v>
      </c>
      <c r="AB2257" s="18">
        <f t="shared" ref="AB2257:AB2258" si="7506">AB2258</f>
        <v>0</v>
      </c>
      <c r="AC2257" s="18">
        <f t="shared" ref="AC2257:AC2258" si="7507">AC2258</f>
        <v>0</v>
      </c>
      <c r="AD2257" s="18">
        <f t="shared" ref="AD2257:AD2258" si="7508">AD2258</f>
        <v>0</v>
      </c>
      <c r="AE2257" s="18">
        <f t="shared" ref="AE2257:AE2258" si="7509">AE2258</f>
        <v>0</v>
      </c>
      <c r="AF2257" s="41">
        <f t="shared" ref="AF2257:AF2258" si="7510">AF2258</f>
        <v>35549</v>
      </c>
      <c r="AG2257" s="41">
        <f t="shared" ref="AG2257:AG2258" si="7511">AG2258</f>
        <v>0</v>
      </c>
      <c r="AH2257" s="41">
        <f t="shared" ref="AH2257:AH2258" si="7512">AH2258</f>
        <v>0</v>
      </c>
      <c r="AI2257" s="41">
        <f t="shared" ref="AI2257:AI2258" si="7513">AI2258</f>
        <v>0</v>
      </c>
      <c r="AJ2257" s="41">
        <f t="shared" ref="AJ2257:AJ2258" si="7514">AJ2258</f>
        <v>35549</v>
      </c>
      <c r="AK2257" s="41">
        <f t="shared" ref="AK2257:AK2258" si="7515">AK2258</f>
        <v>0</v>
      </c>
      <c r="AL2257" s="41">
        <f t="shared" ref="AL2257:AL2258" si="7516">AL2258</f>
        <v>9791.4983400000001</v>
      </c>
      <c r="AM2257" s="41">
        <f t="shared" ref="AM2257:AM2258" si="7517">AM2258</f>
        <v>0</v>
      </c>
      <c r="AN2257" s="41">
        <f t="shared" ref="AN2257:AN2258" si="7518">AN2258</f>
        <v>9791.4983400000001</v>
      </c>
      <c r="AO2257" s="14">
        <f t="shared" ref="AO2257:AO2258" si="7519">AO2258</f>
        <v>9411.2317600000006</v>
      </c>
      <c r="AP2257" s="42">
        <f t="shared" ref="AP2257:AP2258" si="7520">AP2258</f>
        <v>35549</v>
      </c>
      <c r="AQ2257" s="42">
        <f t="shared" ref="AQ2257:AQ2258" si="7521">AQ2258</f>
        <v>0</v>
      </c>
      <c r="AR2257" s="42">
        <f t="shared" ref="AR2257:AR2258" si="7522">AR2258</f>
        <v>0</v>
      </c>
      <c r="AS2257" s="42">
        <f t="shared" ref="AS2257:AS2258" si="7523">AS2258</f>
        <v>0</v>
      </c>
      <c r="AT2257" s="42">
        <f t="shared" ref="AT2257:AT2258" si="7524">AT2258</f>
        <v>0</v>
      </c>
      <c r="AU2257" s="42">
        <f t="shared" si="7410"/>
        <v>35549</v>
      </c>
      <c r="AV2257" s="42">
        <f t="shared" si="7411"/>
        <v>0</v>
      </c>
      <c r="AW2257" s="42">
        <f t="shared" si="7412"/>
        <v>35549</v>
      </c>
      <c r="AX2257" s="42">
        <f t="shared" si="7413"/>
        <v>0</v>
      </c>
      <c r="AY2257" s="42">
        <f t="shared" si="7414"/>
        <v>0</v>
      </c>
      <c r="AZ2257" s="42">
        <f t="shared" ref="AZ2257:AZ2258" si="7525">AZ2258</f>
        <v>0</v>
      </c>
      <c r="BA2257" s="43">
        <f t="shared" si="7415"/>
        <v>27.54366744493516</v>
      </c>
      <c r="BB2257" s="20"/>
    </row>
    <row r="2258" spans="2:54" ht="46.8" x14ac:dyDescent="0.3">
      <c r="B2258" s="38" t="s">
        <v>662</v>
      </c>
      <c r="C2258" s="38" t="s">
        <v>94</v>
      </c>
      <c r="D2258" s="38" t="s">
        <v>339</v>
      </c>
      <c r="E2258" s="39" t="str">
        <f t="shared" si="7409"/>
        <v>0310</v>
      </c>
      <c r="F2258" s="38" t="s">
        <v>720</v>
      </c>
      <c r="G2258" s="39"/>
      <c r="H2258" s="40" t="s">
        <v>721</v>
      </c>
      <c r="I2258" s="18">
        <f t="shared" si="7490"/>
        <v>35549</v>
      </c>
      <c r="J2258" s="18">
        <f t="shared" si="7491"/>
        <v>0</v>
      </c>
      <c r="K2258" s="18">
        <f t="shared" si="7492"/>
        <v>0</v>
      </c>
      <c r="L2258" s="18">
        <f t="shared" si="7493"/>
        <v>0</v>
      </c>
      <c r="M2258" s="18">
        <f t="shared" si="7494"/>
        <v>0</v>
      </c>
      <c r="N2258" s="18">
        <f t="shared" si="7495"/>
        <v>0</v>
      </c>
      <c r="O2258" s="18">
        <f t="shared" si="7496"/>
        <v>0</v>
      </c>
      <c r="P2258" s="18">
        <f t="shared" si="7497"/>
        <v>0</v>
      </c>
      <c r="Q2258" s="18">
        <f t="shared" si="7498"/>
        <v>0</v>
      </c>
      <c r="R2258" s="18">
        <f t="shared" si="7499"/>
        <v>0</v>
      </c>
      <c r="S2258" s="18">
        <f t="shared" si="7500"/>
        <v>0</v>
      </c>
      <c r="T2258" s="18">
        <f t="shared" si="7472"/>
        <v>35549</v>
      </c>
      <c r="U2258" s="18">
        <f t="shared" si="7483"/>
        <v>0</v>
      </c>
      <c r="V2258" s="18">
        <f t="shared" si="7484"/>
        <v>0</v>
      </c>
      <c r="W2258" s="18">
        <f t="shared" si="7501"/>
        <v>0</v>
      </c>
      <c r="X2258" s="18">
        <f t="shared" si="7502"/>
        <v>0</v>
      </c>
      <c r="Y2258" s="18">
        <f t="shared" si="7503"/>
        <v>0</v>
      </c>
      <c r="Z2258" s="18">
        <f t="shared" si="7504"/>
        <v>0</v>
      </c>
      <c r="AA2258" s="18">
        <f t="shared" si="7505"/>
        <v>0</v>
      </c>
      <c r="AB2258" s="18">
        <f t="shared" si="7506"/>
        <v>0</v>
      </c>
      <c r="AC2258" s="18">
        <f t="shared" si="7507"/>
        <v>0</v>
      </c>
      <c r="AD2258" s="18">
        <f t="shared" si="7508"/>
        <v>0</v>
      </c>
      <c r="AE2258" s="18">
        <f t="shared" si="7509"/>
        <v>0</v>
      </c>
      <c r="AF2258" s="41">
        <f t="shared" si="7510"/>
        <v>35549</v>
      </c>
      <c r="AG2258" s="41">
        <f t="shared" si="7511"/>
        <v>0</v>
      </c>
      <c r="AH2258" s="41">
        <f t="shared" si="7512"/>
        <v>0</v>
      </c>
      <c r="AI2258" s="41">
        <f t="shared" si="7513"/>
        <v>0</v>
      </c>
      <c r="AJ2258" s="41">
        <f t="shared" si="7514"/>
        <v>35549</v>
      </c>
      <c r="AK2258" s="41">
        <f t="shared" si="7515"/>
        <v>0</v>
      </c>
      <c r="AL2258" s="41">
        <f t="shared" si="7516"/>
        <v>9791.4983400000001</v>
      </c>
      <c r="AM2258" s="41">
        <f t="shared" si="7517"/>
        <v>0</v>
      </c>
      <c r="AN2258" s="41">
        <f t="shared" si="7518"/>
        <v>9791.4983400000001</v>
      </c>
      <c r="AO2258" s="42">
        <f t="shared" si="7519"/>
        <v>9411.2317600000006</v>
      </c>
      <c r="AP2258" s="42">
        <f t="shared" si="7520"/>
        <v>35549</v>
      </c>
      <c r="AQ2258" s="42">
        <f t="shared" si="7521"/>
        <v>0</v>
      </c>
      <c r="AR2258" s="42">
        <f t="shared" si="7522"/>
        <v>0</v>
      </c>
      <c r="AS2258" s="42">
        <f t="shared" si="7523"/>
        <v>0</v>
      </c>
      <c r="AT2258" s="42">
        <f t="shared" si="7524"/>
        <v>0</v>
      </c>
      <c r="AU2258" s="42">
        <f t="shared" si="7410"/>
        <v>35549</v>
      </c>
      <c r="AV2258" s="42">
        <f t="shared" si="7411"/>
        <v>0</v>
      </c>
      <c r="AW2258" s="42">
        <f t="shared" si="7412"/>
        <v>35549</v>
      </c>
      <c r="AX2258" s="42">
        <f t="shared" si="7413"/>
        <v>0</v>
      </c>
      <c r="AY2258" s="42">
        <f t="shared" si="7414"/>
        <v>0</v>
      </c>
      <c r="AZ2258" s="42">
        <f t="shared" si="7525"/>
        <v>0</v>
      </c>
      <c r="BA2258" s="43">
        <f t="shared" si="7415"/>
        <v>27.54366744493516</v>
      </c>
      <c r="BB2258" s="20"/>
    </row>
    <row r="2259" spans="2:54" ht="31.2" x14ac:dyDescent="0.3">
      <c r="B2259" s="38" t="s">
        <v>662</v>
      </c>
      <c r="C2259" s="38" t="s">
        <v>94</v>
      </c>
      <c r="D2259" s="38" t="s">
        <v>339</v>
      </c>
      <c r="E2259" s="39" t="str">
        <f t="shared" si="7409"/>
        <v>0310</v>
      </c>
      <c r="F2259" s="38" t="s">
        <v>720</v>
      </c>
      <c r="G2259" s="38" t="s">
        <v>114</v>
      </c>
      <c r="H2259" s="40" t="s">
        <v>115</v>
      </c>
      <c r="I2259" s="18">
        <v>35549</v>
      </c>
      <c r="J2259" s="18">
        <v>0</v>
      </c>
      <c r="K2259" s="18">
        <v>0</v>
      </c>
      <c r="L2259" s="18"/>
      <c r="M2259" s="18"/>
      <c r="N2259" s="18"/>
      <c r="O2259" s="18">
        <v>0</v>
      </c>
      <c r="P2259" s="18">
        <v>0</v>
      </c>
      <c r="Q2259" s="18">
        <v>0</v>
      </c>
      <c r="R2259" s="18">
        <v>0</v>
      </c>
      <c r="S2259" s="18"/>
      <c r="T2259" s="18">
        <f t="shared" si="7472"/>
        <v>35549</v>
      </c>
      <c r="U2259" s="18">
        <f t="shared" si="7483"/>
        <v>0</v>
      </c>
      <c r="V2259" s="18">
        <f t="shared" si="7484"/>
        <v>0</v>
      </c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41">
        <v>35549</v>
      </c>
      <c r="AG2259" s="41"/>
      <c r="AH2259" s="41">
        <v>0</v>
      </c>
      <c r="AI2259" s="41">
        <v>0</v>
      </c>
      <c r="AJ2259" s="41">
        <f>AF2259</f>
        <v>35549</v>
      </c>
      <c r="AK2259" s="41">
        <f>AG2259</f>
        <v>0</v>
      </c>
      <c r="AL2259" s="41">
        <v>9791.4983400000001</v>
      </c>
      <c r="AM2259" s="41">
        <v>0</v>
      </c>
      <c r="AN2259" s="41">
        <f>AL2259</f>
        <v>9791.4983400000001</v>
      </c>
      <c r="AO2259" s="14">
        <v>9411.2317600000006</v>
      </c>
      <c r="AP2259" s="42">
        <v>35549</v>
      </c>
      <c r="AQ2259" s="42">
        <v>0</v>
      </c>
      <c r="AR2259" s="42">
        <v>0</v>
      </c>
      <c r="AS2259" s="42">
        <v>0</v>
      </c>
      <c r="AT2259" s="42">
        <v>0</v>
      </c>
      <c r="AU2259" s="42">
        <f t="shared" si="7410"/>
        <v>35549</v>
      </c>
      <c r="AV2259" s="42">
        <f t="shared" si="7411"/>
        <v>0</v>
      </c>
      <c r="AW2259" s="42">
        <f t="shared" si="7412"/>
        <v>35549</v>
      </c>
      <c r="AX2259" s="42">
        <f t="shared" si="7413"/>
        <v>0</v>
      </c>
      <c r="AY2259" s="42">
        <f t="shared" si="7414"/>
        <v>0</v>
      </c>
      <c r="AZ2259" s="42"/>
      <c r="BA2259" s="43">
        <f t="shared" si="7415"/>
        <v>27.54366744493516</v>
      </c>
      <c r="BB2259" s="44"/>
    </row>
    <row r="2260" spans="2:54" s="21" customFormat="1" x14ac:dyDescent="0.3">
      <c r="B2260" s="22" t="s">
        <v>662</v>
      </c>
      <c r="C2260" s="22" t="s">
        <v>92</v>
      </c>
      <c r="D2260" s="22"/>
      <c r="E2260" s="23" t="str">
        <f t="shared" si="7409"/>
        <v>05</v>
      </c>
      <c r="F2260" s="22"/>
      <c r="G2260" s="22"/>
      <c r="H2260" s="24" t="s">
        <v>93</v>
      </c>
      <c r="I2260" s="25">
        <f t="shared" ref="I2260:S2260" si="7526">I2261+I2270+I2292</f>
        <v>583707.5</v>
      </c>
      <c r="J2260" s="25">
        <f t="shared" si="7526"/>
        <v>523402.8</v>
      </c>
      <c r="K2260" s="25">
        <f t="shared" si="7526"/>
        <v>118578.5</v>
      </c>
      <c r="L2260" s="25">
        <f t="shared" si="7526"/>
        <v>0</v>
      </c>
      <c r="M2260" s="25">
        <f t="shared" si="7526"/>
        <v>0</v>
      </c>
      <c r="N2260" s="25">
        <f t="shared" si="7526"/>
        <v>0</v>
      </c>
      <c r="O2260" s="25">
        <f t="shared" si="7526"/>
        <v>-6147.8050000000003</v>
      </c>
      <c r="P2260" s="25">
        <f t="shared" si="7526"/>
        <v>-19500</v>
      </c>
      <c r="Q2260" s="25">
        <f t="shared" si="7526"/>
        <v>-109446.74</v>
      </c>
      <c r="R2260" s="25">
        <f t="shared" si="7526"/>
        <v>-222273.51199999999</v>
      </c>
      <c r="S2260" s="25">
        <f t="shared" si="7526"/>
        <v>270.06099999999998</v>
      </c>
      <c r="T2260" s="25">
        <f t="shared" si="7472"/>
        <v>226609.50400000002</v>
      </c>
      <c r="U2260" s="25">
        <f t="shared" si="7483"/>
        <v>523402.8</v>
      </c>
      <c r="V2260" s="25">
        <f t="shared" si="7484"/>
        <v>118578.5</v>
      </c>
      <c r="W2260" s="25">
        <f t="shared" ref="W2260:AT2260" si="7527">W2261+W2270+W2292</f>
        <v>0</v>
      </c>
      <c r="X2260" s="25">
        <f t="shared" si="7527"/>
        <v>0</v>
      </c>
      <c r="Y2260" s="25">
        <f t="shared" si="7527"/>
        <v>0</v>
      </c>
      <c r="Z2260" s="25">
        <f t="shared" si="7527"/>
        <v>270.06099999999998</v>
      </c>
      <c r="AA2260" s="25">
        <f t="shared" si="7527"/>
        <v>0</v>
      </c>
      <c r="AB2260" s="25">
        <f t="shared" si="7527"/>
        <v>0</v>
      </c>
      <c r="AC2260" s="25">
        <f t="shared" si="7527"/>
        <v>0</v>
      </c>
      <c r="AD2260" s="25">
        <f t="shared" si="7527"/>
        <v>0</v>
      </c>
      <c r="AE2260" s="25">
        <f t="shared" si="7527"/>
        <v>0</v>
      </c>
      <c r="AF2260" s="26">
        <f t="shared" si="7527"/>
        <v>214882.69157000002</v>
      </c>
      <c r="AG2260" s="26">
        <f t="shared" si="7527"/>
        <v>0</v>
      </c>
      <c r="AH2260" s="26">
        <f t="shared" si="7527"/>
        <v>141231.58757</v>
      </c>
      <c r="AI2260" s="26">
        <f t="shared" si="7527"/>
        <v>0</v>
      </c>
      <c r="AJ2260" s="26">
        <f t="shared" si="7527"/>
        <v>214882.69157000002</v>
      </c>
      <c r="AK2260" s="26">
        <f t="shared" si="7527"/>
        <v>0</v>
      </c>
      <c r="AL2260" s="26">
        <f t="shared" si="7527"/>
        <v>187991.25428000002</v>
      </c>
      <c r="AM2260" s="26">
        <f t="shared" si="7527"/>
        <v>141231.58757</v>
      </c>
      <c r="AN2260" s="26">
        <f t="shared" si="7527"/>
        <v>187991.25428000002</v>
      </c>
      <c r="AO2260" s="27">
        <f t="shared" si="7527"/>
        <v>141077.95453000002</v>
      </c>
      <c r="AP2260" s="27">
        <f t="shared" si="7527"/>
        <v>226563.86258999998</v>
      </c>
      <c r="AQ2260" s="27">
        <f t="shared" si="7527"/>
        <v>-6147.8050000000003</v>
      </c>
      <c r="AR2260" s="27">
        <f t="shared" si="7527"/>
        <v>0</v>
      </c>
      <c r="AS2260" s="27">
        <f t="shared" si="7527"/>
        <v>0</v>
      </c>
      <c r="AT2260" s="27">
        <f t="shared" si="7527"/>
        <v>0</v>
      </c>
      <c r="AU2260" s="27">
        <f t="shared" si="7410"/>
        <v>220416.05758999998</v>
      </c>
      <c r="AV2260" s="27">
        <f t="shared" si="7411"/>
        <v>6193.4464100000332</v>
      </c>
      <c r="AW2260" s="27">
        <f t="shared" si="7412"/>
        <v>226879.565</v>
      </c>
      <c r="AX2260" s="27">
        <f t="shared" si="7413"/>
        <v>523402.8</v>
      </c>
      <c r="AY2260" s="27">
        <f t="shared" si="7414"/>
        <v>118578.5</v>
      </c>
      <c r="AZ2260" s="27">
        <f>AZ2261+AZ2270+AZ2292</f>
        <v>0</v>
      </c>
      <c r="BA2260" s="28">
        <f t="shared" si="7415"/>
        <v>87.48552659429069</v>
      </c>
      <c r="BB2260" s="20"/>
    </row>
    <row r="2261" spans="2:54" s="30" customFormat="1" x14ac:dyDescent="0.3">
      <c r="B2261" s="31" t="s">
        <v>662</v>
      </c>
      <c r="C2261" s="31" t="s">
        <v>92</v>
      </c>
      <c r="D2261" s="31" t="s">
        <v>42</v>
      </c>
      <c r="E2261" s="29" t="str">
        <f t="shared" si="7409"/>
        <v>0501</v>
      </c>
      <c r="F2261" s="31"/>
      <c r="G2261" s="31"/>
      <c r="H2261" s="32" t="s">
        <v>601</v>
      </c>
      <c r="I2261" s="33">
        <f t="shared" ref="I2261:I2262" si="7528">I2262</f>
        <v>152958.39999999999</v>
      </c>
      <c r="J2261" s="33">
        <f t="shared" ref="J2261:J2262" si="7529">J2262</f>
        <v>0</v>
      </c>
      <c r="K2261" s="33">
        <f t="shared" ref="K2261:K2262" si="7530">K2262</f>
        <v>0</v>
      </c>
      <c r="L2261" s="33">
        <f t="shared" ref="L2261:L2262" si="7531">L2262</f>
        <v>0</v>
      </c>
      <c r="M2261" s="33">
        <f t="shared" ref="M2261:M2262" si="7532">M2262</f>
        <v>0</v>
      </c>
      <c r="N2261" s="33">
        <f t="shared" ref="N2261:N2262" si="7533">N2262</f>
        <v>0</v>
      </c>
      <c r="O2261" s="33">
        <f t="shared" ref="O2261:O2262" si="7534">O2262</f>
        <v>0</v>
      </c>
      <c r="P2261" s="33">
        <f t="shared" ref="P2261:P2262" si="7535">P2262</f>
        <v>0</v>
      </c>
      <c r="Q2261" s="33">
        <f t="shared" ref="Q2261:Q2262" si="7536">Q2262</f>
        <v>0</v>
      </c>
      <c r="R2261" s="33">
        <f t="shared" ref="R2261:R2262" si="7537">R2262</f>
        <v>0</v>
      </c>
      <c r="S2261" s="33">
        <f t="shared" ref="S2261:S2262" si="7538">S2262</f>
        <v>0</v>
      </c>
      <c r="T2261" s="33">
        <f t="shared" si="7472"/>
        <v>152958.39999999999</v>
      </c>
      <c r="U2261" s="33">
        <f t="shared" si="7483"/>
        <v>0</v>
      </c>
      <c r="V2261" s="33">
        <f t="shared" si="7484"/>
        <v>0</v>
      </c>
      <c r="W2261" s="33">
        <f t="shared" ref="W2261:W2262" si="7539">W2262</f>
        <v>0</v>
      </c>
      <c r="X2261" s="33">
        <f t="shared" ref="X2261:X2262" si="7540">X2262</f>
        <v>0</v>
      </c>
      <c r="Y2261" s="33">
        <f t="shared" ref="Y2261:Y2262" si="7541">Y2262</f>
        <v>0</v>
      </c>
      <c r="Z2261" s="33">
        <f t="shared" ref="Z2261:Z2262" si="7542">Z2262</f>
        <v>0</v>
      </c>
      <c r="AA2261" s="33">
        <f t="shared" ref="AA2261:AA2262" si="7543">AA2262</f>
        <v>0</v>
      </c>
      <c r="AB2261" s="33">
        <f t="shared" ref="AB2261:AB2262" si="7544">AB2262</f>
        <v>0</v>
      </c>
      <c r="AC2261" s="33">
        <f t="shared" ref="AC2261:AC2262" si="7545">AC2262</f>
        <v>0</v>
      </c>
      <c r="AD2261" s="33">
        <f t="shared" ref="AD2261:AD2262" si="7546">AD2262</f>
        <v>0</v>
      </c>
      <c r="AE2261" s="33">
        <f t="shared" ref="AE2261:AE2262" si="7547">AE2262</f>
        <v>0</v>
      </c>
      <c r="AF2261" s="34">
        <f t="shared" ref="AF2261:AF2262" si="7548">AF2262</f>
        <v>141231.58757</v>
      </c>
      <c r="AG2261" s="34">
        <f t="shared" ref="AG2261:AG2262" si="7549">AG2262</f>
        <v>0</v>
      </c>
      <c r="AH2261" s="34">
        <f t="shared" ref="AH2261:AH2262" si="7550">AH2262</f>
        <v>141231.58757</v>
      </c>
      <c r="AI2261" s="34">
        <f t="shared" ref="AI2261:AI2262" si="7551">AI2262</f>
        <v>0</v>
      </c>
      <c r="AJ2261" s="34">
        <f t="shared" ref="AJ2261:AJ2262" si="7552">AJ2262</f>
        <v>141231.58757</v>
      </c>
      <c r="AK2261" s="34">
        <f t="shared" ref="AK2261:AK2262" si="7553">AK2262</f>
        <v>0</v>
      </c>
      <c r="AL2261" s="34">
        <f t="shared" ref="AL2261:AL2262" si="7554">AL2262</f>
        <v>141231.58757</v>
      </c>
      <c r="AM2261" s="34">
        <f t="shared" ref="AM2261:AM2262" si="7555">AM2262</f>
        <v>141231.58757</v>
      </c>
      <c r="AN2261" s="34">
        <f t="shared" ref="AN2261:AN2262" si="7556">AN2262</f>
        <v>141231.58757</v>
      </c>
      <c r="AO2261" s="35">
        <f t="shared" ref="AO2261:AO2262" si="7557">AO2262</f>
        <v>141025.50586</v>
      </c>
      <c r="AP2261" s="36">
        <f t="shared" ref="AP2261:AP2262" si="7558">AP2262</f>
        <v>146764.95358999999</v>
      </c>
      <c r="AQ2261" s="36">
        <f t="shared" ref="AQ2261:AQ2262" si="7559">AQ2262</f>
        <v>0</v>
      </c>
      <c r="AR2261" s="36">
        <f t="shared" ref="AR2261:AR2262" si="7560">AR2262</f>
        <v>0</v>
      </c>
      <c r="AS2261" s="36">
        <f t="shared" ref="AS2261:AS2262" si="7561">AS2262</f>
        <v>0</v>
      </c>
      <c r="AT2261" s="36">
        <f t="shared" ref="AT2261:AT2262" si="7562">AT2262</f>
        <v>0</v>
      </c>
      <c r="AU2261" s="36">
        <f t="shared" si="7410"/>
        <v>146764.95358999999</v>
      </c>
      <c r="AV2261" s="36">
        <f t="shared" si="7411"/>
        <v>6193.4464100000041</v>
      </c>
      <c r="AW2261" s="36">
        <f t="shared" si="7412"/>
        <v>152958.39999999999</v>
      </c>
      <c r="AX2261" s="36">
        <f t="shared" si="7413"/>
        <v>0</v>
      </c>
      <c r="AY2261" s="36">
        <f t="shared" si="7414"/>
        <v>0</v>
      </c>
      <c r="AZ2261" s="36">
        <f t="shared" ref="AZ2261:AZ2262" si="7563">AZ2262</f>
        <v>0</v>
      </c>
      <c r="BA2261" s="37">
        <f t="shared" si="7415"/>
        <v>100</v>
      </c>
      <c r="BB2261" s="20"/>
    </row>
    <row r="2262" spans="2:54" ht="31.2" x14ac:dyDescent="0.3">
      <c r="B2262" s="38" t="s">
        <v>662</v>
      </c>
      <c r="C2262" s="38" t="s">
        <v>92</v>
      </c>
      <c r="D2262" s="38" t="s">
        <v>42</v>
      </c>
      <c r="E2262" s="39" t="str">
        <f t="shared" si="7409"/>
        <v>0501</v>
      </c>
      <c r="F2262" s="38" t="s">
        <v>655</v>
      </c>
      <c r="G2262" s="39"/>
      <c r="H2262" s="40" t="s">
        <v>656</v>
      </c>
      <c r="I2262" s="18">
        <f t="shared" si="7528"/>
        <v>152958.39999999999</v>
      </c>
      <c r="J2262" s="18">
        <f t="shared" si="7529"/>
        <v>0</v>
      </c>
      <c r="K2262" s="18">
        <f t="shared" si="7530"/>
        <v>0</v>
      </c>
      <c r="L2262" s="18">
        <f t="shared" si="7531"/>
        <v>0</v>
      </c>
      <c r="M2262" s="18">
        <f t="shared" si="7532"/>
        <v>0</v>
      </c>
      <c r="N2262" s="18">
        <f t="shared" si="7533"/>
        <v>0</v>
      </c>
      <c r="O2262" s="18">
        <f t="shared" si="7534"/>
        <v>0</v>
      </c>
      <c r="P2262" s="18">
        <f t="shared" si="7535"/>
        <v>0</v>
      </c>
      <c r="Q2262" s="18">
        <f t="shared" si="7536"/>
        <v>0</v>
      </c>
      <c r="R2262" s="18">
        <f t="shared" si="7537"/>
        <v>0</v>
      </c>
      <c r="S2262" s="18">
        <f t="shared" si="7538"/>
        <v>0</v>
      </c>
      <c r="T2262" s="18">
        <f t="shared" si="7472"/>
        <v>152958.39999999999</v>
      </c>
      <c r="U2262" s="18">
        <f t="shared" si="7483"/>
        <v>0</v>
      </c>
      <c r="V2262" s="18">
        <f t="shared" si="7484"/>
        <v>0</v>
      </c>
      <c r="W2262" s="18">
        <f t="shared" si="7539"/>
        <v>0</v>
      </c>
      <c r="X2262" s="18">
        <f t="shared" si="7540"/>
        <v>0</v>
      </c>
      <c r="Y2262" s="18">
        <f t="shared" si="7541"/>
        <v>0</v>
      </c>
      <c r="Z2262" s="18">
        <f t="shared" si="7542"/>
        <v>0</v>
      </c>
      <c r="AA2262" s="18">
        <f t="shared" si="7543"/>
        <v>0</v>
      </c>
      <c r="AB2262" s="18">
        <f t="shared" si="7544"/>
        <v>0</v>
      </c>
      <c r="AC2262" s="18">
        <f t="shared" si="7545"/>
        <v>0</v>
      </c>
      <c r="AD2262" s="18">
        <f t="shared" si="7546"/>
        <v>0</v>
      </c>
      <c r="AE2262" s="18">
        <f t="shared" si="7547"/>
        <v>0</v>
      </c>
      <c r="AF2262" s="41">
        <f t="shared" si="7548"/>
        <v>141231.58757</v>
      </c>
      <c r="AG2262" s="41">
        <f t="shared" si="7549"/>
        <v>0</v>
      </c>
      <c r="AH2262" s="41">
        <f t="shared" si="7550"/>
        <v>141231.58757</v>
      </c>
      <c r="AI2262" s="41">
        <f t="shared" si="7551"/>
        <v>0</v>
      </c>
      <c r="AJ2262" s="41">
        <f t="shared" si="7552"/>
        <v>141231.58757</v>
      </c>
      <c r="AK2262" s="41">
        <f t="shared" si="7553"/>
        <v>0</v>
      </c>
      <c r="AL2262" s="41">
        <f t="shared" si="7554"/>
        <v>141231.58757</v>
      </c>
      <c r="AM2262" s="41">
        <f t="shared" si="7555"/>
        <v>141231.58757</v>
      </c>
      <c r="AN2262" s="41">
        <f t="shared" si="7556"/>
        <v>141231.58757</v>
      </c>
      <c r="AO2262" s="42">
        <f t="shared" si="7557"/>
        <v>141025.50586</v>
      </c>
      <c r="AP2262" s="42">
        <f t="shared" si="7558"/>
        <v>146764.95358999999</v>
      </c>
      <c r="AQ2262" s="42">
        <f t="shared" si="7559"/>
        <v>0</v>
      </c>
      <c r="AR2262" s="42">
        <f t="shared" si="7560"/>
        <v>0</v>
      </c>
      <c r="AS2262" s="42">
        <f t="shared" si="7561"/>
        <v>0</v>
      </c>
      <c r="AT2262" s="42">
        <f t="shared" si="7562"/>
        <v>0</v>
      </c>
      <c r="AU2262" s="42">
        <f t="shared" si="7410"/>
        <v>146764.95358999999</v>
      </c>
      <c r="AV2262" s="42">
        <f t="shared" si="7411"/>
        <v>6193.4464100000041</v>
      </c>
      <c r="AW2262" s="42">
        <f t="shared" si="7412"/>
        <v>152958.39999999999</v>
      </c>
      <c r="AX2262" s="42">
        <f t="shared" si="7413"/>
        <v>0</v>
      </c>
      <c r="AY2262" s="42">
        <f t="shared" si="7414"/>
        <v>0</v>
      </c>
      <c r="AZ2262" s="42">
        <f t="shared" si="7563"/>
        <v>0</v>
      </c>
      <c r="BA2262" s="43">
        <f t="shared" si="7415"/>
        <v>100</v>
      </c>
      <c r="BB2262" s="20"/>
    </row>
    <row r="2263" spans="2:54" ht="31.2" x14ac:dyDescent="0.3">
      <c r="B2263" s="38" t="s">
        <v>662</v>
      </c>
      <c r="C2263" s="38" t="s">
        <v>92</v>
      </c>
      <c r="D2263" s="38" t="s">
        <v>42</v>
      </c>
      <c r="E2263" s="39" t="str">
        <f t="shared" si="7409"/>
        <v>0501</v>
      </c>
      <c r="F2263" s="38" t="s">
        <v>722</v>
      </c>
      <c r="G2263" s="39"/>
      <c r="H2263" s="40" t="s">
        <v>308</v>
      </c>
      <c r="I2263" s="18">
        <f t="shared" ref="I2263:N2263" si="7564">I2267</f>
        <v>152958.39999999999</v>
      </c>
      <c r="J2263" s="18">
        <f t="shared" si="7564"/>
        <v>0</v>
      </c>
      <c r="K2263" s="18">
        <f t="shared" si="7564"/>
        <v>0</v>
      </c>
      <c r="L2263" s="18">
        <f t="shared" si="7564"/>
        <v>0</v>
      </c>
      <c r="M2263" s="18">
        <f t="shared" si="7564"/>
        <v>0</v>
      </c>
      <c r="N2263" s="18">
        <f t="shared" si="7564"/>
        <v>0</v>
      </c>
      <c r="O2263" s="18">
        <f>O2267+O2264</f>
        <v>0</v>
      </c>
      <c r="P2263" s="18">
        <f>P2267+P2264</f>
        <v>0</v>
      </c>
      <c r="Q2263" s="18">
        <f>Q2267</f>
        <v>0</v>
      </c>
      <c r="R2263" s="18">
        <f>R2267</f>
        <v>0</v>
      </c>
      <c r="S2263" s="18">
        <f>S2267</f>
        <v>0</v>
      </c>
      <c r="T2263" s="18">
        <f t="shared" si="7472"/>
        <v>152958.39999999999</v>
      </c>
      <c r="U2263" s="18">
        <f t="shared" si="7483"/>
        <v>0</v>
      </c>
      <c r="V2263" s="18">
        <f t="shared" si="7484"/>
        <v>0</v>
      </c>
      <c r="W2263" s="18">
        <f t="shared" ref="W2263:AE2263" si="7565">W2267</f>
        <v>0</v>
      </c>
      <c r="X2263" s="18">
        <f t="shared" si="7565"/>
        <v>0</v>
      </c>
      <c r="Y2263" s="18">
        <f t="shared" si="7565"/>
        <v>0</v>
      </c>
      <c r="Z2263" s="18">
        <f t="shared" si="7565"/>
        <v>0</v>
      </c>
      <c r="AA2263" s="18">
        <f t="shared" si="7565"/>
        <v>0</v>
      </c>
      <c r="AB2263" s="18">
        <f t="shared" si="7565"/>
        <v>0</v>
      </c>
      <c r="AC2263" s="18">
        <f t="shared" si="7565"/>
        <v>0</v>
      </c>
      <c r="AD2263" s="18">
        <f t="shared" si="7565"/>
        <v>0</v>
      </c>
      <c r="AE2263" s="18">
        <f t="shared" si="7565"/>
        <v>0</v>
      </c>
      <c r="AF2263" s="41">
        <f t="shared" ref="AF2263:AT2263" si="7566">AF2267+AF2264</f>
        <v>141231.58757</v>
      </c>
      <c r="AG2263" s="41">
        <f t="shared" si="7566"/>
        <v>0</v>
      </c>
      <c r="AH2263" s="41">
        <f t="shared" si="7566"/>
        <v>141231.58757</v>
      </c>
      <c r="AI2263" s="41">
        <f t="shared" si="7566"/>
        <v>0</v>
      </c>
      <c r="AJ2263" s="41">
        <f t="shared" si="7566"/>
        <v>141231.58757</v>
      </c>
      <c r="AK2263" s="41">
        <f t="shared" si="7566"/>
        <v>0</v>
      </c>
      <c r="AL2263" s="41">
        <f t="shared" si="7566"/>
        <v>141231.58757</v>
      </c>
      <c r="AM2263" s="41">
        <f t="shared" si="7566"/>
        <v>141231.58757</v>
      </c>
      <c r="AN2263" s="41">
        <f t="shared" si="7566"/>
        <v>141231.58757</v>
      </c>
      <c r="AO2263" s="14">
        <f t="shared" si="7566"/>
        <v>141025.50586</v>
      </c>
      <c r="AP2263" s="42">
        <f t="shared" si="7566"/>
        <v>146764.95358999999</v>
      </c>
      <c r="AQ2263" s="42">
        <f t="shared" si="7566"/>
        <v>0</v>
      </c>
      <c r="AR2263" s="42">
        <f t="shared" si="7566"/>
        <v>0</v>
      </c>
      <c r="AS2263" s="42">
        <f t="shared" si="7566"/>
        <v>0</v>
      </c>
      <c r="AT2263" s="42">
        <f t="shared" si="7566"/>
        <v>0</v>
      </c>
      <c r="AU2263" s="42">
        <f t="shared" si="7410"/>
        <v>146764.95358999999</v>
      </c>
      <c r="AV2263" s="42">
        <f t="shared" si="7411"/>
        <v>6193.4464100000041</v>
      </c>
      <c r="AW2263" s="42">
        <f t="shared" si="7412"/>
        <v>152958.39999999999</v>
      </c>
      <c r="AX2263" s="42">
        <f t="shared" si="7413"/>
        <v>0</v>
      </c>
      <c r="AY2263" s="42">
        <f t="shared" si="7414"/>
        <v>0</v>
      </c>
      <c r="AZ2263" s="42">
        <f>AZ2267</f>
        <v>0</v>
      </c>
      <c r="BA2263" s="43">
        <f t="shared" si="7415"/>
        <v>100</v>
      </c>
      <c r="BB2263" s="20"/>
    </row>
    <row r="2264" spans="2:54" x14ac:dyDescent="0.3">
      <c r="B2264" s="38" t="s">
        <v>662</v>
      </c>
      <c r="C2264" s="38" t="s">
        <v>92</v>
      </c>
      <c r="D2264" s="38" t="s">
        <v>42</v>
      </c>
      <c r="E2264" s="39" t="str">
        <f t="shared" si="7409"/>
        <v>0501</v>
      </c>
      <c r="F2264" s="38" t="s">
        <v>723</v>
      </c>
      <c r="G2264" s="39"/>
      <c r="H2264" s="40" t="s">
        <v>724</v>
      </c>
      <c r="I2264" s="18"/>
      <c r="J2264" s="18"/>
      <c r="K2264" s="18"/>
      <c r="L2264" s="18"/>
      <c r="M2264" s="18"/>
      <c r="N2264" s="18"/>
      <c r="O2264" s="18">
        <f t="shared" ref="O2264:O2272" si="7567">O2265</f>
        <v>0</v>
      </c>
      <c r="P2264" s="18">
        <f t="shared" ref="P2264:P2272" si="7568">P2265</f>
        <v>0</v>
      </c>
      <c r="Q2264" s="18"/>
      <c r="R2264" s="18"/>
      <c r="S2264" s="18"/>
      <c r="T2264" s="18">
        <f t="shared" si="7472"/>
        <v>0</v>
      </c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41">
        <f t="shared" ref="AF2264:AF2272" si="7569">AF2265</f>
        <v>141231.58757</v>
      </c>
      <c r="AG2264" s="41">
        <f t="shared" ref="AG2264:AG2272" si="7570">AG2265</f>
        <v>0</v>
      </c>
      <c r="AH2264" s="41">
        <f t="shared" ref="AH2264:AH2265" si="7571">AH2265</f>
        <v>141231.58757</v>
      </c>
      <c r="AI2264" s="41">
        <f t="shared" ref="AI2264:AI2265" si="7572">AI2265</f>
        <v>0</v>
      </c>
      <c r="AJ2264" s="41">
        <f t="shared" ref="AJ2264:AJ2265" si="7573">AJ2265</f>
        <v>141231.58757</v>
      </c>
      <c r="AK2264" s="41">
        <f t="shared" ref="AK2264:AK2265" si="7574">AK2265</f>
        <v>0</v>
      </c>
      <c r="AL2264" s="41">
        <f t="shared" ref="AL2264:AL2272" si="7575">AL2265</f>
        <v>141231.58757</v>
      </c>
      <c r="AM2264" s="41">
        <f t="shared" ref="AM2264:AM2265" si="7576">AM2265</f>
        <v>141231.58757</v>
      </c>
      <c r="AN2264" s="41">
        <f t="shared" ref="AN2264:AN2265" si="7577">AN2265</f>
        <v>141231.58757</v>
      </c>
      <c r="AO2264" s="42">
        <f t="shared" ref="AO2264:AO2272" si="7578">AO2265</f>
        <v>141025.50586</v>
      </c>
      <c r="AP2264" s="42">
        <f t="shared" ref="AP2264:AP2272" si="7579">AP2265</f>
        <v>146764.95358999999</v>
      </c>
      <c r="AQ2264" s="42">
        <f t="shared" ref="AQ2264:AQ2272" si="7580">AQ2265</f>
        <v>0</v>
      </c>
      <c r="AR2264" s="42">
        <f t="shared" ref="AR2264:AR2272" si="7581">AR2265</f>
        <v>0</v>
      </c>
      <c r="AS2264" s="42">
        <f t="shared" ref="AS2264:AS2272" si="7582">AS2265</f>
        <v>0</v>
      </c>
      <c r="AT2264" s="42">
        <f t="shared" ref="AT2264:AT2272" si="7583">AT2265</f>
        <v>0</v>
      </c>
      <c r="AU2264" s="42">
        <f t="shared" si="7410"/>
        <v>146764.95358999999</v>
      </c>
      <c r="AV2264" s="42">
        <f t="shared" si="7411"/>
        <v>-146764.95358999999</v>
      </c>
      <c r="AW2264" s="42"/>
      <c r="AX2264" s="42"/>
      <c r="AY2264" s="42"/>
      <c r="AZ2264" s="42"/>
      <c r="BA2264" s="43">
        <f t="shared" si="7415"/>
        <v>100</v>
      </c>
      <c r="BB2264" s="20"/>
    </row>
    <row r="2265" spans="2:54" ht="46.8" x14ac:dyDescent="0.3">
      <c r="B2265" s="38" t="s">
        <v>662</v>
      </c>
      <c r="C2265" s="38" t="s">
        <v>92</v>
      </c>
      <c r="D2265" s="38" t="s">
        <v>42</v>
      </c>
      <c r="E2265" s="39" t="str">
        <f t="shared" si="7409"/>
        <v>0501</v>
      </c>
      <c r="F2265" s="38" t="s">
        <v>725</v>
      </c>
      <c r="G2265" s="39"/>
      <c r="H2265" s="40" t="s">
        <v>726</v>
      </c>
      <c r="I2265" s="18"/>
      <c r="J2265" s="18"/>
      <c r="K2265" s="18"/>
      <c r="L2265" s="18"/>
      <c r="M2265" s="18"/>
      <c r="N2265" s="18"/>
      <c r="O2265" s="18">
        <f t="shared" si="7567"/>
        <v>0</v>
      </c>
      <c r="P2265" s="18">
        <f t="shared" si="7568"/>
        <v>0</v>
      </c>
      <c r="Q2265" s="18"/>
      <c r="R2265" s="18"/>
      <c r="S2265" s="18"/>
      <c r="T2265" s="18">
        <f t="shared" si="7472"/>
        <v>0</v>
      </c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41">
        <f t="shared" si="7569"/>
        <v>141231.58757</v>
      </c>
      <c r="AG2265" s="41">
        <f t="shared" si="7570"/>
        <v>0</v>
      </c>
      <c r="AH2265" s="41">
        <f t="shared" si="7571"/>
        <v>141231.58757</v>
      </c>
      <c r="AI2265" s="41">
        <f t="shared" si="7572"/>
        <v>0</v>
      </c>
      <c r="AJ2265" s="41">
        <f t="shared" si="7573"/>
        <v>141231.58757</v>
      </c>
      <c r="AK2265" s="41">
        <f t="shared" si="7574"/>
        <v>0</v>
      </c>
      <c r="AL2265" s="41">
        <f t="shared" si="7575"/>
        <v>141231.58757</v>
      </c>
      <c r="AM2265" s="41">
        <f t="shared" si="7576"/>
        <v>141231.58757</v>
      </c>
      <c r="AN2265" s="41">
        <f t="shared" si="7577"/>
        <v>141231.58757</v>
      </c>
      <c r="AO2265" s="14">
        <f t="shared" si="7578"/>
        <v>141025.50586</v>
      </c>
      <c r="AP2265" s="42">
        <f t="shared" si="7579"/>
        <v>146764.95358999999</v>
      </c>
      <c r="AQ2265" s="42">
        <f t="shared" si="7580"/>
        <v>0</v>
      </c>
      <c r="AR2265" s="42">
        <f t="shared" si="7581"/>
        <v>0</v>
      </c>
      <c r="AS2265" s="42">
        <f t="shared" si="7582"/>
        <v>0</v>
      </c>
      <c r="AT2265" s="42">
        <f t="shared" si="7583"/>
        <v>0</v>
      </c>
      <c r="AU2265" s="42">
        <f t="shared" si="7410"/>
        <v>146764.95358999999</v>
      </c>
      <c r="AV2265" s="42">
        <f t="shared" si="7411"/>
        <v>-146764.95358999999</v>
      </c>
      <c r="AW2265" s="42"/>
      <c r="AX2265" s="42"/>
      <c r="AY2265" s="42"/>
      <c r="AZ2265" s="42"/>
      <c r="BA2265" s="43">
        <f t="shared" si="7415"/>
        <v>100</v>
      </c>
      <c r="BB2265" s="20"/>
    </row>
    <row r="2266" spans="2:54" ht="31.2" x14ac:dyDescent="0.3">
      <c r="B2266" s="38" t="s">
        <v>662</v>
      </c>
      <c r="C2266" s="38" t="s">
        <v>92</v>
      </c>
      <c r="D2266" s="38" t="s">
        <v>42</v>
      </c>
      <c r="E2266" s="39" t="str">
        <f t="shared" si="7409"/>
        <v>0501</v>
      </c>
      <c r="F2266" s="38" t="s">
        <v>725</v>
      </c>
      <c r="G2266" s="39" t="s">
        <v>114</v>
      </c>
      <c r="H2266" s="40" t="s">
        <v>115</v>
      </c>
      <c r="I2266" s="18"/>
      <c r="J2266" s="18"/>
      <c r="K2266" s="18"/>
      <c r="L2266" s="18"/>
      <c r="M2266" s="18"/>
      <c r="N2266" s="18"/>
      <c r="O2266" s="18">
        <v>0</v>
      </c>
      <c r="P2266" s="18">
        <v>0</v>
      </c>
      <c r="Q2266" s="18"/>
      <c r="R2266" s="18"/>
      <c r="S2266" s="18"/>
      <c r="T2266" s="18">
        <f t="shared" si="7472"/>
        <v>0</v>
      </c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41">
        <v>141231.58757</v>
      </c>
      <c r="AG2266" s="41"/>
      <c r="AH2266" s="41">
        <f>AF2266</f>
        <v>141231.58757</v>
      </c>
      <c r="AI2266" s="41">
        <f>AG2266</f>
        <v>0</v>
      </c>
      <c r="AJ2266" s="41">
        <f>AF2266</f>
        <v>141231.58757</v>
      </c>
      <c r="AK2266" s="41">
        <f>AG2266</f>
        <v>0</v>
      </c>
      <c r="AL2266" s="41">
        <v>141231.58757</v>
      </c>
      <c r="AM2266" s="41">
        <f>AL2266</f>
        <v>141231.58757</v>
      </c>
      <c r="AN2266" s="41">
        <f>AL2266</f>
        <v>141231.58757</v>
      </c>
      <c r="AO2266" s="42">
        <v>141025.50586</v>
      </c>
      <c r="AP2266" s="42">
        <v>146764.95358999999</v>
      </c>
      <c r="AQ2266" s="42">
        <v>0</v>
      </c>
      <c r="AR2266" s="42">
        <v>0</v>
      </c>
      <c r="AS2266" s="42">
        <v>0</v>
      </c>
      <c r="AT2266" s="42">
        <v>0</v>
      </c>
      <c r="AU2266" s="42">
        <f t="shared" si="7410"/>
        <v>146764.95358999999</v>
      </c>
      <c r="AV2266" s="42">
        <f t="shared" si="7411"/>
        <v>-146764.95358999999</v>
      </c>
      <c r="AW2266" s="42"/>
      <c r="AX2266" s="42"/>
      <c r="AY2266" s="42"/>
      <c r="AZ2266" s="42"/>
      <c r="BA2266" s="43">
        <f t="shared" si="7415"/>
        <v>100</v>
      </c>
      <c r="BB2266" s="20"/>
    </row>
    <row r="2267" spans="2:54" ht="46.8" x14ac:dyDescent="0.3">
      <c r="B2267" s="38" t="s">
        <v>662</v>
      </c>
      <c r="C2267" s="38" t="s">
        <v>92</v>
      </c>
      <c r="D2267" s="38" t="s">
        <v>42</v>
      </c>
      <c r="E2267" s="39" t="str">
        <f t="shared" si="7409"/>
        <v>0501</v>
      </c>
      <c r="F2267" s="38" t="s">
        <v>727</v>
      </c>
      <c r="G2267" s="39"/>
      <c r="H2267" s="40" t="s">
        <v>728</v>
      </c>
      <c r="I2267" s="18">
        <f t="shared" ref="I2267:I2272" si="7584">I2268</f>
        <v>152958.39999999999</v>
      </c>
      <c r="J2267" s="18">
        <f t="shared" ref="J2267:J2272" si="7585">J2268</f>
        <v>0</v>
      </c>
      <c r="K2267" s="18">
        <f t="shared" ref="K2267:K2272" si="7586">K2268</f>
        <v>0</v>
      </c>
      <c r="L2267" s="18">
        <f t="shared" ref="L2267:L2272" si="7587">L2268</f>
        <v>0</v>
      </c>
      <c r="M2267" s="18">
        <f t="shared" ref="M2267:M2272" si="7588">M2268</f>
        <v>0</v>
      </c>
      <c r="N2267" s="18">
        <f t="shared" ref="N2267:N2272" si="7589">N2268</f>
        <v>0</v>
      </c>
      <c r="O2267" s="18">
        <f t="shared" si="7567"/>
        <v>0</v>
      </c>
      <c r="P2267" s="18">
        <f t="shared" si="7568"/>
        <v>0</v>
      </c>
      <c r="Q2267" s="18">
        <f t="shared" ref="Q2267:Q2272" si="7590">Q2268</f>
        <v>0</v>
      </c>
      <c r="R2267" s="18">
        <f t="shared" ref="R2267:R2272" si="7591">R2268</f>
        <v>0</v>
      </c>
      <c r="S2267" s="18">
        <f t="shared" ref="S2267:S2272" si="7592">S2268</f>
        <v>0</v>
      </c>
      <c r="T2267" s="18">
        <f t="shared" si="7472"/>
        <v>152958.39999999999</v>
      </c>
      <c r="U2267" s="18">
        <f t="shared" si="7483"/>
        <v>0</v>
      </c>
      <c r="V2267" s="18">
        <f t="shared" si="7484"/>
        <v>0</v>
      </c>
      <c r="W2267" s="18">
        <f t="shared" ref="W2267:W2272" si="7593">W2268</f>
        <v>0</v>
      </c>
      <c r="X2267" s="18">
        <f t="shared" ref="X2267:X2272" si="7594">X2268</f>
        <v>0</v>
      </c>
      <c r="Y2267" s="18">
        <f t="shared" ref="Y2267:Y2272" si="7595">Y2268</f>
        <v>0</v>
      </c>
      <c r="Z2267" s="18">
        <f t="shared" ref="Z2267:Z2272" si="7596">Z2268</f>
        <v>0</v>
      </c>
      <c r="AA2267" s="18">
        <f t="shared" ref="AA2267:AA2272" si="7597">AA2268</f>
        <v>0</v>
      </c>
      <c r="AB2267" s="18">
        <f t="shared" ref="AB2267:AB2272" si="7598">AB2268</f>
        <v>0</v>
      </c>
      <c r="AC2267" s="18">
        <f t="shared" ref="AC2267:AC2272" si="7599">AC2268</f>
        <v>0</v>
      </c>
      <c r="AD2267" s="18">
        <f t="shared" ref="AD2267:AD2272" si="7600">AD2268</f>
        <v>0</v>
      </c>
      <c r="AE2267" s="18">
        <f t="shared" ref="AE2267:AE2272" si="7601">AE2268</f>
        <v>0</v>
      </c>
      <c r="AF2267" s="41">
        <f t="shared" si="7569"/>
        <v>0</v>
      </c>
      <c r="AG2267" s="41">
        <f t="shared" si="7570"/>
        <v>0</v>
      </c>
      <c r="AH2267" s="41">
        <f t="shared" ref="AH2267:AH2272" si="7602">AH2268</f>
        <v>0</v>
      </c>
      <c r="AI2267" s="41">
        <f t="shared" ref="AI2267:AI2272" si="7603">AI2268</f>
        <v>0</v>
      </c>
      <c r="AJ2267" s="41">
        <f t="shared" ref="AJ2267:AJ2268" si="7604">AJ2268</f>
        <v>0</v>
      </c>
      <c r="AK2267" s="41">
        <f t="shared" ref="AK2267:AK2268" si="7605">AK2268</f>
        <v>0</v>
      </c>
      <c r="AL2267" s="41">
        <f t="shared" si="7575"/>
        <v>0</v>
      </c>
      <c r="AM2267" s="41">
        <f t="shared" ref="AM2267:AM2272" si="7606">AM2268</f>
        <v>0</v>
      </c>
      <c r="AN2267" s="41">
        <f t="shared" ref="AN2267:AN2268" si="7607">AN2268</f>
        <v>0</v>
      </c>
      <c r="AO2267" s="14">
        <f t="shared" si="7578"/>
        <v>0</v>
      </c>
      <c r="AP2267" s="42">
        <f t="shared" si="7579"/>
        <v>0</v>
      </c>
      <c r="AQ2267" s="42">
        <f t="shared" si="7580"/>
        <v>0</v>
      </c>
      <c r="AR2267" s="42">
        <f t="shared" si="7581"/>
        <v>0</v>
      </c>
      <c r="AS2267" s="42">
        <f t="shared" si="7582"/>
        <v>0</v>
      </c>
      <c r="AT2267" s="42">
        <f t="shared" si="7583"/>
        <v>0</v>
      </c>
      <c r="AU2267" s="42">
        <f t="shared" si="7410"/>
        <v>0</v>
      </c>
      <c r="AV2267" s="42">
        <f t="shared" si="7411"/>
        <v>152958.39999999999</v>
      </c>
      <c r="AW2267" s="42">
        <f t="shared" si="7412"/>
        <v>152958.39999999999</v>
      </c>
      <c r="AX2267" s="42">
        <f t="shared" si="7413"/>
        <v>0</v>
      </c>
      <c r="AY2267" s="42">
        <f t="shared" si="7414"/>
        <v>0</v>
      </c>
      <c r="AZ2267" s="42">
        <f t="shared" ref="AZ2267:AZ2272" si="7608">AZ2268</f>
        <v>0</v>
      </c>
      <c r="BA2267" s="43"/>
      <c r="BB2267" s="20">
        <v>0</v>
      </c>
    </row>
    <row r="2268" spans="2:54" ht="46.8" x14ac:dyDescent="0.3">
      <c r="B2268" s="38" t="s">
        <v>662</v>
      </c>
      <c r="C2268" s="38" t="s">
        <v>92</v>
      </c>
      <c r="D2268" s="38" t="s">
        <v>42</v>
      </c>
      <c r="E2268" s="39" t="str">
        <f t="shared" si="7409"/>
        <v>0501</v>
      </c>
      <c r="F2268" s="38" t="s">
        <v>729</v>
      </c>
      <c r="G2268" s="39"/>
      <c r="H2268" s="40" t="s">
        <v>726</v>
      </c>
      <c r="I2268" s="18">
        <f t="shared" si="7584"/>
        <v>152958.39999999999</v>
      </c>
      <c r="J2268" s="18">
        <f t="shared" si="7585"/>
        <v>0</v>
      </c>
      <c r="K2268" s="18">
        <f t="shared" si="7586"/>
        <v>0</v>
      </c>
      <c r="L2268" s="18">
        <f t="shared" si="7587"/>
        <v>0</v>
      </c>
      <c r="M2268" s="18">
        <f t="shared" si="7588"/>
        <v>0</v>
      </c>
      <c r="N2268" s="18">
        <f t="shared" si="7589"/>
        <v>0</v>
      </c>
      <c r="O2268" s="18">
        <f t="shared" si="7567"/>
        <v>0</v>
      </c>
      <c r="P2268" s="18">
        <f t="shared" si="7568"/>
        <v>0</v>
      </c>
      <c r="Q2268" s="18">
        <f t="shared" si="7590"/>
        <v>0</v>
      </c>
      <c r="R2268" s="18">
        <f t="shared" si="7591"/>
        <v>0</v>
      </c>
      <c r="S2268" s="18">
        <f t="shared" si="7592"/>
        <v>0</v>
      </c>
      <c r="T2268" s="18">
        <f t="shared" si="7472"/>
        <v>152958.39999999999</v>
      </c>
      <c r="U2268" s="18">
        <f t="shared" si="7483"/>
        <v>0</v>
      </c>
      <c r="V2268" s="18">
        <f t="shared" si="7484"/>
        <v>0</v>
      </c>
      <c r="W2268" s="18">
        <f t="shared" si="7593"/>
        <v>0</v>
      </c>
      <c r="X2268" s="18">
        <f t="shared" si="7594"/>
        <v>0</v>
      </c>
      <c r="Y2268" s="18">
        <f t="shared" si="7595"/>
        <v>0</v>
      </c>
      <c r="Z2268" s="18">
        <f t="shared" si="7596"/>
        <v>0</v>
      </c>
      <c r="AA2268" s="18">
        <f t="shared" si="7597"/>
        <v>0</v>
      </c>
      <c r="AB2268" s="18">
        <f t="shared" si="7598"/>
        <v>0</v>
      </c>
      <c r="AC2268" s="18">
        <f t="shared" si="7599"/>
        <v>0</v>
      </c>
      <c r="AD2268" s="18">
        <f t="shared" si="7600"/>
        <v>0</v>
      </c>
      <c r="AE2268" s="18">
        <f t="shared" si="7601"/>
        <v>0</v>
      </c>
      <c r="AF2268" s="41">
        <f t="shared" si="7569"/>
        <v>0</v>
      </c>
      <c r="AG2268" s="41">
        <f t="shared" si="7570"/>
        <v>0</v>
      </c>
      <c r="AH2268" s="41">
        <f t="shared" si="7602"/>
        <v>0</v>
      </c>
      <c r="AI2268" s="41">
        <f t="shared" si="7603"/>
        <v>0</v>
      </c>
      <c r="AJ2268" s="41">
        <f t="shared" si="7604"/>
        <v>0</v>
      </c>
      <c r="AK2268" s="41">
        <f t="shared" si="7605"/>
        <v>0</v>
      </c>
      <c r="AL2268" s="41">
        <f t="shared" si="7575"/>
        <v>0</v>
      </c>
      <c r="AM2268" s="41">
        <f t="shared" si="7606"/>
        <v>0</v>
      </c>
      <c r="AN2268" s="41">
        <f t="shared" si="7607"/>
        <v>0</v>
      </c>
      <c r="AO2268" s="42">
        <f t="shared" si="7578"/>
        <v>0</v>
      </c>
      <c r="AP2268" s="42">
        <f t="shared" si="7579"/>
        <v>0</v>
      </c>
      <c r="AQ2268" s="42">
        <f t="shared" si="7580"/>
        <v>0</v>
      </c>
      <c r="AR2268" s="42">
        <f t="shared" si="7581"/>
        <v>0</v>
      </c>
      <c r="AS2268" s="42">
        <f t="shared" si="7582"/>
        <v>0</v>
      </c>
      <c r="AT2268" s="42">
        <f t="shared" si="7583"/>
        <v>0</v>
      </c>
      <c r="AU2268" s="42">
        <f t="shared" si="7410"/>
        <v>0</v>
      </c>
      <c r="AV2268" s="42">
        <f t="shared" si="7411"/>
        <v>152958.39999999999</v>
      </c>
      <c r="AW2268" s="42">
        <f t="shared" si="7412"/>
        <v>152958.39999999999</v>
      </c>
      <c r="AX2268" s="42">
        <f t="shared" si="7413"/>
        <v>0</v>
      </c>
      <c r="AY2268" s="42">
        <f t="shared" si="7414"/>
        <v>0</v>
      </c>
      <c r="AZ2268" s="42">
        <f t="shared" si="7608"/>
        <v>0</v>
      </c>
      <c r="BA2268" s="43"/>
      <c r="BB2268" s="20">
        <v>0</v>
      </c>
    </row>
    <row r="2269" spans="2:54" ht="31.2" x14ac:dyDescent="0.3">
      <c r="B2269" s="38" t="s">
        <v>662</v>
      </c>
      <c r="C2269" s="38" t="s">
        <v>92</v>
      </c>
      <c r="D2269" s="38" t="s">
        <v>42</v>
      </c>
      <c r="E2269" s="39" t="str">
        <f t="shared" si="7409"/>
        <v>0501</v>
      </c>
      <c r="F2269" s="38" t="s">
        <v>729</v>
      </c>
      <c r="G2269" s="38" t="s">
        <v>114</v>
      </c>
      <c r="H2269" s="40" t="s">
        <v>115</v>
      </c>
      <c r="I2269" s="18">
        <v>152958.39999999999</v>
      </c>
      <c r="J2269" s="18">
        <v>0</v>
      </c>
      <c r="K2269" s="18">
        <v>0</v>
      </c>
      <c r="L2269" s="18"/>
      <c r="M2269" s="18"/>
      <c r="N2269" s="18"/>
      <c r="O2269" s="18">
        <v>0</v>
      </c>
      <c r="P2269" s="18">
        <v>0</v>
      </c>
      <c r="Q2269" s="18">
        <v>0</v>
      </c>
      <c r="R2269" s="18">
        <v>0</v>
      </c>
      <c r="S2269" s="18"/>
      <c r="T2269" s="18">
        <f t="shared" si="7472"/>
        <v>152958.39999999999</v>
      </c>
      <c r="U2269" s="18">
        <f t="shared" si="7483"/>
        <v>0</v>
      </c>
      <c r="V2269" s="18">
        <f t="shared" si="7484"/>
        <v>0</v>
      </c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41">
        <v>0</v>
      </c>
      <c r="AG2269" s="41"/>
      <c r="AH2269" s="41">
        <v>0</v>
      </c>
      <c r="AI2269" s="41">
        <v>0</v>
      </c>
      <c r="AJ2269" s="41">
        <f>AF2269</f>
        <v>0</v>
      </c>
      <c r="AK2269" s="41">
        <f>AG2269</f>
        <v>0</v>
      </c>
      <c r="AL2269" s="41">
        <v>0</v>
      </c>
      <c r="AM2269" s="41">
        <v>0</v>
      </c>
      <c r="AN2269" s="41">
        <f>AL2269</f>
        <v>0</v>
      </c>
      <c r="AO2269" s="14">
        <v>0</v>
      </c>
      <c r="AP2269" s="42">
        <v>0</v>
      </c>
      <c r="AQ2269" s="42">
        <v>0</v>
      </c>
      <c r="AR2269" s="42">
        <v>0</v>
      </c>
      <c r="AS2269" s="42">
        <v>0</v>
      </c>
      <c r="AT2269" s="42">
        <v>0</v>
      </c>
      <c r="AU2269" s="42">
        <f t="shared" si="7410"/>
        <v>0</v>
      </c>
      <c r="AV2269" s="42">
        <f t="shared" si="7411"/>
        <v>152958.39999999999</v>
      </c>
      <c r="AW2269" s="42">
        <f t="shared" si="7412"/>
        <v>152958.39999999999</v>
      </c>
      <c r="AX2269" s="42">
        <f t="shared" si="7413"/>
        <v>0</v>
      </c>
      <c r="AY2269" s="42">
        <f t="shared" si="7414"/>
        <v>0</v>
      </c>
      <c r="AZ2269" s="42"/>
      <c r="BA2269" s="43"/>
      <c r="BB2269" s="44">
        <v>0</v>
      </c>
    </row>
    <row r="2270" spans="2:54" s="30" customFormat="1" x14ac:dyDescent="0.3">
      <c r="B2270" s="31" t="s">
        <v>662</v>
      </c>
      <c r="C2270" s="31" t="s">
        <v>92</v>
      </c>
      <c r="D2270" s="31" t="s">
        <v>374</v>
      </c>
      <c r="E2270" s="29" t="str">
        <f t="shared" si="7409"/>
        <v>0502</v>
      </c>
      <c r="F2270" s="31"/>
      <c r="G2270" s="29"/>
      <c r="H2270" s="32" t="s">
        <v>524</v>
      </c>
      <c r="I2270" s="33">
        <f t="shared" si="7584"/>
        <v>286092.5</v>
      </c>
      <c r="J2270" s="33">
        <f t="shared" si="7585"/>
        <v>523402.8</v>
      </c>
      <c r="K2270" s="33">
        <f t="shared" si="7586"/>
        <v>118578.5</v>
      </c>
      <c r="L2270" s="33">
        <f t="shared" si="7587"/>
        <v>0</v>
      </c>
      <c r="M2270" s="33">
        <f t="shared" si="7588"/>
        <v>0</v>
      </c>
      <c r="N2270" s="33">
        <f t="shared" si="7589"/>
        <v>0</v>
      </c>
      <c r="O2270" s="33">
        <f t="shared" si="7567"/>
        <v>-14900.093000000001</v>
      </c>
      <c r="P2270" s="33">
        <f t="shared" si="7568"/>
        <v>-19500</v>
      </c>
      <c r="Q2270" s="33">
        <f t="shared" si="7590"/>
        <v>-109446.74</v>
      </c>
      <c r="R2270" s="33">
        <f t="shared" si="7591"/>
        <v>-77399.3</v>
      </c>
      <c r="S2270" s="33">
        <f t="shared" si="7592"/>
        <v>52.44867</v>
      </c>
      <c r="T2270" s="33">
        <f t="shared" si="7472"/>
        <v>64898.815670000018</v>
      </c>
      <c r="U2270" s="33">
        <f t="shared" si="7483"/>
        <v>523402.8</v>
      </c>
      <c r="V2270" s="33">
        <f t="shared" si="7484"/>
        <v>118578.5</v>
      </c>
      <c r="W2270" s="33">
        <f t="shared" si="7593"/>
        <v>0</v>
      </c>
      <c r="X2270" s="33">
        <f t="shared" si="7594"/>
        <v>0</v>
      </c>
      <c r="Y2270" s="33">
        <f t="shared" si="7595"/>
        <v>0</v>
      </c>
      <c r="Z2270" s="33">
        <f t="shared" si="7596"/>
        <v>52.44867</v>
      </c>
      <c r="AA2270" s="33">
        <f t="shared" si="7597"/>
        <v>0</v>
      </c>
      <c r="AB2270" s="33">
        <f t="shared" si="7598"/>
        <v>0</v>
      </c>
      <c r="AC2270" s="33">
        <f t="shared" si="7599"/>
        <v>0</v>
      </c>
      <c r="AD2270" s="33">
        <f t="shared" si="7600"/>
        <v>0</v>
      </c>
      <c r="AE2270" s="33">
        <f t="shared" si="7601"/>
        <v>0</v>
      </c>
      <c r="AF2270" s="34">
        <f t="shared" si="7569"/>
        <v>64898.815669999996</v>
      </c>
      <c r="AG2270" s="34">
        <f t="shared" si="7570"/>
        <v>0</v>
      </c>
      <c r="AH2270" s="34">
        <f t="shared" si="7602"/>
        <v>0</v>
      </c>
      <c r="AI2270" s="34">
        <f t="shared" si="7603"/>
        <v>0</v>
      </c>
      <c r="AJ2270" s="34">
        <f t="shared" ref="AJ2270:AJ2272" si="7609">AJ2271</f>
        <v>64898.815669999996</v>
      </c>
      <c r="AK2270" s="34">
        <f t="shared" ref="AK2270:AK2272" si="7610">AK2271</f>
        <v>0</v>
      </c>
      <c r="AL2270" s="34">
        <f t="shared" si="7575"/>
        <v>38007.378530000002</v>
      </c>
      <c r="AM2270" s="34">
        <f t="shared" si="7606"/>
        <v>0</v>
      </c>
      <c r="AN2270" s="34">
        <f t="shared" ref="AN2270:AN2272" si="7611">AN2271</f>
        <v>38007.378530000002</v>
      </c>
      <c r="AO2270" s="36">
        <f t="shared" si="7578"/>
        <v>52.44867</v>
      </c>
      <c r="AP2270" s="36">
        <f t="shared" si="7579"/>
        <v>79798.90866999999</v>
      </c>
      <c r="AQ2270" s="36">
        <f t="shared" si="7580"/>
        <v>-14900.093000000001</v>
      </c>
      <c r="AR2270" s="36">
        <f t="shared" si="7581"/>
        <v>0</v>
      </c>
      <c r="AS2270" s="36">
        <f t="shared" si="7582"/>
        <v>0</v>
      </c>
      <c r="AT2270" s="36">
        <f t="shared" si="7583"/>
        <v>0</v>
      </c>
      <c r="AU2270" s="36">
        <f t="shared" si="7410"/>
        <v>64898.815669999989</v>
      </c>
      <c r="AV2270" s="36">
        <f t="shared" si="7411"/>
        <v>0</v>
      </c>
      <c r="AW2270" s="36">
        <f t="shared" si="7412"/>
        <v>64951.264340000016</v>
      </c>
      <c r="AX2270" s="36">
        <f t="shared" si="7413"/>
        <v>523402.8</v>
      </c>
      <c r="AY2270" s="36">
        <f t="shared" si="7414"/>
        <v>118578.5</v>
      </c>
      <c r="AZ2270" s="36">
        <f t="shared" si="7608"/>
        <v>0</v>
      </c>
      <c r="BA2270" s="37">
        <f t="shared" si="7415"/>
        <v>58.564055657442793</v>
      </c>
      <c r="BB2270" s="20"/>
    </row>
    <row r="2271" spans="2:54" ht="31.2" x14ac:dyDescent="0.3">
      <c r="B2271" s="38" t="s">
        <v>662</v>
      </c>
      <c r="C2271" s="38" t="s">
        <v>92</v>
      </c>
      <c r="D2271" s="38" t="s">
        <v>374</v>
      </c>
      <c r="E2271" s="39" t="str">
        <f t="shared" si="7409"/>
        <v>0502</v>
      </c>
      <c r="F2271" s="38" t="s">
        <v>513</v>
      </c>
      <c r="G2271" s="39"/>
      <c r="H2271" s="40" t="s">
        <v>514</v>
      </c>
      <c r="I2271" s="18">
        <f t="shared" si="7584"/>
        <v>286092.5</v>
      </c>
      <c r="J2271" s="18">
        <f t="shared" si="7585"/>
        <v>523402.8</v>
      </c>
      <c r="K2271" s="18">
        <f t="shared" si="7586"/>
        <v>118578.5</v>
      </c>
      <c r="L2271" s="18">
        <f t="shared" si="7587"/>
        <v>0</v>
      </c>
      <c r="M2271" s="18">
        <f t="shared" si="7588"/>
        <v>0</v>
      </c>
      <c r="N2271" s="18">
        <f t="shared" si="7589"/>
        <v>0</v>
      </c>
      <c r="O2271" s="18">
        <f t="shared" si="7567"/>
        <v>-14900.093000000001</v>
      </c>
      <c r="P2271" s="18">
        <f t="shared" si="7568"/>
        <v>-19500</v>
      </c>
      <c r="Q2271" s="18">
        <f t="shared" si="7590"/>
        <v>-109446.74</v>
      </c>
      <c r="R2271" s="18">
        <f t="shared" si="7591"/>
        <v>-77399.3</v>
      </c>
      <c r="S2271" s="18">
        <f t="shared" si="7592"/>
        <v>52.44867</v>
      </c>
      <c r="T2271" s="18">
        <f t="shared" si="7472"/>
        <v>64898.815670000018</v>
      </c>
      <c r="U2271" s="18">
        <f t="shared" si="7483"/>
        <v>523402.8</v>
      </c>
      <c r="V2271" s="18">
        <f t="shared" si="7484"/>
        <v>118578.5</v>
      </c>
      <c r="W2271" s="18">
        <f t="shared" si="7593"/>
        <v>0</v>
      </c>
      <c r="X2271" s="18">
        <f t="shared" si="7594"/>
        <v>0</v>
      </c>
      <c r="Y2271" s="18">
        <f t="shared" si="7595"/>
        <v>0</v>
      </c>
      <c r="Z2271" s="18">
        <f t="shared" si="7596"/>
        <v>52.44867</v>
      </c>
      <c r="AA2271" s="18">
        <f t="shared" si="7597"/>
        <v>0</v>
      </c>
      <c r="AB2271" s="18">
        <f t="shared" si="7598"/>
        <v>0</v>
      </c>
      <c r="AC2271" s="18">
        <f t="shared" si="7599"/>
        <v>0</v>
      </c>
      <c r="AD2271" s="18">
        <f t="shared" si="7600"/>
        <v>0</v>
      </c>
      <c r="AE2271" s="18">
        <f t="shared" si="7601"/>
        <v>0</v>
      </c>
      <c r="AF2271" s="41">
        <f t="shared" si="7569"/>
        <v>64898.815669999996</v>
      </c>
      <c r="AG2271" s="41">
        <f t="shared" si="7570"/>
        <v>0</v>
      </c>
      <c r="AH2271" s="41">
        <f t="shared" si="7602"/>
        <v>0</v>
      </c>
      <c r="AI2271" s="41">
        <f t="shared" si="7603"/>
        <v>0</v>
      </c>
      <c r="AJ2271" s="41">
        <f t="shared" si="7609"/>
        <v>64898.815669999996</v>
      </c>
      <c r="AK2271" s="41">
        <f t="shared" si="7610"/>
        <v>0</v>
      </c>
      <c r="AL2271" s="41">
        <f t="shared" si="7575"/>
        <v>38007.378530000002</v>
      </c>
      <c r="AM2271" s="41">
        <f t="shared" si="7606"/>
        <v>0</v>
      </c>
      <c r="AN2271" s="41">
        <f t="shared" si="7611"/>
        <v>38007.378530000002</v>
      </c>
      <c r="AO2271" s="14">
        <f t="shared" si="7578"/>
        <v>52.44867</v>
      </c>
      <c r="AP2271" s="42">
        <f t="shared" si="7579"/>
        <v>79798.90866999999</v>
      </c>
      <c r="AQ2271" s="42">
        <f t="shared" si="7580"/>
        <v>-14900.093000000001</v>
      </c>
      <c r="AR2271" s="42">
        <f t="shared" si="7581"/>
        <v>0</v>
      </c>
      <c r="AS2271" s="42">
        <f t="shared" si="7582"/>
        <v>0</v>
      </c>
      <c r="AT2271" s="42">
        <f t="shared" si="7583"/>
        <v>0</v>
      </c>
      <c r="AU2271" s="42">
        <f t="shared" si="7410"/>
        <v>64898.815669999989</v>
      </c>
      <c r="AV2271" s="42">
        <f t="shared" si="7411"/>
        <v>0</v>
      </c>
      <c r="AW2271" s="42">
        <f t="shared" si="7412"/>
        <v>64951.264340000016</v>
      </c>
      <c r="AX2271" s="42">
        <f t="shared" si="7413"/>
        <v>523402.8</v>
      </c>
      <c r="AY2271" s="42">
        <f t="shared" si="7414"/>
        <v>118578.5</v>
      </c>
      <c r="AZ2271" s="42">
        <f t="shared" si="7608"/>
        <v>0</v>
      </c>
      <c r="BA2271" s="43">
        <f t="shared" si="7415"/>
        <v>58.564055657442793</v>
      </c>
      <c r="BB2271" s="20"/>
    </row>
    <row r="2272" spans="2:54" x14ac:dyDescent="0.3">
      <c r="B2272" s="38" t="s">
        <v>662</v>
      </c>
      <c r="C2272" s="38" t="s">
        <v>92</v>
      </c>
      <c r="D2272" s="38" t="s">
        <v>374</v>
      </c>
      <c r="E2272" s="39" t="str">
        <f t="shared" si="7409"/>
        <v>0502</v>
      </c>
      <c r="F2272" s="38" t="s">
        <v>515</v>
      </c>
      <c r="G2272" s="39"/>
      <c r="H2272" s="40" t="s">
        <v>109</v>
      </c>
      <c r="I2272" s="18">
        <f t="shared" si="7584"/>
        <v>286092.5</v>
      </c>
      <c r="J2272" s="18">
        <f t="shared" si="7585"/>
        <v>523402.8</v>
      </c>
      <c r="K2272" s="18">
        <f t="shared" si="7586"/>
        <v>118578.5</v>
      </c>
      <c r="L2272" s="18">
        <f t="shared" si="7587"/>
        <v>0</v>
      </c>
      <c r="M2272" s="18">
        <f t="shared" si="7588"/>
        <v>0</v>
      </c>
      <c r="N2272" s="18">
        <f t="shared" si="7589"/>
        <v>0</v>
      </c>
      <c r="O2272" s="18">
        <f t="shared" si="7567"/>
        <v>-14900.093000000001</v>
      </c>
      <c r="P2272" s="18">
        <f t="shared" si="7568"/>
        <v>-19500</v>
      </c>
      <c r="Q2272" s="18">
        <f t="shared" si="7590"/>
        <v>-109446.74</v>
      </c>
      <c r="R2272" s="18">
        <f t="shared" si="7591"/>
        <v>-77399.3</v>
      </c>
      <c r="S2272" s="18">
        <f t="shared" si="7592"/>
        <v>52.44867</v>
      </c>
      <c r="T2272" s="18">
        <f t="shared" si="7472"/>
        <v>64898.815670000018</v>
      </c>
      <c r="U2272" s="18">
        <f t="shared" si="7483"/>
        <v>523402.8</v>
      </c>
      <c r="V2272" s="18">
        <f t="shared" si="7484"/>
        <v>118578.5</v>
      </c>
      <c r="W2272" s="18">
        <f t="shared" si="7593"/>
        <v>0</v>
      </c>
      <c r="X2272" s="18">
        <f t="shared" si="7594"/>
        <v>0</v>
      </c>
      <c r="Y2272" s="18">
        <f t="shared" si="7595"/>
        <v>0</v>
      </c>
      <c r="Z2272" s="18">
        <f t="shared" si="7596"/>
        <v>52.44867</v>
      </c>
      <c r="AA2272" s="18">
        <f t="shared" si="7597"/>
        <v>0</v>
      </c>
      <c r="AB2272" s="18">
        <f t="shared" si="7598"/>
        <v>0</v>
      </c>
      <c r="AC2272" s="18">
        <f t="shared" si="7599"/>
        <v>0</v>
      </c>
      <c r="AD2272" s="18">
        <f t="shared" si="7600"/>
        <v>0</v>
      </c>
      <c r="AE2272" s="18">
        <f t="shared" si="7601"/>
        <v>0</v>
      </c>
      <c r="AF2272" s="41">
        <f t="shared" si="7569"/>
        <v>64898.815669999996</v>
      </c>
      <c r="AG2272" s="41">
        <f t="shared" si="7570"/>
        <v>0</v>
      </c>
      <c r="AH2272" s="41">
        <f t="shared" si="7602"/>
        <v>0</v>
      </c>
      <c r="AI2272" s="41">
        <f t="shared" si="7603"/>
        <v>0</v>
      </c>
      <c r="AJ2272" s="41">
        <f t="shared" si="7609"/>
        <v>64898.815669999996</v>
      </c>
      <c r="AK2272" s="41">
        <f t="shared" si="7610"/>
        <v>0</v>
      </c>
      <c r="AL2272" s="41">
        <f t="shared" si="7575"/>
        <v>38007.378530000002</v>
      </c>
      <c r="AM2272" s="41">
        <f t="shared" si="7606"/>
        <v>0</v>
      </c>
      <c r="AN2272" s="41">
        <f t="shared" si="7611"/>
        <v>38007.378530000002</v>
      </c>
      <c r="AO2272" s="42">
        <f t="shared" si="7578"/>
        <v>52.44867</v>
      </c>
      <c r="AP2272" s="42">
        <f t="shared" si="7579"/>
        <v>79798.90866999999</v>
      </c>
      <c r="AQ2272" s="42">
        <f t="shared" si="7580"/>
        <v>-14900.093000000001</v>
      </c>
      <c r="AR2272" s="42">
        <f t="shared" si="7581"/>
        <v>0</v>
      </c>
      <c r="AS2272" s="42">
        <f t="shared" si="7582"/>
        <v>0</v>
      </c>
      <c r="AT2272" s="42">
        <f t="shared" si="7583"/>
        <v>0</v>
      </c>
      <c r="AU2272" s="42">
        <f t="shared" si="7410"/>
        <v>64898.815669999989</v>
      </c>
      <c r="AV2272" s="42">
        <f t="shared" si="7411"/>
        <v>0</v>
      </c>
      <c r="AW2272" s="42">
        <f t="shared" si="7412"/>
        <v>64951.264340000016</v>
      </c>
      <c r="AX2272" s="42">
        <f t="shared" si="7413"/>
        <v>523402.8</v>
      </c>
      <c r="AY2272" s="42">
        <f t="shared" si="7414"/>
        <v>118578.5</v>
      </c>
      <c r="AZ2272" s="42">
        <f t="shared" si="7608"/>
        <v>0</v>
      </c>
      <c r="BA2272" s="43">
        <f t="shared" si="7415"/>
        <v>58.564055657442793</v>
      </c>
      <c r="BB2272" s="20"/>
    </row>
    <row r="2273" spans="2:54" ht="46.8" x14ac:dyDescent="0.3">
      <c r="B2273" s="38" t="s">
        <v>662</v>
      </c>
      <c r="C2273" s="38" t="s">
        <v>92</v>
      </c>
      <c r="D2273" s="38" t="s">
        <v>374</v>
      </c>
      <c r="E2273" s="39" t="str">
        <f t="shared" si="7409"/>
        <v>0502</v>
      </c>
      <c r="F2273" s="38" t="s">
        <v>623</v>
      </c>
      <c r="G2273" s="39"/>
      <c r="H2273" s="40" t="s">
        <v>624</v>
      </c>
      <c r="I2273" s="18">
        <f t="shared" ref="I2273:N2273" si="7612">I2276+I2290+I2288+I2274+I2278+I2280+I2282+I2284</f>
        <v>286092.5</v>
      </c>
      <c r="J2273" s="18">
        <f t="shared" si="7612"/>
        <v>523402.8</v>
      </c>
      <c r="K2273" s="18">
        <f t="shared" si="7612"/>
        <v>118578.5</v>
      </c>
      <c r="L2273" s="18">
        <f t="shared" si="7612"/>
        <v>0</v>
      </c>
      <c r="M2273" s="18">
        <f t="shared" si="7612"/>
        <v>0</v>
      </c>
      <c r="N2273" s="18">
        <f t="shared" si="7612"/>
        <v>0</v>
      </c>
      <c r="O2273" s="18">
        <f>O2276+O2290+O2288+O2274+O2278+O2280+O2282+O2284+O2286</f>
        <v>-14900.093000000001</v>
      </c>
      <c r="P2273" s="18">
        <f>P2276+P2290+P2288+P2274+P2278+P2280+P2282+P2284+P2286</f>
        <v>-19500</v>
      </c>
      <c r="Q2273" s="18">
        <f>Q2276+Q2290+Q2288+Q2274+Q2278+Q2280+Q2282+Q2284+Q2286</f>
        <v>-109446.74</v>
      </c>
      <c r="R2273" s="18">
        <f>R2276+R2290+R2288+R2274+R2278+R2280+R2282+R2284+R2286</f>
        <v>-77399.3</v>
      </c>
      <c r="S2273" s="18">
        <f>S2276+S2290+S2288+S2274+S2278+S2280+S2282+S2284+S2286</f>
        <v>52.44867</v>
      </c>
      <c r="T2273" s="18">
        <f t="shared" si="7472"/>
        <v>64898.815670000018</v>
      </c>
      <c r="U2273" s="18">
        <f t="shared" si="7483"/>
        <v>523402.8</v>
      </c>
      <c r="V2273" s="18">
        <f t="shared" si="7484"/>
        <v>118578.5</v>
      </c>
      <c r="W2273" s="18">
        <f t="shared" ref="W2273:AT2273" si="7613">W2276+W2290+W2288+W2274+W2278+W2280+W2282+W2284+W2286</f>
        <v>0</v>
      </c>
      <c r="X2273" s="18">
        <f t="shared" si="7613"/>
        <v>0</v>
      </c>
      <c r="Y2273" s="18">
        <f t="shared" si="7613"/>
        <v>0</v>
      </c>
      <c r="Z2273" s="18">
        <f t="shared" si="7613"/>
        <v>52.44867</v>
      </c>
      <c r="AA2273" s="18">
        <f t="shared" si="7613"/>
        <v>0</v>
      </c>
      <c r="AB2273" s="18">
        <f t="shared" si="7613"/>
        <v>0</v>
      </c>
      <c r="AC2273" s="18">
        <f t="shared" si="7613"/>
        <v>0</v>
      </c>
      <c r="AD2273" s="18">
        <f t="shared" si="7613"/>
        <v>0</v>
      </c>
      <c r="AE2273" s="18">
        <f t="shared" si="7613"/>
        <v>0</v>
      </c>
      <c r="AF2273" s="41">
        <f t="shared" si="7613"/>
        <v>64898.815669999996</v>
      </c>
      <c r="AG2273" s="41">
        <f t="shared" si="7613"/>
        <v>0</v>
      </c>
      <c r="AH2273" s="41">
        <f t="shared" si="7613"/>
        <v>0</v>
      </c>
      <c r="AI2273" s="41">
        <f t="shared" si="7613"/>
        <v>0</v>
      </c>
      <c r="AJ2273" s="41">
        <f t="shared" si="7613"/>
        <v>64898.815669999996</v>
      </c>
      <c r="AK2273" s="41">
        <f t="shared" si="7613"/>
        <v>0</v>
      </c>
      <c r="AL2273" s="41">
        <f t="shared" si="7613"/>
        <v>38007.378530000002</v>
      </c>
      <c r="AM2273" s="41">
        <f t="shared" si="7613"/>
        <v>0</v>
      </c>
      <c r="AN2273" s="41">
        <f t="shared" si="7613"/>
        <v>38007.378530000002</v>
      </c>
      <c r="AO2273" s="14">
        <f t="shared" si="7613"/>
        <v>52.44867</v>
      </c>
      <c r="AP2273" s="42">
        <f t="shared" si="7613"/>
        <v>79798.90866999999</v>
      </c>
      <c r="AQ2273" s="42">
        <f t="shared" si="7613"/>
        <v>-14900.093000000001</v>
      </c>
      <c r="AR2273" s="42">
        <f t="shared" si="7613"/>
        <v>0</v>
      </c>
      <c r="AS2273" s="42">
        <f t="shared" si="7613"/>
        <v>0</v>
      </c>
      <c r="AT2273" s="42">
        <f t="shared" si="7613"/>
        <v>0</v>
      </c>
      <c r="AU2273" s="42">
        <f t="shared" si="7410"/>
        <v>64898.815669999989</v>
      </c>
      <c r="AV2273" s="42">
        <f t="shared" si="7411"/>
        <v>0</v>
      </c>
      <c r="AW2273" s="42">
        <f t="shared" si="7412"/>
        <v>64951.264340000016</v>
      </c>
      <c r="AX2273" s="42">
        <f t="shared" si="7413"/>
        <v>523402.8</v>
      </c>
      <c r="AY2273" s="42">
        <f t="shared" si="7414"/>
        <v>118578.5</v>
      </c>
      <c r="AZ2273" s="42">
        <f>AZ2276+AZ2290+AZ2288+AZ2274+AZ2278+AZ2280+AZ2282+AZ2284+AZ2286</f>
        <v>0</v>
      </c>
      <c r="BA2273" s="43">
        <f t="shared" si="7415"/>
        <v>58.564055657442793</v>
      </c>
      <c r="BB2273" s="20"/>
    </row>
    <row r="2274" spans="2:54" ht="31.2" x14ac:dyDescent="0.3">
      <c r="B2274" s="38" t="s">
        <v>662</v>
      </c>
      <c r="C2274" s="38" t="s">
        <v>92</v>
      </c>
      <c r="D2274" s="38" t="s">
        <v>374</v>
      </c>
      <c r="E2274" s="39" t="str">
        <f t="shared" si="7409"/>
        <v>0502</v>
      </c>
      <c r="F2274" s="38" t="s">
        <v>730</v>
      </c>
      <c r="G2274" s="39"/>
      <c r="H2274" s="40" t="s">
        <v>731</v>
      </c>
      <c r="I2274" s="18">
        <f t="shared" ref="I2274:S2274" si="7614">I2275</f>
        <v>96899.3</v>
      </c>
      <c r="J2274" s="18">
        <f t="shared" si="7614"/>
        <v>301615.5</v>
      </c>
      <c r="K2274" s="18">
        <f t="shared" si="7614"/>
        <v>0</v>
      </c>
      <c r="L2274" s="18">
        <f t="shared" si="7614"/>
        <v>0</v>
      </c>
      <c r="M2274" s="18">
        <f t="shared" si="7614"/>
        <v>0</v>
      </c>
      <c r="N2274" s="18">
        <f t="shared" si="7614"/>
        <v>0</v>
      </c>
      <c r="O2274" s="18">
        <f t="shared" si="7614"/>
        <v>0</v>
      </c>
      <c r="P2274" s="18">
        <f t="shared" si="7614"/>
        <v>-19500</v>
      </c>
      <c r="Q2274" s="18">
        <f t="shared" si="7614"/>
        <v>0</v>
      </c>
      <c r="R2274" s="18">
        <f t="shared" si="7614"/>
        <v>-77399.3</v>
      </c>
      <c r="S2274" s="18">
        <f t="shared" si="7614"/>
        <v>0</v>
      </c>
      <c r="T2274" s="18">
        <f t="shared" si="7472"/>
        <v>0</v>
      </c>
      <c r="U2274" s="18">
        <f t="shared" si="7483"/>
        <v>301615.5</v>
      </c>
      <c r="V2274" s="18">
        <f t="shared" si="7484"/>
        <v>0</v>
      </c>
      <c r="W2274" s="18">
        <f t="shared" ref="W2274:AT2274" si="7615">W2275</f>
        <v>0</v>
      </c>
      <c r="X2274" s="18">
        <f t="shared" si="7615"/>
        <v>0</v>
      </c>
      <c r="Y2274" s="18">
        <f t="shared" si="7615"/>
        <v>0</v>
      </c>
      <c r="Z2274" s="18">
        <f t="shared" si="7615"/>
        <v>0</v>
      </c>
      <c r="AA2274" s="18">
        <f t="shared" si="7615"/>
        <v>0</v>
      </c>
      <c r="AB2274" s="18">
        <f t="shared" si="7615"/>
        <v>0</v>
      </c>
      <c r="AC2274" s="18">
        <f t="shared" si="7615"/>
        <v>0</v>
      </c>
      <c r="AD2274" s="18">
        <f t="shared" si="7615"/>
        <v>0</v>
      </c>
      <c r="AE2274" s="18">
        <f t="shared" si="7615"/>
        <v>0</v>
      </c>
      <c r="AF2274" s="41">
        <f t="shared" si="7615"/>
        <v>0</v>
      </c>
      <c r="AG2274" s="41">
        <f t="shared" si="7615"/>
        <v>0</v>
      </c>
      <c r="AH2274" s="41">
        <f t="shared" si="7615"/>
        <v>0</v>
      </c>
      <c r="AI2274" s="41">
        <f t="shared" si="7615"/>
        <v>0</v>
      </c>
      <c r="AJ2274" s="41">
        <f t="shared" si="7615"/>
        <v>0</v>
      </c>
      <c r="AK2274" s="41">
        <f t="shared" si="7615"/>
        <v>0</v>
      </c>
      <c r="AL2274" s="41">
        <f t="shared" si="7615"/>
        <v>0</v>
      </c>
      <c r="AM2274" s="41">
        <f t="shared" si="7615"/>
        <v>0</v>
      </c>
      <c r="AN2274" s="41">
        <f t="shared" si="7615"/>
        <v>0</v>
      </c>
      <c r="AO2274" s="42">
        <f t="shared" si="7615"/>
        <v>0</v>
      </c>
      <c r="AP2274" s="42">
        <f t="shared" si="7615"/>
        <v>0</v>
      </c>
      <c r="AQ2274" s="42">
        <f t="shared" si="7615"/>
        <v>0</v>
      </c>
      <c r="AR2274" s="42">
        <f t="shared" si="7615"/>
        <v>0</v>
      </c>
      <c r="AS2274" s="42">
        <f t="shared" si="7615"/>
        <v>0</v>
      </c>
      <c r="AT2274" s="42">
        <f t="shared" si="7615"/>
        <v>0</v>
      </c>
      <c r="AU2274" s="42">
        <f t="shared" si="7410"/>
        <v>0</v>
      </c>
      <c r="AV2274" s="42">
        <f t="shared" si="7411"/>
        <v>0</v>
      </c>
      <c r="AW2274" s="42">
        <f t="shared" si="7412"/>
        <v>0</v>
      </c>
      <c r="AX2274" s="42">
        <f t="shared" si="7413"/>
        <v>301615.5</v>
      </c>
      <c r="AY2274" s="42">
        <f t="shared" si="7414"/>
        <v>0</v>
      </c>
      <c r="AZ2274" s="42">
        <f>AZ2275</f>
        <v>0</v>
      </c>
      <c r="BA2274" s="43"/>
      <c r="BB2274" s="20">
        <v>0</v>
      </c>
    </row>
    <row r="2275" spans="2:54" ht="31.2" x14ac:dyDescent="0.3">
      <c r="B2275" s="38" t="s">
        <v>662</v>
      </c>
      <c r="C2275" s="38" t="s">
        <v>92</v>
      </c>
      <c r="D2275" s="38" t="s">
        <v>374</v>
      </c>
      <c r="E2275" s="39" t="str">
        <f t="shared" si="7409"/>
        <v>0502</v>
      </c>
      <c r="F2275" s="38" t="s">
        <v>730</v>
      </c>
      <c r="G2275" s="38" t="s">
        <v>114</v>
      </c>
      <c r="H2275" s="40" t="s">
        <v>115</v>
      </c>
      <c r="I2275" s="18">
        <v>96899.3</v>
      </c>
      <c r="J2275" s="18">
        <v>301615.5</v>
      </c>
      <c r="K2275" s="18">
        <v>0</v>
      </c>
      <c r="L2275" s="18"/>
      <c r="M2275" s="18"/>
      <c r="N2275" s="18"/>
      <c r="O2275" s="18">
        <v>0</v>
      </c>
      <c r="P2275" s="18">
        <v>-19500</v>
      </c>
      <c r="Q2275" s="18">
        <v>0</v>
      </c>
      <c r="R2275" s="18">
        <v>-77399.3</v>
      </c>
      <c r="S2275" s="18"/>
      <c r="T2275" s="18">
        <f t="shared" si="7472"/>
        <v>0</v>
      </c>
      <c r="U2275" s="18">
        <f t="shared" si="7483"/>
        <v>301615.5</v>
      </c>
      <c r="V2275" s="18">
        <f t="shared" si="7484"/>
        <v>0</v>
      </c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41">
        <v>0</v>
      </c>
      <c r="AG2275" s="41"/>
      <c r="AH2275" s="41">
        <v>0</v>
      </c>
      <c r="AI2275" s="41">
        <v>0</v>
      </c>
      <c r="AJ2275" s="41">
        <f>AF2275</f>
        <v>0</v>
      </c>
      <c r="AK2275" s="41">
        <f>AG2275</f>
        <v>0</v>
      </c>
      <c r="AL2275" s="41">
        <v>0</v>
      </c>
      <c r="AM2275" s="41">
        <v>0</v>
      </c>
      <c r="AN2275" s="41">
        <f>AL2275</f>
        <v>0</v>
      </c>
      <c r="AO2275" s="14">
        <v>0</v>
      </c>
      <c r="AP2275" s="42">
        <v>0</v>
      </c>
      <c r="AQ2275" s="42">
        <v>0</v>
      </c>
      <c r="AR2275" s="42">
        <v>0</v>
      </c>
      <c r="AS2275" s="42">
        <v>0</v>
      </c>
      <c r="AT2275" s="42">
        <v>0</v>
      </c>
      <c r="AU2275" s="42">
        <f t="shared" si="7410"/>
        <v>0</v>
      </c>
      <c r="AV2275" s="42">
        <f t="shared" si="7411"/>
        <v>0</v>
      </c>
      <c r="AW2275" s="42">
        <f t="shared" si="7412"/>
        <v>0</v>
      </c>
      <c r="AX2275" s="42">
        <f t="shared" si="7413"/>
        <v>301615.5</v>
      </c>
      <c r="AY2275" s="42">
        <f t="shared" si="7414"/>
        <v>0</v>
      </c>
      <c r="AZ2275" s="42"/>
      <c r="BA2275" s="43"/>
      <c r="BB2275" s="44">
        <v>0</v>
      </c>
    </row>
    <row r="2276" spans="2:54" ht="31.2" x14ac:dyDescent="0.3">
      <c r="B2276" s="38" t="s">
        <v>662</v>
      </c>
      <c r="C2276" s="38" t="s">
        <v>92</v>
      </c>
      <c r="D2276" s="38" t="s">
        <v>374</v>
      </c>
      <c r="E2276" s="39" t="str">
        <f t="shared" si="7409"/>
        <v>0502</v>
      </c>
      <c r="F2276" s="38" t="s">
        <v>732</v>
      </c>
      <c r="G2276" s="39"/>
      <c r="H2276" s="40" t="s">
        <v>733</v>
      </c>
      <c r="I2276" s="18">
        <f t="shared" ref="I2276:S2276" si="7616">I2277</f>
        <v>23507.200000000001</v>
      </c>
      <c r="J2276" s="18">
        <f t="shared" si="7616"/>
        <v>50000</v>
      </c>
      <c r="K2276" s="18">
        <f t="shared" si="7616"/>
        <v>0</v>
      </c>
      <c r="L2276" s="18">
        <f t="shared" si="7616"/>
        <v>0</v>
      </c>
      <c r="M2276" s="18">
        <f t="shared" si="7616"/>
        <v>0</v>
      </c>
      <c r="N2276" s="18">
        <f t="shared" si="7616"/>
        <v>0</v>
      </c>
      <c r="O2276" s="18">
        <f t="shared" si="7616"/>
        <v>-2115.7930000000001</v>
      </c>
      <c r="P2276" s="18">
        <f t="shared" si="7616"/>
        <v>0</v>
      </c>
      <c r="Q2276" s="18">
        <f t="shared" si="7616"/>
        <v>0</v>
      </c>
      <c r="R2276" s="18">
        <f t="shared" si="7616"/>
        <v>0</v>
      </c>
      <c r="S2276" s="18">
        <f t="shared" si="7616"/>
        <v>0</v>
      </c>
      <c r="T2276" s="18">
        <f t="shared" si="7472"/>
        <v>21391.406999999999</v>
      </c>
      <c r="U2276" s="18">
        <f t="shared" si="7483"/>
        <v>50000</v>
      </c>
      <c r="V2276" s="18">
        <f t="shared" si="7484"/>
        <v>0</v>
      </c>
      <c r="W2276" s="18">
        <f t="shared" ref="W2276:AT2276" si="7617">W2277</f>
        <v>0</v>
      </c>
      <c r="X2276" s="18">
        <f t="shared" si="7617"/>
        <v>0</v>
      </c>
      <c r="Y2276" s="18">
        <f t="shared" si="7617"/>
        <v>0</v>
      </c>
      <c r="Z2276" s="18">
        <f t="shared" si="7617"/>
        <v>0</v>
      </c>
      <c r="AA2276" s="18">
        <f t="shared" si="7617"/>
        <v>0</v>
      </c>
      <c r="AB2276" s="18">
        <f t="shared" si="7617"/>
        <v>0</v>
      </c>
      <c r="AC2276" s="18">
        <f t="shared" si="7617"/>
        <v>0</v>
      </c>
      <c r="AD2276" s="18">
        <f t="shared" si="7617"/>
        <v>0</v>
      </c>
      <c r="AE2276" s="18">
        <f t="shared" si="7617"/>
        <v>0</v>
      </c>
      <c r="AF2276" s="41">
        <f t="shared" si="7617"/>
        <v>21391.406999999999</v>
      </c>
      <c r="AG2276" s="41">
        <f t="shared" si="7617"/>
        <v>0</v>
      </c>
      <c r="AH2276" s="41">
        <f t="shared" si="7617"/>
        <v>0</v>
      </c>
      <c r="AI2276" s="41">
        <f t="shared" si="7617"/>
        <v>0</v>
      </c>
      <c r="AJ2276" s="41">
        <f t="shared" si="7617"/>
        <v>21391.406999999999</v>
      </c>
      <c r="AK2276" s="41">
        <f t="shared" si="7617"/>
        <v>0</v>
      </c>
      <c r="AL2276" s="41">
        <f t="shared" si="7617"/>
        <v>21391.406650000001</v>
      </c>
      <c r="AM2276" s="41">
        <f t="shared" si="7617"/>
        <v>0</v>
      </c>
      <c r="AN2276" s="41">
        <f t="shared" si="7617"/>
        <v>21391.406650000001</v>
      </c>
      <c r="AO2276" s="42">
        <f t="shared" si="7617"/>
        <v>0</v>
      </c>
      <c r="AP2276" s="42">
        <f t="shared" si="7617"/>
        <v>23507.200000000001</v>
      </c>
      <c r="AQ2276" s="42">
        <f t="shared" si="7617"/>
        <v>-2115.7930000000001</v>
      </c>
      <c r="AR2276" s="42">
        <f t="shared" si="7617"/>
        <v>0</v>
      </c>
      <c r="AS2276" s="42">
        <f t="shared" si="7617"/>
        <v>0</v>
      </c>
      <c r="AT2276" s="42">
        <f t="shared" si="7617"/>
        <v>0</v>
      </c>
      <c r="AU2276" s="42">
        <f t="shared" si="7410"/>
        <v>21391.406999999999</v>
      </c>
      <c r="AV2276" s="42">
        <f t="shared" si="7411"/>
        <v>0</v>
      </c>
      <c r="AW2276" s="42">
        <f t="shared" si="7412"/>
        <v>21391.406999999999</v>
      </c>
      <c r="AX2276" s="42">
        <f t="shared" si="7413"/>
        <v>50000</v>
      </c>
      <c r="AY2276" s="42">
        <f t="shared" si="7414"/>
        <v>0</v>
      </c>
      <c r="AZ2276" s="42">
        <f>AZ2277</f>
        <v>0</v>
      </c>
      <c r="BA2276" s="43">
        <f t="shared" si="7415"/>
        <v>99.999998363829008</v>
      </c>
      <c r="BB2276" s="20"/>
    </row>
    <row r="2277" spans="2:54" ht="31.2" x14ac:dyDescent="0.3">
      <c r="B2277" s="38" t="s">
        <v>662</v>
      </c>
      <c r="C2277" s="38" t="s">
        <v>92</v>
      </c>
      <c r="D2277" s="38" t="s">
        <v>374</v>
      </c>
      <c r="E2277" s="39" t="str">
        <f t="shared" si="7409"/>
        <v>0502</v>
      </c>
      <c r="F2277" s="38" t="s">
        <v>732</v>
      </c>
      <c r="G2277" s="38" t="s">
        <v>114</v>
      </c>
      <c r="H2277" s="40" t="s">
        <v>115</v>
      </c>
      <c r="I2277" s="18">
        <v>23507.200000000001</v>
      </c>
      <c r="J2277" s="18">
        <v>50000</v>
      </c>
      <c r="K2277" s="18">
        <v>0</v>
      </c>
      <c r="L2277" s="18"/>
      <c r="M2277" s="18"/>
      <c r="N2277" s="18"/>
      <c r="O2277" s="18">
        <v>-2115.7930000000001</v>
      </c>
      <c r="P2277" s="18">
        <v>0</v>
      </c>
      <c r="Q2277" s="18">
        <v>0</v>
      </c>
      <c r="R2277" s="18">
        <v>0</v>
      </c>
      <c r="S2277" s="18"/>
      <c r="T2277" s="18">
        <f t="shared" si="7472"/>
        <v>21391.406999999999</v>
      </c>
      <c r="U2277" s="18">
        <f t="shared" si="7483"/>
        <v>50000</v>
      </c>
      <c r="V2277" s="18">
        <f t="shared" si="7484"/>
        <v>0</v>
      </c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41">
        <v>21391.406999999999</v>
      </c>
      <c r="AG2277" s="41"/>
      <c r="AH2277" s="41">
        <v>0</v>
      </c>
      <c r="AI2277" s="41">
        <v>0</v>
      </c>
      <c r="AJ2277" s="41">
        <f>AF2277</f>
        <v>21391.406999999999</v>
      </c>
      <c r="AK2277" s="41">
        <f>AG2277</f>
        <v>0</v>
      </c>
      <c r="AL2277" s="41">
        <v>21391.406650000001</v>
      </c>
      <c r="AM2277" s="41">
        <v>0</v>
      </c>
      <c r="AN2277" s="41">
        <f>AL2277</f>
        <v>21391.406650000001</v>
      </c>
      <c r="AO2277" s="14">
        <v>0</v>
      </c>
      <c r="AP2277" s="42">
        <v>23507.200000000001</v>
      </c>
      <c r="AQ2277" s="42">
        <v>-2115.7930000000001</v>
      </c>
      <c r="AR2277" s="42">
        <v>0</v>
      </c>
      <c r="AS2277" s="42">
        <v>0</v>
      </c>
      <c r="AT2277" s="42">
        <v>0</v>
      </c>
      <c r="AU2277" s="42">
        <f t="shared" si="7410"/>
        <v>21391.406999999999</v>
      </c>
      <c r="AV2277" s="42">
        <f t="shared" si="7411"/>
        <v>0</v>
      </c>
      <c r="AW2277" s="42">
        <f t="shared" si="7412"/>
        <v>21391.406999999999</v>
      </c>
      <c r="AX2277" s="42">
        <f t="shared" si="7413"/>
        <v>50000</v>
      </c>
      <c r="AY2277" s="42">
        <f t="shared" si="7414"/>
        <v>0</v>
      </c>
      <c r="AZ2277" s="42"/>
      <c r="BA2277" s="43">
        <f t="shared" si="7415"/>
        <v>99.999998363829008</v>
      </c>
      <c r="BB2277" s="44"/>
    </row>
    <row r="2278" spans="2:54" ht="31.2" x14ac:dyDescent="0.3">
      <c r="B2278" s="38" t="s">
        <v>662</v>
      </c>
      <c r="C2278" s="38" t="s">
        <v>92</v>
      </c>
      <c r="D2278" s="38" t="s">
        <v>374</v>
      </c>
      <c r="E2278" s="39" t="str">
        <f t="shared" si="7409"/>
        <v>0502</v>
      </c>
      <c r="F2278" s="38" t="s">
        <v>734</v>
      </c>
      <c r="G2278" s="39"/>
      <c r="H2278" s="40" t="s">
        <v>735</v>
      </c>
      <c r="I2278" s="18">
        <f t="shared" ref="I2278:S2278" si="7618">I2279</f>
        <v>4784.3</v>
      </c>
      <c r="J2278" s="18">
        <f t="shared" si="7618"/>
        <v>0</v>
      </c>
      <c r="K2278" s="18">
        <f t="shared" si="7618"/>
        <v>0</v>
      </c>
      <c r="L2278" s="18">
        <f t="shared" si="7618"/>
        <v>0</v>
      </c>
      <c r="M2278" s="18">
        <f t="shared" si="7618"/>
        <v>0</v>
      </c>
      <c r="N2278" s="18">
        <f t="shared" si="7618"/>
        <v>0</v>
      </c>
      <c r="O2278" s="18">
        <f t="shared" si="7618"/>
        <v>-4784.3</v>
      </c>
      <c r="P2278" s="18">
        <f t="shared" si="7618"/>
        <v>0</v>
      </c>
      <c r="Q2278" s="18">
        <f t="shared" si="7618"/>
        <v>0</v>
      </c>
      <c r="R2278" s="18">
        <f t="shared" si="7618"/>
        <v>0</v>
      </c>
      <c r="S2278" s="18">
        <f t="shared" si="7618"/>
        <v>0</v>
      </c>
      <c r="T2278" s="18">
        <f t="shared" si="7472"/>
        <v>0</v>
      </c>
      <c r="U2278" s="18">
        <f t="shared" si="7483"/>
        <v>0</v>
      </c>
      <c r="V2278" s="18">
        <f t="shared" si="7484"/>
        <v>0</v>
      </c>
      <c r="W2278" s="18">
        <f t="shared" ref="W2278:AT2278" si="7619">W2279</f>
        <v>0</v>
      </c>
      <c r="X2278" s="18">
        <f t="shared" si="7619"/>
        <v>0</v>
      </c>
      <c r="Y2278" s="18">
        <f t="shared" si="7619"/>
        <v>0</v>
      </c>
      <c r="Z2278" s="18">
        <f t="shared" si="7619"/>
        <v>0</v>
      </c>
      <c r="AA2278" s="18">
        <f t="shared" si="7619"/>
        <v>0</v>
      </c>
      <c r="AB2278" s="18">
        <f t="shared" si="7619"/>
        <v>0</v>
      </c>
      <c r="AC2278" s="18">
        <f t="shared" si="7619"/>
        <v>0</v>
      </c>
      <c r="AD2278" s="18">
        <f t="shared" si="7619"/>
        <v>0</v>
      </c>
      <c r="AE2278" s="18">
        <f t="shared" si="7619"/>
        <v>0</v>
      </c>
      <c r="AF2278" s="41">
        <f t="shared" si="7619"/>
        <v>0</v>
      </c>
      <c r="AG2278" s="41">
        <f t="shared" si="7619"/>
        <v>0</v>
      </c>
      <c r="AH2278" s="41">
        <f t="shared" si="7619"/>
        <v>0</v>
      </c>
      <c r="AI2278" s="41">
        <f t="shared" si="7619"/>
        <v>0</v>
      </c>
      <c r="AJ2278" s="41">
        <f t="shared" si="7619"/>
        <v>0</v>
      </c>
      <c r="AK2278" s="41">
        <f t="shared" si="7619"/>
        <v>0</v>
      </c>
      <c r="AL2278" s="41">
        <f t="shared" si="7619"/>
        <v>0</v>
      </c>
      <c r="AM2278" s="41">
        <f t="shared" si="7619"/>
        <v>0</v>
      </c>
      <c r="AN2278" s="41">
        <f t="shared" si="7619"/>
        <v>0</v>
      </c>
      <c r="AO2278" s="42">
        <f t="shared" si="7619"/>
        <v>0</v>
      </c>
      <c r="AP2278" s="42">
        <f t="shared" si="7619"/>
        <v>4784.3</v>
      </c>
      <c r="AQ2278" s="42">
        <f t="shared" si="7619"/>
        <v>-4784.3</v>
      </c>
      <c r="AR2278" s="42">
        <f t="shared" si="7619"/>
        <v>0</v>
      </c>
      <c r="AS2278" s="42">
        <f t="shared" si="7619"/>
        <v>0</v>
      </c>
      <c r="AT2278" s="42">
        <f t="shared" si="7619"/>
        <v>0</v>
      </c>
      <c r="AU2278" s="42">
        <f t="shared" si="7410"/>
        <v>0</v>
      </c>
      <c r="AV2278" s="42">
        <f t="shared" si="7411"/>
        <v>0</v>
      </c>
      <c r="AW2278" s="42">
        <f t="shared" si="7412"/>
        <v>0</v>
      </c>
      <c r="AX2278" s="42">
        <f t="shared" si="7413"/>
        <v>0</v>
      </c>
      <c r="AY2278" s="42">
        <f t="shared" si="7414"/>
        <v>0</v>
      </c>
      <c r="AZ2278" s="42">
        <f>AZ2279</f>
        <v>0</v>
      </c>
      <c r="BA2278" s="43"/>
      <c r="BB2278" s="20">
        <v>0</v>
      </c>
    </row>
    <row r="2279" spans="2:54" ht="31.2" x14ac:dyDescent="0.3">
      <c r="B2279" s="38" t="s">
        <v>662</v>
      </c>
      <c r="C2279" s="38" t="s">
        <v>92</v>
      </c>
      <c r="D2279" s="38" t="s">
        <v>374</v>
      </c>
      <c r="E2279" s="39" t="str">
        <f t="shared" si="7409"/>
        <v>0502</v>
      </c>
      <c r="F2279" s="38" t="s">
        <v>734</v>
      </c>
      <c r="G2279" s="38" t="s">
        <v>114</v>
      </c>
      <c r="H2279" s="40" t="s">
        <v>115</v>
      </c>
      <c r="I2279" s="18">
        <v>4784.3</v>
      </c>
      <c r="J2279" s="18">
        <v>0</v>
      </c>
      <c r="K2279" s="18">
        <v>0</v>
      </c>
      <c r="L2279" s="18"/>
      <c r="M2279" s="18"/>
      <c r="N2279" s="18"/>
      <c r="O2279" s="18">
        <v>-4784.3</v>
      </c>
      <c r="P2279" s="18">
        <v>0</v>
      </c>
      <c r="Q2279" s="18">
        <v>0</v>
      </c>
      <c r="R2279" s="18">
        <v>0</v>
      </c>
      <c r="S2279" s="18"/>
      <c r="T2279" s="18">
        <f t="shared" si="7472"/>
        <v>0</v>
      </c>
      <c r="U2279" s="18">
        <f t="shared" si="7483"/>
        <v>0</v>
      </c>
      <c r="V2279" s="18">
        <f t="shared" si="7484"/>
        <v>0</v>
      </c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41">
        <v>0</v>
      </c>
      <c r="AG2279" s="41"/>
      <c r="AH2279" s="41">
        <v>0</v>
      </c>
      <c r="AI2279" s="41">
        <v>0</v>
      </c>
      <c r="AJ2279" s="41">
        <f>AF2279</f>
        <v>0</v>
      </c>
      <c r="AK2279" s="41">
        <f>AG2279</f>
        <v>0</v>
      </c>
      <c r="AL2279" s="41">
        <v>0</v>
      </c>
      <c r="AM2279" s="41">
        <v>0</v>
      </c>
      <c r="AN2279" s="41">
        <f>AL2279</f>
        <v>0</v>
      </c>
      <c r="AO2279" s="14">
        <v>0</v>
      </c>
      <c r="AP2279" s="42">
        <v>4784.3</v>
      </c>
      <c r="AQ2279" s="42">
        <v>-4784.3</v>
      </c>
      <c r="AR2279" s="42">
        <v>0</v>
      </c>
      <c r="AS2279" s="42">
        <v>0</v>
      </c>
      <c r="AT2279" s="42">
        <v>0</v>
      </c>
      <c r="AU2279" s="42">
        <f t="shared" si="7410"/>
        <v>0</v>
      </c>
      <c r="AV2279" s="42">
        <f t="shared" si="7411"/>
        <v>0</v>
      </c>
      <c r="AW2279" s="42">
        <f t="shared" si="7412"/>
        <v>0</v>
      </c>
      <c r="AX2279" s="42">
        <f t="shared" si="7413"/>
        <v>0</v>
      </c>
      <c r="AY2279" s="42">
        <f t="shared" si="7414"/>
        <v>0</v>
      </c>
      <c r="AZ2279" s="42"/>
      <c r="BA2279" s="43"/>
      <c r="BB2279" s="44">
        <v>0</v>
      </c>
    </row>
    <row r="2280" spans="2:54" ht="31.2" x14ac:dyDescent="0.3">
      <c r="B2280" s="38" t="s">
        <v>662</v>
      </c>
      <c r="C2280" s="38" t="s">
        <v>92</v>
      </c>
      <c r="D2280" s="38" t="s">
        <v>374</v>
      </c>
      <c r="E2280" s="39" t="str">
        <f t="shared" si="7409"/>
        <v>0502</v>
      </c>
      <c r="F2280" s="38" t="s">
        <v>736</v>
      </c>
      <c r="G2280" s="39"/>
      <c r="H2280" s="40" t="s">
        <v>737</v>
      </c>
      <c r="I2280" s="18">
        <f t="shared" ref="I2280:S2280" si="7620">I2281</f>
        <v>26891</v>
      </c>
      <c r="J2280" s="18">
        <f t="shared" si="7620"/>
        <v>0</v>
      </c>
      <c r="K2280" s="18">
        <f t="shared" si="7620"/>
        <v>0</v>
      </c>
      <c r="L2280" s="18">
        <f t="shared" si="7620"/>
        <v>0</v>
      </c>
      <c r="M2280" s="18">
        <f t="shared" si="7620"/>
        <v>0</v>
      </c>
      <c r="N2280" s="18">
        <f t="shared" si="7620"/>
        <v>0</v>
      </c>
      <c r="O2280" s="18">
        <f t="shared" si="7620"/>
        <v>0</v>
      </c>
      <c r="P2280" s="18">
        <f t="shared" si="7620"/>
        <v>0</v>
      </c>
      <c r="Q2280" s="18">
        <f t="shared" si="7620"/>
        <v>0</v>
      </c>
      <c r="R2280" s="18">
        <f t="shared" si="7620"/>
        <v>0</v>
      </c>
      <c r="S2280" s="18">
        <f t="shared" si="7620"/>
        <v>0</v>
      </c>
      <c r="T2280" s="18">
        <f t="shared" si="7472"/>
        <v>26891</v>
      </c>
      <c r="U2280" s="18">
        <f t="shared" si="7483"/>
        <v>0</v>
      </c>
      <c r="V2280" s="18">
        <f t="shared" si="7484"/>
        <v>0</v>
      </c>
      <c r="W2280" s="18">
        <f t="shared" ref="W2280:AT2280" si="7621">W2281</f>
        <v>0</v>
      </c>
      <c r="X2280" s="18">
        <f t="shared" si="7621"/>
        <v>0</v>
      </c>
      <c r="Y2280" s="18">
        <f t="shared" si="7621"/>
        <v>0</v>
      </c>
      <c r="Z2280" s="18">
        <f t="shared" si="7621"/>
        <v>0</v>
      </c>
      <c r="AA2280" s="18">
        <f t="shared" si="7621"/>
        <v>0</v>
      </c>
      <c r="AB2280" s="18">
        <f t="shared" si="7621"/>
        <v>0</v>
      </c>
      <c r="AC2280" s="18">
        <f t="shared" si="7621"/>
        <v>0</v>
      </c>
      <c r="AD2280" s="18">
        <f t="shared" si="7621"/>
        <v>0</v>
      </c>
      <c r="AE2280" s="18">
        <f t="shared" si="7621"/>
        <v>0</v>
      </c>
      <c r="AF2280" s="41">
        <f t="shared" si="7621"/>
        <v>26891</v>
      </c>
      <c r="AG2280" s="41">
        <f t="shared" si="7621"/>
        <v>0</v>
      </c>
      <c r="AH2280" s="41">
        <f t="shared" si="7621"/>
        <v>0</v>
      </c>
      <c r="AI2280" s="41">
        <f t="shared" si="7621"/>
        <v>0</v>
      </c>
      <c r="AJ2280" s="41">
        <f t="shared" si="7621"/>
        <v>26891</v>
      </c>
      <c r="AK2280" s="41">
        <f t="shared" si="7621"/>
        <v>0</v>
      </c>
      <c r="AL2280" s="41">
        <f t="shared" si="7621"/>
        <v>0</v>
      </c>
      <c r="AM2280" s="41">
        <f t="shared" si="7621"/>
        <v>0</v>
      </c>
      <c r="AN2280" s="41">
        <f t="shared" si="7621"/>
        <v>0</v>
      </c>
      <c r="AO2280" s="42">
        <f t="shared" si="7621"/>
        <v>0</v>
      </c>
      <c r="AP2280" s="42">
        <f t="shared" si="7621"/>
        <v>26891</v>
      </c>
      <c r="AQ2280" s="42">
        <f t="shared" si="7621"/>
        <v>0</v>
      </c>
      <c r="AR2280" s="42">
        <f t="shared" si="7621"/>
        <v>0</v>
      </c>
      <c r="AS2280" s="42">
        <f t="shared" si="7621"/>
        <v>0</v>
      </c>
      <c r="AT2280" s="42">
        <f t="shared" si="7621"/>
        <v>0</v>
      </c>
      <c r="AU2280" s="42">
        <f t="shared" si="7410"/>
        <v>26891</v>
      </c>
      <c r="AV2280" s="42">
        <f t="shared" si="7411"/>
        <v>0</v>
      </c>
      <c r="AW2280" s="42">
        <f t="shared" si="7412"/>
        <v>26891</v>
      </c>
      <c r="AX2280" s="42">
        <f t="shared" si="7413"/>
        <v>0</v>
      </c>
      <c r="AY2280" s="42">
        <f t="shared" si="7414"/>
        <v>0</v>
      </c>
      <c r="AZ2280" s="42">
        <f>AZ2281</f>
        <v>0</v>
      </c>
      <c r="BA2280" s="43">
        <f t="shared" si="7415"/>
        <v>0</v>
      </c>
      <c r="BB2280" s="20"/>
    </row>
    <row r="2281" spans="2:54" ht="31.2" x14ac:dyDescent="0.3">
      <c r="B2281" s="38" t="s">
        <v>662</v>
      </c>
      <c r="C2281" s="38" t="s">
        <v>92</v>
      </c>
      <c r="D2281" s="38" t="s">
        <v>374</v>
      </c>
      <c r="E2281" s="39" t="str">
        <f t="shared" si="7409"/>
        <v>0502</v>
      </c>
      <c r="F2281" s="38" t="s">
        <v>736</v>
      </c>
      <c r="G2281" s="38" t="s">
        <v>114</v>
      </c>
      <c r="H2281" s="40" t="s">
        <v>115</v>
      </c>
      <c r="I2281" s="18">
        <v>26891</v>
      </c>
      <c r="J2281" s="18">
        <v>0</v>
      </c>
      <c r="K2281" s="18">
        <v>0</v>
      </c>
      <c r="L2281" s="18"/>
      <c r="M2281" s="18"/>
      <c r="N2281" s="18"/>
      <c r="O2281" s="18">
        <v>0</v>
      </c>
      <c r="P2281" s="18">
        <v>0</v>
      </c>
      <c r="Q2281" s="18">
        <v>0</v>
      </c>
      <c r="R2281" s="18">
        <v>0</v>
      </c>
      <c r="S2281" s="18"/>
      <c r="T2281" s="18">
        <f t="shared" si="7472"/>
        <v>26891</v>
      </c>
      <c r="U2281" s="18">
        <f t="shared" si="7483"/>
        <v>0</v>
      </c>
      <c r="V2281" s="18">
        <f t="shared" si="7484"/>
        <v>0</v>
      </c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41">
        <v>26891</v>
      </c>
      <c r="AG2281" s="41"/>
      <c r="AH2281" s="41">
        <v>0</v>
      </c>
      <c r="AI2281" s="41">
        <v>0</v>
      </c>
      <c r="AJ2281" s="41">
        <f>AF2281</f>
        <v>26891</v>
      </c>
      <c r="AK2281" s="41">
        <f>AG2281</f>
        <v>0</v>
      </c>
      <c r="AL2281" s="41">
        <v>0</v>
      </c>
      <c r="AM2281" s="41">
        <v>0</v>
      </c>
      <c r="AN2281" s="41">
        <f>AL2281</f>
        <v>0</v>
      </c>
      <c r="AO2281" s="14">
        <v>0</v>
      </c>
      <c r="AP2281" s="42">
        <v>26891</v>
      </c>
      <c r="AQ2281" s="42">
        <v>0</v>
      </c>
      <c r="AR2281" s="42">
        <v>0</v>
      </c>
      <c r="AS2281" s="42">
        <v>0</v>
      </c>
      <c r="AT2281" s="42">
        <v>0</v>
      </c>
      <c r="AU2281" s="42">
        <f t="shared" si="7410"/>
        <v>26891</v>
      </c>
      <c r="AV2281" s="42">
        <f t="shared" si="7411"/>
        <v>0</v>
      </c>
      <c r="AW2281" s="42">
        <f t="shared" si="7412"/>
        <v>26891</v>
      </c>
      <c r="AX2281" s="42">
        <f t="shared" si="7413"/>
        <v>0</v>
      </c>
      <c r="AY2281" s="42">
        <f t="shared" si="7414"/>
        <v>0</v>
      </c>
      <c r="AZ2281" s="42"/>
      <c r="BA2281" s="43">
        <f t="shared" si="7415"/>
        <v>0</v>
      </c>
      <c r="BB2281" s="44"/>
    </row>
    <row r="2282" spans="2:54" ht="31.2" x14ac:dyDescent="0.3">
      <c r="B2282" s="38" t="s">
        <v>662</v>
      </c>
      <c r="C2282" s="38" t="s">
        <v>92</v>
      </c>
      <c r="D2282" s="38" t="s">
        <v>374</v>
      </c>
      <c r="E2282" s="39" t="str">
        <f t="shared" ref="E2282:E2345" si="7622">CONCATENATE(C2282,D2282)</f>
        <v>0502</v>
      </c>
      <c r="F2282" s="38" t="s">
        <v>738</v>
      </c>
      <c r="G2282" s="39"/>
      <c r="H2282" s="40" t="s">
        <v>739</v>
      </c>
      <c r="I2282" s="18">
        <f t="shared" ref="I2282:S2282" si="7623">I2283</f>
        <v>4000</v>
      </c>
      <c r="J2282" s="18">
        <f t="shared" si="7623"/>
        <v>34485.800000000003</v>
      </c>
      <c r="K2282" s="18">
        <f t="shared" si="7623"/>
        <v>0</v>
      </c>
      <c r="L2282" s="18">
        <f t="shared" si="7623"/>
        <v>0</v>
      </c>
      <c r="M2282" s="18">
        <f t="shared" si="7623"/>
        <v>0</v>
      </c>
      <c r="N2282" s="18">
        <f t="shared" si="7623"/>
        <v>0</v>
      </c>
      <c r="O2282" s="18">
        <f t="shared" si="7623"/>
        <v>0</v>
      </c>
      <c r="P2282" s="18">
        <f t="shared" si="7623"/>
        <v>0</v>
      </c>
      <c r="Q2282" s="18">
        <f t="shared" si="7623"/>
        <v>0</v>
      </c>
      <c r="R2282" s="18">
        <f t="shared" si="7623"/>
        <v>0</v>
      </c>
      <c r="S2282" s="18">
        <f t="shared" si="7623"/>
        <v>0</v>
      </c>
      <c r="T2282" s="18">
        <f t="shared" si="7472"/>
        <v>4000</v>
      </c>
      <c r="U2282" s="18">
        <f t="shared" si="7483"/>
        <v>34485.800000000003</v>
      </c>
      <c r="V2282" s="18">
        <f t="shared" si="7484"/>
        <v>0</v>
      </c>
      <c r="W2282" s="18">
        <f t="shared" ref="W2282:AT2282" si="7624">W2283</f>
        <v>0</v>
      </c>
      <c r="X2282" s="18">
        <f t="shared" si="7624"/>
        <v>0</v>
      </c>
      <c r="Y2282" s="18">
        <f t="shared" si="7624"/>
        <v>0</v>
      </c>
      <c r="Z2282" s="18">
        <f t="shared" si="7624"/>
        <v>0</v>
      </c>
      <c r="AA2282" s="18">
        <f t="shared" si="7624"/>
        <v>0</v>
      </c>
      <c r="AB2282" s="18">
        <f t="shared" si="7624"/>
        <v>0</v>
      </c>
      <c r="AC2282" s="18">
        <f t="shared" si="7624"/>
        <v>0</v>
      </c>
      <c r="AD2282" s="18">
        <f t="shared" si="7624"/>
        <v>0</v>
      </c>
      <c r="AE2282" s="18">
        <f t="shared" si="7624"/>
        <v>0</v>
      </c>
      <c r="AF2282" s="41">
        <f t="shared" si="7624"/>
        <v>4000</v>
      </c>
      <c r="AG2282" s="41">
        <f t="shared" si="7624"/>
        <v>0</v>
      </c>
      <c r="AH2282" s="41">
        <f t="shared" si="7624"/>
        <v>0</v>
      </c>
      <c r="AI2282" s="41">
        <f t="shared" si="7624"/>
        <v>0</v>
      </c>
      <c r="AJ2282" s="41">
        <f t="shared" si="7624"/>
        <v>4000</v>
      </c>
      <c r="AK2282" s="41">
        <f t="shared" si="7624"/>
        <v>0</v>
      </c>
      <c r="AL2282" s="41">
        <f t="shared" si="7624"/>
        <v>3999.5636500000001</v>
      </c>
      <c r="AM2282" s="41">
        <f t="shared" si="7624"/>
        <v>0</v>
      </c>
      <c r="AN2282" s="41">
        <f t="shared" si="7624"/>
        <v>3999.5636500000001</v>
      </c>
      <c r="AO2282" s="42">
        <f t="shared" si="7624"/>
        <v>0</v>
      </c>
      <c r="AP2282" s="42">
        <f t="shared" si="7624"/>
        <v>4000</v>
      </c>
      <c r="AQ2282" s="42">
        <f t="shared" si="7624"/>
        <v>0</v>
      </c>
      <c r="AR2282" s="42">
        <f t="shared" si="7624"/>
        <v>0</v>
      </c>
      <c r="AS2282" s="42">
        <f t="shared" si="7624"/>
        <v>0</v>
      </c>
      <c r="AT2282" s="42">
        <f t="shared" si="7624"/>
        <v>0</v>
      </c>
      <c r="AU2282" s="42">
        <f t="shared" ref="AU2282:AU2345" si="7625">AP2282+AS2282+AT2282+AR2282+AQ2282</f>
        <v>4000</v>
      </c>
      <c r="AV2282" s="42">
        <f t="shared" ref="AV2282:AV2345" si="7626">T2282-AU2282</f>
        <v>0</v>
      </c>
      <c r="AW2282" s="42">
        <f t="shared" ref="AW2282:AW2345" si="7627">T2282+W2282+X2282+Y2282+Z2282</f>
        <v>4000</v>
      </c>
      <c r="AX2282" s="42">
        <f t="shared" ref="AX2282:AX2345" si="7628">U2282+AA2282+AB2282</f>
        <v>34485.800000000003</v>
      </c>
      <c r="AY2282" s="42">
        <f t="shared" ref="AY2282:AY2345" si="7629">V2282+AC2282+AE2282+AD2282</f>
        <v>0</v>
      </c>
      <c r="AZ2282" s="42">
        <f>AZ2283</f>
        <v>0</v>
      </c>
      <c r="BA2282" s="43">
        <f t="shared" ref="BA2282:BA2342" si="7630">AL2282/AF2282*100</f>
        <v>99.989091250000001</v>
      </c>
      <c r="BB2282" s="20"/>
    </row>
    <row r="2283" spans="2:54" ht="31.2" x14ac:dyDescent="0.3">
      <c r="B2283" s="38" t="s">
        <v>662</v>
      </c>
      <c r="C2283" s="38" t="s">
        <v>92</v>
      </c>
      <c r="D2283" s="38" t="s">
        <v>374</v>
      </c>
      <c r="E2283" s="39" t="str">
        <f t="shared" si="7622"/>
        <v>0502</v>
      </c>
      <c r="F2283" s="38" t="s">
        <v>738</v>
      </c>
      <c r="G2283" s="38" t="s">
        <v>114</v>
      </c>
      <c r="H2283" s="40" t="s">
        <v>115</v>
      </c>
      <c r="I2283" s="18">
        <v>4000</v>
      </c>
      <c r="J2283" s="18">
        <v>34485.800000000003</v>
      </c>
      <c r="K2283" s="18">
        <v>0</v>
      </c>
      <c r="L2283" s="18"/>
      <c r="M2283" s="18"/>
      <c r="N2283" s="18"/>
      <c r="O2283" s="18">
        <v>0</v>
      </c>
      <c r="P2283" s="18">
        <v>0</v>
      </c>
      <c r="Q2283" s="18">
        <v>0</v>
      </c>
      <c r="R2283" s="18">
        <v>0</v>
      </c>
      <c r="S2283" s="18"/>
      <c r="T2283" s="18">
        <f t="shared" si="7472"/>
        <v>4000</v>
      </c>
      <c r="U2283" s="18">
        <f t="shared" si="7483"/>
        <v>34485.800000000003</v>
      </c>
      <c r="V2283" s="18">
        <f t="shared" si="7484"/>
        <v>0</v>
      </c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41">
        <v>4000</v>
      </c>
      <c r="AG2283" s="41"/>
      <c r="AH2283" s="41">
        <v>0</v>
      </c>
      <c r="AI2283" s="41">
        <v>0</v>
      </c>
      <c r="AJ2283" s="41">
        <f>AF2283</f>
        <v>4000</v>
      </c>
      <c r="AK2283" s="41">
        <f>AG2283</f>
        <v>0</v>
      </c>
      <c r="AL2283" s="41">
        <v>3999.5636500000001</v>
      </c>
      <c r="AM2283" s="41">
        <v>0</v>
      </c>
      <c r="AN2283" s="41">
        <f>AL2283</f>
        <v>3999.5636500000001</v>
      </c>
      <c r="AO2283" s="14">
        <v>0</v>
      </c>
      <c r="AP2283" s="42">
        <v>4000</v>
      </c>
      <c r="AQ2283" s="42">
        <v>0</v>
      </c>
      <c r="AR2283" s="42">
        <v>0</v>
      </c>
      <c r="AS2283" s="42">
        <v>0</v>
      </c>
      <c r="AT2283" s="42">
        <v>0</v>
      </c>
      <c r="AU2283" s="42">
        <f t="shared" si="7625"/>
        <v>4000</v>
      </c>
      <c r="AV2283" s="42">
        <f t="shared" si="7626"/>
        <v>0</v>
      </c>
      <c r="AW2283" s="42">
        <f t="shared" si="7627"/>
        <v>4000</v>
      </c>
      <c r="AX2283" s="42">
        <f t="shared" si="7628"/>
        <v>34485.800000000003</v>
      </c>
      <c r="AY2283" s="42">
        <f t="shared" si="7629"/>
        <v>0</v>
      </c>
      <c r="AZ2283" s="42"/>
      <c r="BA2283" s="43">
        <f t="shared" si="7630"/>
        <v>99.989091250000001</v>
      </c>
      <c r="BB2283" s="44"/>
    </row>
    <row r="2284" spans="2:54" ht="31.2" x14ac:dyDescent="0.3">
      <c r="B2284" s="38" t="s">
        <v>662</v>
      </c>
      <c r="C2284" s="38" t="s">
        <v>92</v>
      </c>
      <c r="D2284" s="38" t="s">
        <v>374</v>
      </c>
      <c r="E2284" s="39" t="str">
        <f t="shared" si="7622"/>
        <v>0502</v>
      </c>
      <c r="F2284" s="38" t="s">
        <v>740</v>
      </c>
      <c r="G2284" s="39"/>
      <c r="H2284" s="40" t="s">
        <v>741</v>
      </c>
      <c r="I2284" s="18">
        <f t="shared" ref="I2284:S2284" si="7631">I2285</f>
        <v>6246.4</v>
      </c>
      <c r="J2284" s="18">
        <f t="shared" si="7631"/>
        <v>36771.4</v>
      </c>
      <c r="K2284" s="18">
        <f t="shared" si="7631"/>
        <v>0</v>
      </c>
      <c r="L2284" s="18">
        <f t="shared" si="7631"/>
        <v>0</v>
      </c>
      <c r="M2284" s="18">
        <f t="shared" si="7631"/>
        <v>0</v>
      </c>
      <c r="N2284" s="18">
        <f t="shared" si="7631"/>
        <v>0</v>
      </c>
      <c r="O2284" s="18">
        <f t="shared" si="7631"/>
        <v>0</v>
      </c>
      <c r="P2284" s="18">
        <f t="shared" si="7631"/>
        <v>0</v>
      </c>
      <c r="Q2284" s="18">
        <f t="shared" si="7631"/>
        <v>6317.56</v>
      </c>
      <c r="R2284" s="18">
        <f t="shared" si="7631"/>
        <v>0</v>
      </c>
      <c r="S2284" s="18">
        <f t="shared" si="7631"/>
        <v>0</v>
      </c>
      <c r="T2284" s="18">
        <f t="shared" si="7472"/>
        <v>12563.96</v>
      </c>
      <c r="U2284" s="18">
        <f t="shared" si="7483"/>
        <v>36771.4</v>
      </c>
      <c r="V2284" s="18">
        <f t="shared" si="7484"/>
        <v>0</v>
      </c>
      <c r="W2284" s="18">
        <f t="shared" ref="W2284:AT2284" si="7632">W2285</f>
        <v>0</v>
      </c>
      <c r="X2284" s="18">
        <f t="shared" si="7632"/>
        <v>0</v>
      </c>
      <c r="Y2284" s="18">
        <f t="shared" si="7632"/>
        <v>0</v>
      </c>
      <c r="Z2284" s="18">
        <f t="shared" si="7632"/>
        <v>0</v>
      </c>
      <c r="AA2284" s="18">
        <f t="shared" si="7632"/>
        <v>0</v>
      </c>
      <c r="AB2284" s="18">
        <f t="shared" si="7632"/>
        <v>0</v>
      </c>
      <c r="AC2284" s="18">
        <f t="shared" si="7632"/>
        <v>0</v>
      </c>
      <c r="AD2284" s="18">
        <f t="shared" si="7632"/>
        <v>0</v>
      </c>
      <c r="AE2284" s="18">
        <f t="shared" si="7632"/>
        <v>0</v>
      </c>
      <c r="AF2284" s="41">
        <f t="shared" si="7632"/>
        <v>12563.96</v>
      </c>
      <c r="AG2284" s="41">
        <f t="shared" si="7632"/>
        <v>0</v>
      </c>
      <c r="AH2284" s="41">
        <f t="shared" si="7632"/>
        <v>0</v>
      </c>
      <c r="AI2284" s="41">
        <f t="shared" si="7632"/>
        <v>0</v>
      </c>
      <c r="AJ2284" s="41">
        <f t="shared" si="7632"/>
        <v>12563.96</v>
      </c>
      <c r="AK2284" s="41">
        <f t="shared" si="7632"/>
        <v>0</v>
      </c>
      <c r="AL2284" s="41">
        <f t="shared" si="7632"/>
        <v>12563.959559999999</v>
      </c>
      <c r="AM2284" s="41">
        <f t="shared" si="7632"/>
        <v>0</v>
      </c>
      <c r="AN2284" s="41">
        <f t="shared" si="7632"/>
        <v>12563.959559999999</v>
      </c>
      <c r="AO2284" s="42">
        <f t="shared" si="7632"/>
        <v>0</v>
      </c>
      <c r="AP2284" s="42">
        <f t="shared" si="7632"/>
        <v>12563.96</v>
      </c>
      <c r="AQ2284" s="42">
        <f t="shared" si="7632"/>
        <v>0</v>
      </c>
      <c r="AR2284" s="42">
        <f t="shared" si="7632"/>
        <v>0</v>
      </c>
      <c r="AS2284" s="42">
        <f t="shared" si="7632"/>
        <v>0</v>
      </c>
      <c r="AT2284" s="42">
        <f t="shared" si="7632"/>
        <v>0</v>
      </c>
      <c r="AU2284" s="42">
        <f t="shared" si="7625"/>
        <v>12563.96</v>
      </c>
      <c r="AV2284" s="42">
        <f t="shared" si="7626"/>
        <v>0</v>
      </c>
      <c r="AW2284" s="42">
        <f t="shared" si="7627"/>
        <v>12563.96</v>
      </c>
      <c r="AX2284" s="42">
        <f t="shared" si="7628"/>
        <v>36771.4</v>
      </c>
      <c r="AY2284" s="42">
        <f t="shared" si="7629"/>
        <v>0</v>
      </c>
      <c r="AZ2284" s="42">
        <f>AZ2285</f>
        <v>0</v>
      </c>
      <c r="BA2284" s="43">
        <f t="shared" si="7630"/>
        <v>99.999996497919454</v>
      </c>
      <c r="BB2284" s="20"/>
    </row>
    <row r="2285" spans="2:54" ht="31.2" x14ac:dyDescent="0.3">
      <c r="B2285" s="38" t="s">
        <v>662</v>
      </c>
      <c r="C2285" s="38" t="s">
        <v>92</v>
      </c>
      <c r="D2285" s="38" t="s">
        <v>374</v>
      </c>
      <c r="E2285" s="39" t="str">
        <f t="shared" si="7622"/>
        <v>0502</v>
      </c>
      <c r="F2285" s="38" t="s">
        <v>740</v>
      </c>
      <c r="G2285" s="38" t="s">
        <v>114</v>
      </c>
      <c r="H2285" s="40" t="s">
        <v>115</v>
      </c>
      <c r="I2285" s="18">
        <f>6000+246.4</f>
        <v>6246.4</v>
      </c>
      <c r="J2285" s="18">
        <v>36771.4</v>
      </c>
      <c r="K2285" s="18">
        <v>0</v>
      </c>
      <c r="L2285" s="18"/>
      <c r="M2285" s="18"/>
      <c r="N2285" s="18"/>
      <c r="O2285" s="18">
        <v>0</v>
      </c>
      <c r="P2285" s="18">
        <v>0</v>
      </c>
      <c r="Q2285" s="18">
        <v>6317.56</v>
      </c>
      <c r="R2285" s="18">
        <v>0</v>
      </c>
      <c r="S2285" s="18"/>
      <c r="T2285" s="18">
        <f t="shared" si="7472"/>
        <v>12563.96</v>
      </c>
      <c r="U2285" s="18">
        <f t="shared" si="7483"/>
        <v>36771.4</v>
      </c>
      <c r="V2285" s="18">
        <f t="shared" si="7484"/>
        <v>0</v>
      </c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41">
        <v>12563.96</v>
      </c>
      <c r="AG2285" s="41"/>
      <c r="AH2285" s="41">
        <v>0</v>
      </c>
      <c r="AI2285" s="41">
        <v>0</v>
      </c>
      <c r="AJ2285" s="41">
        <f>AF2285</f>
        <v>12563.96</v>
      </c>
      <c r="AK2285" s="41">
        <f>AG2285</f>
        <v>0</v>
      </c>
      <c r="AL2285" s="41">
        <v>12563.959559999999</v>
      </c>
      <c r="AM2285" s="41">
        <v>0</v>
      </c>
      <c r="AN2285" s="41">
        <f>AL2285</f>
        <v>12563.959559999999</v>
      </c>
      <c r="AO2285" s="14">
        <v>0</v>
      </c>
      <c r="AP2285" s="42">
        <v>12563.96</v>
      </c>
      <c r="AQ2285" s="42">
        <v>0</v>
      </c>
      <c r="AR2285" s="42">
        <v>0</v>
      </c>
      <c r="AS2285" s="42">
        <v>0</v>
      </c>
      <c r="AT2285" s="42">
        <v>0</v>
      </c>
      <c r="AU2285" s="42">
        <f t="shared" si="7625"/>
        <v>12563.96</v>
      </c>
      <c r="AV2285" s="42">
        <f t="shared" si="7626"/>
        <v>0</v>
      </c>
      <c r="AW2285" s="42">
        <f t="shared" si="7627"/>
        <v>12563.96</v>
      </c>
      <c r="AX2285" s="42">
        <f t="shared" si="7628"/>
        <v>36771.4</v>
      </c>
      <c r="AY2285" s="42">
        <f t="shared" si="7629"/>
        <v>0</v>
      </c>
      <c r="AZ2285" s="42"/>
      <c r="BA2285" s="43">
        <f t="shared" si="7630"/>
        <v>99.999996497919454</v>
      </c>
      <c r="BB2285" s="44"/>
    </row>
    <row r="2286" spans="2:54" ht="31.2" x14ac:dyDescent="0.3">
      <c r="B2286" s="38" t="s">
        <v>662</v>
      </c>
      <c r="C2286" s="38" t="s">
        <v>92</v>
      </c>
      <c r="D2286" s="38" t="s">
        <v>374</v>
      </c>
      <c r="E2286" s="39" t="str">
        <f t="shared" si="7622"/>
        <v>0502</v>
      </c>
      <c r="F2286" s="38" t="s">
        <v>742</v>
      </c>
      <c r="G2286" s="38"/>
      <c r="H2286" s="40" t="s">
        <v>743</v>
      </c>
      <c r="I2286" s="18"/>
      <c r="J2286" s="18"/>
      <c r="K2286" s="18"/>
      <c r="L2286" s="18"/>
      <c r="M2286" s="18"/>
      <c r="N2286" s="18"/>
      <c r="O2286" s="18">
        <f>O2287</f>
        <v>0</v>
      </c>
      <c r="P2286" s="18">
        <f>P2287</f>
        <v>0</v>
      </c>
      <c r="Q2286" s="18">
        <f>Q2287</f>
        <v>0</v>
      </c>
      <c r="R2286" s="18">
        <f>R2287</f>
        <v>0</v>
      </c>
      <c r="S2286" s="18">
        <f>S2287</f>
        <v>52.44867</v>
      </c>
      <c r="T2286" s="18">
        <f t="shared" si="7472"/>
        <v>52.44867</v>
      </c>
      <c r="U2286" s="18">
        <f t="shared" ref="U2286:AT2286" si="7633">U2287</f>
        <v>0</v>
      </c>
      <c r="V2286" s="18">
        <f t="shared" si="7633"/>
        <v>0</v>
      </c>
      <c r="W2286" s="18">
        <f t="shared" si="7633"/>
        <v>0</v>
      </c>
      <c r="X2286" s="18">
        <f t="shared" si="7633"/>
        <v>0</v>
      </c>
      <c r="Y2286" s="18">
        <f t="shared" si="7633"/>
        <v>0</v>
      </c>
      <c r="Z2286" s="18">
        <f t="shared" si="7633"/>
        <v>52.44867</v>
      </c>
      <c r="AA2286" s="18">
        <f t="shared" si="7633"/>
        <v>0</v>
      </c>
      <c r="AB2286" s="18">
        <f t="shared" si="7633"/>
        <v>0</v>
      </c>
      <c r="AC2286" s="18">
        <f t="shared" si="7633"/>
        <v>0</v>
      </c>
      <c r="AD2286" s="18">
        <f t="shared" si="7633"/>
        <v>0</v>
      </c>
      <c r="AE2286" s="18">
        <f t="shared" si="7633"/>
        <v>0</v>
      </c>
      <c r="AF2286" s="41">
        <f t="shared" si="7633"/>
        <v>52.44867</v>
      </c>
      <c r="AG2286" s="41">
        <f t="shared" si="7633"/>
        <v>0</v>
      </c>
      <c r="AH2286" s="41">
        <f t="shared" si="7633"/>
        <v>0</v>
      </c>
      <c r="AI2286" s="41">
        <f t="shared" si="7633"/>
        <v>0</v>
      </c>
      <c r="AJ2286" s="41">
        <f t="shared" si="7633"/>
        <v>52.44867</v>
      </c>
      <c r="AK2286" s="41">
        <f t="shared" si="7633"/>
        <v>0</v>
      </c>
      <c r="AL2286" s="41">
        <f t="shared" si="7633"/>
        <v>52.44867</v>
      </c>
      <c r="AM2286" s="41">
        <f t="shared" si="7633"/>
        <v>0</v>
      </c>
      <c r="AN2286" s="41">
        <f t="shared" si="7633"/>
        <v>52.44867</v>
      </c>
      <c r="AO2286" s="42">
        <f t="shared" si="7633"/>
        <v>52.44867</v>
      </c>
      <c r="AP2286" s="42">
        <f t="shared" si="7633"/>
        <v>52.44867</v>
      </c>
      <c r="AQ2286" s="42">
        <f t="shared" si="7633"/>
        <v>0</v>
      </c>
      <c r="AR2286" s="42">
        <f t="shared" si="7633"/>
        <v>0</v>
      </c>
      <c r="AS2286" s="42">
        <f t="shared" si="7633"/>
        <v>0</v>
      </c>
      <c r="AT2286" s="42">
        <f t="shared" si="7633"/>
        <v>0</v>
      </c>
      <c r="AU2286" s="42">
        <f t="shared" si="7625"/>
        <v>52.44867</v>
      </c>
      <c r="AV2286" s="42">
        <f t="shared" si="7626"/>
        <v>0</v>
      </c>
      <c r="AW2286" s="42">
        <f t="shared" si="7627"/>
        <v>104.89734</v>
      </c>
      <c r="AX2286" s="42">
        <f t="shared" si="7628"/>
        <v>0</v>
      </c>
      <c r="AY2286" s="42">
        <f t="shared" si="7629"/>
        <v>0</v>
      </c>
      <c r="AZ2286" s="42">
        <f>AZ2287</f>
        <v>0</v>
      </c>
      <c r="BA2286" s="43">
        <f t="shared" si="7630"/>
        <v>100</v>
      </c>
      <c r="BB2286" s="20"/>
    </row>
    <row r="2287" spans="2:54" ht="31.2" x14ac:dyDescent="0.3">
      <c r="B2287" s="38" t="s">
        <v>662</v>
      </c>
      <c r="C2287" s="38" t="s">
        <v>92</v>
      </c>
      <c r="D2287" s="38" t="s">
        <v>374</v>
      </c>
      <c r="E2287" s="39" t="str">
        <f t="shared" si="7622"/>
        <v>0502</v>
      </c>
      <c r="F2287" s="38" t="s">
        <v>742</v>
      </c>
      <c r="G2287" s="38" t="s">
        <v>114</v>
      </c>
      <c r="H2287" s="40" t="s">
        <v>115</v>
      </c>
      <c r="I2287" s="18"/>
      <c r="J2287" s="18"/>
      <c r="K2287" s="18"/>
      <c r="L2287" s="18"/>
      <c r="M2287" s="18"/>
      <c r="N2287" s="18"/>
      <c r="O2287" s="18">
        <v>0</v>
      </c>
      <c r="P2287" s="18">
        <v>0</v>
      </c>
      <c r="Q2287" s="18">
        <v>0</v>
      </c>
      <c r="R2287" s="18">
        <v>0</v>
      </c>
      <c r="S2287" s="18">
        <v>52.44867</v>
      </c>
      <c r="T2287" s="18">
        <f t="shared" si="7472"/>
        <v>52.44867</v>
      </c>
      <c r="U2287" s="18"/>
      <c r="V2287" s="18"/>
      <c r="W2287" s="18"/>
      <c r="X2287" s="18"/>
      <c r="Y2287" s="18"/>
      <c r="Z2287" s="18">
        <v>52.44867</v>
      </c>
      <c r="AA2287" s="18"/>
      <c r="AB2287" s="18"/>
      <c r="AC2287" s="18"/>
      <c r="AD2287" s="18"/>
      <c r="AE2287" s="18"/>
      <c r="AF2287" s="41">
        <v>52.44867</v>
      </c>
      <c r="AG2287" s="41"/>
      <c r="AH2287" s="41">
        <v>0</v>
      </c>
      <c r="AI2287" s="41">
        <v>0</v>
      </c>
      <c r="AJ2287" s="41">
        <f>AF2287</f>
        <v>52.44867</v>
      </c>
      <c r="AK2287" s="41">
        <f>AG2287</f>
        <v>0</v>
      </c>
      <c r="AL2287" s="41">
        <v>52.44867</v>
      </c>
      <c r="AM2287" s="41">
        <v>0</v>
      </c>
      <c r="AN2287" s="41">
        <f>AL2287</f>
        <v>52.44867</v>
      </c>
      <c r="AO2287" s="14">
        <v>52.44867</v>
      </c>
      <c r="AP2287" s="42">
        <v>52.44867</v>
      </c>
      <c r="AQ2287" s="42">
        <v>0</v>
      </c>
      <c r="AR2287" s="42">
        <v>0</v>
      </c>
      <c r="AS2287" s="42">
        <v>0</v>
      </c>
      <c r="AT2287" s="42">
        <v>0</v>
      </c>
      <c r="AU2287" s="42">
        <f t="shared" si="7625"/>
        <v>52.44867</v>
      </c>
      <c r="AV2287" s="42">
        <f t="shared" si="7626"/>
        <v>0</v>
      </c>
      <c r="AW2287" s="42">
        <f t="shared" si="7627"/>
        <v>104.89734</v>
      </c>
      <c r="AX2287" s="42">
        <f t="shared" si="7628"/>
        <v>0</v>
      </c>
      <c r="AY2287" s="42">
        <f t="shared" si="7629"/>
        <v>0</v>
      </c>
      <c r="AZ2287" s="42"/>
      <c r="BA2287" s="43">
        <f t="shared" si="7630"/>
        <v>100</v>
      </c>
      <c r="BB2287" s="44"/>
    </row>
    <row r="2288" spans="2:54" ht="31.2" x14ac:dyDescent="0.3">
      <c r="B2288" s="38" t="s">
        <v>662</v>
      </c>
      <c r="C2288" s="38" t="s">
        <v>92</v>
      </c>
      <c r="D2288" s="38" t="s">
        <v>374</v>
      </c>
      <c r="E2288" s="39" t="str">
        <f t="shared" si="7622"/>
        <v>0502</v>
      </c>
      <c r="F2288" s="38" t="s">
        <v>744</v>
      </c>
      <c r="G2288" s="39"/>
      <c r="H2288" s="40" t="s">
        <v>745</v>
      </c>
      <c r="I2288" s="18">
        <f t="shared" ref="I2288:S2288" si="7634">I2289</f>
        <v>43764.3</v>
      </c>
      <c r="J2288" s="18">
        <f t="shared" si="7634"/>
        <v>0</v>
      </c>
      <c r="K2288" s="18">
        <f t="shared" si="7634"/>
        <v>0</v>
      </c>
      <c r="L2288" s="18">
        <f t="shared" si="7634"/>
        <v>0</v>
      </c>
      <c r="M2288" s="18">
        <f t="shared" si="7634"/>
        <v>0</v>
      </c>
      <c r="N2288" s="18">
        <f t="shared" si="7634"/>
        <v>0</v>
      </c>
      <c r="O2288" s="18">
        <f t="shared" si="7634"/>
        <v>0</v>
      </c>
      <c r="P2288" s="18">
        <f t="shared" si="7634"/>
        <v>0</v>
      </c>
      <c r="Q2288" s="18">
        <f t="shared" si="7634"/>
        <v>-43764.3</v>
      </c>
      <c r="R2288" s="18">
        <f t="shared" si="7634"/>
        <v>0</v>
      </c>
      <c r="S2288" s="18">
        <f t="shared" si="7634"/>
        <v>0</v>
      </c>
      <c r="T2288" s="18">
        <f t="shared" si="7472"/>
        <v>0</v>
      </c>
      <c r="U2288" s="18">
        <f t="shared" ref="U2288:U2340" si="7635">J2288+M2288</f>
        <v>0</v>
      </c>
      <c r="V2288" s="18">
        <f t="shared" ref="V2288:V2340" si="7636">K2288+N2288</f>
        <v>0</v>
      </c>
      <c r="W2288" s="18">
        <f t="shared" ref="W2288:AT2288" si="7637">W2289</f>
        <v>0</v>
      </c>
      <c r="X2288" s="18">
        <f t="shared" si="7637"/>
        <v>0</v>
      </c>
      <c r="Y2288" s="18">
        <f t="shared" si="7637"/>
        <v>0</v>
      </c>
      <c r="Z2288" s="18">
        <f t="shared" si="7637"/>
        <v>0</v>
      </c>
      <c r="AA2288" s="18">
        <f t="shared" si="7637"/>
        <v>0</v>
      </c>
      <c r="AB2288" s="18">
        <f t="shared" si="7637"/>
        <v>0</v>
      </c>
      <c r="AC2288" s="18">
        <f t="shared" si="7637"/>
        <v>0</v>
      </c>
      <c r="AD2288" s="18">
        <f t="shared" si="7637"/>
        <v>0</v>
      </c>
      <c r="AE2288" s="18">
        <f t="shared" si="7637"/>
        <v>0</v>
      </c>
      <c r="AF2288" s="41">
        <f t="shared" si="7637"/>
        <v>0</v>
      </c>
      <c r="AG2288" s="41">
        <f t="shared" si="7637"/>
        <v>0</v>
      </c>
      <c r="AH2288" s="41">
        <f t="shared" si="7637"/>
        <v>0</v>
      </c>
      <c r="AI2288" s="41">
        <f t="shared" si="7637"/>
        <v>0</v>
      </c>
      <c r="AJ2288" s="41">
        <f t="shared" si="7637"/>
        <v>0</v>
      </c>
      <c r="AK2288" s="41">
        <f t="shared" si="7637"/>
        <v>0</v>
      </c>
      <c r="AL2288" s="41">
        <f t="shared" si="7637"/>
        <v>0</v>
      </c>
      <c r="AM2288" s="41">
        <f t="shared" si="7637"/>
        <v>0</v>
      </c>
      <c r="AN2288" s="41">
        <f t="shared" si="7637"/>
        <v>0</v>
      </c>
      <c r="AO2288" s="42">
        <f t="shared" si="7637"/>
        <v>0</v>
      </c>
      <c r="AP2288" s="42">
        <f t="shared" si="7637"/>
        <v>0</v>
      </c>
      <c r="AQ2288" s="42">
        <f t="shared" si="7637"/>
        <v>0</v>
      </c>
      <c r="AR2288" s="42">
        <f t="shared" si="7637"/>
        <v>0</v>
      </c>
      <c r="AS2288" s="42">
        <f t="shared" si="7637"/>
        <v>0</v>
      </c>
      <c r="AT2288" s="42">
        <f t="shared" si="7637"/>
        <v>0</v>
      </c>
      <c r="AU2288" s="42">
        <f t="shared" si="7625"/>
        <v>0</v>
      </c>
      <c r="AV2288" s="42">
        <f t="shared" si="7626"/>
        <v>0</v>
      </c>
      <c r="AW2288" s="42">
        <f t="shared" si="7627"/>
        <v>0</v>
      </c>
      <c r="AX2288" s="42">
        <f t="shared" si="7628"/>
        <v>0</v>
      </c>
      <c r="AY2288" s="42">
        <f t="shared" si="7629"/>
        <v>0</v>
      </c>
      <c r="AZ2288" s="42">
        <f>AZ2289</f>
        <v>0</v>
      </c>
      <c r="BA2288" s="43"/>
      <c r="BB2288" s="20">
        <v>0</v>
      </c>
    </row>
    <row r="2289" spans="2:54" ht="31.2" x14ac:dyDescent="0.3">
      <c r="B2289" s="38" t="s">
        <v>662</v>
      </c>
      <c r="C2289" s="38" t="s">
        <v>92</v>
      </c>
      <c r="D2289" s="38" t="s">
        <v>374</v>
      </c>
      <c r="E2289" s="39" t="str">
        <f t="shared" si="7622"/>
        <v>0502</v>
      </c>
      <c r="F2289" s="38" t="s">
        <v>744</v>
      </c>
      <c r="G2289" s="38" t="s">
        <v>114</v>
      </c>
      <c r="H2289" s="40" t="s">
        <v>115</v>
      </c>
      <c r="I2289" s="18">
        <v>43764.3</v>
      </c>
      <c r="J2289" s="18">
        <v>0</v>
      </c>
      <c r="K2289" s="18">
        <v>0</v>
      </c>
      <c r="L2289" s="18"/>
      <c r="M2289" s="18"/>
      <c r="N2289" s="18"/>
      <c r="O2289" s="18">
        <v>0</v>
      </c>
      <c r="P2289" s="18">
        <v>0</v>
      </c>
      <c r="Q2289" s="18">
        <v>-43764.3</v>
      </c>
      <c r="R2289" s="18">
        <v>0</v>
      </c>
      <c r="S2289" s="18"/>
      <c r="T2289" s="18">
        <f t="shared" si="7472"/>
        <v>0</v>
      </c>
      <c r="U2289" s="18">
        <f t="shared" si="7635"/>
        <v>0</v>
      </c>
      <c r="V2289" s="18">
        <f t="shared" si="7636"/>
        <v>0</v>
      </c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41">
        <v>0</v>
      </c>
      <c r="AG2289" s="41"/>
      <c r="AH2289" s="41">
        <v>0</v>
      </c>
      <c r="AI2289" s="41">
        <v>0</v>
      </c>
      <c r="AJ2289" s="41">
        <f>AF2289</f>
        <v>0</v>
      </c>
      <c r="AK2289" s="41">
        <f>AG2289</f>
        <v>0</v>
      </c>
      <c r="AL2289" s="41">
        <v>0</v>
      </c>
      <c r="AM2289" s="41">
        <v>0</v>
      </c>
      <c r="AN2289" s="41">
        <f>AL2289</f>
        <v>0</v>
      </c>
      <c r="AO2289" s="14">
        <v>0</v>
      </c>
      <c r="AP2289" s="42">
        <v>0</v>
      </c>
      <c r="AQ2289" s="42">
        <v>0</v>
      </c>
      <c r="AR2289" s="42">
        <v>0</v>
      </c>
      <c r="AS2289" s="42">
        <v>0</v>
      </c>
      <c r="AT2289" s="42">
        <v>0</v>
      </c>
      <c r="AU2289" s="42">
        <f t="shared" si="7625"/>
        <v>0</v>
      </c>
      <c r="AV2289" s="42">
        <f t="shared" si="7626"/>
        <v>0</v>
      </c>
      <c r="AW2289" s="42">
        <f t="shared" si="7627"/>
        <v>0</v>
      </c>
      <c r="AX2289" s="42">
        <f t="shared" si="7628"/>
        <v>0</v>
      </c>
      <c r="AY2289" s="42">
        <f t="shared" si="7629"/>
        <v>0</v>
      </c>
      <c r="AZ2289" s="42"/>
      <c r="BA2289" s="43"/>
      <c r="BB2289" s="44">
        <v>0</v>
      </c>
    </row>
    <row r="2290" spans="2:54" ht="31.2" x14ac:dyDescent="0.3">
      <c r="B2290" s="38" t="s">
        <v>662</v>
      </c>
      <c r="C2290" s="38" t="s">
        <v>92</v>
      </c>
      <c r="D2290" s="38" t="s">
        <v>374</v>
      </c>
      <c r="E2290" s="39" t="str">
        <f t="shared" si="7622"/>
        <v>0502</v>
      </c>
      <c r="F2290" s="38" t="s">
        <v>746</v>
      </c>
      <c r="G2290" s="39"/>
      <c r="H2290" s="40" t="s">
        <v>747</v>
      </c>
      <c r="I2290" s="18">
        <f t="shared" ref="I2290:S2290" si="7638">I2291</f>
        <v>80000</v>
      </c>
      <c r="J2290" s="18">
        <f t="shared" si="7638"/>
        <v>100530.1</v>
      </c>
      <c r="K2290" s="18">
        <f t="shared" si="7638"/>
        <v>118578.5</v>
      </c>
      <c r="L2290" s="18">
        <f t="shared" si="7638"/>
        <v>0</v>
      </c>
      <c r="M2290" s="18">
        <f t="shared" si="7638"/>
        <v>0</v>
      </c>
      <c r="N2290" s="18">
        <f t="shared" si="7638"/>
        <v>0</v>
      </c>
      <c r="O2290" s="18">
        <f t="shared" si="7638"/>
        <v>-8000</v>
      </c>
      <c r="P2290" s="18">
        <f t="shared" si="7638"/>
        <v>0</v>
      </c>
      <c r="Q2290" s="18">
        <f t="shared" si="7638"/>
        <v>-72000</v>
      </c>
      <c r="R2290" s="18">
        <f t="shared" si="7638"/>
        <v>0</v>
      </c>
      <c r="S2290" s="18">
        <f t="shared" si="7638"/>
        <v>0</v>
      </c>
      <c r="T2290" s="18">
        <f t="shared" si="7472"/>
        <v>0</v>
      </c>
      <c r="U2290" s="18">
        <f t="shared" si="7635"/>
        <v>100530.1</v>
      </c>
      <c r="V2290" s="18">
        <f t="shared" si="7636"/>
        <v>118578.5</v>
      </c>
      <c r="W2290" s="18">
        <f t="shared" ref="W2290:AT2290" si="7639">W2291</f>
        <v>0</v>
      </c>
      <c r="X2290" s="18">
        <f t="shared" si="7639"/>
        <v>0</v>
      </c>
      <c r="Y2290" s="18">
        <f t="shared" si="7639"/>
        <v>0</v>
      </c>
      <c r="Z2290" s="18">
        <f t="shared" si="7639"/>
        <v>0</v>
      </c>
      <c r="AA2290" s="18">
        <f t="shared" si="7639"/>
        <v>0</v>
      </c>
      <c r="AB2290" s="18">
        <f t="shared" si="7639"/>
        <v>0</v>
      </c>
      <c r="AC2290" s="18">
        <f t="shared" si="7639"/>
        <v>0</v>
      </c>
      <c r="AD2290" s="18">
        <f t="shared" si="7639"/>
        <v>0</v>
      </c>
      <c r="AE2290" s="18">
        <f t="shared" si="7639"/>
        <v>0</v>
      </c>
      <c r="AF2290" s="41">
        <f t="shared" si="7639"/>
        <v>0</v>
      </c>
      <c r="AG2290" s="41">
        <f t="shared" si="7639"/>
        <v>0</v>
      </c>
      <c r="AH2290" s="41">
        <f t="shared" si="7639"/>
        <v>0</v>
      </c>
      <c r="AI2290" s="41">
        <f t="shared" si="7639"/>
        <v>0</v>
      </c>
      <c r="AJ2290" s="41">
        <f t="shared" si="7639"/>
        <v>0</v>
      </c>
      <c r="AK2290" s="41">
        <f t="shared" si="7639"/>
        <v>0</v>
      </c>
      <c r="AL2290" s="41">
        <f t="shared" si="7639"/>
        <v>0</v>
      </c>
      <c r="AM2290" s="41">
        <f t="shared" si="7639"/>
        <v>0</v>
      </c>
      <c r="AN2290" s="41">
        <f t="shared" si="7639"/>
        <v>0</v>
      </c>
      <c r="AO2290" s="42">
        <f t="shared" si="7639"/>
        <v>0</v>
      </c>
      <c r="AP2290" s="42">
        <f t="shared" si="7639"/>
        <v>8000</v>
      </c>
      <c r="AQ2290" s="42">
        <f t="shared" si="7639"/>
        <v>-8000</v>
      </c>
      <c r="AR2290" s="42">
        <f t="shared" si="7639"/>
        <v>0</v>
      </c>
      <c r="AS2290" s="42">
        <f t="shared" si="7639"/>
        <v>0</v>
      </c>
      <c r="AT2290" s="42">
        <f t="shared" si="7639"/>
        <v>0</v>
      </c>
      <c r="AU2290" s="42">
        <f t="shared" si="7625"/>
        <v>0</v>
      </c>
      <c r="AV2290" s="42">
        <f t="shared" si="7626"/>
        <v>0</v>
      </c>
      <c r="AW2290" s="42">
        <f t="shared" si="7627"/>
        <v>0</v>
      </c>
      <c r="AX2290" s="42">
        <f t="shared" si="7628"/>
        <v>100530.1</v>
      </c>
      <c r="AY2290" s="42">
        <f t="shared" si="7629"/>
        <v>118578.5</v>
      </c>
      <c r="AZ2290" s="42">
        <f>AZ2291</f>
        <v>0</v>
      </c>
      <c r="BA2290" s="43"/>
      <c r="BB2290" s="20">
        <v>0</v>
      </c>
    </row>
    <row r="2291" spans="2:54" ht="31.2" x14ac:dyDescent="0.3">
      <c r="B2291" s="38" t="s">
        <v>662</v>
      </c>
      <c r="C2291" s="38" t="s">
        <v>92</v>
      </c>
      <c r="D2291" s="38" t="s">
        <v>374</v>
      </c>
      <c r="E2291" s="39" t="str">
        <f t="shared" si="7622"/>
        <v>0502</v>
      </c>
      <c r="F2291" s="38" t="s">
        <v>746</v>
      </c>
      <c r="G2291" s="38" t="s">
        <v>114</v>
      </c>
      <c r="H2291" s="40" t="s">
        <v>115</v>
      </c>
      <c r="I2291" s="18">
        <v>80000</v>
      </c>
      <c r="J2291" s="18">
        <v>100530.1</v>
      </c>
      <c r="K2291" s="18">
        <v>118578.5</v>
      </c>
      <c r="L2291" s="18"/>
      <c r="M2291" s="18"/>
      <c r="N2291" s="18"/>
      <c r="O2291" s="18">
        <v>-8000</v>
      </c>
      <c r="P2291" s="18">
        <v>0</v>
      </c>
      <c r="Q2291" s="18">
        <v>-72000</v>
      </c>
      <c r="R2291" s="18">
        <v>0</v>
      </c>
      <c r="S2291" s="18"/>
      <c r="T2291" s="18">
        <f t="shared" si="7472"/>
        <v>0</v>
      </c>
      <c r="U2291" s="18">
        <f t="shared" si="7635"/>
        <v>100530.1</v>
      </c>
      <c r="V2291" s="18">
        <f t="shared" si="7636"/>
        <v>118578.5</v>
      </c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41">
        <v>0</v>
      </c>
      <c r="AG2291" s="41"/>
      <c r="AH2291" s="41">
        <v>0</v>
      </c>
      <c r="AI2291" s="41">
        <v>0</v>
      </c>
      <c r="AJ2291" s="41">
        <f>AF2291</f>
        <v>0</v>
      </c>
      <c r="AK2291" s="41">
        <f>AG2291</f>
        <v>0</v>
      </c>
      <c r="AL2291" s="41">
        <v>0</v>
      </c>
      <c r="AM2291" s="41">
        <v>0</v>
      </c>
      <c r="AN2291" s="41">
        <f>AL2291</f>
        <v>0</v>
      </c>
      <c r="AO2291" s="14">
        <v>0</v>
      </c>
      <c r="AP2291" s="42">
        <v>8000</v>
      </c>
      <c r="AQ2291" s="42">
        <v>-8000</v>
      </c>
      <c r="AR2291" s="42">
        <v>0</v>
      </c>
      <c r="AS2291" s="42">
        <v>0</v>
      </c>
      <c r="AT2291" s="42">
        <v>0</v>
      </c>
      <c r="AU2291" s="42">
        <f t="shared" si="7625"/>
        <v>0</v>
      </c>
      <c r="AV2291" s="42">
        <f t="shared" si="7626"/>
        <v>0</v>
      </c>
      <c r="AW2291" s="42">
        <f t="shared" si="7627"/>
        <v>0</v>
      </c>
      <c r="AX2291" s="42">
        <f t="shared" si="7628"/>
        <v>100530.1</v>
      </c>
      <c r="AY2291" s="42">
        <f t="shared" si="7629"/>
        <v>118578.5</v>
      </c>
      <c r="AZ2291" s="42"/>
      <c r="BA2291" s="43"/>
      <c r="BB2291" s="44">
        <v>0</v>
      </c>
    </row>
    <row r="2292" spans="2:54" s="30" customFormat="1" x14ac:dyDescent="0.3">
      <c r="B2292" s="31" t="s">
        <v>662</v>
      </c>
      <c r="C2292" s="31" t="s">
        <v>92</v>
      </c>
      <c r="D2292" s="31" t="s">
        <v>94</v>
      </c>
      <c r="E2292" s="29" t="str">
        <f t="shared" si="7622"/>
        <v>0503</v>
      </c>
      <c r="F2292" s="31"/>
      <c r="G2292" s="29"/>
      <c r="H2292" s="32" t="s">
        <v>95</v>
      </c>
      <c r="I2292" s="33">
        <f t="shared" ref="I2292:I2296" si="7640">I2293</f>
        <v>144656.6</v>
      </c>
      <c r="J2292" s="33">
        <f t="shared" ref="J2292:J2296" si="7641">J2293</f>
        <v>0</v>
      </c>
      <c r="K2292" s="33">
        <f t="shared" ref="K2292:K2296" si="7642">K2293</f>
        <v>0</v>
      </c>
      <c r="L2292" s="33">
        <f t="shared" ref="L2292:L2296" si="7643">L2293</f>
        <v>0</v>
      </c>
      <c r="M2292" s="33">
        <f t="shared" ref="M2292:M2296" si="7644">M2293</f>
        <v>0</v>
      </c>
      <c r="N2292" s="33">
        <f t="shared" ref="N2292:N2296" si="7645">N2293</f>
        <v>0</v>
      </c>
      <c r="O2292" s="33">
        <f t="shared" ref="O2292:O2296" si="7646">O2293</f>
        <v>8752.2880000000005</v>
      </c>
      <c r="P2292" s="33">
        <f t="shared" ref="P2292:P2296" si="7647">P2293</f>
        <v>0</v>
      </c>
      <c r="Q2292" s="33">
        <f t="shared" ref="Q2292:Q2296" si="7648">Q2293</f>
        <v>0</v>
      </c>
      <c r="R2292" s="33">
        <f t="shared" ref="R2292:R2296" si="7649">R2293</f>
        <v>-144874.212</v>
      </c>
      <c r="S2292" s="33">
        <f t="shared" ref="S2292:S2296" si="7650">S2293</f>
        <v>217.61232999999999</v>
      </c>
      <c r="T2292" s="33">
        <f t="shared" si="7472"/>
        <v>8752.2883300000103</v>
      </c>
      <c r="U2292" s="33">
        <f t="shared" si="7635"/>
        <v>0</v>
      </c>
      <c r="V2292" s="33">
        <f t="shared" si="7636"/>
        <v>0</v>
      </c>
      <c r="W2292" s="33">
        <f t="shared" ref="W2292:W2296" si="7651">W2293</f>
        <v>0</v>
      </c>
      <c r="X2292" s="33">
        <f t="shared" ref="X2292:X2296" si="7652">X2293</f>
        <v>0</v>
      </c>
      <c r="Y2292" s="33">
        <f t="shared" ref="Y2292:Y2296" si="7653">Y2293</f>
        <v>0</v>
      </c>
      <c r="Z2292" s="33">
        <f t="shared" ref="Z2292:Z2296" si="7654">Z2293</f>
        <v>217.61232999999999</v>
      </c>
      <c r="AA2292" s="33">
        <f t="shared" ref="AA2292:AA2296" si="7655">AA2293</f>
        <v>0</v>
      </c>
      <c r="AB2292" s="33">
        <f t="shared" ref="AB2292:AB2296" si="7656">AB2293</f>
        <v>0</v>
      </c>
      <c r="AC2292" s="33">
        <f t="shared" ref="AC2292:AC2296" si="7657">AC2293</f>
        <v>0</v>
      </c>
      <c r="AD2292" s="33">
        <f t="shared" ref="AD2292:AD2296" si="7658">AD2293</f>
        <v>0</v>
      </c>
      <c r="AE2292" s="33"/>
      <c r="AF2292" s="34">
        <f t="shared" ref="AF2292:AF2296" si="7659">AF2293</f>
        <v>8752.2883299999994</v>
      </c>
      <c r="AG2292" s="34">
        <f t="shared" ref="AG2292:AG2296" si="7660">AG2293</f>
        <v>0</v>
      </c>
      <c r="AH2292" s="34">
        <f t="shared" ref="AH2292:AH2296" si="7661">AH2293</f>
        <v>0</v>
      </c>
      <c r="AI2292" s="34">
        <f t="shared" ref="AI2292:AI2296" si="7662">AI2293</f>
        <v>0</v>
      </c>
      <c r="AJ2292" s="34">
        <f t="shared" ref="AJ2292:AJ2296" si="7663">AJ2293</f>
        <v>8752.2883299999994</v>
      </c>
      <c r="AK2292" s="34">
        <f t="shared" ref="AK2292:AK2296" si="7664">AK2293</f>
        <v>0</v>
      </c>
      <c r="AL2292" s="34">
        <f t="shared" ref="AL2292:AL2296" si="7665">AL2293</f>
        <v>8752.2881799999996</v>
      </c>
      <c r="AM2292" s="34">
        <f t="shared" ref="AM2292:AM2296" si="7666">AM2293</f>
        <v>0</v>
      </c>
      <c r="AN2292" s="34">
        <f t="shared" ref="AN2292:AN2296" si="7667">AN2293</f>
        <v>8752.2881799999996</v>
      </c>
      <c r="AO2292" s="36">
        <f t="shared" ref="AO2292:AO2296" si="7668">AO2293</f>
        <v>0</v>
      </c>
      <c r="AP2292" s="36">
        <f t="shared" ref="AP2292:AP2296" si="7669">AP2293</f>
        <v>3.3E-4</v>
      </c>
      <c r="AQ2292" s="36">
        <f t="shared" ref="AQ2292:AQ2296" si="7670">AQ2293</f>
        <v>8752.2880000000005</v>
      </c>
      <c r="AR2292" s="36">
        <f t="shared" ref="AR2292:AR2296" si="7671">AR2293</f>
        <v>0</v>
      </c>
      <c r="AS2292" s="36">
        <f t="shared" ref="AS2292:AS2296" si="7672">AS2293</f>
        <v>0</v>
      </c>
      <c r="AT2292" s="36">
        <f t="shared" ref="AT2292:AT2296" si="7673">AT2293</f>
        <v>0</v>
      </c>
      <c r="AU2292" s="36">
        <f t="shared" si="7625"/>
        <v>8752.2883300000012</v>
      </c>
      <c r="AV2292" s="36">
        <f t="shared" si="7626"/>
        <v>0</v>
      </c>
      <c r="AW2292" s="36">
        <f t="shared" si="7627"/>
        <v>8969.9006600000102</v>
      </c>
      <c r="AX2292" s="36">
        <f t="shared" si="7628"/>
        <v>0</v>
      </c>
      <c r="AY2292" s="36">
        <f t="shared" si="7629"/>
        <v>0</v>
      </c>
      <c r="AZ2292" s="36">
        <f t="shared" ref="AZ2292:AZ2296" si="7674">AZ2293</f>
        <v>0</v>
      </c>
      <c r="BA2292" s="37">
        <f t="shared" si="7630"/>
        <v>99.999998286162494</v>
      </c>
      <c r="BB2292" s="20"/>
    </row>
    <row r="2293" spans="2:54" ht="31.2" x14ac:dyDescent="0.3">
      <c r="B2293" s="38" t="s">
        <v>662</v>
      </c>
      <c r="C2293" s="38" t="s">
        <v>92</v>
      </c>
      <c r="D2293" s="38" t="s">
        <v>94</v>
      </c>
      <c r="E2293" s="39" t="str">
        <f t="shared" si="7622"/>
        <v>0503</v>
      </c>
      <c r="F2293" s="38" t="s">
        <v>177</v>
      </c>
      <c r="G2293" s="39"/>
      <c r="H2293" s="40" t="s">
        <v>178</v>
      </c>
      <c r="I2293" s="18">
        <f t="shared" si="7640"/>
        <v>144656.6</v>
      </c>
      <c r="J2293" s="18">
        <f t="shared" si="7641"/>
        <v>0</v>
      </c>
      <c r="K2293" s="18">
        <f t="shared" si="7642"/>
        <v>0</v>
      </c>
      <c r="L2293" s="18">
        <f t="shared" si="7643"/>
        <v>0</v>
      </c>
      <c r="M2293" s="18">
        <f t="shared" si="7644"/>
        <v>0</v>
      </c>
      <c r="N2293" s="18">
        <f t="shared" si="7645"/>
        <v>0</v>
      </c>
      <c r="O2293" s="18">
        <f t="shared" si="7646"/>
        <v>8752.2880000000005</v>
      </c>
      <c r="P2293" s="18">
        <f t="shared" si="7647"/>
        <v>0</v>
      </c>
      <c r="Q2293" s="18">
        <f t="shared" si="7648"/>
        <v>0</v>
      </c>
      <c r="R2293" s="18">
        <f t="shared" si="7649"/>
        <v>-144874.212</v>
      </c>
      <c r="S2293" s="18">
        <f t="shared" si="7650"/>
        <v>217.61232999999999</v>
      </c>
      <c r="T2293" s="18">
        <f t="shared" si="7472"/>
        <v>8752.2883300000103</v>
      </c>
      <c r="U2293" s="18">
        <f t="shared" si="7635"/>
        <v>0</v>
      </c>
      <c r="V2293" s="18">
        <f t="shared" si="7636"/>
        <v>0</v>
      </c>
      <c r="W2293" s="18">
        <f t="shared" si="7651"/>
        <v>0</v>
      </c>
      <c r="X2293" s="18">
        <f t="shared" si="7652"/>
        <v>0</v>
      </c>
      <c r="Y2293" s="18">
        <f t="shared" si="7653"/>
        <v>0</v>
      </c>
      <c r="Z2293" s="18">
        <f t="shared" si="7654"/>
        <v>217.61232999999999</v>
      </c>
      <c r="AA2293" s="18">
        <f t="shared" si="7655"/>
        <v>0</v>
      </c>
      <c r="AB2293" s="18">
        <f t="shared" si="7656"/>
        <v>0</v>
      </c>
      <c r="AC2293" s="18">
        <f t="shared" si="7657"/>
        <v>0</v>
      </c>
      <c r="AD2293" s="18">
        <f t="shared" si="7658"/>
        <v>0</v>
      </c>
      <c r="AE2293" s="18"/>
      <c r="AF2293" s="41">
        <f t="shared" si="7659"/>
        <v>8752.2883299999994</v>
      </c>
      <c r="AG2293" s="41">
        <f t="shared" si="7660"/>
        <v>0</v>
      </c>
      <c r="AH2293" s="41">
        <f t="shared" si="7661"/>
        <v>0</v>
      </c>
      <c r="AI2293" s="41">
        <f t="shared" si="7662"/>
        <v>0</v>
      </c>
      <c r="AJ2293" s="41">
        <f t="shared" si="7663"/>
        <v>8752.2883299999994</v>
      </c>
      <c r="AK2293" s="41">
        <f t="shared" si="7664"/>
        <v>0</v>
      </c>
      <c r="AL2293" s="41">
        <f t="shared" si="7665"/>
        <v>8752.2881799999996</v>
      </c>
      <c r="AM2293" s="41">
        <f t="shared" si="7666"/>
        <v>0</v>
      </c>
      <c r="AN2293" s="41">
        <f t="shared" si="7667"/>
        <v>8752.2881799999996</v>
      </c>
      <c r="AO2293" s="14">
        <f t="shared" si="7668"/>
        <v>0</v>
      </c>
      <c r="AP2293" s="42">
        <f t="shared" si="7669"/>
        <v>3.3E-4</v>
      </c>
      <c r="AQ2293" s="42">
        <f t="shared" si="7670"/>
        <v>8752.2880000000005</v>
      </c>
      <c r="AR2293" s="42">
        <f t="shared" si="7671"/>
        <v>0</v>
      </c>
      <c r="AS2293" s="42">
        <f t="shared" si="7672"/>
        <v>0</v>
      </c>
      <c r="AT2293" s="42">
        <f t="shared" si="7673"/>
        <v>0</v>
      </c>
      <c r="AU2293" s="42">
        <f t="shared" si="7625"/>
        <v>8752.2883300000012</v>
      </c>
      <c r="AV2293" s="42">
        <f t="shared" si="7626"/>
        <v>0</v>
      </c>
      <c r="AW2293" s="42">
        <f t="shared" si="7627"/>
        <v>8969.9006600000102</v>
      </c>
      <c r="AX2293" s="42">
        <f t="shared" si="7628"/>
        <v>0</v>
      </c>
      <c r="AY2293" s="42">
        <f t="shared" si="7629"/>
        <v>0</v>
      </c>
      <c r="AZ2293" s="42">
        <f t="shared" si="7674"/>
        <v>0</v>
      </c>
      <c r="BA2293" s="43">
        <f t="shared" si="7630"/>
        <v>99.999998286162494</v>
      </c>
      <c r="BB2293" s="20"/>
    </row>
    <row r="2294" spans="2:54" x14ac:dyDescent="0.3">
      <c r="B2294" s="38" t="s">
        <v>662</v>
      </c>
      <c r="C2294" s="38" t="s">
        <v>92</v>
      </c>
      <c r="D2294" s="38" t="s">
        <v>94</v>
      </c>
      <c r="E2294" s="39" t="str">
        <f t="shared" si="7622"/>
        <v>0503</v>
      </c>
      <c r="F2294" s="38" t="s">
        <v>748</v>
      </c>
      <c r="G2294" s="39"/>
      <c r="H2294" s="40" t="s">
        <v>109</v>
      </c>
      <c r="I2294" s="18">
        <f t="shared" si="7640"/>
        <v>144656.6</v>
      </c>
      <c r="J2294" s="18">
        <f t="shared" si="7641"/>
        <v>0</v>
      </c>
      <c r="K2294" s="18">
        <f t="shared" si="7642"/>
        <v>0</v>
      </c>
      <c r="L2294" s="18">
        <f t="shared" si="7643"/>
        <v>0</v>
      </c>
      <c r="M2294" s="18">
        <f t="shared" si="7644"/>
        <v>0</v>
      </c>
      <c r="N2294" s="18">
        <f t="shared" si="7645"/>
        <v>0</v>
      </c>
      <c r="O2294" s="18">
        <f t="shared" si="7646"/>
        <v>8752.2880000000005</v>
      </c>
      <c r="P2294" s="18">
        <f t="shared" si="7647"/>
        <v>0</v>
      </c>
      <c r="Q2294" s="18">
        <f t="shared" si="7648"/>
        <v>0</v>
      </c>
      <c r="R2294" s="18">
        <f t="shared" si="7649"/>
        <v>-144874.212</v>
      </c>
      <c r="S2294" s="18">
        <f t="shared" si="7650"/>
        <v>217.61232999999999</v>
      </c>
      <c r="T2294" s="18">
        <f t="shared" si="7472"/>
        <v>8752.2883300000103</v>
      </c>
      <c r="U2294" s="18">
        <f t="shared" si="7635"/>
        <v>0</v>
      </c>
      <c r="V2294" s="18">
        <f t="shared" si="7636"/>
        <v>0</v>
      </c>
      <c r="W2294" s="18">
        <f t="shared" si="7651"/>
        <v>0</v>
      </c>
      <c r="X2294" s="18">
        <f t="shared" si="7652"/>
        <v>0</v>
      </c>
      <c r="Y2294" s="18">
        <f t="shared" si="7653"/>
        <v>0</v>
      </c>
      <c r="Z2294" s="18">
        <f t="shared" si="7654"/>
        <v>217.61232999999999</v>
      </c>
      <c r="AA2294" s="18">
        <f t="shared" si="7655"/>
        <v>0</v>
      </c>
      <c r="AB2294" s="18">
        <f t="shared" si="7656"/>
        <v>0</v>
      </c>
      <c r="AC2294" s="18">
        <f t="shared" si="7657"/>
        <v>0</v>
      </c>
      <c r="AD2294" s="18">
        <f t="shared" si="7658"/>
        <v>0</v>
      </c>
      <c r="AE2294" s="18"/>
      <c r="AF2294" s="41">
        <f t="shared" si="7659"/>
        <v>8752.2883299999994</v>
      </c>
      <c r="AG2294" s="41">
        <f t="shared" si="7660"/>
        <v>0</v>
      </c>
      <c r="AH2294" s="41">
        <f t="shared" si="7661"/>
        <v>0</v>
      </c>
      <c r="AI2294" s="41">
        <f t="shared" si="7662"/>
        <v>0</v>
      </c>
      <c r="AJ2294" s="41">
        <f t="shared" si="7663"/>
        <v>8752.2883299999994</v>
      </c>
      <c r="AK2294" s="41">
        <f t="shared" si="7664"/>
        <v>0</v>
      </c>
      <c r="AL2294" s="41">
        <f t="shared" si="7665"/>
        <v>8752.2881799999996</v>
      </c>
      <c r="AM2294" s="41">
        <f t="shared" si="7666"/>
        <v>0</v>
      </c>
      <c r="AN2294" s="41">
        <f t="shared" si="7667"/>
        <v>8752.2881799999996</v>
      </c>
      <c r="AO2294" s="42">
        <f t="shared" si="7668"/>
        <v>0</v>
      </c>
      <c r="AP2294" s="42">
        <f t="shared" si="7669"/>
        <v>3.3E-4</v>
      </c>
      <c r="AQ2294" s="42">
        <f t="shared" si="7670"/>
        <v>8752.2880000000005</v>
      </c>
      <c r="AR2294" s="42">
        <f t="shared" si="7671"/>
        <v>0</v>
      </c>
      <c r="AS2294" s="42">
        <f t="shared" si="7672"/>
        <v>0</v>
      </c>
      <c r="AT2294" s="42">
        <f t="shared" si="7673"/>
        <v>0</v>
      </c>
      <c r="AU2294" s="42">
        <f t="shared" si="7625"/>
        <v>8752.2883300000012</v>
      </c>
      <c r="AV2294" s="42">
        <f t="shared" si="7626"/>
        <v>0</v>
      </c>
      <c r="AW2294" s="42">
        <f t="shared" si="7627"/>
        <v>8969.9006600000102</v>
      </c>
      <c r="AX2294" s="42">
        <f t="shared" si="7628"/>
        <v>0</v>
      </c>
      <c r="AY2294" s="42">
        <f t="shared" si="7629"/>
        <v>0</v>
      </c>
      <c r="AZ2294" s="42">
        <f t="shared" si="7674"/>
        <v>0</v>
      </c>
      <c r="BA2294" s="43">
        <f t="shared" si="7630"/>
        <v>99.999998286162494</v>
      </c>
      <c r="BB2294" s="20"/>
    </row>
    <row r="2295" spans="2:54" ht="31.2" x14ac:dyDescent="0.3">
      <c r="B2295" s="38" t="s">
        <v>662</v>
      </c>
      <c r="C2295" s="38" t="s">
        <v>92</v>
      </c>
      <c r="D2295" s="38" t="s">
        <v>94</v>
      </c>
      <c r="E2295" s="39" t="str">
        <f t="shared" si="7622"/>
        <v>0503</v>
      </c>
      <c r="F2295" s="38" t="s">
        <v>749</v>
      </c>
      <c r="G2295" s="39"/>
      <c r="H2295" s="40" t="s">
        <v>750</v>
      </c>
      <c r="I2295" s="18">
        <f t="shared" si="7640"/>
        <v>144656.6</v>
      </c>
      <c r="J2295" s="18">
        <f t="shared" si="7641"/>
        <v>0</v>
      </c>
      <c r="K2295" s="18">
        <f t="shared" si="7642"/>
        <v>0</v>
      </c>
      <c r="L2295" s="18">
        <f t="shared" si="7643"/>
        <v>0</v>
      </c>
      <c r="M2295" s="18">
        <f t="shared" si="7644"/>
        <v>0</v>
      </c>
      <c r="N2295" s="18">
        <f t="shared" si="7645"/>
        <v>0</v>
      </c>
      <c r="O2295" s="18">
        <f t="shared" si="7646"/>
        <v>8752.2880000000005</v>
      </c>
      <c r="P2295" s="18">
        <f t="shared" si="7647"/>
        <v>0</v>
      </c>
      <c r="Q2295" s="18">
        <f t="shared" si="7648"/>
        <v>0</v>
      </c>
      <c r="R2295" s="18">
        <f t="shared" si="7649"/>
        <v>-144874.212</v>
      </c>
      <c r="S2295" s="18">
        <f t="shared" si="7650"/>
        <v>217.61232999999999</v>
      </c>
      <c r="T2295" s="18">
        <f t="shared" si="7472"/>
        <v>8752.2883300000103</v>
      </c>
      <c r="U2295" s="18">
        <f t="shared" si="7635"/>
        <v>0</v>
      </c>
      <c r="V2295" s="18">
        <f t="shared" si="7636"/>
        <v>0</v>
      </c>
      <c r="W2295" s="18">
        <f t="shared" si="7651"/>
        <v>0</v>
      </c>
      <c r="X2295" s="18">
        <f t="shared" si="7652"/>
        <v>0</v>
      </c>
      <c r="Y2295" s="18">
        <f t="shared" si="7653"/>
        <v>0</v>
      </c>
      <c r="Z2295" s="18">
        <f t="shared" si="7654"/>
        <v>217.61232999999999</v>
      </c>
      <c r="AA2295" s="18">
        <f t="shared" si="7655"/>
        <v>0</v>
      </c>
      <c r="AB2295" s="18">
        <f t="shared" si="7656"/>
        <v>0</v>
      </c>
      <c r="AC2295" s="18">
        <f t="shared" si="7657"/>
        <v>0</v>
      </c>
      <c r="AD2295" s="18">
        <f t="shared" si="7658"/>
        <v>0</v>
      </c>
      <c r="AE2295" s="18"/>
      <c r="AF2295" s="41">
        <f t="shared" si="7659"/>
        <v>8752.2883299999994</v>
      </c>
      <c r="AG2295" s="41">
        <f t="shared" si="7660"/>
        <v>0</v>
      </c>
      <c r="AH2295" s="41">
        <f t="shared" si="7661"/>
        <v>0</v>
      </c>
      <c r="AI2295" s="41">
        <f t="shared" si="7662"/>
        <v>0</v>
      </c>
      <c r="AJ2295" s="41">
        <f t="shared" si="7663"/>
        <v>8752.2883299999994</v>
      </c>
      <c r="AK2295" s="41">
        <f t="shared" si="7664"/>
        <v>0</v>
      </c>
      <c r="AL2295" s="41">
        <f t="shared" si="7665"/>
        <v>8752.2881799999996</v>
      </c>
      <c r="AM2295" s="41">
        <f t="shared" si="7666"/>
        <v>0</v>
      </c>
      <c r="AN2295" s="41">
        <f t="shared" si="7667"/>
        <v>8752.2881799999996</v>
      </c>
      <c r="AO2295" s="14">
        <f t="shared" si="7668"/>
        <v>0</v>
      </c>
      <c r="AP2295" s="42">
        <f t="shared" si="7669"/>
        <v>3.3E-4</v>
      </c>
      <c r="AQ2295" s="42">
        <f t="shared" si="7670"/>
        <v>8752.2880000000005</v>
      </c>
      <c r="AR2295" s="42">
        <f t="shared" si="7671"/>
        <v>0</v>
      </c>
      <c r="AS2295" s="42">
        <f t="shared" si="7672"/>
        <v>0</v>
      </c>
      <c r="AT2295" s="42">
        <f t="shared" si="7673"/>
        <v>0</v>
      </c>
      <c r="AU2295" s="42">
        <f t="shared" si="7625"/>
        <v>8752.2883300000012</v>
      </c>
      <c r="AV2295" s="42">
        <f t="shared" si="7626"/>
        <v>0</v>
      </c>
      <c r="AW2295" s="42">
        <f t="shared" si="7627"/>
        <v>8969.9006600000102</v>
      </c>
      <c r="AX2295" s="42">
        <f t="shared" si="7628"/>
        <v>0</v>
      </c>
      <c r="AY2295" s="42">
        <f t="shared" si="7629"/>
        <v>0</v>
      </c>
      <c r="AZ2295" s="42">
        <f t="shared" si="7674"/>
        <v>0</v>
      </c>
      <c r="BA2295" s="43">
        <f t="shared" si="7630"/>
        <v>99.999998286162494</v>
      </c>
      <c r="BB2295" s="20"/>
    </row>
    <row r="2296" spans="2:54" ht="46.8" x14ac:dyDescent="0.3">
      <c r="B2296" s="38" t="s">
        <v>662</v>
      </c>
      <c r="C2296" s="38" t="s">
        <v>92</v>
      </c>
      <c r="D2296" s="38" t="s">
        <v>94</v>
      </c>
      <c r="E2296" s="39" t="str">
        <f t="shared" si="7622"/>
        <v>0503</v>
      </c>
      <c r="F2296" s="38" t="s">
        <v>751</v>
      </c>
      <c r="G2296" s="39"/>
      <c r="H2296" s="40" t="s">
        <v>752</v>
      </c>
      <c r="I2296" s="18">
        <f t="shared" si="7640"/>
        <v>144656.6</v>
      </c>
      <c r="J2296" s="18">
        <f t="shared" si="7641"/>
        <v>0</v>
      </c>
      <c r="K2296" s="18">
        <f t="shared" si="7642"/>
        <v>0</v>
      </c>
      <c r="L2296" s="18">
        <f t="shared" si="7643"/>
        <v>0</v>
      </c>
      <c r="M2296" s="18">
        <f t="shared" si="7644"/>
        <v>0</v>
      </c>
      <c r="N2296" s="18">
        <f t="shared" si="7645"/>
        <v>0</v>
      </c>
      <c r="O2296" s="18">
        <f t="shared" si="7646"/>
        <v>8752.2880000000005</v>
      </c>
      <c r="P2296" s="18">
        <f t="shared" si="7647"/>
        <v>0</v>
      </c>
      <c r="Q2296" s="18">
        <f t="shared" si="7648"/>
        <v>0</v>
      </c>
      <c r="R2296" s="18">
        <f t="shared" si="7649"/>
        <v>-144874.212</v>
      </c>
      <c r="S2296" s="18">
        <f t="shared" si="7650"/>
        <v>217.61232999999999</v>
      </c>
      <c r="T2296" s="18">
        <f t="shared" si="7472"/>
        <v>8752.2883300000103</v>
      </c>
      <c r="U2296" s="18">
        <f t="shared" si="7635"/>
        <v>0</v>
      </c>
      <c r="V2296" s="18">
        <f t="shared" si="7636"/>
        <v>0</v>
      </c>
      <c r="W2296" s="18">
        <f t="shared" si="7651"/>
        <v>0</v>
      </c>
      <c r="X2296" s="18">
        <f t="shared" si="7652"/>
        <v>0</v>
      </c>
      <c r="Y2296" s="18">
        <f t="shared" si="7653"/>
        <v>0</v>
      </c>
      <c r="Z2296" s="18">
        <f t="shared" si="7654"/>
        <v>217.61232999999999</v>
      </c>
      <c r="AA2296" s="18">
        <f t="shared" si="7655"/>
        <v>0</v>
      </c>
      <c r="AB2296" s="18">
        <f t="shared" si="7656"/>
        <v>0</v>
      </c>
      <c r="AC2296" s="18">
        <f t="shared" si="7657"/>
        <v>0</v>
      </c>
      <c r="AD2296" s="18">
        <f t="shared" si="7658"/>
        <v>0</v>
      </c>
      <c r="AE2296" s="18"/>
      <c r="AF2296" s="41">
        <f t="shared" si="7659"/>
        <v>8752.2883299999994</v>
      </c>
      <c r="AG2296" s="41">
        <f t="shared" si="7660"/>
        <v>0</v>
      </c>
      <c r="AH2296" s="41">
        <f t="shared" si="7661"/>
        <v>0</v>
      </c>
      <c r="AI2296" s="41">
        <f t="shared" si="7662"/>
        <v>0</v>
      </c>
      <c r="AJ2296" s="41">
        <f t="shared" si="7663"/>
        <v>8752.2883299999994</v>
      </c>
      <c r="AK2296" s="41">
        <f t="shared" si="7664"/>
        <v>0</v>
      </c>
      <c r="AL2296" s="41">
        <f t="shared" si="7665"/>
        <v>8752.2881799999996</v>
      </c>
      <c r="AM2296" s="41">
        <f t="shared" si="7666"/>
        <v>0</v>
      </c>
      <c r="AN2296" s="41">
        <f t="shared" si="7667"/>
        <v>8752.2881799999996</v>
      </c>
      <c r="AO2296" s="42">
        <f t="shared" si="7668"/>
        <v>0</v>
      </c>
      <c r="AP2296" s="42">
        <f t="shared" si="7669"/>
        <v>3.3E-4</v>
      </c>
      <c r="AQ2296" s="42">
        <f t="shared" si="7670"/>
        <v>8752.2880000000005</v>
      </c>
      <c r="AR2296" s="42">
        <f t="shared" si="7671"/>
        <v>0</v>
      </c>
      <c r="AS2296" s="42">
        <f t="shared" si="7672"/>
        <v>0</v>
      </c>
      <c r="AT2296" s="42">
        <f t="shared" si="7673"/>
        <v>0</v>
      </c>
      <c r="AU2296" s="42">
        <f t="shared" si="7625"/>
        <v>8752.2883300000012</v>
      </c>
      <c r="AV2296" s="42">
        <f t="shared" si="7626"/>
        <v>0</v>
      </c>
      <c r="AW2296" s="42">
        <f t="shared" si="7627"/>
        <v>8969.9006600000102</v>
      </c>
      <c r="AX2296" s="42">
        <f t="shared" si="7628"/>
        <v>0</v>
      </c>
      <c r="AY2296" s="42">
        <f t="shared" si="7629"/>
        <v>0</v>
      </c>
      <c r="AZ2296" s="42">
        <f t="shared" si="7674"/>
        <v>0</v>
      </c>
      <c r="BA2296" s="43">
        <f t="shared" si="7630"/>
        <v>99.999998286162494</v>
      </c>
      <c r="BB2296" s="20"/>
    </row>
    <row r="2297" spans="2:54" ht="31.2" x14ac:dyDescent="0.3">
      <c r="B2297" s="38" t="s">
        <v>662</v>
      </c>
      <c r="C2297" s="38" t="s">
        <v>92</v>
      </c>
      <c r="D2297" s="38" t="s">
        <v>94</v>
      </c>
      <c r="E2297" s="39" t="str">
        <f t="shared" si="7622"/>
        <v>0503</v>
      </c>
      <c r="F2297" s="38" t="s">
        <v>751</v>
      </c>
      <c r="G2297" s="38" t="s">
        <v>114</v>
      </c>
      <c r="H2297" s="40" t="s">
        <v>115</v>
      </c>
      <c r="I2297" s="18">
        <v>144656.6</v>
      </c>
      <c r="J2297" s="18">
        <v>0</v>
      </c>
      <c r="K2297" s="18">
        <v>0</v>
      </c>
      <c r="L2297" s="18"/>
      <c r="M2297" s="18"/>
      <c r="N2297" s="18"/>
      <c r="O2297" s="18">
        <v>8752.2880000000005</v>
      </c>
      <c r="P2297" s="18">
        <v>0</v>
      </c>
      <c r="Q2297" s="18">
        <v>0</v>
      </c>
      <c r="R2297" s="18">
        <v>-144874.212</v>
      </c>
      <c r="S2297" s="18">
        <v>217.61232999999999</v>
      </c>
      <c r="T2297" s="18">
        <f t="shared" si="7472"/>
        <v>8752.2883300000103</v>
      </c>
      <c r="U2297" s="18">
        <f t="shared" si="7635"/>
        <v>0</v>
      </c>
      <c r="V2297" s="18">
        <f t="shared" si="7636"/>
        <v>0</v>
      </c>
      <c r="W2297" s="18"/>
      <c r="X2297" s="18"/>
      <c r="Y2297" s="18"/>
      <c r="Z2297" s="18">
        <v>217.61232999999999</v>
      </c>
      <c r="AA2297" s="18"/>
      <c r="AB2297" s="18"/>
      <c r="AC2297" s="18"/>
      <c r="AD2297" s="18"/>
      <c r="AE2297" s="18"/>
      <c r="AF2297" s="41">
        <v>8752.2883299999994</v>
      </c>
      <c r="AG2297" s="41"/>
      <c r="AH2297" s="41">
        <v>0</v>
      </c>
      <c r="AI2297" s="41">
        <v>0</v>
      </c>
      <c r="AJ2297" s="41">
        <f>AF2297</f>
        <v>8752.2883299999994</v>
      </c>
      <c r="AK2297" s="41">
        <f>AG2297</f>
        <v>0</v>
      </c>
      <c r="AL2297" s="41">
        <v>8752.2881799999996</v>
      </c>
      <c r="AM2297" s="41">
        <v>0</v>
      </c>
      <c r="AN2297" s="41">
        <f>AL2297</f>
        <v>8752.2881799999996</v>
      </c>
      <c r="AO2297" s="14">
        <v>0</v>
      </c>
      <c r="AP2297" s="42">
        <v>3.3E-4</v>
      </c>
      <c r="AQ2297" s="42">
        <v>8752.2880000000005</v>
      </c>
      <c r="AR2297" s="42">
        <v>0</v>
      </c>
      <c r="AS2297" s="42">
        <v>0</v>
      </c>
      <c r="AT2297" s="42">
        <v>0</v>
      </c>
      <c r="AU2297" s="42">
        <f t="shared" si="7625"/>
        <v>8752.2883300000012</v>
      </c>
      <c r="AV2297" s="42">
        <f t="shared" si="7626"/>
        <v>0</v>
      </c>
      <c r="AW2297" s="42">
        <f t="shared" si="7627"/>
        <v>8969.9006600000102</v>
      </c>
      <c r="AX2297" s="42">
        <f t="shared" si="7628"/>
        <v>0</v>
      </c>
      <c r="AY2297" s="42">
        <f t="shared" si="7629"/>
        <v>0</v>
      </c>
      <c r="AZ2297" s="42"/>
      <c r="BA2297" s="43">
        <f t="shared" si="7630"/>
        <v>99.999998286162494</v>
      </c>
      <c r="BB2297" s="20"/>
    </row>
    <row r="2298" spans="2:54" s="21" customFormat="1" x14ac:dyDescent="0.3">
      <c r="B2298" s="22" t="s">
        <v>662</v>
      </c>
      <c r="C2298" s="22" t="s">
        <v>189</v>
      </c>
      <c r="D2298" s="22"/>
      <c r="E2298" s="23" t="str">
        <f t="shared" si="7622"/>
        <v>07</v>
      </c>
      <c r="F2298" s="22"/>
      <c r="G2298" s="23"/>
      <c r="H2298" s="24" t="s">
        <v>241</v>
      </c>
      <c r="I2298" s="25">
        <f t="shared" ref="I2298:N2298" si="7675">I2305</f>
        <v>1501466.5999999999</v>
      </c>
      <c r="J2298" s="25">
        <f t="shared" si="7675"/>
        <v>1935276.2999999998</v>
      </c>
      <c r="K2298" s="25">
        <f t="shared" si="7675"/>
        <v>1477335.5</v>
      </c>
      <c r="L2298" s="25">
        <f t="shared" si="7675"/>
        <v>0</v>
      </c>
      <c r="M2298" s="25">
        <f t="shared" si="7675"/>
        <v>0</v>
      </c>
      <c r="N2298" s="25">
        <f t="shared" si="7675"/>
        <v>0</v>
      </c>
      <c r="O2298" s="25">
        <f>O2305+O2343+O2299+O2349</f>
        <v>-17568.89</v>
      </c>
      <c r="P2298" s="25">
        <f>P2305+P2343</f>
        <v>-95363.664000000019</v>
      </c>
      <c r="Q2298" s="25">
        <f>Q2305+Q2343</f>
        <v>74376.914000000004</v>
      </c>
      <c r="R2298" s="25">
        <f>R2305+R2343</f>
        <v>-52644.196999999971</v>
      </c>
      <c r="S2298" s="25">
        <f>S2305+S2343</f>
        <v>413271.14934</v>
      </c>
      <c r="T2298" s="25">
        <f t="shared" si="7472"/>
        <v>1823537.91234</v>
      </c>
      <c r="U2298" s="25">
        <f t="shared" si="7635"/>
        <v>1935276.2999999998</v>
      </c>
      <c r="V2298" s="25">
        <f t="shared" si="7636"/>
        <v>1477335.5</v>
      </c>
      <c r="W2298" s="25">
        <f t="shared" ref="W2298:AE2298" si="7676">W2305+W2343</f>
        <v>0</v>
      </c>
      <c r="X2298" s="25">
        <f t="shared" si="7676"/>
        <v>0</v>
      </c>
      <c r="Y2298" s="25">
        <f t="shared" si="7676"/>
        <v>0</v>
      </c>
      <c r="Z2298" s="25">
        <f t="shared" si="7676"/>
        <v>413271.14934</v>
      </c>
      <c r="AA2298" s="25">
        <f t="shared" si="7676"/>
        <v>0</v>
      </c>
      <c r="AB2298" s="25">
        <f t="shared" si="7676"/>
        <v>0</v>
      </c>
      <c r="AC2298" s="25">
        <f t="shared" si="7676"/>
        <v>0</v>
      </c>
      <c r="AD2298" s="25">
        <f t="shared" si="7676"/>
        <v>3.5999999999999997E-2</v>
      </c>
      <c r="AE2298" s="25">
        <f t="shared" si="7676"/>
        <v>0</v>
      </c>
      <c r="AF2298" s="26">
        <f t="shared" ref="AF2298:AT2298" si="7677">AF2305+AF2343+AF2299+AF2349</f>
        <v>1795229.9745800002</v>
      </c>
      <c r="AG2298" s="26">
        <f t="shared" si="7677"/>
        <v>0</v>
      </c>
      <c r="AH2298" s="26">
        <f t="shared" si="7677"/>
        <v>1003017.1701099999</v>
      </c>
      <c r="AI2298" s="26">
        <f t="shared" si="7677"/>
        <v>0</v>
      </c>
      <c r="AJ2298" s="26">
        <f t="shared" si="7677"/>
        <v>1702514.1218600001</v>
      </c>
      <c r="AK2298" s="26">
        <f t="shared" si="7677"/>
        <v>0</v>
      </c>
      <c r="AL2298" s="26">
        <f t="shared" si="7677"/>
        <v>1755227.4363500001</v>
      </c>
      <c r="AM2298" s="26">
        <f t="shared" si="7677"/>
        <v>1003017.1701099999</v>
      </c>
      <c r="AN2298" s="26">
        <f t="shared" si="7677"/>
        <v>1662511.58363</v>
      </c>
      <c r="AO2298" s="27">
        <f t="shared" si="7677"/>
        <v>1028934.5555000001</v>
      </c>
      <c r="AP2298" s="27">
        <f t="shared" si="7677"/>
        <v>1956899.2396199999</v>
      </c>
      <c r="AQ2298" s="27">
        <f t="shared" si="7677"/>
        <v>-17568.89</v>
      </c>
      <c r="AR2298" s="27">
        <f t="shared" si="7677"/>
        <v>0</v>
      </c>
      <c r="AS2298" s="27">
        <f t="shared" si="7677"/>
        <v>0</v>
      </c>
      <c r="AT2298" s="27">
        <f t="shared" si="7677"/>
        <v>0</v>
      </c>
      <c r="AU2298" s="27">
        <f t="shared" si="7625"/>
        <v>1939330.34962</v>
      </c>
      <c r="AV2298" s="27">
        <f t="shared" si="7626"/>
        <v>-115792.43727999995</v>
      </c>
      <c r="AW2298" s="27">
        <f t="shared" si="7627"/>
        <v>2236809.0616800003</v>
      </c>
      <c r="AX2298" s="27">
        <f t="shared" si="7628"/>
        <v>1935276.2999999998</v>
      </c>
      <c r="AY2298" s="27">
        <f t="shared" si="7629"/>
        <v>1477335.5360000001</v>
      </c>
      <c r="AZ2298" s="27">
        <f>AZ2305+AZ2343</f>
        <v>0</v>
      </c>
      <c r="BA2298" s="28">
        <f t="shared" si="7630"/>
        <v>97.771731822862478</v>
      </c>
      <c r="BB2298" s="20"/>
    </row>
    <row r="2299" spans="2:54" s="30" customFormat="1" x14ac:dyDescent="0.3">
      <c r="B2299" s="31" t="s">
        <v>662</v>
      </c>
      <c r="C2299" s="31" t="s">
        <v>189</v>
      </c>
      <c r="D2299" s="31" t="s">
        <v>42</v>
      </c>
      <c r="E2299" s="29" t="str">
        <f t="shared" si="7622"/>
        <v>0701</v>
      </c>
      <c r="F2299" s="31"/>
      <c r="G2299" s="29"/>
      <c r="H2299" s="32" t="s">
        <v>344</v>
      </c>
      <c r="I2299" s="33"/>
      <c r="J2299" s="33"/>
      <c r="K2299" s="33"/>
      <c r="L2299" s="33"/>
      <c r="M2299" s="33"/>
      <c r="N2299" s="33"/>
      <c r="O2299" s="33">
        <f t="shared" ref="O2299:O2305" si="7678">O2300</f>
        <v>0</v>
      </c>
      <c r="P2299" s="33"/>
      <c r="Q2299" s="33"/>
      <c r="R2299" s="33"/>
      <c r="S2299" s="33"/>
      <c r="T2299" s="33">
        <f t="shared" si="7472"/>
        <v>0</v>
      </c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4">
        <f t="shared" ref="AF2299:AF2305" si="7679">AF2300</f>
        <v>0</v>
      </c>
      <c r="AG2299" s="34">
        <f t="shared" ref="AG2299:AG2305" si="7680">AG2300</f>
        <v>0</v>
      </c>
      <c r="AH2299" s="34">
        <f t="shared" ref="AH2299:AH2305" si="7681">AH2300</f>
        <v>0</v>
      </c>
      <c r="AI2299" s="34">
        <f t="shared" ref="AI2299:AI2305" si="7682">AI2300</f>
        <v>0</v>
      </c>
      <c r="AJ2299" s="34">
        <f t="shared" ref="AJ2299:AJ2305" si="7683">AJ2300</f>
        <v>0</v>
      </c>
      <c r="AK2299" s="34">
        <f t="shared" ref="AK2299:AK2305" si="7684">AK2300</f>
        <v>0</v>
      </c>
      <c r="AL2299" s="34">
        <f t="shared" ref="AL2299:AL2305" si="7685">AL2300</f>
        <v>0</v>
      </c>
      <c r="AM2299" s="34">
        <f t="shared" ref="AM2299:AM2305" si="7686">AM2300</f>
        <v>0</v>
      </c>
      <c r="AN2299" s="34">
        <f t="shared" ref="AN2299:AN2305" si="7687">AN2300</f>
        <v>0</v>
      </c>
      <c r="AO2299" s="60">
        <f t="shared" ref="AO2299:AO2305" si="7688">AO2300</f>
        <v>0</v>
      </c>
      <c r="AP2299" s="35">
        <f t="shared" ref="AP2299:AP2305" si="7689">AP2300</f>
        <v>68234.264710000003</v>
      </c>
      <c r="AQ2299" s="36">
        <f t="shared" ref="AQ2299:AQ2305" si="7690">AQ2300</f>
        <v>0</v>
      </c>
      <c r="AR2299" s="35">
        <f t="shared" ref="AR2299:AR2305" si="7691">AR2300</f>
        <v>0</v>
      </c>
      <c r="AS2299" s="36">
        <f t="shared" ref="AS2299:AS2305" si="7692">AS2300</f>
        <v>0</v>
      </c>
      <c r="AT2299" s="35">
        <f t="shared" ref="AT2299:AT2305" si="7693">AT2300</f>
        <v>0</v>
      </c>
      <c r="AU2299" s="36">
        <f t="shared" si="7625"/>
        <v>68234.264710000003</v>
      </c>
      <c r="AV2299" s="36">
        <f t="shared" si="7626"/>
        <v>-68234.264710000003</v>
      </c>
      <c r="AW2299" s="36"/>
      <c r="AX2299" s="36"/>
      <c r="AY2299" s="36"/>
      <c r="AZ2299" s="36"/>
      <c r="BA2299" s="37"/>
      <c r="BB2299" s="20">
        <v>0</v>
      </c>
    </row>
    <row r="2300" spans="2:54" ht="31.2" x14ac:dyDescent="0.3">
      <c r="B2300" s="38" t="s">
        <v>662</v>
      </c>
      <c r="C2300" s="38" t="s">
        <v>189</v>
      </c>
      <c r="D2300" s="38" t="s">
        <v>42</v>
      </c>
      <c r="E2300" s="39" t="str">
        <f t="shared" si="7622"/>
        <v>0701</v>
      </c>
      <c r="F2300" s="38" t="s">
        <v>345</v>
      </c>
      <c r="G2300" s="39"/>
      <c r="H2300" s="40" t="s">
        <v>346</v>
      </c>
      <c r="I2300" s="18"/>
      <c r="J2300" s="18"/>
      <c r="K2300" s="18"/>
      <c r="L2300" s="18"/>
      <c r="M2300" s="18"/>
      <c r="N2300" s="18"/>
      <c r="O2300" s="18">
        <f t="shared" si="7678"/>
        <v>0</v>
      </c>
      <c r="P2300" s="18"/>
      <c r="Q2300" s="18"/>
      <c r="R2300" s="18"/>
      <c r="S2300" s="18"/>
      <c r="T2300" s="18">
        <f t="shared" si="7472"/>
        <v>0</v>
      </c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41">
        <f t="shared" si="7679"/>
        <v>0</v>
      </c>
      <c r="AG2300" s="41">
        <f t="shared" si="7680"/>
        <v>0</v>
      </c>
      <c r="AH2300" s="41">
        <f t="shared" si="7681"/>
        <v>0</v>
      </c>
      <c r="AI2300" s="41">
        <f t="shared" si="7682"/>
        <v>0</v>
      </c>
      <c r="AJ2300" s="41">
        <f t="shared" si="7683"/>
        <v>0</v>
      </c>
      <c r="AK2300" s="41">
        <f t="shared" si="7684"/>
        <v>0</v>
      </c>
      <c r="AL2300" s="41">
        <f t="shared" si="7685"/>
        <v>0</v>
      </c>
      <c r="AM2300" s="41">
        <f t="shared" si="7686"/>
        <v>0</v>
      </c>
      <c r="AN2300" s="41">
        <f t="shared" si="7687"/>
        <v>0</v>
      </c>
      <c r="AO2300" s="14">
        <f t="shared" si="7688"/>
        <v>0</v>
      </c>
      <c r="AP2300" s="42">
        <f t="shared" si="7689"/>
        <v>68234.264710000003</v>
      </c>
      <c r="AQ2300" s="14">
        <f t="shared" si="7690"/>
        <v>0</v>
      </c>
      <c r="AR2300" s="42">
        <f t="shared" si="7691"/>
        <v>0</v>
      </c>
      <c r="AS2300" s="14">
        <f t="shared" si="7692"/>
        <v>0</v>
      </c>
      <c r="AT2300" s="42">
        <f t="shared" si="7693"/>
        <v>0</v>
      </c>
      <c r="AU2300" s="42">
        <f t="shared" si="7625"/>
        <v>68234.264710000003</v>
      </c>
      <c r="AV2300" s="42">
        <f t="shared" si="7626"/>
        <v>-68234.264710000003</v>
      </c>
      <c r="AW2300" s="42"/>
      <c r="AX2300" s="42"/>
      <c r="AY2300" s="42"/>
      <c r="AZ2300" s="42"/>
      <c r="BA2300" s="43"/>
      <c r="BB2300" s="20">
        <v>0</v>
      </c>
    </row>
    <row r="2301" spans="2:54" x14ac:dyDescent="0.3">
      <c r="B2301" s="38" t="s">
        <v>662</v>
      </c>
      <c r="C2301" s="38" t="s">
        <v>189</v>
      </c>
      <c r="D2301" s="38" t="s">
        <v>42</v>
      </c>
      <c r="E2301" s="39" t="str">
        <f t="shared" si="7622"/>
        <v>0701</v>
      </c>
      <c r="F2301" s="38" t="s">
        <v>352</v>
      </c>
      <c r="G2301" s="39"/>
      <c r="H2301" s="40" t="s">
        <v>49</v>
      </c>
      <c r="I2301" s="18"/>
      <c r="J2301" s="18"/>
      <c r="K2301" s="18"/>
      <c r="L2301" s="18"/>
      <c r="M2301" s="18"/>
      <c r="N2301" s="18"/>
      <c r="O2301" s="18">
        <f t="shared" si="7678"/>
        <v>0</v>
      </c>
      <c r="P2301" s="18"/>
      <c r="Q2301" s="18"/>
      <c r="R2301" s="18"/>
      <c r="S2301" s="18"/>
      <c r="T2301" s="18">
        <f t="shared" si="7472"/>
        <v>0</v>
      </c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41">
        <f t="shared" si="7679"/>
        <v>0</v>
      </c>
      <c r="AG2301" s="41">
        <f t="shared" si="7680"/>
        <v>0</v>
      </c>
      <c r="AH2301" s="41">
        <f t="shared" si="7681"/>
        <v>0</v>
      </c>
      <c r="AI2301" s="41">
        <f t="shared" si="7682"/>
        <v>0</v>
      </c>
      <c r="AJ2301" s="41">
        <f t="shared" si="7683"/>
        <v>0</v>
      </c>
      <c r="AK2301" s="41">
        <f t="shared" si="7684"/>
        <v>0</v>
      </c>
      <c r="AL2301" s="41">
        <f t="shared" si="7685"/>
        <v>0</v>
      </c>
      <c r="AM2301" s="41">
        <f t="shared" si="7686"/>
        <v>0</v>
      </c>
      <c r="AN2301" s="41">
        <f t="shared" si="7687"/>
        <v>0</v>
      </c>
      <c r="AO2301" s="54">
        <f t="shared" si="7688"/>
        <v>0</v>
      </c>
      <c r="AP2301" s="14">
        <f t="shared" si="7689"/>
        <v>68234.264710000003</v>
      </c>
      <c r="AQ2301" s="42">
        <f t="shared" si="7690"/>
        <v>0</v>
      </c>
      <c r="AR2301" s="14">
        <f t="shared" si="7691"/>
        <v>0</v>
      </c>
      <c r="AS2301" s="42">
        <f t="shared" si="7692"/>
        <v>0</v>
      </c>
      <c r="AT2301" s="14">
        <f t="shared" si="7693"/>
        <v>0</v>
      </c>
      <c r="AU2301" s="42">
        <f t="shared" si="7625"/>
        <v>68234.264710000003</v>
      </c>
      <c r="AV2301" s="42">
        <f t="shared" si="7626"/>
        <v>-68234.264710000003</v>
      </c>
      <c r="AW2301" s="42"/>
      <c r="AX2301" s="42"/>
      <c r="AY2301" s="42"/>
      <c r="AZ2301" s="42"/>
      <c r="BA2301" s="43"/>
      <c r="BB2301" s="20">
        <v>0</v>
      </c>
    </row>
    <row r="2302" spans="2:54" ht="62.4" x14ac:dyDescent="0.3">
      <c r="B2302" s="38" t="s">
        <v>662</v>
      </c>
      <c r="C2302" s="38" t="s">
        <v>189</v>
      </c>
      <c r="D2302" s="38" t="s">
        <v>42</v>
      </c>
      <c r="E2302" s="39" t="str">
        <f t="shared" si="7622"/>
        <v>0701</v>
      </c>
      <c r="F2302" s="38" t="s">
        <v>365</v>
      </c>
      <c r="G2302" s="39"/>
      <c r="H2302" s="40" t="s">
        <v>366</v>
      </c>
      <c r="I2302" s="18"/>
      <c r="J2302" s="18"/>
      <c r="K2302" s="18"/>
      <c r="L2302" s="18"/>
      <c r="M2302" s="18"/>
      <c r="N2302" s="18"/>
      <c r="O2302" s="18">
        <f t="shared" si="7678"/>
        <v>0</v>
      </c>
      <c r="P2302" s="18"/>
      <c r="Q2302" s="18"/>
      <c r="R2302" s="18"/>
      <c r="S2302" s="18"/>
      <c r="T2302" s="18">
        <f t="shared" si="7472"/>
        <v>0</v>
      </c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41">
        <f t="shared" si="7679"/>
        <v>0</v>
      </c>
      <c r="AG2302" s="41">
        <f t="shared" si="7680"/>
        <v>0</v>
      </c>
      <c r="AH2302" s="41">
        <f t="shared" si="7681"/>
        <v>0</v>
      </c>
      <c r="AI2302" s="41">
        <f t="shared" si="7682"/>
        <v>0</v>
      </c>
      <c r="AJ2302" s="41">
        <f t="shared" si="7683"/>
        <v>0</v>
      </c>
      <c r="AK2302" s="41">
        <f t="shared" si="7684"/>
        <v>0</v>
      </c>
      <c r="AL2302" s="41">
        <f t="shared" si="7685"/>
        <v>0</v>
      </c>
      <c r="AM2302" s="41">
        <f t="shared" si="7686"/>
        <v>0</v>
      </c>
      <c r="AN2302" s="41">
        <f t="shared" si="7687"/>
        <v>0</v>
      </c>
      <c r="AO2302" s="14">
        <f t="shared" si="7688"/>
        <v>0</v>
      </c>
      <c r="AP2302" s="42">
        <f t="shared" si="7689"/>
        <v>68234.264710000003</v>
      </c>
      <c r="AQ2302" s="14">
        <f t="shared" si="7690"/>
        <v>0</v>
      </c>
      <c r="AR2302" s="42">
        <f t="shared" si="7691"/>
        <v>0</v>
      </c>
      <c r="AS2302" s="14">
        <f t="shared" si="7692"/>
        <v>0</v>
      </c>
      <c r="AT2302" s="42">
        <f t="shared" si="7693"/>
        <v>0</v>
      </c>
      <c r="AU2302" s="42">
        <f t="shared" si="7625"/>
        <v>68234.264710000003</v>
      </c>
      <c r="AV2302" s="42">
        <f t="shared" si="7626"/>
        <v>-68234.264710000003</v>
      </c>
      <c r="AW2302" s="42"/>
      <c r="AX2302" s="42"/>
      <c r="AY2302" s="42"/>
      <c r="AZ2302" s="42"/>
      <c r="BA2302" s="43"/>
      <c r="BB2302" s="20">
        <v>0</v>
      </c>
    </row>
    <row r="2303" spans="2:54" ht="62.4" x14ac:dyDescent="0.3">
      <c r="B2303" s="38" t="s">
        <v>662</v>
      </c>
      <c r="C2303" s="38" t="s">
        <v>189</v>
      </c>
      <c r="D2303" s="38" t="s">
        <v>42</v>
      </c>
      <c r="E2303" s="39" t="str">
        <f t="shared" si="7622"/>
        <v>0701</v>
      </c>
      <c r="F2303" s="38" t="s">
        <v>370</v>
      </c>
      <c r="G2303" s="39"/>
      <c r="H2303" s="40" t="s">
        <v>371</v>
      </c>
      <c r="I2303" s="18"/>
      <c r="J2303" s="18"/>
      <c r="K2303" s="18"/>
      <c r="L2303" s="18"/>
      <c r="M2303" s="18"/>
      <c r="N2303" s="18"/>
      <c r="O2303" s="18">
        <f t="shared" si="7678"/>
        <v>0</v>
      </c>
      <c r="P2303" s="18"/>
      <c r="Q2303" s="18"/>
      <c r="R2303" s="18"/>
      <c r="S2303" s="18"/>
      <c r="T2303" s="18">
        <f t="shared" si="7472"/>
        <v>0</v>
      </c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41">
        <f t="shared" si="7679"/>
        <v>0</v>
      </c>
      <c r="AG2303" s="41">
        <f t="shared" si="7680"/>
        <v>0</v>
      </c>
      <c r="AH2303" s="41">
        <f t="shared" si="7681"/>
        <v>0</v>
      </c>
      <c r="AI2303" s="41">
        <f t="shared" si="7682"/>
        <v>0</v>
      </c>
      <c r="AJ2303" s="41">
        <f t="shared" si="7683"/>
        <v>0</v>
      </c>
      <c r="AK2303" s="41">
        <f t="shared" si="7684"/>
        <v>0</v>
      </c>
      <c r="AL2303" s="41">
        <f t="shared" si="7685"/>
        <v>0</v>
      </c>
      <c r="AM2303" s="41">
        <f t="shared" si="7686"/>
        <v>0</v>
      </c>
      <c r="AN2303" s="41">
        <f t="shared" si="7687"/>
        <v>0</v>
      </c>
      <c r="AO2303" s="54">
        <f t="shared" si="7688"/>
        <v>0</v>
      </c>
      <c r="AP2303" s="14">
        <f t="shared" si="7689"/>
        <v>68234.264710000003</v>
      </c>
      <c r="AQ2303" s="42">
        <f t="shared" si="7690"/>
        <v>0</v>
      </c>
      <c r="AR2303" s="14">
        <f t="shared" si="7691"/>
        <v>0</v>
      </c>
      <c r="AS2303" s="42">
        <f t="shared" si="7692"/>
        <v>0</v>
      </c>
      <c r="AT2303" s="14">
        <f t="shared" si="7693"/>
        <v>0</v>
      </c>
      <c r="AU2303" s="42">
        <f t="shared" si="7625"/>
        <v>68234.264710000003</v>
      </c>
      <c r="AV2303" s="42">
        <f t="shared" si="7626"/>
        <v>-68234.264710000003</v>
      </c>
      <c r="AW2303" s="42"/>
      <c r="AX2303" s="42"/>
      <c r="AY2303" s="42"/>
      <c r="AZ2303" s="42"/>
      <c r="BA2303" s="43"/>
      <c r="BB2303" s="20">
        <v>0</v>
      </c>
    </row>
    <row r="2304" spans="2:54" ht="31.2" x14ac:dyDescent="0.3">
      <c r="B2304" s="38" t="s">
        <v>662</v>
      </c>
      <c r="C2304" s="38" t="s">
        <v>189</v>
      </c>
      <c r="D2304" s="38" t="s">
        <v>42</v>
      </c>
      <c r="E2304" s="39" t="str">
        <f t="shared" si="7622"/>
        <v>0701</v>
      </c>
      <c r="F2304" s="38" t="s">
        <v>370</v>
      </c>
      <c r="G2304" s="38" t="s">
        <v>54</v>
      </c>
      <c r="H2304" s="40" t="s">
        <v>55</v>
      </c>
      <c r="I2304" s="18"/>
      <c r="J2304" s="18"/>
      <c r="K2304" s="18"/>
      <c r="L2304" s="18"/>
      <c r="M2304" s="18"/>
      <c r="N2304" s="18"/>
      <c r="O2304" s="18">
        <v>0</v>
      </c>
      <c r="P2304" s="18"/>
      <c r="Q2304" s="18"/>
      <c r="R2304" s="18"/>
      <c r="S2304" s="18"/>
      <c r="T2304" s="18">
        <f t="shared" ref="T2304:T2328" si="7694">I2304+L2304+S2304+R2304+Q2304+P2304+O2304</f>
        <v>0</v>
      </c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41">
        <v>0</v>
      </c>
      <c r="AG2304" s="41"/>
      <c r="AH2304" s="41">
        <v>0</v>
      </c>
      <c r="AI2304" s="41">
        <v>0</v>
      </c>
      <c r="AJ2304" s="41">
        <v>0</v>
      </c>
      <c r="AK2304" s="41">
        <v>0</v>
      </c>
      <c r="AL2304" s="41">
        <v>0</v>
      </c>
      <c r="AM2304" s="41">
        <v>0</v>
      </c>
      <c r="AN2304" s="41">
        <v>0</v>
      </c>
      <c r="AO2304" s="14">
        <v>0</v>
      </c>
      <c r="AP2304" s="42">
        <v>68234.264710000003</v>
      </c>
      <c r="AQ2304" s="14">
        <v>0</v>
      </c>
      <c r="AR2304" s="42">
        <v>0</v>
      </c>
      <c r="AS2304" s="14">
        <v>0</v>
      </c>
      <c r="AT2304" s="42">
        <v>0</v>
      </c>
      <c r="AU2304" s="42">
        <f t="shared" si="7625"/>
        <v>68234.264710000003</v>
      </c>
      <c r="AV2304" s="42">
        <f t="shared" si="7626"/>
        <v>-68234.264710000003</v>
      </c>
      <c r="AW2304" s="42"/>
      <c r="AX2304" s="42"/>
      <c r="AY2304" s="42"/>
      <c r="AZ2304" s="42"/>
      <c r="BA2304" s="43"/>
      <c r="BB2304" s="20">
        <v>0</v>
      </c>
    </row>
    <row r="2305" spans="2:54" s="30" customFormat="1" x14ac:dyDescent="0.3">
      <c r="B2305" s="31" t="s">
        <v>662</v>
      </c>
      <c r="C2305" s="31" t="s">
        <v>189</v>
      </c>
      <c r="D2305" s="31" t="s">
        <v>374</v>
      </c>
      <c r="E2305" s="29" t="str">
        <f t="shared" si="7622"/>
        <v>0702</v>
      </c>
      <c r="F2305" s="31"/>
      <c r="G2305" s="29"/>
      <c r="H2305" s="32" t="s">
        <v>375</v>
      </c>
      <c r="I2305" s="33">
        <f t="shared" ref="I2305:N2305" si="7695">I2306</f>
        <v>1501466.5999999999</v>
      </c>
      <c r="J2305" s="33">
        <f t="shared" si="7695"/>
        <v>1935276.2999999998</v>
      </c>
      <c r="K2305" s="33">
        <f t="shared" si="7695"/>
        <v>1477335.5</v>
      </c>
      <c r="L2305" s="33">
        <f t="shared" si="7695"/>
        <v>0</v>
      </c>
      <c r="M2305" s="33">
        <f t="shared" si="7695"/>
        <v>0</v>
      </c>
      <c r="N2305" s="33">
        <f t="shared" si="7695"/>
        <v>0</v>
      </c>
      <c r="O2305" s="33">
        <f t="shared" si="7678"/>
        <v>-17568.89</v>
      </c>
      <c r="P2305" s="33">
        <f>P2306</f>
        <v>-95363.664000000019</v>
      </c>
      <c r="Q2305" s="33">
        <f>Q2306</f>
        <v>74376.914000000004</v>
      </c>
      <c r="R2305" s="33">
        <f>R2306</f>
        <v>24307.834000000032</v>
      </c>
      <c r="S2305" s="33">
        <f>S2306</f>
        <v>336319.11862000002</v>
      </c>
      <c r="T2305" s="33">
        <f t="shared" si="7694"/>
        <v>1823537.9126200001</v>
      </c>
      <c r="U2305" s="33">
        <f t="shared" si="7635"/>
        <v>1935276.2999999998</v>
      </c>
      <c r="V2305" s="33">
        <f t="shared" si="7636"/>
        <v>1477335.5</v>
      </c>
      <c r="W2305" s="33">
        <f t="shared" ref="W2305:AE2305" si="7696">W2306</f>
        <v>0</v>
      </c>
      <c r="X2305" s="33">
        <f t="shared" si="7696"/>
        <v>0</v>
      </c>
      <c r="Y2305" s="33">
        <f t="shared" si="7696"/>
        <v>0</v>
      </c>
      <c r="Z2305" s="33">
        <f t="shared" si="7696"/>
        <v>336319.11862000002</v>
      </c>
      <c r="AA2305" s="33">
        <f t="shared" si="7696"/>
        <v>0</v>
      </c>
      <c r="AB2305" s="33">
        <f t="shared" si="7696"/>
        <v>0</v>
      </c>
      <c r="AC2305" s="33">
        <f t="shared" si="7696"/>
        <v>0</v>
      </c>
      <c r="AD2305" s="33">
        <f t="shared" si="7696"/>
        <v>3.5999999999999997E-2</v>
      </c>
      <c r="AE2305" s="33">
        <f t="shared" si="7696"/>
        <v>0</v>
      </c>
      <c r="AF2305" s="34">
        <f t="shared" si="7679"/>
        <v>1795229.9745800002</v>
      </c>
      <c r="AG2305" s="34">
        <f t="shared" si="7680"/>
        <v>0</v>
      </c>
      <c r="AH2305" s="34">
        <f t="shared" si="7681"/>
        <v>1003017.1701099999</v>
      </c>
      <c r="AI2305" s="34">
        <f t="shared" si="7682"/>
        <v>0</v>
      </c>
      <c r="AJ2305" s="34">
        <f t="shared" si="7683"/>
        <v>1702514.1218600001</v>
      </c>
      <c r="AK2305" s="34">
        <f t="shared" si="7684"/>
        <v>0</v>
      </c>
      <c r="AL2305" s="34">
        <f t="shared" si="7685"/>
        <v>1755227.4363500001</v>
      </c>
      <c r="AM2305" s="34">
        <f t="shared" si="7686"/>
        <v>1003017.1701099999</v>
      </c>
      <c r="AN2305" s="34">
        <f t="shared" si="7687"/>
        <v>1662511.58363</v>
      </c>
      <c r="AO2305" s="36">
        <f t="shared" si="7688"/>
        <v>1028934.5555000001</v>
      </c>
      <c r="AP2305" s="36">
        <f t="shared" si="7689"/>
        <v>1851364.9749099999</v>
      </c>
      <c r="AQ2305" s="36">
        <f t="shared" si="7690"/>
        <v>-17568.89</v>
      </c>
      <c r="AR2305" s="36">
        <f t="shared" si="7691"/>
        <v>0</v>
      </c>
      <c r="AS2305" s="36">
        <f t="shared" si="7692"/>
        <v>0</v>
      </c>
      <c r="AT2305" s="36">
        <f t="shared" si="7693"/>
        <v>0</v>
      </c>
      <c r="AU2305" s="36">
        <f t="shared" si="7625"/>
        <v>1833796.08491</v>
      </c>
      <c r="AV2305" s="36">
        <f t="shared" si="7626"/>
        <v>-10258.1722899999</v>
      </c>
      <c r="AW2305" s="36">
        <f t="shared" si="7627"/>
        <v>2159857.0312399999</v>
      </c>
      <c r="AX2305" s="36">
        <f t="shared" si="7628"/>
        <v>1935276.2999999998</v>
      </c>
      <c r="AY2305" s="36">
        <f t="shared" si="7629"/>
        <v>1477335.5360000001</v>
      </c>
      <c r="AZ2305" s="36">
        <f>AZ2306</f>
        <v>0</v>
      </c>
      <c r="BA2305" s="37">
        <f t="shared" si="7630"/>
        <v>97.771731822862478</v>
      </c>
      <c r="BB2305" s="20"/>
    </row>
    <row r="2306" spans="2:54" ht="31.2" x14ac:dyDescent="0.3">
      <c r="B2306" s="38" t="s">
        <v>662</v>
      </c>
      <c r="C2306" s="38" t="s">
        <v>189</v>
      </c>
      <c r="D2306" s="38" t="s">
        <v>374</v>
      </c>
      <c r="E2306" s="39" t="str">
        <f t="shared" si="7622"/>
        <v>0702</v>
      </c>
      <c r="F2306" s="38" t="s">
        <v>345</v>
      </c>
      <c r="G2306" s="39"/>
      <c r="H2306" s="40" t="s">
        <v>346</v>
      </c>
      <c r="I2306" s="18">
        <f t="shared" ref="I2306:N2306" si="7697">I2313+I2331</f>
        <v>1501466.5999999999</v>
      </c>
      <c r="J2306" s="18">
        <f t="shared" si="7697"/>
        <v>1935276.2999999998</v>
      </c>
      <c r="K2306" s="18">
        <f t="shared" si="7697"/>
        <v>1477335.5</v>
      </c>
      <c r="L2306" s="18">
        <f t="shared" si="7697"/>
        <v>0</v>
      </c>
      <c r="M2306" s="18">
        <f t="shared" si="7697"/>
        <v>0</v>
      </c>
      <c r="N2306" s="18">
        <f t="shared" si="7697"/>
        <v>0</v>
      </c>
      <c r="O2306" s="18">
        <f>O2313+O2331+O2307</f>
        <v>-17568.89</v>
      </c>
      <c r="P2306" s="18">
        <f>P2313+P2331+P2307</f>
        <v>-95363.664000000019</v>
      </c>
      <c r="Q2306" s="18">
        <f>Q2313+Q2331+Q2307</f>
        <v>74376.914000000004</v>
      </c>
      <c r="R2306" s="18">
        <f>R2313+R2331+R2307</f>
        <v>24307.834000000032</v>
      </c>
      <c r="S2306" s="18">
        <f>S2313+S2331</f>
        <v>336319.11862000002</v>
      </c>
      <c r="T2306" s="18">
        <f t="shared" si="7694"/>
        <v>1823537.9126200001</v>
      </c>
      <c r="U2306" s="18">
        <f t="shared" si="7635"/>
        <v>1935276.2999999998</v>
      </c>
      <c r="V2306" s="18">
        <f t="shared" si="7636"/>
        <v>1477335.5</v>
      </c>
      <c r="W2306" s="18">
        <f t="shared" ref="W2306:AE2306" si="7698">W2313+W2331</f>
        <v>0</v>
      </c>
      <c r="X2306" s="18">
        <f t="shared" si="7698"/>
        <v>0</v>
      </c>
      <c r="Y2306" s="18">
        <f t="shared" si="7698"/>
        <v>0</v>
      </c>
      <c r="Z2306" s="18">
        <f t="shared" si="7698"/>
        <v>336319.11862000002</v>
      </c>
      <c r="AA2306" s="18">
        <f t="shared" si="7698"/>
        <v>0</v>
      </c>
      <c r="AB2306" s="18">
        <f t="shared" si="7698"/>
        <v>0</v>
      </c>
      <c r="AC2306" s="18">
        <f t="shared" si="7698"/>
        <v>0</v>
      </c>
      <c r="AD2306" s="18">
        <f t="shared" si="7698"/>
        <v>3.5999999999999997E-2</v>
      </c>
      <c r="AE2306" s="18">
        <f t="shared" si="7698"/>
        <v>0</v>
      </c>
      <c r="AF2306" s="41">
        <f t="shared" ref="AF2306:AT2306" si="7699">AF2313+AF2331+AF2307</f>
        <v>1795229.9745800002</v>
      </c>
      <c r="AG2306" s="41">
        <f t="shared" si="7699"/>
        <v>0</v>
      </c>
      <c r="AH2306" s="41">
        <f t="shared" si="7699"/>
        <v>1003017.1701099999</v>
      </c>
      <c r="AI2306" s="41">
        <f t="shared" si="7699"/>
        <v>0</v>
      </c>
      <c r="AJ2306" s="41">
        <f t="shared" si="7699"/>
        <v>1702514.1218600001</v>
      </c>
      <c r="AK2306" s="41">
        <f t="shared" si="7699"/>
        <v>0</v>
      </c>
      <c r="AL2306" s="41">
        <f t="shared" si="7699"/>
        <v>1755227.4363500001</v>
      </c>
      <c r="AM2306" s="41">
        <f t="shared" si="7699"/>
        <v>1003017.1701099999</v>
      </c>
      <c r="AN2306" s="41">
        <f t="shared" si="7699"/>
        <v>1662511.58363</v>
      </c>
      <c r="AO2306" s="14">
        <f t="shared" si="7699"/>
        <v>1028934.5555000001</v>
      </c>
      <c r="AP2306" s="42">
        <f t="shared" si="7699"/>
        <v>1851364.9749099999</v>
      </c>
      <c r="AQ2306" s="42">
        <f t="shared" si="7699"/>
        <v>-17568.89</v>
      </c>
      <c r="AR2306" s="42">
        <f t="shared" si="7699"/>
        <v>0</v>
      </c>
      <c r="AS2306" s="42">
        <f t="shared" si="7699"/>
        <v>0</v>
      </c>
      <c r="AT2306" s="42">
        <f t="shared" si="7699"/>
        <v>0</v>
      </c>
      <c r="AU2306" s="42">
        <f t="shared" si="7625"/>
        <v>1833796.08491</v>
      </c>
      <c r="AV2306" s="42">
        <f t="shared" si="7626"/>
        <v>-10258.1722899999</v>
      </c>
      <c r="AW2306" s="42">
        <f t="shared" si="7627"/>
        <v>2159857.0312399999</v>
      </c>
      <c r="AX2306" s="42">
        <f t="shared" si="7628"/>
        <v>1935276.2999999998</v>
      </c>
      <c r="AY2306" s="42">
        <f t="shared" si="7629"/>
        <v>1477335.5360000001</v>
      </c>
      <c r="AZ2306" s="42">
        <f>AZ2313+AZ2331</f>
        <v>0</v>
      </c>
      <c r="BA2306" s="43">
        <f t="shared" si="7630"/>
        <v>97.771731822862478</v>
      </c>
      <c r="BB2306" s="20"/>
    </row>
    <row r="2307" spans="2:54" ht="31.2" x14ac:dyDescent="0.3">
      <c r="B2307" s="38" t="s">
        <v>662</v>
      </c>
      <c r="C2307" s="38" t="s">
        <v>189</v>
      </c>
      <c r="D2307" s="38" t="s">
        <v>374</v>
      </c>
      <c r="E2307" s="39" t="str">
        <f t="shared" si="7622"/>
        <v>0702</v>
      </c>
      <c r="F2307" s="38" t="s">
        <v>347</v>
      </c>
      <c r="G2307" s="38"/>
      <c r="H2307" s="40" t="s">
        <v>308</v>
      </c>
      <c r="I2307" s="18"/>
      <c r="J2307" s="18"/>
      <c r="K2307" s="18"/>
      <c r="L2307" s="18"/>
      <c r="M2307" s="18"/>
      <c r="N2307" s="18"/>
      <c r="O2307" s="18">
        <f>O2308</f>
        <v>0</v>
      </c>
      <c r="P2307" s="18">
        <f>P2308</f>
        <v>-227028.53</v>
      </c>
      <c r="Q2307" s="18">
        <f>Q2308</f>
        <v>0</v>
      </c>
      <c r="R2307" s="18">
        <f>R2308</f>
        <v>519666.37600000005</v>
      </c>
      <c r="S2307" s="18"/>
      <c r="T2307" s="18">
        <f t="shared" si="7694"/>
        <v>292637.84600000002</v>
      </c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41">
        <f t="shared" ref="AF2307:AT2307" si="7700">AF2308</f>
        <v>292637.84619000001</v>
      </c>
      <c r="AG2307" s="41">
        <f t="shared" si="7700"/>
        <v>0</v>
      </c>
      <c r="AH2307" s="41">
        <f t="shared" si="7700"/>
        <v>292345.20834000001</v>
      </c>
      <c r="AI2307" s="41">
        <f t="shared" si="7700"/>
        <v>0</v>
      </c>
      <c r="AJ2307" s="41">
        <f t="shared" si="7700"/>
        <v>292637.84619000001</v>
      </c>
      <c r="AK2307" s="41">
        <f t="shared" si="7700"/>
        <v>0</v>
      </c>
      <c r="AL2307" s="41">
        <f t="shared" si="7700"/>
        <v>292637.84619000001</v>
      </c>
      <c r="AM2307" s="41">
        <f t="shared" si="7700"/>
        <v>292345.20834000001</v>
      </c>
      <c r="AN2307" s="41">
        <f t="shared" si="7700"/>
        <v>292637.84619000001</v>
      </c>
      <c r="AO2307" s="42">
        <f t="shared" si="7700"/>
        <v>223676.46171999999</v>
      </c>
      <c r="AP2307" s="42">
        <f t="shared" si="7700"/>
        <v>292637.84619000001</v>
      </c>
      <c r="AQ2307" s="42">
        <f t="shared" si="7700"/>
        <v>0</v>
      </c>
      <c r="AR2307" s="42">
        <f t="shared" si="7700"/>
        <v>0</v>
      </c>
      <c r="AS2307" s="42">
        <f t="shared" si="7700"/>
        <v>0</v>
      </c>
      <c r="AT2307" s="42">
        <f t="shared" si="7700"/>
        <v>0</v>
      </c>
      <c r="AU2307" s="42">
        <f t="shared" si="7625"/>
        <v>292637.84619000001</v>
      </c>
      <c r="AV2307" s="42">
        <f t="shared" si="7626"/>
        <v>-1.8999999156221747E-4</v>
      </c>
      <c r="AW2307" s="42"/>
      <c r="AX2307" s="42"/>
      <c r="AY2307" s="42"/>
      <c r="AZ2307" s="42"/>
      <c r="BA2307" s="43">
        <f t="shared" si="7630"/>
        <v>100</v>
      </c>
      <c r="BB2307" s="20"/>
    </row>
    <row r="2308" spans="2:54" x14ac:dyDescent="0.3">
      <c r="B2308" s="38" t="s">
        <v>662</v>
      </c>
      <c r="C2308" s="38" t="s">
        <v>189</v>
      </c>
      <c r="D2308" s="38" t="s">
        <v>374</v>
      </c>
      <c r="E2308" s="39" t="str">
        <f t="shared" si="7622"/>
        <v>0702</v>
      </c>
      <c r="F2308" s="38" t="s">
        <v>380</v>
      </c>
      <c r="G2308" s="38"/>
      <c r="H2308" s="57" t="s">
        <v>381</v>
      </c>
      <c r="I2308" s="18"/>
      <c r="J2308" s="18"/>
      <c r="K2308" s="18"/>
      <c r="L2308" s="18"/>
      <c r="M2308" s="18"/>
      <c r="N2308" s="18"/>
      <c r="O2308" s="18">
        <f>O2311+O2309</f>
        <v>0</v>
      </c>
      <c r="P2308" s="18">
        <f>P2311+P2309</f>
        <v>-227028.53</v>
      </c>
      <c r="Q2308" s="18">
        <f>Q2311+Q2309</f>
        <v>0</v>
      </c>
      <c r="R2308" s="18">
        <f>R2311+R2309</f>
        <v>519666.37600000005</v>
      </c>
      <c r="S2308" s="18"/>
      <c r="T2308" s="18">
        <f t="shared" si="7694"/>
        <v>292637.84600000002</v>
      </c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41">
        <f t="shared" ref="AF2308:AT2308" si="7701">AF2311+AF2309</f>
        <v>292637.84619000001</v>
      </c>
      <c r="AG2308" s="41">
        <f t="shared" si="7701"/>
        <v>0</v>
      </c>
      <c r="AH2308" s="41">
        <f t="shared" si="7701"/>
        <v>292345.20834000001</v>
      </c>
      <c r="AI2308" s="41">
        <f t="shared" si="7701"/>
        <v>0</v>
      </c>
      <c r="AJ2308" s="41">
        <f t="shared" si="7701"/>
        <v>292637.84619000001</v>
      </c>
      <c r="AK2308" s="41">
        <f t="shared" si="7701"/>
        <v>0</v>
      </c>
      <c r="AL2308" s="41">
        <f t="shared" si="7701"/>
        <v>292637.84619000001</v>
      </c>
      <c r="AM2308" s="41">
        <f t="shared" si="7701"/>
        <v>292345.20834000001</v>
      </c>
      <c r="AN2308" s="41">
        <f t="shared" si="7701"/>
        <v>292637.84619000001</v>
      </c>
      <c r="AO2308" s="14">
        <f t="shared" si="7701"/>
        <v>223676.46171999999</v>
      </c>
      <c r="AP2308" s="42">
        <f t="shared" si="7701"/>
        <v>292637.84619000001</v>
      </c>
      <c r="AQ2308" s="42">
        <f t="shared" si="7701"/>
        <v>0</v>
      </c>
      <c r="AR2308" s="42">
        <f t="shared" si="7701"/>
        <v>0</v>
      </c>
      <c r="AS2308" s="42">
        <f t="shared" si="7701"/>
        <v>0</v>
      </c>
      <c r="AT2308" s="42">
        <f t="shared" si="7701"/>
        <v>0</v>
      </c>
      <c r="AU2308" s="42">
        <f t="shared" si="7625"/>
        <v>292637.84619000001</v>
      </c>
      <c r="AV2308" s="42">
        <f t="shared" si="7626"/>
        <v>-1.8999999156221747E-4</v>
      </c>
      <c r="AW2308" s="42"/>
      <c r="AX2308" s="42"/>
      <c r="AY2308" s="42"/>
      <c r="AZ2308" s="42"/>
      <c r="BA2308" s="43">
        <f t="shared" si="7630"/>
        <v>100</v>
      </c>
      <c r="BB2308" s="20"/>
    </row>
    <row r="2309" spans="2:54" ht="31.2" x14ac:dyDescent="0.3">
      <c r="B2309" s="38" t="s">
        <v>662</v>
      </c>
      <c r="C2309" s="38" t="s">
        <v>189</v>
      </c>
      <c r="D2309" s="38" t="s">
        <v>374</v>
      </c>
      <c r="E2309" s="39" t="str">
        <f t="shared" si="7622"/>
        <v>0702</v>
      </c>
      <c r="F2309" s="38" t="s">
        <v>753</v>
      </c>
      <c r="G2309" s="38"/>
      <c r="H2309" s="40" t="s">
        <v>754</v>
      </c>
      <c r="I2309" s="18"/>
      <c r="J2309" s="18"/>
      <c r="K2309" s="18"/>
      <c r="L2309" s="18"/>
      <c r="M2309" s="18"/>
      <c r="N2309" s="18"/>
      <c r="O2309" s="18">
        <f>O2310</f>
        <v>0</v>
      </c>
      <c r="P2309" s="18">
        <f>P2310</f>
        <v>-227028.53</v>
      </c>
      <c r="Q2309" s="18">
        <f>Q2310</f>
        <v>0</v>
      </c>
      <c r="R2309" s="18">
        <f>R2310</f>
        <v>227028.53</v>
      </c>
      <c r="S2309" s="18"/>
      <c r="T2309" s="18">
        <f t="shared" si="7694"/>
        <v>0</v>
      </c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41">
        <f t="shared" ref="AF2309:AT2309" si="7702">AF2310</f>
        <v>0</v>
      </c>
      <c r="AG2309" s="41">
        <f t="shared" si="7702"/>
        <v>0</v>
      </c>
      <c r="AH2309" s="41">
        <f t="shared" si="7702"/>
        <v>0</v>
      </c>
      <c r="AI2309" s="41">
        <f t="shared" si="7702"/>
        <v>0</v>
      </c>
      <c r="AJ2309" s="41">
        <f t="shared" si="7702"/>
        <v>0</v>
      </c>
      <c r="AK2309" s="41">
        <f t="shared" si="7702"/>
        <v>0</v>
      </c>
      <c r="AL2309" s="41">
        <f t="shared" si="7702"/>
        <v>0</v>
      </c>
      <c r="AM2309" s="41">
        <f t="shared" si="7702"/>
        <v>0</v>
      </c>
      <c r="AN2309" s="41">
        <f t="shared" si="7702"/>
        <v>0</v>
      </c>
      <c r="AO2309" s="42">
        <f t="shared" si="7702"/>
        <v>0</v>
      </c>
      <c r="AP2309" s="42">
        <f t="shared" si="7702"/>
        <v>0</v>
      </c>
      <c r="AQ2309" s="42">
        <f t="shared" si="7702"/>
        <v>0</v>
      </c>
      <c r="AR2309" s="42">
        <f t="shared" si="7702"/>
        <v>0</v>
      </c>
      <c r="AS2309" s="42">
        <f t="shared" si="7702"/>
        <v>0</v>
      </c>
      <c r="AT2309" s="42">
        <f t="shared" si="7702"/>
        <v>0</v>
      </c>
      <c r="AU2309" s="42">
        <f t="shared" si="7625"/>
        <v>0</v>
      </c>
      <c r="AV2309" s="42">
        <f t="shared" si="7626"/>
        <v>0</v>
      </c>
      <c r="AW2309" s="42"/>
      <c r="AX2309" s="42"/>
      <c r="AY2309" s="42"/>
      <c r="AZ2309" s="42"/>
      <c r="BA2309" s="43"/>
      <c r="BB2309" s="20">
        <v>0</v>
      </c>
    </row>
    <row r="2310" spans="2:54" ht="31.2" x14ac:dyDescent="0.3">
      <c r="B2310" s="38" t="s">
        <v>662</v>
      </c>
      <c r="C2310" s="38" t="s">
        <v>189</v>
      </c>
      <c r="D2310" s="38" t="s">
        <v>374</v>
      </c>
      <c r="E2310" s="39" t="str">
        <f t="shared" si="7622"/>
        <v>0702</v>
      </c>
      <c r="F2310" s="38" t="s">
        <v>753</v>
      </c>
      <c r="G2310" s="38" t="s">
        <v>114</v>
      </c>
      <c r="H2310" s="40" t="s">
        <v>115</v>
      </c>
      <c r="I2310" s="18"/>
      <c r="J2310" s="18"/>
      <c r="K2310" s="18"/>
      <c r="L2310" s="18"/>
      <c r="M2310" s="18"/>
      <c r="N2310" s="18"/>
      <c r="O2310" s="18">
        <v>0</v>
      </c>
      <c r="P2310" s="18">
        <v>-227028.53</v>
      </c>
      <c r="Q2310" s="18">
        <v>0</v>
      </c>
      <c r="R2310" s="18">
        <f>15345.771+211682.759</f>
        <v>227028.53</v>
      </c>
      <c r="S2310" s="18"/>
      <c r="T2310" s="18">
        <f t="shared" si="7694"/>
        <v>0</v>
      </c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41">
        <v>0</v>
      </c>
      <c r="AG2310" s="41"/>
      <c r="AH2310" s="41">
        <v>0</v>
      </c>
      <c r="AI2310" s="41">
        <v>0</v>
      </c>
      <c r="AJ2310" s="41">
        <f>AF2310</f>
        <v>0</v>
      </c>
      <c r="AK2310" s="41">
        <f>AG2310</f>
        <v>0</v>
      </c>
      <c r="AL2310" s="41">
        <v>0</v>
      </c>
      <c r="AM2310" s="41">
        <v>0</v>
      </c>
      <c r="AN2310" s="41">
        <f>AL2310</f>
        <v>0</v>
      </c>
      <c r="AO2310" s="14">
        <v>0</v>
      </c>
      <c r="AP2310" s="42">
        <v>0</v>
      </c>
      <c r="AQ2310" s="42">
        <v>0</v>
      </c>
      <c r="AR2310" s="42">
        <v>0</v>
      </c>
      <c r="AS2310" s="42">
        <v>0</v>
      </c>
      <c r="AT2310" s="42">
        <v>0</v>
      </c>
      <c r="AU2310" s="42">
        <f t="shared" si="7625"/>
        <v>0</v>
      </c>
      <c r="AV2310" s="42">
        <f t="shared" si="7626"/>
        <v>0</v>
      </c>
      <c r="AW2310" s="42"/>
      <c r="AX2310" s="42"/>
      <c r="AY2310" s="42"/>
      <c r="AZ2310" s="42"/>
      <c r="BA2310" s="43"/>
      <c r="BB2310" s="20">
        <v>0</v>
      </c>
    </row>
    <row r="2311" spans="2:54" ht="46.8" x14ac:dyDescent="0.3">
      <c r="B2311" s="38" t="s">
        <v>662</v>
      </c>
      <c r="C2311" s="38" t="s">
        <v>189</v>
      </c>
      <c r="D2311" s="38" t="s">
        <v>374</v>
      </c>
      <c r="E2311" s="39" t="str">
        <f t="shared" si="7622"/>
        <v>0702</v>
      </c>
      <c r="F2311" s="38" t="s">
        <v>755</v>
      </c>
      <c r="G2311" s="39"/>
      <c r="H2311" s="48" t="s">
        <v>756</v>
      </c>
      <c r="I2311" s="18"/>
      <c r="J2311" s="18"/>
      <c r="K2311" s="18"/>
      <c r="L2311" s="18"/>
      <c r="M2311" s="18"/>
      <c r="N2311" s="18"/>
      <c r="O2311" s="18">
        <f>O2312</f>
        <v>0</v>
      </c>
      <c r="P2311" s="18">
        <f>P2312</f>
        <v>0</v>
      </c>
      <c r="Q2311" s="18">
        <f>Q2312</f>
        <v>0</v>
      </c>
      <c r="R2311" s="18">
        <f>R2312</f>
        <v>292637.84600000002</v>
      </c>
      <c r="S2311" s="18"/>
      <c r="T2311" s="18">
        <f t="shared" si="7694"/>
        <v>292637.84600000002</v>
      </c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41">
        <f t="shared" ref="AF2311:AT2311" si="7703">AF2312</f>
        <v>292637.84619000001</v>
      </c>
      <c r="AG2311" s="41">
        <f t="shared" si="7703"/>
        <v>0</v>
      </c>
      <c r="AH2311" s="41">
        <f t="shared" si="7703"/>
        <v>292345.20834000001</v>
      </c>
      <c r="AI2311" s="41">
        <f t="shared" si="7703"/>
        <v>0</v>
      </c>
      <c r="AJ2311" s="41">
        <f t="shared" si="7703"/>
        <v>292637.84619000001</v>
      </c>
      <c r="AK2311" s="41">
        <f t="shared" si="7703"/>
        <v>0</v>
      </c>
      <c r="AL2311" s="41">
        <f t="shared" si="7703"/>
        <v>292637.84619000001</v>
      </c>
      <c r="AM2311" s="41">
        <f t="shared" si="7703"/>
        <v>292345.20834000001</v>
      </c>
      <c r="AN2311" s="41">
        <f t="shared" si="7703"/>
        <v>292637.84619000001</v>
      </c>
      <c r="AO2311" s="42">
        <f t="shared" si="7703"/>
        <v>223676.46171999999</v>
      </c>
      <c r="AP2311" s="42">
        <f t="shared" si="7703"/>
        <v>292637.84619000001</v>
      </c>
      <c r="AQ2311" s="42">
        <f t="shared" si="7703"/>
        <v>0</v>
      </c>
      <c r="AR2311" s="42">
        <f t="shared" si="7703"/>
        <v>0</v>
      </c>
      <c r="AS2311" s="42">
        <f t="shared" si="7703"/>
        <v>0</v>
      </c>
      <c r="AT2311" s="42">
        <f t="shared" si="7703"/>
        <v>0</v>
      </c>
      <c r="AU2311" s="42">
        <f t="shared" si="7625"/>
        <v>292637.84619000001</v>
      </c>
      <c r="AV2311" s="42">
        <f t="shared" si="7626"/>
        <v>-1.8999999156221747E-4</v>
      </c>
      <c r="AW2311" s="42"/>
      <c r="AX2311" s="42"/>
      <c r="AY2311" s="42"/>
      <c r="AZ2311" s="42"/>
      <c r="BA2311" s="43">
        <f t="shared" si="7630"/>
        <v>100</v>
      </c>
      <c r="BB2311" s="20"/>
    </row>
    <row r="2312" spans="2:54" ht="31.2" x14ac:dyDescent="0.3">
      <c r="B2312" s="38" t="s">
        <v>662</v>
      </c>
      <c r="C2312" s="38" t="s">
        <v>189</v>
      </c>
      <c r="D2312" s="38" t="s">
        <v>374</v>
      </c>
      <c r="E2312" s="39" t="str">
        <f t="shared" si="7622"/>
        <v>0702</v>
      </c>
      <c r="F2312" s="38" t="s">
        <v>755</v>
      </c>
      <c r="G2312" s="38" t="s">
        <v>114</v>
      </c>
      <c r="H2312" s="40" t="s">
        <v>115</v>
      </c>
      <c r="I2312" s="18"/>
      <c r="J2312" s="18"/>
      <c r="K2312" s="18"/>
      <c r="L2312" s="18"/>
      <c r="M2312" s="18"/>
      <c r="N2312" s="18"/>
      <c r="O2312" s="18">
        <v>0</v>
      </c>
      <c r="P2312" s="18">
        <v>0</v>
      </c>
      <c r="Q2312" s="18">
        <v>0</v>
      </c>
      <c r="R2312" s="18">
        <v>292637.84600000002</v>
      </c>
      <c r="S2312" s="18"/>
      <c r="T2312" s="18">
        <f t="shared" si="7694"/>
        <v>292637.84600000002</v>
      </c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41">
        <v>292637.84619000001</v>
      </c>
      <c r="AG2312" s="41"/>
      <c r="AH2312" s="41">
        <v>292345.20834000001</v>
      </c>
      <c r="AI2312" s="41"/>
      <c r="AJ2312" s="41">
        <f>AF2312</f>
        <v>292637.84619000001</v>
      </c>
      <c r="AK2312" s="41">
        <f>AG2312</f>
        <v>0</v>
      </c>
      <c r="AL2312" s="41">
        <v>292637.84619000001</v>
      </c>
      <c r="AM2312" s="41">
        <v>292345.20834000001</v>
      </c>
      <c r="AN2312" s="41">
        <f>AL2312</f>
        <v>292637.84619000001</v>
      </c>
      <c r="AO2312" s="14">
        <v>223676.46171999999</v>
      </c>
      <c r="AP2312" s="42">
        <v>292637.84619000001</v>
      </c>
      <c r="AQ2312" s="42">
        <v>0</v>
      </c>
      <c r="AR2312" s="42">
        <v>0</v>
      </c>
      <c r="AS2312" s="42">
        <v>0</v>
      </c>
      <c r="AT2312" s="42">
        <v>0</v>
      </c>
      <c r="AU2312" s="42">
        <f t="shared" si="7625"/>
        <v>292637.84619000001</v>
      </c>
      <c r="AV2312" s="42">
        <f t="shared" si="7626"/>
        <v>-1.8999999156221747E-4</v>
      </c>
      <c r="AW2312" s="42"/>
      <c r="AX2312" s="42"/>
      <c r="AY2312" s="42"/>
      <c r="AZ2312" s="42"/>
      <c r="BA2312" s="43">
        <f t="shared" si="7630"/>
        <v>100</v>
      </c>
      <c r="BB2312" s="20"/>
    </row>
    <row r="2313" spans="2:54" ht="31.2" x14ac:dyDescent="0.3">
      <c r="B2313" s="38" t="s">
        <v>662</v>
      </c>
      <c r="C2313" s="38" t="s">
        <v>189</v>
      </c>
      <c r="D2313" s="38" t="s">
        <v>374</v>
      </c>
      <c r="E2313" s="39" t="str">
        <f t="shared" si="7622"/>
        <v>0702</v>
      </c>
      <c r="F2313" s="38" t="s">
        <v>391</v>
      </c>
      <c r="G2313" s="39"/>
      <c r="H2313" s="40" t="s">
        <v>206</v>
      </c>
      <c r="I2313" s="18">
        <f t="shared" ref="I2313:S2313" si="7704">I2314</f>
        <v>1298224.3999999999</v>
      </c>
      <c r="J2313" s="18">
        <f t="shared" si="7704"/>
        <v>1935276.2999999998</v>
      </c>
      <c r="K2313" s="18">
        <f t="shared" si="7704"/>
        <v>1477335.5</v>
      </c>
      <c r="L2313" s="18">
        <f t="shared" si="7704"/>
        <v>0</v>
      </c>
      <c r="M2313" s="18">
        <f t="shared" si="7704"/>
        <v>0</v>
      </c>
      <c r="N2313" s="18">
        <f t="shared" si="7704"/>
        <v>0</v>
      </c>
      <c r="O2313" s="18">
        <f t="shared" si="7704"/>
        <v>-782.55</v>
      </c>
      <c r="P2313" s="18">
        <f t="shared" si="7704"/>
        <v>0</v>
      </c>
      <c r="Q2313" s="18">
        <f t="shared" si="7704"/>
        <v>71842.505000000005</v>
      </c>
      <c r="R2313" s="18">
        <f t="shared" si="7704"/>
        <v>-495358.54200000002</v>
      </c>
      <c r="S2313" s="18">
        <f t="shared" si="7704"/>
        <v>257060.86805000002</v>
      </c>
      <c r="T2313" s="18">
        <f t="shared" si="7694"/>
        <v>1130986.6810499995</v>
      </c>
      <c r="U2313" s="18">
        <f t="shared" si="7635"/>
        <v>1935276.2999999998</v>
      </c>
      <c r="V2313" s="18">
        <f t="shared" si="7636"/>
        <v>1477335.5</v>
      </c>
      <c r="W2313" s="18">
        <f t="shared" ref="W2313:AT2313" si="7705">W2314</f>
        <v>0</v>
      </c>
      <c r="X2313" s="18">
        <f t="shared" si="7705"/>
        <v>0</v>
      </c>
      <c r="Y2313" s="18">
        <f t="shared" si="7705"/>
        <v>0</v>
      </c>
      <c r="Z2313" s="18">
        <f t="shared" si="7705"/>
        <v>257060.86805000002</v>
      </c>
      <c r="AA2313" s="18">
        <f t="shared" si="7705"/>
        <v>0</v>
      </c>
      <c r="AB2313" s="18">
        <f t="shared" si="7705"/>
        <v>0</v>
      </c>
      <c r="AC2313" s="18">
        <f t="shared" si="7705"/>
        <v>0</v>
      </c>
      <c r="AD2313" s="18">
        <f t="shared" si="7705"/>
        <v>3.5999999999999997E-2</v>
      </c>
      <c r="AE2313" s="18">
        <f t="shared" si="7705"/>
        <v>0</v>
      </c>
      <c r="AF2313" s="41">
        <f t="shared" si="7705"/>
        <v>1102678.7464500002</v>
      </c>
      <c r="AG2313" s="41">
        <f t="shared" si="7705"/>
        <v>0</v>
      </c>
      <c r="AH2313" s="41">
        <f t="shared" si="7705"/>
        <v>710671.96176999994</v>
      </c>
      <c r="AI2313" s="41">
        <f t="shared" si="7705"/>
        <v>0</v>
      </c>
      <c r="AJ2313" s="41">
        <f t="shared" si="7705"/>
        <v>1009962.8937300001</v>
      </c>
      <c r="AK2313" s="41">
        <f t="shared" si="7705"/>
        <v>0</v>
      </c>
      <c r="AL2313" s="41">
        <f t="shared" si="7705"/>
        <v>1094890.7052000002</v>
      </c>
      <c r="AM2313" s="41">
        <f t="shared" si="7705"/>
        <v>710671.96176999994</v>
      </c>
      <c r="AN2313" s="41">
        <f t="shared" si="7705"/>
        <v>1002174.8524800001</v>
      </c>
      <c r="AO2313" s="42">
        <f t="shared" si="7705"/>
        <v>553036.85135000013</v>
      </c>
      <c r="AP2313" s="42">
        <f t="shared" si="7705"/>
        <v>1142027.4067799998</v>
      </c>
      <c r="AQ2313" s="42">
        <f t="shared" si="7705"/>
        <v>-782.55</v>
      </c>
      <c r="AR2313" s="42">
        <f t="shared" si="7705"/>
        <v>0</v>
      </c>
      <c r="AS2313" s="42">
        <f t="shared" si="7705"/>
        <v>0</v>
      </c>
      <c r="AT2313" s="42">
        <f t="shared" si="7705"/>
        <v>0</v>
      </c>
      <c r="AU2313" s="42">
        <f t="shared" si="7625"/>
        <v>1141244.8567799998</v>
      </c>
      <c r="AV2313" s="42">
        <f t="shared" si="7626"/>
        <v>-10258.17573000025</v>
      </c>
      <c r="AW2313" s="42">
        <f t="shared" si="7627"/>
        <v>1388047.5490999995</v>
      </c>
      <c r="AX2313" s="42">
        <f t="shared" si="7628"/>
        <v>1935276.2999999998</v>
      </c>
      <c r="AY2313" s="42">
        <f t="shared" si="7629"/>
        <v>1477335.5360000001</v>
      </c>
      <c r="AZ2313" s="42">
        <f>AZ2314</f>
        <v>0</v>
      </c>
      <c r="BA2313" s="43">
        <f t="shared" si="7630"/>
        <v>99.293716209270102</v>
      </c>
      <c r="BB2313" s="20"/>
    </row>
    <row r="2314" spans="2:54" ht="31.2" x14ac:dyDescent="0.3">
      <c r="B2314" s="38" t="s">
        <v>662</v>
      </c>
      <c r="C2314" s="38" t="s">
        <v>189</v>
      </c>
      <c r="D2314" s="38" t="s">
        <v>374</v>
      </c>
      <c r="E2314" s="39" t="str">
        <f t="shared" si="7622"/>
        <v>0702</v>
      </c>
      <c r="F2314" s="38" t="s">
        <v>392</v>
      </c>
      <c r="G2314" s="39"/>
      <c r="H2314" s="40" t="s">
        <v>393</v>
      </c>
      <c r="I2314" s="18">
        <f t="shared" ref="I2314:N2314" si="7706">I2317+I2319+I2321+I2323+I2327</f>
        <v>1298224.3999999999</v>
      </c>
      <c r="J2314" s="18">
        <f t="shared" si="7706"/>
        <v>1935276.2999999998</v>
      </c>
      <c r="K2314" s="18">
        <f t="shared" si="7706"/>
        <v>1477335.5</v>
      </c>
      <c r="L2314" s="18">
        <f t="shared" si="7706"/>
        <v>0</v>
      </c>
      <c r="M2314" s="18">
        <f t="shared" si="7706"/>
        <v>0</v>
      </c>
      <c r="N2314" s="18">
        <f t="shared" si="7706"/>
        <v>0</v>
      </c>
      <c r="O2314" s="18">
        <f>O2317+O2319+O2321+O2323+O2327+O2315+O2325</f>
        <v>-782.55</v>
      </c>
      <c r="P2314" s="18">
        <f>P2317+P2319+P2321+P2323+P2327+P2315+P2325</f>
        <v>0</v>
      </c>
      <c r="Q2314" s="18">
        <f>Q2317+Q2319+Q2321+Q2323+Q2327+Q2315+Q2325</f>
        <v>71842.505000000005</v>
      </c>
      <c r="R2314" s="18">
        <f>R2317+R2319+R2321+R2323+R2327+R2315+R2325</f>
        <v>-495358.54200000002</v>
      </c>
      <c r="S2314" s="18">
        <f>S2317+S2319+S2321+S2323+S2327+S2315</f>
        <v>257060.86805000002</v>
      </c>
      <c r="T2314" s="18">
        <f t="shared" si="7694"/>
        <v>1130986.6810499995</v>
      </c>
      <c r="U2314" s="18">
        <f t="shared" si="7635"/>
        <v>1935276.2999999998</v>
      </c>
      <c r="V2314" s="18">
        <f t="shared" si="7636"/>
        <v>1477335.5</v>
      </c>
      <c r="W2314" s="18">
        <f t="shared" ref="W2314:AE2314" si="7707">W2317+W2319+W2321+W2323+W2327+W2315</f>
        <v>0</v>
      </c>
      <c r="X2314" s="18">
        <f t="shared" si="7707"/>
        <v>0</v>
      </c>
      <c r="Y2314" s="18">
        <f t="shared" si="7707"/>
        <v>0</v>
      </c>
      <c r="Z2314" s="18">
        <f t="shared" si="7707"/>
        <v>257060.86805000002</v>
      </c>
      <c r="AA2314" s="18">
        <f t="shared" si="7707"/>
        <v>0</v>
      </c>
      <c r="AB2314" s="18">
        <f t="shared" si="7707"/>
        <v>0</v>
      </c>
      <c r="AC2314" s="18">
        <f t="shared" si="7707"/>
        <v>0</v>
      </c>
      <c r="AD2314" s="18">
        <f t="shared" si="7707"/>
        <v>3.5999999999999997E-2</v>
      </c>
      <c r="AE2314" s="18">
        <f t="shared" si="7707"/>
        <v>0</v>
      </c>
      <c r="AF2314" s="41">
        <f t="shared" ref="AF2314:AN2314" si="7708">AF2317+AF2319+AF2321+AF2323+AF2327+AF2315+AF2325+AF2329</f>
        <v>1102678.7464500002</v>
      </c>
      <c r="AG2314" s="41">
        <f t="shared" si="7708"/>
        <v>0</v>
      </c>
      <c r="AH2314" s="41">
        <f t="shared" si="7708"/>
        <v>710671.96176999994</v>
      </c>
      <c r="AI2314" s="41">
        <f t="shared" si="7708"/>
        <v>0</v>
      </c>
      <c r="AJ2314" s="41">
        <f t="shared" si="7708"/>
        <v>1009962.8937300001</v>
      </c>
      <c r="AK2314" s="41">
        <f t="shared" si="7708"/>
        <v>0</v>
      </c>
      <c r="AL2314" s="41">
        <f t="shared" si="7708"/>
        <v>1094890.7052000002</v>
      </c>
      <c r="AM2314" s="41">
        <f t="shared" si="7708"/>
        <v>710671.96176999994</v>
      </c>
      <c r="AN2314" s="41">
        <f t="shared" si="7708"/>
        <v>1002174.8524800001</v>
      </c>
      <c r="AO2314" s="14">
        <f t="shared" ref="AO2314:AT2314" si="7709">AO2317+AO2319+AO2321+AO2323+AO2327+AO2315+AO2325</f>
        <v>553036.85135000013</v>
      </c>
      <c r="AP2314" s="42">
        <f t="shared" si="7709"/>
        <v>1142027.4067799998</v>
      </c>
      <c r="AQ2314" s="42">
        <f t="shared" si="7709"/>
        <v>-782.55</v>
      </c>
      <c r="AR2314" s="42">
        <f t="shared" si="7709"/>
        <v>0</v>
      </c>
      <c r="AS2314" s="42">
        <f t="shared" si="7709"/>
        <v>0</v>
      </c>
      <c r="AT2314" s="42">
        <f t="shared" si="7709"/>
        <v>0</v>
      </c>
      <c r="AU2314" s="42">
        <f t="shared" si="7625"/>
        <v>1141244.8567799998</v>
      </c>
      <c r="AV2314" s="42">
        <f t="shared" si="7626"/>
        <v>-10258.17573000025</v>
      </c>
      <c r="AW2314" s="42">
        <f t="shared" si="7627"/>
        <v>1388047.5490999995</v>
      </c>
      <c r="AX2314" s="42">
        <f t="shared" si="7628"/>
        <v>1935276.2999999998</v>
      </c>
      <c r="AY2314" s="42">
        <f t="shared" si="7629"/>
        <v>1477335.5360000001</v>
      </c>
      <c r="AZ2314" s="42">
        <f>AZ2317+AZ2319+AZ2321+AZ2323+AZ2327+AZ2315</f>
        <v>0</v>
      </c>
      <c r="BA2314" s="43">
        <f t="shared" si="7630"/>
        <v>99.293716209270102</v>
      </c>
      <c r="BB2314" s="20"/>
    </row>
    <row r="2315" spans="2:54" ht="31.2" x14ac:dyDescent="0.3">
      <c r="B2315" s="38" t="s">
        <v>662</v>
      </c>
      <c r="C2315" s="38" t="s">
        <v>189</v>
      </c>
      <c r="D2315" s="38" t="s">
        <v>374</v>
      </c>
      <c r="E2315" s="39" t="str">
        <f t="shared" si="7622"/>
        <v>0702</v>
      </c>
      <c r="F2315" s="38" t="s">
        <v>757</v>
      </c>
      <c r="G2315" s="39"/>
      <c r="H2315" s="40" t="s">
        <v>758</v>
      </c>
      <c r="I2315" s="18"/>
      <c r="J2315" s="18"/>
      <c r="K2315" s="18"/>
      <c r="L2315" s="18"/>
      <c r="M2315" s="18"/>
      <c r="N2315" s="18"/>
      <c r="O2315" s="18">
        <f>O2316</f>
        <v>-581.11599999999999</v>
      </c>
      <c r="P2315" s="18">
        <f>P2316</f>
        <v>0</v>
      </c>
      <c r="Q2315" s="18">
        <f>Q2316</f>
        <v>0</v>
      </c>
      <c r="R2315" s="18">
        <f>R2316</f>
        <v>0</v>
      </c>
      <c r="S2315" s="18">
        <f>S2316</f>
        <v>8404.7960500000008</v>
      </c>
      <c r="T2315" s="18">
        <f t="shared" si="7694"/>
        <v>7823.6800500000008</v>
      </c>
      <c r="U2315" s="18"/>
      <c r="V2315" s="18"/>
      <c r="W2315" s="18">
        <f t="shared" ref="W2315:AD2315" si="7710">W2316</f>
        <v>0</v>
      </c>
      <c r="X2315" s="18">
        <f t="shared" si="7710"/>
        <v>0</v>
      </c>
      <c r="Y2315" s="18">
        <f t="shared" si="7710"/>
        <v>0</v>
      </c>
      <c r="Z2315" s="18">
        <f t="shared" si="7710"/>
        <v>8404.7960500000008</v>
      </c>
      <c r="AA2315" s="18">
        <f t="shared" si="7710"/>
        <v>0</v>
      </c>
      <c r="AB2315" s="18">
        <f t="shared" si="7710"/>
        <v>0</v>
      </c>
      <c r="AC2315" s="18">
        <f t="shared" si="7710"/>
        <v>0</v>
      </c>
      <c r="AD2315" s="18">
        <f t="shared" si="7710"/>
        <v>0</v>
      </c>
      <c r="AE2315" s="18"/>
      <c r="AF2315" s="41">
        <f t="shared" ref="AF2315:AT2315" si="7711">AF2316</f>
        <v>7818.4116199999999</v>
      </c>
      <c r="AG2315" s="41">
        <f t="shared" si="7711"/>
        <v>0</v>
      </c>
      <c r="AH2315" s="41">
        <f t="shared" si="7711"/>
        <v>0</v>
      </c>
      <c r="AI2315" s="41">
        <f t="shared" si="7711"/>
        <v>0</v>
      </c>
      <c r="AJ2315" s="41">
        <f t="shared" si="7711"/>
        <v>7818.4116199999999</v>
      </c>
      <c r="AK2315" s="41">
        <f t="shared" si="7711"/>
        <v>0</v>
      </c>
      <c r="AL2315" s="41">
        <f t="shared" si="7711"/>
        <v>7817.6462099999999</v>
      </c>
      <c r="AM2315" s="41">
        <f t="shared" si="7711"/>
        <v>0</v>
      </c>
      <c r="AN2315" s="41">
        <f t="shared" si="7711"/>
        <v>7817.6462099999999</v>
      </c>
      <c r="AO2315" s="42">
        <f t="shared" si="7711"/>
        <v>7817.6462099999999</v>
      </c>
      <c r="AP2315" s="42">
        <f t="shared" si="7711"/>
        <v>8399.5276200000008</v>
      </c>
      <c r="AQ2315" s="42">
        <f t="shared" si="7711"/>
        <v>-581.11599999999999</v>
      </c>
      <c r="AR2315" s="42">
        <f t="shared" si="7711"/>
        <v>0</v>
      </c>
      <c r="AS2315" s="42">
        <f t="shared" si="7711"/>
        <v>0</v>
      </c>
      <c r="AT2315" s="42">
        <f t="shared" si="7711"/>
        <v>0</v>
      </c>
      <c r="AU2315" s="42">
        <f t="shared" si="7625"/>
        <v>7818.4116200000008</v>
      </c>
      <c r="AV2315" s="42">
        <f t="shared" si="7626"/>
        <v>5.2684300000000803</v>
      </c>
      <c r="AW2315" s="42">
        <f t="shared" si="7627"/>
        <v>16228.476100000002</v>
      </c>
      <c r="AX2315" s="42">
        <f t="shared" si="7628"/>
        <v>0</v>
      </c>
      <c r="AY2315" s="42">
        <f t="shared" si="7629"/>
        <v>0</v>
      </c>
      <c r="AZ2315" s="42">
        <f>AZ2316</f>
        <v>0</v>
      </c>
      <c r="BA2315" s="43">
        <f t="shared" si="7630"/>
        <v>99.990210159848303</v>
      </c>
      <c r="BB2315" s="20"/>
    </row>
    <row r="2316" spans="2:54" ht="31.2" x14ac:dyDescent="0.3">
      <c r="B2316" s="38" t="s">
        <v>662</v>
      </c>
      <c r="C2316" s="38" t="s">
        <v>189</v>
      </c>
      <c r="D2316" s="38" t="s">
        <v>374</v>
      </c>
      <c r="E2316" s="39" t="str">
        <f t="shared" si="7622"/>
        <v>0702</v>
      </c>
      <c r="F2316" s="38" t="s">
        <v>757</v>
      </c>
      <c r="G2316" s="38" t="s">
        <v>114</v>
      </c>
      <c r="H2316" s="40" t="s">
        <v>115</v>
      </c>
      <c r="I2316" s="18"/>
      <c r="J2316" s="18"/>
      <c r="K2316" s="18"/>
      <c r="L2316" s="18"/>
      <c r="M2316" s="18"/>
      <c r="N2316" s="18"/>
      <c r="O2316" s="18">
        <v>-581.11599999999999</v>
      </c>
      <c r="P2316" s="18">
        <v>0</v>
      </c>
      <c r="Q2316" s="18">
        <v>0</v>
      </c>
      <c r="R2316" s="18">
        <v>0</v>
      </c>
      <c r="S2316" s="18">
        <v>8404.7960500000008</v>
      </c>
      <c r="T2316" s="18">
        <f t="shared" si="7694"/>
        <v>7823.6800500000008</v>
      </c>
      <c r="U2316" s="18"/>
      <c r="V2316" s="18"/>
      <c r="W2316" s="18"/>
      <c r="X2316" s="18"/>
      <c r="Y2316" s="18"/>
      <c r="Z2316" s="18">
        <v>8404.7960500000008</v>
      </c>
      <c r="AA2316" s="18"/>
      <c r="AB2316" s="18"/>
      <c r="AC2316" s="18"/>
      <c r="AD2316" s="18"/>
      <c r="AE2316" s="18"/>
      <c r="AF2316" s="41">
        <v>7818.4116199999999</v>
      </c>
      <c r="AG2316" s="41"/>
      <c r="AH2316" s="41">
        <v>0</v>
      </c>
      <c r="AI2316" s="41">
        <v>0</v>
      </c>
      <c r="AJ2316" s="41">
        <f>AF2316</f>
        <v>7818.4116199999999</v>
      </c>
      <c r="AK2316" s="41">
        <f>AG2316</f>
        <v>0</v>
      </c>
      <c r="AL2316" s="41">
        <v>7817.6462099999999</v>
      </c>
      <c r="AM2316" s="41">
        <v>0</v>
      </c>
      <c r="AN2316" s="41">
        <f>AL2316</f>
        <v>7817.6462099999999</v>
      </c>
      <c r="AO2316" s="14">
        <v>7817.6462099999999</v>
      </c>
      <c r="AP2316" s="42">
        <v>8399.5276200000008</v>
      </c>
      <c r="AQ2316" s="42">
        <v>-581.11599999999999</v>
      </c>
      <c r="AR2316" s="42">
        <v>0</v>
      </c>
      <c r="AS2316" s="42">
        <v>0</v>
      </c>
      <c r="AT2316" s="42">
        <v>0</v>
      </c>
      <c r="AU2316" s="42">
        <f t="shared" si="7625"/>
        <v>7818.4116200000008</v>
      </c>
      <c r="AV2316" s="42">
        <f t="shared" si="7626"/>
        <v>5.2684300000000803</v>
      </c>
      <c r="AW2316" s="42">
        <f t="shared" si="7627"/>
        <v>16228.476100000002</v>
      </c>
      <c r="AX2316" s="42">
        <f t="shared" si="7628"/>
        <v>0</v>
      </c>
      <c r="AY2316" s="42">
        <f t="shared" si="7629"/>
        <v>0</v>
      </c>
      <c r="AZ2316" s="42"/>
      <c r="BA2316" s="43">
        <f t="shared" si="7630"/>
        <v>99.990210159848303</v>
      </c>
      <c r="BB2316" s="44"/>
    </row>
    <row r="2317" spans="2:54" ht="31.2" x14ac:dyDescent="0.3">
      <c r="B2317" s="38" t="s">
        <v>662</v>
      </c>
      <c r="C2317" s="38" t="s">
        <v>189</v>
      </c>
      <c r="D2317" s="38" t="s">
        <v>374</v>
      </c>
      <c r="E2317" s="39" t="str">
        <f t="shared" si="7622"/>
        <v>0702</v>
      </c>
      <c r="F2317" s="38" t="s">
        <v>759</v>
      </c>
      <c r="G2317" s="39"/>
      <c r="H2317" s="40" t="s">
        <v>760</v>
      </c>
      <c r="I2317" s="18">
        <f t="shared" ref="I2317:S2317" si="7712">I2318</f>
        <v>453</v>
      </c>
      <c r="J2317" s="18">
        <f t="shared" si="7712"/>
        <v>651.5</v>
      </c>
      <c r="K2317" s="18">
        <f t="shared" si="7712"/>
        <v>200</v>
      </c>
      <c r="L2317" s="18">
        <f t="shared" si="7712"/>
        <v>0</v>
      </c>
      <c r="M2317" s="18">
        <f t="shared" si="7712"/>
        <v>0</v>
      </c>
      <c r="N2317" s="18">
        <f t="shared" si="7712"/>
        <v>0</v>
      </c>
      <c r="O2317" s="18">
        <f t="shared" si="7712"/>
        <v>-195.863</v>
      </c>
      <c r="P2317" s="18">
        <f t="shared" si="7712"/>
        <v>0</v>
      </c>
      <c r="Q2317" s="18">
        <f t="shared" si="7712"/>
        <v>20239.123</v>
      </c>
      <c r="R2317" s="18">
        <f t="shared" si="7712"/>
        <v>0</v>
      </c>
      <c r="S2317" s="18">
        <f t="shared" si="7712"/>
        <v>17979.14402</v>
      </c>
      <c r="T2317" s="18">
        <f t="shared" si="7694"/>
        <v>38475.404020000002</v>
      </c>
      <c r="U2317" s="18">
        <f t="shared" si="7635"/>
        <v>651.5</v>
      </c>
      <c r="V2317" s="18">
        <f t="shared" si="7636"/>
        <v>200</v>
      </c>
      <c r="W2317" s="18">
        <f t="shared" ref="W2317:AD2317" si="7713">W2318</f>
        <v>0</v>
      </c>
      <c r="X2317" s="18">
        <f t="shared" si="7713"/>
        <v>0</v>
      </c>
      <c r="Y2317" s="18">
        <f t="shared" si="7713"/>
        <v>0</v>
      </c>
      <c r="Z2317" s="18">
        <f t="shared" si="7713"/>
        <v>17979.14402</v>
      </c>
      <c r="AA2317" s="18">
        <f t="shared" si="7713"/>
        <v>0</v>
      </c>
      <c r="AB2317" s="18">
        <f t="shared" si="7713"/>
        <v>0</v>
      </c>
      <c r="AC2317" s="18">
        <f t="shared" si="7713"/>
        <v>0</v>
      </c>
      <c r="AD2317" s="18">
        <f t="shared" si="7713"/>
        <v>0</v>
      </c>
      <c r="AE2317" s="18"/>
      <c r="AF2317" s="41">
        <f t="shared" ref="AF2317:AT2317" si="7714">AF2318</f>
        <v>38475.404020000002</v>
      </c>
      <c r="AG2317" s="41">
        <f t="shared" si="7714"/>
        <v>0</v>
      </c>
      <c r="AH2317" s="41">
        <f t="shared" si="7714"/>
        <v>0</v>
      </c>
      <c r="AI2317" s="41">
        <f t="shared" si="7714"/>
        <v>0</v>
      </c>
      <c r="AJ2317" s="41">
        <f t="shared" si="7714"/>
        <v>38475.404020000002</v>
      </c>
      <c r="AK2317" s="41">
        <f t="shared" si="7714"/>
        <v>0</v>
      </c>
      <c r="AL2317" s="41">
        <f t="shared" si="7714"/>
        <v>38475.404020000002</v>
      </c>
      <c r="AM2317" s="41">
        <f t="shared" si="7714"/>
        <v>0</v>
      </c>
      <c r="AN2317" s="41">
        <f t="shared" si="7714"/>
        <v>38475.404020000002</v>
      </c>
      <c r="AO2317" s="42">
        <f t="shared" si="7714"/>
        <v>31470.573619999999</v>
      </c>
      <c r="AP2317" s="42">
        <f t="shared" si="7714"/>
        <v>38671.267019999999</v>
      </c>
      <c r="AQ2317" s="42">
        <f t="shared" si="7714"/>
        <v>-195.863</v>
      </c>
      <c r="AR2317" s="42">
        <f t="shared" si="7714"/>
        <v>0</v>
      </c>
      <c r="AS2317" s="42">
        <f t="shared" si="7714"/>
        <v>0</v>
      </c>
      <c r="AT2317" s="42">
        <f t="shared" si="7714"/>
        <v>0</v>
      </c>
      <c r="AU2317" s="42">
        <f t="shared" si="7625"/>
        <v>38475.404020000002</v>
      </c>
      <c r="AV2317" s="42">
        <f t="shared" si="7626"/>
        <v>0</v>
      </c>
      <c r="AW2317" s="42">
        <f t="shared" si="7627"/>
        <v>56454.548040000001</v>
      </c>
      <c r="AX2317" s="42">
        <f t="shared" si="7628"/>
        <v>651.5</v>
      </c>
      <c r="AY2317" s="42">
        <f t="shared" si="7629"/>
        <v>200</v>
      </c>
      <c r="AZ2317" s="42">
        <f>AZ2318</f>
        <v>0</v>
      </c>
      <c r="BA2317" s="43">
        <f t="shared" si="7630"/>
        <v>100</v>
      </c>
      <c r="BB2317" s="20"/>
    </row>
    <row r="2318" spans="2:54" ht="31.2" x14ac:dyDescent="0.3">
      <c r="B2318" s="38" t="s">
        <v>662</v>
      </c>
      <c r="C2318" s="38" t="s">
        <v>189</v>
      </c>
      <c r="D2318" s="38" t="s">
        <v>374</v>
      </c>
      <c r="E2318" s="39" t="str">
        <f t="shared" si="7622"/>
        <v>0702</v>
      </c>
      <c r="F2318" s="38" t="s">
        <v>759</v>
      </c>
      <c r="G2318" s="38" t="s">
        <v>114</v>
      </c>
      <c r="H2318" s="40" t="s">
        <v>115</v>
      </c>
      <c r="I2318" s="18">
        <v>453</v>
      </c>
      <c r="J2318" s="18">
        <v>651.5</v>
      </c>
      <c r="K2318" s="18">
        <v>200</v>
      </c>
      <c r="L2318" s="18"/>
      <c r="M2318" s="18"/>
      <c r="N2318" s="18"/>
      <c r="O2318" s="18">
        <v>-195.863</v>
      </c>
      <c r="P2318" s="18">
        <v>0</v>
      </c>
      <c r="Q2318" s="18">
        <v>20239.123</v>
      </c>
      <c r="R2318" s="18">
        <v>0</v>
      </c>
      <c r="S2318" s="18">
        <v>17979.14402</v>
      </c>
      <c r="T2318" s="18">
        <f t="shared" si="7694"/>
        <v>38475.404020000002</v>
      </c>
      <c r="U2318" s="18">
        <f t="shared" si="7635"/>
        <v>651.5</v>
      </c>
      <c r="V2318" s="18">
        <f t="shared" si="7636"/>
        <v>200</v>
      </c>
      <c r="W2318" s="18"/>
      <c r="X2318" s="18"/>
      <c r="Y2318" s="18"/>
      <c r="Z2318" s="18">
        <v>17979.14402</v>
      </c>
      <c r="AA2318" s="18"/>
      <c r="AB2318" s="18"/>
      <c r="AC2318" s="18"/>
      <c r="AD2318" s="18"/>
      <c r="AE2318" s="18"/>
      <c r="AF2318" s="41">
        <v>38475.404020000002</v>
      </c>
      <c r="AG2318" s="41"/>
      <c r="AH2318" s="41">
        <v>0</v>
      </c>
      <c r="AI2318" s="41">
        <v>0</v>
      </c>
      <c r="AJ2318" s="41">
        <f>AF2318</f>
        <v>38475.404020000002</v>
      </c>
      <c r="AK2318" s="41">
        <f>AG2318</f>
        <v>0</v>
      </c>
      <c r="AL2318" s="41">
        <v>38475.404020000002</v>
      </c>
      <c r="AM2318" s="41">
        <v>0</v>
      </c>
      <c r="AN2318" s="41">
        <f>AL2318</f>
        <v>38475.404020000002</v>
      </c>
      <c r="AO2318" s="14">
        <v>31470.573619999999</v>
      </c>
      <c r="AP2318" s="42">
        <v>38671.267019999999</v>
      </c>
      <c r="AQ2318" s="42">
        <v>-195.863</v>
      </c>
      <c r="AR2318" s="42">
        <v>0</v>
      </c>
      <c r="AS2318" s="42">
        <v>0</v>
      </c>
      <c r="AT2318" s="42">
        <v>0</v>
      </c>
      <c r="AU2318" s="42">
        <f t="shared" si="7625"/>
        <v>38475.404020000002</v>
      </c>
      <c r="AV2318" s="42">
        <f t="shared" si="7626"/>
        <v>0</v>
      </c>
      <c r="AW2318" s="42">
        <f t="shared" si="7627"/>
        <v>56454.548040000001</v>
      </c>
      <c r="AX2318" s="42">
        <f t="shared" si="7628"/>
        <v>651.5</v>
      </c>
      <c r="AY2318" s="42">
        <f t="shared" si="7629"/>
        <v>200</v>
      </c>
      <c r="AZ2318" s="42"/>
      <c r="BA2318" s="43">
        <f t="shared" si="7630"/>
        <v>100</v>
      </c>
      <c r="BB2318" s="44"/>
    </row>
    <row r="2319" spans="2:54" ht="31.2" x14ac:dyDescent="0.3">
      <c r="B2319" s="38" t="s">
        <v>662</v>
      </c>
      <c r="C2319" s="38" t="s">
        <v>189</v>
      </c>
      <c r="D2319" s="38" t="s">
        <v>374</v>
      </c>
      <c r="E2319" s="39" t="str">
        <f t="shared" si="7622"/>
        <v>0702</v>
      </c>
      <c r="F2319" s="38" t="s">
        <v>761</v>
      </c>
      <c r="G2319" s="39"/>
      <c r="H2319" s="40" t="s">
        <v>762</v>
      </c>
      <c r="I2319" s="18">
        <f t="shared" ref="I2319:S2319" si="7715">I2320</f>
        <v>35</v>
      </c>
      <c r="J2319" s="18">
        <f t="shared" si="7715"/>
        <v>540</v>
      </c>
      <c r="K2319" s="18">
        <f t="shared" si="7715"/>
        <v>1077.3</v>
      </c>
      <c r="L2319" s="18">
        <f t="shared" si="7715"/>
        <v>0</v>
      </c>
      <c r="M2319" s="18">
        <f t="shared" si="7715"/>
        <v>0</v>
      </c>
      <c r="N2319" s="18">
        <f t="shared" si="7715"/>
        <v>0</v>
      </c>
      <c r="O2319" s="18">
        <f t="shared" si="7715"/>
        <v>-5.5709999999999997</v>
      </c>
      <c r="P2319" s="18">
        <f t="shared" si="7715"/>
        <v>0</v>
      </c>
      <c r="Q2319" s="18">
        <f t="shared" si="7715"/>
        <v>5</v>
      </c>
      <c r="R2319" s="18">
        <f t="shared" si="7715"/>
        <v>0</v>
      </c>
      <c r="S2319" s="18">
        <f t="shared" si="7715"/>
        <v>0</v>
      </c>
      <c r="T2319" s="18">
        <f t="shared" si="7694"/>
        <v>34.429000000000002</v>
      </c>
      <c r="U2319" s="18">
        <f t="shared" si="7635"/>
        <v>540</v>
      </c>
      <c r="V2319" s="18">
        <f t="shared" si="7636"/>
        <v>1077.3</v>
      </c>
      <c r="W2319" s="18">
        <f t="shared" ref="W2319:AD2319" si="7716">W2320</f>
        <v>0</v>
      </c>
      <c r="X2319" s="18">
        <f t="shared" si="7716"/>
        <v>0</v>
      </c>
      <c r="Y2319" s="18">
        <f t="shared" si="7716"/>
        <v>0</v>
      </c>
      <c r="Z2319" s="18">
        <f t="shared" si="7716"/>
        <v>0</v>
      </c>
      <c r="AA2319" s="18">
        <f t="shared" si="7716"/>
        <v>0</v>
      </c>
      <c r="AB2319" s="18">
        <f t="shared" si="7716"/>
        <v>0</v>
      </c>
      <c r="AC2319" s="18">
        <f t="shared" si="7716"/>
        <v>0</v>
      </c>
      <c r="AD2319" s="18">
        <f t="shared" si="7716"/>
        <v>3.5999999999999997E-2</v>
      </c>
      <c r="AE2319" s="18"/>
      <c r="AF2319" s="41">
        <f t="shared" ref="AF2319:AT2319" si="7717">AF2320</f>
        <v>34.429000000000002</v>
      </c>
      <c r="AG2319" s="41">
        <f t="shared" si="7717"/>
        <v>0</v>
      </c>
      <c r="AH2319" s="41">
        <f t="shared" si="7717"/>
        <v>0</v>
      </c>
      <c r="AI2319" s="41">
        <f t="shared" si="7717"/>
        <v>0</v>
      </c>
      <c r="AJ2319" s="41">
        <f t="shared" si="7717"/>
        <v>34.429000000000002</v>
      </c>
      <c r="AK2319" s="41">
        <f t="shared" si="7717"/>
        <v>0</v>
      </c>
      <c r="AL2319" s="41">
        <f t="shared" si="7717"/>
        <v>34.42895</v>
      </c>
      <c r="AM2319" s="41">
        <f t="shared" si="7717"/>
        <v>0</v>
      </c>
      <c r="AN2319" s="41">
        <f t="shared" si="7717"/>
        <v>34.42895</v>
      </c>
      <c r="AO2319" s="42">
        <f t="shared" si="7717"/>
        <v>0</v>
      </c>
      <c r="AP2319" s="42">
        <f t="shared" si="7717"/>
        <v>40</v>
      </c>
      <c r="AQ2319" s="42">
        <f t="shared" si="7717"/>
        <v>-5.5709999999999997</v>
      </c>
      <c r="AR2319" s="42">
        <f t="shared" si="7717"/>
        <v>0</v>
      </c>
      <c r="AS2319" s="42">
        <f t="shared" si="7717"/>
        <v>0</v>
      </c>
      <c r="AT2319" s="42">
        <f t="shared" si="7717"/>
        <v>0</v>
      </c>
      <c r="AU2319" s="42">
        <f t="shared" si="7625"/>
        <v>34.429000000000002</v>
      </c>
      <c r="AV2319" s="42">
        <f t="shared" si="7626"/>
        <v>0</v>
      </c>
      <c r="AW2319" s="42">
        <f t="shared" si="7627"/>
        <v>34.429000000000002</v>
      </c>
      <c r="AX2319" s="42">
        <f t="shared" si="7628"/>
        <v>540</v>
      </c>
      <c r="AY2319" s="42">
        <f t="shared" si="7629"/>
        <v>1077.336</v>
      </c>
      <c r="AZ2319" s="42">
        <f>AZ2320</f>
        <v>0</v>
      </c>
      <c r="BA2319" s="43">
        <f t="shared" si="7630"/>
        <v>99.99985477359202</v>
      </c>
      <c r="BB2319" s="20"/>
    </row>
    <row r="2320" spans="2:54" ht="31.2" x14ac:dyDescent="0.3">
      <c r="B2320" s="38" t="s">
        <v>662</v>
      </c>
      <c r="C2320" s="38" t="s">
        <v>189</v>
      </c>
      <c r="D2320" s="38" t="s">
        <v>374</v>
      </c>
      <c r="E2320" s="39" t="str">
        <f t="shared" si="7622"/>
        <v>0702</v>
      </c>
      <c r="F2320" s="38" t="s">
        <v>761</v>
      </c>
      <c r="G2320" s="38" t="s">
        <v>114</v>
      </c>
      <c r="H2320" s="40" t="s">
        <v>115</v>
      </c>
      <c r="I2320" s="18">
        <v>35</v>
      </c>
      <c r="J2320" s="18">
        <v>540</v>
      </c>
      <c r="K2320" s="18">
        <v>1077.3</v>
      </c>
      <c r="L2320" s="18"/>
      <c r="M2320" s="18"/>
      <c r="N2320" s="18"/>
      <c r="O2320" s="18">
        <v>-5.5709999999999997</v>
      </c>
      <c r="P2320" s="18">
        <v>0</v>
      </c>
      <c r="Q2320" s="18">
        <v>5</v>
      </c>
      <c r="R2320" s="18">
        <v>0</v>
      </c>
      <c r="S2320" s="18"/>
      <c r="T2320" s="18">
        <f t="shared" si="7694"/>
        <v>34.429000000000002</v>
      </c>
      <c r="U2320" s="18">
        <f t="shared" si="7635"/>
        <v>540</v>
      </c>
      <c r="V2320" s="18">
        <f t="shared" si="7636"/>
        <v>1077.3</v>
      </c>
      <c r="W2320" s="18"/>
      <c r="X2320" s="18"/>
      <c r="Y2320" s="18"/>
      <c r="Z2320" s="18"/>
      <c r="AA2320" s="18"/>
      <c r="AB2320" s="18"/>
      <c r="AC2320" s="18"/>
      <c r="AD2320" s="18">
        <v>3.5999999999999997E-2</v>
      </c>
      <c r="AE2320" s="18"/>
      <c r="AF2320" s="41">
        <v>34.429000000000002</v>
      </c>
      <c r="AG2320" s="41"/>
      <c r="AH2320" s="41">
        <v>0</v>
      </c>
      <c r="AI2320" s="41">
        <v>0</v>
      </c>
      <c r="AJ2320" s="41">
        <f>AF2320</f>
        <v>34.429000000000002</v>
      </c>
      <c r="AK2320" s="41">
        <f>AG2320</f>
        <v>0</v>
      </c>
      <c r="AL2320" s="41">
        <v>34.42895</v>
      </c>
      <c r="AM2320" s="41">
        <v>0</v>
      </c>
      <c r="AN2320" s="41">
        <f>AL2320</f>
        <v>34.42895</v>
      </c>
      <c r="AO2320" s="14">
        <v>0</v>
      </c>
      <c r="AP2320" s="42">
        <v>40</v>
      </c>
      <c r="AQ2320" s="42">
        <v>-5.5709999999999997</v>
      </c>
      <c r="AR2320" s="42">
        <v>0</v>
      </c>
      <c r="AS2320" s="42">
        <v>0</v>
      </c>
      <c r="AT2320" s="42">
        <v>0</v>
      </c>
      <c r="AU2320" s="42">
        <f t="shared" si="7625"/>
        <v>34.429000000000002</v>
      </c>
      <c r="AV2320" s="42">
        <f t="shared" si="7626"/>
        <v>0</v>
      </c>
      <c r="AW2320" s="42">
        <f t="shared" si="7627"/>
        <v>34.429000000000002</v>
      </c>
      <c r="AX2320" s="42">
        <f t="shared" si="7628"/>
        <v>540</v>
      </c>
      <c r="AY2320" s="42">
        <f t="shared" si="7629"/>
        <v>1077.336</v>
      </c>
      <c r="AZ2320" s="42"/>
      <c r="BA2320" s="43">
        <f t="shared" si="7630"/>
        <v>99.99985477359202</v>
      </c>
      <c r="BB2320" s="44"/>
    </row>
    <row r="2321" spans="2:54" ht="31.2" x14ac:dyDescent="0.3">
      <c r="B2321" s="38" t="s">
        <v>662</v>
      </c>
      <c r="C2321" s="38" t="s">
        <v>189</v>
      </c>
      <c r="D2321" s="38" t="s">
        <v>374</v>
      </c>
      <c r="E2321" s="39" t="str">
        <f t="shared" si="7622"/>
        <v>0702</v>
      </c>
      <c r="F2321" s="38" t="s">
        <v>763</v>
      </c>
      <c r="G2321" s="39"/>
      <c r="H2321" s="40" t="s">
        <v>754</v>
      </c>
      <c r="I2321" s="18">
        <f t="shared" ref="I2321:S2321" si="7718">I2322</f>
        <v>558.4</v>
      </c>
      <c r="J2321" s="18">
        <f t="shared" si="7718"/>
        <v>798.4</v>
      </c>
      <c r="K2321" s="18">
        <f t="shared" si="7718"/>
        <v>200</v>
      </c>
      <c r="L2321" s="18">
        <f t="shared" si="7718"/>
        <v>0</v>
      </c>
      <c r="M2321" s="18">
        <f t="shared" si="7718"/>
        <v>0</v>
      </c>
      <c r="N2321" s="18">
        <f t="shared" si="7718"/>
        <v>0</v>
      </c>
      <c r="O2321" s="18">
        <f t="shared" si="7718"/>
        <v>0</v>
      </c>
      <c r="P2321" s="18">
        <f t="shared" si="7718"/>
        <v>0</v>
      </c>
      <c r="Q2321" s="18">
        <f t="shared" si="7718"/>
        <v>0</v>
      </c>
      <c r="R2321" s="18">
        <f t="shared" si="7718"/>
        <v>-15904.171</v>
      </c>
      <c r="S2321" s="18">
        <f t="shared" si="7718"/>
        <v>15345.7713</v>
      </c>
      <c r="T2321" s="18">
        <f t="shared" si="7694"/>
        <v>2.9999999969732016E-4</v>
      </c>
      <c r="U2321" s="18">
        <f t="shared" si="7635"/>
        <v>798.4</v>
      </c>
      <c r="V2321" s="18">
        <f t="shared" si="7636"/>
        <v>200</v>
      </c>
      <c r="W2321" s="18">
        <f t="shared" ref="W2321:AD2321" si="7719">W2322</f>
        <v>0</v>
      </c>
      <c r="X2321" s="18">
        <f t="shared" si="7719"/>
        <v>0</v>
      </c>
      <c r="Y2321" s="18">
        <f t="shared" si="7719"/>
        <v>0</v>
      </c>
      <c r="Z2321" s="18">
        <f t="shared" si="7719"/>
        <v>15345.7713</v>
      </c>
      <c r="AA2321" s="18">
        <f t="shared" si="7719"/>
        <v>0</v>
      </c>
      <c r="AB2321" s="18">
        <f t="shared" si="7719"/>
        <v>0</v>
      </c>
      <c r="AC2321" s="18">
        <f t="shared" si="7719"/>
        <v>0</v>
      </c>
      <c r="AD2321" s="18">
        <f t="shared" si="7719"/>
        <v>0</v>
      </c>
      <c r="AE2321" s="18"/>
      <c r="AF2321" s="41">
        <f t="shared" ref="AF2321:AT2321" si="7720">AF2322</f>
        <v>0</v>
      </c>
      <c r="AG2321" s="41">
        <f t="shared" si="7720"/>
        <v>0</v>
      </c>
      <c r="AH2321" s="41">
        <f t="shared" si="7720"/>
        <v>0</v>
      </c>
      <c r="AI2321" s="41">
        <f t="shared" si="7720"/>
        <v>0</v>
      </c>
      <c r="AJ2321" s="41">
        <f t="shared" si="7720"/>
        <v>0</v>
      </c>
      <c r="AK2321" s="41">
        <f t="shared" si="7720"/>
        <v>0</v>
      </c>
      <c r="AL2321" s="41">
        <f t="shared" si="7720"/>
        <v>0</v>
      </c>
      <c r="AM2321" s="41">
        <f t="shared" si="7720"/>
        <v>0</v>
      </c>
      <c r="AN2321" s="41">
        <f t="shared" si="7720"/>
        <v>0</v>
      </c>
      <c r="AO2321" s="42">
        <f t="shared" si="7720"/>
        <v>0</v>
      </c>
      <c r="AP2321" s="42">
        <f t="shared" si="7720"/>
        <v>0</v>
      </c>
      <c r="AQ2321" s="42">
        <f t="shared" si="7720"/>
        <v>0</v>
      </c>
      <c r="AR2321" s="42">
        <f t="shared" si="7720"/>
        <v>0</v>
      </c>
      <c r="AS2321" s="42">
        <f t="shared" si="7720"/>
        <v>0</v>
      </c>
      <c r="AT2321" s="42">
        <f t="shared" si="7720"/>
        <v>0</v>
      </c>
      <c r="AU2321" s="42">
        <f t="shared" si="7625"/>
        <v>0</v>
      </c>
      <c r="AV2321" s="42">
        <f t="shared" si="7626"/>
        <v>2.9999999969732016E-4</v>
      </c>
      <c r="AW2321" s="42">
        <f t="shared" si="7627"/>
        <v>15345.7716</v>
      </c>
      <c r="AX2321" s="42">
        <f t="shared" si="7628"/>
        <v>798.4</v>
      </c>
      <c r="AY2321" s="42">
        <f t="shared" si="7629"/>
        <v>200</v>
      </c>
      <c r="AZ2321" s="42">
        <f>AZ2322</f>
        <v>0</v>
      </c>
      <c r="BA2321" s="43"/>
      <c r="BB2321" s="20">
        <v>0</v>
      </c>
    </row>
    <row r="2322" spans="2:54" ht="31.2" x14ac:dyDescent="0.3">
      <c r="B2322" s="38" t="s">
        <v>662</v>
      </c>
      <c r="C2322" s="38" t="s">
        <v>189</v>
      </c>
      <c r="D2322" s="38" t="s">
        <v>374</v>
      </c>
      <c r="E2322" s="39" t="str">
        <f t="shared" si="7622"/>
        <v>0702</v>
      </c>
      <c r="F2322" s="38" t="s">
        <v>763</v>
      </c>
      <c r="G2322" s="38" t="s">
        <v>114</v>
      </c>
      <c r="H2322" s="40" t="s">
        <v>115</v>
      </c>
      <c r="I2322" s="18">
        <v>558.4</v>
      </c>
      <c r="J2322" s="18">
        <v>798.4</v>
      </c>
      <c r="K2322" s="18">
        <v>200</v>
      </c>
      <c r="L2322" s="18"/>
      <c r="M2322" s="18"/>
      <c r="N2322" s="18"/>
      <c r="O2322" s="18">
        <v>0</v>
      </c>
      <c r="P2322" s="18">
        <v>0</v>
      </c>
      <c r="Q2322" s="18">
        <v>0</v>
      </c>
      <c r="R2322" s="18">
        <f>-265.762-15638.409</f>
        <v>-15904.171</v>
      </c>
      <c r="S2322" s="18">
        <v>15345.7713</v>
      </c>
      <c r="T2322" s="18">
        <f t="shared" si="7694"/>
        <v>2.9999999969732016E-4</v>
      </c>
      <c r="U2322" s="18">
        <f t="shared" si="7635"/>
        <v>798.4</v>
      </c>
      <c r="V2322" s="18">
        <f t="shared" si="7636"/>
        <v>200</v>
      </c>
      <c r="W2322" s="18"/>
      <c r="X2322" s="18"/>
      <c r="Y2322" s="18"/>
      <c r="Z2322" s="18">
        <v>15345.7713</v>
      </c>
      <c r="AA2322" s="18"/>
      <c r="AB2322" s="18"/>
      <c r="AC2322" s="18"/>
      <c r="AD2322" s="18"/>
      <c r="AE2322" s="18"/>
      <c r="AF2322" s="41">
        <v>0</v>
      </c>
      <c r="AG2322" s="41"/>
      <c r="AH2322" s="41">
        <v>0</v>
      </c>
      <c r="AI2322" s="41">
        <v>0</v>
      </c>
      <c r="AJ2322" s="41">
        <f>AF2322</f>
        <v>0</v>
      </c>
      <c r="AK2322" s="41">
        <f>AG2322</f>
        <v>0</v>
      </c>
      <c r="AL2322" s="41">
        <v>0</v>
      </c>
      <c r="AM2322" s="41">
        <v>0</v>
      </c>
      <c r="AN2322" s="41">
        <f>AL2322</f>
        <v>0</v>
      </c>
      <c r="AO2322" s="14">
        <v>0</v>
      </c>
      <c r="AP2322" s="42">
        <v>0</v>
      </c>
      <c r="AQ2322" s="42">
        <v>0</v>
      </c>
      <c r="AR2322" s="42">
        <v>0</v>
      </c>
      <c r="AS2322" s="42">
        <v>0</v>
      </c>
      <c r="AT2322" s="42">
        <v>0</v>
      </c>
      <c r="AU2322" s="42">
        <f t="shared" si="7625"/>
        <v>0</v>
      </c>
      <c r="AV2322" s="42">
        <f t="shared" si="7626"/>
        <v>2.9999999969732016E-4</v>
      </c>
      <c r="AW2322" s="42">
        <f t="shared" si="7627"/>
        <v>15345.7716</v>
      </c>
      <c r="AX2322" s="42">
        <f t="shared" si="7628"/>
        <v>798.4</v>
      </c>
      <c r="AY2322" s="42">
        <f t="shared" si="7629"/>
        <v>200</v>
      </c>
      <c r="AZ2322" s="42"/>
      <c r="BA2322" s="43"/>
      <c r="BB2322" s="20">
        <v>0</v>
      </c>
    </row>
    <row r="2323" spans="2:54" ht="46.8" x14ac:dyDescent="0.3">
      <c r="B2323" s="38" t="s">
        <v>662</v>
      </c>
      <c r="C2323" s="38" t="s">
        <v>189</v>
      </c>
      <c r="D2323" s="38" t="s">
        <v>374</v>
      </c>
      <c r="E2323" s="39" t="str">
        <f t="shared" si="7622"/>
        <v>0702</v>
      </c>
      <c r="F2323" s="38" t="s">
        <v>764</v>
      </c>
      <c r="G2323" s="39"/>
      <c r="H2323" s="40" t="s">
        <v>765</v>
      </c>
      <c r="I2323" s="18">
        <f t="shared" ref="I2323:S2323" si="7721">I2324</f>
        <v>318.10000000000002</v>
      </c>
      <c r="J2323" s="18">
        <f t="shared" si="7721"/>
        <v>0</v>
      </c>
      <c r="K2323" s="18">
        <f t="shared" si="7721"/>
        <v>0</v>
      </c>
      <c r="L2323" s="18">
        <f t="shared" si="7721"/>
        <v>0</v>
      </c>
      <c r="M2323" s="18">
        <f t="shared" si="7721"/>
        <v>0</v>
      </c>
      <c r="N2323" s="18">
        <f t="shared" si="7721"/>
        <v>0</v>
      </c>
      <c r="O2323" s="18">
        <f t="shared" si="7721"/>
        <v>0</v>
      </c>
      <c r="P2323" s="18">
        <f t="shared" si="7721"/>
        <v>0</v>
      </c>
      <c r="Q2323" s="18">
        <f t="shared" si="7721"/>
        <v>51598.381999999998</v>
      </c>
      <c r="R2323" s="18">
        <f t="shared" si="7721"/>
        <v>78425.629000000001</v>
      </c>
      <c r="S2323" s="18">
        <f t="shared" si="7721"/>
        <v>215331.15668000001</v>
      </c>
      <c r="T2323" s="18">
        <f t="shared" si="7694"/>
        <v>345673.26767999999</v>
      </c>
      <c r="U2323" s="18">
        <f t="shared" si="7635"/>
        <v>0</v>
      </c>
      <c r="V2323" s="18">
        <f t="shared" si="7636"/>
        <v>0</v>
      </c>
      <c r="W2323" s="18">
        <f t="shared" ref="W2323:AD2323" si="7722">W2324</f>
        <v>0</v>
      </c>
      <c r="X2323" s="18">
        <f t="shared" si="7722"/>
        <v>0</v>
      </c>
      <c r="Y2323" s="18">
        <f t="shared" si="7722"/>
        <v>0</v>
      </c>
      <c r="Z2323" s="18">
        <f t="shared" si="7722"/>
        <v>215331.15668000001</v>
      </c>
      <c r="AA2323" s="18">
        <f t="shared" si="7722"/>
        <v>0</v>
      </c>
      <c r="AB2323" s="18">
        <f t="shared" si="7722"/>
        <v>0</v>
      </c>
      <c r="AC2323" s="18">
        <f t="shared" si="7722"/>
        <v>0</v>
      </c>
      <c r="AD2323" s="18">
        <f t="shared" si="7722"/>
        <v>0</v>
      </c>
      <c r="AE2323" s="18"/>
      <c r="AF2323" s="41">
        <f t="shared" ref="AF2323:AT2323" si="7723">AF2324</f>
        <v>345673.27161</v>
      </c>
      <c r="AG2323" s="41">
        <f t="shared" si="7723"/>
        <v>0</v>
      </c>
      <c r="AH2323" s="41">
        <f t="shared" si="7723"/>
        <v>0</v>
      </c>
      <c r="AI2323" s="41">
        <f t="shared" si="7723"/>
        <v>0</v>
      </c>
      <c r="AJ2323" s="41">
        <f t="shared" si="7723"/>
        <v>345673.27161</v>
      </c>
      <c r="AK2323" s="41">
        <f t="shared" si="7723"/>
        <v>0</v>
      </c>
      <c r="AL2323" s="41">
        <f t="shared" si="7723"/>
        <v>337885.99582000001</v>
      </c>
      <c r="AM2323" s="41">
        <f t="shared" si="7723"/>
        <v>0</v>
      </c>
      <c r="AN2323" s="41">
        <f t="shared" si="7723"/>
        <v>337885.99582000001</v>
      </c>
      <c r="AO2323" s="42">
        <f t="shared" si="7723"/>
        <v>162249.24536</v>
      </c>
      <c r="AP2323" s="42">
        <f t="shared" si="7723"/>
        <v>345673.27161</v>
      </c>
      <c r="AQ2323" s="42">
        <f t="shared" si="7723"/>
        <v>0</v>
      </c>
      <c r="AR2323" s="42">
        <f t="shared" si="7723"/>
        <v>0</v>
      </c>
      <c r="AS2323" s="42">
        <f t="shared" si="7723"/>
        <v>0</v>
      </c>
      <c r="AT2323" s="42">
        <f t="shared" si="7723"/>
        <v>0</v>
      </c>
      <c r="AU2323" s="42">
        <f t="shared" si="7625"/>
        <v>345673.27161</v>
      </c>
      <c r="AV2323" s="42">
        <f t="shared" si="7626"/>
        <v>-3.9300000062212348E-3</v>
      </c>
      <c r="AW2323" s="42">
        <f t="shared" si="7627"/>
        <v>561004.42436000006</v>
      </c>
      <c r="AX2323" s="42">
        <f t="shared" si="7628"/>
        <v>0</v>
      </c>
      <c r="AY2323" s="42">
        <f t="shared" si="7629"/>
        <v>0</v>
      </c>
      <c r="AZ2323" s="42">
        <f>AZ2324</f>
        <v>0</v>
      </c>
      <c r="BA2323" s="43">
        <f t="shared" si="7630"/>
        <v>97.747214948459813</v>
      </c>
      <c r="BB2323" s="20"/>
    </row>
    <row r="2324" spans="2:54" ht="31.2" x14ac:dyDescent="0.3">
      <c r="B2324" s="38" t="s">
        <v>662</v>
      </c>
      <c r="C2324" s="38" t="s">
        <v>189</v>
      </c>
      <c r="D2324" s="38" t="s">
        <v>374</v>
      </c>
      <c r="E2324" s="39" t="str">
        <f t="shared" si="7622"/>
        <v>0702</v>
      </c>
      <c r="F2324" s="38" t="s">
        <v>764</v>
      </c>
      <c r="G2324" s="38" t="s">
        <v>114</v>
      </c>
      <c r="H2324" s="40" t="s">
        <v>115</v>
      </c>
      <c r="I2324" s="18">
        <v>318.10000000000002</v>
      </c>
      <c r="J2324" s="18">
        <v>0</v>
      </c>
      <c r="K2324" s="18">
        <v>0</v>
      </c>
      <c r="L2324" s="18"/>
      <c r="M2324" s="18"/>
      <c r="N2324" s="18"/>
      <c r="O2324" s="18">
        <f>7418.015-7418.015</f>
        <v>0</v>
      </c>
      <c r="P2324" s="18">
        <v>0</v>
      </c>
      <c r="Q2324" s="18">
        <v>51598.381999999998</v>
      </c>
      <c r="R2324" s="18">
        <v>78425.629000000001</v>
      </c>
      <c r="S2324" s="18">
        <f>99943.51315+115387.64353</f>
        <v>215331.15668000001</v>
      </c>
      <c r="T2324" s="18">
        <f t="shared" si="7694"/>
        <v>345673.26767999999</v>
      </c>
      <c r="U2324" s="18">
        <f t="shared" si="7635"/>
        <v>0</v>
      </c>
      <c r="V2324" s="18">
        <f t="shared" si="7636"/>
        <v>0</v>
      </c>
      <c r="W2324" s="18"/>
      <c r="X2324" s="18"/>
      <c r="Y2324" s="18"/>
      <c r="Z2324" s="18">
        <f>99943.51315+115387.64353</f>
        <v>215331.15668000001</v>
      </c>
      <c r="AA2324" s="18"/>
      <c r="AB2324" s="18"/>
      <c r="AC2324" s="18"/>
      <c r="AD2324" s="18"/>
      <c r="AE2324" s="18"/>
      <c r="AF2324" s="41">
        <v>345673.27161</v>
      </c>
      <c r="AG2324" s="41"/>
      <c r="AH2324" s="41">
        <v>0</v>
      </c>
      <c r="AI2324" s="41">
        <v>0</v>
      </c>
      <c r="AJ2324" s="41">
        <f>AF2324</f>
        <v>345673.27161</v>
      </c>
      <c r="AK2324" s="41">
        <f>AG2324</f>
        <v>0</v>
      </c>
      <c r="AL2324" s="41">
        <v>337885.99582000001</v>
      </c>
      <c r="AM2324" s="41">
        <v>0</v>
      </c>
      <c r="AN2324" s="41">
        <f>AL2324</f>
        <v>337885.99582000001</v>
      </c>
      <c r="AO2324" s="14">
        <v>162249.24536</v>
      </c>
      <c r="AP2324" s="42">
        <v>345673.27161</v>
      </c>
      <c r="AQ2324" s="42">
        <f>7418.015-7418.015</f>
        <v>0</v>
      </c>
      <c r="AR2324" s="42">
        <v>0</v>
      </c>
      <c r="AS2324" s="42">
        <v>0</v>
      </c>
      <c r="AT2324" s="42">
        <v>0</v>
      </c>
      <c r="AU2324" s="42">
        <f t="shared" si="7625"/>
        <v>345673.27161</v>
      </c>
      <c r="AV2324" s="42">
        <f t="shared" si="7626"/>
        <v>-3.9300000062212348E-3</v>
      </c>
      <c r="AW2324" s="42">
        <f t="shared" si="7627"/>
        <v>561004.42436000006</v>
      </c>
      <c r="AX2324" s="42">
        <f t="shared" si="7628"/>
        <v>0</v>
      </c>
      <c r="AY2324" s="42">
        <f t="shared" si="7629"/>
        <v>0</v>
      </c>
      <c r="AZ2324" s="42"/>
      <c r="BA2324" s="43">
        <f t="shared" si="7630"/>
        <v>97.747214948459813</v>
      </c>
      <c r="BB2324" s="44"/>
    </row>
    <row r="2325" spans="2:54" ht="46.8" x14ac:dyDescent="0.3">
      <c r="B2325" s="38" t="s">
        <v>662</v>
      </c>
      <c r="C2325" s="38" t="s">
        <v>189</v>
      </c>
      <c r="D2325" s="38" t="s">
        <v>374</v>
      </c>
      <c r="E2325" s="39" t="str">
        <f t="shared" si="7622"/>
        <v>0702</v>
      </c>
      <c r="F2325" s="16" t="s">
        <v>766</v>
      </c>
      <c r="G2325" s="38"/>
      <c r="H2325" s="48" t="s">
        <v>767</v>
      </c>
      <c r="I2325" s="18"/>
      <c r="J2325" s="18"/>
      <c r="K2325" s="18"/>
      <c r="L2325" s="18"/>
      <c r="M2325" s="18"/>
      <c r="N2325" s="18"/>
      <c r="O2325" s="18">
        <f>O2326</f>
        <v>0</v>
      </c>
      <c r="P2325" s="18">
        <f>P2326</f>
        <v>0</v>
      </c>
      <c r="Q2325" s="18">
        <f>Q2326</f>
        <v>0</v>
      </c>
      <c r="R2325" s="18">
        <f>R2326</f>
        <v>0</v>
      </c>
      <c r="S2325" s="18"/>
      <c r="T2325" s="18">
        <f t="shared" si="7694"/>
        <v>0</v>
      </c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41">
        <f t="shared" ref="AF2325:AT2325" si="7724">AF2326</f>
        <v>5268.4263300000002</v>
      </c>
      <c r="AG2325" s="41">
        <f t="shared" si="7724"/>
        <v>0</v>
      </c>
      <c r="AH2325" s="41">
        <f t="shared" si="7724"/>
        <v>5263.1579000000002</v>
      </c>
      <c r="AI2325" s="41">
        <f t="shared" si="7724"/>
        <v>0</v>
      </c>
      <c r="AJ2325" s="41">
        <f t="shared" si="7724"/>
        <v>5268.4263300000002</v>
      </c>
      <c r="AK2325" s="41">
        <f t="shared" si="7724"/>
        <v>0</v>
      </c>
      <c r="AL2325" s="41">
        <f t="shared" si="7724"/>
        <v>5268.4263300000002</v>
      </c>
      <c r="AM2325" s="41">
        <f t="shared" si="7724"/>
        <v>5263.1579000000002</v>
      </c>
      <c r="AN2325" s="41">
        <f t="shared" si="7724"/>
        <v>5268.4263300000002</v>
      </c>
      <c r="AO2325" s="42">
        <f t="shared" si="7724"/>
        <v>5268.4263300000002</v>
      </c>
      <c r="AP2325" s="42">
        <f t="shared" si="7724"/>
        <v>5268.4263300000002</v>
      </c>
      <c r="AQ2325" s="42">
        <f t="shared" si="7724"/>
        <v>0</v>
      </c>
      <c r="AR2325" s="42">
        <f t="shared" si="7724"/>
        <v>0</v>
      </c>
      <c r="AS2325" s="42">
        <f t="shared" si="7724"/>
        <v>0</v>
      </c>
      <c r="AT2325" s="42">
        <f t="shared" si="7724"/>
        <v>0</v>
      </c>
      <c r="AU2325" s="42">
        <f t="shared" si="7625"/>
        <v>5268.4263300000002</v>
      </c>
      <c r="AV2325" s="42">
        <f t="shared" si="7626"/>
        <v>-5268.4263300000002</v>
      </c>
      <c r="AW2325" s="42"/>
      <c r="AX2325" s="42"/>
      <c r="AY2325" s="42"/>
      <c r="AZ2325" s="42"/>
      <c r="BA2325" s="43">
        <f t="shared" si="7630"/>
        <v>100</v>
      </c>
      <c r="BB2325" s="44"/>
    </row>
    <row r="2326" spans="2:54" ht="31.2" x14ac:dyDescent="0.3">
      <c r="B2326" s="38" t="s">
        <v>662</v>
      </c>
      <c r="C2326" s="38" t="s">
        <v>189</v>
      </c>
      <c r="D2326" s="38" t="s">
        <v>374</v>
      </c>
      <c r="E2326" s="39" t="str">
        <f t="shared" si="7622"/>
        <v>0702</v>
      </c>
      <c r="F2326" s="16" t="s">
        <v>766</v>
      </c>
      <c r="G2326" s="38" t="s">
        <v>114</v>
      </c>
      <c r="H2326" s="40" t="s">
        <v>115</v>
      </c>
      <c r="I2326" s="18"/>
      <c r="J2326" s="18"/>
      <c r="K2326" s="18"/>
      <c r="L2326" s="18"/>
      <c r="M2326" s="18"/>
      <c r="N2326" s="18"/>
      <c r="O2326" s="18">
        <v>0</v>
      </c>
      <c r="P2326" s="18">
        <v>0</v>
      </c>
      <c r="Q2326" s="18">
        <v>0</v>
      </c>
      <c r="R2326" s="18">
        <v>0</v>
      </c>
      <c r="S2326" s="18"/>
      <c r="T2326" s="18">
        <f t="shared" si="7694"/>
        <v>0</v>
      </c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41">
        <v>5268.4263300000002</v>
      </c>
      <c r="AG2326" s="41"/>
      <c r="AH2326" s="41">
        <v>5263.1579000000002</v>
      </c>
      <c r="AI2326" s="41"/>
      <c r="AJ2326" s="41">
        <f>AF2326</f>
        <v>5268.4263300000002</v>
      </c>
      <c r="AK2326" s="41">
        <f>AG2326</f>
        <v>0</v>
      </c>
      <c r="AL2326" s="41">
        <v>5268.4263300000002</v>
      </c>
      <c r="AM2326" s="41">
        <v>5263.1579000000002</v>
      </c>
      <c r="AN2326" s="41">
        <f>AL2326</f>
        <v>5268.4263300000002</v>
      </c>
      <c r="AO2326" s="14">
        <v>5268.4263300000002</v>
      </c>
      <c r="AP2326" s="42">
        <v>5268.4263300000002</v>
      </c>
      <c r="AQ2326" s="42">
        <v>0</v>
      </c>
      <c r="AR2326" s="42">
        <v>0</v>
      </c>
      <c r="AS2326" s="42">
        <v>0</v>
      </c>
      <c r="AT2326" s="42">
        <v>0</v>
      </c>
      <c r="AU2326" s="42">
        <f t="shared" si="7625"/>
        <v>5268.4263300000002</v>
      </c>
      <c r="AV2326" s="42">
        <f t="shared" si="7626"/>
        <v>-5268.4263300000002</v>
      </c>
      <c r="AW2326" s="42"/>
      <c r="AX2326" s="42"/>
      <c r="AY2326" s="42"/>
      <c r="AZ2326" s="42"/>
      <c r="BA2326" s="43">
        <f t="shared" si="7630"/>
        <v>100</v>
      </c>
      <c r="BB2326" s="44"/>
    </row>
    <row r="2327" spans="2:54" ht="93.6" x14ac:dyDescent="0.3">
      <c r="B2327" s="38" t="s">
        <v>662</v>
      </c>
      <c r="C2327" s="38" t="s">
        <v>189</v>
      </c>
      <c r="D2327" s="38" t="s">
        <v>374</v>
      </c>
      <c r="E2327" s="39" t="str">
        <f t="shared" si="7622"/>
        <v>0702</v>
      </c>
      <c r="F2327" s="38" t="s">
        <v>394</v>
      </c>
      <c r="G2327" s="39"/>
      <c r="H2327" s="40" t="s">
        <v>395</v>
      </c>
      <c r="I2327" s="18">
        <f t="shared" ref="I2327:S2327" si="7725">I2328</f>
        <v>1296859.8999999999</v>
      </c>
      <c r="J2327" s="18">
        <f t="shared" si="7725"/>
        <v>1933286.3999999999</v>
      </c>
      <c r="K2327" s="18">
        <f t="shared" si="7725"/>
        <v>1475858.2</v>
      </c>
      <c r="L2327" s="18">
        <f t="shared" si="7725"/>
        <v>0</v>
      </c>
      <c r="M2327" s="18">
        <f t="shared" si="7725"/>
        <v>0</v>
      </c>
      <c r="N2327" s="18">
        <f t="shared" si="7725"/>
        <v>0</v>
      </c>
      <c r="O2327" s="18">
        <f t="shared" si="7725"/>
        <v>0</v>
      </c>
      <c r="P2327" s="18">
        <f t="shared" si="7725"/>
        <v>0</v>
      </c>
      <c r="Q2327" s="18">
        <f t="shared" si="7725"/>
        <v>0</v>
      </c>
      <c r="R2327" s="18">
        <f t="shared" si="7725"/>
        <v>-557880</v>
      </c>
      <c r="S2327" s="18">
        <f t="shared" si="7725"/>
        <v>0</v>
      </c>
      <c r="T2327" s="18">
        <f t="shared" si="7694"/>
        <v>738979.89999999991</v>
      </c>
      <c r="U2327" s="18">
        <f t="shared" si="7635"/>
        <v>1933286.3999999999</v>
      </c>
      <c r="V2327" s="18">
        <f t="shared" si="7636"/>
        <v>1475858.2</v>
      </c>
      <c r="W2327" s="18">
        <f t="shared" ref="W2327:AT2327" si="7726">W2328</f>
        <v>0</v>
      </c>
      <c r="X2327" s="18">
        <f t="shared" si="7726"/>
        <v>0</v>
      </c>
      <c r="Y2327" s="18">
        <f t="shared" si="7726"/>
        <v>0</v>
      </c>
      <c r="Z2327" s="18">
        <f t="shared" si="7726"/>
        <v>0</v>
      </c>
      <c r="AA2327" s="18">
        <f t="shared" si="7726"/>
        <v>0</v>
      </c>
      <c r="AB2327" s="18">
        <f t="shared" si="7726"/>
        <v>0</v>
      </c>
      <c r="AC2327" s="18">
        <f t="shared" si="7726"/>
        <v>0</v>
      </c>
      <c r="AD2327" s="18">
        <f t="shared" si="7726"/>
        <v>0</v>
      </c>
      <c r="AE2327" s="18">
        <f t="shared" si="7726"/>
        <v>0</v>
      </c>
      <c r="AF2327" s="41">
        <f t="shared" si="7726"/>
        <v>612692.95114999998</v>
      </c>
      <c r="AG2327" s="41">
        <f t="shared" si="7726"/>
        <v>0</v>
      </c>
      <c r="AH2327" s="41">
        <f t="shared" si="7726"/>
        <v>612692.95114999998</v>
      </c>
      <c r="AI2327" s="41">
        <f t="shared" si="7726"/>
        <v>0</v>
      </c>
      <c r="AJ2327" s="41">
        <f t="shared" si="7726"/>
        <v>612692.95114999998</v>
      </c>
      <c r="AK2327" s="41">
        <f t="shared" si="7726"/>
        <v>0</v>
      </c>
      <c r="AL2327" s="41">
        <f t="shared" si="7726"/>
        <v>612692.95114999998</v>
      </c>
      <c r="AM2327" s="41">
        <f t="shared" si="7726"/>
        <v>612692.95114999998</v>
      </c>
      <c r="AN2327" s="41">
        <f t="shared" si="7726"/>
        <v>612692.95114999998</v>
      </c>
      <c r="AO2327" s="42">
        <f t="shared" si="7726"/>
        <v>346230.95983000001</v>
      </c>
      <c r="AP2327" s="42">
        <f t="shared" si="7726"/>
        <v>743974.9142</v>
      </c>
      <c r="AQ2327" s="42">
        <f t="shared" si="7726"/>
        <v>0</v>
      </c>
      <c r="AR2327" s="42">
        <f t="shared" si="7726"/>
        <v>0</v>
      </c>
      <c r="AS2327" s="42">
        <f t="shared" si="7726"/>
        <v>0</v>
      </c>
      <c r="AT2327" s="42">
        <f t="shared" si="7726"/>
        <v>0</v>
      </c>
      <c r="AU2327" s="42">
        <f t="shared" si="7625"/>
        <v>743974.9142</v>
      </c>
      <c r="AV2327" s="42">
        <f t="shared" si="7626"/>
        <v>-4995.0142000000924</v>
      </c>
      <c r="AW2327" s="42">
        <f t="shared" si="7627"/>
        <v>738979.89999999991</v>
      </c>
      <c r="AX2327" s="42">
        <f t="shared" si="7628"/>
        <v>1933286.3999999999</v>
      </c>
      <c r="AY2327" s="42">
        <f t="shared" si="7629"/>
        <v>1475858.2</v>
      </c>
      <c r="AZ2327" s="42">
        <f>AZ2328</f>
        <v>0</v>
      </c>
      <c r="BA2327" s="43">
        <f t="shared" si="7630"/>
        <v>100</v>
      </c>
      <c r="BB2327" s="20"/>
    </row>
    <row r="2328" spans="2:54" ht="31.2" x14ac:dyDescent="0.3">
      <c r="B2328" s="38" t="s">
        <v>662</v>
      </c>
      <c r="C2328" s="38" t="s">
        <v>189</v>
      </c>
      <c r="D2328" s="38" t="s">
        <v>374</v>
      </c>
      <c r="E2328" s="39" t="str">
        <f t="shared" si="7622"/>
        <v>0702</v>
      </c>
      <c r="F2328" s="38" t="s">
        <v>394</v>
      </c>
      <c r="G2328" s="38" t="s">
        <v>114</v>
      </c>
      <c r="H2328" s="40" t="s">
        <v>115</v>
      </c>
      <c r="I2328" s="18">
        <v>1296859.8999999999</v>
      </c>
      <c r="J2328" s="18">
        <v>1933286.3999999999</v>
      </c>
      <c r="K2328" s="18">
        <v>1475858.2</v>
      </c>
      <c r="L2328" s="18"/>
      <c r="M2328" s="18"/>
      <c r="N2328" s="18"/>
      <c r="O2328" s="18">
        <v>0</v>
      </c>
      <c r="P2328" s="18">
        <v>0</v>
      </c>
      <c r="Q2328" s="18">
        <v>0</v>
      </c>
      <c r="R2328" s="18">
        <f>-292345.208-265534.792</f>
        <v>-557880</v>
      </c>
      <c r="S2328" s="18"/>
      <c r="T2328" s="18">
        <f t="shared" si="7694"/>
        <v>738979.89999999991</v>
      </c>
      <c r="U2328" s="18">
        <f t="shared" si="7635"/>
        <v>1933286.3999999999</v>
      </c>
      <c r="V2328" s="18">
        <f t="shared" si="7636"/>
        <v>1475858.2</v>
      </c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41">
        <v>612692.95114999998</v>
      </c>
      <c r="AG2328" s="41"/>
      <c r="AH2328" s="41">
        <f>AF2328</f>
        <v>612692.95114999998</v>
      </c>
      <c r="AI2328" s="41">
        <f>AG2328</f>
        <v>0</v>
      </c>
      <c r="AJ2328" s="41">
        <f>AF2328</f>
        <v>612692.95114999998</v>
      </c>
      <c r="AK2328" s="41">
        <f>AG2328</f>
        <v>0</v>
      </c>
      <c r="AL2328" s="41">
        <v>612692.95114999998</v>
      </c>
      <c r="AM2328" s="41">
        <f>AL2328</f>
        <v>612692.95114999998</v>
      </c>
      <c r="AN2328" s="41">
        <f>AL2328</f>
        <v>612692.95114999998</v>
      </c>
      <c r="AO2328" s="14">
        <v>346230.95983000001</v>
      </c>
      <c r="AP2328" s="42">
        <v>743974.9142</v>
      </c>
      <c r="AQ2328" s="42">
        <v>0</v>
      </c>
      <c r="AR2328" s="42">
        <v>0</v>
      </c>
      <c r="AS2328" s="42">
        <v>0</v>
      </c>
      <c r="AT2328" s="42">
        <v>0</v>
      </c>
      <c r="AU2328" s="42">
        <f t="shared" si="7625"/>
        <v>743974.9142</v>
      </c>
      <c r="AV2328" s="42">
        <f t="shared" si="7626"/>
        <v>-4995.0142000000924</v>
      </c>
      <c r="AW2328" s="42">
        <f t="shared" si="7627"/>
        <v>738979.89999999991</v>
      </c>
      <c r="AX2328" s="42">
        <f t="shared" si="7628"/>
        <v>1933286.3999999999</v>
      </c>
      <c r="AY2328" s="42">
        <f t="shared" si="7629"/>
        <v>1475858.2</v>
      </c>
      <c r="AZ2328" s="42"/>
      <c r="BA2328" s="43">
        <f t="shared" si="7630"/>
        <v>100</v>
      </c>
      <c r="BB2328" s="44"/>
    </row>
    <row r="2329" spans="2:54" ht="31.2" x14ac:dyDescent="0.3">
      <c r="B2329" s="38" t="s">
        <v>662</v>
      </c>
      <c r="C2329" s="38" t="s">
        <v>189</v>
      </c>
      <c r="D2329" s="38" t="s">
        <v>374</v>
      </c>
      <c r="E2329" s="39" t="str">
        <f t="shared" si="7622"/>
        <v>0702</v>
      </c>
      <c r="F2329" s="16" t="s">
        <v>396</v>
      </c>
      <c r="G2329" s="38"/>
      <c r="H2329" s="48" t="s">
        <v>397</v>
      </c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>
        <f>T2330</f>
        <v>0</v>
      </c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42">
        <f t="shared" ref="AF2329:AN2329" si="7727">AF2330</f>
        <v>92715.852719999995</v>
      </c>
      <c r="AG2329" s="42">
        <f t="shared" si="7727"/>
        <v>0</v>
      </c>
      <c r="AH2329" s="42">
        <f t="shared" si="7727"/>
        <v>92715.852719999995</v>
      </c>
      <c r="AI2329" s="42">
        <f t="shared" si="7727"/>
        <v>0</v>
      </c>
      <c r="AJ2329" s="42">
        <f t="shared" si="7727"/>
        <v>0</v>
      </c>
      <c r="AK2329" s="42">
        <f t="shared" si="7727"/>
        <v>0</v>
      </c>
      <c r="AL2329" s="42">
        <f t="shared" si="7727"/>
        <v>92715.852719999995</v>
      </c>
      <c r="AM2329" s="42">
        <f t="shared" si="7727"/>
        <v>92715.852719999995</v>
      </c>
      <c r="AN2329" s="42">
        <f t="shared" si="7727"/>
        <v>0</v>
      </c>
      <c r="AO2329" s="14"/>
      <c r="AP2329" s="42"/>
      <c r="AQ2329" s="42"/>
      <c r="AR2329" s="42"/>
      <c r="AS2329" s="42"/>
      <c r="AT2329" s="42"/>
      <c r="AU2329" s="42"/>
      <c r="AV2329" s="42"/>
      <c r="AW2329" s="42"/>
      <c r="AX2329" s="42"/>
      <c r="AY2329" s="42"/>
      <c r="AZ2329" s="42"/>
      <c r="BA2329" s="49">
        <f t="shared" si="7630"/>
        <v>100</v>
      </c>
      <c r="BB2329" s="44"/>
    </row>
    <row r="2330" spans="2:54" ht="31.2" x14ac:dyDescent="0.3">
      <c r="B2330" s="38" t="s">
        <v>662</v>
      </c>
      <c r="C2330" s="38" t="s">
        <v>189</v>
      </c>
      <c r="D2330" s="38" t="s">
        <v>374</v>
      </c>
      <c r="E2330" s="39" t="str">
        <f t="shared" si="7622"/>
        <v>0702</v>
      </c>
      <c r="F2330" s="16" t="s">
        <v>396</v>
      </c>
      <c r="G2330" s="38" t="s">
        <v>54</v>
      </c>
      <c r="H2330" s="40" t="s">
        <v>55</v>
      </c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>
        <v>0</v>
      </c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42">
        <v>92715.852719999995</v>
      </c>
      <c r="AG2330" s="42"/>
      <c r="AH2330" s="42">
        <f>AF2330</f>
        <v>92715.852719999995</v>
      </c>
      <c r="AI2330" s="42">
        <v>0</v>
      </c>
      <c r="AJ2330" s="42">
        <v>0</v>
      </c>
      <c r="AK2330" s="42">
        <v>0</v>
      </c>
      <c r="AL2330" s="42">
        <v>92715.852719999995</v>
      </c>
      <c r="AM2330" s="42">
        <f>AL2330</f>
        <v>92715.852719999995</v>
      </c>
      <c r="AN2330" s="42">
        <v>0</v>
      </c>
      <c r="AO2330" s="14"/>
      <c r="AP2330" s="42"/>
      <c r="AQ2330" s="42"/>
      <c r="AR2330" s="42"/>
      <c r="AS2330" s="42"/>
      <c r="AT2330" s="42"/>
      <c r="AU2330" s="42"/>
      <c r="AV2330" s="42"/>
      <c r="AW2330" s="42"/>
      <c r="AX2330" s="42"/>
      <c r="AY2330" s="42"/>
      <c r="AZ2330" s="42"/>
      <c r="BA2330" s="49">
        <f t="shared" si="7630"/>
        <v>100</v>
      </c>
      <c r="BB2330" s="44"/>
    </row>
    <row r="2331" spans="2:54" x14ac:dyDescent="0.3">
      <c r="B2331" s="38" t="s">
        <v>662</v>
      </c>
      <c r="C2331" s="38" t="s">
        <v>189</v>
      </c>
      <c r="D2331" s="38" t="s">
        <v>374</v>
      </c>
      <c r="E2331" s="39" t="str">
        <f t="shared" si="7622"/>
        <v>0702</v>
      </c>
      <c r="F2331" s="38" t="s">
        <v>402</v>
      </c>
      <c r="G2331" s="39"/>
      <c r="H2331" s="40" t="s">
        <v>109</v>
      </c>
      <c r="I2331" s="18">
        <f t="shared" ref="I2331:S2331" si="7728">I2332</f>
        <v>203242.2</v>
      </c>
      <c r="J2331" s="18">
        <f t="shared" si="7728"/>
        <v>0</v>
      </c>
      <c r="K2331" s="18">
        <f t="shared" si="7728"/>
        <v>0</v>
      </c>
      <c r="L2331" s="18">
        <f t="shared" si="7728"/>
        <v>0</v>
      </c>
      <c r="M2331" s="18">
        <f t="shared" si="7728"/>
        <v>0</v>
      </c>
      <c r="N2331" s="18">
        <f t="shared" si="7728"/>
        <v>0</v>
      </c>
      <c r="O2331" s="18">
        <f t="shared" si="7728"/>
        <v>-16786.34</v>
      </c>
      <c r="P2331" s="18">
        <f t="shared" si="7728"/>
        <v>131664.86599999998</v>
      </c>
      <c r="Q2331" s="18">
        <f t="shared" si="7728"/>
        <v>2534.4090000000001</v>
      </c>
      <c r="R2331" s="18">
        <f t="shared" si="7728"/>
        <v>0</v>
      </c>
      <c r="S2331" s="18">
        <f t="shared" si="7728"/>
        <v>79258.250570000004</v>
      </c>
      <c r="T2331" s="18">
        <f t="shared" ref="T2331:T2394" si="7729">I2331+L2331+S2331+R2331+Q2331+P2331+O2331</f>
        <v>399913.38556999993</v>
      </c>
      <c r="U2331" s="18">
        <f t="shared" si="7635"/>
        <v>0</v>
      </c>
      <c r="V2331" s="18">
        <f t="shared" si="7636"/>
        <v>0</v>
      </c>
      <c r="W2331" s="18">
        <f t="shared" ref="W2331:AT2331" si="7730">W2332</f>
        <v>0</v>
      </c>
      <c r="X2331" s="18">
        <f t="shared" si="7730"/>
        <v>0</v>
      </c>
      <c r="Y2331" s="18">
        <f t="shared" si="7730"/>
        <v>0</v>
      </c>
      <c r="Z2331" s="18">
        <f t="shared" si="7730"/>
        <v>79258.250569999989</v>
      </c>
      <c r="AA2331" s="18">
        <f t="shared" si="7730"/>
        <v>0</v>
      </c>
      <c r="AB2331" s="18">
        <f t="shared" si="7730"/>
        <v>0</v>
      </c>
      <c r="AC2331" s="18">
        <f t="shared" si="7730"/>
        <v>0</v>
      </c>
      <c r="AD2331" s="18">
        <f t="shared" si="7730"/>
        <v>0</v>
      </c>
      <c r="AE2331" s="18">
        <f t="shared" si="7730"/>
        <v>0</v>
      </c>
      <c r="AF2331" s="41">
        <f t="shared" si="7730"/>
        <v>399913.38193999999</v>
      </c>
      <c r="AG2331" s="41">
        <f t="shared" si="7730"/>
        <v>0</v>
      </c>
      <c r="AH2331" s="41">
        <f t="shared" si="7730"/>
        <v>0</v>
      </c>
      <c r="AI2331" s="41">
        <f t="shared" si="7730"/>
        <v>0</v>
      </c>
      <c r="AJ2331" s="41">
        <f t="shared" si="7730"/>
        <v>399913.38193999999</v>
      </c>
      <c r="AK2331" s="41">
        <f t="shared" si="7730"/>
        <v>0</v>
      </c>
      <c r="AL2331" s="41">
        <f t="shared" si="7730"/>
        <v>367698.88495999994</v>
      </c>
      <c r="AM2331" s="41">
        <f t="shared" si="7730"/>
        <v>0</v>
      </c>
      <c r="AN2331" s="41">
        <f t="shared" si="7730"/>
        <v>367698.88495999994</v>
      </c>
      <c r="AO2331" s="42">
        <f t="shared" si="7730"/>
        <v>252221.24242999998</v>
      </c>
      <c r="AP2331" s="42">
        <f t="shared" si="7730"/>
        <v>416699.72193999996</v>
      </c>
      <c r="AQ2331" s="42">
        <f t="shared" si="7730"/>
        <v>-16786.34</v>
      </c>
      <c r="AR2331" s="42">
        <f t="shared" si="7730"/>
        <v>0</v>
      </c>
      <c r="AS2331" s="42">
        <f t="shared" si="7730"/>
        <v>0</v>
      </c>
      <c r="AT2331" s="42">
        <f t="shared" si="7730"/>
        <v>0</v>
      </c>
      <c r="AU2331" s="42">
        <f t="shared" si="7625"/>
        <v>399913.38193999993</v>
      </c>
      <c r="AV2331" s="42">
        <f t="shared" si="7626"/>
        <v>3.6299999919719994E-3</v>
      </c>
      <c r="AW2331" s="42">
        <f t="shared" si="7627"/>
        <v>479171.6361399999</v>
      </c>
      <c r="AX2331" s="42">
        <f t="shared" si="7628"/>
        <v>0</v>
      </c>
      <c r="AY2331" s="42">
        <f t="shared" si="7629"/>
        <v>0</v>
      </c>
      <c r="AZ2331" s="42">
        <f>AZ2332</f>
        <v>0</v>
      </c>
      <c r="BA2331" s="43">
        <f t="shared" si="7630"/>
        <v>91.944631403999054</v>
      </c>
      <c r="BB2331" s="20"/>
    </row>
    <row r="2332" spans="2:54" ht="46.8" x14ac:dyDescent="0.3">
      <c r="B2332" s="38" t="s">
        <v>662</v>
      </c>
      <c r="C2332" s="38" t="s">
        <v>189</v>
      </c>
      <c r="D2332" s="38" t="s">
        <v>374</v>
      </c>
      <c r="E2332" s="39" t="str">
        <f t="shared" si="7622"/>
        <v>0702</v>
      </c>
      <c r="F2332" s="38" t="s">
        <v>403</v>
      </c>
      <c r="G2332" s="39"/>
      <c r="H2332" s="40" t="s">
        <v>404</v>
      </c>
      <c r="I2332" s="18">
        <f t="shared" ref="I2332:N2332" si="7731">I2337+I2339</f>
        <v>203242.2</v>
      </c>
      <c r="J2332" s="18">
        <f t="shared" si="7731"/>
        <v>0</v>
      </c>
      <c r="K2332" s="18">
        <f t="shared" si="7731"/>
        <v>0</v>
      </c>
      <c r="L2332" s="18">
        <f t="shared" si="7731"/>
        <v>0</v>
      </c>
      <c r="M2332" s="18">
        <f t="shared" si="7731"/>
        <v>0</v>
      </c>
      <c r="N2332" s="18">
        <f t="shared" si="7731"/>
        <v>0</v>
      </c>
      <c r="O2332" s="18">
        <f>O2337+O2339+O2341+O2333+O2335</f>
        <v>-16786.34</v>
      </c>
      <c r="P2332" s="18">
        <f>P2337+P2339+P2341+P2333+P2335</f>
        <v>131664.86599999998</v>
      </c>
      <c r="Q2332" s="18">
        <f>Q2337+Q2339+Q2341+Q2333+Q2335</f>
        <v>2534.4090000000001</v>
      </c>
      <c r="R2332" s="18">
        <f>R2337+R2339+R2341+R2333+R2335</f>
        <v>0</v>
      </c>
      <c r="S2332" s="18">
        <f>S2337+S2339+S2341+S2333+S2335</f>
        <v>79258.250570000004</v>
      </c>
      <c r="T2332" s="18">
        <f t="shared" si="7729"/>
        <v>399913.38556999993</v>
      </c>
      <c r="U2332" s="18">
        <f t="shared" si="7635"/>
        <v>0</v>
      </c>
      <c r="V2332" s="18">
        <f t="shared" si="7636"/>
        <v>0</v>
      </c>
      <c r="W2332" s="18">
        <f t="shared" ref="W2332:AE2332" si="7732">W2337+W2339+W2333+W2341</f>
        <v>0</v>
      </c>
      <c r="X2332" s="18">
        <f t="shared" si="7732"/>
        <v>0</v>
      </c>
      <c r="Y2332" s="18">
        <f t="shared" si="7732"/>
        <v>0</v>
      </c>
      <c r="Z2332" s="18">
        <f t="shared" si="7732"/>
        <v>79258.250569999989</v>
      </c>
      <c r="AA2332" s="18">
        <f t="shared" si="7732"/>
        <v>0</v>
      </c>
      <c r="AB2332" s="18">
        <f t="shared" si="7732"/>
        <v>0</v>
      </c>
      <c r="AC2332" s="18">
        <f t="shared" si="7732"/>
        <v>0</v>
      </c>
      <c r="AD2332" s="18">
        <f t="shared" si="7732"/>
        <v>0</v>
      </c>
      <c r="AE2332" s="18">
        <f t="shared" si="7732"/>
        <v>0</v>
      </c>
      <c r="AF2332" s="41">
        <f t="shared" ref="AF2332:AT2332" si="7733">AF2337+AF2339+AF2341+AF2333+AF2335</f>
        <v>399913.38193999999</v>
      </c>
      <c r="AG2332" s="41">
        <f t="shared" si="7733"/>
        <v>0</v>
      </c>
      <c r="AH2332" s="41">
        <f t="shared" si="7733"/>
        <v>0</v>
      </c>
      <c r="AI2332" s="41">
        <f t="shared" si="7733"/>
        <v>0</v>
      </c>
      <c r="AJ2332" s="41">
        <f t="shared" si="7733"/>
        <v>399913.38193999999</v>
      </c>
      <c r="AK2332" s="41">
        <f t="shared" si="7733"/>
        <v>0</v>
      </c>
      <c r="AL2332" s="41">
        <f t="shared" si="7733"/>
        <v>367698.88495999994</v>
      </c>
      <c r="AM2332" s="41">
        <f t="shared" si="7733"/>
        <v>0</v>
      </c>
      <c r="AN2332" s="41">
        <f t="shared" si="7733"/>
        <v>367698.88495999994</v>
      </c>
      <c r="AO2332" s="14">
        <f t="shared" si="7733"/>
        <v>252221.24242999998</v>
      </c>
      <c r="AP2332" s="42">
        <f t="shared" si="7733"/>
        <v>416699.72193999996</v>
      </c>
      <c r="AQ2332" s="42">
        <f t="shared" si="7733"/>
        <v>-16786.34</v>
      </c>
      <c r="AR2332" s="42">
        <f t="shared" si="7733"/>
        <v>0</v>
      </c>
      <c r="AS2332" s="42">
        <f t="shared" si="7733"/>
        <v>0</v>
      </c>
      <c r="AT2332" s="42">
        <f t="shared" si="7733"/>
        <v>0</v>
      </c>
      <c r="AU2332" s="42">
        <f t="shared" si="7625"/>
        <v>399913.38193999993</v>
      </c>
      <c r="AV2332" s="42">
        <f t="shared" si="7626"/>
        <v>3.6299999919719994E-3</v>
      </c>
      <c r="AW2332" s="42">
        <f t="shared" si="7627"/>
        <v>479171.6361399999</v>
      </c>
      <c r="AX2332" s="42">
        <f t="shared" si="7628"/>
        <v>0</v>
      </c>
      <c r="AY2332" s="42">
        <f t="shared" si="7629"/>
        <v>0</v>
      </c>
      <c r="AZ2332" s="42">
        <f>AZ2337+AZ2339+AZ2333+AZ2341</f>
        <v>0</v>
      </c>
      <c r="BA2332" s="43">
        <f t="shared" si="7630"/>
        <v>91.944631403999054</v>
      </c>
      <c r="BB2332" s="20"/>
    </row>
    <row r="2333" spans="2:54" ht="31.2" x14ac:dyDescent="0.3">
      <c r="B2333" s="38" t="s">
        <v>662</v>
      </c>
      <c r="C2333" s="38" t="s">
        <v>189</v>
      </c>
      <c r="D2333" s="38" t="s">
        <v>374</v>
      </c>
      <c r="E2333" s="39" t="str">
        <f t="shared" si="7622"/>
        <v>0702</v>
      </c>
      <c r="F2333" s="38" t="s">
        <v>768</v>
      </c>
      <c r="G2333" s="39"/>
      <c r="H2333" s="40" t="s">
        <v>769</v>
      </c>
      <c r="I2333" s="18"/>
      <c r="J2333" s="18"/>
      <c r="K2333" s="18"/>
      <c r="L2333" s="18"/>
      <c r="M2333" s="18"/>
      <c r="N2333" s="18"/>
      <c r="O2333" s="18">
        <f>O2334</f>
        <v>778.48599999999999</v>
      </c>
      <c r="P2333" s="18">
        <f>P2334</f>
        <v>0</v>
      </c>
      <c r="Q2333" s="18">
        <f>Q2334</f>
        <v>2534.4090000000001</v>
      </c>
      <c r="R2333" s="18">
        <f>R2334</f>
        <v>0</v>
      </c>
      <c r="S2333" s="18">
        <f>S2334</f>
        <v>8439.1239800000003</v>
      </c>
      <c r="T2333" s="18">
        <f t="shared" si="7729"/>
        <v>11752.018980000001</v>
      </c>
      <c r="U2333" s="18"/>
      <c r="V2333" s="18"/>
      <c r="W2333" s="18">
        <f t="shared" ref="W2333:AD2333" si="7734">W2334</f>
        <v>0</v>
      </c>
      <c r="X2333" s="18">
        <f t="shared" si="7734"/>
        <v>0</v>
      </c>
      <c r="Y2333" s="18">
        <f t="shared" si="7734"/>
        <v>0</v>
      </c>
      <c r="Z2333" s="18">
        <f t="shared" si="7734"/>
        <v>8439.1239800000003</v>
      </c>
      <c r="AA2333" s="18">
        <f t="shared" si="7734"/>
        <v>0</v>
      </c>
      <c r="AB2333" s="18">
        <f t="shared" si="7734"/>
        <v>0</v>
      </c>
      <c r="AC2333" s="18">
        <f t="shared" si="7734"/>
        <v>0</v>
      </c>
      <c r="AD2333" s="18">
        <f t="shared" si="7734"/>
        <v>0</v>
      </c>
      <c r="AE2333" s="18"/>
      <c r="AF2333" s="41">
        <f t="shared" ref="AF2333:AT2333" si="7735">AF2334</f>
        <v>11752.018980000001</v>
      </c>
      <c r="AG2333" s="41">
        <f t="shared" si="7735"/>
        <v>0</v>
      </c>
      <c r="AH2333" s="41">
        <f t="shared" si="7735"/>
        <v>0</v>
      </c>
      <c r="AI2333" s="41">
        <f t="shared" si="7735"/>
        <v>0</v>
      </c>
      <c r="AJ2333" s="41">
        <f t="shared" si="7735"/>
        <v>11752.018980000001</v>
      </c>
      <c r="AK2333" s="41">
        <f t="shared" si="7735"/>
        <v>0</v>
      </c>
      <c r="AL2333" s="41">
        <f t="shared" si="7735"/>
        <v>11752.018980000001</v>
      </c>
      <c r="AM2333" s="41">
        <f t="shared" si="7735"/>
        <v>0</v>
      </c>
      <c r="AN2333" s="41">
        <f t="shared" si="7735"/>
        <v>11752.018980000001</v>
      </c>
      <c r="AO2333" s="42">
        <f t="shared" si="7735"/>
        <v>9007.5539800000006</v>
      </c>
      <c r="AP2333" s="42">
        <f t="shared" si="7735"/>
        <v>10973.53298</v>
      </c>
      <c r="AQ2333" s="42">
        <f t="shared" si="7735"/>
        <v>778.48599999999999</v>
      </c>
      <c r="AR2333" s="42">
        <f t="shared" si="7735"/>
        <v>0</v>
      </c>
      <c r="AS2333" s="42">
        <f t="shared" si="7735"/>
        <v>0</v>
      </c>
      <c r="AT2333" s="42">
        <f t="shared" si="7735"/>
        <v>0</v>
      </c>
      <c r="AU2333" s="42">
        <f t="shared" si="7625"/>
        <v>11752.018980000001</v>
      </c>
      <c r="AV2333" s="42">
        <f t="shared" si="7626"/>
        <v>0</v>
      </c>
      <c r="AW2333" s="42">
        <f t="shared" si="7627"/>
        <v>20191.142960000001</v>
      </c>
      <c r="AX2333" s="42">
        <f t="shared" si="7628"/>
        <v>0</v>
      </c>
      <c r="AY2333" s="42">
        <f t="shared" si="7629"/>
        <v>0</v>
      </c>
      <c r="AZ2333" s="42">
        <f>AZ2334</f>
        <v>0</v>
      </c>
      <c r="BA2333" s="43">
        <f t="shared" si="7630"/>
        <v>100</v>
      </c>
      <c r="BB2333" s="20"/>
    </row>
    <row r="2334" spans="2:54" ht="31.2" x14ac:dyDescent="0.3">
      <c r="B2334" s="38" t="s">
        <v>662</v>
      </c>
      <c r="C2334" s="38" t="s">
        <v>189</v>
      </c>
      <c r="D2334" s="38" t="s">
        <v>374</v>
      </c>
      <c r="E2334" s="39" t="str">
        <f t="shared" si="7622"/>
        <v>0702</v>
      </c>
      <c r="F2334" s="38" t="s">
        <v>768</v>
      </c>
      <c r="G2334" s="38" t="s">
        <v>114</v>
      </c>
      <c r="H2334" s="40" t="s">
        <v>115</v>
      </c>
      <c r="I2334" s="18"/>
      <c r="J2334" s="18"/>
      <c r="K2334" s="18"/>
      <c r="L2334" s="18"/>
      <c r="M2334" s="18"/>
      <c r="N2334" s="18"/>
      <c r="O2334" s="18">
        <v>778.48599999999999</v>
      </c>
      <c r="P2334" s="18">
        <v>0</v>
      </c>
      <c r="Q2334" s="18">
        <v>2534.4090000000001</v>
      </c>
      <c r="R2334" s="18">
        <v>0</v>
      </c>
      <c r="S2334" s="18">
        <v>8439.1239800000003</v>
      </c>
      <c r="T2334" s="18">
        <f t="shared" si="7729"/>
        <v>11752.018980000001</v>
      </c>
      <c r="U2334" s="18"/>
      <c r="V2334" s="18"/>
      <c r="W2334" s="18"/>
      <c r="X2334" s="18"/>
      <c r="Y2334" s="18"/>
      <c r="Z2334" s="18">
        <v>8439.1239800000003</v>
      </c>
      <c r="AA2334" s="18"/>
      <c r="AB2334" s="18"/>
      <c r="AC2334" s="18"/>
      <c r="AD2334" s="18"/>
      <c r="AE2334" s="18"/>
      <c r="AF2334" s="41">
        <v>11752.018980000001</v>
      </c>
      <c r="AG2334" s="41"/>
      <c r="AH2334" s="41">
        <v>0</v>
      </c>
      <c r="AI2334" s="41">
        <v>0</v>
      </c>
      <c r="AJ2334" s="41">
        <f>AF2334</f>
        <v>11752.018980000001</v>
      </c>
      <c r="AK2334" s="41">
        <f>AG2334</f>
        <v>0</v>
      </c>
      <c r="AL2334" s="41">
        <v>11752.018980000001</v>
      </c>
      <c r="AM2334" s="41">
        <v>0</v>
      </c>
      <c r="AN2334" s="41">
        <f>AL2334</f>
        <v>11752.018980000001</v>
      </c>
      <c r="AO2334" s="14">
        <v>9007.5539800000006</v>
      </c>
      <c r="AP2334" s="42">
        <v>10973.53298</v>
      </c>
      <c r="AQ2334" s="42">
        <v>778.48599999999999</v>
      </c>
      <c r="AR2334" s="42">
        <v>0</v>
      </c>
      <c r="AS2334" s="42">
        <v>0</v>
      </c>
      <c r="AT2334" s="42">
        <v>0</v>
      </c>
      <c r="AU2334" s="42">
        <f t="shared" si="7625"/>
        <v>11752.018980000001</v>
      </c>
      <c r="AV2334" s="42">
        <f t="shared" si="7626"/>
        <v>0</v>
      </c>
      <c r="AW2334" s="42">
        <f t="shared" si="7627"/>
        <v>20191.142960000001</v>
      </c>
      <c r="AX2334" s="42">
        <f t="shared" si="7628"/>
        <v>0</v>
      </c>
      <c r="AY2334" s="42">
        <f t="shared" si="7629"/>
        <v>0</v>
      </c>
      <c r="AZ2334" s="42"/>
      <c r="BA2334" s="43">
        <f t="shared" si="7630"/>
        <v>100</v>
      </c>
      <c r="BB2334" s="44"/>
    </row>
    <row r="2335" spans="2:54" ht="31.2" x14ac:dyDescent="0.3">
      <c r="B2335" s="38" t="s">
        <v>662</v>
      </c>
      <c r="C2335" s="38" t="s">
        <v>189</v>
      </c>
      <c r="D2335" s="38" t="s">
        <v>374</v>
      </c>
      <c r="E2335" s="39" t="str">
        <f t="shared" si="7622"/>
        <v>0702</v>
      </c>
      <c r="F2335" s="38" t="s">
        <v>770</v>
      </c>
      <c r="G2335" s="38"/>
      <c r="H2335" s="40" t="s">
        <v>754</v>
      </c>
      <c r="I2335" s="18"/>
      <c r="J2335" s="18"/>
      <c r="K2335" s="18"/>
      <c r="L2335" s="18"/>
      <c r="M2335" s="18"/>
      <c r="N2335" s="18"/>
      <c r="O2335" s="18">
        <f>O2336</f>
        <v>0</v>
      </c>
      <c r="P2335" s="18">
        <f>P2336</f>
        <v>227028.53</v>
      </c>
      <c r="Q2335" s="18">
        <f>Q2336</f>
        <v>0</v>
      </c>
      <c r="R2335" s="18">
        <f>R2336</f>
        <v>0</v>
      </c>
      <c r="S2335" s="18">
        <f>S2336</f>
        <v>0</v>
      </c>
      <c r="T2335" s="18">
        <f t="shared" si="7729"/>
        <v>227028.53</v>
      </c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41">
        <f t="shared" ref="AF2335:AT2335" si="7736">AF2336</f>
        <v>227028.56872000001</v>
      </c>
      <c r="AG2335" s="41">
        <f t="shared" si="7736"/>
        <v>0</v>
      </c>
      <c r="AH2335" s="41">
        <f t="shared" si="7736"/>
        <v>0</v>
      </c>
      <c r="AI2335" s="41">
        <f t="shared" si="7736"/>
        <v>0</v>
      </c>
      <c r="AJ2335" s="41">
        <f t="shared" si="7736"/>
        <v>227028.56872000001</v>
      </c>
      <c r="AK2335" s="41">
        <f t="shared" si="7736"/>
        <v>0</v>
      </c>
      <c r="AL2335" s="41">
        <f t="shared" si="7736"/>
        <v>226980.91368999999</v>
      </c>
      <c r="AM2335" s="41">
        <f t="shared" si="7736"/>
        <v>0</v>
      </c>
      <c r="AN2335" s="41">
        <f t="shared" si="7736"/>
        <v>226980.91368999999</v>
      </c>
      <c r="AO2335" s="54">
        <f t="shared" si="7736"/>
        <v>141932.22279999999</v>
      </c>
      <c r="AP2335" s="42">
        <f t="shared" si="7736"/>
        <v>227028.56872000001</v>
      </c>
      <c r="AQ2335" s="42">
        <f t="shared" si="7736"/>
        <v>0</v>
      </c>
      <c r="AR2335" s="42">
        <f t="shared" si="7736"/>
        <v>0</v>
      </c>
      <c r="AS2335" s="42">
        <f t="shared" si="7736"/>
        <v>0</v>
      </c>
      <c r="AT2335" s="42">
        <f t="shared" si="7736"/>
        <v>0</v>
      </c>
      <c r="AU2335" s="42">
        <f t="shared" si="7625"/>
        <v>227028.56872000001</v>
      </c>
      <c r="AV2335" s="42">
        <f t="shared" si="7626"/>
        <v>-3.8720000011380762E-2</v>
      </c>
      <c r="AW2335" s="42"/>
      <c r="AX2335" s="42"/>
      <c r="AY2335" s="42"/>
      <c r="AZ2335" s="42"/>
      <c r="BA2335" s="43">
        <f t="shared" si="7630"/>
        <v>99.979009236472436</v>
      </c>
      <c r="BB2335" s="44"/>
    </row>
    <row r="2336" spans="2:54" ht="31.2" x14ac:dyDescent="0.3">
      <c r="B2336" s="38" t="s">
        <v>662</v>
      </c>
      <c r="C2336" s="38" t="s">
        <v>189</v>
      </c>
      <c r="D2336" s="38" t="s">
        <v>374</v>
      </c>
      <c r="E2336" s="39" t="str">
        <f t="shared" si="7622"/>
        <v>0702</v>
      </c>
      <c r="F2336" s="38" t="s">
        <v>770</v>
      </c>
      <c r="G2336" s="38" t="s">
        <v>114</v>
      </c>
      <c r="H2336" s="40" t="s">
        <v>115</v>
      </c>
      <c r="I2336" s="18"/>
      <c r="J2336" s="18"/>
      <c r="K2336" s="18"/>
      <c r="L2336" s="18"/>
      <c r="M2336" s="18"/>
      <c r="N2336" s="18"/>
      <c r="O2336" s="18">
        <v>0</v>
      </c>
      <c r="P2336" s="18">
        <v>227028.53</v>
      </c>
      <c r="Q2336" s="18">
        <v>0</v>
      </c>
      <c r="R2336" s="18">
        <v>0</v>
      </c>
      <c r="S2336" s="18">
        <v>0</v>
      </c>
      <c r="T2336" s="18">
        <f t="shared" si="7729"/>
        <v>227028.53</v>
      </c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41">
        <v>227028.56872000001</v>
      </c>
      <c r="AG2336" s="41"/>
      <c r="AH2336" s="41">
        <v>0</v>
      </c>
      <c r="AI2336" s="41">
        <v>0</v>
      </c>
      <c r="AJ2336" s="41">
        <f>AF2336</f>
        <v>227028.56872000001</v>
      </c>
      <c r="AK2336" s="41">
        <f>AG2336</f>
        <v>0</v>
      </c>
      <c r="AL2336" s="41">
        <v>226980.91368999999</v>
      </c>
      <c r="AM2336" s="41">
        <v>0</v>
      </c>
      <c r="AN2336" s="41">
        <f>AL2336</f>
        <v>226980.91368999999</v>
      </c>
      <c r="AO2336" s="14">
        <v>141932.22279999999</v>
      </c>
      <c r="AP2336" s="42">
        <v>227028.56872000001</v>
      </c>
      <c r="AQ2336" s="42">
        <v>0</v>
      </c>
      <c r="AR2336" s="42">
        <v>0</v>
      </c>
      <c r="AS2336" s="42">
        <v>0</v>
      </c>
      <c r="AT2336" s="42">
        <v>0</v>
      </c>
      <c r="AU2336" s="42">
        <f t="shared" si="7625"/>
        <v>227028.56872000001</v>
      </c>
      <c r="AV2336" s="42">
        <f t="shared" si="7626"/>
        <v>-3.8720000011380762E-2</v>
      </c>
      <c r="AW2336" s="42"/>
      <c r="AX2336" s="42"/>
      <c r="AY2336" s="42"/>
      <c r="AZ2336" s="42"/>
      <c r="BA2336" s="43">
        <f t="shared" si="7630"/>
        <v>99.979009236472436</v>
      </c>
      <c r="BB2336" s="44"/>
    </row>
    <row r="2337" spans="2:54" ht="31.2" x14ac:dyDescent="0.3">
      <c r="B2337" s="38" t="s">
        <v>662</v>
      </c>
      <c r="C2337" s="38" t="s">
        <v>189</v>
      </c>
      <c r="D2337" s="38" t="s">
        <v>374</v>
      </c>
      <c r="E2337" s="39" t="str">
        <f t="shared" si="7622"/>
        <v>0702</v>
      </c>
      <c r="F2337" s="38" t="s">
        <v>405</v>
      </c>
      <c r="G2337" s="39"/>
      <c r="H2337" s="40" t="s">
        <v>406</v>
      </c>
      <c r="I2337" s="18">
        <f t="shared" ref="I2337:S2337" si="7737">I2338</f>
        <v>101822.3</v>
      </c>
      <c r="J2337" s="18">
        <f t="shared" si="7737"/>
        <v>0</v>
      </c>
      <c r="K2337" s="18">
        <f t="shared" si="7737"/>
        <v>0</v>
      </c>
      <c r="L2337" s="18">
        <f t="shared" si="7737"/>
        <v>0</v>
      </c>
      <c r="M2337" s="18">
        <f t="shared" si="7737"/>
        <v>0</v>
      </c>
      <c r="N2337" s="18">
        <f t="shared" si="7737"/>
        <v>0</v>
      </c>
      <c r="O2337" s="18">
        <f t="shared" si="7737"/>
        <v>-2970.8960000000002</v>
      </c>
      <c r="P2337" s="18">
        <f t="shared" si="7737"/>
        <v>-95363.664000000004</v>
      </c>
      <c r="Q2337" s="18">
        <f t="shared" si="7737"/>
        <v>0</v>
      </c>
      <c r="R2337" s="18">
        <f t="shared" si="7737"/>
        <v>0</v>
      </c>
      <c r="S2337" s="18">
        <f t="shared" si="7737"/>
        <v>0</v>
      </c>
      <c r="T2337" s="18">
        <f t="shared" si="7729"/>
        <v>3487.7399999999984</v>
      </c>
      <c r="U2337" s="18">
        <f t="shared" si="7635"/>
        <v>0</v>
      </c>
      <c r="V2337" s="18">
        <f t="shared" si="7636"/>
        <v>0</v>
      </c>
      <c r="W2337" s="18">
        <f t="shared" ref="W2337:AT2337" si="7738">W2338</f>
        <v>0</v>
      </c>
      <c r="X2337" s="18">
        <f t="shared" si="7738"/>
        <v>0</v>
      </c>
      <c r="Y2337" s="18">
        <f t="shared" si="7738"/>
        <v>0</v>
      </c>
      <c r="Z2337" s="18">
        <f t="shared" si="7738"/>
        <v>0</v>
      </c>
      <c r="AA2337" s="18">
        <f t="shared" si="7738"/>
        <v>0</v>
      </c>
      <c r="AB2337" s="18">
        <f t="shared" si="7738"/>
        <v>0</v>
      </c>
      <c r="AC2337" s="18">
        <f t="shared" si="7738"/>
        <v>0</v>
      </c>
      <c r="AD2337" s="18">
        <f t="shared" si="7738"/>
        <v>0</v>
      </c>
      <c r="AE2337" s="18">
        <f t="shared" si="7738"/>
        <v>0</v>
      </c>
      <c r="AF2337" s="41">
        <f t="shared" si="7738"/>
        <v>3487.74</v>
      </c>
      <c r="AG2337" s="41">
        <f t="shared" si="7738"/>
        <v>0</v>
      </c>
      <c r="AH2337" s="41">
        <f t="shared" si="7738"/>
        <v>0</v>
      </c>
      <c r="AI2337" s="41">
        <f t="shared" si="7738"/>
        <v>0</v>
      </c>
      <c r="AJ2337" s="41">
        <f t="shared" si="7738"/>
        <v>3487.74</v>
      </c>
      <c r="AK2337" s="41">
        <f t="shared" si="7738"/>
        <v>0</v>
      </c>
      <c r="AL2337" s="41">
        <f t="shared" si="7738"/>
        <v>0</v>
      </c>
      <c r="AM2337" s="41">
        <f t="shared" si="7738"/>
        <v>0</v>
      </c>
      <c r="AN2337" s="41">
        <f t="shared" si="7738"/>
        <v>0</v>
      </c>
      <c r="AO2337" s="42">
        <f t="shared" si="7738"/>
        <v>0</v>
      </c>
      <c r="AP2337" s="42">
        <f t="shared" si="7738"/>
        <v>6458.6360000000004</v>
      </c>
      <c r="AQ2337" s="42">
        <f t="shared" si="7738"/>
        <v>-2970.8960000000002</v>
      </c>
      <c r="AR2337" s="42">
        <f t="shared" si="7738"/>
        <v>0</v>
      </c>
      <c r="AS2337" s="42">
        <f t="shared" si="7738"/>
        <v>0</v>
      </c>
      <c r="AT2337" s="42">
        <f t="shared" si="7738"/>
        <v>0</v>
      </c>
      <c r="AU2337" s="42">
        <f t="shared" si="7625"/>
        <v>3487.7400000000002</v>
      </c>
      <c r="AV2337" s="42">
        <f t="shared" si="7626"/>
        <v>0</v>
      </c>
      <c r="AW2337" s="42">
        <f t="shared" si="7627"/>
        <v>3487.7399999999984</v>
      </c>
      <c r="AX2337" s="42">
        <f t="shared" si="7628"/>
        <v>0</v>
      </c>
      <c r="AY2337" s="42">
        <f t="shared" si="7629"/>
        <v>0</v>
      </c>
      <c r="AZ2337" s="42">
        <f>AZ2338</f>
        <v>0</v>
      </c>
      <c r="BA2337" s="43">
        <f t="shared" si="7630"/>
        <v>0</v>
      </c>
      <c r="BB2337" s="20"/>
    </row>
    <row r="2338" spans="2:54" ht="31.2" x14ac:dyDescent="0.3">
      <c r="B2338" s="38" t="s">
        <v>662</v>
      </c>
      <c r="C2338" s="38" t="s">
        <v>189</v>
      </c>
      <c r="D2338" s="38" t="s">
        <v>374</v>
      </c>
      <c r="E2338" s="39" t="str">
        <f t="shared" si="7622"/>
        <v>0702</v>
      </c>
      <c r="F2338" s="38" t="s">
        <v>405</v>
      </c>
      <c r="G2338" s="38" t="s">
        <v>114</v>
      </c>
      <c r="H2338" s="40" t="s">
        <v>115</v>
      </c>
      <c r="I2338" s="18">
        <v>101822.3</v>
      </c>
      <c r="J2338" s="18">
        <v>0</v>
      </c>
      <c r="K2338" s="18">
        <v>0</v>
      </c>
      <c r="L2338" s="18"/>
      <c r="M2338" s="18"/>
      <c r="N2338" s="18"/>
      <c r="O2338" s="18">
        <v>-2970.8960000000002</v>
      </c>
      <c r="P2338" s="18">
        <v>-95363.664000000004</v>
      </c>
      <c r="Q2338" s="18">
        <v>0</v>
      </c>
      <c r="R2338" s="18">
        <v>0</v>
      </c>
      <c r="S2338" s="18"/>
      <c r="T2338" s="18">
        <f t="shared" si="7729"/>
        <v>3487.7399999999984</v>
      </c>
      <c r="U2338" s="18">
        <f t="shared" si="7635"/>
        <v>0</v>
      </c>
      <c r="V2338" s="18">
        <f t="shared" si="7636"/>
        <v>0</v>
      </c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41">
        <v>3487.74</v>
      </c>
      <c r="AG2338" s="41"/>
      <c r="AH2338" s="41">
        <v>0</v>
      </c>
      <c r="AI2338" s="41">
        <v>0</v>
      </c>
      <c r="AJ2338" s="41">
        <f>AF2338</f>
        <v>3487.74</v>
      </c>
      <c r="AK2338" s="41">
        <f>AG2338</f>
        <v>0</v>
      </c>
      <c r="AL2338" s="41">
        <v>0</v>
      </c>
      <c r="AM2338" s="41">
        <v>0</v>
      </c>
      <c r="AN2338" s="41">
        <f>AL2338</f>
        <v>0</v>
      </c>
      <c r="AO2338" s="14">
        <v>0</v>
      </c>
      <c r="AP2338" s="42">
        <v>6458.6360000000004</v>
      </c>
      <c r="AQ2338" s="42">
        <v>-2970.8960000000002</v>
      </c>
      <c r="AR2338" s="42">
        <v>0</v>
      </c>
      <c r="AS2338" s="42">
        <v>0</v>
      </c>
      <c r="AT2338" s="42">
        <v>0</v>
      </c>
      <c r="AU2338" s="42">
        <f t="shared" si="7625"/>
        <v>3487.7400000000002</v>
      </c>
      <c r="AV2338" s="42">
        <f t="shared" si="7626"/>
        <v>0</v>
      </c>
      <c r="AW2338" s="42">
        <f t="shared" si="7627"/>
        <v>3487.7399999999984</v>
      </c>
      <c r="AX2338" s="42">
        <f t="shared" si="7628"/>
        <v>0</v>
      </c>
      <c r="AY2338" s="42">
        <f t="shared" si="7629"/>
        <v>0</v>
      </c>
      <c r="AZ2338" s="42"/>
      <c r="BA2338" s="43">
        <f t="shared" si="7630"/>
        <v>0</v>
      </c>
      <c r="BB2338" s="44"/>
    </row>
    <row r="2339" spans="2:54" ht="31.2" x14ac:dyDescent="0.3">
      <c r="B2339" s="38" t="s">
        <v>662</v>
      </c>
      <c r="C2339" s="38" t="s">
        <v>189</v>
      </c>
      <c r="D2339" s="38" t="s">
        <v>374</v>
      </c>
      <c r="E2339" s="39" t="str">
        <f t="shared" si="7622"/>
        <v>0702</v>
      </c>
      <c r="F2339" s="38" t="s">
        <v>771</v>
      </c>
      <c r="G2339" s="39"/>
      <c r="H2339" s="40" t="s">
        <v>772</v>
      </c>
      <c r="I2339" s="18">
        <f t="shared" ref="I2339:S2339" si="7739">I2340</f>
        <v>101419.9</v>
      </c>
      <c r="J2339" s="18">
        <f t="shared" si="7739"/>
        <v>0</v>
      </c>
      <c r="K2339" s="18">
        <f t="shared" si="7739"/>
        <v>0</v>
      </c>
      <c r="L2339" s="18">
        <f t="shared" si="7739"/>
        <v>0</v>
      </c>
      <c r="M2339" s="18">
        <f t="shared" si="7739"/>
        <v>0</v>
      </c>
      <c r="N2339" s="18">
        <f t="shared" si="7739"/>
        <v>0</v>
      </c>
      <c r="O2339" s="18">
        <f t="shared" si="7739"/>
        <v>0</v>
      </c>
      <c r="P2339" s="18">
        <f t="shared" si="7739"/>
        <v>0</v>
      </c>
      <c r="Q2339" s="18">
        <f t="shared" si="7739"/>
        <v>0</v>
      </c>
      <c r="R2339" s="18">
        <f t="shared" si="7739"/>
        <v>0</v>
      </c>
      <c r="S2339" s="18">
        <f t="shared" si="7739"/>
        <v>435.22268000000003</v>
      </c>
      <c r="T2339" s="18">
        <f t="shared" si="7729"/>
        <v>101855.12268</v>
      </c>
      <c r="U2339" s="18">
        <f t="shared" si="7635"/>
        <v>0</v>
      </c>
      <c r="V2339" s="18">
        <f t="shared" si="7636"/>
        <v>0</v>
      </c>
      <c r="W2339" s="18">
        <f t="shared" ref="W2339:AD2339" si="7740">W2340</f>
        <v>0</v>
      </c>
      <c r="X2339" s="18">
        <f t="shared" si="7740"/>
        <v>0</v>
      </c>
      <c r="Y2339" s="18">
        <f t="shared" si="7740"/>
        <v>0</v>
      </c>
      <c r="Z2339" s="18">
        <f t="shared" si="7740"/>
        <v>435.22268000000003</v>
      </c>
      <c r="AA2339" s="18">
        <f t="shared" si="7740"/>
        <v>0</v>
      </c>
      <c r="AB2339" s="18">
        <f t="shared" si="7740"/>
        <v>0</v>
      </c>
      <c r="AC2339" s="18">
        <f t="shared" si="7740"/>
        <v>0</v>
      </c>
      <c r="AD2339" s="18">
        <f t="shared" si="7740"/>
        <v>0</v>
      </c>
      <c r="AE2339" s="18"/>
      <c r="AF2339" s="41">
        <f t="shared" ref="AF2339:AT2339" si="7741">AF2340</f>
        <v>101855.08033</v>
      </c>
      <c r="AG2339" s="41">
        <f t="shared" si="7741"/>
        <v>0</v>
      </c>
      <c r="AH2339" s="41">
        <f t="shared" si="7741"/>
        <v>0</v>
      </c>
      <c r="AI2339" s="41">
        <f t="shared" si="7741"/>
        <v>0</v>
      </c>
      <c r="AJ2339" s="41">
        <f t="shared" si="7741"/>
        <v>101855.08033</v>
      </c>
      <c r="AK2339" s="41">
        <f t="shared" si="7741"/>
        <v>0</v>
      </c>
      <c r="AL2339" s="41">
        <f t="shared" si="7741"/>
        <v>73175.979049999994</v>
      </c>
      <c r="AM2339" s="41">
        <f t="shared" si="7741"/>
        <v>0</v>
      </c>
      <c r="AN2339" s="41">
        <f t="shared" si="7741"/>
        <v>73175.979049999994</v>
      </c>
      <c r="AO2339" s="42">
        <f t="shared" si="7741"/>
        <v>45491.492409999999</v>
      </c>
      <c r="AP2339" s="42">
        <f t="shared" si="7741"/>
        <v>101855.08033</v>
      </c>
      <c r="AQ2339" s="42">
        <f t="shared" si="7741"/>
        <v>0</v>
      </c>
      <c r="AR2339" s="42">
        <f t="shared" si="7741"/>
        <v>0</v>
      </c>
      <c r="AS2339" s="42">
        <f t="shared" si="7741"/>
        <v>0</v>
      </c>
      <c r="AT2339" s="42">
        <f t="shared" si="7741"/>
        <v>0</v>
      </c>
      <c r="AU2339" s="42">
        <f t="shared" si="7625"/>
        <v>101855.08033</v>
      </c>
      <c r="AV2339" s="42">
        <f t="shared" si="7626"/>
        <v>4.2350000003352761E-2</v>
      </c>
      <c r="AW2339" s="42">
        <f t="shared" si="7627"/>
        <v>102290.34536000001</v>
      </c>
      <c r="AX2339" s="42">
        <f t="shared" si="7628"/>
        <v>0</v>
      </c>
      <c r="AY2339" s="42">
        <f t="shared" si="7629"/>
        <v>0</v>
      </c>
      <c r="AZ2339" s="42">
        <f>AZ2340</f>
        <v>0</v>
      </c>
      <c r="BA2339" s="43">
        <f t="shared" si="7630"/>
        <v>71.843229432363458</v>
      </c>
      <c r="BB2339" s="20"/>
    </row>
    <row r="2340" spans="2:54" ht="31.2" x14ac:dyDescent="0.3">
      <c r="B2340" s="38" t="s">
        <v>662</v>
      </c>
      <c r="C2340" s="38" t="s">
        <v>189</v>
      </c>
      <c r="D2340" s="38" t="s">
        <v>374</v>
      </c>
      <c r="E2340" s="39" t="str">
        <f t="shared" si="7622"/>
        <v>0702</v>
      </c>
      <c r="F2340" s="38" t="s">
        <v>771</v>
      </c>
      <c r="G2340" s="38" t="s">
        <v>114</v>
      </c>
      <c r="H2340" s="40" t="s">
        <v>115</v>
      </c>
      <c r="I2340" s="18">
        <v>101419.9</v>
      </c>
      <c r="J2340" s="18">
        <v>0</v>
      </c>
      <c r="K2340" s="18">
        <v>0</v>
      </c>
      <c r="L2340" s="18"/>
      <c r="M2340" s="18"/>
      <c r="N2340" s="18"/>
      <c r="O2340" s="18">
        <v>0</v>
      </c>
      <c r="P2340" s="18">
        <v>0</v>
      </c>
      <c r="Q2340" s="18">
        <v>0</v>
      </c>
      <c r="R2340" s="18">
        <v>0</v>
      </c>
      <c r="S2340" s="18">
        <v>435.22268000000003</v>
      </c>
      <c r="T2340" s="18">
        <f t="shared" si="7729"/>
        <v>101855.12268</v>
      </c>
      <c r="U2340" s="18">
        <f t="shared" si="7635"/>
        <v>0</v>
      </c>
      <c r="V2340" s="18">
        <f t="shared" si="7636"/>
        <v>0</v>
      </c>
      <c r="W2340" s="18"/>
      <c r="X2340" s="18"/>
      <c r="Y2340" s="18"/>
      <c r="Z2340" s="18">
        <v>435.22268000000003</v>
      </c>
      <c r="AA2340" s="18"/>
      <c r="AB2340" s="18"/>
      <c r="AC2340" s="18"/>
      <c r="AD2340" s="18"/>
      <c r="AE2340" s="18"/>
      <c r="AF2340" s="41">
        <v>101855.08033</v>
      </c>
      <c r="AG2340" s="41"/>
      <c r="AH2340" s="41">
        <v>0</v>
      </c>
      <c r="AI2340" s="41">
        <v>0</v>
      </c>
      <c r="AJ2340" s="41">
        <f>AF2340</f>
        <v>101855.08033</v>
      </c>
      <c r="AK2340" s="41">
        <f>AG2340</f>
        <v>0</v>
      </c>
      <c r="AL2340" s="41">
        <v>73175.979049999994</v>
      </c>
      <c r="AM2340" s="41">
        <v>0</v>
      </c>
      <c r="AN2340" s="41">
        <f>AL2340</f>
        <v>73175.979049999994</v>
      </c>
      <c r="AO2340" s="14">
        <v>45491.492409999999</v>
      </c>
      <c r="AP2340" s="42">
        <v>101855.08033</v>
      </c>
      <c r="AQ2340" s="42">
        <v>0</v>
      </c>
      <c r="AR2340" s="42">
        <v>0</v>
      </c>
      <c r="AS2340" s="42">
        <v>0</v>
      </c>
      <c r="AT2340" s="42">
        <v>0</v>
      </c>
      <c r="AU2340" s="42">
        <f t="shared" si="7625"/>
        <v>101855.08033</v>
      </c>
      <c r="AV2340" s="42">
        <f t="shared" si="7626"/>
        <v>4.2350000003352761E-2</v>
      </c>
      <c r="AW2340" s="42">
        <f t="shared" si="7627"/>
        <v>102290.34536000001</v>
      </c>
      <c r="AX2340" s="42">
        <f t="shared" si="7628"/>
        <v>0</v>
      </c>
      <c r="AY2340" s="42">
        <f t="shared" si="7629"/>
        <v>0</v>
      </c>
      <c r="AZ2340" s="42"/>
      <c r="BA2340" s="43">
        <f t="shared" si="7630"/>
        <v>71.843229432363458</v>
      </c>
      <c r="BB2340" s="44"/>
    </row>
    <row r="2341" spans="2:54" ht="31.2" x14ac:dyDescent="0.3">
      <c r="B2341" s="38" t="s">
        <v>662</v>
      </c>
      <c r="C2341" s="38" t="s">
        <v>189</v>
      </c>
      <c r="D2341" s="38" t="s">
        <v>374</v>
      </c>
      <c r="E2341" s="39" t="str">
        <f t="shared" si="7622"/>
        <v>0702</v>
      </c>
      <c r="F2341" s="38" t="s">
        <v>773</v>
      </c>
      <c r="G2341" s="39"/>
      <c r="H2341" s="40" t="s">
        <v>774</v>
      </c>
      <c r="I2341" s="18"/>
      <c r="J2341" s="18"/>
      <c r="K2341" s="18"/>
      <c r="L2341" s="18"/>
      <c r="M2341" s="18"/>
      <c r="N2341" s="18"/>
      <c r="O2341" s="18">
        <f>O2342</f>
        <v>-14593.93</v>
      </c>
      <c r="P2341" s="18">
        <f>P2342</f>
        <v>0</v>
      </c>
      <c r="Q2341" s="18">
        <f>Q2342</f>
        <v>0</v>
      </c>
      <c r="R2341" s="18">
        <f>R2342</f>
        <v>0</v>
      </c>
      <c r="S2341" s="18">
        <f>S2342</f>
        <v>70383.903909999994</v>
      </c>
      <c r="T2341" s="18">
        <f t="shared" si="7729"/>
        <v>55789.973909999993</v>
      </c>
      <c r="U2341" s="18"/>
      <c r="V2341" s="18"/>
      <c r="W2341" s="18">
        <f t="shared" ref="W2341:AD2341" si="7742">W2342</f>
        <v>0</v>
      </c>
      <c r="X2341" s="18">
        <f t="shared" si="7742"/>
        <v>0</v>
      </c>
      <c r="Y2341" s="18">
        <f t="shared" si="7742"/>
        <v>0</v>
      </c>
      <c r="Z2341" s="18">
        <f t="shared" si="7742"/>
        <v>70383.903909999994</v>
      </c>
      <c r="AA2341" s="18">
        <f t="shared" si="7742"/>
        <v>0</v>
      </c>
      <c r="AB2341" s="18">
        <f t="shared" si="7742"/>
        <v>0</v>
      </c>
      <c r="AC2341" s="18">
        <f t="shared" si="7742"/>
        <v>0</v>
      </c>
      <c r="AD2341" s="18">
        <f t="shared" si="7742"/>
        <v>0</v>
      </c>
      <c r="AE2341" s="18"/>
      <c r="AF2341" s="41">
        <f t="shared" ref="AF2341:AT2341" si="7743">AF2342</f>
        <v>55789.973910000001</v>
      </c>
      <c r="AG2341" s="41">
        <f t="shared" si="7743"/>
        <v>0</v>
      </c>
      <c r="AH2341" s="41">
        <f t="shared" si="7743"/>
        <v>0</v>
      </c>
      <c r="AI2341" s="41">
        <f t="shared" si="7743"/>
        <v>0</v>
      </c>
      <c r="AJ2341" s="41">
        <f t="shared" si="7743"/>
        <v>55789.973910000001</v>
      </c>
      <c r="AK2341" s="41">
        <f t="shared" si="7743"/>
        <v>0</v>
      </c>
      <c r="AL2341" s="41">
        <f t="shared" si="7743"/>
        <v>55789.973239999999</v>
      </c>
      <c r="AM2341" s="41">
        <f t="shared" si="7743"/>
        <v>0</v>
      </c>
      <c r="AN2341" s="41">
        <f t="shared" si="7743"/>
        <v>55789.973239999999</v>
      </c>
      <c r="AO2341" s="42">
        <f t="shared" si="7743"/>
        <v>55789.973239999999</v>
      </c>
      <c r="AP2341" s="42">
        <f t="shared" si="7743"/>
        <v>70383.903909999994</v>
      </c>
      <c r="AQ2341" s="42">
        <f t="shared" si="7743"/>
        <v>-14593.93</v>
      </c>
      <c r="AR2341" s="42">
        <f t="shared" si="7743"/>
        <v>0</v>
      </c>
      <c r="AS2341" s="42">
        <f t="shared" si="7743"/>
        <v>0</v>
      </c>
      <c r="AT2341" s="42">
        <f t="shared" si="7743"/>
        <v>0</v>
      </c>
      <c r="AU2341" s="42">
        <f t="shared" si="7625"/>
        <v>55789.973909999993</v>
      </c>
      <c r="AV2341" s="42">
        <f t="shared" si="7626"/>
        <v>0</v>
      </c>
      <c r="AW2341" s="42">
        <f t="shared" si="7627"/>
        <v>126173.87781999999</v>
      </c>
      <c r="AX2341" s="42">
        <f t="shared" si="7628"/>
        <v>0</v>
      </c>
      <c r="AY2341" s="42">
        <f t="shared" si="7629"/>
        <v>0</v>
      </c>
      <c r="AZ2341" s="42">
        <f>AZ2342</f>
        <v>0</v>
      </c>
      <c r="BA2341" s="43">
        <f t="shared" si="7630"/>
        <v>99.99999879906737</v>
      </c>
      <c r="BB2341" s="20"/>
    </row>
    <row r="2342" spans="2:54" ht="31.2" x14ac:dyDescent="0.3">
      <c r="B2342" s="38" t="s">
        <v>662</v>
      </c>
      <c r="C2342" s="38" t="s">
        <v>189</v>
      </c>
      <c r="D2342" s="38" t="s">
        <v>374</v>
      </c>
      <c r="E2342" s="39" t="str">
        <f t="shared" si="7622"/>
        <v>0702</v>
      </c>
      <c r="F2342" s="38" t="s">
        <v>773</v>
      </c>
      <c r="G2342" s="38" t="s">
        <v>114</v>
      </c>
      <c r="H2342" s="40" t="s">
        <v>115</v>
      </c>
      <c r="I2342" s="18"/>
      <c r="J2342" s="18"/>
      <c r="K2342" s="18"/>
      <c r="L2342" s="18"/>
      <c r="M2342" s="18"/>
      <c r="N2342" s="18"/>
      <c r="O2342" s="18">
        <f>-778.486-13815.444</f>
        <v>-14593.93</v>
      </c>
      <c r="P2342" s="18">
        <v>0</v>
      </c>
      <c r="Q2342" s="18">
        <v>0</v>
      </c>
      <c r="R2342" s="18">
        <v>0</v>
      </c>
      <c r="S2342" s="18">
        <v>70383.903909999994</v>
      </c>
      <c r="T2342" s="18">
        <f t="shared" si="7729"/>
        <v>55789.973909999993</v>
      </c>
      <c r="U2342" s="18"/>
      <c r="V2342" s="18"/>
      <c r="W2342" s="18"/>
      <c r="X2342" s="18"/>
      <c r="Y2342" s="18"/>
      <c r="Z2342" s="18">
        <v>70383.903909999994</v>
      </c>
      <c r="AA2342" s="18"/>
      <c r="AB2342" s="18"/>
      <c r="AC2342" s="18"/>
      <c r="AD2342" s="18"/>
      <c r="AE2342" s="18"/>
      <c r="AF2342" s="41">
        <v>55789.973910000001</v>
      </c>
      <c r="AG2342" s="41"/>
      <c r="AH2342" s="41">
        <v>0</v>
      </c>
      <c r="AI2342" s="41">
        <v>0</v>
      </c>
      <c r="AJ2342" s="41">
        <f>AF2342</f>
        <v>55789.973910000001</v>
      </c>
      <c r="AK2342" s="41">
        <f>AG2342</f>
        <v>0</v>
      </c>
      <c r="AL2342" s="41">
        <v>55789.973239999999</v>
      </c>
      <c r="AM2342" s="41">
        <v>0</v>
      </c>
      <c r="AN2342" s="41">
        <f>AL2342</f>
        <v>55789.973239999999</v>
      </c>
      <c r="AO2342" s="14">
        <v>55789.973239999999</v>
      </c>
      <c r="AP2342" s="42">
        <v>70383.903909999994</v>
      </c>
      <c r="AQ2342" s="42">
        <f>-778.486-13815.444</f>
        <v>-14593.93</v>
      </c>
      <c r="AR2342" s="42">
        <v>0</v>
      </c>
      <c r="AS2342" s="42">
        <v>0</v>
      </c>
      <c r="AT2342" s="42">
        <v>0</v>
      </c>
      <c r="AU2342" s="42">
        <f t="shared" si="7625"/>
        <v>55789.973909999993</v>
      </c>
      <c r="AV2342" s="42">
        <f t="shared" si="7626"/>
        <v>0</v>
      </c>
      <c r="AW2342" s="42">
        <f t="shared" si="7627"/>
        <v>126173.87781999999</v>
      </c>
      <c r="AX2342" s="42">
        <f t="shared" si="7628"/>
        <v>0</v>
      </c>
      <c r="AY2342" s="42">
        <f t="shared" si="7629"/>
        <v>0</v>
      </c>
      <c r="AZ2342" s="42"/>
      <c r="BA2342" s="43">
        <f t="shared" si="7630"/>
        <v>99.99999879906737</v>
      </c>
      <c r="BB2342" s="44"/>
    </row>
    <row r="2343" spans="2:54" s="30" customFormat="1" x14ac:dyDescent="0.3">
      <c r="B2343" s="31" t="s">
        <v>662</v>
      </c>
      <c r="C2343" s="31" t="s">
        <v>189</v>
      </c>
      <c r="D2343" s="31" t="s">
        <v>189</v>
      </c>
      <c r="E2343" s="29" t="str">
        <f t="shared" si="7622"/>
        <v>0707</v>
      </c>
      <c r="F2343" s="31"/>
      <c r="G2343" s="31"/>
      <c r="H2343" s="32" t="s">
        <v>265</v>
      </c>
      <c r="I2343" s="33"/>
      <c r="J2343" s="33"/>
      <c r="K2343" s="33"/>
      <c r="L2343" s="33"/>
      <c r="M2343" s="33"/>
      <c r="N2343" s="33"/>
      <c r="O2343" s="33">
        <f t="shared" ref="O2343:O2356" si="7744">O2344</f>
        <v>0</v>
      </c>
      <c r="P2343" s="33">
        <f t="shared" ref="P2343:P2358" si="7745">P2344</f>
        <v>0</v>
      </c>
      <c r="Q2343" s="33">
        <f t="shared" ref="Q2343:Q2358" si="7746">Q2344</f>
        <v>0</v>
      </c>
      <c r="R2343" s="33">
        <f t="shared" ref="R2343:R2358" si="7747">R2344</f>
        <v>-76952.031000000003</v>
      </c>
      <c r="S2343" s="33">
        <f t="shared" ref="S2343:S2358" si="7748">S2344</f>
        <v>76952.030719999995</v>
      </c>
      <c r="T2343" s="33">
        <f t="shared" si="7729"/>
        <v>-2.8000000747852027E-4</v>
      </c>
      <c r="U2343" s="33"/>
      <c r="V2343" s="33"/>
      <c r="W2343" s="33">
        <f t="shared" ref="W2343:W2358" si="7749">W2344</f>
        <v>0</v>
      </c>
      <c r="X2343" s="33">
        <f t="shared" ref="X2343:X2358" si="7750">X2344</f>
        <v>0</v>
      </c>
      <c r="Y2343" s="33">
        <f t="shared" ref="Y2343:Y2358" si="7751">Y2344</f>
        <v>0</v>
      </c>
      <c r="Z2343" s="33">
        <f t="shared" ref="Z2343:Z2358" si="7752">Z2344</f>
        <v>76952.030719999995</v>
      </c>
      <c r="AA2343" s="33">
        <f t="shared" ref="AA2343:AA2358" si="7753">AA2344</f>
        <v>0</v>
      </c>
      <c r="AB2343" s="33">
        <f t="shared" ref="AB2343:AB2358" si="7754">AB2344</f>
        <v>0</v>
      </c>
      <c r="AC2343" s="33">
        <f t="shared" ref="AC2343:AC2358" si="7755">AC2344</f>
        <v>0</v>
      </c>
      <c r="AD2343" s="33">
        <f t="shared" ref="AD2343:AD2358" si="7756">AD2344</f>
        <v>0</v>
      </c>
      <c r="AE2343" s="33"/>
      <c r="AF2343" s="34">
        <f t="shared" ref="AF2343:AF2356" si="7757">AF2344</f>
        <v>0</v>
      </c>
      <c r="AG2343" s="34">
        <f t="shared" ref="AG2343:AG2356" si="7758">AG2344</f>
        <v>0</v>
      </c>
      <c r="AH2343" s="34">
        <f t="shared" ref="AH2343:AH2356" si="7759">AH2344</f>
        <v>0</v>
      </c>
      <c r="AI2343" s="34">
        <f t="shared" ref="AI2343:AI2356" si="7760">AI2344</f>
        <v>0</v>
      </c>
      <c r="AJ2343" s="34">
        <f t="shared" ref="AJ2343:AJ2347" si="7761">AJ2344</f>
        <v>0</v>
      </c>
      <c r="AK2343" s="34">
        <f t="shared" ref="AK2343:AK2347" si="7762">AK2344</f>
        <v>0</v>
      </c>
      <c r="AL2343" s="34">
        <f t="shared" ref="AL2343:AL2356" si="7763">AL2344</f>
        <v>0</v>
      </c>
      <c r="AM2343" s="34">
        <f t="shared" ref="AM2343:AM2356" si="7764">AM2344</f>
        <v>0</v>
      </c>
      <c r="AN2343" s="34">
        <f t="shared" ref="AN2343:AN2347" si="7765">AN2344</f>
        <v>0</v>
      </c>
      <c r="AO2343" s="36">
        <f t="shared" ref="AO2343:AO2356" si="7766">AO2344</f>
        <v>0</v>
      </c>
      <c r="AP2343" s="36">
        <f t="shared" ref="AP2343:AP2356" si="7767">AP2344</f>
        <v>0</v>
      </c>
      <c r="AQ2343" s="36">
        <f t="shared" ref="AQ2343:AQ2356" si="7768">AQ2344</f>
        <v>0</v>
      </c>
      <c r="AR2343" s="36">
        <f t="shared" ref="AR2343:AR2356" si="7769">AR2344</f>
        <v>0</v>
      </c>
      <c r="AS2343" s="36">
        <f t="shared" ref="AS2343:AS2356" si="7770">AS2344</f>
        <v>0</v>
      </c>
      <c r="AT2343" s="36">
        <f t="shared" ref="AT2343:AT2356" si="7771">AT2344</f>
        <v>0</v>
      </c>
      <c r="AU2343" s="36">
        <f t="shared" si="7625"/>
        <v>0</v>
      </c>
      <c r="AV2343" s="36">
        <f t="shared" si="7626"/>
        <v>-2.8000000747852027E-4</v>
      </c>
      <c r="AW2343" s="36">
        <f t="shared" si="7627"/>
        <v>76952.030439999988</v>
      </c>
      <c r="AX2343" s="36">
        <f t="shared" si="7628"/>
        <v>0</v>
      </c>
      <c r="AY2343" s="36">
        <f t="shared" si="7629"/>
        <v>0</v>
      </c>
      <c r="AZ2343" s="36">
        <f t="shared" ref="AZ2343:AZ2358" si="7772">AZ2344</f>
        <v>0</v>
      </c>
      <c r="BA2343" s="37"/>
      <c r="BB2343" s="20">
        <v>0</v>
      </c>
    </row>
    <row r="2344" spans="2:54" ht="31.2" x14ac:dyDescent="0.3">
      <c r="B2344" s="38" t="s">
        <v>662</v>
      </c>
      <c r="C2344" s="38" t="s">
        <v>189</v>
      </c>
      <c r="D2344" s="38" t="s">
        <v>189</v>
      </c>
      <c r="E2344" s="39" t="str">
        <f t="shared" si="7622"/>
        <v>0707</v>
      </c>
      <c r="F2344" s="38" t="s">
        <v>106</v>
      </c>
      <c r="G2344" s="38"/>
      <c r="H2344" s="40" t="s">
        <v>107</v>
      </c>
      <c r="I2344" s="18"/>
      <c r="J2344" s="18"/>
      <c r="K2344" s="18"/>
      <c r="L2344" s="18"/>
      <c r="M2344" s="18"/>
      <c r="N2344" s="18"/>
      <c r="O2344" s="18">
        <f t="shared" si="7744"/>
        <v>0</v>
      </c>
      <c r="P2344" s="18">
        <f t="shared" si="7745"/>
        <v>0</v>
      </c>
      <c r="Q2344" s="18">
        <f t="shared" si="7746"/>
        <v>0</v>
      </c>
      <c r="R2344" s="18">
        <f t="shared" si="7747"/>
        <v>-76952.031000000003</v>
      </c>
      <c r="S2344" s="18">
        <f t="shared" si="7748"/>
        <v>76952.030719999995</v>
      </c>
      <c r="T2344" s="18">
        <f t="shared" si="7729"/>
        <v>-2.8000000747852027E-4</v>
      </c>
      <c r="U2344" s="18"/>
      <c r="V2344" s="18"/>
      <c r="W2344" s="18">
        <f t="shared" si="7749"/>
        <v>0</v>
      </c>
      <c r="X2344" s="18">
        <f t="shared" si="7750"/>
        <v>0</v>
      </c>
      <c r="Y2344" s="18">
        <f t="shared" si="7751"/>
        <v>0</v>
      </c>
      <c r="Z2344" s="18">
        <f t="shared" si="7752"/>
        <v>76952.030719999995</v>
      </c>
      <c r="AA2344" s="18">
        <f t="shared" si="7753"/>
        <v>0</v>
      </c>
      <c r="AB2344" s="18">
        <f t="shared" si="7754"/>
        <v>0</v>
      </c>
      <c r="AC2344" s="18">
        <f t="shared" si="7755"/>
        <v>0</v>
      </c>
      <c r="AD2344" s="18">
        <f t="shared" si="7756"/>
        <v>0</v>
      </c>
      <c r="AE2344" s="18"/>
      <c r="AF2344" s="41">
        <f t="shared" si="7757"/>
        <v>0</v>
      </c>
      <c r="AG2344" s="41">
        <f t="shared" si="7758"/>
        <v>0</v>
      </c>
      <c r="AH2344" s="41">
        <f t="shared" si="7759"/>
        <v>0</v>
      </c>
      <c r="AI2344" s="41">
        <f t="shared" si="7760"/>
        <v>0</v>
      </c>
      <c r="AJ2344" s="41">
        <f t="shared" si="7761"/>
        <v>0</v>
      </c>
      <c r="AK2344" s="41">
        <f t="shared" si="7762"/>
        <v>0</v>
      </c>
      <c r="AL2344" s="41">
        <f t="shared" si="7763"/>
        <v>0</v>
      </c>
      <c r="AM2344" s="41">
        <f t="shared" si="7764"/>
        <v>0</v>
      </c>
      <c r="AN2344" s="41">
        <f t="shared" si="7765"/>
        <v>0</v>
      </c>
      <c r="AO2344" s="14">
        <f t="shared" si="7766"/>
        <v>0</v>
      </c>
      <c r="AP2344" s="42">
        <f t="shared" si="7767"/>
        <v>0</v>
      </c>
      <c r="AQ2344" s="42">
        <f t="shared" si="7768"/>
        <v>0</v>
      </c>
      <c r="AR2344" s="42">
        <f t="shared" si="7769"/>
        <v>0</v>
      </c>
      <c r="AS2344" s="42">
        <f t="shared" si="7770"/>
        <v>0</v>
      </c>
      <c r="AT2344" s="42">
        <f t="shared" si="7771"/>
        <v>0</v>
      </c>
      <c r="AU2344" s="42">
        <f t="shared" si="7625"/>
        <v>0</v>
      </c>
      <c r="AV2344" s="42">
        <f t="shared" si="7626"/>
        <v>-2.8000000747852027E-4</v>
      </c>
      <c r="AW2344" s="42">
        <f t="shared" si="7627"/>
        <v>76952.030439999988</v>
      </c>
      <c r="AX2344" s="42">
        <f t="shared" si="7628"/>
        <v>0</v>
      </c>
      <c r="AY2344" s="42">
        <f t="shared" si="7629"/>
        <v>0</v>
      </c>
      <c r="AZ2344" s="42">
        <f t="shared" si="7772"/>
        <v>0</v>
      </c>
      <c r="BA2344" s="43"/>
      <c r="BB2344" s="20">
        <v>0</v>
      </c>
    </row>
    <row r="2345" spans="2:54" x14ac:dyDescent="0.3">
      <c r="B2345" s="38" t="s">
        <v>662</v>
      </c>
      <c r="C2345" s="38" t="s">
        <v>189</v>
      </c>
      <c r="D2345" s="38" t="s">
        <v>189</v>
      </c>
      <c r="E2345" s="39" t="str">
        <f t="shared" si="7622"/>
        <v>0707</v>
      </c>
      <c r="F2345" s="38" t="s">
        <v>108</v>
      </c>
      <c r="G2345" s="39"/>
      <c r="H2345" s="40" t="s">
        <v>109</v>
      </c>
      <c r="I2345" s="18"/>
      <c r="J2345" s="18"/>
      <c r="K2345" s="18"/>
      <c r="L2345" s="18"/>
      <c r="M2345" s="18"/>
      <c r="N2345" s="18"/>
      <c r="O2345" s="18">
        <f t="shared" si="7744"/>
        <v>0</v>
      </c>
      <c r="P2345" s="18">
        <f t="shared" si="7745"/>
        <v>0</v>
      </c>
      <c r="Q2345" s="18">
        <f t="shared" si="7746"/>
        <v>0</v>
      </c>
      <c r="R2345" s="18">
        <f t="shared" si="7747"/>
        <v>-76952.031000000003</v>
      </c>
      <c r="S2345" s="18">
        <f t="shared" si="7748"/>
        <v>76952.030719999995</v>
      </c>
      <c r="T2345" s="18">
        <f t="shared" si="7729"/>
        <v>-2.8000000747852027E-4</v>
      </c>
      <c r="U2345" s="18"/>
      <c r="V2345" s="18"/>
      <c r="W2345" s="18">
        <f t="shared" si="7749"/>
        <v>0</v>
      </c>
      <c r="X2345" s="18">
        <f t="shared" si="7750"/>
        <v>0</v>
      </c>
      <c r="Y2345" s="18">
        <f t="shared" si="7751"/>
        <v>0</v>
      </c>
      <c r="Z2345" s="18">
        <f t="shared" si="7752"/>
        <v>76952.030719999995</v>
      </c>
      <c r="AA2345" s="18">
        <f t="shared" si="7753"/>
        <v>0</v>
      </c>
      <c r="AB2345" s="18">
        <f t="shared" si="7754"/>
        <v>0</v>
      </c>
      <c r="AC2345" s="18">
        <f t="shared" si="7755"/>
        <v>0</v>
      </c>
      <c r="AD2345" s="18">
        <f t="shared" si="7756"/>
        <v>0</v>
      </c>
      <c r="AE2345" s="18"/>
      <c r="AF2345" s="41">
        <f t="shared" si="7757"/>
        <v>0</v>
      </c>
      <c r="AG2345" s="41">
        <f t="shared" si="7758"/>
        <v>0</v>
      </c>
      <c r="AH2345" s="41">
        <f t="shared" si="7759"/>
        <v>0</v>
      </c>
      <c r="AI2345" s="41">
        <f t="shared" si="7760"/>
        <v>0</v>
      </c>
      <c r="AJ2345" s="41">
        <f t="shared" si="7761"/>
        <v>0</v>
      </c>
      <c r="AK2345" s="41">
        <f t="shared" si="7762"/>
        <v>0</v>
      </c>
      <c r="AL2345" s="41">
        <f t="shared" si="7763"/>
        <v>0</v>
      </c>
      <c r="AM2345" s="41">
        <f t="shared" si="7764"/>
        <v>0</v>
      </c>
      <c r="AN2345" s="41">
        <f t="shared" si="7765"/>
        <v>0</v>
      </c>
      <c r="AO2345" s="42">
        <f t="shared" si="7766"/>
        <v>0</v>
      </c>
      <c r="AP2345" s="42">
        <f t="shared" si="7767"/>
        <v>0</v>
      </c>
      <c r="AQ2345" s="42">
        <f t="shared" si="7768"/>
        <v>0</v>
      </c>
      <c r="AR2345" s="42">
        <f t="shared" si="7769"/>
        <v>0</v>
      </c>
      <c r="AS2345" s="42">
        <f t="shared" si="7770"/>
        <v>0</v>
      </c>
      <c r="AT2345" s="42">
        <f t="shared" si="7771"/>
        <v>0</v>
      </c>
      <c r="AU2345" s="42">
        <f t="shared" si="7625"/>
        <v>0</v>
      </c>
      <c r="AV2345" s="42">
        <f t="shared" si="7626"/>
        <v>-2.8000000747852027E-4</v>
      </c>
      <c r="AW2345" s="42">
        <f t="shared" si="7627"/>
        <v>76952.030439999988</v>
      </c>
      <c r="AX2345" s="42">
        <f t="shared" si="7628"/>
        <v>0</v>
      </c>
      <c r="AY2345" s="42">
        <f t="shared" si="7629"/>
        <v>0</v>
      </c>
      <c r="AZ2345" s="42">
        <f t="shared" si="7772"/>
        <v>0</v>
      </c>
      <c r="BA2345" s="43"/>
      <c r="BB2345" s="20">
        <v>0</v>
      </c>
    </row>
    <row r="2346" spans="2:54" ht="62.4" x14ac:dyDescent="0.3">
      <c r="B2346" s="38" t="s">
        <v>662</v>
      </c>
      <c r="C2346" s="38" t="s">
        <v>189</v>
      </c>
      <c r="D2346" s="38" t="s">
        <v>189</v>
      </c>
      <c r="E2346" s="39" t="str">
        <f t="shared" ref="E2346:E2409" si="7773">CONCATENATE(C2346,D2346)</f>
        <v>0707</v>
      </c>
      <c r="F2346" s="38" t="s">
        <v>110</v>
      </c>
      <c r="G2346" s="39"/>
      <c r="H2346" s="40" t="s">
        <v>111</v>
      </c>
      <c r="I2346" s="18"/>
      <c r="J2346" s="18"/>
      <c r="K2346" s="18"/>
      <c r="L2346" s="18"/>
      <c r="M2346" s="18"/>
      <c r="N2346" s="18"/>
      <c r="O2346" s="18">
        <f t="shared" si="7744"/>
        <v>0</v>
      </c>
      <c r="P2346" s="18">
        <f t="shared" si="7745"/>
        <v>0</v>
      </c>
      <c r="Q2346" s="18">
        <f t="shared" si="7746"/>
        <v>0</v>
      </c>
      <c r="R2346" s="18">
        <f t="shared" si="7747"/>
        <v>-76952.031000000003</v>
      </c>
      <c r="S2346" s="18">
        <f t="shared" si="7748"/>
        <v>76952.030719999995</v>
      </c>
      <c r="T2346" s="18">
        <f t="shared" si="7729"/>
        <v>-2.8000000747852027E-4</v>
      </c>
      <c r="U2346" s="18"/>
      <c r="V2346" s="18"/>
      <c r="W2346" s="18">
        <f t="shared" si="7749"/>
        <v>0</v>
      </c>
      <c r="X2346" s="18">
        <f t="shared" si="7750"/>
        <v>0</v>
      </c>
      <c r="Y2346" s="18">
        <f t="shared" si="7751"/>
        <v>0</v>
      </c>
      <c r="Z2346" s="18">
        <f t="shared" si="7752"/>
        <v>76952.030719999995</v>
      </c>
      <c r="AA2346" s="18">
        <f t="shared" si="7753"/>
        <v>0</v>
      </c>
      <c r="AB2346" s="18">
        <f t="shared" si="7754"/>
        <v>0</v>
      </c>
      <c r="AC2346" s="18">
        <f t="shared" si="7755"/>
        <v>0</v>
      </c>
      <c r="AD2346" s="18">
        <f t="shared" si="7756"/>
        <v>0</v>
      </c>
      <c r="AE2346" s="18"/>
      <c r="AF2346" s="41">
        <f t="shared" si="7757"/>
        <v>0</v>
      </c>
      <c r="AG2346" s="41">
        <f t="shared" si="7758"/>
        <v>0</v>
      </c>
      <c r="AH2346" s="41">
        <f t="shared" si="7759"/>
        <v>0</v>
      </c>
      <c r="AI2346" s="41">
        <f t="shared" si="7760"/>
        <v>0</v>
      </c>
      <c r="AJ2346" s="41">
        <f t="shared" si="7761"/>
        <v>0</v>
      </c>
      <c r="AK2346" s="41">
        <f t="shared" si="7762"/>
        <v>0</v>
      </c>
      <c r="AL2346" s="41">
        <f t="shared" si="7763"/>
        <v>0</v>
      </c>
      <c r="AM2346" s="41">
        <f t="shared" si="7764"/>
        <v>0</v>
      </c>
      <c r="AN2346" s="41">
        <f t="shared" si="7765"/>
        <v>0</v>
      </c>
      <c r="AO2346" s="14">
        <f t="shared" si="7766"/>
        <v>0</v>
      </c>
      <c r="AP2346" s="42">
        <f t="shared" si="7767"/>
        <v>0</v>
      </c>
      <c r="AQ2346" s="42">
        <f t="shared" si="7768"/>
        <v>0</v>
      </c>
      <c r="AR2346" s="42">
        <f t="shared" si="7769"/>
        <v>0</v>
      </c>
      <c r="AS2346" s="42">
        <f t="shared" si="7770"/>
        <v>0</v>
      </c>
      <c r="AT2346" s="42">
        <f t="shared" si="7771"/>
        <v>0</v>
      </c>
      <c r="AU2346" s="42">
        <f t="shared" ref="AU2346:AU2409" si="7774">AP2346+AS2346+AT2346+AR2346+AQ2346</f>
        <v>0</v>
      </c>
      <c r="AV2346" s="42">
        <f t="shared" ref="AV2346:AV2409" si="7775">T2346-AU2346</f>
        <v>-2.8000000747852027E-4</v>
      </c>
      <c r="AW2346" s="42">
        <f t="shared" ref="AW2346:AW2409" si="7776">T2346+W2346+X2346+Y2346+Z2346</f>
        <v>76952.030439999988</v>
      </c>
      <c r="AX2346" s="42">
        <f t="shared" ref="AX2346:AX2409" si="7777">U2346+AA2346+AB2346</f>
        <v>0</v>
      </c>
      <c r="AY2346" s="42">
        <f t="shared" ref="AY2346:AY2409" si="7778">V2346+AC2346+AE2346+AD2346</f>
        <v>0</v>
      </c>
      <c r="AZ2346" s="42">
        <f t="shared" si="7772"/>
        <v>0</v>
      </c>
      <c r="BA2346" s="43"/>
      <c r="BB2346" s="20">
        <v>0</v>
      </c>
    </row>
    <row r="2347" spans="2:54" ht="31.2" x14ac:dyDescent="0.3">
      <c r="B2347" s="38" t="s">
        <v>662</v>
      </c>
      <c r="C2347" s="38" t="s">
        <v>189</v>
      </c>
      <c r="D2347" s="38" t="s">
        <v>189</v>
      </c>
      <c r="E2347" s="39" t="str">
        <f t="shared" si="7773"/>
        <v>0707</v>
      </c>
      <c r="F2347" s="38" t="s">
        <v>775</v>
      </c>
      <c r="G2347" s="38"/>
      <c r="H2347" s="40" t="s">
        <v>776</v>
      </c>
      <c r="I2347" s="18"/>
      <c r="J2347" s="18"/>
      <c r="K2347" s="18"/>
      <c r="L2347" s="18"/>
      <c r="M2347" s="18"/>
      <c r="N2347" s="18"/>
      <c r="O2347" s="18">
        <f t="shared" si="7744"/>
        <v>0</v>
      </c>
      <c r="P2347" s="18">
        <f t="shared" si="7745"/>
        <v>0</v>
      </c>
      <c r="Q2347" s="18">
        <f t="shared" si="7746"/>
        <v>0</v>
      </c>
      <c r="R2347" s="18">
        <f t="shared" si="7747"/>
        <v>-76952.031000000003</v>
      </c>
      <c r="S2347" s="18">
        <f t="shared" si="7748"/>
        <v>76952.030719999995</v>
      </c>
      <c r="T2347" s="18">
        <f t="shared" si="7729"/>
        <v>-2.8000000747852027E-4</v>
      </c>
      <c r="U2347" s="18"/>
      <c r="V2347" s="18"/>
      <c r="W2347" s="18">
        <f t="shared" si="7749"/>
        <v>0</v>
      </c>
      <c r="X2347" s="18">
        <f t="shared" si="7750"/>
        <v>0</v>
      </c>
      <c r="Y2347" s="18">
        <f t="shared" si="7751"/>
        <v>0</v>
      </c>
      <c r="Z2347" s="18">
        <f t="shared" si="7752"/>
        <v>76952.030719999995</v>
      </c>
      <c r="AA2347" s="18">
        <f t="shared" si="7753"/>
        <v>0</v>
      </c>
      <c r="AB2347" s="18">
        <f t="shared" si="7754"/>
        <v>0</v>
      </c>
      <c r="AC2347" s="18">
        <f t="shared" si="7755"/>
        <v>0</v>
      </c>
      <c r="AD2347" s="18">
        <f t="shared" si="7756"/>
        <v>0</v>
      </c>
      <c r="AE2347" s="18"/>
      <c r="AF2347" s="41">
        <f t="shared" si="7757"/>
        <v>0</v>
      </c>
      <c r="AG2347" s="41">
        <f t="shared" si="7758"/>
        <v>0</v>
      </c>
      <c r="AH2347" s="41">
        <f t="shared" si="7759"/>
        <v>0</v>
      </c>
      <c r="AI2347" s="41">
        <f t="shared" si="7760"/>
        <v>0</v>
      </c>
      <c r="AJ2347" s="41">
        <f t="shared" si="7761"/>
        <v>0</v>
      </c>
      <c r="AK2347" s="41">
        <f t="shared" si="7762"/>
        <v>0</v>
      </c>
      <c r="AL2347" s="41">
        <f t="shared" si="7763"/>
        <v>0</v>
      </c>
      <c r="AM2347" s="41">
        <f t="shared" si="7764"/>
        <v>0</v>
      </c>
      <c r="AN2347" s="41">
        <f t="shared" si="7765"/>
        <v>0</v>
      </c>
      <c r="AO2347" s="42">
        <f t="shared" si="7766"/>
        <v>0</v>
      </c>
      <c r="AP2347" s="42">
        <f t="shared" si="7767"/>
        <v>0</v>
      </c>
      <c r="AQ2347" s="42">
        <f t="shared" si="7768"/>
        <v>0</v>
      </c>
      <c r="AR2347" s="42">
        <f t="shared" si="7769"/>
        <v>0</v>
      </c>
      <c r="AS2347" s="42">
        <f t="shared" si="7770"/>
        <v>0</v>
      </c>
      <c r="AT2347" s="42">
        <f t="shared" si="7771"/>
        <v>0</v>
      </c>
      <c r="AU2347" s="42">
        <f t="shared" si="7774"/>
        <v>0</v>
      </c>
      <c r="AV2347" s="42">
        <f t="shared" si="7775"/>
        <v>-2.8000000747852027E-4</v>
      </c>
      <c r="AW2347" s="42">
        <f t="shared" si="7776"/>
        <v>76952.030439999988</v>
      </c>
      <c r="AX2347" s="42">
        <f t="shared" si="7777"/>
        <v>0</v>
      </c>
      <c r="AY2347" s="42">
        <f t="shared" si="7778"/>
        <v>0</v>
      </c>
      <c r="AZ2347" s="42">
        <f t="shared" si="7772"/>
        <v>0</v>
      </c>
      <c r="BA2347" s="43"/>
      <c r="BB2347" s="20">
        <v>0</v>
      </c>
    </row>
    <row r="2348" spans="2:54" ht="31.2" x14ac:dyDescent="0.3">
      <c r="B2348" s="38" t="s">
        <v>662</v>
      </c>
      <c r="C2348" s="38" t="s">
        <v>189</v>
      </c>
      <c r="D2348" s="38" t="s">
        <v>189</v>
      </c>
      <c r="E2348" s="39" t="str">
        <f t="shared" si="7773"/>
        <v>0707</v>
      </c>
      <c r="F2348" s="38" t="s">
        <v>775</v>
      </c>
      <c r="G2348" s="38" t="s">
        <v>114</v>
      </c>
      <c r="H2348" s="40" t="s">
        <v>115</v>
      </c>
      <c r="I2348" s="18"/>
      <c r="J2348" s="18"/>
      <c r="K2348" s="18"/>
      <c r="L2348" s="18"/>
      <c r="M2348" s="18"/>
      <c r="N2348" s="18"/>
      <c r="O2348" s="18">
        <v>0</v>
      </c>
      <c r="P2348" s="18">
        <v>0</v>
      </c>
      <c r="Q2348" s="18">
        <v>0</v>
      </c>
      <c r="R2348" s="18">
        <v>-76952.031000000003</v>
      </c>
      <c r="S2348" s="18">
        <v>76952.030719999995</v>
      </c>
      <c r="T2348" s="18">
        <f t="shared" si="7729"/>
        <v>-2.8000000747852027E-4</v>
      </c>
      <c r="U2348" s="18"/>
      <c r="V2348" s="18"/>
      <c r="W2348" s="18"/>
      <c r="X2348" s="18"/>
      <c r="Y2348" s="18"/>
      <c r="Z2348" s="18">
        <v>76952.030719999995</v>
      </c>
      <c r="AA2348" s="18"/>
      <c r="AB2348" s="18"/>
      <c r="AC2348" s="18"/>
      <c r="AD2348" s="18"/>
      <c r="AE2348" s="18"/>
      <c r="AF2348" s="41">
        <v>0</v>
      </c>
      <c r="AG2348" s="41"/>
      <c r="AH2348" s="41">
        <v>0</v>
      </c>
      <c r="AI2348" s="41">
        <v>0</v>
      </c>
      <c r="AJ2348" s="41">
        <f>AF2348</f>
        <v>0</v>
      </c>
      <c r="AK2348" s="41">
        <f>AG2348</f>
        <v>0</v>
      </c>
      <c r="AL2348" s="41">
        <v>0</v>
      </c>
      <c r="AM2348" s="41">
        <v>0</v>
      </c>
      <c r="AN2348" s="41">
        <f>AL2348</f>
        <v>0</v>
      </c>
      <c r="AO2348" s="14">
        <v>0</v>
      </c>
      <c r="AP2348" s="42">
        <v>0</v>
      </c>
      <c r="AQ2348" s="42">
        <v>0</v>
      </c>
      <c r="AR2348" s="42">
        <v>0</v>
      </c>
      <c r="AS2348" s="42">
        <v>0</v>
      </c>
      <c r="AT2348" s="42">
        <v>0</v>
      </c>
      <c r="AU2348" s="42">
        <f t="shared" si="7774"/>
        <v>0</v>
      </c>
      <c r="AV2348" s="42">
        <f t="shared" si="7775"/>
        <v>-2.8000000747852027E-4</v>
      </c>
      <c r="AW2348" s="42">
        <f t="shared" si="7776"/>
        <v>76952.030439999988</v>
      </c>
      <c r="AX2348" s="42">
        <f t="shared" si="7777"/>
        <v>0</v>
      </c>
      <c r="AY2348" s="42">
        <f t="shared" si="7778"/>
        <v>0</v>
      </c>
      <c r="AZ2348" s="42"/>
      <c r="BA2348" s="43"/>
      <c r="BB2348" s="20">
        <v>0</v>
      </c>
    </row>
    <row r="2349" spans="2:54" s="30" customFormat="1" x14ac:dyDescent="0.3">
      <c r="B2349" s="31" t="s">
        <v>662</v>
      </c>
      <c r="C2349" s="31" t="s">
        <v>189</v>
      </c>
      <c r="D2349" s="31" t="s">
        <v>86</v>
      </c>
      <c r="E2349" s="29" t="str">
        <f t="shared" si="7773"/>
        <v>0709</v>
      </c>
      <c r="F2349" s="31"/>
      <c r="G2349" s="31"/>
      <c r="H2349" s="32" t="s">
        <v>296</v>
      </c>
      <c r="I2349" s="33"/>
      <c r="J2349" s="33"/>
      <c r="K2349" s="33"/>
      <c r="L2349" s="33"/>
      <c r="M2349" s="33"/>
      <c r="N2349" s="33"/>
      <c r="O2349" s="33">
        <f t="shared" si="7744"/>
        <v>0</v>
      </c>
      <c r="P2349" s="33"/>
      <c r="Q2349" s="33"/>
      <c r="R2349" s="33"/>
      <c r="S2349" s="33"/>
      <c r="T2349" s="33">
        <f t="shared" si="7729"/>
        <v>0</v>
      </c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4">
        <f t="shared" si="7757"/>
        <v>0</v>
      </c>
      <c r="AG2349" s="34">
        <f t="shared" si="7758"/>
        <v>0</v>
      </c>
      <c r="AH2349" s="34">
        <f t="shared" si="7759"/>
        <v>0</v>
      </c>
      <c r="AI2349" s="34">
        <f t="shared" si="7760"/>
        <v>0</v>
      </c>
      <c r="AJ2349" s="34">
        <f t="shared" ref="AJ2349:AJ2356" si="7779">AJ2350</f>
        <v>0</v>
      </c>
      <c r="AK2349" s="34">
        <f t="shared" ref="AK2349:AK2356" si="7780">AK2350</f>
        <v>0</v>
      </c>
      <c r="AL2349" s="34">
        <f t="shared" si="7763"/>
        <v>0</v>
      </c>
      <c r="AM2349" s="34">
        <f t="shared" si="7764"/>
        <v>0</v>
      </c>
      <c r="AN2349" s="34">
        <f t="shared" ref="AN2349:AN2356" si="7781">AN2350</f>
        <v>0</v>
      </c>
      <c r="AO2349" s="60">
        <f t="shared" si="7766"/>
        <v>0</v>
      </c>
      <c r="AP2349" s="35">
        <f t="shared" si="7767"/>
        <v>37300</v>
      </c>
      <c r="AQ2349" s="36">
        <f t="shared" si="7768"/>
        <v>0</v>
      </c>
      <c r="AR2349" s="35">
        <f t="shared" si="7769"/>
        <v>0</v>
      </c>
      <c r="AS2349" s="36">
        <f t="shared" si="7770"/>
        <v>0</v>
      </c>
      <c r="AT2349" s="35">
        <f t="shared" si="7771"/>
        <v>0</v>
      </c>
      <c r="AU2349" s="36">
        <f t="shared" si="7774"/>
        <v>37300</v>
      </c>
      <c r="AV2349" s="36">
        <f t="shared" si="7775"/>
        <v>-37300</v>
      </c>
      <c r="AW2349" s="36"/>
      <c r="AX2349" s="36"/>
      <c r="AY2349" s="36"/>
      <c r="AZ2349" s="36"/>
      <c r="BA2349" s="37"/>
      <c r="BB2349" s="20">
        <v>0</v>
      </c>
    </row>
    <row r="2350" spans="2:54" ht="31.2" x14ac:dyDescent="0.3">
      <c r="B2350" s="38" t="s">
        <v>662</v>
      </c>
      <c r="C2350" s="38" t="s">
        <v>189</v>
      </c>
      <c r="D2350" s="38" t="s">
        <v>86</v>
      </c>
      <c r="E2350" s="39" t="str">
        <f t="shared" si="7773"/>
        <v>0709</v>
      </c>
      <c r="F2350" s="38" t="s">
        <v>345</v>
      </c>
      <c r="G2350" s="38"/>
      <c r="H2350" s="40" t="s">
        <v>346</v>
      </c>
      <c r="I2350" s="18"/>
      <c r="J2350" s="18"/>
      <c r="K2350" s="18"/>
      <c r="L2350" s="18"/>
      <c r="M2350" s="18"/>
      <c r="N2350" s="18"/>
      <c r="O2350" s="18">
        <f t="shared" si="7744"/>
        <v>0</v>
      </c>
      <c r="P2350" s="18"/>
      <c r="Q2350" s="18"/>
      <c r="R2350" s="18"/>
      <c r="S2350" s="18"/>
      <c r="T2350" s="18">
        <f t="shared" si="7729"/>
        <v>0</v>
      </c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41">
        <f t="shared" si="7757"/>
        <v>0</v>
      </c>
      <c r="AG2350" s="41">
        <f t="shared" si="7758"/>
        <v>0</v>
      </c>
      <c r="AH2350" s="41">
        <f t="shared" si="7759"/>
        <v>0</v>
      </c>
      <c r="AI2350" s="41">
        <f t="shared" si="7760"/>
        <v>0</v>
      </c>
      <c r="AJ2350" s="41">
        <f t="shared" si="7779"/>
        <v>0</v>
      </c>
      <c r="AK2350" s="41">
        <f t="shared" si="7780"/>
        <v>0</v>
      </c>
      <c r="AL2350" s="41">
        <f t="shared" si="7763"/>
        <v>0</v>
      </c>
      <c r="AM2350" s="41">
        <f t="shared" si="7764"/>
        <v>0</v>
      </c>
      <c r="AN2350" s="41">
        <f t="shared" si="7781"/>
        <v>0</v>
      </c>
      <c r="AO2350" s="14">
        <f t="shared" si="7766"/>
        <v>0</v>
      </c>
      <c r="AP2350" s="42">
        <f t="shared" si="7767"/>
        <v>37300</v>
      </c>
      <c r="AQ2350" s="14">
        <f t="shared" si="7768"/>
        <v>0</v>
      </c>
      <c r="AR2350" s="42">
        <f t="shared" si="7769"/>
        <v>0</v>
      </c>
      <c r="AS2350" s="14">
        <f t="shared" si="7770"/>
        <v>0</v>
      </c>
      <c r="AT2350" s="42">
        <f t="shared" si="7771"/>
        <v>0</v>
      </c>
      <c r="AU2350" s="42">
        <f t="shared" si="7774"/>
        <v>37300</v>
      </c>
      <c r="AV2350" s="42">
        <f t="shared" si="7775"/>
        <v>-37300</v>
      </c>
      <c r="AW2350" s="42"/>
      <c r="AX2350" s="42"/>
      <c r="AY2350" s="42"/>
      <c r="AZ2350" s="42"/>
      <c r="BA2350" s="43"/>
      <c r="BB2350" s="20">
        <v>0</v>
      </c>
    </row>
    <row r="2351" spans="2:54" x14ac:dyDescent="0.3">
      <c r="B2351" s="38" t="s">
        <v>662</v>
      </c>
      <c r="C2351" s="38" t="s">
        <v>189</v>
      </c>
      <c r="D2351" s="38" t="s">
        <v>86</v>
      </c>
      <c r="E2351" s="39" t="str">
        <f t="shared" si="7773"/>
        <v>0709</v>
      </c>
      <c r="F2351" s="38" t="s">
        <v>352</v>
      </c>
      <c r="G2351" s="38"/>
      <c r="H2351" s="40" t="s">
        <v>49</v>
      </c>
      <c r="I2351" s="18"/>
      <c r="J2351" s="18"/>
      <c r="K2351" s="18"/>
      <c r="L2351" s="18"/>
      <c r="M2351" s="18"/>
      <c r="N2351" s="18"/>
      <c r="O2351" s="18">
        <f t="shared" si="7744"/>
        <v>0</v>
      </c>
      <c r="P2351" s="18"/>
      <c r="Q2351" s="18"/>
      <c r="R2351" s="18"/>
      <c r="S2351" s="18"/>
      <c r="T2351" s="18">
        <f t="shared" si="7729"/>
        <v>0</v>
      </c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41">
        <f t="shared" si="7757"/>
        <v>0</v>
      </c>
      <c r="AG2351" s="41">
        <f t="shared" si="7758"/>
        <v>0</v>
      </c>
      <c r="AH2351" s="41">
        <f t="shared" si="7759"/>
        <v>0</v>
      </c>
      <c r="AI2351" s="41">
        <f t="shared" si="7760"/>
        <v>0</v>
      </c>
      <c r="AJ2351" s="41">
        <f t="shared" si="7779"/>
        <v>0</v>
      </c>
      <c r="AK2351" s="41">
        <f t="shared" si="7780"/>
        <v>0</v>
      </c>
      <c r="AL2351" s="41">
        <f t="shared" si="7763"/>
        <v>0</v>
      </c>
      <c r="AM2351" s="41">
        <f t="shared" si="7764"/>
        <v>0</v>
      </c>
      <c r="AN2351" s="41">
        <f t="shared" si="7781"/>
        <v>0</v>
      </c>
      <c r="AO2351" s="54">
        <f t="shared" si="7766"/>
        <v>0</v>
      </c>
      <c r="AP2351" s="14">
        <f t="shared" si="7767"/>
        <v>37300</v>
      </c>
      <c r="AQ2351" s="42">
        <f t="shared" si="7768"/>
        <v>0</v>
      </c>
      <c r="AR2351" s="14">
        <f t="shared" si="7769"/>
        <v>0</v>
      </c>
      <c r="AS2351" s="42">
        <f t="shared" si="7770"/>
        <v>0</v>
      </c>
      <c r="AT2351" s="14">
        <f t="shared" si="7771"/>
        <v>0</v>
      </c>
      <c r="AU2351" s="42">
        <f t="shared" si="7774"/>
        <v>37300</v>
      </c>
      <c r="AV2351" s="42">
        <f t="shared" si="7775"/>
        <v>-37300</v>
      </c>
      <c r="AW2351" s="42"/>
      <c r="AX2351" s="42"/>
      <c r="AY2351" s="42"/>
      <c r="AZ2351" s="42"/>
      <c r="BA2351" s="43"/>
      <c r="BB2351" s="20">
        <v>0</v>
      </c>
    </row>
    <row r="2352" spans="2:54" ht="62.4" x14ac:dyDescent="0.3">
      <c r="B2352" s="38" t="s">
        <v>662</v>
      </c>
      <c r="C2352" s="38" t="s">
        <v>189</v>
      </c>
      <c r="D2352" s="38" t="s">
        <v>86</v>
      </c>
      <c r="E2352" s="39" t="str">
        <f t="shared" si="7773"/>
        <v>0709</v>
      </c>
      <c r="F2352" s="38" t="s">
        <v>365</v>
      </c>
      <c r="G2352" s="38"/>
      <c r="H2352" s="40" t="s">
        <v>366</v>
      </c>
      <c r="I2352" s="18"/>
      <c r="J2352" s="18"/>
      <c r="K2352" s="18"/>
      <c r="L2352" s="18"/>
      <c r="M2352" s="18"/>
      <c r="N2352" s="18"/>
      <c r="O2352" s="18">
        <f t="shared" si="7744"/>
        <v>0</v>
      </c>
      <c r="P2352" s="18"/>
      <c r="Q2352" s="18"/>
      <c r="R2352" s="18"/>
      <c r="S2352" s="18"/>
      <c r="T2352" s="18">
        <f t="shared" si="7729"/>
        <v>0</v>
      </c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41">
        <f t="shared" si="7757"/>
        <v>0</v>
      </c>
      <c r="AG2352" s="41">
        <f t="shared" si="7758"/>
        <v>0</v>
      </c>
      <c r="AH2352" s="41">
        <f t="shared" si="7759"/>
        <v>0</v>
      </c>
      <c r="AI2352" s="41">
        <f t="shared" si="7760"/>
        <v>0</v>
      </c>
      <c r="AJ2352" s="41">
        <f t="shared" si="7779"/>
        <v>0</v>
      </c>
      <c r="AK2352" s="41">
        <f t="shared" si="7780"/>
        <v>0</v>
      </c>
      <c r="AL2352" s="41">
        <f t="shared" si="7763"/>
        <v>0</v>
      </c>
      <c r="AM2352" s="41">
        <f t="shared" si="7764"/>
        <v>0</v>
      </c>
      <c r="AN2352" s="41">
        <f t="shared" si="7781"/>
        <v>0</v>
      </c>
      <c r="AO2352" s="14">
        <f t="shared" si="7766"/>
        <v>0</v>
      </c>
      <c r="AP2352" s="42">
        <f t="shared" si="7767"/>
        <v>37300</v>
      </c>
      <c r="AQ2352" s="14">
        <f t="shared" si="7768"/>
        <v>0</v>
      </c>
      <c r="AR2352" s="42">
        <f t="shared" si="7769"/>
        <v>0</v>
      </c>
      <c r="AS2352" s="14">
        <f t="shared" si="7770"/>
        <v>0</v>
      </c>
      <c r="AT2352" s="42">
        <f t="shared" si="7771"/>
        <v>0</v>
      </c>
      <c r="AU2352" s="42">
        <f t="shared" si="7774"/>
        <v>37300</v>
      </c>
      <c r="AV2352" s="42">
        <f t="shared" si="7775"/>
        <v>-37300</v>
      </c>
      <c r="AW2352" s="42"/>
      <c r="AX2352" s="42"/>
      <c r="AY2352" s="42"/>
      <c r="AZ2352" s="42"/>
      <c r="BA2352" s="43"/>
      <c r="BB2352" s="20">
        <v>0</v>
      </c>
    </row>
    <row r="2353" spans="2:54" ht="62.4" x14ac:dyDescent="0.3">
      <c r="B2353" s="38" t="s">
        <v>662</v>
      </c>
      <c r="C2353" s="38" t="s">
        <v>189</v>
      </c>
      <c r="D2353" s="38" t="s">
        <v>86</v>
      </c>
      <c r="E2353" s="39" t="str">
        <f t="shared" si="7773"/>
        <v>0709</v>
      </c>
      <c r="F2353" s="38" t="s">
        <v>370</v>
      </c>
      <c r="G2353" s="38"/>
      <c r="H2353" s="40" t="s">
        <v>371</v>
      </c>
      <c r="I2353" s="18"/>
      <c r="J2353" s="18"/>
      <c r="K2353" s="18"/>
      <c r="L2353" s="18"/>
      <c r="M2353" s="18"/>
      <c r="N2353" s="18"/>
      <c r="O2353" s="18">
        <f t="shared" si="7744"/>
        <v>0</v>
      </c>
      <c r="P2353" s="18"/>
      <c r="Q2353" s="18"/>
      <c r="R2353" s="18"/>
      <c r="S2353" s="18"/>
      <c r="T2353" s="18">
        <f t="shared" si="7729"/>
        <v>0</v>
      </c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41">
        <f t="shared" si="7757"/>
        <v>0</v>
      </c>
      <c r="AG2353" s="41">
        <f t="shared" si="7758"/>
        <v>0</v>
      </c>
      <c r="AH2353" s="41">
        <f t="shared" si="7759"/>
        <v>0</v>
      </c>
      <c r="AI2353" s="41">
        <f t="shared" si="7760"/>
        <v>0</v>
      </c>
      <c r="AJ2353" s="41">
        <f t="shared" si="7779"/>
        <v>0</v>
      </c>
      <c r="AK2353" s="41">
        <f t="shared" si="7780"/>
        <v>0</v>
      </c>
      <c r="AL2353" s="41">
        <f t="shared" si="7763"/>
        <v>0</v>
      </c>
      <c r="AM2353" s="41">
        <f t="shared" si="7764"/>
        <v>0</v>
      </c>
      <c r="AN2353" s="41">
        <f t="shared" si="7781"/>
        <v>0</v>
      </c>
      <c r="AO2353" s="54">
        <f t="shared" si="7766"/>
        <v>0</v>
      </c>
      <c r="AP2353" s="14">
        <f t="shared" si="7767"/>
        <v>37300</v>
      </c>
      <c r="AQ2353" s="42">
        <f t="shared" si="7768"/>
        <v>0</v>
      </c>
      <c r="AR2353" s="14">
        <f t="shared" si="7769"/>
        <v>0</v>
      </c>
      <c r="AS2353" s="42">
        <f t="shared" si="7770"/>
        <v>0</v>
      </c>
      <c r="AT2353" s="14">
        <f t="shared" si="7771"/>
        <v>0</v>
      </c>
      <c r="AU2353" s="42">
        <f t="shared" si="7774"/>
        <v>37300</v>
      </c>
      <c r="AV2353" s="42">
        <f t="shared" si="7775"/>
        <v>-37300</v>
      </c>
      <c r="AW2353" s="42"/>
      <c r="AX2353" s="42"/>
      <c r="AY2353" s="42"/>
      <c r="AZ2353" s="42"/>
      <c r="BA2353" s="43"/>
      <c r="BB2353" s="20">
        <v>0</v>
      </c>
    </row>
    <row r="2354" spans="2:54" ht="31.2" x14ac:dyDescent="0.3">
      <c r="B2354" s="38" t="s">
        <v>662</v>
      </c>
      <c r="C2354" s="38" t="s">
        <v>189</v>
      </c>
      <c r="D2354" s="38" t="s">
        <v>86</v>
      </c>
      <c r="E2354" s="39" t="str">
        <f t="shared" si="7773"/>
        <v>0709</v>
      </c>
      <c r="F2354" s="38" t="s">
        <v>370</v>
      </c>
      <c r="G2354" s="38" t="s">
        <v>54</v>
      </c>
      <c r="H2354" s="40" t="s">
        <v>55</v>
      </c>
      <c r="I2354" s="18"/>
      <c r="J2354" s="18"/>
      <c r="K2354" s="18"/>
      <c r="L2354" s="18"/>
      <c r="M2354" s="18"/>
      <c r="N2354" s="18"/>
      <c r="O2354" s="18">
        <v>0</v>
      </c>
      <c r="P2354" s="18"/>
      <c r="Q2354" s="18"/>
      <c r="R2354" s="18"/>
      <c r="S2354" s="18"/>
      <c r="T2354" s="18">
        <f t="shared" si="7729"/>
        <v>0</v>
      </c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41">
        <v>0</v>
      </c>
      <c r="AG2354" s="41"/>
      <c r="AH2354" s="41">
        <v>0</v>
      </c>
      <c r="AI2354" s="41">
        <v>0</v>
      </c>
      <c r="AJ2354" s="41">
        <v>0</v>
      </c>
      <c r="AK2354" s="41">
        <v>0</v>
      </c>
      <c r="AL2354" s="41">
        <v>0</v>
      </c>
      <c r="AM2354" s="41">
        <v>0</v>
      </c>
      <c r="AN2354" s="41">
        <v>0</v>
      </c>
      <c r="AO2354" s="14">
        <v>0</v>
      </c>
      <c r="AP2354" s="42">
        <v>37300</v>
      </c>
      <c r="AQ2354" s="14">
        <v>0</v>
      </c>
      <c r="AR2354" s="42">
        <v>0</v>
      </c>
      <c r="AS2354" s="14">
        <v>0</v>
      </c>
      <c r="AT2354" s="42">
        <v>0</v>
      </c>
      <c r="AU2354" s="42">
        <f t="shared" si="7774"/>
        <v>37300</v>
      </c>
      <c r="AV2354" s="42">
        <f t="shared" si="7775"/>
        <v>-37300</v>
      </c>
      <c r="AW2354" s="42"/>
      <c r="AX2354" s="42"/>
      <c r="AY2354" s="42"/>
      <c r="AZ2354" s="42"/>
      <c r="BA2354" s="43"/>
      <c r="BB2354" s="20">
        <v>0</v>
      </c>
    </row>
    <row r="2355" spans="2:54" s="21" customFormat="1" x14ac:dyDescent="0.3">
      <c r="B2355" s="22" t="s">
        <v>662</v>
      </c>
      <c r="C2355" s="22" t="s">
        <v>125</v>
      </c>
      <c r="D2355" s="22"/>
      <c r="E2355" s="23" t="str">
        <f t="shared" si="7773"/>
        <v>11</v>
      </c>
      <c r="F2355" s="22"/>
      <c r="G2355" s="23"/>
      <c r="H2355" s="24" t="s">
        <v>463</v>
      </c>
      <c r="I2355" s="25">
        <f t="shared" ref="I2355:I2358" si="7782">I2356</f>
        <v>345489.1</v>
      </c>
      <c r="J2355" s="25">
        <f t="shared" ref="J2355:J2358" si="7783">J2356</f>
        <v>313169.8</v>
      </c>
      <c r="K2355" s="25">
        <f t="shared" ref="K2355:K2358" si="7784">K2356</f>
        <v>0</v>
      </c>
      <c r="L2355" s="25">
        <f t="shared" ref="L2355:L2358" si="7785">L2356</f>
        <v>0</v>
      </c>
      <c r="M2355" s="25">
        <f t="shared" ref="M2355:M2358" si="7786">M2356</f>
        <v>0</v>
      </c>
      <c r="N2355" s="25">
        <f t="shared" ref="N2355:N2358" si="7787">N2356</f>
        <v>0</v>
      </c>
      <c r="O2355" s="25">
        <f t="shared" si="7744"/>
        <v>121.517</v>
      </c>
      <c r="P2355" s="25">
        <f t="shared" si="7745"/>
        <v>0</v>
      </c>
      <c r="Q2355" s="25">
        <f t="shared" si="7746"/>
        <v>-67075.532000000007</v>
      </c>
      <c r="R2355" s="25">
        <f t="shared" si="7747"/>
        <v>0</v>
      </c>
      <c r="S2355" s="25">
        <f t="shared" si="7748"/>
        <v>-269917.78307999996</v>
      </c>
      <c r="T2355" s="25">
        <f t="shared" si="7729"/>
        <v>8617.3019200000053</v>
      </c>
      <c r="U2355" s="25">
        <f t="shared" ref="U2355:U2415" si="7788">J2355+M2355</f>
        <v>313169.8</v>
      </c>
      <c r="V2355" s="25">
        <f t="shared" ref="V2355:V2415" si="7789">K2355+N2355</f>
        <v>0</v>
      </c>
      <c r="W2355" s="25">
        <f t="shared" si="7749"/>
        <v>0</v>
      </c>
      <c r="X2355" s="25">
        <f t="shared" si="7750"/>
        <v>0</v>
      </c>
      <c r="Y2355" s="25">
        <f t="shared" si="7751"/>
        <v>-345489.1</v>
      </c>
      <c r="Z2355" s="25">
        <f t="shared" si="7752"/>
        <v>75571.316919999997</v>
      </c>
      <c r="AA2355" s="25">
        <f t="shared" si="7753"/>
        <v>0</v>
      </c>
      <c r="AB2355" s="25">
        <f t="shared" si="7754"/>
        <v>-313169.8</v>
      </c>
      <c r="AC2355" s="25">
        <f t="shared" si="7755"/>
        <v>0</v>
      </c>
      <c r="AD2355" s="25">
        <f t="shared" si="7756"/>
        <v>0</v>
      </c>
      <c r="AE2355" s="25">
        <f t="shared" ref="AE2355:AE2358" si="7790">AE2356</f>
        <v>0</v>
      </c>
      <c r="AF2355" s="26">
        <f t="shared" si="7757"/>
        <v>8495.7849200000001</v>
      </c>
      <c r="AG2355" s="26">
        <f t="shared" si="7758"/>
        <v>0</v>
      </c>
      <c r="AH2355" s="26">
        <f t="shared" si="7759"/>
        <v>0</v>
      </c>
      <c r="AI2355" s="26">
        <f t="shared" si="7760"/>
        <v>0</v>
      </c>
      <c r="AJ2355" s="26">
        <f t="shared" si="7779"/>
        <v>8495.7849200000001</v>
      </c>
      <c r="AK2355" s="26">
        <f t="shared" si="7780"/>
        <v>0</v>
      </c>
      <c r="AL2355" s="26">
        <f t="shared" si="7763"/>
        <v>8495.7834500000008</v>
      </c>
      <c r="AM2355" s="26">
        <f t="shared" si="7764"/>
        <v>0</v>
      </c>
      <c r="AN2355" s="26">
        <f t="shared" si="7781"/>
        <v>8495.7834500000008</v>
      </c>
      <c r="AO2355" s="27">
        <f t="shared" si="7766"/>
        <v>339.11169999999998</v>
      </c>
      <c r="AP2355" s="27">
        <f t="shared" si="7767"/>
        <v>63447.406169999995</v>
      </c>
      <c r="AQ2355" s="27">
        <f t="shared" si="7768"/>
        <v>121.517</v>
      </c>
      <c r="AR2355" s="27">
        <f t="shared" si="7769"/>
        <v>0</v>
      </c>
      <c r="AS2355" s="27">
        <f t="shared" si="7770"/>
        <v>-54951.620999999999</v>
      </c>
      <c r="AT2355" s="27">
        <f t="shared" si="7771"/>
        <v>0</v>
      </c>
      <c r="AU2355" s="27">
        <f t="shared" si="7774"/>
        <v>8617.3021699999954</v>
      </c>
      <c r="AV2355" s="27">
        <f t="shared" si="7775"/>
        <v>-2.4999999004648998E-4</v>
      </c>
      <c r="AW2355" s="27">
        <f t="shared" si="7776"/>
        <v>-261300.48115999997</v>
      </c>
      <c r="AX2355" s="27">
        <f t="shared" si="7777"/>
        <v>0</v>
      </c>
      <c r="AY2355" s="27">
        <f t="shared" si="7778"/>
        <v>0</v>
      </c>
      <c r="AZ2355" s="27">
        <f t="shared" si="7772"/>
        <v>0</v>
      </c>
      <c r="BA2355" s="28">
        <f t="shared" ref="BA2355:BA2409" si="7791">AL2355/AF2355*100</f>
        <v>99.999982697302087</v>
      </c>
      <c r="BB2355" s="20"/>
    </row>
    <row r="2356" spans="2:54" s="30" customFormat="1" x14ac:dyDescent="0.3">
      <c r="B2356" s="31" t="s">
        <v>662</v>
      </c>
      <c r="C2356" s="31" t="s">
        <v>125</v>
      </c>
      <c r="D2356" s="31" t="s">
        <v>94</v>
      </c>
      <c r="E2356" s="29" t="str">
        <f t="shared" si="7773"/>
        <v>1103</v>
      </c>
      <c r="F2356" s="31"/>
      <c r="G2356" s="29"/>
      <c r="H2356" s="32" t="s">
        <v>475</v>
      </c>
      <c r="I2356" s="33">
        <f t="shared" si="7782"/>
        <v>345489.1</v>
      </c>
      <c r="J2356" s="33">
        <f t="shared" si="7783"/>
        <v>313169.8</v>
      </c>
      <c r="K2356" s="33">
        <f t="shared" si="7784"/>
        <v>0</v>
      </c>
      <c r="L2356" s="33">
        <f t="shared" si="7785"/>
        <v>0</v>
      </c>
      <c r="M2356" s="33">
        <f t="shared" si="7786"/>
        <v>0</v>
      </c>
      <c r="N2356" s="33">
        <f t="shared" si="7787"/>
        <v>0</v>
      </c>
      <c r="O2356" s="33">
        <f t="shared" si="7744"/>
        <v>121.517</v>
      </c>
      <c r="P2356" s="33">
        <f t="shared" si="7745"/>
        <v>0</v>
      </c>
      <c r="Q2356" s="33">
        <f t="shared" si="7746"/>
        <v>-67075.532000000007</v>
      </c>
      <c r="R2356" s="33">
        <f t="shared" si="7747"/>
        <v>0</v>
      </c>
      <c r="S2356" s="33">
        <f t="shared" si="7748"/>
        <v>-269917.78307999996</v>
      </c>
      <c r="T2356" s="33">
        <f t="shared" si="7729"/>
        <v>8617.3019200000053</v>
      </c>
      <c r="U2356" s="33">
        <f t="shared" si="7788"/>
        <v>313169.8</v>
      </c>
      <c r="V2356" s="33">
        <f t="shared" si="7789"/>
        <v>0</v>
      </c>
      <c r="W2356" s="33">
        <f t="shared" si="7749"/>
        <v>0</v>
      </c>
      <c r="X2356" s="33">
        <f t="shared" si="7750"/>
        <v>0</v>
      </c>
      <c r="Y2356" s="33">
        <f t="shared" si="7751"/>
        <v>-345489.1</v>
      </c>
      <c r="Z2356" s="33">
        <f t="shared" si="7752"/>
        <v>75571.316919999997</v>
      </c>
      <c r="AA2356" s="33">
        <f t="shared" si="7753"/>
        <v>0</v>
      </c>
      <c r="AB2356" s="33">
        <f t="shared" si="7754"/>
        <v>-313169.8</v>
      </c>
      <c r="AC2356" s="33">
        <f t="shared" si="7755"/>
        <v>0</v>
      </c>
      <c r="AD2356" s="33">
        <f t="shared" si="7756"/>
        <v>0</v>
      </c>
      <c r="AE2356" s="33">
        <f t="shared" si="7790"/>
        <v>0</v>
      </c>
      <c r="AF2356" s="34">
        <f t="shared" si="7757"/>
        <v>8495.7849200000001</v>
      </c>
      <c r="AG2356" s="34">
        <f t="shared" si="7758"/>
        <v>0</v>
      </c>
      <c r="AH2356" s="34">
        <f t="shared" si="7759"/>
        <v>0</v>
      </c>
      <c r="AI2356" s="34">
        <f t="shared" si="7760"/>
        <v>0</v>
      </c>
      <c r="AJ2356" s="34">
        <f t="shared" si="7779"/>
        <v>8495.7849200000001</v>
      </c>
      <c r="AK2356" s="34">
        <f t="shared" si="7780"/>
        <v>0</v>
      </c>
      <c r="AL2356" s="34">
        <f t="shared" si="7763"/>
        <v>8495.7834500000008</v>
      </c>
      <c r="AM2356" s="34">
        <f t="shared" si="7764"/>
        <v>0</v>
      </c>
      <c r="AN2356" s="34">
        <f t="shared" si="7781"/>
        <v>8495.7834500000008</v>
      </c>
      <c r="AO2356" s="35">
        <f t="shared" si="7766"/>
        <v>339.11169999999998</v>
      </c>
      <c r="AP2356" s="36">
        <f t="shared" si="7767"/>
        <v>63447.406169999995</v>
      </c>
      <c r="AQ2356" s="36">
        <f t="shared" si="7768"/>
        <v>121.517</v>
      </c>
      <c r="AR2356" s="36">
        <f t="shared" si="7769"/>
        <v>0</v>
      </c>
      <c r="AS2356" s="36">
        <f t="shared" si="7770"/>
        <v>-54951.620999999999</v>
      </c>
      <c r="AT2356" s="36">
        <f t="shared" si="7771"/>
        <v>0</v>
      </c>
      <c r="AU2356" s="36">
        <f t="shared" si="7774"/>
        <v>8617.3021699999954</v>
      </c>
      <c r="AV2356" s="36">
        <f t="shared" si="7775"/>
        <v>-2.4999999004648998E-4</v>
      </c>
      <c r="AW2356" s="36">
        <f t="shared" si="7776"/>
        <v>-261300.48115999997</v>
      </c>
      <c r="AX2356" s="36">
        <f t="shared" si="7777"/>
        <v>0</v>
      </c>
      <c r="AY2356" s="36">
        <f t="shared" si="7778"/>
        <v>0</v>
      </c>
      <c r="AZ2356" s="36">
        <f t="shared" si="7772"/>
        <v>0</v>
      </c>
      <c r="BA2356" s="37">
        <f t="shared" si="7791"/>
        <v>99.999982697302087</v>
      </c>
      <c r="BB2356" s="20"/>
    </row>
    <row r="2357" spans="2:54" ht="31.2" x14ac:dyDescent="0.3">
      <c r="B2357" s="38" t="s">
        <v>662</v>
      </c>
      <c r="C2357" s="38" t="s">
        <v>125</v>
      </c>
      <c r="D2357" s="38" t="s">
        <v>94</v>
      </c>
      <c r="E2357" s="39" t="str">
        <f t="shared" si="7773"/>
        <v>1103</v>
      </c>
      <c r="F2357" s="38" t="s">
        <v>465</v>
      </c>
      <c r="G2357" s="39"/>
      <c r="H2357" s="40" t="s">
        <v>466</v>
      </c>
      <c r="I2357" s="18">
        <f t="shared" si="7782"/>
        <v>345489.1</v>
      </c>
      <c r="J2357" s="18">
        <f t="shared" si="7783"/>
        <v>313169.8</v>
      </c>
      <c r="K2357" s="18">
        <f t="shared" si="7784"/>
        <v>0</v>
      </c>
      <c r="L2357" s="18">
        <f t="shared" si="7785"/>
        <v>0</v>
      </c>
      <c r="M2357" s="18">
        <f t="shared" si="7786"/>
        <v>0</v>
      </c>
      <c r="N2357" s="18">
        <f t="shared" si="7787"/>
        <v>0</v>
      </c>
      <c r="O2357" s="18">
        <f>O2358+O2370</f>
        <v>121.517</v>
      </c>
      <c r="P2357" s="18">
        <f t="shared" si="7745"/>
        <v>0</v>
      </c>
      <c r="Q2357" s="18">
        <f t="shared" si="7746"/>
        <v>-67075.532000000007</v>
      </c>
      <c r="R2357" s="18">
        <f t="shared" si="7747"/>
        <v>0</v>
      </c>
      <c r="S2357" s="18">
        <f t="shared" si="7748"/>
        <v>-269917.78307999996</v>
      </c>
      <c r="T2357" s="18">
        <f t="shared" si="7729"/>
        <v>8617.3019200000053</v>
      </c>
      <c r="U2357" s="18">
        <f t="shared" si="7788"/>
        <v>313169.8</v>
      </c>
      <c r="V2357" s="18">
        <f t="shared" si="7789"/>
        <v>0</v>
      </c>
      <c r="W2357" s="18">
        <f t="shared" si="7749"/>
        <v>0</v>
      </c>
      <c r="X2357" s="18">
        <f t="shared" si="7750"/>
        <v>0</v>
      </c>
      <c r="Y2357" s="18">
        <f t="shared" si="7751"/>
        <v>-345489.1</v>
      </c>
      <c r="Z2357" s="18">
        <f t="shared" si="7752"/>
        <v>75571.316919999997</v>
      </c>
      <c r="AA2357" s="18">
        <f t="shared" si="7753"/>
        <v>0</v>
      </c>
      <c r="AB2357" s="18">
        <f t="shared" si="7754"/>
        <v>-313169.8</v>
      </c>
      <c r="AC2357" s="18">
        <f t="shared" si="7755"/>
        <v>0</v>
      </c>
      <c r="AD2357" s="18">
        <f t="shared" si="7756"/>
        <v>0</v>
      </c>
      <c r="AE2357" s="18">
        <f t="shared" si="7790"/>
        <v>0</v>
      </c>
      <c r="AF2357" s="41">
        <f t="shared" ref="AF2357:AT2357" si="7792">AF2358+AF2370</f>
        <v>8495.7849200000001</v>
      </c>
      <c r="AG2357" s="41">
        <f t="shared" si="7792"/>
        <v>0</v>
      </c>
      <c r="AH2357" s="41">
        <f t="shared" si="7792"/>
        <v>0</v>
      </c>
      <c r="AI2357" s="41">
        <f t="shared" si="7792"/>
        <v>0</v>
      </c>
      <c r="AJ2357" s="41">
        <f t="shared" si="7792"/>
        <v>8495.7849200000001</v>
      </c>
      <c r="AK2357" s="41">
        <f t="shared" si="7792"/>
        <v>0</v>
      </c>
      <c r="AL2357" s="41">
        <f t="shared" si="7792"/>
        <v>8495.7834500000008</v>
      </c>
      <c r="AM2357" s="41">
        <f t="shared" si="7792"/>
        <v>0</v>
      </c>
      <c r="AN2357" s="41">
        <f t="shared" si="7792"/>
        <v>8495.7834500000008</v>
      </c>
      <c r="AO2357" s="42">
        <f t="shared" si="7792"/>
        <v>339.11169999999998</v>
      </c>
      <c r="AP2357" s="42">
        <f t="shared" si="7792"/>
        <v>63447.406169999995</v>
      </c>
      <c r="AQ2357" s="42">
        <f t="shared" si="7792"/>
        <v>121.517</v>
      </c>
      <c r="AR2357" s="42">
        <f t="shared" si="7792"/>
        <v>0</v>
      </c>
      <c r="AS2357" s="42">
        <f t="shared" si="7792"/>
        <v>-54951.620999999999</v>
      </c>
      <c r="AT2357" s="42">
        <f t="shared" si="7792"/>
        <v>0</v>
      </c>
      <c r="AU2357" s="42">
        <f t="shared" si="7774"/>
        <v>8617.3021699999954</v>
      </c>
      <c r="AV2357" s="42">
        <f t="shared" si="7775"/>
        <v>-2.4999999004648998E-4</v>
      </c>
      <c r="AW2357" s="42">
        <f t="shared" si="7776"/>
        <v>-261300.48115999997</v>
      </c>
      <c r="AX2357" s="42">
        <f t="shared" si="7777"/>
        <v>0</v>
      </c>
      <c r="AY2357" s="42">
        <f t="shared" si="7778"/>
        <v>0</v>
      </c>
      <c r="AZ2357" s="42">
        <f t="shared" si="7772"/>
        <v>0</v>
      </c>
      <c r="BA2357" s="43">
        <f t="shared" si="7791"/>
        <v>99.999982697302087</v>
      </c>
      <c r="BB2357" s="20"/>
    </row>
    <row r="2358" spans="2:54" x14ac:dyDescent="0.3">
      <c r="B2358" s="38" t="s">
        <v>662</v>
      </c>
      <c r="C2358" s="38" t="s">
        <v>125</v>
      </c>
      <c r="D2358" s="38" t="s">
        <v>94</v>
      </c>
      <c r="E2358" s="39" t="str">
        <f t="shared" si="7773"/>
        <v>1103</v>
      </c>
      <c r="F2358" s="38" t="s">
        <v>777</v>
      </c>
      <c r="G2358" s="39"/>
      <c r="H2358" s="40" t="s">
        <v>109</v>
      </c>
      <c r="I2358" s="18">
        <f t="shared" si="7782"/>
        <v>345489.1</v>
      </c>
      <c r="J2358" s="18">
        <f t="shared" si="7783"/>
        <v>313169.8</v>
      </c>
      <c r="K2358" s="18">
        <f t="shared" si="7784"/>
        <v>0</v>
      </c>
      <c r="L2358" s="18">
        <f t="shared" si="7785"/>
        <v>0</v>
      </c>
      <c r="M2358" s="18">
        <f t="shared" si="7786"/>
        <v>0</v>
      </c>
      <c r="N2358" s="18">
        <f t="shared" si="7787"/>
        <v>0</v>
      </c>
      <c r="O2358" s="18">
        <f>O2359</f>
        <v>0</v>
      </c>
      <c r="P2358" s="18">
        <f t="shared" si="7745"/>
        <v>0</v>
      </c>
      <c r="Q2358" s="18">
        <f t="shared" si="7746"/>
        <v>-67075.532000000007</v>
      </c>
      <c r="R2358" s="18">
        <f t="shared" si="7747"/>
        <v>0</v>
      </c>
      <c r="S2358" s="18">
        <f t="shared" si="7748"/>
        <v>-269917.78307999996</v>
      </c>
      <c r="T2358" s="18">
        <f t="shared" si="7729"/>
        <v>8495.7849200000055</v>
      </c>
      <c r="U2358" s="18">
        <f t="shared" si="7788"/>
        <v>313169.8</v>
      </c>
      <c r="V2358" s="18">
        <f t="shared" si="7789"/>
        <v>0</v>
      </c>
      <c r="W2358" s="18">
        <f t="shared" si="7749"/>
        <v>0</v>
      </c>
      <c r="X2358" s="18">
        <f t="shared" si="7750"/>
        <v>0</v>
      </c>
      <c r="Y2358" s="18">
        <f t="shared" si="7751"/>
        <v>-345489.1</v>
      </c>
      <c r="Z2358" s="18">
        <f t="shared" si="7752"/>
        <v>75571.316919999997</v>
      </c>
      <c r="AA2358" s="18">
        <f t="shared" si="7753"/>
        <v>0</v>
      </c>
      <c r="AB2358" s="18">
        <f t="shared" si="7754"/>
        <v>-313169.8</v>
      </c>
      <c r="AC2358" s="18">
        <f t="shared" si="7755"/>
        <v>0</v>
      </c>
      <c r="AD2358" s="18">
        <f t="shared" si="7756"/>
        <v>0</v>
      </c>
      <c r="AE2358" s="18">
        <f t="shared" si="7790"/>
        <v>0</v>
      </c>
      <c r="AF2358" s="41">
        <f t="shared" ref="AF2358:AT2358" si="7793">AF2359</f>
        <v>8495.7849200000001</v>
      </c>
      <c r="AG2358" s="41">
        <f t="shared" si="7793"/>
        <v>0</v>
      </c>
      <c r="AH2358" s="41">
        <f t="shared" si="7793"/>
        <v>0</v>
      </c>
      <c r="AI2358" s="41">
        <f t="shared" si="7793"/>
        <v>0</v>
      </c>
      <c r="AJ2358" s="41">
        <f t="shared" si="7793"/>
        <v>8495.7849200000001</v>
      </c>
      <c r="AK2358" s="41">
        <f t="shared" si="7793"/>
        <v>0</v>
      </c>
      <c r="AL2358" s="41">
        <f t="shared" si="7793"/>
        <v>8495.7834500000008</v>
      </c>
      <c r="AM2358" s="41">
        <f t="shared" si="7793"/>
        <v>0</v>
      </c>
      <c r="AN2358" s="41">
        <f t="shared" si="7793"/>
        <v>8495.7834500000008</v>
      </c>
      <c r="AO2358" s="14">
        <f t="shared" si="7793"/>
        <v>339.11169999999998</v>
      </c>
      <c r="AP2358" s="42">
        <f t="shared" si="7793"/>
        <v>63447.406169999995</v>
      </c>
      <c r="AQ2358" s="42">
        <f t="shared" si="7793"/>
        <v>0</v>
      </c>
      <c r="AR2358" s="42">
        <f t="shared" si="7793"/>
        <v>0</v>
      </c>
      <c r="AS2358" s="42">
        <f t="shared" si="7793"/>
        <v>-54951.620999999999</v>
      </c>
      <c r="AT2358" s="42">
        <f t="shared" si="7793"/>
        <v>0</v>
      </c>
      <c r="AU2358" s="42">
        <f t="shared" si="7774"/>
        <v>8495.7851699999956</v>
      </c>
      <c r="AV2358" s="42">
        <f t="shared" si="7775"/>
        <v>-2.4999999004648998E-4</v>
      </c>
      <c r="AW2358" s="42">
        <f t="shared" si="7776"/>
        <v>-261421.99815999996</v>
      </c>
      <c r="AX2358" s="42">
        <f t="shared" si="7777"/>
        <v>0</v>
      </c>
      <c r="AY2358" s="42">
        <f t="shared" si="7778"/>
        <v>0</v>
      </c>
      <c r="AZ2358" s="42">
        <f t="shared" si="7772"/>
        <v>0</v>
      </c>
      <c r="BA2358" s="43">
        <f t="shared" si="7791"/>
        <v>99.999982697302087</v>
      </c>
      <c r="BB2358" s="20"/>
    </row>
    <row r="2359" spans="2:54" ht="62.4" x14ac:dyDescent="0.3">
      <c r="B2359" s="38" t="s">
        <v>662</v>
      </c>
      <c r="C2359" s="38" t="s">
        <v>125</v>
      </c>
      <c r="D2359" s="38" t="s">
        <v>94</v>
      </c>
      <c r="E2359" s="39" t="str">
        <f t="shared" si="7773"/>
        <v>1103</v>
      </c>
      <c r="F2359" s="38" t="s">
        <v>778</v>
      </c>
      <c r="G2359" s="39"/>
      <c r="H2359" s="40" t="s">
        <v>779</v>
      </c>
      <c r="I2359" s="18">
        <f t="shared" ref="I2359:N2359" si="7794">I2366+I2364</f>
        <v>345489.1</v>
      </c>
      <c r="J2359" s="18">
        <f t="shared" si="7794"/>
        <v>313169.8</v>
      </c>
      <c r="K2359" s="18">
        <f t="shared" si="7794"/>
        <v>0</v>
      </c>
      <c r="L2359" s="18">
        <f t="shared" si="7794"/>
        <v>0</v>
      </c>
      <c r="M2359" s="18">
        <f t="shared" si="7794"/>
        <v>0</v>
      </c>
      <c r="N2359" s="18">
        <f t="shared" si="7794"/>
        <v>0</v>
      </c>
      <c r="O2359" s="18">
        <f>O2366+O2364+O2360+O2368+O2362</f>
        <v>0</v>
      </c>
      <c r="P2359" s="18">
        <f>P2366+P2364+P2360+P2368</f>
        <v>0</v>
      </c>
      <c r="Q2359" s="18">
        <f>Q2366+Q2364+Q2360+Q2368</f>
        <v>-67075.532000000007</v>
      </c>
      <c r="R2359" s="18">
        <f>R2366+R2364+R2360+R2368</f>
        <v>0</v>
      </c>
      <c r="S2359" s="18">
        <f>S2366+S2364+S2368+S2360</f>
        <v>-269917.78307999996</v>
      </c>
      <c r="T2359" s="18">
        <f t="shared" si="7729"/>
        <v>8495.7849200000055</v>
      </c>
      <c r="U2359" s="18">
        <f t="shared" si="7788"/>
        <v>313169.8</v>
      </c>
      <c r="V2359" s="18">
        <f t="shared" si="7789"/>
        <v>0</v>
      </c>
      <c r="W2359" s="18">
        <f t="shared" ref="W2359:AE2359" si="7795">W2366+W2364+W2368+W2360</f>
        <v>0</v>
      </c>
      <c r="X2359" s="18">
        <f t="shared" si="7795"/>
        <v>0</v>
      </c>
      <c r="Y2359" s="18">
        <f t="shared" si="7795"/>
        <v>-345489.1</v>
      </c>
      <c r="Z2359" s="18">
        <f t="shared" si="7795"/>
        <v>75571.316919999997</v>
      </c>
      <c r="AA2359" s="18">
        <f t="shared" si="7795"/>
        <v>0</v>
      </c>
      <c r="AB2359" s="18">
        <f t="shared" si="7795"/>
        <v>-313169.8</v>
      </c>
      <c r="AC2359" s="18">
        <f t="shared" si="7795"/>
        <v>0</v>
      </c>
      <c r="AD2359" s="18">
        <f t="shared" si="7795"/>
        <v>0</v>
      </c>
      <c r="AE2359" s="18">
        <f t="shared" si="7795"/>
        <v>0</v>
      </c>
      <c r="AF2359" s="41">
        <f t="shared" ref="AF2359:AT2359" si="7796">AF2366+AF2364+AF2360+AF2368+AF2362</f>
        <v>8495.7849200000001</v>
      </c>
      <c r="AG2359" s="41">
        <f t="shared" si="7796"/>
        <v>0</v>
      </c>
      <c r="AH2359" s="41">
        <f t="shared" si="7796"/>
        <v>0</v>
      </c>
      <c r="AI2359" s="41">
        <f t="shared" si="7796"/>
        <v>0</v>
      </c>
      <c r="AJ2359" s="41">
        <f t="shared" si="7796"/>
        <v>8495.7849200000001</v>
      </c>
      <c r="AK2359" s="41">
        <f t="shared" si="7796"/>
        <v>0</v>
      </c>
      <c r="AL2359" s="41">
        <f t="shared" si="7796"/>
        <v>8495.7834500000008</v>
      </c>
      <c r="AM2359" s="41">
        <f t="shared" si="7796"/>
        <v>0</v>
      </c>
      <c r="AN2359" s="41">
        <f t="shared" si="7796"/>
        <v>8495.7834500000008</v>
      </c>
      <c r="AO2359" s="42">
        <f t="shared" si="7796"/>
        <v>339.11169999999998</v>
      </c>
      <c r="AP2359" s="42">
        <f t="shared" si="7796"/>
        <v>63447.406169999995</v>
      </c>
      <c r="AQ2359" s="42">
        <f t="shared" si="7796"/>
        <v>0</v>
      </c>
      <c r="AR2359" s="42">
        <f t="shared" si="7796"/>
        <v>0</v>
      </c>
      <c r="AS2359" s="42">
        <f t="shared" si="7796"/>
        <v>-54951.620999999999</v>
      </c>
      <c r="AT2359" s="42">
        <f t="shared" si="7796"/>
        <v>0</v>
      </c>
      <c r="AU2359" s="42">
        <f t="shared" si="7774"/>
        <v>8495.7851699999956</v>
      </c>
      <c r="AV2359" s="42">
        <f t="shared" si="7775"/>
        <v>-2.4999999004648998E-4</v>
      </c>
      <c r="AW2359" s="42">
        <f t="shared" si="7776"/>
        <v>-261421.99815999996</v>
      </c>
      <c r="AX2359" s="42">
        <f t="shared" si="7777"/>
        <v>0</v>
      </c>
      <c r="AY2359" s="42">
        <f t="shared" si="7778"/>
        <v>0</v>
      </c>
      <c r="AZ2359" s="42">
        <f>AZ2366+AZ2364+AZ2368+AZ2360</f>
        <v>0</v>
      </c>
      <c r="BA2359" s="43">
        <f t="shared" si="7791"/>
        <v>99.999982697302087</v>
      </c>
      <c r="BB2359" s="20"/>
    </row>
    <row r="2360" spans="2:54" ht="31.2" x14ac:dyDescent="0.3">
      <c r="B2360" s="38" t="s">
        <v>662</v>
      </c>
      <c r="C2360" s="38" t="s">
        <v>125</v>
      </c>
      <c r="D2360" s="38" t="s">
        <v>94</v>
      </c>
      <c r="E2360" s="39" t="str">
        <f t="shared" si="7773"/>
        <v>1103</v>
      </c>
      <c r="F2360" s="38" t="s">
        <v>780</v>
      </c>
      <c r="G2360" s="38"/>
      <c r="H2360" s="40" t="s">
        <v>781</v>
      </c>
      <c r="I2360" s="18"/>
      <c r="J2360" s="18"/>
      <c r="K2360" s="18"/>
      <c r="L2360" s="18"/>
      <c r="M2360" s="18"/>
      <c r="N2360" s="18"/>
      <c r="O2360" s="18">
        <f>O2361</f>
        <v>0</v>
      </c>
      <c r="P2360" s="18">
        <f>P2361</f>
        <v>0</v>
      </c>
      <c r="Q2360" s="18">
        <f>Q2361</f>
        <v>-12123.911</v>
      </c>
      <c r="R2360" s="18">
        <f>R2361</f>
        <v>0</v>
      </c>
      <c r="S2360" s="18">
        <f>S2361</f>
        <v>12463.022499999999</v>
      </c>
      <c r="T2360" s="18">
        <f t="shared" si="7729"/>
        <v>339.11149999999907</v>
      </c>
      <c r="U2360" s="18"/>
      <c r="V2360" s="18"/>
      <c r="W2360" s="18">
        <f t="shared" ref="W2360:AD2360" si="7797">W2361</f>
        <v>0</v>
      </c>
      <c r="X2360" s="18">
        <f t="shared" si="7797"/>
        <v>0</v>
      </c>
      <c r="Y2360" s="18">
        <f t="shared" si="7797"/>
        <v>0</v>
      </c>
      <c r="Z2360" s="18">
        <f t="shared" si="7797"/>
        <v>12463.022499999999</v>
      </c>
      <c r="AA2360" s="18">
        <f t="shared" si="7797"/>
        <v>0</v>
      </c>
      <c r="AB2360" s="18">
        <f t="shared" si="7797"/>
        <v>0</v>
      </c>
      <c r="AC2360" s="18">
        <f t="shared" si="7797"/>
        <v>0</v>
      </c>
      <c r="AD2360" s="18">
        <f t="shared" si="7797"/>
        <v>0</v>
      </c>
      <c r="AE2360" s="18"/>
      <c r="AF2360" s="41">
        <f t="shared" ref="AF2360:AT2360" si="7798">AF2361</f>
        <v>339.11174999999997</v>
      </c>
      <c r="AG2360" s="41">
        <f t="shared" si="7798"/>
        <v>0</v>
      </c>
      <c r="AH2360" s="41">
        <f t="shared" si="7798"/>
        <v>0</v>
      </c>
      <c r="AI2360" s="41">
        <f t="shared" si="7798"/>
        <v>0</v>
      </c>
      <c r="AJ2360" s="41">
        <f t="shared" si="7798"/>
        <v>339.11174999999997</v>
      </c>
      <c r="AK2360" s="41">
        <f t="shared" si="7798"/>
        <v>0</v>
      </c>
      <c r="AL2360" s="41">
        <f t="shared" si="7798"/>
        <v>339.11169999999998</v>
      </c>
      <c r="AM2360" s="41">
        <f t="shared" si="7798"/>
        <v>0</v>
      </c>
      <c r="AN2360" s="41">
        <f t="shared" si="7798"/>
        <v>339.11169999999998</v>
      </c>
      <c r="AO2360" s="14">
        <f t="shared" si="7798"/>
        <v>339.11169999999998</v>
      </c>
      <c r="AP2360" s="42">
        <f t="shared" si="7798"/>
        <v>339.11174999999997</v>
      </c>
      <c r="AQ2360" s="42">
        <f t="shared" si="7798"/>
        <v>0</v>
      </c>
      <c r="AR2360" s="42">
        <f t="shared" si="7798"/>
        <v>0</v>
      </c>
      <c r="AS2360" s="42">
        <f t="shared" si="7798"/>
        <v>0</v>
      </c>
      <c r="AT2360" s="42">
        <f t="shared" si="7798"/>
        <v>0</v>
      </c>
      <c r="AU2360" s="42">
        <f t="shared" si="7774"/>
        <v>339.11174999999997</v>
      </c>
      <c r="AV2360" s="42">
        <f t="shared" si="7775"/>
        <v>-2.5000000090358299E-4</v>
      </c>
      <c r="AW2360" s="42">
        <f t="shared" si="7776"/>
        <v>12802.133999999998</v>
      </c>
      <c r="AX2360" s="42">
        <f t="shared" si="7777"/>
        <v>0</v>
      </c>
      <c r="AY2360" s="42">
        <f t="shared" si="7778"/>
        <v>0</v>
      </c>
      <c r="AZ2360" s="42">
        <f>AZ2361</f>
        <v>0</v>
      </c>
      <c r="BA2360" s="43">
        <f t="shared" si="7791"/>
        <v>99.999985255597906</v>
      </c>
      <c r="BB2360" s="20"/>
    </row>
    <row r="2361" spans="2:54" ht="31.2" x14ac:dyDescent="0.3">
      <c r="B2361" s="38" t="s">
        <v>662</v>
      </c>
      <c r="C2361" s="38" t="s">
        <v>125</v>
      </c>
      <c r="D2361" s="38" t="s">
        <v>94</v>
      </c>
      <c r="E2361" s="39" t="str">
        <f t="shared" si="7773"/>
        <v>1103</v>
      </c>
      <c r="F2361" s="38" t="s">
        <v>780</v>
      </c>
      <c r="G2361" s="38" t="s">
        <v>114</v>
      </c>
      <c r="H2361" s="40" t="s">
        <v>115</v>
      </c>
      <c r="I2361" s="18"/>
      <c r="J2361" s="18"/>
      <c r="K2361" s="18"/>
      <c r="L2361" s="18"/>
      <c r="M2361" s="18"/>
      <c r="N2361" s="18"/>
      <c r="O2361" s="18">
        <v>0</v>
      </c>
      <c r="P2361" s="18">
        <v>0</v>
      </c>
      <c r="Q2361" s="18">
        <v>-12123.911</v>
      </c>
      <c r="R2361" s="18">
        <v>0</v>
      </c>
      <c r="S2361" s="18">
        <v>12463.022499999999</v>
      </c>
      <c r="T2361" s="18">
        <f t="shared" si="7729"/>
        <v>339.11149999999907</v>
      </c>
      <c r="U2361" s="18"/>
      <c r="V2361" s="18"/>
      <c r="W2361" s="18"/>
      <c r="X2361" s="18"/>
      <c r="Y2361" s="18"/>
      <c r="Z2361" s="18">
        <v>12463.022499999999</v>
      </c>
      <c r="AA2361" s="18"/>
      <c r="AB2361" s="18"/>
      <c r="AC2361" s="18"/>
      <c r="AD2361" s="18"/>
      <c r="AE2361" s="18"/>
      <c r="AF2361" s="41">
        <v>339.11174999999997</v>
      </c>
      <c r="AG2361" s="41"/>
      <c r="AH2361" s="41">
        <v>0</v>
      </c>
      <c r="AI2361" s="41">
        <v>0</v>
      </c>
      <c r="AJ2361" s="41">
        <f>AF2361</f>
        <v>339.11174999999997</v>
      </c>
      <c r="AK2361" s="41">
        <f>AG2361</f>
        <v>0</v>
      </c>
      <c r="AL2361" s="41">
        <v>339.11169999999998</v>
      </c>
      <c r="AM2361" s="41">
        <v>0</v>
      </c>
      <c r="AN2361" s="41">
        <f>AL2361</f>
        <v>339.11169999999998</v>
      </c>
      <c r="AO2361" s="42">
        <v>339.11169999999998</v>
      </c>
      <c r="AP2361" s="42">
        <v>339.11174999999997</v>
      </c>
      <c r="AQ2361" s="42">
        <v>0</v>
      </c>
      <c r="AR2361" s="42">
        <v>0</v>
      </c>
      <c r="AS2361" s="42">
        <v>0</v>
      </c>
      <c r="AT2361" s="42">
        <v>0</v>
      </c>
      <c r="AU2361" s="42">
        <f t="shared" si="7774"/>
        <v>339.11174999999997</v>
      </c>
      <c r="AV2361" s="42">
        <f t="shared" si="7775"/>
        <v>-2.5000000090358299E-4</v>
      </c>
      <c r="AW2361" s="42">
        <f t="shared" si="7776"/>
        <v>12802.133999999998</v>
      </c>
      <c r="AX2361" s="42">
        <f t="shared" si="7777"/>
        <v>0</v>
      </c>
      <c r="AY2361" s="42">
        <f t="shared" si="7778"/>
        <v>0</v>
      </c>
      <c r="AZ2361" s="42"/>
      <c r="BA2361" s="43">
        <f t="shared" si="7791"/>
        <v>99.999985255597906</v>
      </c>
      <c r="BB2361" s="44"/>
    </row>
    <row r="2362" spans="2:54" ht="31.2" x14ac:dyDescent="0.3">
      <c r="B2362" s="38" t="s">
        <v>662</v>
      </c>
      <c r="C2362" s="38" t="s">
        <v>125</v>
      </c>
      <c r="D2362" s="38" t="s">
        <v>94</v>
      </c>
      <c r="E2362" s="39" t="str">
        <f t="shared" si="7773"/>
        <v>1103</v>
      </c>
      <c r="F2362" s="38" t="s">
        <v>782</v>
      </c>
      <c r="G2362" s="38"/>
      <c r="H2362" s="40" t="s">
        <v>783</v>
      </c>
      <c r="I2362" s="18"/>
      <c r="J2362" s="18"/>
      <c r="K2362" s="18"/>
      <c r="L2362" s="18"/>
      <c r="M2362" s="18"/>
      <c r="N2362" s="18"/>
      <c r="O2362" s="18">
        <f>O2363</f>
        <v>0</v>
      </c>
      <c r="P2362" s="18"/>
      <c r="Q2362" s="18"/>
      <c r="R2362" s="18"/>
      <c r="S2362" s="18"/>
      <c r="T2362" s="18">
        <f t="shared" si="7729"/>
        <v>0</v>
      </c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41">
        <f t="shared" ref="AF2362:AT2362" si="7799">AF2363</f>
        <v>0</v>
      </c>
      <c r="AG2362" s="41">
        <f t="shared" si="7799"/>
        <v>0</v>
      </c>
      <c r="AH2362" s="41">
        <f t="shared" si="7799"/>
        <v>0</v>
      </c>
      <c r="AI2362" s="41">
        <f t="shared" si="7799"/>
        <v>0</v>
      </c>
      <c r="AJ2362" s="41">
        <f t="shared" si="7799"/>
        <v>0</v>
      </c>
      <c r="AK2362" s="41">
        <f t="shared" si="7799"/>
        <v>0</v>
      </c>
      <c r="AL2362" s="41">
        <f t="shared" si="7799"/>
        <v>0</v>
      </c>
      <c r="AM2362" s="41">
        <f t="shared" si="7799"/>
        <v>0</v>
      </c>
      <c r="AN2362" s="41">
        <f t="shared" si="7799"/>
        <v>0</v>
      </c>
      <c r="AO2362" s="54">
        <f t="shared" si="7799"/>
        <v>0</v>
      </c>
      <c r="AP2362" s="14">
        <f t="shared" si="7799"/>
        <v>0</v>
      </c>
      <c r="AQ2362" s="42">
        <f t="shared" si="7799"/>
        <v>0</v>
      </c>
      <c r="AR2362" s="14">
        <f t="shared" si="7799"/>
        <v>0</v>
      </c>
      <c r="AS2362" s="42">
        <f t="shared" si="7799"/>
        <v>0</v>
      </c>
      <c r="AT2362" s="14">
        <f t="shared" si="7799"/>
        <v>0</v>
      </c>
      <c r="AU2362" s="42">
        <f t="shared" si="7774"/>
        <v>0</v>
      </c>
      <c r="AV2362" s="42">
        <f t="shared" si="7775"/>
        <v>0</v>
      </c>
      <c r="AW2362" s="42"/>
      <c r="AX2362" s="42"/>
      <c r="AY2362" s="42"/>
      <c r="AZ2362" s="42"/>
      <c r="BA2362" s="43"/>
      <c r="BB2362" s="44">
        <v>0</v>
      </c>
    </row>
    <row r="2363" spans="2:54" ht="31.2" x14ac:dyDescent="0.3">
      <c r="B2363" s="38" t="s">
        <v>662</v>
      </c>
      <c r="C2363" s="38" t="s">
        <v>125</v>
      </c>
      <c r="D2363" s="38" t="s">
        <v>94</v>
      </c>
      <c r="E2363" s="39" t="str">
        <f t="shared" si="7773"/>
        <v>1103</v>
      </c>
      <c r="F2363" s="38" t="s">
        <v>782</v>
      </c>
      <c r="G2363" s="38" t="s">
        <v>114</v>
      </c>
      <c r="H2363" s="40" t="s">
        <v>115</v>
      </c>
      <c r="I2363" s="18"/>
      <c r="J2363" s="18"/>
      <c r="K2363" s="18"/>
      <c r="L2363" s="18"/>
      <c r="M2363" s="18"/>
      <c r="N2363" s="18"/>
      <c r="O2363" s="18">
        <f>3664.486-3664.486</f>
        <v>0</v>
      </c>
      <c r="P2363" s="18"/>
      <c r="Q2363" s="18"/>
      <c r="R2363" s="18"/>
      <c r="S2363" s="18"/>
      <c r="T2363" s="18">
        <f t="shared" si="7729"/>
        <v>0</v>
      </c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41">
        <v>0</v>
      </c>
      <c r="AG2363" s="41"/>
      <c r="AH2363" s="41">
        <v>0</v>
      </c>
      <c r="AI2363" s="41">
        <v>0</v>
      </c>
      <c r="AJ2363" s="41">
        <f>AF2363</f>
        <v>0</v>
      </c>
      <c r="AK2363" s="41">
        <f>AG2363</f>
        <v>0</v>
      </c>
      <c r="AL2363" s="41">
        <v>0</v>
      </c>
      <c r="AM2363" s="41">
        <v>0</v>
      </c>
      <c r="AN2363" s="41">
        <f>AL2363</f>
        <v>0</v>
      </c>
      <c r="AO2363" s="14">
        <v>0</v>
      </c>
      <c r="AP2363" s="42">
        <v>0</v>
      </c>
      <c r="AQ2363" s="14">
        <f>3664.486-3664.486</f>
        <v>0</v>
      </c>
      <c r="AR2363" s="42">
        <v>0</v>
      </c>
      <c r="AS2363" s="14">
        <v>0</v>
      </c>
      <c r="AT2363" s="42">
        <v>0</v>
      </c>
      <c r="AU2363" s="42">
        <f t="shared" si="7774"/>
        <v>0</v>
      </c>
      <c r="AV2363" s="42">
        <f t="shared" si="7775"/>
        <v>0</v>
      </c>
      <c r="AW2363" s="42"/>
      <c r="AX2363" s="42"/>
      <c r="AY2363" s="42"/>
      <c r="AZ2363" s="42"/>
      <c r="BA2363" s="43"/>
      <c r="BB2363" s="44">
        <v>0</v>
      </c>
    </row>
    <row r="2364" spans="2:54" ht="31.2" x14ac:dyDescent="0.3">
      <c r="B2364" s="38" t="s">
        <v>662</v>
      </c>
      <c r="C2364" s="38" t="s">
        <v>125</v>
      </c>
      <c r="D2364" s="38" t="s">
        <v>94</v>
      </c>
      <c r="E2364" s="39" t="str">
        <f t="shared" si="7773"/>
        <v>1103</v>
      </c>
      <c r="F2364" s="38" t="s">
        <v>784</v>
      </c>
      <c r="G2364" s="39"/>
      <c r="H2364" s="40" t="s">
        <v>785</v>
      </c>
      <c r="I2364" s="18">
        <f t="shared" ref="I2364:S2364" si="7800">I2365</f>
        <v>190073.7</v>
      </c>
      <c r="J2364" s="18">
        <f t="shared" si="7800"/>
        <v>313169.8</v>
      </c>
      <c r="K2364" s="18">
        <f t="shared" si="7800"/>
        <v>0</v>
      </c>
      <c r="L2364" s="18">
        <f t="shared" si="7800"/>
        <v>0</v>
      </c>
      <c r="M2364" s="18">
        <f t="shared" si="7800"/>
        <v>0</v>
      </c>
      <c r="N2364" s="18">
        <f t="shared" si="7800"/>
        <v>0</v>
      </c>
      <c r="O2364" s="18">
        <f t="shared" si="7800"/>
        <v>0</v>
      </c>
      <c r="P2364" s="18">
        <f t="shared" si="7800"/>
        <v>0</v>
      </c>
      <c r="Q2364" s="18">
        <f t="shared" si="7800"/>
        <v>0</v>
      </c>
      <c r="R2364" s="18">
        <f t="shared" si="7800"/>
        <v>0</v>
      </c>
      <c r="S2364" s="18">
        <f t="shared" si="7800"/>
        <v>-190073.7</v>
      </c>
      <c r="T2364" s="18">
        <f t="shared" si="7729"/>
        <v>0</v>
      </c>
      <c r="U2364" s="18">
        <f t="shared" si="7788"/>
        <v>313169.8</v>
      </c>
      <c r="V2364" s="18">
        <f t="shared" si="7789"/>
        <v>0</v>
      </c>
      <c r="W2364" s="18">
        <f t="shared" ref="W2364:AD2364" si="7801">W2365</f>
        <v>0</v>
      </c>
      <c r="X2364" s="18">
        <f t="shared" si="7801"/>
        <v>0</v>
      </c>
      <c r="Y2364" s="18">
        <f t="shared" si="7801"/>
        <v>-190073.7</v>
      </c>
      <c r="Z2364" s="18">
        <f t="shared" si="7801"/>
        <v>0</v>
      </c>
      <c r="AA2364" s="18">
        <f t="shared" si="7801"/>
        <v>0</v>
      </c>
      <c r="AB2364" s="18">
        <f t="shared" si="7801"/>
        <v>-313169.8</v>
      </c>
      <c r="AC2364" s="18">
        <f t="shared" si="7801"/>
        <v>0</v>
      </c>
      <c r="AD2364" s="18">
        <f t="shared" si="7801"/>
        <v>0</v>
      </c>
      <c r="AE2364" s="18"/>
      <c r="AF2364" s="41">
        <f t="shared" ref="AF2364:AT2364" si="7802">AF2365</f>
        <v>0</v>
      </c>
      <c r="AG2364" s="41">
        <f t="shared" si="7802"/>
        <v>0</v>
      </c>
      <c r="AH2364" s="41">
        <f t="shared" si="7802"/>
        <v>0</v>
      </c>
      <c r="AI2364" s="41">
        <f t="shared" si="7802"/>
        <v>0</v>
      </c>
      <c r="AJ2364" s="41">
        <f t="shared" si="7802"/>
        <v>0</v>
      </c>
      <c r="AK2364" s="41">
        <f t="shared" si="7802"/>
        <v>0</v>
      </c>
      <c r="AL2364" s="41">
        <f t="shared" si="7802"/>
        <v>0</v>
      </c>
      <c r="AM2364" s="41">
        <f t="shared" si="7802"/>
        <v>0</v>
      </c>
      <c r="AN2364" s="41">
        <f t="shared" si="7802"/>
        <v>0</v>
      </c>
      <c r="AO2364" s="42">
        <f t="shared" si="7802"/>
        <v>0</v>
      </c>
      <c r="AP2364" s="42">
        <f t="shared" si="7802"/>
        <v>0</v>
      </c>
      <c r="AQ2364" s="42">
        <f t="shared" si="7802"/>
        <v>0</v>
      </c>
      <c r="AR2364" s="42">
        <f t="shared" si="7802"/>
        <v>0</v>
      </c>
      <c r="AS2364" s="42">
        <f t="shared" si="7802"/>
        <v>0</v>
      </c>
      <c r="AT2364" s="42">
        <f t="shared" si="7802"/>
        <v>0</v>
      </c>
      <c r="AU2364" s="42">
        <f t="shared" si="7774"/>
        <v>0</v>
      </c>
      <c r="AV2364" s="42">
        <f t="shared" si="7775"/>
        <v>0</v>
      </c>
      <c r="AW2364" s="42">
        <f t="shared" si="7776"/>
        <v>-190073.7</v>
      </c>
      <c r="AX2364" s="42">
        <f t="shared" si="7777"/>
        <v>0</v>
      </c>
      <c r="AY2364" s="42">
        <f t="shared" si="7778"/>
        <v>0</v>
      </c>
      <c r="AZ2364" s="42">
        <f>AZ2365</f>
        <v>0</v>
      </c>
      <c r="BA2364" s="43"/>
      <c r="BB2364" s="20">
        <v>0</v>
      </c>
    </row>
    <row r="2365" spans="2:54" ht="31.2" x14ac:dyDescent="0.3">
      <c r="B2365" s="38" t="s">
        <v>662</v>
      </c>
      <c r="C2365" s="38" t="s">
        <v>125</v>
      </c>
      <c r="D2365" s="38" t="s">
        <v>94</v>
      </c>
      <c r="E2365" s="39" t="str">
        <f t="shared" si="7773"/>
        <v>1103</v>
      </c>
      <c r="F2365" s="38" t="s">
        <v>784</v>
      </c>
      <c r="G2365" s="38" t="s">
        <v>114</v>
      </c>
      <c r="H2365" s="40" t="s">
        <v>115</v>
      </c>
      <c r="I2365" s="18">
        <v>190073.7</v>
      </c>
      <c r="J2365" s="18">
        <v>313169.8</v>
      </c>
      <c r="K2365" s="18">
        <v>0</v>
      </c>
      <c r="L2365" s="18"/>
      <c r="M2365" s="18"/>
      <c r="N2365" s="18"/>
      <c r="O2365" s="18">
        <v>0</v>
      </c>
      <c r="P2365" s="18">
        <v>0</v>
      </c>
      <c r="Q2365" s="18">
        <v>0</v>
      </c>
      <c r="R2365" s="18">
        <v>0</v>
      </c>
      <c r="S2365" s="18">
        <v>-190073.7</v>
      </c>
      <c r="T2365" s="18">
        <f t="shared" si="7729"/>
        <v>0</v>
      </c>
      <c r="U2365" s="18">
        <f t="shared" si="7788"/>
        <v>313169.8</v>
      </c>
      <c r="V2365" s="18">
        <f t="shared" si="7789"/>
        <v>0</v>
      </c>
      <c r="W2365" s="18"/>
      <c r="X2365" s="18"/>
      <c r="Y2365" s="18">
        <v>-190073.7</v>
      </c>
      <c r="Z2365" s="18"/>
      <c r="AA2365" s="18"/>
      <c r="AB2365" s="18">
        <v>-313169.8</v>
      </c>
      <c r="AC2365" s="18"/>
      <c r="AD2365" s="18"/>
      <c r="AE2365" s="18"/>
      <c r="AF2365" s="41">
        <v>0</v>
      </c>
      <c r="AG2365" s="41"/>
      <c r="AH2365" s="41">
        <v>0</v>
      </c>
      <c r="AI2365" s="41">
        <v>0</v>
      </c>
      <c r="AJ2365" s="41">
        <f>AF2365</f>
        <v>0</v>
      </c>
      <c r="AK2365" s="41">
        <f>AG2365</f>
        <v>0</v>
      </c>
      <c r="AL2365" s="41">
        <v>0</v>
      </c>
      <c r="AM2365" s="41">
        <v>0</v>
      </c>
      <c r="AN2365" s="41">
        <f>AL2365</f>
        <v>0</v>
      </c>
      <c r="AO2365" s="14">
        <v>0</v>
      </c>
      <c r="AP2365" s="42">
        <v>0</v>
      </c>
      <c r="AQ2365" s="42">
        <v>0</v>
      </c>
      <c r="AR2365" s="42">
        <v>0</v>
      </c>
      <c r="AS2365" s="42">
        <v>0</v>
      </c>
      <c r="AT2365" s="42">
        <v>0</v>
      </c>
      <c r="AU2365" s="42">
        <f t="shared" si="7774"/>
        <v>0</v>
      </c>
      <c r="AV2365" s="42">
        <f t="shared" si="7775"/>
        <v>0</v>
      </c>
      <c r="AW2365" s="42">
        <f t="shared" si="7776"/>
        <v>-190073.7</v>
      </c>
      <c r="AX2365" s="42">
        <f t="shared" si="7777"/>
        <v>0</v>
      </c>
      <c r="AY2365" s="42">
        <f t="shared" si="7778"/>
        <v>0</v>
      </c>
      <c r="AZ2365" s="42"/>
      <c r="BA2365" s="43"/>
      <c r="BB2365" s="20">
        <v>0</v>
      </c>
    </row>
    <row r="2366" spans="2:54" ht="31.2" x14ac:dyDescent="0.3">
      <c r="B2366" s="38" t="s">
        <v>662</v>
      </c>
      <c r="C2366" s="38" t="s">
        <v>125</v>
      </c>
      <c r="D2366" s="38" t="s">
        <v>94</v>
      </c>
      <c r="E2366" s="39" t="str">
        <f t="shared" si="7773"/>
        <v>1103</v>
      </c>
      <c r="F2366" s="38" t="s">
        <v>786</v>
      </c>
      <c r="G2366" s="39"/>
      <c r="H2366" s="40" t="s">
        <v>787</v>
      </c>
      <c r="I2366" s="18">
        <f t="shared" ref="I2366:S2366" si="7803">I2367</f>
        <v>155415.4</v>
      </c>
      <c r="J2366" s="18">
        <f t="shared" si="7803"/>
        <v>0</v>
      </c>
      <c r="K2366" s="18">
        <f t="shared" si="7803"/>
        <v>0</v>
      </c>
      <c r="L2366" s="18">
        <f t="shared" si="7803"/>
        <v>0</v>
      </c>
      <c r="M2366" s="18">
        <f t="shared" si="7803"/>
        <v>0</v>
      </c>
      <c r="N2366" s="18">
        <f t="shared" si="7803"/>
        <v>0</v>
      </c>
      <c r="O2366" s="18">
        <f t="shared" si="7803"/>
        <v>0</v>
      </c>
      <c r="P2366" s="18">
        <f t="shared" si="7803"/>
        <v>0</v>
      </c>
      <c r="Q2366" s="18">
        <f t="shared" si="7803"/>
        <v>0</v>
      </c>
      <c r="R2366" s="18">
        <f t="shared" si="7803"/>
        <v>0</v>
      </c>
      <c r="S2366" s="18">
        <f t="shared" si="7803"/>
        <v>-155415.4</v>
      </c>
      <c r="T2366" s="18">
        <f t="shared" si="7729"/>
        <v>0</v>
      </c>
      <c r="U2366" s="18">
        <f t="shared" si="7788"/>
        <v>0</v>
      </c>
      <c r="V2366" s="18">
        <f t="shared" si="7789"/>
        <v>0</v>
      </c>
      <c r="W2366" s="18">
        <f t="shared" ref="W2366:AD2366" si="7804">W2367</f>
        <v>0</v>
      </c>
      <c r="X2366" s="18">
        <f t="shared" si="7804"/>
        <v>0</v>
      </c>
      <c r="Y2366" s="18">
        <f t="shared" si="7804"/>
        <v>-155415.4</v>
      </c>
      <c r="Z2366" s="18">
        <f t="shared" si="7804"/>
        <v>0</v>
      </c>
      <c r="AA2366" s="18">
        <f t="shared" si="7804"/>
        <v>0</v>
      </c>
      <c r="AB2366" s="18">
        <f t="shared" si="7804"/>
        <v>0</v>
      </c>
      <c r="AC2366" s="18">
        <f t="shared" si="7804"/>
        <v>0</v>
      </c>
      <c r="AD2366" s="18">
        <f t="shared" si="7804"/>
        <v>0</v>
      </c>
      <c r="AE2366" s="18"/>
      <c r="AF2366" s="41">
        <f t="shared" ref="AF2366:AT2366" si="7805">AF2367</f>
        <v>0</v>
      </c>
      <c r="AG2366" s="41">
        <f t="shared" si="7805"/>
        <v>0</v>
      </c>
      <c r="AH2366" s="41">
        <f t="shared" si="7805"/>
        <v>0</v>
      </c>
      <c r="AI2366" s="41">
        <f t="shared" si="7805"/>
        <v>0</v>
      </c>
      <c r="AJ2366" s="41">
        <f t="shared" si="7805"/>
        <v>0</v>
      </c>
      <c r="AK2366" s="41">
        <f t="shared" si="7805"/>
        <v>0</v>
      </c>
      <c r="AL2366" s="41">
        <f t="shared" si="7805"/>
        <v>0</v>
      </c>
      <c r="AM2366" s="41">
        <f t="shared" si="7805"/>
        <v>0</v>
      </c>
      <c r="AN2366" s="41">
        <f t="shared" si="7805"/>
        <v>0</v>
      </c>
      <c r="AO2366" s="42">
        <f t="shared" si="7805"/>
        <v>0</v>
      </c>
      <c r="AP2366" s="42">
        <f t="shared" si="7805"/>
        <v>0</v>
      </c>
      <c r="AQ2366" s="42">
        <f t="shared" si="7805"/>
        <v>0</v>
      </c>
      <c r="AR2366" s="42">
        <f t="shared" si="7805"/>
        <v>0</v>
      </c>
      <c r="AS2366" s="42">
        <f t="shared" si="7805"/>
        <v>0</v>
      </c>
      <c r="AT2366" s="42">
        <f t="shared" si="7805"/>
        <v>0</v>
      </c>
      <c r="AU2366" s="42">
        <f t="shared" si="7774"/>
        <v>0</v>
      </c>
      <c r="AV2366" s="42">
        <f t="shared" si="7775"/>
        <v>0</v>
      </c>
      <c r="AW2366" s="42">
        <f t="shared" si="7776"/>
        <v>-155415.4</v>
      </c>
      <c r="AX2366" s="42">
        <f t="shared" si="7777"/>
        <v>0</v>
      </c>
      <c r="AY2366" s="42">
        <f t="shared" si="7778"/>
        <v>0</v>
      </c>
      <c r="AZ2366" s="42">
        <f>AZ2367</f>
        <v>0</v>
      </c>
      <c r="BA2366" s="43"/>
      <c r="BB2366" s="20">
        <v>0</v>
      </c>
    </row>
    <row r="2367" spans="2:54" ht="31.2" x14ac:dyDescent="0.3">
      <c r="B2367" s="38" t="s">
        <v>662</v>
      </c>
      <c r="C2367" s="38" t="s">
        <v>125</v>
      </c>
      <c r="D2367" s="38" t="s">
        <v>94</v>
      </c>
      <c r="E2367" s="39" t="str">
        <f t="shared" si="7773"/>
        <v>1103</v>
      </c>
      <c r="F2367" s="38" t="s">
        <v>786</v>
      </c>
      <c r="G2367" s="38" t="s">
        <v>114</v>
      </c>
      <c r="H2367" s="40" t="s">
        <v>115</v>
      </c>
      <c r="I2367" s="18">
        <v>155415.4</v>
      </c>
      <c r="J2367" s="18">
        <v>0</v>
      </c>
      <c r="K2367" s="18">
        <v>0</v>
      </c>
      <c r="L2367" s="18"/>
      <c r="M2367" s="18"/>
      <c r="N2367" s="18"/>
      <c r="O2367" s="18">
        <v>0</v>
      </c>
      <c r="P2367" s="18">
        <v>0</v>
      </c>
      <c r="Q2367" s="18">
        <v>0</v>
      </c>
      <c r="R2367" s="18">
        <v>0</v>
      </c>
      <c r="S2367" s="18">
        <v>-155415.4</v>
      </c>
      <c r="T2367" s="18">
        <f t="shared" si="7729"/>
        <v>0</v>
      </c>
      <c r="U2367" s="18">
        <f t="shared" si="7788"/>
        <v>0</v>
      </c>
      <c r="V2367" s="18">
        <f t="shared" si="7789"/>
        <v>0</v>
      </c>
      <c r="W2367" s="18"/>
      <c r="X2367" s="18"/>
      <c r="Y2367" s="18">
        <v>-155415.4</v>
      </c>
      <c r="Z2367" s="18"/>
      <c r="AA2367" s="18"/>
      <c r="AB2367" s="18"/>
      <c r="AC2367" s="18"/>
      <c r="AD2367" s="18"/>
      <c r="AE2367" s="18"/>
      <c r="AF2367" s="41">
        <v>0</v>
      </c>
      <c r="AG2367" s="41"/>
      <c r="AH2367" s="41">
        <v>0</v>
      </c>
      <c r="AI2367" s="41">
        <v>0</v>
      </c>
      <c r="AJ2367" s="41">
        <f>AF2367</f>
        <v>0</v>
      </c>
      <c r="AK2367" s="41">
        <f>AG2367</f>
        <v>0</v>
      </c>
      <c r="AL2367" s="41">
        <v>0</v>
      </c>
      <c r="AM2367" s="41">
        <v>0</v>
      </c>
      <c r="AN2367" s="41">
        <f>AL2367</f>
        <v>0</v>
      </c>
      <c r="AO2367" s="14">
        <v>0</v>
      </c>
      <c r="AP2367" s="42">
        <v>0</v>
      </c>
      <c r="AQ2367" s="42">
        <v>0</v>
      </c>
      <c r="AR2367" s="42">
        <v>0</v>
      </c>
      <c r="AS2367" s="42">
        <v>0</v>
      </c>
      <c r="AT2367" s="42">
        <v>0</v>
      </c>
      <c r="AU2367" s="42">
        <f t="shared" si="7774"/>
        <v>0</v>
      </c>
      <c r="AV2367" s="42">
        <f t="shared" si="7775"/>
        <v>0</v>
      </c>
      <c r="AW2367" s="42">
        <f t="shared" si="7776"/>
        <v>-155415.4</v>
      </c>
      <c r="AX2367" s="42">
        <f t="shared" si="7777"/>
        <v>0</v>
      </c>
      <c r="AY2367" s="42">
        <f t="shared" si="7778"/>
        <v>0</v>
      </c>
      <c r="AZ2367" s="42"/>
      <c r="BA2367" s="43"/>
      <c r="BB2367" s="20">
        <v>0</v>
      </c>
    </row>
    <row r="2368" spans="2:54" ht="31.2" x14ac:dyDescent="0.3">
      <c r="B2368" s="38" t="s">
        <v>662</v>
      </c>
      <c r="C2368" s="38" t="s">
        <v>125</v>
      </c>
      <c r="D2368" s="38" t="s">
        <v>94</v>
      </c>
      <c r="E2368" s="39" t="str">
        <f t="shared" si="7773"/>
        <v>1103</v>
      </c>
      <c r="F2368" s="38" t="s">
        <v>788</v>
      </c>
      <c r="G2368" s="38"/>
      <c r="H2368" s="40" t="s">
        <v>789</v>
      </c>
      <c r="I2368" s="18"/>
      <c r="J2368" s="18"/>
      <c r="K2368" s="18"/>
      <c r="L2368" s="18"/>
      <c r="M2368" s="18"/>
      <c r="N2368" s="18"/>
      <c r="O2368" s="18">
        <f>O2369</f>
        <v>0</v>
      </c>
      <c r="P2368" s="18">
        <f>P2369</f>
        <v>0</v>
      </c>
      <c r="Q2368" s="18">
        <f>Q2369</f>
        <v>-54951.620999999999</v>
      </c>
      <c r="R2368" s="18">
        <f>R2369</f>
        <v>0</v>
      </c>
      <c r="S2368" s="18">
        <f>S2369</f>
        <v>63108.294419999998</v>
      </c>
      <c r="T2368" s="18">
        <f t="shared" si="7729"/>
        <v>8156.6734199999992</v>
      </c>
      <c r="U2368" s="18"/>
      <c r="V2368" s="18"/>
      <c r="W2368" s="18">
        <f t="shared" ref="W2368:AD2368" si="7806">W2369</f>
        <v>0</v>
      </c>
      <c r="X2368" s="18">
        <f t="shared" si="7806"/>
        <v>0</v>
      </c>
      <c r="Y2368" s="18">
        <f t="shared" si="7806"/>
        <v>0</v>
      </c>
      <c r="Z2368" s="18">
        <f t="shared" si="7806"/>
        <v>63108.294419999998</v>
      </c>
      <c r="AA2368" s="18">
        <f t="shared" si="7806"/>
        <v>0</v>
      </c>
      <c r="AB2368" s="18">
        <f t="shared" si="7806"/>
        <v>0</v>
      </c>
      <c r="AC2368" s="18">
        <f t="shared" si="7806"/>
        <v>0</v>
      </c>
      <c r="AD2368" s="18">
        <f t="shared" si="7806"/>
        <v>0</v>
      </c>
      <c r="AE2368" s="18"/>
      <c r="AF2368" s="41">
        <f t="shared" ref="AF2368:AT2368" si="7807">AF2369</f>
        <v>8156.67317</v>
      </c>
      <c r="AG2368" s="41">
        <f t="shared" si="7807"/>
        <v>0</v>
      </c>
      <c r="AH2368" s="41">
        <f t="shared" si="7807"/>
        <v>0</v>
      </c>
      <c r="AI2368" s="41">
        <f t="shared" si="7807"/>
        <v>0</v>
      </c>
      <c r="AJ2368" s="41">
        <f t="shared" si="7807"/>
        <v>8156.67317</v>
      </c>
      <c r="AK2368" s="41">
        <f t="shared" si="7807"/>
        <v>0</v>
      </c>
      <c r="AL2368" s="41">
        <f t="shared" si="7807"/>
        <v>8156.6717500000004</v>
      </c>
      <c r="AM2368" s="41">
        <f t="shared" si="7807"/>
        <v>0</v>
      </c>
      <c r="AN2368" s="41">
        <f t="shared" si="7807"/>
        <v>8156.6717500000004</v>
      </c>
      <c r="AO2368" s="42">
        <f t="shared" si="7807"/>
        <v>0</v>
      </c>
      <c r="AP2368" s="42">
        <f t="shared" si="7807"/>
        <v>63108.294419999998</v>
      </c>
      <c r="AQ2368" s="42">
        <f t="shared" si="7807"/>
        <v>0</v>
      </c>
      <c r="AR2368" s="42">
        <f t="shared" si="7807"/>
        <v>0</v>
      </c>
      <c r="AS2368" s="42">
        <f t="shared" si="7807"/>
        <v>-54951.620999999999</v>
      </c>
      <c r="AT2368" s="42">
        <f t="shared" si="7807"/>
        <v>0</v>
      </c>
      <c r="AU2368" s="42">
        <f t="shared" si="7774"/>
        <v>8156.6734199999992</v>
      </c>
      <c r="AV2368" s="42">
        <f t="shared" si="7775"/>
        <v>0</v>
      </c>
      <c r="AW2368" s="42">
        <f t="shared" si="7776"/>
        <v>71264.967839999998</v>
      </c>
      <c r="AX2368" s="42">
        <f t="shared" si="7777"/>
        <v>0</v>
      </c>
      <c r="AY2368" s="42">
        <f t="shared" si="7778"/>
        <v>0</v>
      </c>
      <c r="AZ2368" s="42">
        <f>AZ2369</f>
        <v>0</v>
      </c>
      <c r="BA2368" s="43">
        <f t="shared" si="7791"/>
        <v>99.999982590941556</v>
      </c>
      <c r="BB2368" s="20"/>
    </row>
    <row r="2369" spans="2:54" ht="31.2" x14ac:dyDescent="0.3">
      <c r="B2369" s="38" t="s">
        <v>662</v>
      </c>
      <c r="C2369" s="38" t="s">
        <v>125</v>
      </c>
      <c r="D2369" s="38" t="s">
        <v>94</v>
      </c>
      <c r="E2369" s="39" t="str">
        <f t="shared" si="7773"/>
        <v>1103</v>
      </c>
      <c r="F2369" s="38" t="s">
        <v>788</v>
      </c>
      <c r="G2369" s="38" t="s">
        <v>114</v>
      </c>
      <c r="H2369" s="40" t="s">
        <v>115</v>
      </c>
      <c r="I2369" s="18"/>
      <c r="J2369" s="18"/>
      <c r="K2369" s="18"/>
      <c r="L2369" s="18"/>
      <c r="M2369" s="18"/>
      <c r="N2369" s="18"/>
      <c r="O2369" s="18">
        <v>0</v>
      </c>
      <c r="P2369" s="18">
        <v>0</v>
      </c>
      <c r="Q2369" s="18">
        <v>-54951.620999999999</v>
      </c>
      <c r="R2369" s="18">
        <v>0</v>
      </c>
      <c r="S2369" s="18">
        <v>63108.294419999998</v>
      </c>
      <c r="T2369" s="18">
        <f t="shared" si="7729"/>
        <v>8156.6734199999992</v>
      </c>
      <c r="U2369" s="18"/>
      <c r="V2369" s="18"/>
      <c r="W2369" s="18"/>
      <c r="X2369" s="18"/>
      <c r="Y2369" s="18"/>
      <c r="Z2369" s="18">
        <v>63108.294419999998</v>
      </c>
      <c r="AA2369" s="18"/>
      <c r="AB2369" s="18"/>
      <c r="AC2369" s="18"/>
      <c r="AD2369" s="18"/>
      <c r="AE2369" s="18"/>
      <c r="AF2369" s="41">
        <v>8156.67317</v>
      </c>
      <c r="AG2369" s="41"/>
      <c r="AH2369" s="41">
        <v>0</v>
      </c>
      <c r="AI2369" s="41">
        <v>0</v>
      </c>
      <c r="AJ2369" s="41">
        <f>AF2369</f>
        <v>8156.67317</v>
      </c>
      <c r="AK2369" s="41">
        <f>AG2369</f>
        <v>0</v>
      </c>
      <c r="AL2369" s="41">
        <v>8156.6717500000004</v>
      </c>
      <c r="AM2369" s="41">
        <v>0</v>
      </c>
      <c r="AN2369" s="41">
        <f>AL2369</f>
        <v>8156.6717500000004</v>
      </c>
      <c r="AO2369" s="14">
        <v>0</v>
      </c>
      <c r="AP2369" s="42">
        <v>63108.294419999998</v>
      </c>
      <c r="AQ2369" s="42">
        <v>0</v>
      </c>
      <c r="AR2369" s="42">
        <v>0</v>
      </c>
      <c r="AS2369" s="42">
        <v>-54951.620999999999</v>
      </c>
      <c r="AT2369" s="42">
        <v>0</v>
      </c>
      <c r="AU2369" s="42">
        <f t="shared" si="7774"/>
        <v>8156.6734199999992</v>
      </c>
      <c r="AV2369" s="42">
        <f t="shared" si="7775"/>
        <v>0</v>
      </c>
      <c r="AW2369" s="42">
        <f t="shared" si="7776"/>
        <v>71264.967839999998</v>
      </c>
      <c r="AX2369" s="42">
        <f t="shared" si="7777"/>
        <v>0</v>
      </c>
      <c r="AY2369" s="42">
        <f t="shared" si="7778"/>
        <v>0</v>
      </c>
      <c r="AZ2369" s="42"/>
      <c r="BA2369" s="43">
        <f t="shared" si="7791"/>
        <v>99.999982590941556</v>
      </c>
      <c r="BB2369" s="44"/>
    </row>
    <row r="2370" spans="2:54" x14ac:dyDescent="0.3">
      <c r="B2370" s="38" t="s">
        <v>662</v>
      </c>
      <c r="C2370" s="38" t="s">
        <v>125</v>
      </c>
      <c r="D2370" s="38" t="s">
        <v>94</v>
      </c>
      <c r="E2370" s="39" t="str">
        <f t="shared" si="7773"/>
        <v>1103</v>
      </c>
      <c r="F2370" s="38" t="s">
        <v>467</v>
      </c>
      <c r="G2370" s="39"/>
      <c r="H2370" s="40" t="s">
        <v>49</v>
      </c>
      <c r="I2370" s="18"/>
      <c r="J2370" s="18"/>
      <c r="K2370" s="18"/>
      <c r="L2370" s="18"/>
      <c r="M2370" s="18"/>
      <c r="N2370" s="18"/>
      <c r="O2370" s="18">
        <f t="shared" ref="O2370:O2372" si="7808">O2371</f>
        <v>121.517</v>
      </c>
      <c r="P2370" s="18"/>
      <c r="Q2370" s="18"/>
      <c r="R2370" s="18"/>
      <c r="S2370" s="18"/>
      <c r="T2370" s="18">
        <f t="shared" si="7729"/>
        <v>121.517</v>
      </c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41">
        <f t="shared" ref="AF2370:AF2372" si="7809">AF2371</f>
        <v>0</v>
      </c>
      <c r="AG2370" s="41">
        <f t="shared" ref="AG2370:AG2372" si="7810">AG2371</f>
        <v>0</v>
      </c>
      <c r="AH2370" s="41">
        <f t="shared" ref="AH2370:AH2372" si="7811">AH2371</f>
        <v>0</v>
      </c>
      <c r="AI2370" s="41">
        <f t="shared" ref="AI2370:AI2372" si="7812">AI2371</f>
        <v>0</v>
      </c>
      <c r="AJ2370" s="41">
        <f t="shared" ref="AJ2370:AJ2372" si="7813">AJ2371</f>
        <v>0</v>
      </c>
      <c r="AK2370" s="41">
        <f t="shared" ref="AK2370:AK2372" si="7814">AK2371</f>
        <v>0</v>
      </c>
      <c r="AL2370" s="41">
        <f t="shared" ref="AL2370:AL2372" si="7815">AL2371</f>
        <v>0</v>
      </c>
      <c r="AM2370" s="41">
        <f t="shared" ref="AM2370:AM2372" si="7816">AM2371</f>
        <v>0</v>
      </c>
      <c r="AN2370" s="41">
        <f t="shared" ref="AN2370:AN2372" si="7817">AN2371</f>
        <v>0</v>
      </c>
      <c r="AO2370" s="54">
        <f t="shared" ref="AO2370:AO2372" si="7818">AO2371</f>
        <v>0</v>
      </c>
      <c r="AP2370" s="14">
        <f t="shared" ref="AP2370:AP2372" si="7819">AP2371</f>
        <v>0</v>
      </c>
      <c r="AQ2370" s="42">
        <f t="shared" ref="AQ2370:AQ2372" si="7820">AQ2371</f>
        <v>121.517</v>
      </c>
      <c r="AR2370" s="14">
        <f t="shared" ref="AR2370:AR2372" si="7821">AR2371</f>
        <v>0</v>
      </c>
      <c r="AS2370" s="42">
        <f t="shared" ref="AS2370:AS2372" si="7822">AS2371</f>
        <v>0</v>
      </c>
      <c r="AT2370" s="14">
        <f t="shared" ref="AT2370:AT2372" si="7823">AT2371</f>
        <v>0</v>
      </c>
      <c r="AU2370" s="42">
        <f t="shared" si="7774"/>
        <v>121.517</v>
      </c>
      <c r="AV2370" s="42">
        <f t="shared" si="7775"/>
        <v>0</v>
      </c>
      <c r="AW2370" s="42"/>
      <c r="AX2370" s="42"/>
      <c r="AY2370" s="42"/>
      <c r="AZ2370" s="42"/>
      <c r="BA2370" s="43"/>
      <c r="BB2370" s="44">
        <v>0</v>
      </c>
    </row>
    <row r="2371" spans="2:54" ht="62.4" x14ac:dyDescent="0.3">
      <c r="B2371" s="38" t="s">
        <v>662</v>
      </c>
      <c r="C2371" s="38" t="s">
        <v>125</v>
      </c>
      <c r="D2371" s="38" t="s">
        <v>94</v>
      </c>
      <c r="E2371" s="39" t="str">
        <f t="shared" si="7773"/>
        <v>1103</v>
      </c>
      <c r="F2371" s="38" t="s">
        <v>790</v>
      </c>
      <c r="G2371" s="39"/>
      <c r="H2371" s="40" t="s">
        <v>791</v>
      </c>
      <c r="I2371" s="18"/>
      <c r="J2371" s="18"/>
      <c r="K2371" s="18"/>
      <c r="L2371" s="18"/>
      <c r="M2371" s="18"/>
      <c r="N2371" s="18"/>
      <c r="O2371" s="18">
        <f t="shared" si="7808"/>
        <v>121.517</v>
      </c>
      <c r="P2371" s="18"/>
      <c r="Q2371" s="18"/>
      <c r="R2371" s="18"/>
      <c r="S2371" s="18"/>
      <c r="T2371" s="18">
        <f t="shared" si="7729"/>
        <v>121.517</v>
      </c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41">
        <f t="shared" si="7809"/>
        <v>0</v>
      </c>
      <c r="AG2371" s="41">
        <f t="shared" si="7810"/>
        <v>0</v>
      </c>
      <c r="AH2371" s="41">
        <f t="shared" si="7811"/>
        <v>0</v>
      </c>
      <c r="AI2371" s="41">
        <f t="shared" si="7812"/>
        <v>0</v>
      </c>
      <c r="AJ2371" s="41">
        <f t="shared" si="7813"/>
        <v>0</v>
      </c>
      <c r="AK2371" s="41">
        <f t="shared" si="7814"/>
        <v>0</v>
      </c>
      <c r="AL2371" s="41">
        <f t="shared" si="7815"/>
        <v>0</v>
      </c>
      <c r="AM2371" s="41">
        <f t="shared" si="7816"/>
        <v>0</v>
      </c>
      <c r="AN2371" s="41">
        <f t="shared" si="7817"/>
        <v>0</v>
      </c>
      <c r="AO2371" s="14">
        <f t="shared" si="7818"/>
        <v>0</v>
      </c>
      <c r="AP2371" s="42">
        <f t="shared" si="7819"/>
        <v>0</v>
      </c>
      <c r="AQ2371" s="14">
        <f t="shared" si="7820"/>
        <v>121.517</v>
      </c>
      <c r="AR2371" s="42">
        <f t="shared" si="7821"/>
        <v>0</v>
      </c>
      <c r="AS2371" s="14">
        <f t="shared" si="7822"/>
        <v>0</v>
      </c>
      <c r="AT2371" s="42">
        <f t="shared" si="7823"/>
        <v>0</v>
      </c>
      <c r="AU2371" s="42">
        <f t="shared" si="7774"/>
        <v>121.517</v>
      </c>
      <c r="AV2371" s="42">
        <f t="shared" si="7775"/>
        <v>0</v>
      </c>
      <c r="AW2371" s="42"/>
      <c r="AX2371" s="42"/>
      <c r="AY2371" s="42"/>
      <c r="AZ2371" s="42"/>
      <c r="BA2371" s="43"/>
      <c r="BB2371" s="44">
        <v>0</v>
      </c>
    </row>
    <row r="2372" spans="2:54" ht="62.4" x14ac:dyDescent="0.3">
      <c r="B2372" s="38" t="s">
        <v>662</v>
      </c>
      <c r="C2372" s="38" t="s">
        <v>125</v>
      </c>
      <c r="D2372" s="38" t="s">
        <v>94</v>
      </c>
      <c r="E2372" s="39" t="str">
        <f t="shared" si="7773"/>
        <v>1103</v>
      </c>
      <c r="F2372" s="38" t="s">
        <v>792</v>
      </c>
      <c r="G2372" s="39"/>
      <c r="H2372" s="40" t="s">
        <v>793</v>
      </c>
      <c r="I2372" s="18"/>
      <c r="J2372" s="18"/>
      <c r="K2372" s="18"/>
      <c r="L2372" s="18"/>
      <c r="M2372" s="18"/>
      <c r="N2372" s="18"/>
      <c r="O2372" s="18">
        <f t="shared" si="7808"/>
        <v>121.517</v>
      </c>
      <c r="P2372" s="18"/>
      <c r="Q2372" s="18"/>
      <c r="R2372" s="18"/>
      <c r="S2372" s="18"/>
      <c r="T2372" s="18">
        <f t="shared" si="7729"/>
        <v>121.517</v>
      </c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41">
        <f t="shared" si="7809"/>
        <v>0</v>
      </c>
      <c r="AG2372" s="41">
        <f t="shared" si="7810"/>
        <v>0</v>
      </c>
      <c r="AH2372" s="41">
        <f t="shared" si="7811"/>
        <v>0</v>
      </c>
      <c r="AI2372" s="41">
        <f t="shared" si="7812"/>
        <v>0</v>
      </c>
      <c r="AJ2372" s="41">
        <f t="shared" si="7813"/>
        <v>0</v>
      </c>
      <c r="AK2372" s="41">
        <f t="shared" si="7814"/>
        <v>0</v>
      </c>
      <c r="AL2372" s="41">
        <f t="shared" si="7815"/>
        <v>0</v>
      </c>
      <c r="AM2372" s="41">
        <f t="shared" si="7816"/>
        <v>0</v>
      </c>
      <c r="AN2372" s="41">
        <f t="shared" si="7817"/>
        <v>0</v>
      </c>
      <c r="AO2372" s="54">
        <f t="shared" si="7818"/>
        <v>0</v>
      </c>
      <c r="AP2372" s="14">
        <f t="shared" si="7819"/>
        <v>0</v>
      </c>
      <c r="AQ2372" s="42">
        <f t="shared" si="7820"/>
        <v>121.517</v>
      </c>
      <c r="AR2372" s="14">
        <f t="shared" si="7821"/>
        <v>0</v>
      </c>
      <c r="AS2372" s="42">
        <f t="shared" si="7822"/>
        <v>0</v>
      </c>
      <c r="AT2372" s="14">
        <f t="shared" si="7823"/>
        <v>0</v>
      </c>
      <c r="AU2372" s="42">
        <f t="shared" si="7774"/>
        <v>121.517</v>
      </c>
      <c r="AV2372" s="42">
        <f t="shared" si="7775"/>
        <v>0</v>
      </c>
      <c r="AW2372" s="42"/>
      <c r="AX2372" s="42"/>
      <c r="AY2372" s="42"/>
      <c r="AZ2372" s="42"/>
      <c r="BA2372" s="43"/>
      <c r="BB2372" s="44">
        <v>0</v>
      </c>
    </row>
    <row r="2373" spans="2:54" ht="31.2" x14ac:dyDescent="0.3">
      <c r="B2373" s="38" t="s">
        <v>662</v>
      </c>
      <c r="C2373" s="38" t="s">
        <v>125</v>
      </c>
      <c r="D2373" s="38" t="s">
        <v>94</v>
      </c>
      <c r="E2373" s="39" t="str">
        <f t="shared" si="7773"/>
        <v>1103</v>
      </c>
      <c r="F2373" s="38" t="s">
        <v>792</v>
      </c>
      <c r="G2373" s="38" t="s">
        <v>54</v>
      </c>
      <c r="H2373" s="40" t="s">
        <v>55</v>
      </c>
      <c r="I2373" s="18"/>
      <c r="J2373" s="18"/>
      <c r="K2373" s="18"/>
      <c r="L2373" s="18"/>
      <c r="M2373" s="18"/>
      <c r="N2373" s="18"/>
      <c r="O2373" s="18">
        <v>121.517</v>
      </c>
      <c r="P2373" s="18"/>
      <c r="Q2373" s="18"/>
      <c r="R2373" s="18"/>
      <c r="S2373" s="18"/>
      <c r="T2373" s="18">
        <f t="shared" si="7729"/>
        <v>121.517</v>
      </c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41">
        <v>0</v>
      </c>
      <c r="AG2373" s="41"/>
      <c r="AH2373" s="41">
        <v>0</v>
      </c>
      <c r="AI2373" s="41">
        <v>0</v>
      </c>
      <c r="AJ2373" s="41">
        <v>0</v>
      </c>
      <c r="AK2373" s="41">
        <v>0</v>
      </c>
      <c r="AL2373" s="41">
        <v>0</v>
      </c>
      <c r="AM2373" s="41">
        <v>0</v>
      </c>
      <c r="AN2373" s="41">
        <v>0</v>
      </c>
      <c r="AO2373" s="14">
        <v>0</v>
      </c>
      <c r="AP2373" s="42">
        <v>0</v>
      </c>
      <c r="AQ2373" s="14">
        <v>121.517</v>
      </c>
      <c r="AR2373" s="42">
        <v>0</v>
      </c>
      <c r="AS2373" s="14">
        <v>0</v>
      </c>
      <c r="AT2373" s="42">
        <v>0</v>
      </c>
      <c r="AU2373" s="42">
        <f t="shared" si="7774"/>
        <v>121.517</v>
      </c>
      <c r="AV2373" s="42">
        <f t="shared" si="7775"/>
        <v>0</v>
      </c>
      <c r="AW2373" s="42"/>
      <c r="AX2373" s="42"/>
      <c r="AY2373" s="42"/>
      <c r="AZ2373" s="42"/>
      <c r="BA2373" s="43"/>
      <c r="BB2373" s="44">
        <v>0</v>
      </c>
    </row>
    <row r="2374" spans="2:54" s="21" customFormat="1" ht="31.2" x14ac:dyDescent="0.3">
      <c r="B2374" s="22" t="s">
        <v>794</v>
      </c>
      <c r="C2374" s="22"/>
      <c r="D2374" s="22"/>
      <c r="E2374" s="23" t="str">
        <f t="shared" si="7773"/>
        <v/>
      </c>
      <c r="F2374" s="22"/>
      <c r="G2374" s="22"/>
      <c r="H2374" s="24" t="s">
        <v>795</v>
      </c>
      <c r="I2374" s="25">
        <f t="shared" ref="I2374:S2374" si="7824">I2386+I2511+I2375+I2610</f>
        <v>10046787.199999999</v>
      </c>
      <c r="J2374" s="25">
        <f t="shared" si="7824"/>
        <v>8773127.7000000011</v>
      </c>
      <c r="K2374" s="25">
        <f t="shared" si="7824"/>
        <v>8694683.0999999996</v>
      </c>
      <c r="L2374" s="25">
        <f t="shared" si="7824"/>
        <v>17919.8</v>
      </c>
      <c r="M2374" s="25">
        <f t="shared" si="7824"/>
        <v>97713.599999999991</v>
      </c>
      <c r="N2374" s="25">
        <f t="shared" si="7824"/>
        <v>-1279.4000000000001</v>
      </c>
      <c r="O2374" s="25">
        <f t="shared" si="7824"/>
        <v>-112172.53699999998</v>
      </c>
      <c r="P2374" s="25">
        <f t="shared" si="7824"/>
        <v>15564.987000000003</v>
      </c>
      <c r="Q2374" s="25">
        <f t="shared" si="7824"/>
        <v>443603.64299999998</v>
      </c>
      <c r="R2374" s="25">
        <f t="shared" si="7824"/>
        <v>-403324.70400000003</v>
      </c>
      <c r="S2374" s="25">
        <f t="shared" si="7824"/>
        <v>821390.06062999996</v>
      </c>
      <c r="T2374" s="25">
        <f t="shared" si="7729"/>
        <v>10829768.449629998</v>
      </c>
      <c r="U2374" s="25">
        <f t="shared" si="7788"/>
        <v>8870841.3000000007</v>
      </c>
      <c r="V2374" s="25">
        <f t="shared" si="7789"/>
        <v>8693403.6999999993</v>
      </c>
      <c r="W2374" s="25">
        <f t="shared" ref="W2374:AT2374" si="7825">W2386+W2511+W2375+W2610</f>
        <v>45444.4</v>
      </c>
      <c r="X2374" s="25">
        <f t="shared" si="7825"/>
        <v>0</v>
      </c>
      <c r="Y2374" s="25">
        <f t="shared" si="7825"/>
        <v>0</v>
      </c>
      <c r="Z2374" s="25">
        <f t="shared" si="7825"/>
        <v>776643.83463000017</v>
      </c>
      <c r="AA2374" s="25">
        <f t="shared" si="7825"/>
        <v>167245.70499999999</v>
      </c>
      <c r="AB2374" s="25">
        <f t="shared" si="7825"/>
        <v>4995.5690000000004</v>
      </c>
      <c r="AC2374" s="25">
        <f t="shared" si="7825"/>
        <v>114172.77900000001</v>
      </c>
      <c r="AD2374" s="25">
        <f t="shared" si="7825"/>
        <v>0</v>
      </c>
      <c r="AE2374" s="25">
        <f t="shared" si="7825"/>
        <v>0</v>
      </c>
      <c r="AF2374" s="26">
        <f t="shared" si="7825"/>
        <v>11948625.707780002</v>
      </c>
      <c r="AG2374" s="26">
        <f t="shared" si="7825"/>
        <v>0</v>
      </c>
      <c r="AH2374" s="26">
        <f t="shared" si="7825"/>
        <v>3610126.1889</v>
      </c>
      <c r="AI2374" s="26">
        <f t="shared" si="7825"/>
        <v>0</v>
      </c>
      <c r="AJ2374" s="26">
        <f t="shared" si="7825"/>
        <v>841437.34733000002</v>
      </c>
      <c r="AK2374" s="26">
        <f t="shared" si="7825"/>
        <v>0</v>
      </c>
      <c r="AL2374" s="26">
        <f t="shared" si="7825"/>
        <v>10569897.825730002</v>
      </c>
      <c r="AM2374" s="26">
        <f t="shared" si="7825"/>
        <v>2570736.5894599999</v>
      </c>
      <c r="AN2374" s="26">
        <f t="shared" si="7825"/>
        <v>542411.46534999995</v>
      </c>
      <c r="AO2374" s="27">
        <f t="shared" si="7825"/>
        <v>6263557.7236500001</v>
      </c>
      <c r="AP2374" s="27">
        <f t="shared" si="7825"/>
        <v>12424786.06904</v>
      </c>
      <c r="AQ2374" s="27">
        <f t="shared" si="7825"/>
        <v>-112172.53699999998</v>
      </c>
      <c r="AR2374" s="27">
        <f t="shared" si="7825"/>
        <v>0</v>
      </c>
      <c r="AS2374" s="27">
        <f t="shared" si="7825"/>
        <v>0</v>
      </c>
      <c r="AT2374" s="27">
        <f t="shared" si="7825"/>
        <v>0</v>
      </c>
      <c r="AU2374" s="27">
        <f t="shared" si="7774"/>
        <v>12312613.53204</v>
      </c>
      <c r="AV2374" s="27">
        <f t="shared" si="7775"/>
        <v>-1482845.0824100021</v>
      </c>
      <c r="AW2374" s="27">
        <f t="shared" si="7776"/>
        <v>11651856.684259998</v>
      </c>
      <c r="AX2374" s="27">
        <f t="shared" si="7777"/>
        <v>9043082.574000001</v>
      </c>
      <c r="AY2374" s="27">
        <f t="shared" si="7778"/>
        <v>8807576.4789999984</v>
      </c>
      <c r="AZ2374" s="27">
        <f>AZ2386+AZ2511+AZ2375+AZ2610</f>
        <v>0</v>
      </c>
      <c r="BA2374" s="28">
        <f t="shared" si="7791"/>
        <v>88.461201181050626</v>
      </c>
      <c r="BB2374" s="20"/>
    </row>
    <row r="2375" spans="2:54" s="21" customFormat="1" ht="31.2" x14ac:dyDescent="0.3">
      <c r="B2375" s="22" t="s">
        <v>794</v>
      </c>
      <c r="C2375" s="22" t="s">
        <v>94</v>
      </c>
      <c r="D2375" s="22"/>
      <c r="E2375" s="23" t="str">
        <f t="shared" si="7773"/>
        <v>03</v>
      </c>
      <c r="F2375" s="22"/>
      <c r="G2375" s="22"/>
      <c r="H2375" s="24" t="s">
        <v>171</v>
      </c>
      <c r="I2375" s="25">
        <f t="shared" ref="I2375:I2377" si="7826">I2376</f>
        <v>9769</v>
      </c>
      <c r="J2375" s="25">
        <f t="shared" ref="J2375:J2377" si="7827">J2376</f>
        <v>9769</v>
      </c>
      <c r="K2375" s="25">
        <f t="shared" ref="K2375:K2377" si="7828">K2376</f>
        <v>9769</v>
      </c>
      <c r="L2375" s="25">
        <f t="shared" ref="L2375:L2377" si="7829">L2376</f>
        <v>0</v>
      </c>
      <c r="M2375" s="25">
        <f t="shared" ref="M2375:M2377" si="7830">M2376</f>
        <v>0</v>
      </c>
      <c r="N2375" s="25">
        <f t="shared" ref="N2375:N2377" si="7831">N2376</f>
        <v>0</v>
      </c>
      <c r="O2375" s="25">
        <f t="shared" ref="O2375:O2377" si="7832">O2376</f>
        <v>0</v>
      </c>
      <c r="P2375" s="25">
        <f t="shared" ref="P2375:P2377" si="7833">P2376</f>
        <v>0</v>
      </c>
      <c r="Q2375" s="25">
        <f t="shared" ref="Q2375:Q2377" si="7834">Q2376</f>
        <v>7705.5</v>
      </c>
      <c r="R2375" s="25">
        <f t="shared" ref="R2375:R2377" si="7835">R2376</f>
        <v>0</v>
      </c>
      <c r="S2375" s="25">
        <f t="shared" ref="S2375:S2377" si="7836">S2376</f>
        <v>0</v>
      </c>
      <c r="T2375" s="25">
        <f t="shared" si="7729"/>
        <v>17474.5</v>
      </c>
      <c r="U2375" s="25">
        <f t="shared" si="7788"/>
        <v>9769</v>
      </c>
      <c r="V2375" s="25">
        <f t="shared" si="7789"/>
        <v>9769</v>
      </c>
      <c r="W2375" s="25">
        <f t="shared" ref="W2375:W2377" si="7837">W2376</f>
        <v>0</v>
      </c>
      <c r="X2375" s="25">
        <f t="shared" ref="X2375:X2377" si="7838">X2376</f>
        <v>0</v>
      </c>
      <c r="Y2375" s="25">
        <f t="shared" ref="Y2375:Y2377" si="7839">Y2376</f>
        <v>0</v>
      </c>
      <c r="Z2375" s="25">
        <f t="shared" ref="Z2375:Z2377" si="7840">Z2376</f>
        <v>0</v>
      </c>
      <c r="AA2375" s="25">
        <f t="shared" ref="AA2375:AA2377" si="7841">AA2376</f>
        <v>0</v>
      </c>
      <c r="AB2375" s="25">
        <f t="shared" ref="AB2375:AB2377" si="7842">AB2376</f>
        <v>0</v>
      </c>
      <c r="AC2375" s="25">
        <f t="shared" ref="AC2375:AC2377" si="7843">AC2376</f>
        <v>0</v>
      </c>
      <c r="AD2375" s="25">
        <f t="shared" ref="AD2375:AD2377" si="7844">AD2376</f>
        <v>0</v>
      </c>
      <c r="AE2375" s="25">
        <f t="shared" ref="AE2375:AE2377" si="7845">AE2376</f>
        <v>0</v>
      </c>
      <c r="AF2375" s="26">
        <f t="shared" ref="AF2375:AF2377" si="7846">AF2376</f>
        <v>17645.769</v>
      </c>
      <c r="AG2375" s="26">
        <f t="shared" ref="AG2375:AG2377" si="7847">AG2376</f>
        <v>0</v>
      </c>
      <c r="AH2375" s="26">
        <f t="shared" ref="AH2375:AH2377" si="7848">AH2376</f>
        <v>9940.2690000000002</v>
      </c>
      <c r="AI2375" s="26">
        <f t="shared" ref="AI2375:AI2377" si="7849">AI2376</f>
        <v>0</v>
      </c>
      <c r="AJ2375" s="26">
        <f t="shared" ref="AJ2375:AJ2377" si="7850">AJ2376</f>
        <v>0</v>
      </c>
      <c r="AK2375" s="26">
        <f t="shared" ref="AK2375:AK2377" si="7851">AK2376</f>
        <v>0</v>
      </c>
      <c r="AL2375" s="26">
        <f t="shared" ref="AL2375:AL2377" si="7852">AL2376</f>
        <v>17645.769</v>
      </c>
      <c r="AM2375" s="26">
        <f t="shared" ref="AM2375:AM2377" si="7853">AM2376</f>
        <v>9940.2690000000002</v>
      </c>
      <c r="AN2375" s="26">
        <f t="shared" ref="AN2375:AN2377" si="7854">AN2376</f>
        <v>0</v>
      </c>
      <c r="AO2375" s="45">
        <f t="shared" ref="AO2375:AO2377" si="7855">AO2376</f>
        <v>14071.364310000001</v>
      </c>
      <c r="AP2375" s="27">
        <f t="shared" ref="AP2375:AP2377" si="7856">AP2376</f>
        <v>17545.769</v>
      </c>
      <c r="AQ2375" s="27">
        <f t="shared" ref="AQ2375:AQ2377" si="7857">AQ2376</f>
        <v>0</v>
      </c>
      <c r="AR2375" s="27">
        <f t="shared" ref="AR2375:AR2377" si="7858">AR2376</f>
        <v>0</v>
      </c>
      <c r="AS2375" s="27">
        <f t="shared" ref="AS2375:AS2377" si="7859">AS2376</f>
        <v>0</v>
      </c>
      <c r="AT2375" s="27">
        <f t="shared" ref="AT2375:AT2377" si="7860">AT2376</f>
        <v>0</v>
      </c>
      <c r="AU2375" s="27">
        <f t="shared" si="7774"/>
        <v>17545.769</v>
      </c>
      <c r="AV2375" s="27">
        <f t="shared" si="7775"/>
        <v>-71.269000000000233</v>
      </c>
      <c r="AW2375" s="27">
        <f t="shared" si="7776"/>
        <v>17474.5</v>
      </c>
      <c r="AX2375" s="27">
        <f t="shared" si="7777"/>
        <v>9769</v>
      </c>
      <c r="AY2375" s="27">
        <f t="shared" si="7778"/>
        <v>9769</v>
      </c>
      <c r="AZ2375" s="27">
        <f t="shared" ref="AZ2375:AZ2377" si="7861">AZ2376</f>
        <v>0</v>
      </c>
      <c r="BA2375" s="28">
        <f t="shared" si="7791"/>
        <v>100</v>
      </c>
      <c r="BB2375" s="20"/>
    </row>
    <row r="2376" spans="2:54" s="30" customFormat="1" ht="31.2" x14ac:dyDescent="0.3">
      <c r="B2376" s="31" t="s">
        <v>794</v>
      </c>
      <c r="C2376" s="31" t="s">
        <v>94</v>
      </c>
      <c r="D2376" s="31" t="s">
        <v>172</v>
      </c>
      <c r="E2376" s="29" t="str">
        <f t="shared" si="7773"/>
        <v>0314</v>
      </c>
      <c r="F2376" s="31"/>
      <c r="G2376" s="29"/>
      <c r="H2376" s="32" t="s">
        <v>173</v>
      </c>
      <c r="I2376" s="33">
        <f t="shared" si="7826"/>
        <v>9769</v>
      </c>
      <c r="J2376" s="33">
        <f t="shared" si="7827"/>
        <v>9769</v>
      </c>
      <c r="K2376" s="33">
        <f t="shared" si="7828"/>
        <v>9769</v>
      </c>
      <c r="L2376" s="33">
        <f t="shared" si="7829"/>
        <v>0</v>
      </c>
      <c r="M2376" s="33">
        <f t="shared" si="7830"/>
        <v>0</v>
      </c>
      <c r="N2376" s="33">
        <f t="shared" si="7831"/>
        <v>0</v>
      </c>
      <c r="O2376" s="33">
        <f t="shared" si="7832"/>
        <v>0</v>
      </c>
      <c r="P2376" s="33">
        <f t="shared" si="7833"/>
        <v>0</v>
      </c>
      <c r="Q2376" s="33">
        <f t="shared" si="7834"/>
        <v>7705.5</v>
      </c>
      <c r="R2376" s="33">
        <f t="shared" si="7835"/>
        <v>0</v>
      </c>
      <c r="S2376" s="33">
        <f t="shared" si="7836"/>
        <v>0</v>
      </c>
      <c r="T2376" s="33">
        <f t="shared" si="7729"/>
        <v>17474.5</v>
      </c>
      <c r="U2376" s="33">
        <f t="shared" si="7788"/>
        <v>9769</v>
      </c>
      <c r="V2376" s="33">
        <f t="shared" si="7789"/>
        <v>9769</v>
      </c>
      <c r="W2376" s="33">
        <f t="shared" si="7837"/>
        <v>0</v>
      </c>
      <c r="X2376" s="33">
        <f t="shared" si="7838"/>
        <v>0</v>
      </c>
      <c r="Y2376" s="33">
        <f t="shared" si="7839"/>
        <v>0</v>
      </c>
      <c r="Z2376" s="33">
        <f t="shared" si="7840"/>
        <v>0</v>
      </c>
      <c r="AA2376" s="33">
        <f t="shared" si="7841"/>
        <v>0</v>
      </c>
      <c r="AB2376" s="33">
        <f t="shared" si="7842"/>
        <v>0</v>
      </c>
      <c r="AC2376" s="33">
        <f t="shared" si="7843"/>
        <v>0</v>
      </c>
      <c r="AD2376" s="33">
        <f t="shared" si="7844"/>
        <v>0</v>
      </c>
      <c r="AE2376" s="33">
        <f t="shared" si="7845"/>
        <v>0</v>
      </c>
      <c r="AF2376" s="34">
        <f t="shared" si="7846"/>
        <v>17645.769</v>
      </c>
      <c r="AG2376" s="34">
        <f t="shared" si="7847"/>
        <v>0</v>
      </c>
      <c r="AH2376" s="34">
        <f t="shared" si="7848"/>
        <v>9940.2690000000002</v>
      </c>
      <c r="AI2376" s="34">
        <f t="shared" si="7849"/>
        <v>0</v>
      </c>
      <c r="AJ2376" s="34">
        <f t="shared" si="7850"/>
        <v>0</v>
      </c>
      <c r="AK2376" s="34">
        <f t="shared" si="7851"/>
        <v>0</v>
      </c>
      <c r="AL2376" s="34">
        <f t="shared" si="7852"/>
        <v>17645.769</v>
      </c>
      <c r="AM2376" s="34">
        <f t="shared" si="7853"/>
        <v>9940.2690000000002</v>
      </c>
      <c r="AN2376" s="34">
        <f t="shared" si="7854"/>
        <v>0</v>
      </c>
      <c r="AO2376" s="36">
        <f t="shared" si="7855"/>
        <v>14071.364310000001</v>
      </c>
      <c r="AP2376" s="36">
        <f t="shared" si="7856"/>
        <v>17545.769</v>
      </c>
      <c r="AQ2376" s="36">
        <f t="shared" si="7857"/>
        <v>0</v>
      </c>
      <c r="AR2376" s="36">
        <f t="shared" si="7858"/>
        <v>0</v>
      </c>
      <c r="AS2376" s="36">
        <f t="shared" si="7859"/>
        <v>0</v>
      </c>
      <c r="AT2376" s="36">
        <f t="shared" si="7860"/>
        <v>0</v>
      </c>
      <c r="AU2376" s="36">
        <f t="shared" si="7774"/>
        <v>17545.769</v>
      </c>
      <c r="AV2376" s="36">
        <f t="shared" si="7775"/>
        <v>-71.269000000000233</v>
      </c>
      <c r="AW2376" s="36">
        <f t="shared" si="7776"/>
        <v>17474.5</v>
      </c>
      <c r="AX2376" s="36">
        <f t="shared" si="7777"/>
        <v>9769</v>
      </c>
      <c r="AY2376" s="36">
        <f t="shared" si="7778"/>
        <v>9769</v>
      </c>
      <c r="AZ2376" s="36">
        <f t="shared" si="7861"/>
        <v>0</v>
      </c>
      <c r="BA2376" s="37">
        <f t="shared" si="7791"/>
        <v>100</v>
      </c>
      <c r="BB2376" s="20"/>
    </row>
    <row r="2377" spans="2:54" s="21" customFormat="1" ht="31.2" x14ac:dyDescent="0.3">
      <c r="B2377" s="38" t="s">
        <v>794</v>
      </c>
      <c r="C2377" s="38" t="s">
        <v>94</v>
      </c>
      <c r="D2377" s="38" t="s">
        <v>172</v>
      </c>
      <c r="E2377" s="39" t="str">
        <f t="shared" si="7773"/>
        <v>0314</v>
      </c>
      <c r="F2377" s="38" t="s">
        <v>72</v>
      </c>
      <c r="G2377" s="39"/>
      <c r="H2377" s="40" t="s">
        <v>73</v>
      </c>
      <c r="I2377" s="18">
        <f t="shared" si="7826"/>
        <v>9769</v>
      </c>
      <c r="J2377" s="18">
        <f t="shared" si="7827"/>
        <v>9769</v>
      </c>
      <c r="K2377" s="18">
        <f t="shared" si="7828"/>
        <v>9769</v>
      </c>
      <c r="L2377" s="18">
        <f t="shared" si="7829"/>
        <v>0</v>
      </c>
      <c r="M2377" s="18">
        <f t="shared" si="7830"/>
        <v>0</v>
      </c>
      <c r="N2377" s="18">
        <f t="shared" si="7831"/>
        <v>0</v>
      </c>
      <c r="O2377" s="18">
        <f t="shared" si="7832"/>
        <v>0</v>
      </c>
      <c r="P2377" s="18">
        <f t="shared" si="7833"/>
        <v>0</v>
      </c>
      <c r="Q2377" s="18">
        <f t="shared" si="7834"/>
        <v>7705.5</v>
      </c>
      <c r="R2377" s="18">
        <f t="shared" si="7835"/>
        <v>0</v>
      </c>
      <c r="S2377" s="18">
        <f t="shared" si="7836"/>
        <v>0</v>
      </c>
      <c r="T2377" s="18">
        <f t="shared" si="7729"/>
        <v>17474.5</v>
      </c>
      <c r="U2377" s="18">
        <f t="shared" si="7788"/>
        <v>9769</v>
      </c>
      <c r="V2377" s="18">
        <f t="shared" si="7789"/>
        <v>9769</v>
      </c>
      <c r="W2377" s="18">
        <f t="shared" si="7837"/>
        <v>0</v>
      </c>
      <c r="X2377" s="18">
        <f t="shared" si="7838"/>
        <v>0</v>
      </c>
      <c r="Y2377" s="18">
        <f t="shared" si="7839"/>
        <v>0</v>
      </c>
      <c r="Z2377" s="18">
        <f t="shared" si="7840"/>
        <v>0</v>
      </c>
      <c r="AA2377" s="18">
        <f t="shared" si="7841"/>
        <v>0</v>
      </c>
      <c r="AB2377" s="18">
        <f t="shared" si="7842"/>
        <v>0</v>
      </c>
      <c r="AC2377" s="18">
        <f t="shared" si="7843"/>
        <v>0</v>
      </c>
      <c r="AD2377" s="18">
        <f t="shared" si="7844"/>
        <v>0</v>
      </c>
      <c r="AE2377" s="18">
        <f t="shared" si="7845"/>
        <v>0</v>
      </c>
      <c r="AF2377" s="41">
        <f t="shared" si="7846"/>
        <v>17645.769</v>
      </c>
      <c r="AG2377" s="41">
        <f t="shared" si="7847"/>
        <v>0</v>
      </c>
      <c r="AH2377" s="41">
        <f t="shared" si="7848"/>
        <v>9940.2690000000002</v>
      </c>
      <c r="AI2377" s="41">
        <f t="shared" si="7849"/>
        <v>0</v>
      </c>
      <c r="AJ2377" s="41">
        <f t="shared" si="7850"/>
        <v>0</v>
      </c>
      <c r="AK2377" s="41">
        <f t="shared" si="7851"/>
        <v>0</v>
      </c>
      <c r="AL2377" s="41">
        <f t="shared" si="7852"/>
        <v>17645.769</v>
      </c>
      <c r="AM2377" s="41">
        <f t="shared" si="7853"/>
        <v>9940.2690000000002</v>
      </c>
      <c r="AN2377" s="41">
        <f t="shared" si="7854"/>
        <v>0</v>
      </c>
      <c r="AO2377" s="14">
        <f t="shared" si="7855"/>
        <v>14071.364310000001</v>
      </c>
      <c r="AP2377" s="42">
        <f t="shared" si="7856"/>
        <v>17545.769</v>
      </c>
      <c r="AQ2377" s="42">
        <f t="shared" si="7857"/>
        <v>0</v>
      </c>
      <c r="AR2377" s="42">
        <f t="shared" si="7858"/>
        <v>0</v>
      </c>
      <c r="AS2377" s="42">
        <f t="shared" si="7859"/>
        <v>0</v>
      </c>
      <c r="AT2377" s="42">
        <f t="shared" si="7860"/>
        <v>0</v>
      </c>
      <c r="AU2377" s="42">
        <f t="shared" si="7774"/>
        <v>17545.769</v>
      </c>
      <c r="AV2377" s="42">
        <f t="shared" si="7775"/>
        <v>-71.269000000000233</v>
      </c>
      <c r="AW2377" s="42">
        <f t="shared" si="7776"/>
        <v>17474.5</v>
      </c>
      <c r="AX2377" s="42">
        <f t="shared" si="7777"/>
        <v>9769</v>
      </c>
      <c r="AY2377" s="42">
        <f t="shared" si="7778"/>
        <v>9769</v>
      </c>
      <c r="AZ2377" s="42">
        <f t="shared" si="7861"/>
        <v>0</v>
      </c>
      <c r="BA2377" s="43">
        <f t="shared" si="7791"/>
        <v>100</v>
      </c>
      <c r="BB2377" s="20"/>
    </row>
    <row r="2378" spans="2:54" s="21" customFormat="1" x14ac:dyDescent="0.3">
      <c r="B2378" s="38" t="s">
        <v>794</v>
      </c>
      <c r="C2378" s="38" t="s">
        <v>94</v>
      </c>
      <c r="D2378" s="38" t="s">
        <v>172</v>
      </c>
      <c r="E2378" s="39" t="str">
        <f t="shared" si="7773"/>
        <v>0314</v>
      </c>
      <c r="F2378" s="38" t="s">
        <v>74</v>
      </c>
      <c r="G2378" s="39"/>
      <c r="H2378" s="40" t="s">
        <v>75</v>
      </c>
      <c r="I2378" s="18">
        <f t="shared" ref="I2378:N2378" si="7862">I2381+I2383</f>
        <v>9769</v>
      </c>
      <c r="J2378" s="18">
        <f t="shared" si="7862"/>
        <v>9769</v>
      </c>
      <c r="K2378" s="18">
        <f t="shared" si="7862"/>
        <v>9769</v>
      </c>
      <c r="L2378" s="18">
        <f t="shared" si="7862"/>
        <v>0</v>
      </c>
      <c r="M2378" s="18">
        <f t="shared" si="7862"/>
        <v>0</v>
      </c>
      <c r="N2378" s="18">
        <f t="shared" si="7862"/>
        <v>0</v>
      </c>
      <c r="O2378" s="18">
        <f>O2381+O2383+O2379</f>
        <v>0</v>
      </c>
      <c r="P2378" s="18">
        <f>P2381+P2383+P2379</f>
        <v>0</v>
      </c>
      <c r="Q2378" s="18">
        <f>Q2381+Q2383+Q2379</f>
        <v>7705.5</v>
      </c>
      <c r="R2378" s="18">
        <f>R2381+R2383</f>
        <v>0</v>
      </c>
      <c r="S2378" s="18">
        <f>S2381+S2383</f>
        <v>0</v>
      </c>
      <c r="T2378" s="18">
        <f t="shared" si="7729"/>
        <v>17474.5</v>
      </c>
      <c r="U2378" s="18">
        <f t="shared" si="7788"/>
        <v>9769</v>
      </c>
      <c r="V2378" s="18">
        <f t="shared" si="7789"/>
        <v>9769</v>
      </c>
      <c r="W2378" s="18">
        <f t="shared" ref="W2378:AE2378" si="7863">W2381+W2383</f>
        <v>0</v>
      </c>
      <c r="X2378" s="18">
        <f t="shared" si="7863"/>
        <v>0</v>
      </c>
      <c r="Y2378" s="18">
        <f t="shared" si="7863"/>
        <v>0</v>
      </c>
      <c r="Z2378" s="18">
        <f t="shared" si="7863"/>
        <v>0</v>
      </c>
      <c r="AA2378" s="18">
        <f t="shared" si="7863"/>
        <v>0</v>
      </c>
      <c r="AB2378" s="18">
        <f t="shared" si="7863"/>
        <v>0</v>
      </c>
      <c r="AC2378" s="18">
        <f t="shared" si="7863"/>
        <v>0</v>
      </c>
      <c r="AD2378" s="18">
        <f t="shared" si="7863"/>
        <v>0</v>
      </c>
      <c r="AE2378" s="18">
        <f t="shared" si="7863"/>
        <v>0</v>
      </c>
      <c r="AF2378" s="41">
        <f t="shared" ref="AF2378:AT2378" si="7864">AF2381+AF2383+AF2379</f>
        <v>17645.769</v>
      </c>
      <c r="AG2378" s="41">
        <f t="shared" si="7864"/>
        <v>0</v>
      </c>
      <c r="AH2378" s="41">
        <f t="shared" si="7864"/>
        <v>9940.2690000000002</v>
      </c>
      <c r="AI2378" s="41">
        <f t="shared" si="7864"/>
        <v>0</v>
      </c>
      <c r="AJ2378" s="41">
        <f t="shared" si="7864"/>
        <v>0</v>
      </c>
      <c r="AK2378" s="41">
        <f t="shared" si="7864"/>
        <v>0</v>
      </c>
      <c r="AL2378" s="41">
        <f t="shared" si="7864"/>
        <v>17645.769</v>
      </c>
      <c r="AM2378" s="41">
        <f t="shared" si="7864"/>
        <v>9940.2690000000002</v>
      </c>
      <c r="AN2378" s="41">
        <f t="shared" si="7864"/>
        <v>0</v>
      </c>
      <c r="AO2378" s="42">
        <f t="shared" si="7864"/>
        <v>14071.364310000001</v>
      </c>
      <c r="AP2378" s="42">
        <f t="shared" si="7864"/>
        <v>17545.769</v>
      </c>
      <c r="AQ2378" s="42">
        <f t="shared" si="7864"/>
        <v>0</v>
      </c>
      <c r="AR2378" s="42">
        <f t="shared" si="7864"/>
        <v>0</v>
      </c>
      <c r="AS2378" s="42">
        <f t="shared" si="7864"/>
        <v>0</v>
      </c>
      <c r="AT2378" s="42">
        <f t="shared" si="7864"/>
        <v>0</v>
      </c>
      <c r="AU2378" s="42">
        <f t="shared" si="7774"/>
        <v>17545.769</v>
      </c>
      <c r="AV2378" s="42">
        <f t="shared" si="7775"/>
        <v>-71.269000000000233</v>
      </c>
      <c r="AW2378" s="42">
        <f t="shared" si="7776"/>
        <v>17474.5</v>
      </c>
      <c r="AX2378" s="42">
        <f t="shared" si="7777"/>
        <v>9769</v>
      </c>
      <c r="AY2378" s="42">
        <f t="shared" si="7778"/>
        <v>9769</v>
      </c>
      <c r="AZ2378" s="42">
        <f>AZ2381+AZ2383</f>
        <v>0</v>
      </c>
      <c r="BA2378" s="43">
        <f t="shared" si="7791"/>
        <v>100</v>
      </c>
      <c r="BB2378" s="20"/>
    </row>
    <row r="2379" spans="2:54" s="21" customFormat="1" ht="62.4" x14ac:dyDescent="0.3">
      <c r="B2379" s="38" t="s">
        <v>794</v>
      </c>
      <c r="C2379" s="38" t="s">
        <v>94</v>
      </c>
      <c r="D2379" s="38" t="s">
        <v>172</v>
      </c>
      <c r="E2379" s="39" t="str">
        <f t="shared" si="7773"/>
        <v>0314</v>
      </c>
      <c r="F2379" s="38" t="s">
        <v>796</v>
      </c>
      <c r="G2379" s="39"/>
      <c r="H2379" s="40" t="s">
        <v>797</v>
      </c>
      <c r="I2379" s="18"/>
      <c r="J2379" s="18"/>
      <c r="K2379" s="18"/>
      <c r="L2379" s="18"/>
      <c r="M2379" s="18"/>
      <c r="N2379" s="18"/>
      <c r="O2379" s="18">
        <f>O2380</f>
        <v>0</v>
      </c>
      <c r="P2379" s="18">
        <f>P2380</f>
        <v>0</v>
      </c>
      <c r="Q2379" s="18">
        <f>Q2380</f>
        <v>7705.5</v>
      </c>
      <c r="R2379" s="18"/>
      <c r="S2379" s="18"/>
      <c r="T2379" s="18">
        <f t="shared" si="7729"/>
        <v>7705.5</v>
      </c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41">
        <f t="shared" ref="AF2379:AT2379" si="7865">AF2380</f>
        <v>7705.5</v>
      </c>
      <c r="AG2379" s="41">
        <f t="shared" si="7865"/>
        <v>0</v>
      </c>
      <c r="AH2379" s="41">
        <f t="shared" si="7865"/>
        <v>0</v>
      </c>
      <c r="AI2379" s="41">
        <f t="shared" si="7865"/>
        <v>0</v>
      </c>
      <c r="AJ2379" s="41">
        <f t="shared" si="7865"/>
        <v>0</v>
      </c>
      <c r="AK2379" s="41">
        <f t="shared" si="7865"/>
        <v>0</v>
      </c>
      <c r="AL2379" s="41">
        <f t="shared" si="7865"/>
        <v>7705.5</v>
      </c>
      <c r="AM2379" s="41">
        <f t="shared" si="7865"/>
        <v>0</v>
      </c>
      <c r="AN2379" s="41">
        <f t="shared" si="7865"/>
        <v>0</v>
      </c>
      <c r="AO2379" s="14">
        <f t="shared" si="7865"/>
        <v>7705.5</v>
      </c>
      <c r="AP2379" s="42">
        <f t="shared" si="7865"/>
        <v>7705.5</v>
      </c>
      <c r="AQ2379" s="42">
        <f t="shared" si="7865"/>
        <v>0</v>
      </c>
      <c r="AR2379" s="42">
        <f t="shared" si="7865"/>
        <v>0</v>
      </c>
      <c r="AS2379" s="42">
        <f t="shared" si="7865"/>
        <v>0</v>
      </c>
      <c r="AT2379" s="42">
        <f t="shared" si="7865"/>
        <v>0</v>
      </c>
      <c r="AU2379" s="42">
        <f t="shared" si="7774"/>
        <v>7705.5</v>
      </c>
      <c r="AV2379" s="42">
        <f t="shared" si="7775"/>
        <v>0</v>
      </c>
      <c r="AW2379" s="42"/>
      <c r="AX2379" s="42"/>
      <c r="AY2379" s="42"/>
      <c r="AZ2379" s="42"/>
      <c r="BA2379" s="43">
        <f t="shared" si="7791"/>
        <v>100</v>
      </c>
      <c r="BB2379" s="20"/>
    </row>
    <row r="2380" spans="2:54" s="21" customFormat="1" ht="31.2" x14ac:dyDescent="0.3">
      <c r="B2380" s="38" t="s">
        <v>794</v>
      </c>
      <c r="C2380" s="38" t="s">
        <v>94</v>
      </c>
      <c r="D2380" s="38" t="s">
        <v>172</v>
      </c>
      <c r="E2380" s="39" t="str">
        <f t="shared" si="7773"/>
        <v>0314</v>
      </c>
      <c r="F2380" s="38" t="s">
        <v>796</v>
      </c>
      <c r="G2380" s="16" t="s">
        <v>54</v>
      </c>
      <c r="H2380" s="40" t="s">
        <v>55</v>
      </c>
      <c r="I2380" s="18"/>
      <c r="J2380" s="18"/>
      <c r="K2380" s="18"/>
      <c r="L2380" s="18"/>
      <c r="M2380" s="18"/>
      <c r="N2380" s="18"/>
      <c r="O2380" s="18">
        <v>0</v>
      </c>
      <c r="P2380" s="18">
        <v>0</v>
      </c>
      <c r="Q2380" s="18">
        <v>7705.5</v>
      </c>
      <c r="R2380" s="18"/>
      <c r="S2380" s="18"/>
      <c r="T2380" s="18">
        <f t="shared" si="7729"/>
        <v>7705.5</v>
      </c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41">
        <v>7705.5</v>
      </c>
      <c r="AG2380" s="41"/>
      <c r="AH2380" s="41">
        <v>0</v>
      </c>
      <c r="AI2380" s="41">
        <v>0</v>
      </c>
      <c r="AJ2380" s="41">
        <v>0</v>
      </c>
      <c r="AK2380" s="41">
        <v>0</v>
      </c>
      <c r="AL2380" s="41">
        <v>7705.5</v>
      </c>
      <c r="AM2380" s="41">
        <v>0</v>
      </c>
      <c r="AN2380" s="41">
        <v>0</v>
      </c>
      <c r="AO2380" s="42">
        <v>7705.5</v>
      </c>
      <c r="AP2380" s="42">
        <v>7705.5</v>
      </c>
      <c r="AQ2380" s="42">
        <v>0</v>
      </c>
      <c r="AR2380" s="42">
        <v>0</v>
      </c>
      <c r="AS2380" s="42">
        <v>0</v>
      </c>
      <c r="AT2380" s="42">
        <v>0</v>
      </c>
      <c r="AU2380" s="42">
        <f t="shared" si="7774"/>
        <v>7705.5</v>
      </c>
      <c r="AV2380" s="42">
        <f t="shared" si="7775"/>
        <v>0</v>
      </c>
      <c r="AW2380" s="42"/>
      <c r="AX2380" s="42"/>
      <c r="AY2380" s="42"/>
      <c r="AZ2380" s="42"/>
      <c r="BA2380" s="43">
        <f t="shared" si="7791"/>
        <v>100</v>
      </c>
      <c r="BB2380" s="20"/>
    </row>
    <row r="2381" spans="2:54" s="21" customFormat="1" ht="31.2" x14ac:dyDescent="0.3">
      <c r="B2381" s="38" t="s">
        <v>794</v>
      </c>
      <c r="C2381" s="38" t="s">
        <v>94</v>
      </c>
      <c r="D2381" s="38" t="s">
        <v>172</v>
      </c>
      <c r="E2381" s="39" t="str">
        <f t="shared" si="7773"/>
        <v>0314</v>
      </c>
      <c r="F2381" s="39" t="s">
        <v>174</v>
      </c>
      <c r="G2381" s="17"/>
      <c r="H2381" s="40" t="s">
        <v>175</v>
      </c>
      <c r="I2381" s="18">
        <f t="shared" ref="I2381:S2381" si="7866">I2382</f>
        <v>269</v>
      </c>
      <c r="J2381" s="18">
        <f t="shared" si="7866"/>
        <v>269</v>
      </c>
      <c r="K2381" s="18">
        <f t="shared" si="7866"/>
        <v>269</v>
      </c>
      <c r="L2381" s="18">
        <f t="shared" si="7866"/>
        <v>0</v>
      </c>
      <c r="M2381" s="18">
        <f t="shared" si="7866"/>
        <v>0</v>
      </c>
      <c r="N2381" s="18">
        <f t="shared" si="7866"/>
        <v>0</v>
      </c>
      <c r="O2381" s="18">
        <f t="shared" si="7866"/>
        <v>0</v>
      </c>
      <c r="P2381" s="18">
        <f t="shared" si="7866"/>
        <v>0</v>
      </c>
      <c r="Q2381" s="18">
        <f t="shared" si="7866"/>
        <v>0</v>
      </c>
      <c r="R2381" s="18">
        <f t="shared" si="7866"/>
        <v>0</v>
      </c>
      <c r="S2381" s="18">
        <f t="shared" si="7866"/>
        <v>0</v>
      </c>
      <c r="T2381" s="18">
        <f t="shared" si="7729"/>
        <v>269</v>
      </c>
      <c r="U2381" s="18">
        <f t="shared" si="7788"/>
        <v>269</v>
      </c>
      <c r="V2381" s="18">
        <f t="shared" si="7789"/>
        <v>269</v>
      </c>
      <c r="W2381" s="18">
        <f t="shared" ref="W2381:AT2381" si="7867">W2382</f>
        <v>0</v>
      </c>
      <c r="X2381" s="18">
        <f t="shared" si="7867"/>
        <v>0</v>
      </c>
      <c r="Y2381" s="18">
        <f t="shared" si="7867"/>
        <v>0</v>
      </c>
      <c r="Z2381" s="18">
        <f t="shared" si="7867"/>
        <v>0</v>
      </c>
      <c r="AA2381" s="18">
        <f t="shared" si="7867"/>
        <v>0</v>
      </c>
      <c r="AB2381" s="18">
        <f t="shared" si="7867"/>
        <v>0</v>
      </c>
      <c r="AC2381" s="18">
        <f t="shared" si="7867"/>
        <v>0</v>
      </c>
      <c r="AD2381" s="18">
        <f t="shared" si="7867"/>
        <v>0</v>
      </c>
      <c r="AE2381" s="18">
        <f t="shared" si="7867"/>
        <v>0</v>
      </c>
      <c r="AF2381" s="41">
        <f t="shared" si="7867"/>
        <v>269</v>
      </c>
      <c r="AG2381" s="41">
        <f t="shared" si="7867"/>
        <v>0</v>
      </c>
      <c r="AH2381" s="41">
        <f t="shared" si="7867"/>
        <v>269</v>
      </c>
      <c r="AI2381" s="41">
        <f t="shared" si="7867"/>
        <v>0</v>
      </c>
      <c r="AJ2381" s="41">
        <f t="shared" si="7867"/>
        <v>0</v>
      </c>
      <c r="AK2381" s="41">
        <f t="shared" si="7867"/>
        <v>0</v>
      </c>
      <c r="AL2381" s="41">
        <f t="shared" si="7867"/>
        <v>269</v>
      </c>
      <c r="AM2381" s="41">
        <f t="shared" si="7867"/>
        <v>269</v>
      </c>
      <c r="AN2381" s="41">
        <f t="shared" si="7867"/>
        <v>0</v>
      </c>
      <c r="AO2381" s="14">
        <f t="shared" si="7867"/>
        <v>269</v>
      </c>
      <c r="AP2381" s="42">
        <f t="shared" si="7867"/>
        <v>269</v>
      </c>
      <c r="AQ2381" s="42">
        <f t="shared" si="7867"/>
        <v>0</v>
      </c>
      <c r="AR2381" s="42">
        <f t="shared" si="7867"/>
        <v>0</v>
      </c>
      <c r="AS2381" s="42">
        <f t="shared" si="7867"/>
        <v>0</v>
      </c>
      <c r="AT2381" s="42">
        <f t="shared" si="7867"/>
        <v>0</v>
      </c>
      <c r="AU2381" s="42">
        <f t="shared" si="7774"/>
        <v>269</v>
      </c>
      <c r="AV2381" s="42">
        <f t="shared" si="7775"/>
        <v>0</v>
      </c>
      <c r="AW2381" s="42">
        <f t="shared" si="7776"/>
        <v>269</v>
      </c>
      <c r="AX2381" s="42">
        <f t="shared" si="7777"/>
        <v>269</v>
      </c>
      <c r="AY2381" s="42">
        <f t="shared" si="7778"/>
        <v>269</v>
      </c>
      <c r="AZ2381" s="42">
        <f>AZ2382</f>
        <v>0</v>
      </c>
      <c r="BA2381" s="43">
        <f t="shared" si="7791"/>
        <v>100</v>
      </c>
      <c r="BB2381" s="20"/>
    </row>
    <row r="2382" spans="2:54" s="21" customFormat="1" ht="31.2" x14ac:dyDescent="0.3">
      <c r="B2382" s="38" t="s">
        <v>794</v>
      </c>
      <c r="C2382" s="38" t="s">
        <v>94</v>
      </c>
      <c r="D2382" s="38" t="s">
        <v>172</v>
      </c>
      <c r="E2382" s="39" t="str">
        <f t="shared" si="7773"/>
        <v>0314</v>
      </c>
      <c r="F2382" s="39" t="s">
        <v>174</v>
      </c>
      <c r="G2382" s="16" t="s">
        <v>54</v>
      </c>
      <c r="H2382" s="40" t="s">
        <v>55</v>
      </c>
      <c r="I2382" s="18">
        <v>269</v>
      </c>
      <c r="J2382" s="18">
        <v>269</v>
      </c>
      <c r="K2382" s="18">
        <v>269</v>
      </c>
      <c r="L2382" s="18"/>
      <c r="M2382" s="18"/>
      <c r="N2382" s="18"/>
      <c r="O2382" s="18">
        <v>0</v>
      </c>
      <c r="P2382" s="18">
        <v>0</v>
      </c>
      <c r="Q2382" s="18">
        <v>0</v>
      </c>
      <c r="R2382" s="18">
        <v>0</v>
      </c>
      <c r="S2382" s="18"/>
      <c r="T2382" s="18">
        <f t="shared" si="7729"/>
        <v>269</v>
      </c>
      <c r="U2382" s="18">
        <f t="shared" si="7788"/>
        <v>269</v>
      </c>
      <c r="V2382" s="18">
        <f t="shared" si="7789"/>
        <v>269</v>
      </c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41">
        <v>269</v>
      </c>
      <c r="AG2382" s="41"/>
      <c r="AH2382" s="41">
        <f>AF2382</f>
        <v>269</v>
      </c>
      <c r="AI2382" s="41">
        <f>AG2382</f>
        <v>0</v>
      </c>
      <c r="AJ2382" s="41">
        <v>0</v>
      </c>
      <c r="AK2382" s="41">
        <v>0</v>
      </c>
      <c r="AL2382" s="41">
        <v>269</v>
      </c>
      <c r="AM2382" s="41">
        <f>AL2382</f>
        <v>269</v>
      </c>
      <c r="AN2382" s="41">
        <v>0</v>
      </c>
      <c r="AO2382" s="42">
        <v>269</v>
      </c>
      <c r="AP2382" s="42">
        <v>269</v>
      </c>
      <c r="AQ2382" s="42">
        <v>0</v>
      </c>
      <c r="AR2382" s="42">
        <v>0</v>
      </c>
      <c r="AS2382" s="42">
        <v>0</v>
      </c>
      <c r="AT2382" s="42">
        <v>0</v>
      </c>
      <c r="AU2382" s="42">
        <f t="shared" si="7774"/>
        <v>269</v>
      </c>
      <c r="AV2382" s="42">
        <f t="shared" si="7775"/>
        <v>0</v>
      </c>
      <c r="AW2382" s="42">
        <f t="shared" si="7776"/>
        <v>269</v>
      </c>
      <c r="AX2382" s="42">
        <f t="shared" si="7777"/>
        <v>269</v>
      </c>
      <c r="AY2382" s="42">
        <f t="shared" si="7778"/>
        <v>269</v>
      </c>
      <c r="AZ2382" s="42"/>
      <c r="BA2382" s="43">
        <f t="shared" si="7791"/>
        <v>100</v>
      </c>
      <c r="BB2382" s="44"/>
    </row>
    <row r="2383" spans="2:54" s="21" customFormat="1" ht="46.8" x14ac:dyDescent="0.3">
      <c r="B2383" s="38" t="s">
        <v>794</v>
      </c>
      <c r="C2383" s="38" t="s">
        <v>94</v>
      </c>
      <c r="D2383" s="38" t="s">
        <v>172</v>
      </c>
      <c r="E2383" s="39" t="str">
        <f t="shared" si="7773"/>
        <v>0314</v>
      </c>
      <c r="F2383" s="39" t="s">
        <v>507</v>
      </c>
      <c r="G2383" s="17"/>
      <c r="H2383" s="40" t="s">
        <v>508</v>
      </c>
      <c r="I2383" s="18">
        <f t="shared" ref="I2383:S2383" si="7868">I2384+I2385</f>
        <v>9500</v>
      </c>
      <c r="J2383" s="18">
        <f t="shared" si="7868"/>
        <v>9500</v>
      </c>
      <c r="K2383" s="18">
        <f t="shared" si="7868"/>
        <v>9500</v>
      </c>
      <c r="L2383" s="18">
        <f t="shared" si="7868"/>
        <v>0</v>
      </c>
      <c r="M2383" s="18">
        <f t="shared" si="7868"/>
        <v>0</v>
      </c>
      <c r="N2383" s="18">
        <f t="shared" si="7868"/>
        <v>0</v>
      </c>
      <c r="O2383" s="18">
        <f t="shared" si="7868"/>
        <v>0</v>
      </c>
      <c r="P2383" s="18">
        <f t="shared" si="7868"/>
        <v>0</v>
      </c>
      <c r="Q2383" s="18">
        <f t="shared" si="7868"/>
        <v>0</v>
      </c>
      <c r="R2383" s="18">
        <f t="shared" si="7868"/>
        <v>0</v>
      </c>
      <c r="S2383" s="18">
        <f t="shared" si="7868"/>
        <v>0</v>
      </c>
      <c r="T2383" s="18">
        <f t="shared" si="7729"/>
        <v>9500</v>
      </c>
      <c r="U2383" s="18">
        <f t="shared" si="7788"/>
        <v>9500</v>
      </c>
      <c r="V2383" s="18">
        <f t="shared" si="7789"/>
        <v>9500</v>
      </c>
      <c r="W2383" s="18">
        <f t="shared" ref="W2383:AT2383" si="7869">W2384+W2385</f>
        <v>0</v>
      </c>
      <c r="X2383" s="18">
        <f t="shared" si="7869"/>
        <v>0</v>
      </c>
      <c r="Y2383" s="18">
        <f t="shared" si="7869"/>
        <v>0</v>
      </c>
      <c r="Z2383" s="18">
        <f t="shared" si="7869"/>
        <v>0</v>
      </c>
      <c r="AA2383" s="18">
        <f t="shared" si="7869"/>
        <v>0</v>
      </c>
      <c r="AB2383" s="18">
        <f t="shared" si="7869"/>
        <v>0</v>
      </c>
      <c r="AC2383" s="18">
        <f t="shared" si="7869"/>
        <v>0</v>
      </c>
      <c r="AD2383" s="18">
        <f t="shared" si="7869"/>
        <v>0</v>
      </c>
      <c r="AE2383" s="18">
        <f t="shared" si="7869"/>
        <v>0</v>
      </c>
      <c r="AF2383" s="41">
        <f t="shared" si="7869"/>
        <v>9671.2690000000002</v>
      </c>
      <c r="AG2383" s="41">
        <f t="shared" si="7869"/>
        <v>0</v>
      </c>
      <c r="AH2383" s="41">
        <f t="shared" si="7869"/>
        <v>9671.2690000000002</v>
      </c>
      <c r="AI2383" s="41">
        <f t="shared" si="7869"/>
        <v>0</v>
      </c>
      <c r="AJ2383" s="41">
        <f t="shared" si="7869"/>
        <v>0</v>
      </c>
      <c r="AK2383" s="41">
        <f t="shared" si="7869"/>
        <v>0</v>
      </c>
      <c r="AL2383" s="41">
        <f t="shared" si="7869"/>
        <v>9671.2690000000002</v>
      </c>
      <c r="AM2383" s="41">
        <f t="shared" si="7869"/>
        <v>9671.2690000000002</v>
      </c>
      <c r="AN2383" s="41">
        <f t="shared" si="7869"/>
        <v>0</v>
      </c>
      <c r="AO2383" s="14">
        <f t="shared" si="7869"/>
        <v>6096.8643099999999</v>
      </c>
      <c r="AP2383" s="42">
        <f t="shared" si="7869"/>
        <v>9571.2690000000002</v>
      </c>
      <c r="AQ2383" s="42">
        <f t="shared" si="7869"/>
        <v>0</v>
      </c>
      <c r="AR2383" s="42">
        <f t="shared" si="7869"/>
        <v>0</v>
      </c>
      <c r="AS2383" s="42">
        <f t="shared" si="7869"/>
        <v>0</v>
      </c>
      <c r="AT2383" s="42">
        <f t="shared" si="7869"/>
        <v>0</v>
      </c>
      <c r="AU2383" s="42">
        <f t="shared" si="7774"/>
        <v>9571.2690000000002</v>
      </c>
      <c r="AV2383" s="42">
        <f t="shared" si="7775"/>
        <v>-71.269000000000233</v>
      </c>
      <c r="AW2383" s="42">
        <f t="shared" si="7776"/>
        <v>9500</v>
      </c>
      <c r="AX2383" s="42">
        <f t="shared" si="7777"/>
        <v>9500</v>
      </c>
      <c r="AY2383" s="42">
        <f t="shared" si="7778"/>
        <v>9500</v>
      </c>
      <c r="AZ2383" s="42">
        <f>AZ2384+AZ2385</f>
        <v>0</v>
      </c>
      <c r="BA2383" s="43">
        <f t="shared" si="7791"/>
        <v>100</v>
      </c>
      <c r="BB2383" s="20"/>
    </row>
    <row r="2384" spans="2:54" s="21" customFormat="1" ht="78" x14ac:dyDescent="0.3">
      <c r="B2384" s="38" t="s">
        <v>794</v>
      </c>
      <c r="C2384" s="38" t="s">
        <v>94</v>
      </c>
      <c r="D2384" s="38" t="s">
        <v>172</v>
      </c>
      <c r="E2384" s="39" t="str">
        <f t="shared" si="7773"/>
        <v>0314</v>
      </c>
      <c r="F2384" s="39" t="s">
        <v>507</v>
      </c>
      <c r="G2384" s="16" t="s">
        <v>66</v>
      </c>
      <c r="H2384" s="40" t="s">
        <v>67</v>
      </c>
      <c r="I2384" s="18">
        <v>1126.9000000000001</v>
      </c>
      <c r="J2384" s="18">
        <v>1161.5</v>
      </c>
      <c r="K2384" s="18">
        <v>1161.5</v>
      </c>
      <c r="L2384" s="18"/>
      <c r="M2384" s="18"/>
      <c r="N2384" s="18"/>
      <c r="O2384" s="18">
        <v>0</v>
      </c>
      <c r="P2384" s="18">
        <v>0</v>
      </c>
      <c r="Q2384" s="18">
        <v>0</v>
      </c>
      <c r="R2384" s="18">
        <v>0</v>
      </c>
      <c r="S2384" s="18"/>
      <c r="T2384" s="18">
        <f t="shared" si="7729"/>
        <v>1126.9000000000001</v>
      </c>
      <c r="U2384" s="18">
        <f t="shared" si="7788"/>
        <v>1161.5</v>
      </c>
      <c r="V2384" s="18">
        <f t="shared" si="7789"/>
        <v>1161.5</v>
      </c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41">
        <v>1532.9</v>
      </c>
      <c r="AG2384" s="41"/>
      <c r="AH2384" s="41">
        <f t="shared" ref="AH2384:AH2385" si="7870">AF2384</f>
        <v>1532.9</v>
      </c>
      <c r="AI2384" s="41">
        <f t="shared" ref="AI2384:AI2385" si="7871">AG2384</f>
        <v>0</v>
      </c>
      <c r="AJ2384" s="41">
        <v>0</v>
      </c>
      <c r="AK2384" s="41">
        <v>0</v>
      </c>
      <c r="AL2384" s="41">
        <v>1532.9</v>
      </c>
      <c r="AM2384" s="41">
        <f t="shared" ref="AM2384:AM2385" si="7872">AL2384</f>
        <v>1532.9</v>
      </c>
      <c r="AN2384" s="41">
        <v>0</v>
      </c>
      <c r="AO2384" s="42">
        <v>944.74077999999997</v>
      </c>
      <c r="AP2384" s="42">
        <v>1432.9</v>
      </c>
      <c r="AQ2384" s="42">
        <v>0</v>
      </c>
      <c r="AR2384" s="42">
        <v>0</v>
      </c>
      <c r="AS2384" s="42">
        <v>0</v>
      </c>
      <c r="AT2384" s="42">
        <v>0</v>
      </c>
      <c r="AU2384" s="42">
        <f t="shared" si="7774"/>
        <v>1432.9</v>
      </c>
      <c r="AV2384" s="42">
        <f t="shared" si="7775"/>
        <v>-306</v>
      </c>
      <c r="AW2384" s="42">
        <f t="shared" si="7776"/>
        <v>1126.9000000000001</v>
      </c>
      <c r="AX2384" s="42">
        <f t="shared" si="7777"/>
        <v>1161.5</v>
      </c>
      <c r="AY2384" s="42">
        <f t="shared" si="7778"/>
        <v>1161.5</v>
      </c>
      <c r="AZ2384" s="42"/>
      <c r="BA2384" s="43">
        <f t="shared" si="7791"/>
        <v>100</v>
      </c>
      <c r="BB2384" s="44"/>
    </row>
    <row r="2385" spans="2:54" s="21" customFormat="1" ht="31.2" x14ac:dyDescent="0.3">
      <c r="B2385" s="38" t="s">
        <v>794</v>
      </c>
      <c r="C2385" s="38" t="s">
        <v>94</v>
      </c>
      <c r="D2385" s="38" t="s">
        <v>172</v>
      </c>
      <c r="E2385" s="39" t="str">
        <f t="shared" si="7773"/>
        <v>0314</v>
      </c>
      <c r="F2385" s="39" t="s">
        <v>507</v>
      </c>
      <c r="G2385" s="16" t="s">
        <v>54</v>
      </c>
      <c r="H2385" s="40" t="s">
        <v>55</v>
      </c>
      <c r="I2385" s="18">
        <v>8373.1</v>
      </c>
      <c r="J2385" s="18">
        <v>8338.5</v>
      </c>
      <c r="K2385" s="18">
        <v>8338.5</v>
      </c>
      <c r="L2385" s="18"/>
      <c r="M2385" s="18"/>
      <c r="N2385" s="18"/>
      <c r="O2385" s="18">
        <v>0</v>
      </c>
      <c r="P2385" s="18">
        <v>0</v>
      </c>
      <c r="Q2385" s="18">
        <v>0</v>
      </c>
      <c r="R2385" s="18">
        <v>0</v>
      </c>
      <c r="S2385" s="18"/>
      <c r="T2385" s="18">
        <f t="shared" si="7729"/>
        <v>8373.1</v>
      </c>
      <c r="U2385" s="18">
        <f t="shared" si="7788"/>
        <v>8338.5</v>
      </c>
      <c r="V2385" s="18">
        <f t="shared" si="7789"/>
        <v>8338.5</v>
      </c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41">
        <v>8138.3689999999997</v>
      </c>
      <c r="AG2385" s="41"/>
      <c r="AH2385" s="41">
        <f t="shared" si="7870"/>
        <v>8138.3689999999997</v>
      </c>
      <c r="AI2385" s="41">
        <f t="shared" si="7871"/>
        <v>0</v>
      </c>
      <c r="AJ2385" s="41">
        <v>0</v>
      </c>
      <c r="AK2385" s="41">
        <v>0</v>
      </c>
      <c r="AL2385" s="41">
        <v>8138.3689999999997</v>
      </c>
      <c r="AM2385" s="41">
        <f t="shared" si="7872"/>
        <v>8138.3689999999997</v>
      </c>
      <c r="AN2385" s="41">
        <v>0</v>
      </c>
      <c r="AO2385" s="14">
        <v>5152.1235299999998</v>
      </c>
      <c r="AP2385" s="42">
        <v>8138.3689999999997</v>
      </c>
      <c r="AQ2385" s="42">
        <v>0</v>
      </c>
      <c r="AR2385" s="42">
        <v>0</v>
      </c>
      <c r="AS2385" s="42">
        <v>0</v>
      </c>
      <c r="AT2385" s="42">
        <v>0</v>
      </c>
      <c r="AU2385" s="42">
        <f t="shared" si="7774"/>
        <v>8138.3689999999997</v>
      </c>
      <c r="AV2385" s="42">
        <f t="shared" si="7775"/>
        <v>234.73100000000068</v>
      </c>
      <c r="AW2385" s="42">
        <f t="shared" si="7776"/>
        <v>8373.1</v>
      </c>
      <c r="AX2385" s="42">
        <f t="shared" si="7777"/>
        <v>8338.5</v>
      </c>
      <c r="AY2385" s="42">
        <f t="shared" si="7778"/>
        <v>8338.5</v>
      </c>
      <c r="AZ2385" s="42"/>
      <c r="BA2385" s="43">
        <f t="shared" si="7791"/>
        <v>100</v>
      </c>
      <c r="BB2385" s="44"/>
    </row>
    <row r="2386" spans="2:54" s="21" customFormat="1" x14ac:dyDescent="0.3">
      <c r="B2386" s="22" t="s">
        <v>794</v>
      </c>
      <c r="C2386" s="22" t="s">
        <v>84</v>
      </c>
      <c r="D2386" s="23"/>
      <c r="E2386" s="23" t="str">
        <f t="shared" si="7773"/>
        <v>04</v>
      </c>
      <c r="F2386" s="58"/>
      <c r="G2386" s="23"/>
      <c r="H2386" s="24" t="s">
        <v>85</v>
      </c>
      <c r="I2386" s="25">
        <f t="shared" ref="I2386:S2386" si="7873">I2401+I2387</f>
        <v>6305003.3999999994</v>
      </c>
      <c r="J2386" s="25">
        <f t="shared" si="7873"/>
        <v>6028506.7000000002</v>
      </c>
      <c r="K2386" s="25">
        <f t="shared" si="7873"/>
        <v>6822476.6999999993</v>
      </c>
      <c r="L2386" s="25">
        <f t="shared" si="7873"/>
        <v>8496.4999999999982</v>
      </c>
      <c r="M2386" s="25">
        <f t="shared" si="7873"/>
        <v>99864.7</v>
      </c>
      <c r="N2386" s="25">
        <f t="shared" si="7873"/>
        <v>0</v>
      </c>
      <c r="O2386" s="25">
        <f t="shared" si="7873"/>
        <v>-12453.112999999983</v>
      </c>
      <c r="P2386" s="25">
        <f t="shared" si="7873"/>
        <v>20391.977000000003</v>
      </c>
      <c r="Q2386" s="25">
        <f t="shared" si="7873"/>
        <v>406332.20999999996</v>
      </c>
      <c r="R2386" s="25">
        <f t="shared" si="7873"/>
        <v>-247750.50900000005</v>
      </c>
      <c r="S2386" s="25">
        <f t="shared" si="7873"/>
        <v>386127.16128</v>
      </c>
      <c r="T2386" s="25">
        <f t="shared" si="7729"/>
        <v>6866147.6262799995</v>
      </c>
      <c r="U2386" s="25">
        <f t="shared" si="7788"/>
        <v>6128371.4000000004</v>
      </c>
      <c r="V2386" s="25">
        <f t="shared" si="7789"/>
        <v>6822476.6999999993</v>
      </c>
      <c r="W2386" s="25">
        <f t="shared" ref="W2386:AT2386" si="7874">W2401+W2387</f>
        <v>16672.900000000001</v>
      </c>
      <c r="X2386" s="25">
        <f t="shared" si="7874"/>
        <v>0</v>
      </c>
      <c r="Y2386" s="25">
        <f t="shared" si="7874"/>
        <v>0</v>
      </c>
      <c r="Z2386" s="25">
        <f t="shared" si="7874"/>
        <v>369800.20628000004</v>
      </c>
      <c r="AA2386" s="25">
        <f t="shared" si="7874"/>
        <v>101383.117</v>
      </c>
      <c r="AB2386" s="25">
        <f t="shared" si="7874"/>
        <v>4995.5690000000004</v>
      </c>
      <c r="AC2386" s="25">
        <f t="shared" si="7874"/>
        <v>73134.290000000008</v>
      </c>
      <c r="AD2386" s="25">
        <f t="shared" si="7874"/>
        <v>0</v>
      </c>
      <c r="AE2386" s="25">
        <f t="shared" si="7874"/>
        <v>0</v>
      </c>
      <c r="AF2386" s="26">
        <f t="shared" si="7874"/>
        <v>7517475.3335900009</v>
      </c>
      <c r="AG2386" s="26">
        <f t="shared" si="7874"/>
        <v>0</v>
      </c>
      <c r="AH2386" s="26">
        <f t="shared" si="7874"/>
        <v>1607434.83118</v>
      </c>
      <c r="AI2386" s="26">
        <f t="shared" si="7874"/>
        <v>0</v>
      </c>
      <c r="AJ2386" s="26">
        <f t="shared" si="7874"/>
        <v>614577.34733000002</v>
      </c>
      <c r="AK2386" s="26">
        <f t="shared" si="7874"/>
        <v>0</v>
      </c>
      <c r="AL2386" s="26">
        <f t="shared" si="7874"/>
        <v>7050046.759800001</v>
      </c>
      <c r="AM2386" s="26">
        <f t="shared" si="7874"/>
        <v>1398773.1283400001</v>
      </c>
      <c r="AN2386" s="26">
        <f t="shared" si="7874"/>
        <v>542411.46534999995</v>
      </c>
      <c r="AO2386" s="27">
        <f t="shared" si="7874"/>
        <v>4178550.4863</v>
      </c>
      <c r="AP2386" s="27">
        <f t="shared" si="7874"/>
        <v>7628920.4562600004</v>
      </c>
      <c r="AQ2386" s="27">
        <f t="shared" si="7874"/>
        <v>-12453.112999999983</v>
      </c>
      <c r="AR2386" s="27">
        <f t="shared" si="7874"/>
        <v>0</v>
      </c>
      <c r="AS2386" s="27">
        <f t="shared" si="7874"/>
        <v>0</v>
      </c>
      <c r="AT2386" s="27">
        <f t="shared" si="7874"/>
        <v>0</v>
      </c>
      <c r="AU2386" s="27">
        <f t="shared" si="7774"/>
        <v>7616467.3432600005</v>
      </c>
      <c r="AV2386" s="27">
        <f t="shared" si="7775"/>
        <v>-750319.71698000096</v>
      </c>
      <c r="AW2386" s="27">
        <f t="shared" si="7776"/>
        <v>7252620.7325599995</v>
      </c>
      <c r="AX2386" s="27">
        <f t="shared" si="7777"/>
        <v>6234750.0860000001</v>
      </c>
      <c r="AY2386" s="27">
        <f t="shared" si="7778"/>
        <v>6895610.9899999993</v>
      </c>
      <c r="AZ2386" s="27">
        <f>AZ2401+AZ2387</f>
        <v>0</v>
      </c>
      <c r="BA2386" s="28">
        <f t="shared" si="7791"/>
        <v>93.78210698342555</v>
      </c>
      <c r="BB2386" s="20"/>
    </row>
    <row r="2387" spans="2:54" s="30" customFormat="1" x14ac:dyDescent="0.3">
      <c r="B2387" s="31" t="s">
        <v>794</v>
      </c>
      <c r="C2387" s="31" t="s">
        <v>84</v>
      </c>
      <c r="D2387" s="31" t="s">
        <v>118</v>
      </c>
      <c r="E2387" s="29" t="str">
        <f t="shared" si="7773"/>
        <v>0406</v>
      </c>
      <c r="F2387" s="31"/>
      <c r="G2387" s="31"/>
      <c r="H2387" s="32" t="s">
        <v>798</v>
      </c>
      <c r="I2387" s="33">
        <f t="shared" ref="I2387:S2387" si="7875">I2388</f>
        <v>11784.6</v>
      </c>
      <c r="J2387" s="33">
        <f t="shared" si="7875"/>
        <v>11928</v>
      </c>
      <c r="K2387" s="33">
        <f t="shared" si="7875"/>
        <v>12405.1</v>
      </c>
      <c r="L2387" s="33">
        <f t="shared" si="7875"/>
        <v>15266.4</v>
      </c>
      <c r="M2387" s="33">
        <f t="shared" si="7875"/>
        <v>0</v>
      </c>
      <c r="N2387" s="33">
        <f t="shared" si="7875"/>
        <v>0</v>
      </c>
      <c r="O2387" s="33">
        <f t="shared" si="7875"/>
        <v>0</v>
      </c>
      <c r="P2387" s="33">
        <f t="shared" si="7875"/>
        <v>0</v>
      </c>
      <c r="Q2387" s="33">
        <f t="shared" si="7875"/>
        <v>0</v>
      </c>
      <c r="R2387" s="33">
        <f t="shared" si="7875"/>
        <v>0</v>
      </c>
      <c r="S2387" s="33">
        <f t="shared" si="7875"/>
        <v>0</v>
      </c>
      <c r="T2387" s="33">
        <f t="shared" si="7729"/>
        <v>27051</v>
      </c>
      <c r="U2387" s="33">
        <f t="shared" si="7788"/>
        <v>11928</v>
      </c>
      <c r="V2387" s="33">
        <f t="shared" si="7789"/>
        <v>12405.1</v>
      </c>
      <c r="W2387" s="33">
        <f t="shared" ref="W2387:AT2387" si="7876">W2388</f>
        <v>0</v>
      </c>
      <c r="X2387" s="33">
        <f t="shared" si="7876"/>
        <v>0</v>
      </c>
      <c r="Y2387" s="33">
        <f t="shared" si="7876"/>
        <v>0</v>
      </c>
      <c r="Z2387" s="33">
        <f t="shared" si="7876"/>
        <v>0</v>
      </c>
      <c r="AA2387" s="33">
        <f t="shared" si="7876"/>
        <v>0</v>
      </c>
      <c r="AB2387" s="33">
        <f t="shared" si="7876"/>
        <v>0</v>
      </c>
      <c r="AC2387" s="33">
        <f t="shared" si="7876"/>
        <v>0</v>
      </c>
      <c r="AD2387" s="33">
        <f t="shared" si="7876"/>
        <v>0</v>
      </c>
      <c r="AE2387" s="33">
        <f t="shared" si="7876"/>
        <v>0</v>
      </c>
      <c r="AF2387" s="34">
        <f t="shared" si="7876"/>
        <v>69120.218919999999</v>
      </c>
      <c r="AG2387" s="34">
        <f t="shared" si="7876"/>
        <v>0</v>
      </c>
      <c r="AH2387" s="34">
        <f t="shared" si="7876"/>
        <v>57335.619010000002</v>
      </c>
      <c r="AI2387" s="34">
        <f t="shared" si="7876"/>
        <v>0</v>
      </c>
      <c r="AJ2387" s="34">
        <f t="shared" si="7876"/>
        <v>0</v>
      </c>
      <c r="AK2387" s="34">
        <f t="shared" si="7876"/>
        <v>0</v>
      </c>
      <c r="AL2387" s="34">
        <f t="shared" si="7876"/>
        <v>69120.218919999999</v>
      </c>
      <c r="AM2387" s="34">
        <f t="shared" si="7876"/>
        <v>57335.619010000002</v>
      </c>
      <c r="AN2387" s="34">
        <f t="shared" si="7876"/>
        <v>0</v>
      </c>
      <c r="AO2387" s="35">
        <f t="shared" si="7876"/>
        <v>9166.1999400000004</v>
      </c>
      <c r="AP2387" s="36">
        <f t="shared" si="7876"/>
        <v>41223.898180000004</v>
      </c>
      <c r="AQ2387" s="36">
        <f t="shared" si="7876"/>
        <v>0</v>
      </c>
      <c r="AR2387" s="36">
        <f t="shared" si="7876"/>
        <v>0</v>
      </c>
      <c r="AS2387" s="36">
        <f t="shared" si="7876"/>
        <v>0</v>
      </c>
      <c r="AT2387" s="36">
        <f t="shared" si="7876"/>
        <v>0</v>
      </c>
      <c r="AU2387" s="36">
        <f t="shared" si="7774"/>
        <v>41223.898180000004</v>
      </c>
      <c r="AV2387" s="36">
        <f t="shared" si="7775"/>
        <v>-14172.898180000004</v>
      </c>
      <c r="AW2387" s="36">
        <f t="shared" si="7776"/>
        <v>27051</v>
      </c>
      <c r="AX2387" s="36">
        <f t="shared" si="7777"/>
        <v>11928</v>
      </c>
      <c r="AY2387" s="36">
        <f t="shared" si="7778"/>
        <v>12405.1</v>
      </c>
      <c r="AZ2387" s="36">
        <f>AZ2388</f>
        <v>0</v>
      </c>
      <c r="BA2387" s="37">
        <f t="shared" si="7791"/>
        <v>100</v>
      </c>
      <c r="BB2387" s="20"/>
    </row>
    <row r="2388" spans="2:54" ht="31.2" x14ac:dyDescent="0.3">
      <c r="B2388" s="38" t="s">
        <v>794</v>
      </c>
      <c r="C2388" s="38" t="s">
        <v>84</v>
      </c>
      <c r="D2388" s="38" t="s">
        <v>118</v>
      </c>
      <c r="E2388" s="39" t="str">
        <f t="shared" si="7773"/>
        <v>0406</v>
      </c>
      <c r="F2388" s="38" t="s">
        <v>96</v>
      </c>
      <c r="G2388" s="39"/>
      <c r="H2388" s="40" t="s">
        <v>97</v>
      </c>
      <c r="I2388" s="18">
        <f t="shared" ref="I2388:N2388" si="7877">I2395</f>
        <v>11784.6</v>
      </c>
      <c r="J2388" s="18">
        <f t="shared" si="7877"/>
        <v>11928</v>
      </c>
      <c r="K2388" s="18">
        <f t="shared" si="7877"/>
        <v>12405.1</v>
      </c>
      <c r="L2388" s="18">
        <f t="shared" si="7877"/>
        <v>15266.4</v>
      </c>
      <c r="M2388" s="18">
        <f t="shared" si="7877"/>
        <v>0</v>
      </c>
      <c r="N2388" s="18">
        <f t="shared" si="7877"/>
        <v>0</v>
      </c>
      <c r="O2388" s="18">
        <f>O2395+O2389</f>
        <v>0</v>
      </c>
      <c r="P2388" s="18">
        <f>P2395+P2389</f>
        <v>0</v>
      </c>
      <c r="Q2388" s="18">
        <f>Q2395+Q2389</f>
        <v>0</v>
      </c>
      <c r="R2388" s="18">
        <f>R2395+R2389</f>
        <v>0</v>
      </c>
      <c r="S2388" s="18">
        <f>S2395</f>
        <v>0</v>
      </c>
      <c r="T2388" s="18">
        <f t="shared" si="7729"/>
        <v>27051</v>
      </c>
      <c r="U2388" s="18">
        <f t="shared" si="7788"/>
        <v>11928</v>
      </c>
      <c r="V2388" s="18">
        <f t="shared" si="7789"/>
        <v>12405.1</v>
      </c>
      <c r="W2388" s="18">
        <f t="shared" ref="W2388:AE2388" si="7878">W2395</f>
        <v>0</v>
      </c>
      <c r="X2388" s="18">
        <f t="shared" si="7878"/>
        <v>0</v>
      </c>
      <c r="Y2388" s="18">
        <f t="shared" si="7878"/>
        <v>0</v>
      </c>
      <c r="Z2388" s="18">
        <f t="shared" si="7878"/>
        <v>0</v>
      </c>
      <c r="AA2388" s="18">
        <f t="shared" si="7878"/>
        <v>0</v>
      </c>
      <c r="AB2388" s="18">
        <f t="shared" si="7878"/>
        <v>0</v>
      </c>
      <c r="AC2388" s="18">
        <f t="shared" si="7878"/>
        <v>0</v>
      </c>
      <c r="AD2388" s="18">
        <f t="shared" si="7878"/>
        <v>0</v>
      </c>
      <c r="AE2388" s="18">
        <f t="shared" si="7878"/>
        <v>0</v>
      </c>
      <c r="AF2388" s="41">
        <f t="shared" ref="AF2388:AT2388" si="7879">AF2395+AF2389</f>
        <v>69120.218919999999</v>
      </c>
      <c r="AG2388" s="41">
        <f t="shared" si="7879"/>
        <v>0</v>
      </c>
      <c r="AH2388" s="41">
        <f t="shared" si="7879"/>
        <v>57335.619010000002</v>
      </c>
      <c r="AI2388" s="41">
        <f t="shared" si="7879"/>
        <v>0</v>
      </c>
      <c r="AJ2388" s="41">
        <f t="shared" si="7879"/>
        <v>0</v>
      </c>
      <c r="AK2388" s="41">
        <f t="shared" si="7879"/>
        <v>0</v>
      </c>
      <c r="AL2388" s="41">
        <f t="shared" si="7879"/>
        <v>69120.218919999999</v>
      </c>
      <c r="AM2388" s="41">
        <f t="shared" si="7879"/>
        <v>57335.619010000002</v>
      </c>
      <c r="AN2388" s="41">
        <f t="shared" si="7879"/>
        <v>0</v>
      </c>
      <c r="AO2388" s="42">
        <f t="shared" si="7879"/>
        <v>9166.1999400000004</v>
      </c>
      <c r="AP2388" s="42">
        <f t="shared" si="7879"/>
        <v>41223.898180000004</v>
      </c>
      <c r="AQ2388" s="42">
        <f t="shared" si="7879"/>
        <v>0</v>
      </c>
      <c r="AR2388" s="42">
        <f t="shared" si="7879"/>
        <v>0</v>
      </c>
      <c r="AS2388" s="42">
        <f t="shared" si="7879"/>
        <v>0</v>
      </c>
      <c r="AT2388" s="42">
        <f t="shared" si="7879"/>
        <v>0</v>
      </c>
      <c r="AU2388" s="42">
        <f t="shared" si="7774"/>
        <v>41223.898180000004</v>
      </c>
      <c r="AV2388" s="42">
        <f t="shared" si="7775"/>
        <v>-14172.898180000004</v>
      </c>
      <c r="AW2388" s="42">
        <f t="shared" si="7776"/>
        <v>27051</v>
      </c>
      <c r="AX2388" s="42">
        <f t="shared" si="7777"/>
        <v>11928</v>
      </c>
      <c r="AY2388" s="42">
        <f t="shared" si="7778"/>
        <v>12405.1</v>
      </c>
      <c r="AZ2388" s="42">
        <f>AZ2395</f>
        <v>0</v>
      </c>
      <c r="BA2388" s="43">
        <f t="shared" si="7791"/>
        <v>100</v>
      </c>
      <c r="BB2388" s="20"/>
    </row>
    <row r="2389" spans="2:54" ht="31.2" x14ac:dyDescent="0.3">
      <c r="B2389" s="38" t="s">
        <v>794</v>
      </c>
      <c r="C2389" s="38" t="s">
        <v>84</v>
      </c>
      <c r="D2389" s="38" t="s">
        <v>118</v>
      </c>
      <c r="E2389" s="39" t="str">
        <f t="shared" si="7773"/>
        <v>0406</v>
      </c>
      <c r="F2389" s="38" t="s">
        <v>799</v>
      </c>
      <c r="G2389" s="39"/>
      <c r="H2389" s="40" t="s">
        <v>206</v>
      </c>
      <c r="I2389" s="18"/>
      <c r="J2389" s="18"/>
      <c r="K2389" s="18"/>
      <c r="L2389" s="18"/>
      <c r="M2389" s="18"/>
      <c r="N2389" s="18"/>
      <c r="O2389" s="18">
        <f>O2390</f>
        <v>0</v>
      </c>
      <c r="P2389" s="18">
        <f>P2390</f>
        <v>0</v>
      </c>
      <c r="Q2389" s="18">
        <f>Q2390</f>
        <v>0</v>
      </c>
      <c r="R2389" s="18">
        <f>R2390</f>
        <v>0</v>
      </c>
      <c r="S2389" s="18"/>
      <c r="T2389" s="18">
        <f t="shared" si="7729"/>
        <v>0</v>
      </c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41">
        <f t="shared" ref="AF2389:AT2389" si="7880">AF2390</f>
        <v>57335.619010000002</v>
      </c>
      <c r="AG2389" s="41">
        <f t="shared" si="7880"/>
        <v>0</v>
      </c>
      <c r="AH2389" s="41">
        <f t="shared" si="7880"/>
        <v>57335.619010000002</v>
      </c>
      <c r="AI2389" s="41">
        <f t="shared" si="7880"/>
        <v>0</v>
      </c>
      <c r="AJ2389" s="41">
        <f t="shared" si="7880"/>
        <v>0</v>
      </c>
      <c r="AK2389" s="41">
        <f t="shared" si="7880"/>
        <v>0</v>
      </c>
      <c r="AL2389" s="41">
        <f t="shared" si="7880"/>
        <v>57335.619010000002</v>
      </c>
      <c r="AM2389" s="41">
        <f t="shared" si="7880"/>
        <v>57335.619010000002</v>
      </c>
      <c r="AN2389" s="41">
        <f t="shared" si="7880"/>
        <v>0</v>
      </c>
      <c r="AO2389" s="14">
        <f t="shared" si="7880"/>
        <v>0</v>
      </c>
      <c r="AP2389" s="42">
        <f t="shared" si="7880"/>
        <v>29439.298180000002</v>
      </c>
      <c r="AQ2389" s="42">
        <f t="shared" si="7880"/>
        <v>0</v>
      </c>
      <c r="AR2389" s="42">
        <f t="shared" si="7880"/>
        <v>0</v>
      </c>
      <c r="AS2389" s="42">
        <f t="shared" si="7880"/>
        <v>0</v>
      </c>
      <c r="AT2389" s="42">
        <f t="shared" si="7880"/>
        <v>0</v>
      </c>
      <c r="AU2389" s="42">
        <f t="shared" si="7774"/>
        <v>29439.298180000002</v>
      </c>
      <c r="AV2389" s="42">
        <f t="shared" si="7775"/>
        <v>-29439.298180000002</v>
      </c>
      <c r="AW2389" s="42"/>
      <c r="AX2389" s="42"/>
      <c r="AY2389" s="42"/>
      <c r="AZ2389" s="42"/>
      <c r="BA2389" s="43">
        <f t="shared" si="7791"/>
        <v>100</v>
      </c>
      <c r="BB2389" s="20"/>
    </row>
    <row r="2390" spans="2:54" ht="31.2" x14ac:dyDescent="0.3">
      <c r="B2390" s="38" t="s">
        <v>794</v>
      </c>
      <c r="C2390" s="38" t="s">
        <v>84</v>
      </c>
      <c r="D2390" s="38" t="s">
        <v>118</v>
      </c>
      <c r="E2390" s="39" t="str">
        <f t="shared" si="7773"/>
        <v>0406</v>
      </c>
      <c r="F2390" s="38" t="s">
        <v>800</v>
      </c>
      <c r="G2390" s="39"/>
      <c r="H2390" s="40" t="s">
        <v>208</v>
      </c>
      <c r="I2390" s="18"/>
      <c r="J2390" s="18"/>
      <c r="K2390" s="18"/>
      <c r="L2390" s="18"/>
      <c r="M2390" s="18"/>
      <c r="N2390" s="18"/>
      <c r="O2390" s="18">
        <f>O2391+O2393</f>
        <v>0</v>
      </c>
      <c r="P2390" s="18">
        <f>P2391+P2393</f>
        <v>0</v>
      </c>
      <c r="Q2390" s="18">
        <f>Q2391+Q2393</f>
        <v>0</v>
      </c>
      <c r="R2390" s="18">
        <f>R2391+R2393</f>
        <v>0</v>
      </c>
      <c r="S2390" s="18"/>
      <c r="T2390" s="18">
        <f t="shared" si="7729"/>
        <v>0</v>
      </c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41">
        <f t="shared" ref="AF2390:AT2390" si="7881">AF2391+AF2393</f>
        <v>57335.619010000002</v>
      </c>
      <c r="AG2390" s="41">
        <f t="shared" si="7881"/>
        <v>0</v>
      </c>
      <c r="AH2390" s="41">
        <f t="shared" si="7881"/>
        <v>57335.619010000002</v>
      </c>
      <c r="AI2390" s="41">
        <f t="shared" si="7881"/>
        <v>0</v>
      </c>
      <c r="AJ2390" s="41">
        <f t="shared" si="7881"/>
        <v>0</v>
      </c>
      <c r="AK2390" s="41">
        <f t="shared" si="7881"/>
        <v>0</v>
      </c>
      <c r="AL2390" s="41">
        <f t="shared" si="7881"/>
        <v>57335.619010000002</v>
      </c>
      <c r="AM2390" s="41">
        <f t="shared" si="7881"/>
        <v>57335.619010000002</v>
      </c>
      <c r="AN2390" s="41">
        <f t="shared" si="7881"/>
        <v>0</v>
      </c>
      <c r="AO2390" s="42">
        <f t="shared" si="7881"/>
        <v>0</v>
      </c>
      <c r="AP2390" s="42">
        <f t="shared" si="7881"/>
        <v>29439.298180000002</v>
      </c>
      <c r="AQ2390" s="42">
        <f t="shared" si="7881"/>
        <v>0</v>
      </c>
      <c r="AR2390" s="42">
        <f t="shared" si="7881"/>
        <v>0</v>
      </c>
      <c r="AS2390" s="42">
        <f t="shared" si="7881"/>
        <v>0</v>
      </c>
      <c r="AT2390" s="42">
        <f t="shared" si="7881"/>
        <v>0</v>
      </c>
      <c r="AU2390" s="42">
        <f t="shared" si="7774"/>
        <v>29439.298180000002</v>
      </c>
      <c r="AV2390" s="42">
        <f t="shared" si="7775"/>
        <v>-29439.298180000002</v>
      </c>
      <c r="AW2390" s="42"/>
      <c r="AX2390" s="42"/>
      <c r="AY2390" s="42"/>
      <c r="AZ2390" s="42"/>
      <c r="BA2390" s="43">
        <f t="shared" si="7791"/>
        <v>100</v>
      </c>
      <c r="BB2390" s="20"/>
    </row>
    <row r="2391" spans="2:54" x14ac:dyDescent="0.3">
      <c r="B2391" s="38" t="s">
        <v>794</v>
      </c>
      <c r="C2391" s="38" t="s">
        <v>84</v>
      </c>
      <c r="D2391" s="38" t="s">
        <v>118</v>
      </c>
      <c r="E2391" s="39" t="str">
        <f t="shared" si="7773"/>
        <v>0406</v>
      </c>
      <c r="F2391" s="38" t="s">
        <v>801</v>
      </c>
      <c r="G2391" s="39"/>
      <c r="H2391" s="40" t="s">
        <v>212</v>
      </c>
      <c r="I2391" s="18"/>
      <c r="J2391" s="18"/>
      <c r="K2391" s="18"/>
      <c r="L2391" s="18"/>
      <c r="M2391" s="18"/>
      <c r="N2391" s="18"/>
      <c r="O2391" s="18">
        <f>O2392</f>
        <v>0</v>
      </c>
      <c r="P2391" s="18">
        <f>P2392</f>
        <v>0</v>
      </c>
      <c r="Q2391" s="18">
        <f>Q2392</f>
        <v>0</v>
      </c>
      <c r="R2391" s="18">
        <f>R2392</f>
        <v>0</v>
      </c>
      <c r="S2391" s="18"/>
      <c r="T2391" s="18">
        <f t="shared" si="7729"/>
        <v>0</v>
      </c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41">
        <f t="shared" ref="AF2391:AT2391" si="7882">AF2392</f>
        <v>2347.9386399999999</v>
      </c>
      <c r="AG2391" s="41">
        <f t="shared" si="7882"/>
        <v>0</v>
      </c>
      <c r="AH2391" s="41">
        <f t="shared" si="7882"/>
        <v>2347.9386399999999</v>
      </c>
      <c r="AI2391" s="41">
        <f t="shared" si="7882"/>
        <v>0</v>
      </c>
      <c r="AJ2391" s="41">
        <f t="shared" si="7882"/>
        <v>0</v>
      </c>
      <c r="AK2391" s="41">
        <f t="shared" si="7882"/>
        <v>0</v>
      </c>
      <c r="AL2391" s="41">
        <f t="shared" si="7882"/>
        <v>2347.9386399999999</v>
      </c>
      <c r="AM2391" s="41">
        <f t="shared" si="7882"/>
        <v>2347.9386399999999</v>
      </c>
      <c r="AN2391" s="41">
        <f t="shared" si="7882"/>
        <v>0</v>
      </c>
      <c r="AO2391" s="14">
        <f t="shared" si="7882"/>
        <v>0</v>
      </c>
      <c r="AP2391" s="42">
        <f t="shared" si="7882"/>
        <v>2347.9386399999999</v>
      </c>
      <c r="AQ2391" s="42">
        <f t="shared" si="7882"/>
        <v>0</v>
      </c>
      <c r="AR2391" s="42">
        <f t="shared" si="7882"/>
        <v>0</v>
      </c>
      <c r="AS2391" s="42">
        <f t="shared" si="7882"/>
        <v>0</v>
      </c>
      <c r="AT2391" s="42">
        <f t="shared" si="7882"/>
        <v>0</v>
      </c>
      <c r="AU2391" s="42">
        <f t="shared" si="7774"/>
        <v>2347.9386399999999</v>
      </c>
      <c r="AV2391" s="42">
        <f t="shared" si="7775"/>
        <v>-2347.9386399999999</v>
      </c>
      <c r="AW2391" s="42"/>
      <c r="AX2391" s="42"/>
      <c r="AY2391" s="42"/>
      <c r="AZ2391" s="42"/>
      <c r="BA2391" s="43">
        <f t="shared" si="7791"/>
        <v>100</v>
      </c>
      <c r="BB2391" s="20"/>
    </row>
    <row r="2392" spans="2:54" ht="31.2" x14ac:dyDescent="0.3">
      <c r="B2392" s="38" t="s">
        <v>794</v>
      </c>
      <c r="C2392" s="38" t="s">
        <v>84</v>
      </c>
      <c r="D2392" s="38" t="s">
        <v>118</v>
      </c>
      <c r="E2392" s="39" t="str">
        <f t="shared" si="7773"/>
        <v>0406</v>
      </c>
      <c r="F2392" s="38" t="s">
        <v>801</v>
      </c>
      <c r="G2392" s="38" t="s">
        <v>54</v>
      </c>
      <c r="H2392" s="40" t="s">
        <v>55</v>
      </c>
      <c r="I2392" s="18"/>
      <c r="J2392" s="18"/>
      <c r="K2392" s="18"/>
      <c r="L2392" s="18"/>
      <c r="M2392" s="18"/>
      <c r="N2392" s="18"/>
      <c r="O2392" s="18">
        <v>0</v>
      </c>
      <c r="P2392" s="18">
        <v>0</v>
      </c>
      <c r="Q2392" s="18">
        <v>0</v>
      </c>
      <c r="R2392" s="18">
        <v>0</v>
      </c>
      <c r="S2392" s="18"/>
      <c r="T2392" s="18">
        <f t="shared" si="7729"/>
        <v>0</v>
      </c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41">
        <v>2347.9386399999999</v>
      </c>
      <c r="AG2392" s="41"/>
      <c r="AH2392" s="41">
        <f>AF2392</f>
        <v>2347.9386399999999</v>
      </c>
      <c r="AI2392" s="41">
        <f>AG2392</f>
        <v>0</v>
      </c>
      <c r="AJ2392" s="41">
        <v>0</v>
      </c>
      <c r="AK2392" s="41">
        <v>0</v>
      </c>
      <c r="AL2392" s="41">
        <v>2347.9386399999999</v>
      </c>
      <c r="AM2392" s="41">
        <f>AL2392</f>
        <v>2347.9386399999999</v>
      </c>
      <c r="AN2392" s="41">
        <v>0</v>
      </c>
      <c r="AO2392" s="42">
        <v>0</v>
      </c>
      <c r="AP2392" s="42">
        <v>2347.9386399999999</v>
      </c>
      <c r="AQ2392" s="42">
        <v>0</v>
      </c>
      <c r="AR2392" s="42">
        <v>0</v>
      </c>
      <c r="AS2392" s="42">
        <v>0</v>
      </c>
      <c r="AT2392" s="42">
        <v>0</v>
      </c>
      <c r="AU2392" s="42">
        <f t="shared" si="7774"/>
        <v>2347.9386399999999</v>
      </c>
      <c r="AV2392" s="42">
        <f t="shared" si="7775"/>
        <v>-2347.9386399999999</v>
      </c>
      <c r="AW2392" s="42"/>
      <c r="AX2392" s="42"/>
      <c r="AY2392" s="42"/>
      <c r="AZ2392" s="42"/>
      <c r="BA2392" s="43">
        <f t="shared" si="7791"/>
        <v>100</v>
      </c>
      <c r="BB2392" s="20"/>
    </row>
    <row r="2393" spans="2:54" ht="46.8" x14ac:dyDescent="0.3">
      <c r="B2393" s="38" t="s">
        <v>794</v>
      </c>
      <c r="C2393" s="38" t="s">
        <v>84</v>
      </c>
      <c r="D2393" s="38" t="s">
        <v>118</v>
      </c>
      <c r="E2393" s="39" t="str">
        <f t="shared" si="7773"/>
        <v>0406</v>
      </c>
      <c r="F2393" s="38" t="s">
        <v>802</v>
      </c>
      <c r="G2393" s="38"/>
      <c r="H2393" s="48" t="s">
        <v>803</v>
      </c>
      <c r="I2393" s="18"/>
      <c r="J2393" s="18"/>
      <c r="K2393" s="18"/>
      <c r="L2393" s="18"/>
      <c r="M2393" s="18"/>
      <c r="N2393" s="18"/>
      <c r="O2393" s="18">
        <f>O2394</f>
        <v>0</v>
      </c>
      <c r="P2393" s="18">
        <f>P2394</f>
        <v>0</v>
      </c>
      <c r="Q2393" s="18">
        <f>Q2394</f>
        <v>0</v>
      </c>
      <c r="R2393" s="18">
        <f>R2394</f>
        <v>0</v>
      </c>
      <c r="S2393" s="18"/>
      <c r="T2393" s="18">
        <f t="shared" si="7729"/>
        <v>0</v>
      </c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41">
        <f t="shared" ref="AF2393:AT2393" si="7883">AF2394</f>
        <v>54987.680370000002</v>
      </c>
      <c r="AG2393" s="41">
        <f t="shared" si="7883"/>
        <v>0</v>
      </c>
      <c r="AH2393" s="41">
        <f t="shared" si="7883"/>
        <v>54987.680370000002</v>
      </c>
      <c r="AI2393" s="41">
        <f t="shared" si="7883"/>
        <v>0</v>
      </c>
      <c r="AJ2393" s="41">
        <f t="shared" si="7883"/>
        <v>0</v>
      </c>
      <c r="AK2393" s="41">
        <f t="shared" si="7883"/>
        <v>0</v>
      </c>
      <c r="AL2393" s="41">
        <f t="shared" si="7883"/>
        <v>54987.680370000002</v>
      </c>
      <c r="AM2393" s="41">
        <f t="shared" si="7883"/>
        <v>54987.680370000002</v>
      </c>
      <c r="AN2393" s="41">
        <f t="shared" si="7883"/>
        <v>0</v>
      </c>
      <c r="AO2393" s="14">
        <f t="shared" si="7883"/>
        <v>0</v>
      </c>
      <c r="AP2393" s="42">
        <f t="shared" si="7883"/>
        <v>27091.359540000001</v>
      </c>
      <c r="AQ2393" s="42">
        <f t="shared" si="7883"/>
        <v>0</v>
      </c>
      <c r="AR2393" s="42">
        <f t="shared" si="7883"/>
        <v>0</v>
      </c>
      <c r="AS2393" s="42">
        <f t="shared" si="7883"/>
        <v>0</v>
      </c>
      <c r="AT2393" s="42">
        <f t="shared" si="7883"/>
        <v>0</v>
      </c>
      <c r="AU2393" s="42">
        <f t="shared" si="7774"/>
        <v>27091.359540000001</v>
      </c>
      <c r="AV2393" s="42">
        <f t="shared" si="7775"/>
        <v>-27091.359540000001</v>
      </c>
      <c r="AW2393" s="42"/>
      <c r="AX2393" s="42"/>
      <c r="AY2393" s="42"/>
      <c r="AZ2393" s="42"/>
      <c r="BA2393" s="43">
        <f t="shared" si="7791"/>
        <v>100</v>
      </c>
      <c r="BB2393" s="20"/>
    </row>
    <row r="2394" spans="2:54" ht="31.2" x14ac:dyDescent="0.3">
      <c r="B2394" s="38" t="s">
        <v>794</v>
      </c>
      <c r="C2394" s="38" t="s">
        <v>84</v>
      </c>
      <c r="D2394" s="38" t="s">
        <v>118</v>
      </c>
      <c r="E2394" s="39" t="str">
        <f t="shared" si="7773"/>
        <v>0406</v>
      </c>
      <c r="F2394" s="38" t="s">
        <v>802</v>
      </c>
      <c r="G2394" s="38" t="s">
        <v>54</v>
      </c>
      <c r="H2394" s="40" t="s">
        <v>55</v>
      </c>
      <c r="I2394" s="18"/>
      <c r="J2394" s="18"/>
      <c r="K2394" s="18"/>
      <c r="L2394" s="18"/>
      <c r="M2394" s="18"/>
      <c r="N2394" s="18"/>
      <c r="O2394" s="18">
        <v>0</v>
      </c>
      <c r="P2394" s="18">
        <v>0</v>
      </c>
      <c r="Q2394" s="18">
        <v>0</v>
      </c>
      <c r="R2394" s="18">
        <v>0</v>
      </c>
      <c r="S2394" s="18"/>
      <c r="T2394" s="18">
        <f t="shared" si="7729"/>
        <v>0</v>
      </c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41">
        <v>54987.680370000002</v>
      </c>
      <c r="AG2394" s="41"/>
      <c r="AH2394" s="41">
        <f>AF2394</f>
        <v>54987.680370000002</v>
      </c>
      <c r="AI2394" s="41">
        <f>AG2394</f>
        <v>0</v>
      </c>
      <c r="AJ2394" s="41">
        <v>0</v>
      </c>
      <c r="AK2394" s="41">
        <v>0</v>
      </c>
      <c r="AL2394" s="41">
        <v>54987.680370000002</v>
      </c>
      <c r="AM2394" s="41">
        <f>AL2394</f>
        <v>54987.680370000002</v>
      </c>
      <c r="AN2394" s="41">
        <v>0</v>
      </c>
      <c r="AO2394" s="42">
        <v>0</v>
      </c>
      <c r="AP2394" s="42">
        <v>27091.359540000001</v>
      </c>
      <c r="AQ2394" s="42">
        <v>0</v>
      </c>
      <c r="AR2394" s="42">
        <v>0</v>
      </c>
      <c r="AS2394" s="42">
        <v>0</v>
      </c>
      <c r="AT2394" s="42">
        <v>0</v>
      </c>
      <c r="AU2394" s="42">
        <f t="shared" si="7774"/>
        <v>27091.359540000001</v>
      </c>
      <c r="AV2394" s="42">
        <f t="shared" si="7775"/>
        <v>-27091.359540000001</v>
      </c>
      <c r="AW2394" s="42"/>
      <c r="AX2394" s="42"/>
      <c r="AY2394" s="42"/>
      <c r="AZ2394" s="42"/>
      <c r="BA2394" s="43">
        <f t="shared" si="7791"/>
        <v>100</v>
      </c>
      <c r="BB2394" s="20"/>
    </row>
    <row r="2395" spans="2:54" x14ac:dyDescent="0.3">
      <c r="B2395" s="38" t="s">
        <v>794</v>
      </c>
      <c r="C2395" s="38" t="s">
        <v>84</v>
      </c>
      <c r="D2395" s="38" t="s">
        <v>118</v>
      </c>
      <c r="E2395" s="39" t="str">
        <f t="shared" si="7773"/>
        <v>0406</v>
      </c>
      <c r="F2395" s="38" t="s">
        <v>98</v>
      </c>
      <c r="G2395" s="39"/>
      <c r="H2395" s="40" t="s">
        <v>49</v>
      </c>
      <c r="I2395" s="18">
        <f t="shared" ref="I2395:I2397" si="7884">I2396</f>
        <v>11784.6</v>
      </c>
      <c r="J2395" s="18">
        <f t="shared" ref="J2395:J2397" si="7885">J2396</f>
        <v>11928</v>
      </c>
      <c r="K2395" s="18">
        <f t="shared" ref="K2395:K2397" si="7886">K2396</f>
        <v>12405.1</v>
      </c>
      <c r="L2395" s="18">
        <f t="shared" ref="L2395:S2395" si="7887">L2396</f>
        <v>15266.4</v>
      </c>
      <c r="M2395" s="18">
        <f t="shared" si="7887"/>
        <v>0</v>
      </c>
      <c r="N2395" s="18">
        <f t="shared" si="7887"/>
        <v>0</v>
      </c>
      <c r="O2395" s="18">
        <f t="shared" si="7887"/>
        <v>0</v>
      </c>
      <c r="P2395" s="18">
        <f t="shared" si="7887"/>
        <v>0</v>
      </c>
      <c r="Q2395" s="18">
        <f t="shared" si="7887"/>
        <v>0</v>
      </c>
      <c r="R2395" s="18">
        <f t="shared" si="7887"/>
        <v>0</v>
      </c>
      <c r="S2395" s="18">
        <f t="shared" si="7887"/>
        <v>0</v>
      </c>
      <c r="T2395" s="18">
        <f t="shared" ref="T2395:T2458" si="7888">I2395+L2395+S2395+R2395+Q2395+P2395+O2395</f>
        <v>27051</v>
      </c>
      <c r="U2395" s="18">
        <f t="shared" si="7788"/>
        <v>11928</v>
      </c>
      <c r="V2395" s="18">
        <f t="shared" si="7789"/>
        <v>12405.1</v>
      </c>
      <c r="W2395" s="18">
        <f t="shared" ref="W2395:AT2395" si="7889">W2396</f>
        <v>0</v>
      </c>
      <c r="X2395" s="18">
        <f t="shared" si="7889"/>
        <v>0</v>
      </c>
      <c r="Y2395" s="18">
        <f t="shared" si="7889"/>
        <v>0</v>
      </c>
      <c r="Z2395" s="18">
        <f t="shared" si="7889"/>
        <v>0</v>
      </c>
      <c r="AA2395" s="18">
        <f t="shared" si="7889"/>
        <v>0</v>
      </c>
      <c r="AB2395" s="18">
        <f t="shared" si="7889"/>
        <v>0</v>
      </c>
      <c r="AC2395" s="18">
        <f t="shared" si="7889"/>
        <v>0</v>
      </c>
      <c r="AD2395" s="18">
        <f t="shared" si="7889"/>
        <v>0</v>
      </c>
      <c r="AE2395" s="18">
        <f t="shared" si="7889"/>
        <v>0</v>
      </c>
      <c r="AF2395" s="41">
        <f t="shared" si="7889"/>
        <v>11784.599910000001</v>
      </c>
      <c r="AG2395" s="41">
        <f t="shared" si="7889"/>
        <v>0</v>
      </c>
      <c r="AH2395" s="41">
        <f t="shared" si="7889"/>
        <v>0</v>
      </c>
      <c r="AI2395" s="41">
        <f t="shared" si="7889"/>
        <v>0</v>
      </c>
      <c r="AJ2395" s="41">
        <f t="shared" si="7889"/>
        <v>0</v>
      </c>
      <c r="AK2395" s="41">
        <f t="shared" si="7889"/>
        <v>0</v>
      </c>
      <c r="AL2395" s="41">
        <f t="shared" si="7889"/>
        <v>11784.599910000001</v>
      </c>
      <c r="AM2395" s="41">
        <f t="shared" si="7889"/>
        <v>0</v>
      </c>
      <c r="AN2395" s="41">
        <f t="shared" si="7889"/>
        <v>0</v>
      </c>
      <c r="AO2395" s="14">
        <f t="shared" si="7889"/>
        <v>9166.1999400000004</v>
      </c>
      <c r="AP2395" s="42">
        <f t="shared" si="7889"/>
        <v>11784.6</v>
      </c>
      <c r="AQ2395" s="42">
        <f t="shared" si="7889"/>
        <v>0</v>
      </c>
      <c r="AR2395" s="42">
        <f t="shared" si="7889"/>
        <v>0</v>
      </c>
      <c r="AS2395" s="42">
        <f t="shared" si="7889"/>
        <v>0</v>
      </c>
      <c r="AT2395" s="42">
        <f t="shared" si="7889"/>
        <v>0</v>
      </c>
      <c r="AU2395" s="42">
        <f t="shared" si="7774"/>
        <v>11784.6</v>
      </c>
      <c r="AV2395" s="42">
        <f t="shared" si="7775"/>
        <v>15266.4</v>
      </c>
      <c r="AW2395" s="42">
        <f t="shared" si="7776"/>
        <v>27051</v>
      </c>
      <c r="AX2395" s="42">
        <f t="shared" si="7777"/>
        <v>11928</v>
      </c>
      <c r="AY2395" s="42">
        <f t="shared" si="7778"/>
        <v>12405.1</v>
      </c>
      <c r="AZ2395" s="42">
        <f>AZ2396</f>
        <v>0</v>
      </c>
      <c r="BA2395" s="43">
        <f t="shared" si="7791"/>
        <v>100</v>
      </c>
      <c r="BB2395" s="20"/>
    </row>
    <row r="2396" spans="2:54" ht="31.2" x14ac:dyDescent="0.3">
      <c r="B2396" s="38" t="s">
        <v>794</v>
      </c>
      <c r="C2396" s="38" t="s">
        <v>84</v>
      </c>
      <c r="D2396" s="38" t="s">
        <v>118</v>
      </c>
      <c r="E2396" s="39" t="str">
        <f t="shared" si="7773"/>
        <v>0406</v>
      </c>
      <c r="F2396" s="38" t="s">
        <v>99</v>
      </c>
      <c r="G2396" s="39"/>
      <c r="H2396" s="40" t="s">
        <v>100</v>
      </c>
      <c r="I2396" s="18">
        <f t="shared" si="7884"/>
        <v>11784.6</v>
      </c>
      <c r="J2396" s="18">
        <f t="shared" si="7885"/>
        <v>11928</v>
      </c>
      <c r="K2396" s="18">
        <f t="shared" si="7886"/>
        <v>12405.1</v>
      </c>
      <c r="L2396" s="18">
        <f t="shared" ref="L2396:S2396" si="7890">L2397+L2399</f>
        <v>15266.4</v>
      </c>
      <c r="M2396" s="18">
        <f t="shared" si="7890"/>
        <v>0</v>
      </c>
      <c r="N2396" s="18">
        <f t="shared" si="7890"/>
        <v>0</v>
      </c>
      <c r="O2396" s="18">
        <f t="shared" si="7890"/>
        <v>0</v>
      </c>
      <c r="P2396" s="18">
        <f t="shared" si="7890"/>
        <v>0</v>
      </c>
      <c r="Q2396" s="18">
        <f t="shared" si="7890"/>
        <v>0</v>
      </c>
      <c r="R2396" s="18">
        <f t="shared" si="7890"/>
        <v>0</v>
      </c>
      <c r="S2396" s="18">
        <f t="shared" si="7890"/>
        <v>0</v>
      </c>
      <c r="T2396" s="18">
        <f t="shared" si="7888"/>
        <v>27051</v>
      </c>
      <c r="U2396" s="18">
        <f t="shared" si="7788"/>
        <v>11928</v>
      </c>
      <c r="V2396" s="18">
        <f t="shared" si="7789"/>
        <v>12405.1</v>
      </c>
      <c r="W2396" s="18">
        <f t="shared" ref="W2396:AT2396" si="7891">W2397+W2399</f>
        <v>0</v>
      </c>
      <c r="X2396" s="18">
        <f t="shared" si="7891"/>
        <v>0</v>
      </c>
      <c r="Y2396" s="18">
        <f t="shared" si="7891"/>
        <v>0</v>
      </c>
      <c r="Z2396" s="18">
        <f t="shared" si="7891"/>
        <v>0</v>
      </c>
      <c r="AA2396" s="18">
        <f t="shared" si="7891"/>
        <v>0</v>
      </c>
      <c r="AB2396" s="18">
        <f t="shared" si="7891"/>
        <v>0</v>
      </c>
      <c r="AC2396" s="18">
        <f t="shared" si="7891"/>
        <v>0</v>
      </c>
      <c r="AD2396" s="18">
        <f t="shared" si="7891"/>
        <v>0</v>
      </c>
      <c r="AE2396" s="18">
        <f t="shared" si="7891"/>
        <v>0</v>
      </c>
      <c r="AF2396" s="41">
        <f t="shared" si="7891"/>
        <v>11784.599910000001</v>
      </c>
      <c r="AG2396" s="41">
        <f t="shared" si="7891"/>
        <v>0</v>
      </c>
      <c r="AH2396" s="41">
        <f t="shared" si="7891"/>
        <v>0</v>
      </c>
      <c r="AI2396" s="41">
        <f t="shared" si="7891"/>
        <v>0</v>
      </c>
      <c r="AJ2396" s="41">
        <f t="shared" si="7891"/>
        <v>0</v>
      </c>
      <c r="AK2396" s="41">
        <f t="shared" si="7891"/>
        <v>0</v>
      </c>
      <c r="AL2396" s="41">
        <f t="shared" si="7891"/>
        <v>11784.599910000001</v>
      </c>
      <c r="AM2396" s="41">
        <f t="shared" si="7891"/>
        <v>0</v>
      </c>
      <c r="AN2396" s="41">
        <f t="shared" si="7891"/>
        <v>0</v>
      </c>
      <c r="AO2396" s="42">
        <f t="shared" si="7891"/>
        <v>9166.1999400000004</v>
      </c>
      <c r="AP2396" s="42">
        <f t="shared" si="7891"/>
        <v>11784.6</v>
      </c>
      <c r="AQ2396" s="42">
        <f t="shared" si="7891"/>
        <v>0</v>
      </c>
      <c r="AR2396" s="42">
        <f t="shared" si="7891"/>
        <v>0</v>
      </c>
      <c r="AS2396" s="42">
        <f t="shared" si="7891"/>
        <v>0</v>
      </c>
      <c r="AT2396" s="42">
        <f t="shared" si="7891"/>
        <v>0</v>
      </c>
      <c r="AU2396" s="42">
        <f t="shared" si="7774"/>
        <v>11784.6</v>
      </c>
      <c r="AV2396" s="42">
        <f t="shared" si="7775"/>
        <v>15266.4</v>
      </c>
      <c r="AW2396" s="42">
        <f t="shared" si="7776"/>
        <v>27051</v>
      </c>
      <c r="AX2396" s="42">
        <f t="shared" si="7777"/>
        <v>11928</v>
      </c>
      <c r="AY2396" s="42">
        <f t="shared" si="7778"/>
        <v>12405.1</v>
      </c>
      <c r="AZ2396" s="42">
        <f>AZ2397+AZ2399</f>
        <v>0</v>
      </c>
      <c r="BA2396" s="43">
        <f t="shared" si="7791"/>
        <v>100</v>
      </c>
      <c r="BB2396" s="20"/>
    </row>
    <row r="2397" spans="2:54" x14ac:dyDescent="0.3">
      <c r="B2397" s="38" t="s">
        <v>794</v>
      </c>
      <c r="C2397" s="38" t="s">
        <v>84</v>
      </c>
      <c r="D2397" s="38" t="s">
        <v>118</v>
      </c>
      <c r="E2397" s="39" t="str">
        <f t="shared" si="7773"/>
        <v>0406</v>
      </c>
      <c r="F2397" s="16" t="s">
        <v>804</v>
      </c>
      <c r="G2397" s="39"/>
      <c r="H2397" s="40" t="s">
        <v>805</v>
      </c>
      <c r="I2397" s="18">
        <f t="shared" si="7884"/>
        <v>11784.6</v>
      </c>
      <c r="J2397" s="18">
        <f t="shared" si="7885"/>
        <v>11928</v>
      </c>
      <c r="K2397" s="18">
        <f t="shared" si="7886"/>
        <v>12405.1</v>
      </c>
      <c r="L2397" s="18">
        <f t="shared" ref="L2397:S2397" si="7892">L2398</f>
        <v>0</v>
      </c>
      <c r="M2397" s="18">
        <f t="shared" si="7892"/>
        <v>0</v>
      </c>
      <c r="N2397" s="18">
        <f t="shared" si="7892"/>
        <v>0</v>
      </c>
      <c r="O2397" s="18">
        <f t="shared" si="7892"/>
        <v>0</v>
      </c>
      <c r="P2397" s="18">
        <f t="shared" si="7892"/>
        <v>0</v>
      </c>
      <c r="Q2397" s="18">
        <f t="shared" si="7892"/>
        <v>0</v>
      </c>
      <c r="R2397" s="18">
        <f t="shared" si="7892"/>
        <v>0</v>
      </c>
      <c r="S2397" s="18">
        <f t="shared" si="7892"/>
        <v>0</v>
      </c>
      <c r="T2397" s="18">
        <f t="shared" si="7888"/>
        <v>11784.6</v>
      </c>
      <c r="U2397" s="18">
        <f t="shared" si="7788"/>
        <v>11928</v>
      </c>
      <c r="V2397" s="18">
        <f t="shared" si="7789"/>
        <v>12405.1</v>
      </c>
      <c r="W2397" s="18">
        <f t="shared" ref="W2397:AT2397" si="7893">W2398</f>
        <v>0</v>
      </c>
      <c r="X2397" s="18">
        <f t="shared" si="7893"/>
        <v>0</v>
      </c>
      <c r="Y2397" s="18">
        <f t="shared" si="7893"/>
        <v>0</v>
      </c>
      <c r="Z2397" s="18">
        <f t="shared" si="7893"/>
        <v>0</v>
      </c>
      <c r="AA2397" s="18">
        <f t="shared" si="7893"/>
        <v>0</v>
      </c>
      <c r="AB2397" s="18">
        <f t="shared" si="7893"/>
        <v>0</v>
      </c>
      <c r="AC2397" s="18">
        <f t="shared" si="7893"/>
        <v>0</v>
      </c>
      <c r="AD2397" s="18">
        <f t="shared" si="7893"/>
        <v>0</v>
      </c>
      <c r="AE2397" s="18">
        <f t="shared" si="7893"/>
        <v>0</v>
      </c>
      <c r="AF2397" s="41">
        <f t="shared" si="7893"/>
        <v>11784.599910000001</v>
      </c>
      <c r="AG2397" s="41">
        <f t="shared" si="7893"/>
        <v>0</v>
      </c>
      <c r="AH2397" s="41">
        <f t="shared" si="7893"/>
        <v>0</v>
      </c>
      <c r="AI2397" s="41">
        <f t="shared" si="7893"/>
        <v>0</v>
      </c>
      <c r="AJ2397" s="41">
        <f t="shared" si="7893"/>
        <v>0</v>
      </c>
      <c r="AK2397" s="41">
        <f t="shared" si="7893"/>
        <v>0</v>
      </c>
      <c r="AL2397" s="41">
        <f t="shared" si="7893"/>
        <v>11784.599910000001</v>
      </c>
      <c r="AM2397" s="41">
        <f t="shared" si="7893"/>
        <v>0</v>
      </c>
      <c r="AN2397" s="41">
        <f t="shared" si="7893"/>
        <v>0</v>
      </c>
      <c r="AO2397" s="14">
        <f t="shared" si="7893"/>
        <v>9166.1999400000004</v>
      </c>
      <c r="AP2397" s="42">
        <f t="shared" si="7893"/>
        <v>11784.6</v>
      </c>
      <c r="AQ2397" s="42">
        <f t="shared" si="7893"/>
        <v>0</v>
      </c>
      <c r="AR2397" s="42">
        <f t="shared" si="7893"/>
        <v>0</v>
      </c>
      <c r="AS2397" s="42">
        <f t="shared" si="7893"/>
        <v>0</v>
      </c>
      <c r="AT2397" s="42">
        <f t="shared" si="7893"/>
        <v>0</v>
      </c>
      <c r="AU2397" s="42">
        <f t="shared" si="7774"/>
        <v>11784.6</v>
      </c>
      <c r="AV2397" s="42">
        <f t="shared" si="7775"/>
        <v>0</v>
      </c>
      <c r="AW2397" s="42">
        <f t="shared" si="7776"/>
        <v>11784.6</v>
      </c>
      <c r="AX2397" s="42">
        <f t="shared" si="7777"/>
        <v>11928</v>
      </c>
      <c r="AY2397" s="42">
        <f t="shared" si="7778"/>
        <v>12405.1</v>
      </c>
      <c r="AZ2397" s="42">
        <f>AZ2398</f>
        <v>0</v>
      </c>
      <c r="BA2397" s="43">
        <f t="shared" si="7791"/>
        <v>100</v>
      </c>
      <c r="BB2397" s="20"/>
    </row>
    <row r="2398" spans="2:54" ht="31.2" x14ac:dyDescent="0.3">
      <c r="B2398" s="38" t="s">
        <v>794</v>
      </c>
      <c r="C2398" s="38" t="s">
        <v>84</v>
      </c>
      <c r="D2398" s="38" t="s">
        <v>118</v>
      </c>
      <c r="E2398" s="39" t="str">
        <f t="shared" si="7773"/>
        <v>0406</v>
      </c>
      <c r="F2398" s="16" t="s">
        <v>804</v>
      </c>
      <c r="G2398" s="38" t="s">
        <v>54</v>
      </c>
      <c r="H2398" s="40" t="s">
        <v>55</v>
      </c>
      <c r="I2398" s="18">
        <v>11784.6</v>
      </c>
      <c r="J2398" s="18">
        <v>11928</v>
      </c>
      <c r="K2398" s="18">
        <v>12405.1</v>
      </c>
      <c r="L2398" s="18"/>
      <c r="M2398" s="18"/>
      <c r="N2398" s="18"/>
      <c r="O2398" s="18">
        <v>0</v>
      </c>
      <c r="P2398" s="18">
        <v>0</v>
      </c>
      <c r="Q2398" s="18">
        <v>0</v>
      </c>
      <c r="R2398" s="18">
        <v>0</v>
      </c>
      <c r="S2398" s="18"/>
      <c r="T2398" s="18">
        <f t="shared" si="7888"/>
        <v>11784.6</v>
      </c>
      <c r="U2398" s="18">
        <f t="shared" si="7788"/>
        <v>11928</v>
      </c>
      <c r="V2398" s="18">
        <f t="shared" si="7789"/>
        <v>12405.1</v>
      </c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41">
        <v>11784.599910000001</v>
      </c>
      <c r="AG2398" s="41"/>
      <c r="AH2398" s="41">
        <v>0</v>
      </c>
      <c r="AI2398" s="41">
        <v>0</v>
      </c>
      <c r="AJ2398" s="41">
        <v>0</v>
      </c>
      <c r="AK2398" s="41">
        <v>0</v>
      </c>
      <c r="AL2398" s="41">
        <v>11784.599910000001</v>
      </c>
      <c r="AM2398" s="41">
        <v>0</v>
      </c>
      <c r="AN2398" s="41">
        <v>0</v>
      </c>
      <c r="AO2398" s="42">
        <v>9166.1999400000004</v>
      </c>
      <c r="AP2398" s="42">
        <v>11784.6</v>
      </c>
      <c r="AQ2398" s="42">
        <v>0</v>
      </c>
      <c r="AR2398" s="42">
        <v>0</v>
      </c>
      <c r="AS2398" s="42">
        <v>0</v>
      </c>
      <c r="AT2398" s="42">
        <v>0</v>
      </c>
      <c r="AU2398" s="42">
        <f t="shared" si="7774"/>
        <v>11784.6</v>
      </c>
      <c r="AV2398" s="42">
        <f t="shared" si="7775"/>
        <v>0</v>
      </c>
      <c r="AW2398" s="42">
        <f t="shared" si="7776"/>
        <v>11784.6</v>
      </c>
      <c r="AX2398" s="42">
        <f t="shared" si="7777"/>
        <v>11928</v>
      </c>
      <c r="AY2398" s="42">
        <f t="shared" si="7778"/>
        <v>12405.1</v>
      </c>
      <c r="AZ2398" s="42"/>
      <c r="BA2398" s="43">
        <f t="shared" si="7791"/>
        <v>100</v>
      </c>
      <c r="BB2398" s="44"/>
    </row>
    <row r="2399" spans="2:54" x14ac:dyDescent="0.3">
      <c r="B2399" s="38" t="s">
        <v>794</v>
      </c>
      <c r="C2399" s="38" t="s">
        <v>84</v>
      </c>
      <c r="D2399" s="38" t="s">
        <v>118</v>
      </c>
      <c r="E2399" s="39" t="str">
        <f t="shared" si="7773"/>
        <v>0406</v>
      </c>
      <c r="F2399" s="38" t="s">
        <v>806</v>
      </c>
      <c r="G2399" s="38"/>
      <c r="H2399" s="40" t="s">
        <v>807</v>
      </c>
      <c r="I2399" s="18"/>
      <c r="J2399" s="18"/>
      <c r="K2399" s="18"/>
      <c r="L2399" s="18">
        <f t="shared" ref="L2399:S2399" si="7894">L2400</f>
        <v>15266.4</v>
      </c>
      <c r="M2399" s="18">
        <f t="shared" si="7894"/>
        <v>0</v>
      </c>
      <c r="N2399" s="18">
        <f t="shared" si="7894"/>
        <v>0</v>
      </c>
      <c r="O2399" s="18">
        <f t="shared" si="7894"/>
        <v>0</v>
      </c>
      <c r="P2399" s="18">
        <f t="shared" si="7894"/>
        <v>0</v>
      </c>
      <c r="Q2399" s="18">
        <f t="shared" si="7894"/>
        <v>0</v>
      </c>
      <c r="R2399" s="18">
        <f t="shared" si="7894"/>
        <v>0</v>
      </c>
      <c r="S2399" s="18">
        <f t="shared" si="7894"/>
        <v>0</v>
      </c>
      <c r="T2399" s="18">
        <f t="shared" si="7888"/>
        <v>15266.4</v>
      </c>
      <c r="U2399" s="18">
        <f t="shared" si="7788"/>
        <v>0</v>
      </c>
      <c r="V2399" s="18">
        <f t="shared" si="7789"/>
        <v>0</v>
      </c>
      <c r="W2399" s="18">
        <f t="shared" ref="W2399:AT2399" si="7895">W2400</f>
        <v>0</v>
      </c>
      <c r="X2399" s="18">
        <f t="shared" si="7895"/>
        <v>0</v>
      </c>
      <c r="Y2399" s="18">
        <f t="shared" si="7895"/>
        <v>0</v>
      </c>
      <c r="Z2399" s="18">
        <f t="shared" si="7895"/>
        <v>0</v>
      </c>
      <c r="AA2399" s="18">
        <f t="shared" si="7895"/>
        <v>0</v>
      </c>
      <c r="AB2399" s="18">
        <f t="shared" si="7895"/>
        <v>0</v>
      </c>
      <c r="AC2399" s="18">
        <f t="shared" si="7895"/>
        <v>0</v>
      </c>
      <c r="AD2399" s="18">
        <f t="shared" si="7895"/>
        <v>0</v>
      </c>
      <c r="AE2399" s="18">
        <f t="shared" si="7895"/>
        <v>0</v>
      </c>
      <c r="AF2399" s="41">
        <f t="shared" si="7895"/>
        <v>0</v>
      </c>
      <c r="AG2399" s="41">
        <f t="shared" si="7895"/>
        <v>0</v>
      </c>
      <c r="AH2399" s="41">
        <f t="shared" si="7895"/>
        <v>0</v>
      </c>
      <c r="AI2399" s="41">
        <f t="shared" si="7895"/>
        <v>0</v>
      </c>
      <c r="AJ2399" s="41">
        <f t="shared" si="7895"/>
        <v>0</v>
      </c>
      <c r="AK2399" s="41">
        <f t="shared" si="7895"/>
        <v>0</v>
      </c>
      <c r="AL2399" s="41">
        <f t="shared" si="7895"/>
        <v>0</v>
      </c>
      <c r="AM2399" s="41">
        <f t="shared" si="7895"/>
        <v>0</v>
      </c>
      <c r="AN2399" s="41">
        <f t="shared" si="7895"/>
        <v>0</v>
      </c>
      <c r="AO2399" s="14">
        <f t="shared" si="7895"/>
        <v>0</v>
      </c>
      <c r="AP2399" s="42">
        <f t="shared" si="7895"/>
        <v>0</v>
      </c>
      <c r="AQ2399" s="42">
        <f t="shared" si="7895"/>
        <v>0</v>
      </c>
      <c r="AR2399" s="42">
        <f t="shared" si="7895"/>
        <v>0</v>
      </c>
      <c r="AS2399" s="42">
        <f t="shared" si="7895"/>
        <v>0</v>
      </c>
      <c r="AT2399" s="42">
        <f t="shared" si="7895"/>
        <v>0</v>
      </c>
      <c r="AU2399" s="42">
        <f t="shared" si="7774"/>
        <v>0</v>
      </c>
      <c r="AV2399" s="42">
        <f t="shared" si="7775"/>
        <v>15266.4</v>
      </c>
      <c r="AW2399" s="42">
        <f t="shared" si="7776"/>
        <v>15266.4</v>
      </c>
      <c r="AX2399" s="42">
        <f t="shared" si="7777"/>
        <v>0</v>
      </c>
      <c r="AY2399" s="42">
        <f t="shared" si="7778"/>
        <v>0</v>
      </c>
      <c r="AZ2399" s="42">
        <f>AZ2400</f>
        <v>0</v>
      </c>
      <c r="BA2399" s="43"/>
      <c r="BB2399" s="20">
        <v>0</v>
      </c>
    </row>
    <row r="2400" spans="2:54" ht="31.2" x14ac:dyDescent="0.3">
      <c r="B2400" s="38" t="s">
        <v>794</v>
      </c>
      <c r="C2400" s="38" t="s">
        <v>84</v>
      </c>
      <c r="D2400" s="38" t="s">
        <v>118</v>
      </c>
      <c r="E2400" s="39" t="str">
        <f t="shared" si="7773"/>
        <v>0406</v>
      </c>
      <c r="F2400" s="38" t="s">
        <v>806</v>
      </c>
      <c r="G2400" s="38" t="s">
        <v>54</v>
      </c>
      <c r="H2400" s="40" t="s">
        <v>55</v>
      </c>
      <c r="I2400" s="18"/>
      <c r="J2400" s="18"/>
      <c r="K2400" s="18"/>
      <c r="L2400" s="18">
        <v>15266.4</v>
      </c>
      <c r="M2400" s="18"/>
      <c r="N2400" s="18"/>
      <c r="O2400" s="18">
        <v>0</v>
      </c>
      <c r="P2400" s="18">
        <v>0</v>
      </c>
      <c r="Q2400" s="18">
        <v>0</v>
      </c>
      <c r="R2400" s="18">
        <v>0</v>
      </c>
      <c r="S2400" s="18"/>
      <c r="T2400" s="18">
        <f t="shared" si="7888"/>
        <v>15266.4</v>
      </c>
      <c r="U2400" s="18">
        <f t="shared" si="7788"/>
        <v>0</v>
      </c>
      <c r="V2400" s="18">
        <f t="shared" si="7789"/>
        <v>0</v>
      </c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41">
        <v>0</v>
      </c>
      <c r="AG2400" s="41"/>
      <c r="AH2400" s="41">
        <v>0</v>
      </c>
      <c r="AI2400" s="41">
        <v>0</v>
      </c>
      <c r="AJ2400" s="41">
        <v>0</v>
      </c>
      <c r="AK2400" s="41">
        <v>0</v>
      </c>
      <c r="AL2400" s="41">
        <v>0</v>
      </c>
      <c r="AM2400" s="41">
        <v>0</v>
      </c>
      <c r="AN2400" s="41">
        <v>0</v>
      </c>
      <c r="AO2400" s="42">
        <v>0</v>
      </c>
      <c r="AP2400" s="42">
        <v>0</v>
      </c>
      <c r="AQ2400" s="42">
        <v>0</v>
      </c>
      <c r="AR2400" s="42">
        <v>0</v>
      </c>
      <c r="AS2400" s="42">
        <v>0</v>
      </c>
      <c r="AT2400" s="42">
        <v>0</v>
      </c>
      <c r="AU2400" s="42">
        <f t="shared" si="7774"/>
        <v>0</v>
      </c>
      <c r="AV2400" s="42">
        <f t="shared" si="7775"/>
        <v>15266.4</v>
      </c>
      <c r="AW2400" s="42">
        <f t="shared" si="7776"/>
        <v>15266.4</v>
      </c>
      <c r="AX2400" s="42">
        <f t="shared" si="7777"/>
        <v>0</v>
      </c>
      <c r="AY2400" s="42">
        <f t="shared" si="7778"/>
        <v>0</v>
      </c>
      <c r="AZ2400" s="42"/>
      <c r="BA2400" s="43"/>
      <c r="BB2400" s="44">
        <v>0</v>
      </c>
    </row>
    <row r="2401" spans="2:54" s="30" customFormat="1" x14ac:dyDescent="0.3">
      <c r="B2401" s="31" t="s">
        <v>794</v>
      </c>
      <c r="C2401" s="31" t="s">
        <v>84</v>
      </c>
      <c r="D2401" s="31" t="s">
        <v>86</v>
      </c>
      <c r="E2401" s="29" t="str">
        <f t="shared" si="7773"/>
        <v>0409</v>
      </c>
      <c r="F2401" s="31"/>
      <c r="G2401" s="31"/>
      <c r="H2401" s="32" t="s">
        <v>87</v>
      </c>
      <c r="I2401" s="33">
        <f t="shared" ref="I2401:N2401" si="7896">I2498+I2409</f>
        <v>6293218.7999999998</v>
      </c>
      <c r="J2401" s="33">
        <f t="shared" si="7896"/>
        <v>6016578.7000000002</v>
      </c>
      <c r="K2401" s="33">
        <f t="shared" si="7896"/>
        <v>6810071.5999999996</v>
      </c>
      <c r="L2401" s="33">
        <f t="shared" si="7896"/>
        <v>-6769.9000000000015</v>
      </c>
      <c r="M2401" s="33">
        <f t="shared" si="7896"/>
        <v>99864.7</v>
      </c>
      <c r="N2401" s="33">
        <f t="shared" si="7896"/>
        <v>0</v>
      </c>
      <c r="O2401" s="33">
        <f>O2498+O2409+O2503+O2402</f>
        <v>-12453.112999999983</v>
      </c>
      <c r="P2401" s="33">
        <f>P2498+P2409+P2503+P2402</f>
        <v>20391.977000000003</v>
      </c>
      <c r="Q2401" s="33">
        <f>Q2498+Q2409+Q2503+Q2402</f>
        <v>406332.20999999996</v>
      </c>
      <c r="R2401" s="33">
        <f>R2498+R2409+R2503+R2402</f>
        <v>-247750.50900000005</v>
      </c>
      <c r="S2401" s="33">
        <f>S2498+S2409+S2503</f>
        <v>386127.16128</v>
      </c>
      <c r="T2401" s="33">
        <f t="shared" si="7888"/>
        <v>6839096.6262799995</v>
      </c>
      <c r="U2401" s="33">
        <f t="shared" si="7788"/>
        <v>6116443.4000000004</v>
      </c>
      <c r="V2401" s="33">
        <f t="shared" si="7789"/>
        <v>6810071.5999999996</v>
      </c>
      <c r="W2401" s="33">
        <f t="shared" ref="W2401:AE2401" si="7897">W2498+W2409+W2503</f>
        <v>16672.900000000001</v>
      </c>
      <c r="X2401" s="33">
        <f t="shared" si="7897"/>
        <v>0</v>
      </c>
      <c r="Y2401" s="33">
        <f t="shared" si="7897"/>
        <v>0</v>
      </c>
      <c r="Z2401" s="33">
        <f t="shared" si="7897"/>
        <v>369800.20628000004</v>
      </c>
      <c r="AA2401" s="33">
        <f t="shared" si="7897"/>
        <v>101383.117</v>
      </c>
      <c r="AB2401" s="33">
        <f t="shared" si="7897"/>
        <v>4995.5690000000004</v>
      </c>
      <c r="AC2401" s="33">
        <f t="shared" si="7897"/>
        <v>73134.290000000008</v>
      </c>
      <c r="AD2401" s="33">
        <f t="shared" si="7897"/>
        <v>0</v>
      </c>
      <c r="AE2401" s="33">
        <f t="shared" si="7897"/>
        <v>0</v>
      </c>
      <c r="AF2401" s="34">
        <f t="shared" ref="AF2401:AT2401" si="7898">AF2498+AF2409+AF2503+AF2402</f>
        <v>7448355.114670001</v>
      </c>
      <c r="AG2401" s="34">
        <f t="shared" si="7898"/>
        <v>0</v>
      </c>
      <c r="AH2401" s="34">
        <f t="shared" si="7898"/>
        <v>1550099.21217</v>
      </c>
      <c r="AI2401" s="34">
        <f t="shared" si="7898"/>
        <v>0</v>
      </c>
      <c r="AJ2401" s="34">
        <f t="shared" si="7898"/>
        <v>614577.34733000002</v>
      </c>
      <c r="AK2401" s="34">
        <f t="shared" si="7898"/>
        <v>0</v>
      </c>
      <c r="AL2401" s="34">
        <f t="shared" si="7898"/>
        <v>6980926.5408800012</v>
      </c>
      <c r="AM2401" s="34">
        <f t="shared" si="7898"/>
        <v>1341437.50933</v>
      </c>
      <c r="AN2401" s="34">
        <f t="shared" si="7898"/>
        <v>542411.46534999995</v>
      </c>
      <c r="AO2401" s="35">
        <f t="shared" si="7898"/>
        <v>4169384.2863599998</v>
      </c>
      <c r="AP2401" s="36">
        <f t="shared" si="7898"/>
        <v>7587696.5580800008</v>
      </c>
      <c r="AQ2401" s="36">
        <f t="shared" si="7898"/>
        <v>-12453.112999999983</v>
      </c>
      <c r="AR2401" s="36">
        <f t="shared" si="7898"/>
        <v>0</v>
      </c>
      <c r="AS2401" s="36">
        <f t="shared" si="7898"/>
        <v>0</v>
      </c>
      <c r="AT2401" s="36">
        <f t="shared" si="7898"/>
        <v>0</v>
      </c>
      <c r="AU2401" s="36">
        <f t="shared" si="7774"/>
        <v>7575243.4450800009</v>
      </c>
      <c r="AV2401" s="36">
        <f t="shared" si="7775"/>
        <v>-736146.81880000141</v>
      </c>
      <c r="AW2401" s="36">
        <f t="shared" si="7776"/>
        <v>7225569.7325599995</v>
      </c>
      <c r="AX2401" s="36">
        <f t="shared" si="7777"/>
        <v>6222822.0860000001</v>
      </c>
      <c r="AY2401" s="36">
        <f t="shared" si="7778"/>
        <v>6883205.8899999997</v>
      </c>
      <c r="AZ2401" s="36">
        <f>AZ2498+AZ2409+AZ2503</f>
        <v>0</v>
      </c>
      <c r="BA2401" s="37">
        <f t="shared" si="7791"/>
        <v>93.724405367443211</v>
      </c>
      <c r="BB2401" s="20"/>
    </row>
    <row r="2402" spans="2:54" x14ac:dyDescent="0.3">
      <c r="B2402" s="38" t="s">
        <v>794</v>
      </c>
      <c r="C2402" s="38" t="s">
        <v>84</v>
      </c>
      <c r="D2402" s="38" t="s">
        <v>86</v>
      </c>
      <c r="E2402" s="39" t="str">
        <f t="shared" si="7773"/>
        <v>0409</v>
      </c>
      <c r="F2402" s="38" t="s">
        <v>191</v>
      </c>
      <c r="G2402" s="38"/>
      <c r="H2402" s="40" t="s">
        <v>192</v>
      </c>
      <c r="I2402" s="18"/>
      <c r="J2402" s="18"/>
      <c r="K2402" s="18"/>
      <c r="L2402" s="18"/>
      <c r="M2402" s="18"/>
      <c r="N2402" s="18"/>
      <c r="O2402" s="18">
        <f t="shared" ref="O2402:O2403" si="7899">O2403</f>
        <v>2837.8969999999999</v>
      </c>
      <c r="P2402" s="18">
        <f t="shared" ref="P2402:P2405" si="7900">P2403</f>
        <v>0</v>
      </c>
      <c r="Q2402" s="18">
        <f t="shared" ref="Q2402:Q2405" si="7901">Q2403</f>
        <v>0</v>
      </c>
      <c r="R2402" s="18">
        <f t="shared" ref="R2402:R2405" si="7902">R2403</f>
        <v>0</v>
      </c>
      <c r="S2402" s="18"/>
      <c r="T2402" s="18">
        <f t="shared" si="7888"/>
        <v>2837.8969999999999</v>
      </c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41">
        <f t="shared" ref="AF2402:AF2403" si="7903">AF2403</f>
        <v>2987.26</v>
      </c>
      <c r="AG2402" s="41">
        <f t="shared" ref="AG2402:AG2403" si="7904">AG2403</f>
        <v>0</v>
      </c>
      <c r="AH2402" s="41">
        <f t="shared" ref="AH2402:AH2403" si="7905">AH2403</f>
        <v>0</v>
      </c>
      <c r="AI2402" s="41">
        <f t="shared" ref="AI2402:AI2403" si="7906">AI2403</f>
        <v>0</v>
      </c>
      <c r="AJ2402" s="41">
        <f t="shared" ref="AJ2402:AJ2403" si="7907">AJ2403</f>
        <v>0</v>
      </c>
      <c r="AK2402" s="41">
        <f t="shared" ref="AK2402:AK2403" si="7908">AK2403</f>
        <v>0</v>
      </c>
      <c r="AL2402" s="41">
        <f t="shared" ref="AL2402:AL2403" si="7909">AL2403</f>
        <v>2987.26</v>
      </c>
      <c r="AM2402" s="41">
        <f t="shared" ref="AM2402:AM2403" si="7910">AM2403</f>
        <v>0</v>
      </c>
      <c r="AN2402" s="41">
        <f t="shared" ref="AN2402:AN2403" si="7911">AN2403</f>
        <v>0</v>
      </c>
      <c r="AO2402" s="42">
        <f t="shared" ref="AO2402:AO2403" si="7912">AO2403</f>
        <v>2987.26</v>
      </c>
      <c r="AP2402" s="42">
        <f t="shared" ref="AP2402:AP2403" si="7913">AP2403</f>
        <v>2987.26</v>
      </c>
      <c r="AQ2402" s="42">
        <f t="shared" ref="AQ2402:AQ2403" si="7914">AQ2403</f>
        <v>2837.8969999999999</v>
      </c>
      <c r="AR2402" s="42">
        <f t="shared" ref="AR2402:AR2403" si="7915">AR2403</f>
        <v>0</v>
      </c>
      <c r="AS2402" s="42">
        <f t="shared" ref="AS2402:AS2403" si="7916">AS2403</f>
        <v>0</v>
      </c>
      <c r="AT2402" s="42">
        <f t="shared" ref="AT2402:AT2403" si="7917">AT2403</f>
        <v>0</v>
      </c>
      <c r="AU2402" s="42">
        <f t="shared" si="7774"/>
        <v>5825.1570000000002</v>
      </c>
      <c r="AV2402" s="42">
        <f t="shared" si="7775"/>
        <v>-2987.26</v>
      </c>
      <c r="AW2402" s="42"/>
      <c r="AX2402" s="42"/>
      <c r="AY2402" s="42"/>
      <c r="AZ2402" s="42"/>
      <c r="BA2402" s="43">
        <f t="shared" si="7791"/>
        <v>100</v>
      </c>
      <c r="BB2402" s="20"/>
    </row>
    <row r="2403" spans="2:54" x14ac:dyDescent="0.3">
      <c r="B2403" s="38" t="s">
        <v>794</v>
      </c>
      <c r="C2403" s="38" t="s">
        <v>84</v>
      </c>
      <c r="D2403" s="38" t="s">
        <v>86</v>
      </c>
      <c r="E2403" s="39" t="str">
        <f t="shared" si="7773"/>
        <v>0409</v>
      </c>
      <c r="F2403" s="38" t="s">
        <v>193</v>
      </c>
      <c r="G2403" s="39"/>
      <c r="H2403" s="40" t="s">
        <v>109</v>
      </c>
      <c r="I2403" s="18"/>
      <c r="J2403" s="18"/>
      <c r="K2403" s="18"/>
      <c r="L2403" s="18"/>
      <c r="M2403" s="18"/>
      <c r="N2403" s="18"/>
      <c r="O2403" s="18">
        <f t="shared" si="7899"/>
        <v>2837.8969999999999</v>
      </c>
      <c r="P2403" s="18">
        <f t="shared" si="7900"/>
        <v>0</v>
      </c>
      <c r="Q2403" s="18">
        <f t="shared" si="7901"/>
        <v>0</v>
      </c>
      <c r="R2403" s="18">
        <f t="shared" si="7902"/>
        <v>0</v>
      </c>
      <c r="S2403" s="18"/>
      <c r="T2403" s="18">
        <f t="shared" si="7888"/>
        <v>2837.8969999999999</v>
      </c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41">
        <f t="shared" si="7903"/>
        <v>2987.26</v>
      </c>
      <c r="AG2403" s="41">
        <f t="shared" si="7904"/>
        <v>0</v>
      </c>
      <c r="AH2403" s="41">
        <f t="shared" si="7905"/>
        <v>0</v>
      </c>
      <c r="AI2403" s="41">
        <f t="shared" si="7906"/>
        <v>0</v>
      </c>
      <c r="AJ2403" s="41">
        <f t="shared" si="7907"/>
        <v>0</v>
      </c>
      <c r="AK2403" s="41">
        <f t="shared" si="7908"/>
        <v>0</v>
      </c>
      <c r="AL2403" s="41">
        <f t="shared" si="7909"/>
        <v>2987.26</v>
      </c>
      <c r="AM2403" s="41">
        <f t="shared" si="7910"/>
        <v>0</v>
      </c>
      <c r="AN2403" s="41">
        <f t="shared" si="7911"/>
        <v>0</v>
      </c>
      <c r="AO2403" s="14">
        <f t="shared" si="7912"/>
        <v>2987.26</v>
      </c>
      <c r="AP2403" s="42">
        <f t="shared" si="7913"/>
        <v>2987.26</v>
      </c>
      <c r="AQ2403" s="42">
        <f t="shared" si="7914"/>
        <v>2837.8969999999999</v>
      </c>
      <c r="AR2403" s="42">
        <f t="shared" si="7915"/>
        <v>0</v>
      </c>
      <c r="AS2403" s="42">
        <f t="shared" si="7916"/>
        <v>0</v>
      </c>
      <c r="AT2403" s="42">
        <f t="shared" si="7917"/>
        <v>0</v>
      </c>
      <c r="AU2403" s="42">
        <f t="shared" si="7774"/>
        <v>5825.1570000000002</v>
      </c>
      <c r="AV2403" s="42">
        <f t="shared" si="7775"/>
        <v>-2987.26</v>
      </c>
      <c r="AW2403" s="42"/>
      <c r="AX2403" s="42"/>
      <c r="AY2403" s="42"/>
      <c r="AZ2403" s="42"/>
      <c r="BA2403" s="43">
        <f t="shared" si="7791"/>
        <v>100</v>
      </c>
      <c r="BB2403" s="20"/>
    </row>
    <row r="2404" spans="2:54" ht="46.8" x14ac:dyDescent="0.3">
      <c r="B2404" s="38" t="s">
        <v>794</v>
      </c>
      <c r="C2404" s="38" t="s">
        <v>84</v>
      </c>
      <c r="D2404" s="38" t="s">
        <v>86</v>
      </c>
      <c r="E2404" s="39" t="str">
        <f t="shared" si="7773"/>
        <v>0409</v>
      </c>
      <c r="F2404" s="38" t="s">
        <v>194</v>
      </c>
      <c r="G2404" s="39"/>
      <c r="H2404" s="40" t="s">
        <v>195</v>
      </c>
      <c r="I2404" s="18"/>
      <c r="J2404" s="18"/>
      <c r="K2404" s="18"/>
      <c r="L2404" s="18"/>
      <c r="M2404" s="18"/>
      <c r="N2404" s="18"/>
      <c r="O2404" s="18">
        <f>O2405+O2407</f>
        <v>2837.8969999999999</v>
      </c>
      <c r="P2404" s="18">
        <f t="shared" si="7900"/>
        <v>0</v>
      </c>
      <c r="Q2404" s="18">
        <f t="shared" si="7901"/>
        <v>0</v>
      </c>
      <c r="R2404" s="18">
        <f t="shared" si="7902"/>
        <v>0</v>
      </c>
      <c r="S2404" s="18"/>
      <c r="T2404" s="18">
        <f t="shared" si="7888"/>
        <v>2837.8969999999999</v>
      </c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41">
        <f t="shared" ref="AF2404:AT2404" si="7918">AF2405+AF2407</f>
        <v>2987.26</v>
      </c>
      <c r="AG2404" s="41">
        <f t="shared" si="7918"/>
        <v>0</v>
      </c>
      <c r="AH2404" s="41">
        <f t="shared" si="7918"/>
        <v>0</v>
      </c>
      <c r="AI2404" s="41">
        <f t="shared" si="7918"/>
        <v>0</v>
      </c>
      <c r="AJ2404" s="41">
        <f t="shared" si="7918"/>
        <v>0</v>
      </c>
      <c r="AK2404" s="41">
        <f t="shared" si="7918"/>
        <v>0</v>
      </c>
      <c r="AL2404" s="41">
        <f t="shared" si="7918"/>
        <v>2987.26</v>
      </c>
      <c r="AM2404" s="41">
        <f t="shared" si="7918"/>
        <v>0</v>
      </c>
      <c r="AN2404" s="41">
        <f t="shared" si="7918"/>
        <v>0</v>
      </c>
      <c r="AO2404" s="42">
        <f t="shared" si="7918"/>
        <v>2987.26</v>
      </c>
      <c r="AP2404" s="42">
        <f t="shared" si="7918"/>
        <v>2987.26</v>
      </c>
      <c r="AQ2404" s="42">
        <f t="shared" si="7918"/>
        <v>2837.8969999999999</v>
      </c>
      <c r="AR2404" s="42">
        <f t="shared" si="7918"/>
        <v>0</v>
      </c>
      <c r="AS2404" s="42">
        <f t="shared" si="7918"/>
        <v>0</v>
      </c>
      <c r="AT2404" s="42">
        <f t="shared" si="7918"/>
        <v>0</v>
      </c>
      <c r="AU2404" s="42">
        <f t="shared" si="7774"/>
        <v>5825.1570000000002</v>
      </c>
      <c r="AV2404" s="42">
        <f t="shared" si="7775"/>
        <v>-2987.26</v>
      </c>
      <c r="AW2404" s="42"/>
      <c r="AX2404" s="42"/>
      <c r="AY2404" s="42"/>
      <c r="AZ2404" s="42"/>
      <c r="BA2404" s="43">
        <f t="shared" si="7791"/>
        <v>100</v>
      </c>
      <c r="BB2404" s="20"/>
    </row>
    <row r="2405" spans="2:54" ht="31.2" x14ac:dyDescent="0.3">
      <c r="B2405" s="38" t="s">
        <v>794</v>
      </c>
      <c r="C2405" s="38" t="s">
        <v>84</v>
      </c>
      <c r="D2405" s="38" t="s">
        <v>86</v>
      </c>
      <c r="E2405" s="39" t="str">
        <f t="shared" si="7773"/>
        <v>0409</v>
      </c>
      <c r="F2405" s="38" t="s">
        <v>196</v>
      </c>
      <c r="G2405" s="39"/>
      <c r="H2405" s="40" t="s">
        <v>197</v>
      </c>
      <c r="I2405" s="18"/>
      <c r="J2405" s="18"/>
      <c r="K2405" s="18"/>
      <c r="L2405" s="18"/>
      <c r="M2405" s="18"/>
      <c r="N2405" s="18"/>
      <c r="O2405" s="18">
        <f>O2406</f>
        <v>0</v>
      </c>
      <c r="P2405" s="18">
        <f t="shared" si="7900"/>
        <v>0</v>
      </c>
      <c r="Q2405" s="18">
        <f t="shared" si="7901"/>
        <v>0</v>
      </c>
      <c r="R2405" s="18">
        <f t="shared" si="7902"/>
        <v>0</v>
      </c>
      <c r="S2405" s="18"/>
      <c r="T2405" s="18">
        <f t="shared" si="7888"/>
        <v>0</v>
      </c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41">
        <f t="shared" ref="AF2405:AT2405" si="7919">AF2406</f>
        <v>0</v>
      </c>
      <c r="AG2405" s="41">
        <f t="shared" si="7919"/>
        <v>0</v>
      </c>
      <c r="AH2405" s="41">
        <f t="shared" si="7919"/>
        <v>0</v>
      </c>
      <c r="AI2405" s="41">
        <f t="shared" si="7919"/>
        <v>0</v>
      </c>
      <c r="AJ2405" s="41">
        <f t="shared" si="7919"/>
        <v>0</v>
      </c>
      <c r="AK2405" s="41">
        <f t="shared" si="7919"/>
        <v>0</v>
      </c>
      <c r="AL2405" s="41">
        <f t="shared" si="7919"/>
        <v>0</v>
      </c>
      <c r="AM2405" s="41">
        <f t="shared" si="7919"/>
        <v>0</v>
      </c>
      <c r="AN2405" s="41">
        <f t="shared" si="7919"/>
        <v>0</v>
      </c>
      <c r="AO2405" s="14">
        <f t="shared" si="7919"/>
        <v>2987.26</v>
      </c>
      <c r="AP2405" s="42">
        <f t="shared" si="7919"/>
        <v>2987.26</v>
      </c>
      <c r="AQ2405" s="42">
        <f t="shared" si="7919"/>
        <v>0</v>
      </c>
      <c r="AR2405" s="42">
        <f t="shared" si="7919"/>
        <v>0</v>
      </c>
      <c r="AS2405" s="42">
        <f t="shared" si="7919"/>
        <v>0</v>
      </c>
      <c r="AT2405" s="42">
        <f t="shared" si="7919"/>
        <v>0</v>
      </c>
      <c r="AU2405" s="42">
        <f t="shared" si="7774"/>
        <v>2987.26</v>
      </c>
      <c r="AV2405" s="42">
        <f t="shared" si="7775"/>
        <v>-2987.26</v>
      </c>
      <c r="AW2405" s="42"/>
      <c r="AX2405" s="42"/>
      <c r="AY2405" s="42"/>
      <c r="AZ2405" s="42"/>
      <c r="BA2405" s="43"/>
      <c r="BB2405" s="20">
        <v>0</v>
      </c>
    </row>
    <row r="2406" spans="2:54" ht="31.2" x14ac:dyDescent="0.3">
      <c r="B2406" s="38" t="s">
        <v>794</v>
      </c>
      <c r="C2406" s="38" t="s">
        <v>84</v>
      </c>
      <c r="D2406" s="38" t="s">
        <v>86</v>
      </c>
      <c r="E2406" s="39" t="str">
        <f t="shared" si="7773"/>
        <v>0409</v>
      </c>
      <c r="F2406" s="38" t="s">
        <v>196</v>
      </c>
      <c r="G2406" s="38" t="s">
        <v>54</v>
      </c>
      <c r="H2406" s="40" t="s">
        <v>55</v>
      </c>
      <c r="I2406" s="18"/>
      <c r="J2406" s="18"/>
      <c r="K2406" s="18"/>
      <c r="L2406" s="18"/>
      <c r="M2406" s="18"/>
      <c r="N2406" s="18"/>
      <c r="O2406" s="18">
        <v>0</v>
      </c>
      <c r="P2406" s="18"/>
      <c r="Q2406" s="18">
        <v>0</v>
      </c>
      <c r="R2406" s="18">
        <v>0</v>
      </c>
      <c r="S2406" s="18"/>
      <c r="T2406" s="18">
        <f t="shared" si="7888"/>
        <v>0</v>
      </c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41">
        <v>0</v>
      </c>
      <c r="AG2406" s="41"/>
      <c r="AH2406" s="41">
        <v>0</v>
      </c>
      <c r="AI2406" s="41">
        <v>0</v>
      </c>
      <c r="AJ2406" s="41">
        <v>0</v>
      </c>
      <c r="AK2406" s="41">
        <v>0</v>
      </c>
      <c r="AL2406" s="41">
        <v>0</v>
      </c>
      <c r="AM2406" s="41">
        <v>0</v>
      </c>
      <c r="AN2406" s="41">
        <v>0</v>
      </c>
      <c r="AO2406" s="42">
        <v>2987.26</v>
      </c>
      <c r="AP2406" s="42">
        <v>2987.26</v>
      </c>
      <c r="AQ2406" s="42">
        <v>0</v>
      </c>
      <c r="AR2406" s="42">
        <v>0</v>
      </c>
      <c r="AS2406" s="42">
        <v>0</v>
      </c>
      <c r="AT2406" s="42">
        <v>0</v>
      </c>
      <c r="AU2406" s="42">
        <f t="shared" si="7774"/>
        <v>2987.26</v>
      </c>
      <c r="AV2406" s="42">
        <f t="shared" si="7775"/>
        <v>-2987.26</v>
      </c>
      <c r="AW2406" s="42"/>
      <c r="AX2406" s="42"/>
      <c r="AY2406" s="42"/>
      <c r="AZ2406" s="42"/>
      <c r="BA2406" s="43"/>
      <c r="BB2406" s="20">
        <v>0</v>
      </c>
    </row>
    <row r="2407" spans="2:54" ht="31.2" x14ac:dyDescent="0.3">
      <c r="B2407" s="38" t="s">
        <v>794</v>
      </c>
      <c r="C2407" s="38" t="s">
        <v>84</v>
      </c>
      <c r="D2407" s="38" t="s">
        <v>86</v>
      </c>
      <c r="E2407" s="39" t="str">
        <f t="shared" si="7773"/>
        <v>0409</v>
      </c>
      <c r="F2407" s="38" t="s">
        <v>808</v>
      </c>
      <c r="G2407" s="38"/>
      <c r="H2407" s="40" t="s">
        <v>809</v>
      </c>
      <c r="I2407" s="18"/>
      <c r="J2407" s="18"/>
      <c r="K2407" s="18"/>
      <c r="L2407" s="18"/>
      <c r="M2407" s="18"/>
      <c r="N2407" s="18"/>
      <c r="O2407" s="18">
        <f>O2408</f>
        <v>2837.8969999999999</v>
      </c>
      <c r="P2407" s="18"/>
      <c r="Q2407" s="18"/>
      <c r="R2407" s="18"/>
      <c r="S2407" s="18"/>
      <c r="T2407" s="18">
        <f t="shared" si="7888"/>
        <v>2837.8969999999999</v>
      </c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41">
        <f t="shared" ref="AF2407:AT2407" si="7920">AF2408</f>
        <v>2987.26</v>
      </c>
      <c r="AG2407" s="41">
        <f t="shared" si="7920"/>
        <v>0</v>
      </c>
      <c r="AH2407" s="41">
        <f t="shared" si="7920"/>
        <v>0</v>
      </c>
      <c r="AI2407" s="41">
        <f t="shared" si="7920"/>
        <v>0</v>
      </c>
      <c r="AJ2407" s="41">
        <f t="shared" si="7920"/>
        <v>0</v>
      </c>
      <c r="AK2407" s="41">
        <f t="shared" si="7920"/>
        <v>0</v>
      </c>
      <c r="AL2407" s="41">
        <f t="shared" si="7920"/>
        <v>2987.26</v>
      </c>
      <c r="AM2407" s="41">
        <f t="shared" si="7920"/>
        <v>0</v>
      </c>
      <c r="AN2407" s="41">
        <f t="shared" si="7920"/>
        <v>0</v>
      </c>
      <c r="AO2407" s="54">
        <f t="shared" si="7920"/>
        <v>0</v>
      </c>
      <c r="AP2407" s="14">
        <f t="shared" si="7920"/>
        <v>0</v>
      </c>
      <c r="AQ2407" s="42">
        <f t="shared" si="7920"/>
        <v>2837.8969999999999</v>
      </c>
      <c r="AR2407" s="14">
        <f t="shared" si="7920"/>
        <v>0</v>
      </c>
      <c r="AS2407" s="42">
        <f t="shared" si="7920"/>
        <v>0</v>
      </c>
      <c r="AT2407" s="14">
        <f t="shared" si="7920"/>
        <v>0</v>
      </c>
      <c r="AU2407" s="42">
        <f t="shared" si="7774"/>
        <v>2837.8969999999999</v>
      </c>
      <c r="AV2407" s="42">
        <f t="shared" si="7775"/>
        <v>0</v>
      </c>
      <c r="AW2407" s="42"/>
      <c r="AX2407" s="42"/>
      <c r="AY2407" s="42"/>
      <c r="AZ2407" s="42"/>
      <c r="BA2407" s="43">
        <f t="shared" si="7791"/>
        <v>100</v>
      </c>
      <c r="BB2407" s="20"/>
    </row>
    <row r="2408" spans="2:54" ht="31.2" x14ac:dyDescent="0.3">
      <c r="B2408" s="38" t="s">
        <v>794</v>
      </c>
      <c r="C2408" s="38" t="s">
        <v>84</v>
      </c>
      <c r="D2408" s="38" t="s">
        <v>86</v>
      </c>
      <c r="E2408" s="39" t="str">
        <f t="shared" si="7773"/>
        <v>0409</v>
      </c>
      <c r="F2408" s="38" t="s">
        <v>808</v>
      </c>
      <c r="G2408" s="38" t="s">
        <v>54</v>
      </c>
      <c r="H2408" s="40" t="s">
        <v>55</v>
      </c>
      <c r="I2408" s="18"/>
      <c r="J2408" s="18"/>
      <c r="K2408" s="18"/>
      <c r="L2408" s="18"/>
      <c r="M2408" s="18"/>
      <c r="N2408" s="18"/>
      <c r="O2408" s="18">
        <v>2837.8969999999999</v>
      </c>
      <c r="P2408" s="18"/>
      <c r="Q2408" s="18"/>
      <c r="R2408" s="18"/>
      <c r="S2408" s="18"/>
      <c r="T2408" s="18">
        <f t="shared" si="7888"/>
        <v>2837.8969999999999</v>
      </c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41">
        <v>2987.26</v>
      </c>
      <c r="AG2408" s="41"/>
      <c r="AH2408" s="41">
        <v>0</v>
      </c>
      <c r="AI2408" s="41">
        <v>0</v>
      </c>
      <c r="AJ2408" s="41">
        <v>0</v>
      </c>
      <c r="AK2408" s="41">
        <v>0</v>
      </c>
      <c r="AL2408" s="41">
        <v>2987.26</v>
      </c>
      <c r="AM2408" s="41">
        <v>0</v>
      </c>
      <c r="AN2408" s="41">
        <v>0</v>
      </c>
      <c r="AO2408" s="14">
        <v>0</v>
      </c>
      <c r="AP2408" s="42">
        <v>0</v>
      </c>
      <c r="AQ2408" s="14">
        <v>2837.8969999999999</v>
      </c>
      <c r="AR2408" s="42">
        <v>0</v>
      </c>
      <c r="AS2408" s="14">
        <v>0</v>
      </c>
      <c r="AT2408" s="42">
        <v>0</v>
      </c>
      <c r="AU2408" s="42">
        <f t="shared" si="7774"/>
        <v>2837.8969999999999</v>
      </c>
      <c r="AV2408" s="42">
        <f t="shared" si="7775"/>
        <v>0</v>
      </c>
      <c r="AW2408" s="42"/>
      <c r="AX2408" s="42"/>
      <c r="AY2408" s="42"/>
      <c r="AZ2408" s="42"/>
      <c r="BA2408" s="43">
        <f t="shared" si="7791"/>
        <v>100</v>
      </c>
      <c r="BB2408" s="20"/>
    </row>
    <row r="2409" spans="2:54" s="30" customFormat="1" ht="31.2" x14ac:dyDescent="0.3">
      <c r="B2409" s="38" t="s">
        <v>794</v>
      </c>
      <c r="C2409" s="38" t="s">
        <v>84</v>
      </c>
      <c r="D2409" s="38" t="s">
        <v>86</v>
      </c>
      <c r="E2409" s="39" t="str">
        <f t="shared" si="7773"/>
        <v>0409</v>
      </c>
      <c r="F2409" s="38" t="s">
        <v>96</v>
      </c>
      <c r="G2409" s="39"/>
      <c r="H2409" s="40" t="s">
        <v>97</v>
      </c>
      <c r="I2409" s="18">
        <f t="shared" ref="I2409:S2409" si="7921">I2410+I2421+I2426+I2463</f>
        <v>6287250.0999999996</v>
      </c>
      <c r="J2409" s="18">
        <f t="shared" si="7921"/>
        <v>6009457.9000000004</v>
      </c>
      <c r="K2409" s="18">
        <f t="shared" si="7921"/>
        <v>6803832.6999999993</v>
      </c>
      <c r="L2409" s="18">
        <f t="shared" si="7921"/>
        <v>-6769.9000000000015</v>
      </c>
      <c r="M2409" s="18">
        <f t="shared" si="7921"/>
        <v>99864.7</v>
      </c>
      <c r="N2409" s="18">
        <f t="shared" si="7921"/>
        <v>0</v>
      </c>
      <c r="O2409" s="18">
        <f t="shared" si="7921"/>
        <v>-22411.809999999983</v>
      </c>
      <c r="P2409" s="18">
        <f t="shared" si="7921"/>
        <v>19122.597000000002</v>
      </c>
      <c r="Q2409" s="18">
        <f t="shared" si="7921"/>
        <v>406332.20999999996</v>
      </c>
      <c r="R2409" s="18">
        <f t="shared" si="7921"/>
        <v>-247750.50900000005</v>
      </c>
      <c r="S2409" s="18">
        <f t="shared" si="7921"/>
        <v>385750.12974</v>
      </c>
      <c r="T2409" s="18">
        <f t="shared" si="7888"/>
        <v>6821522.8177399999</v>
      </c>
      <c r="U2409" s="18">
        <f t="shared" si="7788"/>
        <v>6109322.6000000006</v>
      </c>
      <c r="V2409" s="18">
        <f t="shared" si="7789"/>
        <v>6803832.6999999993</v>
      </c>
      <c r="W2409" s="18">
        <f t="shared" ref="W2409:AT2409" si="7922">W2410+W2421+W2426+W2463</f>
        <v>16672.900000000001</v>
      </c>
      <c r="X2409" s="18">
        <f t="shared" si="7922"/>
        <v>0</v>
      </c>
      <c r="Y2409" s="18">
        <f t="shared" si="7922"/>
        <v>0</v>
      </c>
      <c r="Z2409" s="18">
        <f t="shared" si="7922"/>
        <v>369423.17474000005</v>
      </c>
      <c r="AA2409" s="18">
        <f t="shared" si="7922"/>
        <v>101383.117</v>
      </c>
      <c r="AB2409" s="18">
        <f t="shared" si="7922"/>
        <v>4995.5690000000004</v>
      </c>
      <c r="AC2409" s="18">
        <f t="shared" si="7922"/>
        <v>73134.290000000008</v>
      </c>
      <c r="AD2409" s="18">
        <f t="shared" si="7922"/>
        <v>0</v>
      </c>
      <c r="AE2409" s="18">
        <f t="shared" si="7922"/>
        <v>0</v>
      </c>
      <c r="AF2409" s="41">
        <f t="shared" si="7922"/>
        <v>7409114.5411100006</v>
      </c>
      <c r="AG2409" s="41">
        <f t="shared" si="7922"/>
        <v>0</v>
      </c>
      <c r="AH2409" s="41">
        <f t="shared" si="7922"/>
        <v>1550099.21217</v>
      </c>
      <c r="AI2409" s="41">
        <f t="shared" si="7922"/>
        <v>0</v>
      </c>
      <c r="AJ2409" s="41">
        <f t="shared" si="7922"/>
        <v>614577.34733000002</v>
      </c>
      <c r="AK2409" s="41">
        <f t="shared" si="7922"/>
        <v>0</v>
      </c>
      <c r="AL2409" s="41">
        <f t="shared" si="7922"/>
        <v>6943185.9673200008</v>
      </c>
      <c r="AM2409" s="41">
        <f t="shared" si="7922"/>
        <v>1341437.50933</v>
      </c>
      <c r="AN2409" s="41">
        <f t="shared" si="7922"/>
        <v>542411.46534999995</v>
      </c>
      <c r="AO2409" s="42">
        <f t="shared" si="7922"/>
        <v>4156083.74682</v>
      </c>
      <c r="AP2409" s="42">
        <f t="shared" si="7922"/>
        <v>7554874.5706500011</v>
      </c>
      <c r="AQ2409" s="42">
        <f t="shared" si="7922"/>
        <v>-22411.809999999983</v>
      </c>
      <c r="AR2409" s="42">
        <f t="shared" si="7922"/>
        <v>0</v>
      </c>
      <c r="AS2409" s="42">
        <f t="shared" si="7922"/>
        <v>0</v>
      </c>
      <c r="AT2409" s="42">
        <f t="shared" si="7922"/>
        <v>0</v>
      </c>
      <c r="AU2409" s="42">
        <f t="shared" si="7774"/>
        <v>7532462.7606500015</v>
      </c>
      <c r="AV2409" s="42">
        <f t="shared" si="7775"/>
        <v>-710939.94291000161</v>
      </c>
      <c r="AW2409" s="42">
        <f t="shared" si="7776"/>
        <v>7207618.8924799999</v>
      </c>
      <c r="AX2409" s="42">
        <f t="shared" si="7777"/>
        <v>6215701.2860000003</v>
      </c>
      <c r="AY2409" s="42">
        <f t="shared" si="7778"/>
        <v>6876966.9899999993</v>
      </c>
      <c r="AZ2409" s="42">
        <f>AZ2410+AZ2421+AZ2426+AZ2463</f>
        <v>0</v>
      </c>
      <c r="BA2409" s="43">
        <f t="shared" si="7791"/>
        <v>93.711413540649673</v>
      </c>
      <c r="BB2409" s="20"/>
    </row>
    <row r="2410" spans="2:54" s="30" customFormat="1" ht="31.2" x14ac:dyDescent="0.3">
      <c r="B2410" s="38" t="s">
        <v>794</v>
      </c>
      <c r="C2410" s="38" t="s">
        <v>84</v>
      </c>
      <c r="D2410" s="38" t="s">
        <v>86</v>
      </c>
      <c r="E2410" s="39" t="str">
        <f t="shared" ref="E2410:E2473" si="7923">CONCATENATE(C2410,D2410)</f>
        <v>0409</v>
      </c>
      <c r="F2410" s="38" t="s">
        <v>810</v>
      </c>
      <c r="G2410" s="39"/>
      <c r="H2410" s="40" t="s">
        <v>308</v>
      </c>
      <c r="I2410" s="18">
        <f t="shared" ref="I2410:N2410" si="7924">I2411</f>
        <v>832504</v>
      </c>
      <c r="J2410" s="18">
        <f t="shared" si="7924"/>
        <v>831831</v>
      </c>
      <c r="K2410" s="18">
        <f t="shared" si="7924"/>
        <v>831831</v>
      </c>
      <c r="L2410" s="18">
        <f t="shared" si="7924"/>
        <v>0</v>
      </c>
      <c r="M2410" s="18">
        <f t="shared" si="7924"/>
        <v>0</v>
      </c>
      <c r="N2410" s="18">
        <f t="shared" si="7924"/>
        <v>0</v>
      </c>
      <c r="O2410" s="18">
        <f>O2411+O2416</f>
        <v>0</v>
      </c>
      <c r="P2410" s="18">
        <f>P2411+P2416</f>
        <v>0</v>
      </c>
      <c r="Q2410" s="18">
        <f>Q2411+Q2416</f>
        <v>0</v>
      </c>
      <c r="R2410" s="18">
        <f>R2411+R2416</f>
        <v>0</v>
      </c>
      <c r="S2410" s="18">
        <f>S2411</f>
        <v>0</v>
      </c>
      <c r="T2410" s="18">
        <f t="shared" si="7888"/>
        <v>832504</v>
      </c>
      <c r="U2410" s="18">
        <f t="shared" si="7788"/>
        <v>831831</v>
      </c>
      <c r="V2410" s="18">
        <f t="shared" si="7789"/>
        <v>831831</v>
      </c>
      <c r="W2410" s="18">
        <f t="shared" ref="W2410:AE2410" si="7925">W2411</f>
        <v>0</v>
      </c>
      <c r="X2410" s="18">
        <f t="shared" si="7925"/>
        <v>0</v>
      </c>
      <c r="Y2410" s="18">
        <f t="shared" si="7925"/>
        <v>0</v>
      </c>
      <c r="Z2410" s="18">
        <f t="shared" si="7925"/>
        <v>0</v>
      </c>
      <c r="AA2410" s="18">
        <f t="shared" si="7925"/>
        <v>0</v>
      </c>
      <c r="AB2410" s="18">
        <f t="shared" si="7925"/>
        <v>0</v>
      </c>
      <c r="AC2410" s="18">
        <f t="shared" si="7925"/>
        <v>0</v>
      </c>
      <c r="AD2410" s="18">
        <f t="shared" si="7925"/>
        <v>0</v>
      </c>
      <c r="AE2410" s="18">
        <f t="shared" si="7925"/>
        <v>0</v>
      </c>
      <c r="AF2410" s="41">
        <f t="shared" ref="AF2410:AT2410" si="7926">AF2411+AF2416</f>
        <v>949049.12583000003</v>
      </c>
      <c r="AG2410" s="41">
        <f t="shared" si="7926"/>
        <v>0</v>
      </c>
      <c r="AH2410" s="41">
        <f t="shared" si="7926"/>
        <v>948463.03532999998</v>
      </c>
      <c r="AI2410" s="41">
        <f t="shared" si="7926"/>
        <v>0</v>
      </c>
      <c r="AJ2410" s="41">
        <f t="shared" si="7926"/>
        <v>0</v>
      </c>
      <c r="AK2410" s="41">
        <f t="shared" si="7926"/>
        <v>0</v>
      </c>
      <c r="AL2410" s="41">
        <f t="shared" si="7926"/>
        <v>949049.12583000003</v>
      </c>
      <c r="AM2410" s="41">
        <f t="shared" si="7926"/>
        <v>948463.03532999998</v>
      </c>
      <c r="AN2410" s="41">
        <f t="shared" si="7926"/>
        <v>0</v>
      </c>
      <c r="AO2410" s="14">
        <f t="shared" si="7926"/>
        <v>932004.43850000005</v>
      </c>
      <c r="AP2410" s="42">
        <f t="shared" si="7926"/>
        <v>949049.12583000003</v>
      </c>
      <c r="AQ2410" s="42">
        <f t="shared" si="7926"/>
        <v>0</v>
      </c>
      <c r="AR2410" s="42">
        <f t="shared" si="7926"/>
        <v>0</v>
      </c>
      <c r="AS2410" s="42">
        <f t="shared" si="7926"/>
        <v>0</v>
      </c>
      <c r="AT2410" s="42">
        <f t="shared" si="7926"/>
        <v>0</v>
      </c>
      <c r="AU2410" s="42">
        <f t="shared" ref="AU2410:AU2473" si="7927">AP2410+AS2410+AT2410+AR2410+AQ2410</f>
        <v>949049.12583000003</v>
      </c>
      <c r="AV2410" s="42">
        <f t="shared" ref="AV2410:AV2473" si="7928">T2410-AU2410</f>
        <v>-116545.12583000003</v>
      </c>
      <c r="AW2410" s="42">
        <f t="shared" ref="AW2410:AW2473" si="7929">T2410+W2410+X2410+Y2410+Z2410</f>
        <v>832504</v>
      </c>
      <c r="AX2410" s="42">
        <f t="shared" ref="AX2410:AX2473" si="7930">U2410+AA2410+AB2410</f>
        <v>831831</v>
      </c>
      <c r="AY2410" s="42">
        <f t="shared" ref="AY2410:AY2473" si="7931">V2410+AC2410+AE2410+AD2410</f>
        <v>831831</v>
      </c>
      <c r="AZ2410" s="42">
        <f>AZ2411</f>
        <v>0</v>
      </c>
      <c r="BA2410" s="43">
        <f t="shared" ref="BA2410:BA2473" si="7932">AL2410/AF2410*100</f>
        <v>100</v>
      </c>
      <c r="BB2410" s="20"/>
    </row>
    <row r="2411" spans="2:54" s="30" customFormat="1" ht="31.2" x14ac:dyDescent="0.3">
      <c r="B2411" s="38" t="s">
        <v>794</v>
      </c>
      <c r="C2411" s="38" t="s">
        <v>84</v>
      </c>
      <c r="D2411" s="38" t="s">
        <v>86</v>
      </c>
      <c r="E2411" s="39" t="str">
        <f t="shared" si="7923"/>
        <v>0409</v>
      </c>
      <c r="F2411" s="38" t="s">
        <v>811</v>
      </c>
      <c r="G2411" s="39"/>
      <c r="H2411" s="40" t="s">
        <v>812</v>
      </c>
      <c r="I2411" s="18">
        <f t="shared" ref="I2411:S2411" si="7933">I2412+I2414</f>
        <v>832504</v>
      </c>
      <c r="J2411" s="18">
        <f t="shared" si="7933"/>
        <v>831831</v>
      </c>
      <c r="K2411" s="18">
        <f t="shared" si="7933"/>
        <v>831831</v>
      </c>
      <c r="L2411" s="18">
        <f t="shared" si="7933"/>
        <v>0</v>
      </c>
      <c r="M2411" s="18">
        <f t="shared" si="7933"/>
        <v>0</v>
      </c>
      <c r="N2411" s="18">
        <f t="shared" si="7933"/>
        <v>0</v>
      </c>
      <c r="O2411" s="18">
        <f t="shared" si="7933"/>
        <v>0</v>
      </c>
      <c r="P2411" s="18">
        <f t="shared" si="7933"/>
        <v>0</v>
      </c>
      <c r="Q2411" s="18">
        <f t="shared" si="7933"/>
        <v>0</v>
      </c>
      <c r="R2411" s="18">
        <f t="shared" si="7933"/>
        <v>0</v>
      </c>
      <c r="S2411" s="18">
        <f t="shared" si="7933"/>
        <v>0</v>
      </c>
      <c r="T2411" s="18">
        <f t="shared" si="7888"/>
        <v>832504</v>
      </c>
      <c r="U2411" s="18">
        <f t="shared" si="7788"/>
        <v>831831</v>
      </c>
      <c r="V2411" s="18">
        <f t="shared" si="7789"/>
        <v>831831</v>
      </c>
      <c r="W2411" s="18">
        <f t="shared" ref="W2411:AT2411" si="7934">W2412+W2414</f>
        <v>0</v>
      </c>
      <c r="X2411" s="18">
        <f t="shared" si="7934"/>
        <v>0</v>
      </c>
      <c r="Y2411" s="18">
        <f t="shared" si="7934"/>
        <v>0</v>
      </c>
      <c r="Z2411" s="18">
        <f t="shared" si="7934"/>
        <v>0</v>
      </c>
      <c r="AA2411" s="18">
        <f t="shared" si="7934"/>
        <v>0</v>
      </c>
      <c r="AB2411" s="18">
        <f t="shared" si="7934"/>
        <v>0</v>
      </c>
      <c r="AC2411" s="18">
        <f t="shared" si="7934"/>
        <v>0</v>
      </c>
      <c r="AD2411" s="18">
        <f t="shared" si="7934"/>
        <v>0</v>
      </c>
      <c r="AE2411" s="18">
        <f t="shared" si="7934"/>
        <v>0</v>
      </c>
      <c r="AF2411" s="41">
        <f t="shared" si="7934"/>
        <v>0</v>
      </c>
      <c r="AG2411" s="41">
        <f t="shared" si="7934"/>
        <v>0</v>
      </c>
      <c r="AH2411" s="41">
        <f t="shared" si="7934"/>
        <v>0</v>
      </c>
      <c r="AI2411" s="41">
        <f t="shared" si="7934"/>
        <v>0</v>
      </c>
      <c r="AJ2411" s="41">
        <f t="shared" si="7934"/>
        <v>0</v>
      </c>
      <c r="AK2411" s="41">
        <f t="shared" si="7934"/>
        <v>0</v>
      </c>
      <c r="AL2411" s="41">
        <f t="shared" si="7934"/>
        <v>0</v>
      </c>
      <c r="AM2411" s="41">
        <f t="shared" si="7934"/>
        <v>0</v>
      </c>
      <c r="AN2411" s="41">
        <f t="shared" si="7934"/>
        <v>0</v>
      </c>
      <c r="AO2411" s="42">
        <f t="shared" si="7934"/>
        <v>0</v>
      </c>
      <c r="AP2411" s="42">
        <f t="shared" si="7934"/>
        <v>0</v>
      </c>
      <c r="AQ2411" s="42">
        <f t="shared" si="7934"/>
        <v>0</v>
      </c>
      <c r="AR2411" s="42">
        <f t="shared" si="7934"/>
        <v>0</v>
      </c>
      <c r="AS2411" s="42">
        <f t="shared" si="7934"/>
        <v>0</v>
      </c>
      <c r="AT2411" s="42">
        <f t="shared" si="7934"/>
        <v>0</v>
      </c>
      <c r="AU2411" s="42">
        <f t="shared" si="7927"/>
        <v>0</v>
      </c>
      <c r="AV2411" s="42">
        <f t="shared" si="7928"/>
        <v>832504</v>
      </c>
      <c r="AW2411" s="42">
        <f t="shared" si="7929"/>
        <v>832504</v>
      </c>
      <c r="AX2411" s="42">
        <f t="shared" si="7930"/>
        <v>831831</v>
      </c>
      <c r="AY2411" s="42">
        <f t="shared" si="7931"/>
        <v>831831</v>
      </c>
      <c r="AZ2411" s="42">
        <f>AZ2412+AZ2414</f>
        <v>0</v>
      </c>
      <c r="BA2411" s="43"/>
      <c r="BB2411" s="20">
        <v>0</v>
      </c>
    </row>
    <row r="2412" spans="2:54" s="30" customFormat="1" ht="62.4" x14ac:dyDescent="0.3">
      <c r="B2412" s="38" t="s">
        <v>794</v>
      </c>
      <c r="C2412" s="38" t="s">
        <v>84</v>
      </c>
      <c r="D2412" s="38" t="s">
        <v>86</v>
      </c>
      <c r="E2412" s="39" t="str">
        <f t="shared" si="7923"/>
        <v>0409</v>
      </c>
      <c r="F2412" s="38" t="s">
        <v>813</v>
      </c>
      <c r="G2412" s="39"/>
      <c r="H2412" s="40" t="s">
        <v>814</v>
      </c>
      <c r="I2412" s="18">
        <f t="shared" ref="I2412:S2412" si="7935">I2413</f>
        <v>673</v>
      </c>
      <c r="J2412" s="18">
        <f t="shared" si="7935"/>
        <v>0</v>
      </c>
      <c r="K2412" s="18">
        <f t="shared" si="7935"/>
        <v>0</v>
      </c>
      <c r="L2412" s="18">
        <f t="shared" si="7935"/>
        <v>0</v>
      </c>
      <c r="M2412" s="18">
        <f t="shared" si="7935"/>
        <v>0</v>
      </c>
      <c r="N2412" s="18">
        <f t="shared" si="7935"/>
        <v>0</v>
      </c>
      <c r="O2412" s="18">
        <f t="shared" si="7935"/>
        <v>0</v>
      </c>
      <c r="P2412" s="18">
        <f t="shared" si="7935"/>
        <v>0</v>
      </c>
      <c r="Q2412" s="18">
        <f t="shared" si="7935"/>
        <v>0</v>
      </c>
      <c r="R2412" s="18">
        <f t="shared" si="7935"/>
        <v>0</v>
      </c>
      <c r="S2412" s="18">
        <f t="shared" si="7935"/>
        <v>0</v>
      </c>
      <c r="T2412" s="18">
        <f t="shared" si="7888"/>
        <v>673</v>
      </c>
      <c r="U2412" s="18">
        <f t="shared" si="7788"/>
        <v>0</v>
      </c>
      <c r="V2412" s="18">
        <f t="shared" si="7789"/>
        <v>0</v>
      </c>
      <c r="W2412" s="18">
        <f t="shared" ref="W2412:AT2412" si="7936">W2413</f>
        <v>0</v>
      </c>
      <c r="X2412" s="18">
        <f t="shared" si="7936"/>
        <v>0</v>
      </c>
      <c r="Y2412" s="18">
        <f t="shared" si="7936"/>
        <v>0</v>
      </c>
      <c r="Z2412" s="18">
        <f t="shared" si="7936"/>
        <v>0</v>
      </c>
      <c r="AA2412" s="18">
        <f t="shared" si="7936"/>
        <v>0</v>
      </c>
      <c r="AB2412" s="18">
        <f t="shared" si="7936"/>
        <v>0</v>
      </c>
      <c r="AC2412" s="18">
        <f t="shared" si="7936"/>
        <v>0</v>
      </c>
      <c r="AD2412" s="18">
        <f t="shared" si="7936"/>
        <v>0</v>
      </c>
      <c r="AE2412" s="18">
        <f t="shared" si="7936"/>
        <v>0</v>
      </c>
      <c r="AF2412" s="41">
        <f t="shared" si="7936"/>
        <v>0</v>
      </c>
      <c r="AG2412" s="41">
        <f t="shared" si="7936"/>
        <v>0</v>
      </c>
      <c r="AH2412" s="41">
        <f t="shared" si="7936"/>
        <v>0</v>
      </c>
      <c r="AI2412" s="41">
        <f t="shared" si="7936"/>
        <v>0</v>
      </c>
      <c r="AJ2412" s="41">
        <f t="shared" si="7936"/>
        <v>0</v>
      </c>
      <c r="AK2412" s="41">
        <f t="shared" si="7936"/>
        <v>0</v>
      </c>
      <c r="AL2412" s="41">
        <f t="shared" si="7936"/>
        <v>0</v>
      </c>
      <c r="AM2412" s="41">
        <f t="shared" si="7936"/>
        <v>0</v>
      </c>
      <c r="AN2412" s="41">
        <f t="shared" si="7936"/>
        <v>0</v>
      </c>
      <c r="AO2412" s="14">
        <f t="shared" si="7936"/>
        <v>0</v>
      </c>
      <c r="AP2412" s="42">
        <f t="shared" si="7936"/>
        <v>0</v>
      </c>
      <c r="AQ2412" s="42">
        <f t="shared" si="7936"/>
        <v>0</v>
      </c>
      <c r="AR2412" s="42">
        <f t="shared" si="7936"/>
        <v>0</v>
      </c>
      <c r="AS2412" s="42">
        <f t="shared" si="7936"/>
        <v>0</v>
      </c>
      <c r="AT2412" s="42">
        <f t="shared" si="7936"/>
        <v>0</v>
      </c>
      <c r="AU2412" s="42">
        <f t="shared" si="7927"/>
        <v>0</v>
      </c>
      <c r="AV2412" s="42">
        <f t="shared" si="7928"/>
        <v>673</v>
      </c>
      <c r="AW2412" s="42">
        <f t="shared" si="7929"/>
        <v>673</v>
      </c>
      <c r="AX2412" s="42">
        <f t="shared" si="7930"/>
        <v>0</v>
      </c>
      <c r="AY2412" s="42">
        <f t="shared" si="7931"/>
        <v>0</v>
      </c>
      <c r="AZ2412" s="42">
        <f>AZ2413</f>
        <v>0</v>
      </c>
      <c r="BA2412" s="43"/>
      <c r="BB2412" s="20">
        <v>0</v>
      </c>
    </row>
    <row r="2413" spans="2:54" s="30" customFormat="1" ht="31.2" x14ac:dyDescent="0.3">
      <c r="B2413" s="38" t="s">
        <v>794</v>
      </c>
      <c r="C2413" s="38" t="s">
        <v>84</v>
      </c>
      <c r="D2413" s="38" t="s">
        <v>86</v>
      </c>
      <c r="E2413" s="39" t="str">
        <f t="shared" si="7923"/>
        <v>0409</v>
      </c>
      <c r="F2413" s="38" t="s">
        <v>813</v>
      </c>
      <c r="G2413" s="38" t="s">
        <v>54</v>
      </c>
      <c r="H2413" s="40" t="s">
        <v>55</v>
      </c>
      <c r="I2413" s="18">
        <v>673</v>
      </c>
      <c r="J2413" s="18">
        <v>0</v>
      </c>
      <c r="K2413" s="18">
        <v>0</v>
      </c>
      <c r="L2413" s="18"/>
      <c r="M2413" s="18"/>
      <c r="N2413" s="18"/>
      <c r="O2413" s="18">
        <v>0</v>
      </c>
      <c r="P2413" s="18">
        <v>0</v>
      </c>
      <c r="Q2413" s="18">
        <v>0</v>
      </c>
      <c r="R2413" s="18">
        <v>0</v>
      </c>
      <c r="S2413" s="18"/>
      <c r="T2413" s="18">
        <f t="shared" si="7888"/>
        <v>673</v>
      </c>
      <c r="U2413" s="18">
        <f t="shared" si="7788"/>
        <v>0</v>
      </c>
      <c r="V2413" s="18">
        <f t="shared" si="7789"/>
        <v>0</v>
      </c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41">
        <v>0</v>
      </c>
      <c r="AG2413" s="41"/>
      <c r="AH2413" s="41">
        <v>0</v>
      </c>
      <c r="AI2413" s="41">
        <v>0</v>
      </c>
      <c r="AJ2413" s="41">
        <v>0</v>
      </c>
      <c r="AK2413" s="41">
        <v>0</v>
      </c>
      <c r="AL2413" s="41">
        <v>0</v>
      </c>
      <c r="AM2413" s="41">
        <v>0</v>
      </c>
      <c r="AN2413" s="41">
        <v>0</v>
      </c>
      <c r="AO2413" s="42">
        <v>0</v>
      </c>
      <c r="AP2413" s="42">
        <v>0</v>
      </c>
      <c r="AQ2413" s="42">
        <v>0</v>
      </c>
      <c r="AR2413" s="42">
        <v>0</v>
      </c>
      <c r="AS2413" s="42">
        <v>0</v>
      </c>
      <c r="AT2413" s="42">
        <v>0</v>
      </c>
      <c r="AU2413" s="42">
        <f t="shared" si="7927"/>
        <v>0</v>
      </c>
      <c r="AV2413" s="42">
        <f t="shared" si="7928"/>
        <v>673</v>
      </c>
      <c r="AW2413" s="42">
        <f t="shared" si="7929"/>
        <v>673</v>
      </c>
      <c r="AX2413" s="42">
        <f t="shared" si="7930"/>
        <v>0</v>
      </c>
      <c r="AY2413" s="42">
        <f t="shared" si="7931"/>
        <v>0</v>
      </c>
      <c r="AZ2413" s="42"/>
      <c r="BA2413" s="43"/>
      <c r="BB2413" s="44">
        <v>0</v>
      </c>
    </row>
    <row r="2414" spans="2:54" s="30" customFormat="1" ht="93.6" x14ac:dyDescent="0.3">
      <c r="B2414" s="38" t="s">
        <v>794</v>
      </c>
      <c r="C2414" s="38" t="s">
        <v>84</v>
      </c>
      <c r="D2414" s="38" t="s">
        <v>86</v>
      </c>
      <c r="E2414" s="39" t="str">
        <f t="shared" si="7923"/>
        <v>0409</v>
      </c>
      <c r="F2414" s="38" t="s">
        <v>815</v>
      </c>
      <c r="G2414" s="39"/>
      <c r="H2414" s="40" t="s">
        <v>816</v>
      </c>
      <c r="I2414" s="18">
        <f t="shared" ref="I2414:S2414" si="7937">I2415</f>
        <v>831831</v>
      </c>
      <c r="J2414" s="18">
        <f t="shared" si="7937"/>
        <v>831831</v>
      </c>
      <c r="K2414" s="18">
        <f t="shared" si="7937"/>
        <v>831831</v>
      </c>
      <c r="L2414" s="18">
        <f t="shared" si="7937"/>
        <v>0</v>
      </c>
      <c r="M2414" s="18">
        <f t="shared" si="7937"/>
        <v>0</v>
      </c>
      <c r="N2414" s="18">
        <f t="shared" si="7937"/>
        <v>0</v>
      </c>
      <c r="O2414" s="18">
        <f t="shared" si="7937"/>
        <v>0</v>
      </c>
      <c r="P2414" s="18">
        <f t="shared" si="7937"/>
        <v>0</v>
      </c>
      <c r="Q2414" s="18">
        <f t="shared" si="7937"/>
        <v>0</v>
      </c>
      <c r="R2414" s="18">
        <f t="shared" si="7937"/>
        <v>0</v>
      </c>
      <c r="S2414" s="18">
        <f t="shared" si="7937"/>
        <v>0</v>
      </c>
      <c r="T2414" s="18">
        <f t="shared" si="7888"/>
        <v>831831</v>
      </c>
      <c r="U2414" s="18">
        <f t="shared" si="7788"/>
        <v>831831</v>
      </c>
      <c r="V2414" s="18">
        <f t="shared" si="7789"/>
        <v>831831</v>
      </c>
      <c r="W2414" s="18">
        <f t="shared" ref="W2414:AT2414" si="7938">W2415</f>
        <v>0</v>
      </c>
      <c r="X2414" s="18">
        <f t="shared" si="7938"/>
        <v>0</v>
      </c>
      <c r="Y2414" s="18">
        <f t="shared" si="7938"/>
        <v>0</v>
      </c>
      <c r="Z2414" s="18">
        <f t="shared" si="7938"/>
        <v>0</v>
      </c>
      <c r="AA2414" s="18">
        <f t="shared" si="7938"/>
        <v>0</v>
      </c>
      <c r="AB2414" s="18">
        <f t="shared" si="7938"/>
        <v>0</v>
      </c>
      <c r="AC2414" s="18">
        <f t="shared" si="7938"/>
        <v>0</v>
      </c>
      <c r="AD2414" s="18">
        <f t="shared" si="7938"/>
        <v>0</v>
      </c>
      <c r="AE2414" s="18">
        <f t="shared" si="7938"/>
        <v>0</v>
      </c>
      <c r="AF2414" s="41">
        <f t="shared" si="7938"/>
        <v>0</v>
      </c>
      <c r="AG2414" s="41">
        <f t="shared" si="7938"/>
        <v>0</v>
      </c>
      <c r="AH2414" s="41">
        <f t="shared" si="7938"/>
        <v>0</v>
      </c>
      <c r="AI2414" s="41">
        <f t="shared" si="7938"/>
        <v>0</v>
      </c>
      <c r="AJ2414" s="41">
        <f t="shared" si="7938"/>
        <v>0</v>
      </c>
      <c r="AK2414" s="41">
        <f t="shared" si="7938"/>
        <v>0</v>
      </c>
      <c r="AL2414" s="41">
        <f t="shared" si="7938"/>
        <v>0</v>
      </c>
      <c r="AM2414" s="41">
        <f t="shared" si="7938"/>
        <v>0</v>
      </c>
      <c r="AN2414" s="41">
        <f t="shared" si="7938"/>
        <v>0</v>
      </c>
      <c r="AO2414" s="14">
        <f t="shared" si="7938"/>
        <v>0</v>
      </c>
      <c r="AP2414" s="42">
        <f t="shared" si="7938"/>
        <v>0</v>
      </c>
      <c r="AQ2414" s="42">
        <f t="shared" si="7938"/>
        <v>0</v>
      </c>
      <c r="AR2414" s="42">
        <f t="shared" si="7938"/>
        <v>0</v>
      </c>
      <c r="AS2414" s="42">
        <f t="shared" si="7938"/>
        <v>0</v>
      </c>
      <c r="AT2414" s="42">
        <f t="shared" si="7938"/>
        <v>0</v>
      </c>
      <c r="AU2414" s="42">
        <f t="shared" si="7927"/>
        <v>0</v>
      </c>
      <c r="AV2414" s="42">
        <f t="shared" si="7928"/>
        <v>831831</v>
      </c>
      <c r="AW2414" s="42">
        <f t="shared" si="7929"/>
        <v>831831</v>
      </c>
      <c r="AX2414" s="42">
        <f t="shared" si="7930"/>
        <v>831831</v>
      </c>
      <c r="AY2414" s="42">
        <f t="shared" si="7931"/>
        <v>831831</v>
      </c>
      <c r="AZ2414" s="42">
        <f>AZ2415</f>
        <v>0</v>
      </c>
      <c r="BA2414" s="43"/>
      <c r="BB2414" s="20">
        <v>0</v>
      </c>
    </row>
    <row r="2415" spans="2:54" s="30" customFormat="1" ht="31.2" x14ac:dyDescent="0.3">
      <c r="B2415" s="38" t="s">
        <v>794</v>
      </c>
      <c r="C2415" s="38" t="s">
        <v>84</v>
      </c>
      <c r="D2415" s="38" t="s">
        <v>86</v>
      </c>
      <c r="E2415" s="39" t="str">
        <f t="shared" si="7923"/>
        <v>0409</v>
      </c>
      <c r="F2415" s="38" t="s">
        <v>815</v>
      </c>
      <c r="G2415" s="38" t="s">
        <v>54</v>
      </c>
      <c r="H2415" s="40" t="s">
        <v>55</v>
      </c>
      <c r="I2415" s="18">
        <v>831831</v>
      </c>
      <c r="J2415" s="18">
        <v>831831</v>
      </c>
      <c r="K2415" s="18">
        <v>831831</v>
      </c>
      <c r="L2415" s="18"/>
      <c r="M2415" s="18"/>
      <c r="N2415" s="18"/>
      <c r="O2415" s="18">
        <v>0</v>
      </c>
      <c r="P2415" s="18">
        <v>0</v>
      </c>
      <c r="Q2415" s="18">
        <v>0</v>
      </c>
      <c r="R2415" s="18">
        <v>0</v>
      </c>
      <c r="S2415" s="18"/>
      <c r="T2415" s="18">
        <f t="shared" si="7888"/>
        <v>831831</v>
      </c>
      <c r="U2415" s="18">
        <f t="shared" si="7788"/>
        <v>831831</v>
      </c>
      <c r="V2415" s="18">
        <f t="shared" si="7789"/>
        <v>831831</v>
      </c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41">
        <v>0</v>
      </c>
      <c r="AG2415" s="41"/>
      <c r="AH2415" s="41">
        <v>0</v>
      </c>
      <c r="AI2415" s="41">
        <v>0</v>
      </c>
      <c r="AJ2415" s="41">
        <v>0</v>
      </c>
      <c r="AK2415" s="41">
        <v>0</v>
      </c>
      <c r="AL2415" s="41">
        <v>0</v>
      </c>
      <c r="AM2415" s="41">
        <v>0</v>
      </c>
      <c r="AN2415" s="41">
        <v>0</v>
      </c>
      <c r="AO2415" s="42">
        <v>0</v>
      </c>
      <c r="AP2415" s="42">
        <v>0</v>
      </c>
      <c r="AQ2415" s="42">
        <v>0</v>
      </c>
      <c r="AR2415" s="42">
        <v>0</v>
      </c>
      <c r="AS2415" s="42">
        <v>0</v>
      </c>
      <c r="AT2415" s="42">
        <v>0</v>
      </c>
      <c r="AU2415" s="42">
        <f t="shared" si="7927"/>
        <v>0</v>
      </c>
      <c r="AV2415" s="42">
        <f t="shared" si="7928"/>
        <v>831831</v>
      </c>
      <c r="AW2415" s="42">
        <f t="shared" si="7929"/>
        <v>831831</v>
      </c>
      <c r="AX2415" s="42">
        <f t="shared" si="7930"/>
        <v>831831</v>
      </c>
      <c r="AY2415" s="42">
        <f t="shared" si="7931"/>
        <v>831831</v>
      </c>
      <c r="AZ2415" s="42"/>
      <c r="BA2415" s="43"/>
      <c r="BB2415" s="44">
        <v>0</v>
      </c>
    </row>
    <row r="2416" spans="2:54" s="30" customFormat="1" ht="27.6" x14ac:dyDescent="0.3">
      <c r="B2416" s="38" t="s">
        <v>794</v>
      </c>
      <c r="C2416" s="38" t="s">
        <v>84</v>
      </c>
      <c r="D2416" s="38" t="s">
        <v>86</v>
      </c>
      <c r="E2416" s="39" t="str">
        <f t="shared" si="7923"/>
        <v>0409</v>
      </c>
      <c r="F2416" s="38" t="s">
        <v>817</v>
      </c>
      <c r="G2416" s="38"/>
      <c r="H2416" s="57" t="s">
        <v>812</v>
      </c>
      <c r="I2416" s="18"/>
      <c r="J2416" s="18"/>
      <c r="K2416" s="18"/>
      <c r="L2416" s="18"/>
      <c r="M2416" s="18"/>
      <c r="N2416" s="18"/>
      <c r="O2416" s="18">
        <f>O2417+O2419</f>
        <v>0</v>
      </c>
      <c r="P2416" s="18">
        <f>P2417+P2419</f>
        <v>0</v>
      </c>
      <c r="Q2416" s="18">
        <f>Q2417+Q2419</f>
        <v>0</v>
      </c>
      <c r="R2416" s="18">
        <f>R2417+R2419</f>
        <v>0</v>
      </c>
      <c r="S2416" s="18"/>
      <c r="T2416" s="18">
        <f t="shared" si="7888"/>
        <v>0</v>
      </c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41">
        <f t="shared" ref="AF2416:AT2416" si="7939">AF2417+AF2419</f>
        <v>949049.12583000003</v>
      </c>
      <c r="AG2416" s="41">
        <f t="shared" si="7939"/>
        <v>0</v>
      </c>
      <c r="AH2416" s="41">
        <f t="shared" si="7939"/>
        <v>948463.03532999998</v>
      </c>
      <c r="AI2416" s="41">
        <f t="shared" si="7939"/>
        <v>0</v>
      </c>
      <c r="AJ2416" s="41">
        <f t="shared" si="7939"/>
        <v>0</v>
      </c>
      <c r="AK2416" s="41">
        <f t="shared" si="7939"/>
        <v>0</v>
      </c>
      <c r="AL2416" s="41">
        <f t="shared" si="7939"/>
        <v>949049.12583000003</v>
      </c>
      <c r="AM2416" s="41">
        <f t="shared" si="7939"/>
        <v>948463.03532999998</v>
      </c>
      <c r="AN2416" s="41">
        <f t="shared" si="7939"/>
        <v>0</v>
      </c>
      <c r="AO2416" s="14">
        <f t="shared" si="7939"/>
        <v>932004.43850000005</v>
      </c>
      <c r="AP2416" s="42">
        <f t="shared" si="7939"/>
        <v>949049.12583000003</v>
      </c>
      <c r="AQ2416" s="42">
        <f t="shared" si="7939"/>
        <v>0</v>
      </c>
      <c r="AR2416" s="42">
        <f t="shared" si="7939"/>
        <v>0</v>
      </c>
      <c r="AS2416" s="42">
        <f t="shared" si="7939"/>
        <v>0</v>
      </c>
      <c r="AT2416" s="42">
        <f t="shared" si="7939"/>
        <v>0</v>
      </c>
      <c r="AU2416" s="42">
        <f t="shared" si="7927"/>
        <v>949049.12583000003</v>
      </c>
      <c r="AV2416" s="42">
        <f t="shared" si="7928"/>
        <v>-949049.12583000003</v>
      </c>
      <c r="AW2416" s="42"/>
      <c r="AX2416" s="42"/>
      <c r="AY2416" s="42"/>
      <c r="AZ2416" s="42"/>
      <c r="BA2416" s="43">
        <f t="shared" si="7932"/>
        <v>100</v>
      </c>
      <c r="BB2416" s="44"/>
    </row>
    <row r="2417" spans="2:54" s="30" customFormat="1" ht="62.4" x14ac:dyDescent="0.3">
      <c r="B2417" s="38" t="s">
        <v>794</v>
      </c>
      <c r="C2417" s="38" t="s">
        <v>84</v>
      </c>
      <c r="D2417" s="38" t="s">
        <v>86</v>
      </c>
      <c r="E2417" s="39" t="str">
        <f t="shared" si="7923"/>
        <v>0409</v>
      </c>
      <c r="F2417" s="38" t="s">
        <v>818</v>
      </c>
      <c r="G2417" s="38"/>
      <c r="H2417" s="48" t="s">
        <v>819</v>
      </c>
      <c r="I2417" s="18"/>
      <c r="J2417" s="18"/>
      <c r="K2417" s="18"/>
      <c r="L2417" s="18"/>
      <c r="M2417" s="18"/>
      <c r="N2417" s="18"/>
      <c r="O2417" s="18">
        <f>O2418</f>
        <v>0</v>
      </c>
      <c r="P2417" s="18">
        <f>P2418</f>
        <v>0</v>
      </c>
      <c r="Q2417" s="18">
        <f>Q2418</f>
        <v>0</v>
      </c>
      <c r="R2417" s="18">
        <f>R2418</f>
        <v>0</v>
      </c>
      <c r="S2417" s="18"/>
      <c r="T2417" s="18">
        <f t="shared" si="7888"/>
        <v>0</v>
      </c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41">
        <f t="shared" ref="AF2417:AT2417" si="7940">AF2418</f>
        <v>117218.09987000001</v>
      </c>
      <c r="AG2417" s="41">
        <f t="shared" si="7940"/>
        <v>0</v>
      </c>
      <c r="AH2417" s="41">
        <f t="shared" si="7940"/>
        <v>116632.00937</v>
      </c>
      <c r="AI2417" s="41">
        <f t="shared" si="7940"/>
        <v>0</v>
      </c>
      <c r="AJ2417" s="41">
        <f t="shared" si="7940"/>
        <v>0</v>
      </c>
      <c r="AK2417" s="41">
        <f t="shared" si="7940"/>
        <v>0</v>
      </c>
      <c r="AL2417" s="41">
        <f t="shared" si="7940"/>
        <v>117218.09987000001</v>
      </c>
      <c r="AM2417" s="41">
        <f t="shared" si="7940"/>
        <v>116632.00937</v>
      </c>
      <c r="AN2417" s="41">
        <f t="shared" si="7940"/>
        <v>0</v>
      </c>
      <c r="AO2417" s="42">
        <f t="shared" si="7940"/>
        <v>117218.09987000001</v>
      </c>
      <c r="AP2417" s="42">
        <f t="shared" si="7940"/>
        <v>117218.09987000001</v>
      </c>
      <c r="AQ2417" s="42">
        <f t="shared" si="7940"/>
        <v>0</v>
      </c>
      <c r="AR2417" s="42">
        <f t="shared" si="7940"/>
        <v>0</v>
      </c>
      <c r="AS2417" s="42">
        <f t="shared" si="7940"/>
        <v>0</v>
      </c>
      <c r="AT2417" s="42">
        <f t="shared" si="7940"/>
        <v>0</v>
      </c>
      <c r="AU2417" s="42">
        <f t="shared" si="7927"/>
        <v>117218.09987000001</v>
      </c>
      <c r="AV2417" s="42">
        <f t="shared" si="7928"/>
        <v>-117218.09987000001</v>
      </c>
      <c r="AW2417" s="42"/>
      <c r="AX2417" s="42"/>
      <c r="AY2417" s="42"/>
      <c r="AZ2417" s="42"/>
      <c r="BA2417" s="43">
        <f t="shared" si="7932"/>
        <v>100</v>
      </c>
      <c r="BB2417" s="44"/>
    </row>
    <row r="2418" spans="2:54" s="30" customFormat="1" ht="31.2" x14ac:dyDescent="0.3">
      <c r="B2418" s="38" t="s">
        <v>794</v>
      </c>
      <c r="C2418" s="38" t="s">
        <v>84</v>
      </c>
      <c r="D2418" s="38" t="s">
        <v>86</v>
      </c>
      <c r="E2418" s="39" t="str">
        <f t="shared" si="7923"/>
        <v>0409</v>
      </c>
      <c r="F2418" s="38" t="s">
        <v>818</v>
      </c>
      <c r="G2418" s="38" t="s">
        <v>54</v>
      </c>
      <c r="H2418" s="40" t="s">
        <v>55</v>
      </c>
      <c r="I2418" s="18"/>
      <c r="J2418" s="18"/>
      <c r="K2418" s="18"/>
      <c r="L2418" s="18"/>
      <c r="M2418" s="18"/>
      <c r="N2418" s="18"/>
      <c r="O2418" s="18">
        <v>0</v>
      </c>
      <c r="P2418" s="18">
        <v>0</v>
      </c>
      <c r="Q2418" s="18">
        <v>0</v>
      </c>
      <c r="R2418" s="18">
        <v>0</v>
      </c>
      <c r="S2418" s="18"/>
      <c r="T2418" s="18">
        <f t="shared" si="7888"/>
        <v>0</v>
      </c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41">
        <v>117218.09987000001</v>
      </c>
      <c r="AG2418" s="41"/>
      <c r="AH2418" s="41">
        <v>116632.00937</v>
      </c>
      <c r="AI2418" s="41"/>
      <c r="AJ2418" s="41">
        <v>0</v>
      </c>
      <c r="AK2418" s="41">
        <v>0</v>
      </c>
      <c r="AL2418" s="41">
        <v>117218.09987000001</v>
      </c>
      <c r="AM2418" s="41">
        <v>116632.00937</v>
      </c>
      <c r="AN2418" s="41">
        <v>0</v>
      </c>
      <c r="AO2418" s="14">
        <v>117218.09987000001</v>
      </c>
      <c r="AP2418" s="42">
        <v>117218.09987000001</v>
      </c>
      <c r="AQ2418" s="42">
        <v>0</v>
      </c>
      <c r="AR2418" s="42">
        <v>0</v>
      </c>
      <c r="AS2418" s="42">
        <v>0</v>
      </c>
      <c r="AT2418" s="42">
        <v>0</v>
      </c>
      <c r="AU2418" s="42">
        <f t="shared" si="7927"/>
        <v>117218.09987000001</v>
      </c>
      <c r="AV2418" s="42">
        <f t="shared" si="7928"/>
        <v>-117218.09987000001</v>
      </c>
      <c r="AW2418" s="42"/>
      <c r="AX2418" s="42"/>
      <c r="AY2418" s="42"/>
      <c r="AZ2418" s="42"/>
      <c r="BA2418" s="43">
        <f t="shared" si="7932"/>
        <v>100</v>
      </c>
      <c r="BB2418" s="44"/>
    </row>
    <row r="2419" spans="2:54" s="30" customFormat="1" ht="93.6" x14ac:dyDescent="0.3">
      <c r="B2419" s="38" t="s">
        <v>794</v>
      </c>
      <c r="C2419" s="38" t="s">
        <v>84</v>
      </c>
      <c r="D2419" s="38" t="s">
        <v>86</v>
      </c>
      <c r="E2419" s="39" t="str">
        <f t="shared" si="7923"/>
        <v>0409</v>
      </c>
      <c r="F2419" s="16" t="s">
        <v>820</v>
      </c>
      <c r="G2419" s="38"/>
      <c r="H2419" s="48" t="s">
        <v>816</v>
      </c>
      <c r="I2419" s="18"/>
      <c r="J2419" s="18"/>
      <c r="K2419" s="18"/>
      <c r="L2419" s="18"/>
      <c r="M2419" s="18"/>
      <c r="N2419" s="18"/>
      <c r="O2419" s="18">
        <f>O2420</f>
        <v>0</v>
      </c>
      <c r="P2419" s="18">
        <f>P2420</f>
        <v>0</v>
      </c>
      <c r="Q2419" s="18">
        <f>Q2420</f>
        <v>0</v>
      </c>
      <c r="R2419" s="18">
        <f>R2420</f>
        <v>0</v>
      </c>
      <c r="S2419" s="18"/>
      <c r="T2419" s="18">
        <f t="shared" si="7888"/>
        <v>0</v>
      </c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41">
        <f t="shared" ref="AF2419:AT2419" si="7941">AF2420</f>
        <v>831831.02596</v>
      </c>
      <c r="AG2419" s="41">
        <f t="shared" si="7941"/>
        <v>0</v>
      </c>
      <c r="AH2419" s="41">
        <f t="shared" si="7941"/>
        <v>831831.02596</v>
      </c>
      <c r="AI2419" s="41">
        <f t="shared" si="7941"/>
        <v>0</v>
      </c>
      <c r="AJ2419" s="41">
        <f t="shared" si="7941"/>
        <v>0</v>
      </c>
      <c r="AK2419" s="41">
        <f t="shared" si="7941"/>
        <v>0</v>
      </c>
      <c r="AL2419" s="41">
        <f t="shared" si="7941"/>
        <v>831831.02596</v>
      </c>
      <c r="AM2419" s="41">
        <f t="shared" si="7941"/>
        <v>831831.02596</v>
      </c>
      <c r="AN2419" s="41">
        <f t="shared" si="7941"/>
        <v>0</v>
      </c>
      <c r="AO2419" s="42">
        <f t="shared" si="7941"/>
        <v>814786.33863000001</v>
      </c>
      <c r="AP2419" s="42">
        <f t="shared" si="7941"/>
        <v>831831.02596</v>
      </c>
      <c r="AQ2419" s="42">
        <f t="shared" si="7941"/>
        <v>0</v>
      </c>
      <c r="AR2419" s="42">
        <f t="shared" si="7941"/>
        <v>0</v>
      </c>
      <c r="AS2419" s="42">
        <f t="shared" si="7941"/>
        <v>0</v>
      </c>
      <c r="AT2419" s="42">
        <f t="shared" si="7941"/>
        <v>0</v>
      </c>
      <c r="AU2419" s="42">
        <f t="shared" si="7927"/>
        <v>831831.02596</v>
      </c>
      <c r="AV2419" s="42">
        <f t="shared" si="7928"/>
        <v>-831831.02596</v>
      </c>
      <c r="AW2419" s="42"/>
      <c r="AX2419" s="42"/>
      <c r="AY2419" s="42"/>
      <c r="AZ2419" s="42"/>
      <c r="BA2419" s="43">
        <f t="shared" si="7932"/>
        <v>100</v>
      </c>
      <c r="BB2419" s="44"/>
    </row>
    <row r="2420" spans="2:54" s="30" customFormat="1" ht="31.2" x14ac:dyDescent="0.3">
      <c r="B2420" s="38" t="s">
        <v>794</v>
      </c>
      <c r="C2420" s="38" t="s">
        <v>84</v>
      </c>
      <c r="D2420" s="38" t="s">
        <v>86</v>
      </c>
      <c r="E2420" s="39" t="str">
        <f t="shared" si="7923"/>
        <v>0409</v>
      </c>
      <c r="F2420" s="16" t="s">
        <v>820</v>
      </c>
      <c r="G2420" s="38" t="s">
        <v>54</v>
      </c>
      <c r="H2420" s="40" t="s">
        <v>55</v>
      </c>
      <c r="I2420" s="18"/>
      <c r="J2420" s="18"/>
      <c r="K2420" s="18"/>
      <c r="L2420" s="18"/>
      <c r="M2420" s="18"/>
      <c r="N2420" s="18"/>
      <c r="O2420" s="18">
        <v>0</v>
      </c>
      <c r="P2420" s="18"/>
      <c r="Q2420" s="18">
        <v>0</v>
      </c>
      <c r="R2420" s="18">
        <v>0</v>
      </c>
      <c r="S2420" s="18"/>
      <c r="T2420" s="18">
        <f t="shared" si="7888"/>
        <v>0</v>
      </c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41">
        <v>831831.02596</v>
      </c>
      <c r="AG2420" s="41"/>
      <c r="AH2420" s="41">
        <f>AF2420</f>
        <v>831831.02596</v>
      </c>
      <c r="AI2420" s="41">
        <f>AG2420</f>
        <v>0</v>
      </c>
      <c r="AJ2420" s="41">
        <v>0</v>
      </c>
      <c r="AK2420" s="41">
        <v>0</v>
      </c>
      <c r="AL2420" s="41">
        <v>831831.02596</v>
      </c>
      <c r="AM2420" s="41">
        <f>AL2420</f>
        <v>831831.02596</v>
      </c>
      <c r="AN2420" s="41">
        <v>0</v>
      </c>
      <c r="AO2420" s="14">
        <v>814786.33863000001</v>
      </c>
      <c r="AP2420" s="42">
        <v>831831.02596</v>
      </c>
      <c r="AQ2420" s="42">
        <v>0</v>
      </c>
      <c r="AR2420" s="42">
        <v>0</v>
      </c>
      <c r="AS2420" s="42">
        <v>0</v>
      </c>
      <c r="AT2420" s="42">
        <v>0</v>
      </c>
      <c r="AU2420" s="42">
        <f t="shared" si="7927"/>
        <v>831831.02596</v>
      </c>
      <c r="AV2420" s="42">
        <f t="shared" si="7928"/>
        <v>-831831.02596</v>
      </c>
      <c r="AW2420" s="42"/>
      <c r="AX2420" s="42"/>
      <c r="AY2420" s="42"/>
      <c r="AZ2420" s="42"/>
      <c r="BA2420" s="43">
        <f t="shared" si="7932"/>
        <v>100</v>
      </c>
      <c r="BB2420" s="44"/>
    </row>
    <row r="2421" spans="2:54" s="30" customFormat="1" ht="31.2" x14ac:dyDescent="0.3">
      <c r="B2421" s="38" t="s">
        <v>794</v>
      </c>
      <c r="C2421" s="38" t="s">
        <v>84</v>
      </c>
      <c r="D2421" s="38" t="s">
        <v>86</v>
      </c>
      <c r="E2421" s="39" t="str">
        <f t="shared" si="7923"/>
        <v>0409</v>
      </c>
      <c r="F2421" s="38" t="s">
        <v>799</v>
      </c>
      <c r="G2421" s="39"/>
      <c r="H2421" s="40" t="s">
        <v>206</v>
      </c>
      <c r="I2421" s="18">
        <f t="shared" ref="I2421:I2422" si="7942">I2422</f>
        <v>218600.3</v>
      </c>
      <c r="J2421" s="18">
        <f t="shared" ref="J2421:J2422" si="7943">J2422</f>
        <v>445103.1</v>
      </c>
      <c r="K2421" s="18">
        <f t="shared" ref="K2421:K2422" si="7944">K2422</f>
        <v>145103.1</v>
      </c>
      <c r="L2421" s="18">
        <f t="shared" ref="L2421:L2422" si="7945">L2422</f>
        <v>0</v>
      </c>
      <c r="M2421" s="18">
        <f t="shared" ref="M2421:M2422" si="7946">M2422</f>
        <v>0</v>
      </c>
      <c r="N2421" s="18">
        <f t="shared" ref="N2421:N2422" si="7947">N2422</f>
        <v>0</v>
      </c>
      <c r="O2421" s="18">
        <f t="shared" ref="O2421:O2422" si="7948">O2422</f>
        <v>-1035.598</v>
      </c>
      <c r="P2421" s="18">
        <f t="shared" ref="P2421:P2422" si="7949">P2422</f>
        <v>0</v>
      </c>
      <c r="Q2421" s="18">
        <f t="shared" ref="Q2421:Q2422" si="7950">Q2422</f>
        <v>0</v>
      </c>
      <c r="R2421" s="18">
        <f t="shared" ref="R2421:R2422" si="7951">R2422</f>
        <v>0</v>
      </c>
      <c r="S2421" s="18">
        <f t="shared" ref="S2421:S2422" si="7952">S2422</f>
        <v>5053.4343699999999</v>
      </c>
      <c r="T2421" s="18">
        <f t="shared" si="7888"/>
        <v>222618.13636999999</v>
      </c>
      <c r="U2421" s="18">
        <f t="shared" ref="U2421:U2439" si="7953">J2421+M2421</f>
        <v>445103.1</v>
      </c>
      <c r="V2421" s="18">
        <f t="shared" ref="V2421:V2439" si="7954">K2421+N2421</f>
        <v>145103.1</v>
      </c>
      <c r="W2421" s="18">
        <f t="shared" ref="W2421:W2422" si="7955">W2422</f>
        <v>0</v>
      </c>
      <c r="X2421" s="18">
        <f t="shared" ref="X2421:X2422" si="7956">X2422</f>
        <v>0</v>
      </c>
      <c r="Y2421" s="18">
        <f t="shared" ref="Y2421:Y2422" si="7957">Y2422</f>
        <v>0</v>
      </c>
      <c r="Z2421" s="18">
        <f t="shared" ref="Z2421:Z2422" si="7958">Z2422</f>
        <v>5053.4343699999999</v>
      </c>
      <c r="AA2421" s="18">
        <f t="shared" ref="AA2421:AA2422" si="7959">AA2422</f>
        <v>0</v>
      </c>
      <c r="AB2421" s="18">
        <f t="shared" ref="AB2421:AB2422" si="7960">AB2422</f>
        <v>0</v>
      </c>
      <c r="AC2421" s="18">
        <f t="shared" ref="AC2421:AC2422" si="7961">AC2422</f>
        <v>0</v>
      </c>
      <c r="AD2421" s="18">
        <f t="shared" ref="AD2421:AD2422" si="7962">AD2422</f>
        <v>0</v>
      </c>
      <c r="AE2421" s="18">
        <f t="shared" ref="AE2421:AE2422" si="7963">AE2422</f>
        <v>0</v>
      </c>
      <c r="AF2421" s="41">
        <f t="shared" ref="AF2421:AF2422" si="7964">AF2422</f>
        <v>712501.10179999995</v>
      </c>
      <c r="AG2421" s="41">
        <f t="shared" ref="AG2421:AG2422" si="7965">AG2422</f>
        <v>0</v>
      </c>
      <c r="AH2421" s="41">
        <f t="shared" ref="AH2421:AH2422" si="7966">AH2422</f>
        <v>601636.17683999997</v>
      </c>
      <c r="AI2421" s="41">
        <f t="shared" ref="AI2421:AI2422" si="7967">AI2422</f>
        <v>0</v>
      </c>
      <c r="AJ2421" s="41">
        <f t="shared" ref="AJ2421:AJ2422" si="7968">AJ2422</f>
        <v>166874.31284999999</v>
      </c>
      <c r="AK2421" s="41">
        <f t="shared" ref="AK2421:AK2422" si="7969">AK2422</f>
        <v>0</v>
      </c>
      <c r="AL2421" s="41">
        <f t="shared" ref="AL2421:AL2422" si="7970">AL2422</f>
        <v>468854.23087000003</v>
      </c>
      <c r="AM2421" s="41">
        <f t="shared" ref="AM2421:AM2422" si="7971">AM2422</f>
        <v>392974.47399999999</v>
      </c>
      <c r="AN2421" s="41">
        <f t="shared" ref="AN2421:AN2422" si="7972">AN2422</f>
        <v>123227.44192</v>
      </c>
      <c r="AO2421" s="42">
        <f t="shared" ref="AO2421:AO2422" si="7973">AO2422</f>
        <v>0</v>
      </c>
      <c r="AP2421" s="42">
        <f t="shared" ref="AP2421:AP2422" si="7974">AP2422</f>
        <v>823881.08998000005</v>
      </c>
      <c r="AQ2421" s="42">
        <f t="shared" ref="AQ2421:AQ2422" si="7975">AQ2422</f>
        <v>-1035.598</v>
      </c>
      <c r="AR2421" s="42">
        <f t="shared" ref="AR2421:AR2422" si="7976">AR2422</f>
        <v>0</v>
      </c>
      <c r="AS2421" s="42">
        <f t="shared" ref="AS2421:AS2422" si="7977">AS2422</f>
        <v>0</v>
      </c>
      <c r="AT2421" s="42">
        <f t="shared" ref="AT2421:AT2422" si="7978">AT2422</f>
        <v>0</v>
      </c>
      <c r="AU2421" s="42">
        <f t="shared" si="7927"/>
        <v>822845.49198000005</v>
      </c>
      <c r="AV2421" s="42">
        <f t="shared" si="7928"/>
        <v>-600227.35561000009</v>
      </c>
      <c r="AW2421" s="42">
        <f t="shared" si="7929"/>
        <v>227671.57074</v>
      </c>
      <c r="AX2421" s="42">
        <f t="shared" si="7930"/>
        <v>445103.1</v>
      </c>
      <c r="AY2421" s="42">
        <f t="shared" si="7931"/>
        <v>145103.1</v>
      </c>
      <c r="AZ2421" s="42">
        <f t="shared" ref="AZ2421:AZ2422" si="7979">AZ2422</f>
        <v>0</v>
      </c>
      <c r="BA2421" s="43">
        <f t="shared" si="7932"/>
        <v>65.804000819862324</v>
      </c>
      <c r="BB2421" s="20"/>
    </row>
    <row r="2422" spans="2:54" s="30" customFormat="1" x14ac:dyDescent="0.3">
      <c r="B2422" s="38" t="s">
        <v>794</v>
      </c>
      <c r="C2422" s="38" t="s">
        <v>84</v>
      </c>
      <c r="D2422" s="38" t="s">
        <v>86</v>
      </c>
      <c r="E2422" s="39" t="str">
        <f t="shared" si="7923"/>
        <v>0409</v>
      </c>
      <c r="F2422" s="38" t="s">
        <v>821</v>
      </c>
      <c r="G2422" s="39"/>
      <c r="H2422" s="40" t="s">
        <v>590</v>
      </c>
      <c r="I2422" s="18">
        <f t="shared" si="7942"/>
        <v>218600.3</v>
      </c>
      <c r="J2422" s="18">
        <f t="shared" si="7943"/>
        <v>445103.1</v>
      </c>
      <c r="K2422" s="18">
        <f t="shared" si="7944"/>
        <v>145103.1</v>
      </c>
      <c r="L2422" s="18">
        <f t="shared" si="7945"/>
        <v>0</v>
      </c>
      <c r="M2422" s="18">
        <f t="shared" si="7946"/>
        <v>0</v>
      </c>
      <c r="N2422" s="18">
        <f t="shared" si="7947"/>
        <v>0</v>
      </c>
      <c r="O2422" s="18">
        <f t="shared" si="7948"/>
        <v>-1035.598</v>
      </c>
      <c r="P2422" s="18">
        <f t="shared" si="7949"/>
        <v>0</v>
      </c>
      <c r="Q2422" s="18">
        <f t="shared" si="7950"/>
        <v>0</v>
      </c>
      <c r="R2422" s="18">
        <f t="shared" si="7951"/>
        <v>0</v>
      </c>
      <c r="S2422" s="18">
        <f t="shared" si="7952"/>
        <v>5053.4343699999999</v>
      </c>
      <c r="T2422" s="18">
        <f t="shared" si="7888"/>
        <v>222618.13636999999</v>
      </c>
      <c r="U2422" s="18">
        <f t="shared" si="7953"/>
        <v>445103.1</v>
      </c>
      <c r="V2422" s="18">
        <f t="shared" si="7954"/>
        <v>145103.1</v>
      </c>
      <c r="W2422" s="18">
        <f t="shared" si="7955"/>
        <v>0</v>
      </c>
      <c r="X2422" s="18">
        <f t="shared" si="7956"/>
        <v>0</v>
      </c>
      <c r="Y2422" s="18">
        <f t="shared" si="7957"/>
        <v>0</v>
      </c>
      <c r="Z2422" s="18">
        <f t="shared" si="7958"/>
        <v>5053.4343699999999</v>
      </c>
      <c r="AA2422" s="18">
        <f t="shared" si="7959"/>
        <v>0</v>
      </c>
      <c r="AB2422" s="18">
        <f t="shared" si="7960"/>
        <v>0</v>
      </c>
      <c r="AC2422" s="18">
        <f t="shared" si="7961"/>
        <v>0</v>
      </c>
      <c r="AD2422" s="18">
        <f t="shared" si="7962"/>
        <v>0</v>
      </c>
      <c r="AE2422" s="18">
        <f t="shared" si="7963"/>
        <v>0</v>
      </c>
      <c r="AF2422" s="41">
        <f t="shared" si="7964"/>
        <v>712501.10179999995</v>
      </c>
      <c r="AG2422" s="41">
        <f t="shared" si="7965"/>
        <v>0</v>
      </c>
      <c r="AH2422" s="41">
        <f t="shared" si="7966"/>
        <v>601636.17683999997</v>
      </c>
      <c r="AI2422" s="41">
        <f t="shared" si="7967"/>
        <v>0</v>
      </c>
      <c r="AJ2422" s="41">
        <f t="shared" si="7968"/>
        <v>166874.31284999999</v>
      </c>
      <c r="AK2422" s="41">
        <f t="shared" si="7969"/>
        <v>0</v>
      </c>
      <c r="AL2422" s="41">
        <f t="shared" si="7970"/>
        <v>468854.23087000003</v>
      </c>
      <c r="AM2422" s="41">
        <f t="shared" si="7971"/>
        <v>392974.47399999999</v>
      </c>
      <c r="AN2422" s="41">
        <f t="shared" si="7972"/>
        <v>123227.44192</v>
      </c>
      <c r="AO2422" s="14">
        <f t="shared" si="7973"/>
        <v>0</v>
      </c>
      <c r="AP2422" s="42">
        <f t="shared" si="7974"/>
        <v>823881.08998000005</v>
      </c>
      <c r="AQ2422" s="42">
        <f t="shared" si="7975"/>
        <v>-1035.598</v>
      </c>
      <c r="AR2422" s="42">
        <f t="shared" si="7976"/>
        <v>0</v>
      </c>
      <c r="AS2422" s="42">
        <f t="shared" si="7977"/>
        <v>0</v>
      </c>
      <c r="AT2422" s="42">
        <f t="shared" si="7978"/>
        <v>0</v>
      </c>
      <c r="AU2422" s="42">
        <f t="shared" si="7927"/>
        <v>822845.49198000005</v>
      </c>
      <c r="AV2422" s="42">
        <f t="shared" si="7928"/>
        <v>-600227.35561000009</v>
      </c>
      <c r="AW2422" s="42">
        <f t="shared" si="7929"/>
        <v>227671.57074</v>
      </c>
      <c r="AX2422" s="42">
        <f t="shared" si="7930"/>
        <v>445103.1</v>
      </c>
      <c r="AY2422" s="42">
        <f t="shared" si="7931"/>
        <v>145103.1</v>
      </c>
      <c r="AZ2422" s="42">
        <f t="shared" si="7979"/>
        <v>0</v>
      </c>
      <c r="BA2422" s="43">
        <f t="shared" si="7932"/>
        <v>65.804000819862324</v>
      </c>
      <c r="BB2422" s="20"/>
    </row>
    <row r="2423" spans="2:54" s="30" customFormat="1" ht="62.4" x14ac:dyDescent="0.3">
      <c r="B2423" s="38" t="s">
        <v>794</v>
      </c>
      <c r="C2423" s="38" t="s">
        <v>84</v>
      </c>
      <c r="D2423" s="38" t="s">
        <v>86</v>
      </c>
      <c r="E2423" s="39" t="str">
        <f t="shared" si="7923"/>
        <v>0409</v>
      </c>
      <c r="F2423" s="38" t="s">
        <v>822</v>
      </c>
      <c r="G2423" s="39"/>
      <c r="H2423" s="40" t="s">
        <v>592</v>
      </c>
      <c r="I2423" s="18">
        <f t="shared" ref="I2423:S2423" si="7980">I2424+I2425</f>
        <v>218600.3</v>
      </c>
      <c r="J2423" s="18">
        <f t="shared" si="7980"/>
        <v>445103.1</v>
      </c>
      <c r="K2423" s="18">
        <f t="shared" si="7980"/>
        <v>145103.1</v>
      </c>
      <c r="L2423" s="18">
        <f t="shared" si="7980"/>
        <v>0</v>
      </c>
      <c r="M2423" s="18">
        <f t="shared" si="7980"/>
        <v>0</v>
      </c>
      <c r="N2423" s="18">
        <f t="shared" si="7980"/>
        <v>0</v>
      </c>
      <c r="O2423" s="18">
        <f t="shared" si="7980"/>
        <v>-1035.598</v>
      </c>
      <c r="P2423" s="18">
        <f t="shared" si="7980"/>
        <v>0</v>
      </c>
      <c r="Q2423" s="18">
        <f t="shared" si="7980"/>
        <v>0</v>
      </c>
      <c r="R2423" s="18">
        <f t="shared" si="7980"/>
        <v>0</v>
      </c>
      <c r="S2423" s="18">
        <f t="shared" si="7980"/>
        <v>5053.4343699999999</v>
      </c>
      <c r="T2423" s="18">
        <f t="shared" si="7888"/>
        <v>222618.13636999999</v>
      </c>
      <c r="U2423" s="18">
        <f t="shared" si="7953"/>
        <v>445103.1</v>
      </c>
      <c r="V2423" s="18">
        <f t="shared" si="7954"/>
        <v>145103.1</v>
      </c>
      <c r="W2423" s="18">
        <f t="shared" ref="W2423:AT2423" si="7981">W2424+W2425</f>
        <v>0</v>
      </c>
      <c r="X2423" s="18">
        <f t="shared" si="7981"/>
        <v>0</v>
      </c>
      <c r="Y2423" s="18">
        <f t="shared" si="7981"/>
        <v>0</v>
      </c>
      <c r="Z2423" s="18">
        <f t="shared" si="7981"/>
        <v>5053.4343699999999</v>
      </c>
      <c r="AA2423" s="18">
        <f t="shared" si="7981"/>
        <v>0</v>
      </c>
      <c r="AB2423" s="18">
        <f t="shared" si="7981"/>
        <v>0</v>
      </c>
      <c r="AC2423" s="18">
        <f t="shared" si="7981"/>
        <v>0</v>
      </c>
      <c r="AD2423" s="18">
        <f t="shared" si="7981"/>
        <v>0</v>
      </c>
      <c r="AE2423" s="18">
        <f t="shared" si="7981"/>
        <v>0</v>
      </c>
      <c r="AF2423" s="41">
        <f t="shared" si="7981"/>
        <v>712501.10179999995</v>
      </c>
      <c r="AG2423" s="41">
        <f t="shared" si="7981"/>
        <v>0</v>
      </c>
      <c r="AH2423" s="41">
        <f t="shared" si="7981"/>
        <v>601636.17683999997</v>
      </c>
      <c r="AI2423" s="41">
        <f t="shared" si="7981"/>
        <v>0</v>
      </c>
      <c r="AJ2423" s="41">
        <f t="shared" si="7981"/>
        <v>166874.31284999999</v>
      </c>
      <c r="AK2423" s="41">
        <f t="shared" si="7981"/>
        <v>0</v>
      </c>
      <c r="AL2423" s="41">
        <f t="shared" si="7981"/>
        <v>468854.23087000003</v>
      </c>
      <c r="AM2423" s="41">
        <f t="shared" si="7981"/>
        <v>392974.47399999999</v>
      </c>
      <c r="AN2423" s="41">
        <f t="shared" si="7981"/>
        <v>123227.44192</v>
      </c>
      <c r="AO2423" s="42">
        <f t="shared" si="7981"/>
        <v>0</v>
      </c>
      <c r="AP2423" s="42">
        <f t="shared" si="7981"/>
        <v>823881.08998000005</v>
      </c>
      <c r="AQ2423" s="42">
        <f t="shared" si="7981"/>
        <v>-1035.598</v>
      </c>
      <c r="AR2423" s="42">
        <f t="shared" si="7981"/>
        <v>0</v>
      </c>
      <c r="AS2423" s="42">
        <f t="shared" si="7981"/>
        <v>0</v>
      </c>
      <c r="AT2423" s="42">
        <f t="shared" si="7981"/>
        <v>0</v>
      </c>
      <c r="AU2423" s="42">
        <f t="shared" si="7927"/>
        <v>822845.49198000005</v>
      </c>
      <c r="AV2423" s="42">
        <f t="shared" si="7928"/>
        <v>-600227.35561000009</v>
      </c>
      <c r="AW2423" s="42">
        <f t="shared" si="7929"/>
        <v>227671.57074</v>
      </c>
      <c r="AX2423" s="42">
        <f t="shared" si="7930"/>
        <v>445103.1</v>
      </c>
      <c r="AY2423" s="42">
        <f t="shared" si="7931"/>
        <v>145103.1</v>
      </c>
      <c r="AZ2423" s="42">
        <f>AZ2424+AZ2425</f>
        <v>0</v>
      </c>
      <c r="BA2423" s="43">
        <f t="shared" si="7932"/>
        <v>65.804000819862324</v>
      </c>
      <c r="BB2423" s="20"/>
    </row>
    <row r="2424" spans="2:54" s="30" customFormat="1" ht="31.2" x14ac:dyDescent="0.3">
      <c r="B2424" s="38" t="s">
        <v>794</v>
      </c>
      <c r="C2424" s="38" t="s">
        <v>84</v>
      </c>
      <c r="D2424" s="38" t="s">
        <v>86</v>
      </c>
      <c r="E2424" s="39" t="str">
        <f t="shared" si="7923"/>
        <v>0409</v>
      </c>
      <c r="F2424" s="38" t="s">
        <v>822</v>
      </c>
      <c r="G2424" s="38" t="s">
        <v>54</v>
      </c>
      <c r="H2424" s="40" t="s">
        <v>55</v>
      </c>
      <c r="I2424" s="18">
        <v>59830.899999999994</v>
      </c>
      <c r="J2424" s="18">
        <v>404887.5</v>
      </c>
      <c r="K2424" s="18">
        <v>145103.1</v>
      </c>
      <c r="L2424" s="18"/>
      <c r="M2424" s="18"/>
      <c r="N2424" s="18"/>
      <c r="O2424" s="18">
        <v>0</v>
      </c>
      <c r="P2424" s="18">
        <v>0</v>
      </c>
      <c r="Q2424" s="18">
        <v>0</v>
      </c>
      <c r="R2424" s="18">
        <v>0</v>
      </c>
      <c r="S2424" s="18"/>
      <c r="T2424" s="18">
        <f t="shared" si="7888"/>
        <v>59830.899999999994</v>
      </c>
      <c r="U2424" s="18">
        <f t="shared" si="7953"/>
        <v>404887.5</v>
      </c>
      <c r="V2424" s="18">
        <f t="shared" si="7954"/>
        <v>145103.1</v>
      </c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41">
        <v>545626.78894999996</v>
      </c>
      <c r="AG2424" s="41"/>
      <c r="AH2424" s="41">
        <v>477097.06961000001</v>
      </c>
      <c r="AI2424" s="41">
        <v>0</v>
      </c>
      <c r="AJ2424" s="41">
        <v>0</v>
      </c>
      <c r="AK2424" s="41">
        <v>0</v>
      </c>
      <c r="AL2424" s="41">
        <v>345626.78895000002</v>
      </c>
      <c r="AM2424" s="41">
        <v>277097.07</v>
      </c>
      <c r="AN2424" s="41">
        <v>0</v>
      </c>
      <c r="AO2424" s="14">
        <v>0</v>
      </c>
      <c r="AP2424" s="42">
        <v>650471.05613000004</v>
      </c>
      <c r="AQ2424" s="42">
        <v>0</v>
      </c>
      <c r="AR2424" s="42">
        <v>0</v>
      </c>
      <c r="AS2424" s="42">
        <v>0</v>
      </c>
      <c r="AT2424" s="42">
        <v>0</v>
      </c>
      <c r="AU2424" s="42">
        <f t="shared" si="7927"/>
        <v>650471.05613000004</v>
      </c>
      <c r="AV2424" s="42">
        <f t="shared" si="7928"/>
        <v>-590640.15613000002</v>
      </c>
      <c r="AW2424" s="42">
        <f t="shared" si="7929"/>
        <v>59830.899999999994</v>
      </c>
      <c r="AX2424" s="42">
        <f t="shared" si="7930"/>
        <v>404887.5</v>
      </c>
      <c r="AY2424" s="42">
        <f t="shared" si="7931"/>
        <v>145103.1</v>
      </c>
      <c r="AZ2424" s="42"/>
      <c r="BA2424" s="43">
        <f t="shared" si="7932"/>
        <v>63.344908268731004</v>
      </c>
      <c r="BB2424" s="44"/>
    </row>
    <row r="2425" spans="2:54" s="30" customFormat="1" ht="31.2" x14ac:dyDescent="0.3">
      <c r="B2425" s="38" t="s">
        <v>794</v>
      </c>
      <c r="C2425" s="38" t="s">
        <v>84</v>
      </c>
      <c r="D2425" s="38" t="s">
        <v>86</v>
      </c>
      <c r="E2425" s="39" t="str">
        <f t="shared" si="7923"/>
        <v>0409</v>
      </c>
      <c r="F2425" s="38" t="s">
        <v>822</v>
      </c>
      <c r="G2425" s="38" t="s">
        <v>114</v>
      </c>
      <c r="H2425" s="40" t="s">
        <v>115</v>
      </c>
      <c r="I2425" s="18">
        <v>158769.4</v>
      </c>
      <c r="J2425" s="18">
        <v>40215.599999999999</v>
      </c>
      <c r="K2425" s="18">
        <v>0</v>
      </c>
      <c r="L2425" s="18"/>
      <c r="M2425" s="18"/>
      <c r="N2425" s="18"/>
      <c r="O2425" s="18">
        <v>-1035.598</v>
      </c>
      <c r="P2425" s="18">
        <v>0</v>
      </c>
      <c r="Q2425" s="18">
        <v>0</v>
      </c>
      <c r="R2425" s="18">
        <v>0</v>
      </c>
      <c r="S2425" s="18">
        <f>2887.23437+2166.2</f>
        <v>5053.4343699999999</v>
      </c>
      <c r="T2425" s="18">
        <f t="shared" si="7888"/>
        <v>162787.23637</v>
      </c>
      <c r="U2425" s="18">
        <f t="shared" si="7953"/>
        <v>40215.599999999999</v>
      </c>
      <c r="V2425" s="18">
        <f t="shared" si="7954"/>
        <v>0</v>
      </c>
      <c r="W2425" s="18"/>
      <c r="X2425" s="18"/>
      <c r="Y2425" s="18"/>
      <c r="Z2425" s="18">
        <f>2887.23437+2166.2</f>
        <v>5053.4343699999999</v>
      </c>
      <c r="AA2425" s="18"/>
      <c r="AB2425" s="18"/>
      <c r="AC2425" s="18"/>
      <c r="AD2425" s="18"/>
      <c r="AE2425" s="18"/>
      <c r="AF2425" s="41">
        <v>166874.31284999999</v>
      </c>
      <c r="AG2425" s="41"/>
      <c r="AH2425" s="41">
        <v>124539.10722999999</v>
      </c>
      <c r="AI2425" s="41">
        <v>0</v>
      </c>
      <c r="AJ2425" s="41">
        <f>AF2425</f>
        <v>166874.31284999999</v>
      </c>
      <c r="AK2425" s="41">
        <f>AG2425</f>
        <v>0</v>
      </c>
      <c r="AL2425" s="41">
        <v>123227.44192</v>
      </c>
      <c r="AM2425" s="41">
        <v>115877.40399999999</v>
      </c>
      <c r="AN2425" s="41">
        <f>AL2425</f>
        <v>123227.44192</v>
      </c>
      <c r="AO2425" s="42">
        <v>0</v>
      </c>
      <c r="AP2425" s="42">
        <v>173410.03385000001</v>
      </c>
      <c r="AQ2425" s="42">
        <v>-1035.598</v>
      </c>
      <c r="AR2425" s="42">
        <v>0</v>
      </c>
      <c r="AS2425" s="42">
        <v>0</v>
      </c>
      <c r="AT2425" s="42">
        <v>0</v>
      </c>
      <c r="AU2425" s="42">
        <f t="shared" si="7927"/>
        <v>172374.43585000001</v>
      </c>
      <c r="AV2425" s="42">
        <f t="shared" si="7928"/>
        <v>-9587.1994800000102</v>
      </c>
      <c r="AW2425" s="42">
        <f t="shared" si="7929"/>
        <v>167840.67074</v>
      </c>
      <c r="AX2425" s="42">
        <f t="shared" si="7930"/>
        <v>40215.599999999999</v>
      </c>
      <c r="AY2425" s="42">
        <f t="shared" si="7931"/>
        <v>0</v>
      </c>
      <c r="AZ2425" s="42"/>
      <c r="BA2425" s="43">
        <f t="shared" si="7932"/>
        <v>73.844464025309094</v>
      </c>
      <c r="BB2425" s="44"/>
    </row>
    <row r="2426" spans="2:54" s="30" customFormat="1" x14ac:dyDescent="0.3">
      <c r="B2426" s="38" t="s">
        <v>794</v>
      </c>
      <c r="C2426" s="38" t="s">
        <v>84</v>
      </c>
      <c r="D2426" s="38" t="s">
        <v>86</v>
      </c>
      <c r="E2426" s="39" t="str">
        <f t="shared" si="7923"/>
        <v>0409</v>
      </c>
      <c r="F2426" s="38" t="s">
        <v>823</v>
      </c>
      <c r="G2426" s="39"/>
      <c r="H2426" s="40" t="s">
        <v>109</v>
      </c>
      <c r="I2426" s="18">
        <f t="shared" ref="I2426:S2426" si="7982">I2427+I2460</f>
        <v>887035.60000000009</v>
      </c>
      <c r="J2426" s="18">
        <f t="shared" si="7982"/>
        <v>661372.6</v>
      </c>
      <c r="K2426" s="18">
        <f t="shared" si="7982"/>
        <v>587176.69999999995</v>
      </c>
      <c r="L2426" s="18">
        <f t="shared" si="7982"/>
        <v>-22851.5</v>
      </c>
      <c r="M2426" s="18">
        <f t="shared" si="7982"/>
        <v>-135.30000000000001</v>
      </c>
      <c r="N2426" s="18">
        <f t="shared" si="7982"/>
        <v>0</v>
      </c>
      <c r="O2426" s="18">
        <f t="shared" si="7982"/>
        <v>-119303.977</v>
      </c>
      <c r="P2426" s="18">
        <f t="shared" si="7982"/>
        <v>0</v>
      </c>
      <c r="Q2426" s="18">
        <f t="shared" si="7982"/>
        <v>39943.459000000003</v>
      </c>
      <c r="R2426" s="18">
        <f t="shared" si="7982"/>
        <v>-276137.50200000004</v>
      </c>
      <c r="S2426" s="18">
        <f t="shared" si="7982"/>
        <v>76837.695470000006</v>
      </c>
      <c r="T2426" s="18">
        <f t="shared" si="7888"/>
        <v>585523.77547000023</v>
      </c>
      <c r="U2426" s="18">
        <f t="shared" si="7953"/>
        <v>661237.29999999993</v>
      </c>
      <c r="V2426" s="18">
        <f t="shared" si="7954"/>
        <v>587176.69999999995</v>
      </c>
      <c r="W2426" s="18">
        <f t="shared" ref="W2426:AT2426" si="7983">W2427+W2460</f>
        <v>0</v>
      </c>
      <c r="X2426" s="18">
        <f t="shared" si="7983"/>
        <v>0</v>
      </c>
      <c r="Y2426" s="18">
        <f t="shared" si="7983"/>
        <v>0</v>
      </c>
      <c r="Z2426" s="18">
        <f t="shared" si="7983"/>
        <v>77183.640469999998</v>
      </c>
      <c r="AA2426" s="18">
        <f t="shared" si="7983"/>
        <v>38326.35</v>
      </c>
      <c r="AB2426" s="18">
        <f t="shared" si="7983"/>
        <v>4995.5690000000004</v>
      </c>
      <c r="AC2426" s="18">
        <f t="shared" si="7983"/>
        <v>0</v>
      </c>
      <c r="AD2426" s="18">
        <f t="shared" si="7983"/>
        <v>0</v>
      </c>
      <c r="AE2426" s="18">
        <f t="shared" si="7983"/>
        <v>0</v>
      </c>
      <c r="AF2426" s="41">
        <f t="shared" si="7983"/>
        <v>601828.24582000007</v>
      </c>
      <c r="AG2426" s="41">
        <f t="shared" si="7983"/>
        <v>0</v>
      </c>
      <c r="AH2426" s="41">
        <f t="shared" si="7983"/>
        <v>0</v>
      </c>
      <c r="AI2426" s="41">
        <f t="shared" si="7983"/>
        <v>0</v>
      </c>
      <c r="AJ2426" s="41">
        <f t="shared" si="7983"/>
        <v>447703.03448000003</v>
      </c>
      <c r="AK2426" s="41">
        <f t="shared" si="7983"/>
        <v>0</v>
      </c>
      <c r="AL2426" s="41">
        <f t="shared" si="7983"/>
        <v>544345.39945999999</v>
      </c>
      <c r="AM2426" s="41">
        <f t="shared" si="7983"/>
        <v>0</v>
      </c>
      <c r="AN2426" s="41">
        <f t="shared" si="7983"/>
        <v>419184.02343</v>
      </c>
      <c r="AO2426" s="14">
        <f t="shared" si="7983"/>
        <v>355520.02542999998</v>
      </c>
      <c r="AP2426" s="42">
        <f t="shared" si="7983"/>
        <v>721898.22491000011</v>
      </c>
      <c r="AQ2426" s="42">
        <f t="shared" si="7983"/>
        <v>-119303.977</v>
      </c>
      <c r="AR2426" s="42">
        <f t="shared" si="7983"/>
        <v>0</v>
      </c>
      <c r="AS2426" s="42">
        <f t="shared" si="7983"/>
        <v>0</v>
      </c>
      <c r="AT2426" s="42">
        <f t="shared" si="7983"/>
        <v>0</v>
      </c>
      <c r="AU2426" s="42">
        <f t="shared" si="7927"/>
        <v>602594.24791000015</v>
      </c>
      <c r="AV2426" s="42">
        <f t="shared" si="7928"/>
        <v>-17070.472439999925</v>
      </c>
      <c r="AW2426" s="42">
        <f t="shared" si="7929"/>
        <v>662707.41594000021</v>
      </c>
      <c r="AX2426" s="42">
        <f t="shared" si="7930"/>
        <v>704559.21899999992</v>
      </c>
      <c r="AY2426" s="42">
        <f t="shared" si="7931"/>
        <v>587176.69999999995</v>
      </c>
      <c r="AZ2426" s="42">
        <f>AZ2427+AZ2460</f>
        <v>0</v>
      </c>
      <c r="BA2426" s="43">
        <f t="shared" si="7932"/>
        <v>90.44862936240574</v>
      </c>
      <c r="BB2426" s="20"/>
    </row>
    <row r="2427" spans="2:54" s="30" customFormat="1" ht="31.2" x14ac:dyDescent="0.3">
      <c r="B2427" s="38" t="s">
        <v>794</v>
      </c>
      <c r="C2427" s="38" t="s">
        <v>84</v>
      </c>
      <c r="D2427" s="38" t="s">
        <v>86</v>
      </c>
      <c r="E2427" s="39" t="str">
        <f t="shared" si="7923"/>
        <v>0409</v>
      </c>
      <c r="F2427" s="38" t="s">
        <v>824</v>
      </c>
      <c r="G2427" s="39"/>
      <c r="H2427" s="40" t="s">
        <v>825</v>
      </c>
      <c r="I2427" s="18">
        <f t="shared" ref="I2427:N2427" si="7984">I2428+I2430+I2432+I2434+I2436+I2438</f>
        <v>707753.9</v>
      </c>
      <c r="J2427" s="18">
        <f t="shared" si="7984"/>
        <v>481760.3</v>
      </c>
      <c r="K2427" s="18">
        <f t="shared" si="7984"/>
        <v>401690.6</v>
      </c>
      <c r="L2427" s="18">
        <f t="shared" si="7984"/>
        <v>-22851.5</v>
      </c>
      <c r="M2427" s="18">
        <f t="shared" si="7984"/>
        <v>-135.30000000000001</v>
      </c>
      <c r="N2427" s="18">
        <f t="shared" si="7984"/>
        <v>0</v>
      </c>
      <c r="O2427" s="18">
        <f>O2428+O2430+O2432+O2434+O2436+O2438+O2440+O2444+O2447+O2449+O2452+O2455+O2457</f>
        <v>-51985.081999999995</v>
      </c>
      <c r="P2427" s="18">
        <f>P2428+P2430+P2432+P2434+P2436+P2438+P2440+P2444+P2447+P2449+P2452+P2455+P2457</f>
        <v>0</v>
      </c>
      <c r="Q2427" s="18">
        <f>Q2428+Q2430+Q2432+Q2434+Q2436+Q2438+Q2440+Q2444+Q2447+Q2449+Q2452+Q2455</f>
        <v>39128.254000000001</v>
      </c>
      <c r="R2427" s="18">
        <f>R2428+R2430+R2432+R2434+R2436+R2438+R2440+R2444+R2447+R2449+R2452+R2455</f>
        <v>-276137.50200000004</v>
      </c>
      <c r="S2427" s="18">
        <f>S2428+S2430+S2432+S2434+S2436+S2438+S2440+S2444+S2447+S2449+S2452+S2455</f>
        <v>76831.386230000004</v>
      </c>
      <c r="T2427" s="18">
        <f t="shared" si="7888"/>
        <v>472739.45622999995</v>
      </c>
      <c r="U2427" s="18">
        <f t="shared" si="7953"/>
        <v>481625</v>
      </c>
      <c r="V2427" s="18">
        <f t="shared" si="7954"/>
        <v>401690.6</v>
      </c>
      <c r="W2427" s="18">
        <f t="shared" ref="W2427:AE2427" si="7985">W2428+W2430+W2432+W2434+W2436+W2438+W2440+W2444+W2447+W2449+W2452</f>
        <v>0</v>
      </c>
      <c r="X2427" s="18">
        <f t="shared" si="7985"/>
        <v>0</v>
      </c>
      <c r="Y2427" s="18">
        <f t="shared" si="7985"/>
        <v>0</v>
      </c>
      <c r="Z2427" s="18">
        <f t="shared" si="7985"/>
        <v>77177.331229999996</v>
      </c>
      <c r="AA2427" s="18">
        <f t="shared" si="7985"/>
        <v>38326.35</v>
      </c>
      <c r="AB2427" s="18">
        <f t="shared" si="7985"/>
        <v>4995.5690000000004</v>
      </c>
      <c r="AC2427" s="18">
        <f t="shared" si="7985"/>
        <v>0</v>
      </c>
      <c r="AD2427" s="18">
        <f t="shared" si="7985"/>
        <v>0</v>
      </c>
      <c r="AE2427" s="18">
        <f t="shared" si="7985"/>
        <v>0</v>
      </c>
      <c r="AF2427" s="41">
        <f t="shared" ref="AF2427:AT2427" si="7986">AF2428+AF2430+AF2432+AF2434+AF2436+AF2438+AF2440+AF2444+AF2447+AF2449+AF2452+AF2455+AF2457</f>
        <v>489043.92748000001</v>
      </c>
      <c r="AG2427" s="41">
        <f t="shared" si="7986"/>
        <v>0</v>
      </c>
      <c r="AH2427" s="41">
        <f t="shared" si="7986"/>
        <v>0</v>
      </c>
      <c r="AI2427" s="41">
        <f t="shared" si="7986"/>
        <v>0</v>
      </c>
      <c r="AJ2427" s="41">
        <f t="shared" si="7986"/>
        <v>447703.03448000003</v>
      </c>
      <c r="AK2427" s="41">
        <f t="shared" si="7986"/>
        <v>0</v>
      </c>
      <c r="AL2427" s="41">
        <f t="shared" si="7986"/>
        <v>460524.91642999998</v>
      </c>
      <c r="AM2427" s="41">
        <f t="shared" si="7986"/>
        <v>0</v>
      </c>
      <c r="AN2427" s="41">
        <f t="shared" si="7986"/>
        <v>419184.02343</v>
      </c>
      <c r="AO2427" s="42">
        <f t="shared" si="7986"/>
        <v>297721.51825999998</v>
      </c>
      <c r="AP2427" s="42">
        <f t="shared" si="7986"/>
        <v>541795.01067000011</v>
      </c>
      <c r="AQ2427" s="42">
        <f t="shared" si="7986"/>
        <v>-51985.081999999995</v>
      </c>
      <c r="AR2427" s="42">
        <f t="shared" si="7986"/>
        <v>0</v>
      </c>
      <c r="AS2427" s="42">
        <f t="shared" si="7986"/>
        <v>0</v>
      </c>
      <c r="AT2427" s="42">
        <f t="shared" si="7986"/>
        <v>0</v>
      </c>
      <c r="AU2427" s="42">
        <f t="shared" si="7927"/>
        <v>489809.92867000011</v>
      </c>
      <c r="AV2427" s="42">
        <f t="shared" si="7928"/>
        <v>-17070.472440000158</v>
      </c>
      <c r="AW2427" s="42">
        <f t="shared" si="7929"/>
        <v>549916.7874599999</v>
      </c>
      <c r="AX2427" s="42">
        <f t="shared" si="7930"/>
        <v>524946.91899999999</v>
      </c>
      <c r="AY2427" s="42">
        <f t="shared" si="7931"/>
        <v>401690.6</v>
      </c>
      <c r="AZ2427" s="42">
        <f>AZ2428+AZ2430+AZ2432+AZ2434+AZ2436+AZ2438+AZ2440+AZ2444+AZ2447+AZ2449+AZ2452</f>
        <v>0</v>
      </c>
      <c r="BA2427" s="43">
        <f t="shared" si="7932"/>
        <v>94.168415259349814</v>
      </c>
      <c r="BB2427" s="20"/>
    </row>
    <row r="2428" spans="2:54" s="30" customFormat="1" ht="31.2" x14ac:dyDescent="0.3">
      <c r="B2428" s="38" t="s">
        <v>794</v>
      </c>
      <c r="C2428" s="38" t="s">
        <v>84</v>
      </c>
      <c r="D2428" s="38" t="s">
        <v>86</v>
      </c>
      <c r="E2428" s="39" t="str">
        <f t="shared" si="7923"/>
        <v>0409</v>
      </c>
      <c r="F2428" s="38" t="s">
        <v>826</v>
      </c>
      <c r="G2428" s="39"/>
      <c r="H2428" s="40" t="s">
        <v>827</v>
      </c>
      <c r="I2428" s="18">
        <f t="shared" ref="I2428:S2428" si="7987">I2429</f>
        <v>0</v>
      </c>
      <c r="J2428" s="18">
        <f t="shared" si="7987"/>
        <v>401690.6</v>
      </c>
      <c r="K2428" s="18">
        <f t="shared" si="7987"/>
        <v>401690.6</v>
      </c>
      <c r="L2428" s="18">
        <f t="shared" si="7987"/>
        <v>0</v>
      </c>
      <c r="M2428" s="18">
        <f t="shared" si="7987"/>
        <v>-135.30000000000001</v>
      </c>
      <c r="N2428" s="18">
        <f t="shared" si="7987"/>
        <v>0</v>
      </c>
      <c r="O2428" s="18">
        <f t="shared" si="7987"/>
        <v>0</v>
      </c>
      <c r="P2428" s="18">
        <f t="shared" si="7987"/>
        <v>0</v>
      </c>
      <c r="Q2428" s="18">
        <f t="shared" si="7987"/>
        <v>0</v>
      </c>
      <c r="R2428" s="18">
        <f t="shared" si="7987"/>
        <v>0</v>
      </c>
      <c r="S2428" s="18">
        <f t="shared" si="7987"/>
        <v>0</v>
      </c>
      <c r="T2428" s="18">
        <f t="shared" si="7888"/>
        <v>0</v>
      </c>
      <c r="U2428" s="18">
        <f t="shared" si="7953"/>
        <v>401555.3</v>
      </c>
      <c r="V2428" s="18">
        <f t="shared" si="7954"/>
        <v>401690.6</v>
      </c>
      <c r="W2428" s="18">
        <f t="shared" ref="W2428:AT2428" si="7988">W2429</f>
        <v>0</v>
      </c>
      <c r="X2428" s="18">
        <f t="shared" si="7988"/>
        <v>0</v>
      </c>
      <c r="Y2428" s="18">
        <f t="shared" si="7988"/>
        <v>0</v>
      </c>
      <c r="Z2428" s="18">
        <f t="shared" si="7988"/>
        <v>0</v>
      </c>
      <c r="AA2428" s="18">
        <f t="shared" si="7988"/>
        <v>0</v>
      </c>
      <c r="AB2428" s="18">
        <f t="shared" si="7988"/>
        <v>0</v>
      </c>
      <c r="AC2428" s="18">
        <f t="shared" si="7988"/>
        <v>0</v>
      </c>
      <c r="AD2428" s="18">
        <f t="shared" si="7988"/>
        <v>0</v>
      </c>
      <c r="AE2428" s="18">
        <f t="shared" si="7988"/>
        <v>0</v>
      </c>
      <c r="AF2428" s="41">
        <f t="shared" si="7988"/>
        <v>0</v>
      </c>
      <c r="AG2428" s="41">
        <f t="shared" si="7988"/>
        <v>0</v>
      </c>
      <c r="AH2428" s="41">
        <f t="shared" si="7988"/>
        <v>0</v>
      </c>
      <c r="AI2428" s="41">
        <f t="shared" si="7988"/>
        <v>0</v>
      </c>
      <c r="AJ2428" s="41">
        <f t="shared" si="7988"/>
        <v>0</v>
      </c>
      <c r="AK2428" s="41">
        <f t="shared" si="7988"/>
        <v>0</v>
      </c>
      <c r="AL2428" s="41">
        <f t="shared" si="7988"/>
        <v>0</v>
      </c>
      <c r="AM2428" s="41">
        <f t="shared" si="7988"/>
        <v>0</v>
      </c>
      <c r="AN2428" s="41">
        <f t="shared" si="7988"/>
        <v>0</v>
      </c>
      <c r="AO2428" s="14">
        <f t="shared" si="7988"/>
        <v>0</v>
      </c>
      <c r="AP2428" s="42">
        <f t="shared" si="7988"/>
        <v>0</v>
      </c>
      <c r="AQ2428" s="42">
        <f t="shared" si="7988"/>
        <v>0</v>
      </c>
      <c r="AR2428" s="42">
        <f t="shared" si="7988"/>
        <v>0</v>
      </c>
      <c r="AS2428" s="42">
        <f t="shared" si="7988"/>
        <v>0</v>
      </c>
      <c r="AT2428" s="42">
        <f t="shared" si="7988"/>
        <v>0</v>
      </c>
      <c r="AU2428" s="42">
        <f t="shared" si="7927"/>
        <v>0</v>
      </c>
      <c r="AV2428" s="42">
        <f t="shared" si="7928"/>
        <v>0</v>
      </c>
      <c r="AW2428" s="42">
        <f t="shared" si="7929"/>
        <v>0</v>
      </c>
      <c r="AX2428" s="42">
        <f t="shared" si="7930"/>
        <v>401555.3</v>
      </c>
      <c r="AY2428" s="42">
        <f t="shared" si="7931"/>
        <v>401690.6</v>
      </c>
      <c r="AZ2428" s="42">
        <f>AZ2429</f>
        <v>0</v>
      </c>
      <c r="BA2428" s="43"/>
      <c r="BB2428" s="20">
        <v>0</v>
      </c>
    </row>
    <row r="2429" spans="2:54" s="30" customFormat="1" ht="31.2" x14ac:dyDescent="0.3">
      <c r="B2429" s="38" t="s">
        <v>794</v>
      </c>
      <c r="C2429" s="38" t="s">
        <v>84</v>
      </c>
      <c r="D2429" s="38" t="s">
        <v>86</v>
      </c>
      <c r="E2429" s="39" t="str">
        <f t="shared" si="7923"/>
        <v>0409</v>
      </c>
      <c r="F2429" s="38" t="s">
        <v>826</v>
      </c>
      <c r="G2429" s="38" t="s">
        <v>114</v>
      </c>
      <c r="H2429" s="40" t="s">
        <v>115</v>
      </c>
      <c r="I2429" s="18">
        <v>0</v>
      </c>
      <c r="J2429" s="18">
        <v>401690.6</v>
      </c>
      <c r="K2429" s="18">
        <v>401690.6</v>
      </c>
      <c r="L2429" s="18"/>
      <c r="M2429" s="18">
        <v>-135.30000000000001</v>
      </c>
      <c r="N2429" s="18"/>
      <c r="O2429" s="18">
        <v>0</v>
      </c>
      <c r="P2429" s="18">
        <v>0</v>
      </c>
      <c r="Q2429" s="18">
        <v>0</v>
      </c>
      <c r="R2429" s="18">
        <v>0</v>
      </c>
      <c r="S2429" s="18"/>
      <c r="T2429" s="18">
        <f t="shared" si="7888"/>
        <v>0</v>
      </c>
      <c r="U2429" s="18">
        <f t="shared" si="7953"/>
        <v>401555.3</v>
      </c>
      <c r="V2429" s="18">
        <f t="shared" si="7954"/>
        <v>401690.6</v>
      </c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41">
        <v>0</v>
      </c>
      <c r="AG2429" s="41"/>
      <c r="AH2429" s="41">
        <v>0</v>
      </c>
      <c r="AI2429" s="41">
        <v>0</v>
      </c>
      <c r="AJ2429" s="41">
        <f>AF2429</f>
        <v>0</v>
      </c>
      <c r="AK2429" s="41">
        <f>AG2429</f>
        <v>0</v>
      </c>
      <c r="AL2429" s="41">
        <v>0</v>
      </c>
      <c r="AM2429" s="41">
        <v>0</v>
      </c>
      <c r="AN2429" s="41">
        <f>AL2429</f>
        <v>0</v>
      </c>
      <c r="AO2429" s="42">
        <v>0</v>
      </c>
      <c r="AP2429" s="42">
        <v>0</v>
      </c>
      <c r="AQ2429" s="42">
        <v>0</v>
      </c>
      <c r="AR2429" s="42">
        <v>0</v>
      </c>
      <c r="AS2429" s="42">
        <v>0</v>
      </c>
      <c r="AT2429" s="42">
        <v>0</v>
      </c>
      <c r="AU2429" s="42">
        <f t="shared" si="7927"/>
        <v>0</v>
      </c>
      <c r="AV2429" s="42">
        <f t="shared" si="7928"/>
        <v>0</v>
      </c>
      <c r="AW2429" s="42">
        <f t="shared" si="7929"/>
        <v>0</v>
      </c>
      <c r="AX2429" s="42">
        <f t="shared" si="7930"/>
        <v>401555.3</v>
      </c>
      <c r="AY2429" s="42">
        <f t="shared" si="7931"/>
        <v>401690.6</v>
      </c>
      <c r="AZ2429" s="42"/>
      <c r="BA2429" s="43"/>
      <c r="BB2429" s="20">
        <v>0</v>
      </c>
    </row>
    <row r="2430" spans="2:54" s="30" customFormat="1" x14ac:dyDescent="0.3">
      <c r="B2430" s="38" t="s">
        <v>794</v>
      </c>
      <c r="C2430" s="38" t="s">
        <v>84</v>
      </c>
      <c r="D2430" s="38" t="s">
        <v>86</v>
      </c>
      <c r="E2430" s="39" t="str">
        <f t="shared" si="7923"/>
        <v>0409</v>
      </c>
      <c r="F2430" s="38" t="s">
        <v>828</v>
      </c>
      <c r="G2430" s="39"/>
      <c r="H2430" s="40" t="s">
        <v>829</v>
      </c>
      <c r="I2430" s="18">
        <f t="shared" ref="I2430:S2430" si="7989">I2431</f>
        <v>51663.399999999994</v>
      </c>
      <c r="J2430" s="18">
        <f t="shared" si="7989"/>
        <v>50834.9</v>
      </c>
      <c r="K2430" s="18">
        <f t="shared" si="7989"/>
        <v>0</v>
      </c>
      <c r="L2430" s="18">
        <f t="shared" si="7989"/>
        <v>30694.9</v>
      </c>
      <c r="M2430" s="18">
        <f t="shared" si="7989"/>
        <v>0</v>
      </c>
      <c r="N2430" s="18">
        <f t="shared" si="7989"/>
        <v>0</v>
      </c>
      <c r="O2430" s="18">
        <f t="shared" si="7989"/>
        <v>0</v>
      </c>
      <c r="P2430" s="18">
        <f t="shared" si="7989"/>
        <v>0</v>
      </c>
      <c r="Q2430" s="18">
        <f t="shared" si="7989"/>
        <v>0</v>
      </c>
      <c r="R2430" s="18">
        <f t="shared" si="7989"/>
        <v>-82358.3</v>
      </c>
      <c r="S2430" s="18">
        <f t="shared" si="7989"/>
        <v>0</v>
      </c>
      <c r="T2430" s="18">
        <f t="shared" si="7888"/>
        <v>-1.4551915228366852E-11</v>
      </c>
      <c r="U2430" s="18">
        <f t="shared" si="7953"/>
        <v>50834.9</v>
      </c>
      <c r="V2430" s="18">
        <f t="shared" si="7954"/>
        <v>0</v>
      </c>
      <c r="W2430" s="18">
        <f t="shared" ref="W2430:AT2430" si="7990">W2431</f>
        <v>0</v>
      </c>
      <c r="X2430" s="18">
        <f t="shared" si="7990"/>
        <v>0</v>
      </c>
      <c r="Y2430" s="18">
        <f t="shared" si="7990"/>
        <v>0</v>
      </c>
      <c r="Z2430" s="18">
        <f t="shared" si="7990"/>
        <v>0</v>
      </c>
      <c r="AA2430" s="18">
        <f t="shared" si="7990"/>
        <v>0</v>
      </c>
      <c r="AB2430" s="18">
        <f t="shared" si="7990"/>
        <v>0</v>
      </c>
      <c r="AC2430" s="18">
        <f t="shared" si="7990"/>
        <v>0</v>
      </c>
      <c r="AD2430" s="18">
        <f t="shared" si="7990"/>
        <v>0</v>
      </c>
      <c r="AE2430" s="18">
        <f t="shared" si="7990"/>
        <v>0</v>
      </c>
      <c r="AF2430" s="41">
        <f t="shared" si="7990"/>
        <v>0</v>
      </c>
      <c r="AG2430" s="41">
        <f t="shared" si="7990"/>
        <v>0</v>
      </c>
      <c r="AH2430" s="41">
        <f t="shared" si="7990"/>
        <v>0</v>
      </c>
      <c r="AI2430" s="41">
        <f t="shared" si="7990"/>
        <v>0</v>
      </c>
      <c r="AJ2430" s="41">
        <f t="shared" si="7990"/>
        <v>0</v>
      </c>
      <c r="AK2430" s="41">
        <f t="shared" si="7990"/>
        <v>0</v>
      </c>
      <c r="AL2430" s="41">
        <f t="shared" si="7990"/>
        <v>0</v>
      </c>
      <c r="AM2430" s="41">
        <f t="shared" si="7990"/>
        <v>0</v>
      </c>
      <c r="AN2430" s="41">
        <f t="shared" si="7990"/>
        <v>0</v>
      </c>
      <c r="AO2430" s="14">
        <f t="shared" si="7990"/>
        <v>0</v>
      </c>
      <c r="AP2430" s="42">
        <f t="shared" si="7990"/>
        <v>0</v>
      </c>
      <c r="AQ2430" s="42">
        <f t="shared" si="7990"/>
        <v>0</v>
      </c>
      <c r="AR2430" s="42">
        <f t="shared" si="7990"/>
        <v>0</v>
      </c>
      <c r="AS2430" s="42">
        <f t="shared" si="7990"/>
        <v>0</v>
      </c>
      <c r="AT2430" s="42">
        <f t="shared" si="7990"/>
        <v>0</v>
      </c>
      <c r="AU2430" s="42">
        <f t="shared" si="7927"/>
        <v>0</v>
      </c>
      <c r="AV2430" s="42">
        <f t="shared" si="7928"/>
        <v>-1.4551915228366852E-11</v>
      </c>
      <c r="AW2430" s="42">
        <f t="shared" si="7929"/>
        <v>-1.4551915228366852E-11</v>
      </c>
      <c r="AX2430" s="42">
        <f t="shared" si="7930"/>
        <v>50834.9</v>
      </c>
      <c r="AY2430" s="42">
        <f t="shared" si="7931"/>
        <v>0</v>
      </c>
      <c r="AZ2430" s="42">
        <f>AZ2431</f>
        <v>0</v>
      </c>
      <c r="BA2430" s="43"/>
      <c r="BB2430" s="20">
        <v>0</v>
      </c>
    </row>
    <row r="2431" spans="2:54" s="30" customFormat="1" ht="31.2" x14ac:dyDescent="0.3">
      <c r="B2431" s="38" t="s">
        <v>794</v>
      </c>
      <c r="C2431" s="38" t="s">
        <v>84</v>
      </c>
      <c r="D2431" s="38" t="s">
        <v>86</v>
      </c>
      <c r="E2431" s="39" t="str">
        <f t="shared" si="7923"/>
        <v>0409</v>
      </c>
      <c r="F2431" s="38" t="s">
        <v>828</v>
      </c>
      <c r="G2431" s="38" t="s">
        <v>114</v>
      </c>
      <c r="H2431" s="40" t="s">
        <v>115</v>
      </c>
      <c r="I2431" s="18">
        <v>51663.399999999994</v>
      </c>
      <c r="J2431" s="18">
        <v>50834.9</v>
      </c>
      <c r="K2431" s="18">
        <v>0</v>
      </c>
      <c r="L2431" s="18">
        <v>30694.9</v>
      </c>
      <c r="M2431" s="18"/>
      <c r="N2431" s="18"/>
      <c r="O2431" s="18">
        <v>0</v>
      </c>
      <c r="P2431" s="18">
        <v>0</v>
      </c>
      <c r="Q2431" s="18">
        <v>0</v>
      </c>
      <c r="R2431" s="18">
        <v>-82358.3</v>
      </c>
      <c r="S2431" s="18"/>
      <c r="T2431" s="18">
        <f t="shared" si="7888"/>
        <v>-1.4551915228366852E-11</v>
      </c>
      <c r="U2431" s="18">
        <f t="shared" si="7953"/>
        <v>50834.9</v>
      </c>
      <c r="V2431" s="18">
        <f t="shared" si="7954"/>
        <v>0</v>
      </c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41">
        <v>0</v>
      </c>
      <c r="AG2431" s="41"/>
      <c r="AH2431" s="41">
        <v>0</v>
      </c>
      <c r="AI2431" s="41">
        <v>0</v>
      </c>
      <c r="AJ2431" s="41">
        <f>AF2431</f>
        <v>0</v>
      </c>
      <c r="AK2431" s="41">
        <f>AG2431</f>
        <v>0</v>
      </c>
      <c r="AL2431" s="41">
        <v>0</v>
      </c>
      <c r="AM2431" s="41">
        <v>0</v>
      </c>
      <c r="AN2431" s="41">
        <f>AL2431</f>
        <v>0</v>
      </c>
      <c r="AO2431" s="42">
        <v>0</v>
      </c>
      <c r="AP2431" s="42">
        <v>0</v>
      </c>
      <c r="AQ2431" s="42">
        <v>0</v>
      </c>
      <c r="AR2431" s="42">
        <v>0</v>
      </c>
      <c r="AS2431" s="42">
        <v>0</v>
      </c>
      <c r="AT2431" s="42">
        <v>0</v>
      </c>
      <c r="AU2431" s="42">
        <f t="shared" si="7927"/>
        <v>0</v>
      </c>
      <c r="AV2431" s="42">
        <f t="shared" si="7928"/>
        <v>-1.4551915228366852E-11</v>
      </c>
      <c r="AW2431" s="42">
        <f t="shared" si="7929"/>
        <v>-1.4551915228366852E-11</v>
      </c>
      <c r="AX2431" s="42">
        <f t="shared" si="7930"/>
        <v>50834.9</v>
      </c>
      <c r="AY2431" s="42">
        <f t="shared" si="7931"/>
        <v>0</v>
      </c>
      <c r="AZ2431" s="42"/>
      <c r="BA2431" s="43"/>
      <c r="BB2431" s="20">
        <v>0</v>
      </c>
    </row>
    <row r="2432" spans="2:54" s="30" customFormat="1" ht="31.2" x14ac:dyDescent="0.3">
      <c r="B2432" s="38" t="s">
        <v>794</v>
      </c>
      <c r="C2432" s="38" t="s">
        <v>84</v>
      </c>
      <c r="D2432" s="38" t="s">
        <v>86</v>
      </c>
      <c r="E2432" s="39" t="str">
        <f t="shared" si="7923"/>
        <v>0409</v>
      </c>
      <c r="F2432" s="38" t="s">
        <v>830</v>
      </c>
      <c r="G2432" s="39"/>
      <c r="H2432" s="40" t="s">
        <v>831</v>
      </c>
      <c r="I2432" s="18">
        <f t="shared" ref="I2432:S2432" si="7991">I2433</f>
        <v>0</v>
      </c>
      <c r="J2432" s="18">
        <f t="shared" si="7991"/>
        <v>29234.799999999999</v>
      </c>
      <c r="K2432" s="18">
        <f t="shared" si="7991"/>
        <v>0</v>
      </c>
      <c r="L2432" s="18">
        <f t="shared" si="7991"/>
        <v>0</v>
      </c>
      <c r="M2432" s="18">
        <f t="shared" si="7991"/>
        <v>0</v>
      </c>
      <c r="N2432" s="18">
        <f t="shared" si="7991"/>
        <v>0</v>
      </c>
      <c r="O2432" s="18">
        <f t="shared" si="7991"/>
        <v>0</v>
      </c>
      <c r="P2432" s="18">
        <f t="shared" si="7991"/>
        <v>0</v>
      </c>
      <c r="Q2432" s="18">
        <f t="shared" si="7991"/>
        <v>0</v>
      </c>
      <c r="R2432" s="18">
        <f t="shared" si="7991"/>
        <v>0</v>
      </c>
      <c r="S2432" s="18">
        <f t="shared" si="7991"/>
        <v>0</v>
      </c>
      <c r="T2432" s="18">
        <f t="shared" si="7888"/>
        <v>0</v>
      </c>
      <c r="U2432" s="18">
        <f t="shared" si="7953"/>
        <v>29234.799999999999</v>
      </c>
      <c r="V2432" s="18">
        <f t="shared" si="7954"/>
        <v>0</v>
      </c>
      <c r="W2432" s="18">
        <f t="shared" ref="W2432:AT2432" si="7992">W2433</f>
        <v>0</v>
      </c>
      <c r="X2432" s="18">
        <f t="shared" si="7992"/>
        <v>0</v>
      </c>
      <c r="Y2432" s="18">
        <f t="shared" si="7992"/>
        <v>0</v>
      </c>
      <c r="Z2432" s="18">
        <f t="shared" si="7992"/>
        <v>0</v>
      </c>
      <c r="AA2432" s="18">
        <f t="shared" si="7992"/>
        <v>0</v>
      </c>
      <c r="AB2432" s="18">
        <f t="shared" si="7992"/>
        <v>0</v>
      </c>
      <c r="AC2432" s="18">
        <f t="shared" si="7992"/>
        <v>0</v>
      </c>
      <c r="AD2432" s="18">
        <f t="shared" si="7992"/>
        <v>0</v>
      </c>
      <c r="AE2432" s="18">
        <f t="shared" si="7992"/>
        <v>0</v>
      </c>
      <c r="AF2432" s="41">
        <f t="shared" si="7992"/>
        <v>0</v>
      </c>
      <c r="AG2432" s="41">
        <f t="shared" si="7992"/>
        <v>0</v>
      </c>
      <c r="AH2432" s="41">
        <f t="shared" si="7992"/>
        <v>0</v>
      </c>
      <c r="AI2432" s="41">
        <f t="shared" si="7992"/>
        <v>0</v>
      </c>
      <c r="AJ2432" s="41">
        <f t="shared" si="7992"/>
        <v>0</v>
      </c>
      <c r="AK2432" s="41">
        <f t="shared" si="7992"/>
        <v>0</v>
      </c>
      <c r="AL2432" s="41">
        <f t="shared" si="7992"/>
        <v>0</v>
      </c>
      <c r="AM2432" s="41">
        <f t="shared" si="7992"/>
        <v>0</v>
      </c>
      <c r="AN2432" s="41">
        <f t="shared" si="7992"/>
        <v>0</v>
      </c>
      <c r="AO2432" s="14">
        <f t="shared" si="7992"/>
        <v>0</v>
      </c>
      <c r="AP2432" s="42">
        <f t="shared" si="7992"/>
        <v>0</v>
      </c>
      <c r="AQ2432" s="42">
        <f t="shared" si="7992"/>
        <v>0</v>
      </c>
      <c r="AR2432" s="42">
        <f t="shared" si="7992"/>
        <v>0</v>
      </c>
      <c r="AS2432" s="42">
        <f t="shared" si="7992"/>
        <v>0</v>
      </c>
      <c r="AT2432" s="42">
        <f t="shared" si="7992"/>
        <v>0</v>
      </c>
      <c r="AU2432" s="42">
        <f t="shared" si="7927"/>
        <v>0</v>
      </c>
      <c r="AV2432" s="42">
        <f t="shared" si="7928"/>
        <v>0</v>
      </c>
      <c r="AW2432" s="42">
        <f t="shared" si="7929"/>
        <v>0</v>
      </c>
      <c r="AX2432" s="42">
        <f t="shared" si="7930"/>
        <v>29234.799999999999</v>
      </c>
      <c r="AY2432" s="42">
        <f t="shared" si="7931"/>
        <v>0</v>
      </c>
      <c r="AZ2432" s="42">
        <f>AZ2433</f>
        <v>0</v>
      </c>
      <c r="BA2432" s="43"/>
      <c r="BB2432" s="20">
        <v>0</v>
      </c>
    </row>
    <row r="2433" spans="2:54" s="30" customFormat="1" ht="31.2" x14ac:dyDescent="0.3">
      <c r="B2433" s="38" t="s">
        <v>794</v>
      </c>
      <c r="C2433" s="38" t="s">
        <v>84</v>
      </c>
      <c r="D2433" s="38" t="s">
        <v>86</v>
      </c>
      <c r="E2433" s="39" t="str">
        <f t="shared" si="7923"/>
        <v>0409</v>
      </c>
      <c r="F2433" s="38" t="s">
        <v>830</v>
      </c>
      <c r="G2433" s="38" t="s">
        <v>114</v>
      </c>
      <c r="H2433" s="40" t="s">
        <v>115</v>
      </c>
      <c r="I2433" s="18">
        <v>0</v>
      </c>
      <c r="J2433" s="18">
        <v>29234.799999999999</v>
      </c>
      <c r="K2433" s="18">
        <v>0</v>
      </c>
      <c r="L2433" s="18"/>
      <c r="M2433" s="18"/>
      <c r="N2433" s="18"/>
      <c r="O2433" s="18">
        <v>0</v>
      </c>
      <c r="P2433" s="18">
        <v>0</v>
      </c>
      <c r="Q2433" s="18">
        <v>0</v>
      </c>
      <c r="R2433" s="18">
        <v>0</v>
      </c>
      <c r="S2433" s="18"/>
      <c r="T2433" s="18">
        <f t="shared" si="7888"/>
        <v>0</v>
      </c>
      <c r="U2433" s="18">
        <f t="shared" si="7953"/>
        <v>29234.799999999999</v>
      </c>
      <c r="V2433" s="18">
        <f t="shared" si="7954"/>
        <v>0</v>
      </c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41">
        <v>0</v>
      </c>
      <c r="AG2433" s="41"/>
      <c r="AH2433" s="41">
        <v>0</v>
      </c>
      <c r="AI2433" s="41">
        <v>0</v>
      </c>
      <c r="AJ2433" s="41">
        <f>AF2433</f>
        <v>0</v>
      </c>
      <c r="AK2433" s="41">
        <f>AG2433</f>
        <v>0</v>
      </c>
      <c r="AL2433" s="41">
        <v>0</v>
      </c>
      <c r="AM2433" s="41">
        <v>0</v>
      </c>
      <c r="AN2433" s="41">
        <f>AL2433</f>
        <v>0</v>
      </c>
      <c r="AO2433" s="42">
        <v>0</v>
      </c>
      <c r="AP2433" s="42">
        <v>0</v>
      </c>
      <c r="AQ2433" s="42">
        <v>0</v>
      </c>
      <c r="AR2433" s="42">
        <v>0</v>
      </c>
      <c r="AS2433" s="42">
        <v>0</v>
      </c>
      <c r="AT2433" s="42">
        <v>0</v>
      </c>
      <c r="AU2433" s="42">
        <f t="shared" si="7927"/>
        <v>0</v>
      </c>
      <c r="AV2433" s="42">
        <f t="shared" si="7928"/>
        <v>0</v>
      </c>
      <c r="AW2433" s="42">
        <f t="shared" si="7929"/>
        <v>0</v>
      </c>
      <c r="AX2433" s="42">
        <f t="shared" si="7930"/>
        <v>29234.799999999999</v>
      </c>
      <c r="AY2433" s="42">
        <f t="shared" si="7931"/>
        <v>0</v>
      </c>
      <c r="AZ2433" s="42"/>
      <c r="BA2433" s="43"/>
      <c r="BB2433" s="20">
        <v>0</v>
      </c>
    </row>
    <row r="2434" spans="2:54" s="30" customFormat="1" ht="46.8" x14ac:dyDescent="0.3">
      <c r="B2434" s="38" t="s">
        <v>794</v>
      </c>
      <c r="C2434" s="38" t="s">
        <v>84</v>
      </c>
      <c r="D2434" s="38" t="s">
        <v>86</v>
      </c>
      <c r="E2434" s="39" t="str">
        <f t="shared" si="7923"/>
        <v>0409</v>
      </c>
      <c r="F2434" s="38" t="s">
        <v>832</v>
      </c>
      <c r="G2434" s="39"/>
      <c r="H2434" s="40" t="s">
        <v>833</v>
      </c>
      <c r="I2434" s="18">
        <f t="shared" ref="I2434:S2434" si="7993">I2435</f>
        <v>420626.60000000003</v>
      </c>
      <c r="J2434" s="18">
        <f t="shared" si="7993"/>
        <v>0</v>
      </c>
      <c r="K2434" s="18">
        <f t="shared" si="7993"/>
        <v>0</v>
      </c>
      <c r="L2434" s="18">
        <f t="shared" si="7993"/>
        <v>-53126.3</v>
      </c>
      <c r="M2434" s="18">
        <f t="shared" si="7993"/>
        <v>0</v>
      </c>
      <c r="N2434" s="18">
        <f t="shared" si="7993"/>
        <v>0</v>
      </c>
      <c r="O2434" s="18">
        <f t="shared" si="7993"/>
        <v>-2125.3180000000002</v>
      </c>
      <c r="P2434" s="18">
        <f t="shared" si="7993"/>
        <v>0</v>
      </c>
      <c r="Q2434" s="18">
        <f t="shared" si="7993"/>
        <v>0</v>
      </c>
      <c r="R2434" s="18">
        <f t="shared" si="7993"/>
        <v>0</v>
      </c>
      <c r="S2434" s="18">
        <f t="shared" si="7993"/>
        <v>0</v>
      </c>
      <c r="T2434" s="18">
        <f t="shared" si="7888"/>
        <v>365374.98200000002</v>
      </c>
      <c r="U2434" s="18">
        <f t="shared" si="7953"/>
        <v>0</v>
      </c>
      <c r="V2434" s="18">
        <f t="shared" si="7954"/>
        <v>0</v>
      </c>
      <c r="W2434" s="18">
        <f t="shared" ref="W2434:AT2434" si="7994">W2435</f>
        <v>0</v>
      </c>
      <c r="X2434" s="18">
        <f t="shared" si="7994"/>
        <v>0</v>
      </c>
      <c r="Y2434" s="18">
        <f t="shared" si="7994"/>
        <v>0</v>
      </c>
      <c r="Z2434" s="18">
        <f t="shared" si="7994"/>
        <v>0</v>
      </c>
      <c r="AA2434" s="18">
        <f t="shared" si="7994"/>
        <v>0</v>
      </c>
      <c r="AB2434" s="18">
        <f t="shared" si="7994"/>
        <v>0</v>
      </c>
      <c r="AC2434" s="18">
        <f t="shared" si="7994"/>
        <v>0</v>
      </c>
      <c r="AD2434" s="18">
        <f t="shared" si="7994"/>
        <v>0</v>
      </c>
      <c r="AE2434" s="18">
        <f t="shared" si="7994"/>
        <v>0</v>
      </c>
      <c r="AF2434" s="41">
        <f t="shared" si="7994"/>
        <v>365374.98165999999</v>
      </c>
      <c r="AG2434" s="41">
        <f t="shared" si="7994"/>
        <v>0</v>
      </c>
      <c r="AH2434" s="41">
        <f t="shared" si="7994"/>
        <v>0</v>
      </c>
      <c r="AI2434" s="41">
        <f t="shared" si="7994"/>
        <v>0</v>
      </c>
      <c r="AJ2434" s="41">
        <f t="shared" si="7994"/>
        <v>365374.98165999999</v>
      </c>
      <c r="AK2434" s="41">
        <f t="shared" si="7994"/>
        <v>0</v>
      </c>
      <c r="AL2434" s="41">
        <f t="shared" si="7994"/>
        <v>340687.77934000001</v>
      </c>
      <c r="AM2434" s="41">
        <f t="shared" si="7994"/>
        <v>0</v>
      </c>
      <c r="AN2434" s="41">
        <f t="shared" si="7994"/>
        <v>340687.77934000001</v>
      </c>
      <c r="AO2434" s="14">
        <f t="shared" si="7994"/>
        <v>191788.03928999999</v>
      </c>
      <c r="AP2434" s="42">
        <f t="shared" si="7994"/>
        <v>367500.3</v>
      </c>
      <c r="AQ2434" s="42">
        <f t="shared" si="7994"/>
        <v>-2125.3180000000002</v>
      </c>
      <c r="AR2434" s="42">
        <f t="shared" si="7994"/>
        <v>0</v>
      </c>
      <c r="AS2434" s="42">
        <f t="shared" si="7994"/>
        <v>0</v>
      </c>
      <c r="AT2434" s="42">
        <f t="shared" si="7994"/>
        <v>0</v>
      </c>
      <c r="AU2434" s="42">
        <f t="shared" si="7927"/>
        <v>365374.98199999996</v>
      </c>
      <c r="AV2434" s="42">
        <f t="shared" si="7928"/>
        <v>0</v>
      </c>
      <c r="AW2434" s="42">
        <f t="shared" si="7929"/>
        <v>365374.98200000002</v>
      </c>
      <c r="AX2434" s="42">
        <f t="shared" si="7930"/>
        <v>0</v>
      </c>
      <c r="AY2434" s="42">
        <f t="shared" si="7931"/>
        <v>0</v>
      </c>
      <c r="AZ2434" s="42">
        <f>AZ2435</f>
        <v>0</v>
      </c>
      <c r="BA2434" s="43">
        <f t="shared" si="7932"/>
        <v>93.243324376551683</v>
      </c>
      <c r="BB2434" s="20"/>
    </row>
    <row r="2435" spans="2:54" s="30" customFormat="1" ht="31.2" x14ac:dyDescent="0.3">
      <c r="B2435" s="38" t="s">
        <v>794</v>
      </c>
      <c r="C2435" s="38" t="s">
        <v>84</v>
      </c>
      <c r="D2435" s="38" t="s">
        <v>86</v>
      </c>
      <c r="E2435" s="39" t="str">
        <f t="shared" si="7923"/>
        <v>0409</v>
      </c>
      <c r="F2435" s="38" t="s">
        <v>832</v>
      </c>
      <c r="G2435" s="38" t="s">
        <v>114</v>
      </c>
      <c r="H2435" s="40" t="s">
        <v>115</v>
      </c>
      <c r="I2435" s="18">
        <v>420626.60000000003</v>
      </c>
      <c r="J2435" s="18">
        <v>0</v>
      </c>
      <c r="K2435" s="18">
        <v>0</v>
      </c>
      <c r="L2435" s="18">
        <v>-53126.3</v>
      </c>
      <c r="M2435" s="18"/>
      <c r="N2435" s="18"/>
      <c r="O2435" s="18">
        <v>-2125.3180000000002</v>
      </c>
      <c r="P2435" s="18">
        <v>0</v>
      </c>
      <c r="Q2435" s="18">
        <v>0</v>
      </c>
      <c r="R2435" s="18">
        <v>0</v>
      </c>
      <c r="S2435" s="18"/>
      <c r="T2435" s="18">
        <f t="shared" si="7888"/>
        <v>365374.98200000002</v>
      </c>
      <c r="U2435" s="18">
        <f t="shared" si="7953"/>
        <v>0</v>
      </c>
      <c r="V2435" s="18">
        <f t="shared" si="7954"/>
        <v>0</v>
      </c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41">
        <v>365374.98165999999</v>
      </c>
      <c r="AG2435" s="41"/>
      <c r="AH2435" s="41">
        <v>0</v>
      </c>
      <c r="AI2435" s="41">
        <v>0</v>
      </c>
      <c r="AJ2435" s="41">
        <f>AF2435</f>
        <v>365374.98165999999</v>
      </c>
      <c r="AK2435" s="41">
        <f>AG2435</f>
        <v>0</v>
      </c>
      <c r="AL2435" s="41">
        <v>340687.77934000001</v>
      </c>
      <c r="AM2435" s="41">
        <v>0</v>
      </c>
      <c r="AN2435" s="41">
        <f>AL2435</f>
        <v>340687.77934000001</v>
      </c>
      <c r="AO2435" s="42">
        <v>191788.03928999999</v>
      </c>
      <c r="AP2435" s="42">
        <v>367500.3</v>
      </c>
      <c r="AQ2435" s="42">
        <v>-2125.3180000000002</v>
      </c>
      <c r="AR2435" s="42">
        <v>0</v>
      </c>
      <c r="AS2435" s="42">
        <v>0</v>
      </c>
      <c r="AT2435" s="42">
        <v>0</v>
      </c>
      <c r="AU2435" s="42">
        <f t="shared" si="7927"/>
        <v>365374.98199999996</v>
      </c>
      <c r="AV2435" s="42">
        <f t="shared" si="7928"/>
        <v>0</v>
      </c>
      <c r="AW2435" s="42">
        <f t="shared" si="7929"/>
        <v>365374.98200000002</v>
      </c>
      <c r="AX2435" s="42">
        <f t="shared" si="7930"/>
        <v>0</v>
      </c>
      <c r="AY2435" s="42">
        <f t="shared" si="7931"/>
        <v>0</v>
      </c>
      <c r="AZ2435" s="42"/>
      <c r="BA2435" s="43">
        <f t="shared" si="7932"/>
        <v>93.243324376551683</v>
      </c>
      <c r="BB2435" s="44"/>
    </row>
    <row r="2436" spans="2:54" s="30" customFormat="1" ht="46.8" x14ac:dyDescent="0.3">
      <c r="B2436" s="38" t="s">
        <v>794</v>
      </c>
      <c r="C2436" s="38" t="s">
        <v>84</v>
      </c>
      <c r="D2436" s="38" t="s">
        <v>86</v>
      </c>
      <c r="E2436" s="39" t="str">
        <f t="shared" si="7923"/>
        <v>0409</v>
      </c>
      <c r="F2436" s="38" t="s">
        <v>834</v>
      </c>
      <c r="G2436" s="39"/>
      <c r="H2436" s="40" t="s">
        <v>835</v>
      </c>
      <c r="I2436" s="18">
        <f t="shared" ref="I2436:S2436" si="7995">I2437</f>
        <v>130463.40000000001</v>
      </c>
      <c r="J2436" s="18">
        <f t="shared" si="7995"/>
        <v>0</v>
      </c>
      <c r="K2436" s="18">
        <f t="shared" si="7995"/>
        <v>0</v>
      </c>
      <c r="L2436" s="18">
        <f t="shared" si="7995"/>
        <v>-195</v>
      </c>
      <c r="M2436" s="18">
        <f t="shared" si="7995"/>
        <v>0</v>
      </c>
      <c r="N2436" s="18">
        <f t="shared" si="7995"/>
        <v>0</v>
      </c>
      <c r="O2436" s="18">
        <f t="shared" si="7995"/>
        <v>-6500</v>
      </c>
      <c r="P2436" s="18">
        <f t="shared" si="7995"/>
        <v>0</v>
      </c>
      <c r="Q2436" s="18">
        <f t="shared" si="7995"/>
        <v>0</v>
      </c>
      <c r="R2436" s="18">
        <f t="shared" si="7995"/>
        <v>-130268.4</v>
      </c>
      <c r="S2436" s="18">
        <f t="shared" si="7995"/>
        <v>7323.8743599999998</v>
      </c>
      <c r="T2436" s="18">
        <f t="shared" si="7888"/>
        <v>823.87436000001617</v>
      </c>
      <c r="U2436" s="18">
        <f t="shared" si="7953"/>
        <v>0</v>
      </c>
      <c r="V2436" s="18">
        <f t="shared" si="7954"/>
        <v>0</v>
      </c>
      <c r="W2436" s="18">
        <f t="shared" ref="W2436:AD2436" si="7996">W2437</f>
        <v>0</v>
      </c>
      <c r="X2436" s="18">
        <f t="shared" si="7996"/>
        <v>0</v>
      </c>
      <c r="Y2436" s="18">
        <f t="shared" si="7996"/>
        <v>0</v>
      </c>
      <c r="Z2436" s="18">
        <f t="shared" si="7996"/>
        <v>7323.8743599999998</v>
      </c>
      <c r="AA2436" s="18">
        <f t="shared" si="7996"/>
        <v>0</v>
      </c>
      <c r="AB2436" s="18">
        <f t="shared" si="7996"/>
        <v>0</v>
      </c>
      <c r="AC2436" s="18">
        <f t="shared" si="7996"/>
        <v>0</v>
      </c>
      <c r="AD2436" s="18">
        <f t="shared" si="7996"/>
        <v>0</v>
      </c>
      <c r="AE2436" s="18"/>
      <c r="AF2436" s="41">
        <f t="shared" ref="AF2436:AT2436" si="7997">AF2437</f>
        <v>823.87436000000002</v>
      </c>
      <c r="AG2436" s="41">
        <f t="shared" si="7997"/>
        <v>0</v>
      </c>
      <c r="AH2436" s="41">
        <f t="shared" si="7997"/>
        <v>0</v>
      </c>
      <c r="AI2436" s="41">
        <f t="shared" si="7997"/>
        <v>0</v>
      </c>
      <c r="AJ2436" s="41">
        <f t="shared" si="7997"/>
        <v>823.87436000000002</v>
      </c>
      <c r="AK2436" s="41">
        <f t="shared" si="7997"/>
        <v>0</v>
      </c>
      <c r="AL2436" s="41">
        <f t="shared" si="7997"/>
        <v>823.87436000000002</v>
      </c>
      <c r="AM2436" s="41">
        <f t="shared" si="7997"/>
        <v>0</v>
      </c>
      <c r="AN2436" s="41">
        <f t="shared" si="7997"/>
        <v>823.87436000000002</v>
      </c>
      <c r="AO2436" s="14">
        <f t="shared" si="7997"/>
        <v>823.87436000000002</v>
      </c>
      <c r="AP2436" s="42">
        <f t="shared" si="7997"/>
        <v>7323.8743599999998</v>
      </c>
      <c r="AQ2436" s="42">
        <f t="shared" si="7997"/>
        <v>-6500</v>
      </c>
      <c r="AR2436" s="42">
        <f t="shared" si="7997"/>
        <v>0</v>
      </c>
      <c r="AS2436" s="42">
        <f t="shared" si="7997"/>
        <v>0</v>
      </c>
      <c r="AT2436" s="42">
        <f t="shared" si="7997"/>
        <v>0</v>
      </c>
      <c r="AU2436" s="42">
        <f t="shared" si="7927"/>
        <v>823.8743599999998</v>
      </c>
      <c r="AV2436" s="42">
        <f t="shared" si="7928"/>
        <v>1.6370904631912708E-11</v>
      </c>
      <c r="AW2436" s="42">
        <f t="shared" si="7929"/>
        <v>8147.748720000016</v>
      </c>
      <c r="AX2436" s="42">
        <f t="shared" si="7930"/>
        <v>0</v>
      </c>
      <c r="AY2436" s="42">
        <f t="shared" si="7931"/>
        <v>0</v>
      </c>
      <c r="AZ2436" s="42">
        <f>AZ2437</f>
        <v>0</v>
      </c>
      <c r="BA2436" s="43">
        <f t="shared" si="7932"/>
        <v>100</v>
      </c>
      <c r="BB2436" s="20"/>
    </row>
    <row r="2437" spans="2:54" s="30" customFormat="1" ht="31.2" x14ac:dyDescent="0.3">
      <c r="B2437" s="38" t="s">
        <v>794</v>
      </c>
      <c r="C2437" s="38" t="s">
        <v>84</v>
      </c>
      <c r="D2437" s="38" t="s">
        <v>86</v>
      </c>
      <c r="E2437" s="39" t="str">
        <f t="shared" si="7923"/>
        <v>0409</v>
      </c>
      <c r="F2437" s="38" t="s">
        <v>834</v>
      </c>
      <c r="G2437" s="38" t="s">
        <v>114</v>
      </c>
      <c r="H2437" s="40" t="s">
        <v>115</v>
      </c>
      <c r="I2437" s="18">
        <v>130463.40000000001</v>
      </c>
      <c r="J2437" s="18">
        <v>0</v>
      </c>
      <c r="K2437" s="18">
        <v>0</v>
      </c>
      <c r="L2437" s="18">
        <v>-195</v>
      </c>
      <c r="M2437" s="18"/>
      <c r="N2437" s="18"/>
      <c r="O2437" s="18">
        <v>-6500</v>
      </c>
      <c r="P2437" s="18">
        <v>0</v>
      </c>
      <c r="Q2437" s="18">
        <v>0</v>
      </c>
      <c r="R2437" s="18">
        <v>-130268.4</v>
      </c>
      <c r="S2437" s="18">
        <v>7323.8743599999998</v>
      </c>
      <c r="T2437" s="18">
        <f t="shared" si="7888"/>
        <v>823.87436000001617</v>
      </c>
      <c r="U2437" s="18">
        <f t="shared" si="7953"/>
        <v>0</v>
      </c>
      <c r="V2437" s="18">
        <f t="shared" si="7954"/>
        <v>0</v>
      </c>
      <c r="W2437" s="18"/>
      <c r="X2437" s="18"/>
      <c r="Y2437" s="18"/>
      <c r="Z2437" s="18">
        <v>7323.8743599999998</v>
      </c>
      <c r="AA2437" s="18"/>
      <c r="AB2437" s="18"/>
      <c r="AC2437" s="18"/>
      <c r="AD2437" s="18"/>
      <c r="AE2437" s="18"/>
      <c r="AF2437" s="41">
        <v>823.87436000000002</v>
      </c>
      <c r="AG2437" s="41"/>
      <c r="AH2437" s="41">
        <v>0</v>
      </c>
      <c r="AI2437" s="41">
        <v>0</v>
      </c>
      <c r="AJ2437" s="41">
        <f>AF2437</f>
        <v>823.87436000000002</v>
      </c>
      <c r="AK2437" s="41">
        <f>AG2437</f>
        <v>0</v>
      </c>
      <c r="AL2437" s="41">
        <v>823.87436000000002</v>
      </c>
      <c r="AM2437" s="41">
        <v>0</v>
      </c>
      <c r="AN2437" s="41">
        <f>AL2437</f>
        <v>823.87436000000002</v>
      </c>
      <c r="AO2437" s="42">
        <v>823.87436000000002</v>
      </c>
      <c r="AP2437" s="42">
        <v>7323.8743599999998</v>
      </c>
      <c r="AQ2437" s="42">
        <v>-6500</v>
      </c>
      <c r="AR2437" s="42">
        <v>0</v>
      </c>
      <c r="AS2437" s="42">
        <v>0</v>
      </c>
      <c r="AT2437" s="42">
        <v>0</v>
      </c>
      <c r="AU2437" s="42">
        <f t="shared" si="7927"/>
        <v>823.8743599999998</v>
      </c>
      <c r="AV2437" s="42">
        <f t="shared" si="7928"/>
        <v>1.6370904631912708E-11</v>
      </c>
      <c r="AW2437" s="42">
        <f t="shared" si="7929"/>
        <v>8147.748720000016</v>
      </c>
      <c r="AX2437" s="42">
        <f t="shared" si="7930"/>
        <v>0</v>
      </c>
      <c r="AY2437" s="42">
        <f t="shared" si="7931"/>
        <v>0</v>
      </c>
      <c r="AZ2437" s="42"/>
      <c r="BA2437" s="43">
        <f t="shared" si="7932"/>
        <v>100</v>
      </c>
      <c r="BB2437" s="44"/>
    </row>
    <row r="2438" spans="2:54" s="30" customFormat="1" ht="46.8" x14ac:dyDescent="0.3">
      <c r="B2438" s="38" t="s">
        <v>794</v>
      </c>
      <c r="C2438" s="38" t="s">
        <v>84</v>
      </c>
      <c r="D2438" s="38" t="s">
        <v>86</v>
      </c>
      <c r="E2438" s="39" t="str">
        <f t="shared" si="7923"/>
        <v>0409</v>
      </c>
      <c r="F2438" s="38" t="s">
        <v>836</v>
      </c>
      <c r="G2438" s="39"/>
      <c r="H2438" s="40" t="s">
        <v>837</v>
      </c>
      <c r="I2438" s="18">
        <f t="shared" ref="I2438:S2438" si="7998">I2439</f>
        <v>105000.5</v>
      </c>
      <c r="J2438" s="18">
        <f t="shared" si="7998"/>
        <v>0</v>
      </c>
      <c r="K2438" s="18">
        <f t="shared" si="7998"/>
        <v>0</v>
      </c>
      <c r="L2438" s="18">
        <f t="shared" si="7998"/>
        <v>-225.1</v>
      </c>
      <c r="M2438" s="18">
        <f t="shared" si="7998"/>
        <v>0</v>
      </c>
      <c r="N2438" s="18">
        <f t="shared" si="7998"/>
        <v>0</v>
      </c>
      <c r="O2438" s="18">
        <f t="shared" si="7998"/>
        <v>-28412.7</v>
      </c>
      <c r="P2438" s="18">
        <f t="shared" si="7998"/>
        <v>0</v>
      </c>
      <c r="Q2438" s="18">
        <f t="shared" si="7998"/>
        <v>0</v>
      </c>
      <c r="R2438" s="18">
        <f t="shared" si="7998"/>
        <v>-63510.802000000003</v>
      </c>
      <c r="S2438" s="18">
        <f t="shared" si="7998"/>
        <v>9546.2330500000007</v>
      </c>
      <c r="T2438" s="18">
        <f t="shared" si="7888"/>
        <v>22398.131049999985</v>
      </c>
      <c r="U2438" s="18">
        <f t="shared" si="7953"/>
        <v>0</v>
      </c>
      <c r="V2438" s="18">
        <f t="shared" si="7954"/>
        <v>0</v>
      </c>
      <c r="W2438" s="18">
        <f t="shared" ref="W2438:AD2438" si="7999">W2439</f>
        <v>0</v>
      </c>
      <c r="X2438" s="18">
        <f t="shared" si="7999"/>
        <v>0</v>
      </c>
      <c r="Y2438" s="18">
        <f t="shared" si="7999"/>
        <v>0</v>
      </c>
      <c r="Z2438" s="18">
        <f t="shared" si="7999"/>
        <v>9546.2330500000007</v>
      </c>
      <c r="AA2438" s="18">
        <f t="shared" si="7999"/>
        <v>38326.35</v>
      </c>
      <c r="AB2438" s="18">
        <f t="shared" si="7999"/>
        <v>0</v>
      </c>
      <c r="AC2438" s="18">
        <f t="shared" si="7999"/>
        <v>0</v>
      </c>
      <c r="AD2438" s="18">
        <f t="shared" si="7999"/>
        <v>0</v>
      </c>
      <c r="AE2438" s="18"/>
      <c r="AF2438" s="41">
        <f t="shared" ref="AF2438:AT2438" si="8000">AF2439</f>
        <v>22398.13105</v>
      </c>
      <c r="AG2438" s="41">
        <f t="shared" si="8000"/>
        <v>0</v>
      </c>
      <c r="AH2438" s="41">
        <f t="shared" si="8000"/>
        <v>0</v>
      </c>
      <c r="AI2438" s="41">
        <f t="shared" si="8000"/>
        <v>0</v>
      </c>
      <c r="AJ2438" s="41">
        <f t="shared" si="8000"/>
        <v>22398.13105</v>
      </c>
      <c r="AK2438" s="41">
        <f t="shared" si="8000"/>
        <v>0</v>
      </c>
      <c r="AL2438" s="41">
        <f t="shared" si="8000"/>
        <v>22397.965759999999</v>
      </c>
      <c r="AM2438" s="41">
        <f t="shared" si="8000"/>
        <v>0</v>
      </c>
      <c r="AN2438" s="41">
        <f t="shared" si="8000"/>
        <v>22397.965759999999</v>
      </c>
      <c r="AO2438" s="14">
        <f t="shared" si="8000"/>
        <v>9546.2330500000007</v>
      </c>
      <c r="AP2438" s="42">
        <f t="shared" si="8000"/>
        <v>50810.831050000001</v>
      </c>
      <c r="AQ2438" s="42">
        <f t="shared" si="8000"/>
        <v>-28412.7</v>
      </c>
      <c r="AR2438" s="42">
        <f t="shared" si="8000"/>
        <v>0</v>
      </c>
      <c r="AS2438" s="42">
        <f t="shared" si="8000"/>
        <v>0</v>
      </c>
      <c r="AT2438" s="42">
        <f t="shared" si="8000"/>
        <v>0</v>
      </c>
      <c r="AU2438" s="42">
        <f t="shared" si="7927"/>
        <v>22398.13105</v>
      </c>
      <c r="AV2438" s="42">
        <f t="shared" si="7928"/>
        <v>0</v>
      </c>
      <c r="AW2438" s="42">
        <f t="shared" si="7929"/>
        <v>31944.364099999984</v>
      </c>
      <c r="AX2438" s="42">
        <f t="shared" si="7930"/>
        <v>38326.35</v>
      </c>
      <c r="AY2438" s="42">
        <f t="shared" si="7931"/>
        <v>0</v>
      </c>
      <c r="AZ2438" s="42">
        <f>AZ2439</f>
        <v>0</v>
      </c>
      <c r="BA2438" s="43">
        <f t="shared" si="7932"/>
        <v>99.999262036642108</v>
      </c>
      <c r="BB2438" s="20"/>
    </row>
    <row r="2439" spans="2:54" s="30" customFormat="1" ht="31.2" x14ac:dyDescent="0.3">
      <c r="B2439" s="38" t="s">
        <v>794</v>
      </c>
      <c r="C2439" s="38" t="s">
        <v>84</v>
      </c>
      <c r="D2439" s="38" t="s">
        <v>86</v>
      </c>
      <c r="E2439" s="39" t="str">
        <f t="shared" si="7923"/>
        <v>0409</v>
      </c>
      <c r="F2439" s="38" t="s">
        <v>836</v>
      </c>
      <c r="G2439" s="38" t="s">
        <v>114</v>
      </c>
      <c r="H2439" s="40" t="s">
        <v>115</v>
      </c>
      <c r="I2439" s="18">
        <v>105000.5</v>
      </c>
      <c r="J2439" s="18">
        <v>0</v>
      </c>
      <c r="K2439" s="18">
        <v>0</v>
      </c>
      <c r="L2439" s="18">
        <v>-225.1</v>
      </c>
      <c r="M2439" s="18"/>
      <c r="N2439" s="18"/>
      <c r="O2439" s="18">
        <v>-28412.7</v>
      </c>
      <c r="P2439" s="18">
        <v>0</v>
      </c>
      <c r="Q2439" s="18">
        <v>0</v>
      </c>
      <c r="R2439" s="18">
        <v>-63510.802000000003</v>
      </c>
      <c r="S2439" s="18">
        <v>9546.2330500000007</v>
      </c>
      <c r="T2439" s="18">
        <f t="shared" si="7888"/>
        <v>22398.131049999985</v>
      </c>
      <c r="U2439" s="18">
        <f t="shared" si="7953"/>
        <v>0</v>
      </c>
      <c r="V2439" s="18">
        <f t="shared" si="7954"/>
        <v>0</v>
      </c>
      <c r="W2439" s="18"/>
      <c r="X2439" s="18"/>
      <c r="Y2439" s="18"/>
      <c r="Z2439" s="18">
        <v>9546.2330500000007</v>
      </c>
      <c r="AA2439" s="18">
        <v>38326.35</v>
      </c>
      <c r="AB2439" s="18"/>
      <c r="AC2439" s="18"/>
      <c r="AD2439" s="18"/>
      <c r="AE2439" s="18"/>
      <c r="AF2439" s="41">
        <v>22398.13105</v>
      </c>
      <c r="AG2439" s="41"/>
      <c r="AH2439" s="41">
        <v>0</v>
      </c>
      <c r="AI2439" s="41">
        <v>0</v>
      </c>
      <c r="AJ2439" s="41">
        <f>AF2439</f>
        <v>22398.13105</v>
      </c>
      <c r="AK2439" s="41">
        <f>AG2439</f>
        <v>0</v>
      </c>
      <c r="AL2439" s="41">
        <v>22397.965759999999</v>
      </c>
      <c r="AM2439" s="41">
        <v>0</v>
      </c>
      <c r="AN2439" s="41">
        <f>AL2439</f>
        <v>22397.965759999999</v>
      </c>
      <c r="AO2439" s="42">
        <v>9546.2330500000007</v>
      </c>
      <c r="AP2439" s="42">
        <v>50810.831050000001</v>
      </c>
      <c r="AQ2439" s="42">
        <v>-28412.7</v>
      </c>
      <c r="AR2439" s="42">
        <v>0</v>
      </c>
      <c r="AS2439" s="42">
        <v>0</v>
      </c>
      <c r="AT2439" s="42">
        <v>0</v>
      </c>
      <c r="AU2439" s="42">
        <f t="shared" si="7927"/>
        <v>22398.13105</v>
      </c>
      <c r="AV2439" s="42">
        <f t="shared" si="7928"/>
        <v>0</v>
      </c>
      <c r="AW2439" s="42">
        <f t="shared" si="7929"/>
        <v>31944.364099999984</v>
      </c>
      <c r="AX2439" s="42">
        <f t="shared" si="7930"/>
        <v>38326.35</v>
      </c>
      <c r="AY2439" s="42">
        <f t="shared" si="7931"/>
        <v>0</v>
      </c>
      <c r="AZ2439" s="42"/>
      <c r="BA2439" s="43">
        <f t="shared" si="7932"/>
        <v>99.999262036642108</v>
      </c>
      <c r="BB2439" s="44"/>
    </row>
    <row r="2440" spans="2:54" s="30" customFormat="1" ht="31.2" x14ac:dyDescent="0.3">
      <c r="B2440" s="38" t="s">
        <v>794</v>
      </c>
      <c r="C2440" s="38" t="s">
        <v>84</v>
      </c>
      <c r="D2440" s="38" t="s">
        <v>86</v>
      </c>
      <c r="E2440" s="39" t="str">
        <f t="shared" si="7923"/>
        <v>0409</v>
      </c>
      <c r="F2440" s="38" t="s">
        <v>838</v>
      </c>
      <c r="G2440" s="38"/>
      <c r="H2440" s="40" t="s">
        <v>839</v>
      </c>
      <c r="I2440" s="18"/>
      <c r="J2440" s="18"/>
      <c r="K2440" s="18"/>
      <c r="L2440" s="18"/>
      <c r="M2440" s="18"/>
      <c r="N2440" s="18"/>
      <c r="O2440" s="18">
        <f>O2442+O2441+O2443</f>
        <v>0</v>
      </c>
      <c r="P2440" s="18">
        <f>P2442+P2441+P2443</f>
        <v>1352.751</v>
      </c>
      <c r="Q2440" s="18">
        <f>Q2442+Q2441</f>
        <v>1438.4880000000001</v>
      </c>
      <c r="R2440" s="18">
        <f>R2442+R2441</f>
        <v>0</v>
      </c>
      <c r="S2440" s="18">
        <f>S2442+S2441</f>
        <v>21052.560000000001</v>
      </c>
      <c r="T2440" s="18">
        <f t="shared" si="7888"/>
        <v>23843.799000000003</v>
      </c>
      <c r="U2440" s="18"/>
      <c r="V2440" s="18"/>
      <c r="W2440" s="18">
        <f t="shared" ref="W2440:AD2440" si="8001">W2442</f>
        <v>0</v>
      </c>
      <c r="X2440" s="18">
        <f t="shared" si="8001"/>
        <v>0</v>
      </c>
      <c r="Y2440" s="18">
        <f t="shared" si="8001"/>
        <v>0</v>
      </c>
      <c r="Z2440" s="18">
        <f t="shared" si="8001"/>
        <v>3134.4490000000001</v>
      </c>
      <c r="AA2440" s="18">
        <f t="shared" si="8001"/>
        <v>0</v>
      </c>
      <c r="AB2440" s="18">
        <f t="shared" si="8001"/>
        <v>0</v>
      </c>
      <c r="AC2440" s="18">
        <f t="shared" si="8001"/>
        <v>0</v>
      </c>
      <c r="AD2440" s="18">
        <f t="shared" si="8001"/>
        <v>0</v>
      </c>
      <c r="AE2440" s="18"/>
      <c r="AF2440" s="41">
        <f t="shared" ref="AF2440:AT2440" si="8002">AF2442+AF2441+AF2443</f>
        <v>23856.649020000001</v>
      </c>
      <c r="AG2440" s="41">
        <f t="shared" si="8002"/>
        <v>0</v>
      </c>
      <c r="AH2440" s="41">
        <f t="shared" si="8002"/>
        <v>0</v>
      </c>
      <c r="AI2440" s="41">
        <f t="shared" si="8002"/>
        <v>0</v>
      </c>
      <c r="AJ2440" s="41">
        <f t="shared" si="8002"/>
        <v>23518.374019999999</v>
      </c>
      <c r="AK2440" s="41">
        <f t="shared" si="8002"/>
        <v>0</v>
      </c>
      <c r="AL2440" s="41">
        <f t="shared" si="8002"/>
        <v>20025.005580000001</v>
      </c>
      <c r="AM2440" s="41">
        <f t="shared" si="8002"/>
        <v>0</v>
      </c>
      <c r="AN2440" s="41">
        <f t="shared" si="8002"/>
        <v>19686.730579999999</v>
      </c>
      <c r="AO2440" s="14">
        <f t="shared" si="8002"/>
        <v>19148.080170000001</v>
      </c>
      <c r="AP2440" s="42">
        <f t="shared" si="8002"/>
        <v>23856.998440000003</v>
      </c>
      <c r="AQ2440" s="42">
        <f t="shared" si="8002"/>
        <v>0</v>
      </c>
      <c r="AR2440" s="42">
        <f t="shared" si="8002"/>
        <v>0</v>
      </c>
      <c r="AS2440" s="42">
        <f t="shared" si="8002"/>
        <v>0</v>
      </c>
      <c r="AT2440" s="42">
        <f t="shared" si="8002"/>
        <v>0</v>
      </c>
      <c r="AU2440" s="42">
        <f t="shared" si="7927"/>
        <v>23856.998440000003</v>
      </c>
      <c r="AV2440" s="42">
        <f t="shared" si="7928"/>
        <v>-13.199440000000322</v>
      </c>
      <c r="AW2440" s="42">
        <f t="shared" si="7929"/>
        <v>26978.248000000003</v>
      </c>
      <c r="AX2440" s="42">
        <f t="shared" si="7930"/>
        <v>0</v>
      </c>
      <c r="AY2440" s="42">
        <f t="shared" si="7931"/>
        <v>0</v>
      </c>
      <c r="AZ2440" s="42">
        <f>AZ2442</f>
        <v>0</v>
      </c>
      <c r="BA2440" s="43">
        <f t="shared" si="7932"/>
        <v>83.938886652573146</v>
      </c>
      <c r="BB2440" s="20"/>
    </row>
    <row r="2441" spans="2:54" s="30" customFormat="1" ht="31.2" x14ac:dyDescent="0.3">
      <c r="B2441" s="38" t="s">
        <v>794</v>
      </c>
      <c r="C2441" s="38" t="s">
        <v>84</v>
      </c>
      <c r="D2441" s="38" t="s">
        <v>86</v>
      </c>
      <c r="E2441" s="39" t="str">
        <f t="shared" si="7923"/>
        <v>0409</v>
      </c>
      <c r="F2441" s="38" t="s">
        <v>838</v>
      </c>
      <c r="G2441" s="38" t="s">
        <v>54</v>
      </c>
      <c r="H2441" s="40" t="s">
        <v>55</v>
      </c>
      <c r="I2441" s="18"/>
      <c r="J2441" s="18"/>
      <c r="K2441" s="18"/>
      <c r="L2441" s="18"/>
      <c r="M2441" s="18"/>
      <c r="N2441" s="18"/>
      <c r="O2441" s="18">
        <v>0</v>
      </c>
      <c r="P2441" s="18">
        <v>0</v>
      </c>
      <c r="Q2441" s="18">
        <v>0</v>
      </c>
      <c r="R2441" s="18">
        <v>0</v>
      </c>
      <c r="S2441" s="18">
        <v>39.5</v>
      </c>
      <c r="T2441" s="18">
        <f t="shared" si="7888"/>
        <v>39.5</v>
      </c>
      <c r="U2441" s="18">
        <v>0</v>
      </c>
      <c r="V2441" s="18">
        <v>0</v>
      </c>
      <c r="W2441" s="18">
        <v>0</v>
      </c>
      <c r="X2441" s="18">
        <v>0</v>
      </c>
      <c r="Y2441" s="18">
        <v>0</v>
      </c>
      <c r="Z2441" s="18">
        <v>0</v>
      </c>
      <c r="AA2441" s="18">
        <v>0</v>
      </c>
      <c r="AB2441" s="18">
        <v>0</v>
      </c>
      <c r="AC2441" s="18">
        <v>0</v>
      </c>
      <c r="AD2441" s="18">
        <v>0</v>
      </c>
      <c r="AE2441" s="18">
        <v>0</v>
      </c>
      <c r="AF2441" s="41">
        <v>52.774999999999999</v>
      </c>
      <c r="AG2441" s="41"/>
      <c r="AH2441" s="41">
        <v>0</v>
      </c>
      <c r="AI2441" s="41">
        <v>0</v>
      </c>
      <c r="AJ2441" s="41">
        <v>0</v>
      </c>
      <c r="AK2441" s="41">
        <v>0</v>
      </c>
      <c r="AL2441" s="41">
        <v>52.774999999999999</v>
      </c>
      <c r="AM2441" s="41">
        <v>0</v>
      </c>
      <c r="AN2441" s="41">
        <v>0</v>
      </c>
      <c r="AO2441" s="42">
        <v>52.774999999999999</v>
      </c>
      <c r="AP2441" s="42">
        <v>52.774999999999999</v>
      </c>
      <c r="AQ2441" s="42">
        <v>0</v>
      </c>
      <c r="AR2441" s="42">
        <v>0</v>
      </c>
      <c r="AS2441" s="42">
        <v>0</v>
      </c>
      <c r="AT2441" s="42">
        <v>0</v>
      </c>
      <c r="AU2441" s="42">
        <f t="shared" si="7927"/>
        <v>52.774999999999999</v>
      </c>
      <c r="AV2441" s="42">
        <f t="shared" si="7928"/>
        <v>-13.274999999999999</v>
      </c>
      <c r="AW2441" s="42"/>
      <c r="AX2441" s="42"/>
      <c r="AY2441" s="42"/>
      <c r="AZ2441" s="42"/>
      <c r="BA2441" s="43">
        <f t="shared" si="7932"/>
        <v>100</v>
      </c>
      <c r="BB2441" s="20"/>
    </row>
    <row r="2442" spans="2:54" s="30" customFormat="1" ht="31.2" x14ac:dyDescent="0.3">
      <c r="B2442" s="38" t="s">
        <v>794</v>
      </c>
      <c r="C2442" s="38" t="s">
        <v>84</v>
      </c>
      <c r="D2442" s="38" t="s">
        <v>86</v>
      </c>
      <c r="E2442" s="39" t="str">
        <f t="shared" si="7923"/>
        <v>0409</v>
      </c>
      <c r="F2442" s="38" t="s">
        <v>838</v>
      </c>
      <c r="G2442" s="38" t="s">
        <v>114</v>
      </c>
      <c r="H2442" s="40" t="s">
        <v>115</v>
      </c>
      <c r="I2442" s="18"/>
      <c r="J2442" s="18"/>
      <c r="K2442" s="18"/>
      <c r="L2442" s="18"/>
      <c r="M2442" s="18"/>
      <c r="N2442" s="18"/>
      <c r="O2442" s="18">
        <v>0</v>
      </c>
      <c r="P2442" s="18">
        <v>1352.751</v>
      </c>
      <c r="Q2442" s="18">
        <v>1438.4880000000001</v>
      </c>
      <c r="R2442" s="18">
        <v>0</v>
      </c>
      <c r="S2442" s="18">
        <f>2393.15544+345.94456+395.349+17878.611</f>
        <v>21013.06</v>
      </c>
      <c r="T2442" s="18">
        <f t="shared" si="7888"/>
        <v>23804.299000000003</v>
      </c>
      <c r="U2442" s="18"/>
      <c r="V2442" s="18"/>
      <c r="W2442" s="18"/>
      <c r="X2442" s="18"/>
      <c r="Y2442" s="18"/>
      <c r="Z2442" s="18">
        <f>2393.15544+345.94456+395.349</f>
        <v>3134.4490000000001</v>
      </c>
      <c r="AA2442" s="18"/>
      <c r="AB2442" s="18"/>
      <c r="AC2442" s="18"/>
      <c r="AD2442" s="18"/>
      <c r="AE2442" s="18"/>
      <c r="AF2442" s="41">
        <v>23518.374019999999</v>
      </c>
      <c r="AG2442" s="41"/>
      <c r="AH2442" s="41">
        <v>0</v>
      </c>
      <c r="AI2442" s="41">
        <v>0</v>
      </c>
      <c r="AJ2442" s="41">
        <f>AF2442</f>
        <v>23518.374019999999</v>
      </c>
      <c r="AK2442" s="41">
        <f>AG2442</f>
        <v>0</v>
      </c>
      <c r="AL2442" s="41">
        <v>19686.730579999999</v>
      </c>
      <c r="AM2442" s="41">
        <v>0</v>
      </c>
      <c r="AN2442" s="41">
        <f>AL2442</f>
        <v>19686.730579999999</v>
      </c>
      <c r="AO2442" s="14">
        <v>18809.80517</v>
      </c>
      <c r="AP2442" s="42">
        <v>23518.723440000002</v>
      </c>
      <c r="AQ2442" s="42">
        <v>0</v>
      </c>
      <c r="AR2442" s="42">
        <v>0</v>
      </c>
      <c r="AS2442" s="42">
        <v>0</v>
      </c>
      <c r="AT2442" s="42">
        <v>0</v>
      </c>
      <c r="AU2442" s="42">
        <f t="shared" si="7927"/>
        <v>23518.723440000002</v>
      </c>
      <c r="AV2442" s="42">
        <f t="shared" si="7928"/>
        <v>285.57556000000113</v>
      </c>
      <c r="AW2442" s="42">
        <f t="shared" si="7929"/>
        <v>26938.748000000003</v>
      </c>
      <c r="AX2442" s="42">
        <f t="shared" si="7930"/>
        <v>0</v>
      </c>
      <c r="AY2442" s="42">
        <f t="shared" si="7931"/>
        <v>0</v>
      </c>
      <c r="AZ2442" s="42"/>
      <c r="BA2442" s="43">
        <f t="shared" si="7932"/>
        <v>83.707872675459726</v>
      </c>
      <c r="BB2442" s="44"/>
    </row>
    <row r="2443" spans="2:54" s="30" customFormat="1" x14ac:dyDescent="0.3">
      <c r="B2443" s="38" t="s">
        <v>794</v>
      </c>
      <c r="C2443" s="38" t="s">
        <v>84</v>
      </c>
      <c r="D2443" s="38" t="s">
        <v>86</v>
      </c>
      <c r="E2443" s="39" t="str">
        <f t="shared" si="7923"/>
        <v>0409</v>
      </c>
      <c r="F2443" s="38" t="s">
        <v>838</v>
      </c>
      <c r="G2443" s="38" t="s">
        <v>56</v>
      </c>
      <c r="H2443" s="40" t="s">
        <v>57</v>
      </c>
      <c r="I2443" s="18"/>
      <c r="J2443" s="18"/>
      <c r="K2443" s="18"/>
      <c r="L2443" s="18"/>
      <c r="M2443" s="18"/>
      <c r="N2443" s="18"/>
      <c r="O2443" s="18">
        <v>0</v>
      </c>
      <c r="P2443" s="18">
        <v>0</v>
      </c>
      <c r="Q2443" s="18"/>
      <c r="R2443" s="18"/>
      <c r="S2443" s="18"/>
      <c r="T2443" s="18">
        <f t="shared" si="7888"/>
        <v>0</v>
      </c>
      <c r="U2443" s="18">
        <v>0</v>
      </c>
      <c r="V2443" s="18">
        <v>0</v>
      </c>
      <c r="W2443" s="18">
        <v>0</v>
      </c>
      <c r="X2443" s="18">
        <v>0</v>
      </c>
      <c r="Y2443" s="18">
        <v>0</v>
      </c>
      <c r="Z2443" s="18">
        <v>0</v>
      </c>
      <c r="AA2443" s="18">
        <v>0</v>
      </c>
      <c r="AB2443" s="18">
        <v>0</v>
      </c>
      <c r="AC2443" s="18">
        <v>0</v>
      </c>
      <c r="AD2443" s="18">
        <v>0</v>
      </c>
      <c r="AE2443" s="18">
        <v>0</v>
      </c>
      <c r="AF2443" s="41">
        <v>285.5</v>
      </c>
      <c r="AG2443" s="41"/>
      <c r="AH2443" s="41">
        <v>0</v>
      </c>
      <c r="AI2443" s="41">
        <v>0</v>
      </c>
      <c r="AJ2443" s="41">
        <v>0</v>
      </c>
      <c r="AK2443" s="41">
        <v>0</v>
      </c>
      <c r="AL2443" s="41">
        <v>285.5</v>
      </c>
      <c r="AM2443" s="41">
        <v>0</v>
      </c>
      <c r="AN2443" s="41">
        <v>0</v>
      </c>
      <c r="AO2443" s="42">
        <v>285.5</v>
      </c>
      <c r="AP2443" s="42">
        <v>285.5</v>
      </c>
      <c r="AQ2443" s="42">
        <v>0</v>
      </c>
      <c r="AR2443" s="42">
        <v>0</v>
      </c>
      <c r="AS2443" s="42">
        <v>0</v>
      </c>
      <c r="AT2443" s="42">
        <v>0</v>
      </c>
      <c r="AU2443" s="42">
        <f t="shared" si="7927"/>
        <v>285.5</v>
      </c>
      <c r="AV2443" s="42">
        <f t="shared" si="7928"/>
        <v>-285.5</v>
      </c>
      <c r="AW2443" s="42"/>
      <c r="AX2443" s="42"/>
      <c r="AY2443" s="42"/>
      <c r="AZ2443" s="42"/>
      <c r="BA2443" s="43">
        <f t="shared" si="7932"/>
        <v>100</v>
      </c>
      <c r="BB2443" s="44"/>
    </row>
    <row r="2444" spans="2:54" s="30" customFormat="1" ht="46.8" x14ac:dyDescent="0.3">
      <c r="B2444" s="38" t="s">
        <v>794</v>
      </c>
      <c r="C2444" s="38" t="s">
        <v>84</v>
      </c>
      <c r="D2444" s="38" t="s">
        <v>86</v>
      </c>
      <c r="E2444" s="39" t="str">
        <f t="shared" si="7923"/>
        <v>0409</v>
      </c>
      <c r="F2444" s="38" t="s">
        <v>840</v>
      </c>
      <c r="G2444" s="38"/>
      <c r="H2444" s="40" t="s">
        <v>841</v>
      </c>
      <c r="I2444" s="18"/>
      <c r="J2444" s="18"/>
      <c r="K2444" s="18"/>
      <c r="L2444" s="18"/>
      <c r="M2444" s="18"/>
      <c r="N2444" s="18"/>
      <c r="O2444" s="18">
        <f>O2446+O2445</f>
        <v>-14912.064</v>
      </c>
      <c r="P2444" s="18">
        <f>P2446+P2445</f>
        <v>0</v>
      </c>
      <c r="Q2444" s="18">
        <f>Q2446+Q2445</f>
        <v>6191.8520000000026</v>
      </c>
      <c r="R2444" s="18">
        <f>R2446+R2445</f>
        <v>0</v>
      </c>
      <c r="S2444" s="18">
        <f>S2446+S2445</f>
        <v>36024.699999999997</v>
      </c>
      <c r="T2444" s="18">
        <f t="shared" si="7888"/>
        <v>27304.487999999998</v>
      </c>
      <c r="U2444" s="18"/>
      <c r="V2444" s="18"/>
      <c r="W2444" s="18">
        <f t="shared" ref="W2444:AD2444" si="8003">W2446</f>
        <v>0</v>
      </c>
      <c r="X2444" s="18">
        <f t="shared" si="8003"/>
        <v>0</v>
      </c>
      <c r="Y2444" s="18">
        <f t="shared" si="8003"/>
        <v>0</v>
      </c>
      <c r="Z2444" s="18">
        <f t="shared" si="8003"/>
        <v>14907.064</v>
      </c>
      <c r="AA2444" s="18">
        <f t="shared" si="8003"/>
        <v>0</v>
      </c>
      <c r="AB2444" s="18">
        <f t="shared" si="8003"/>
        <v>0</v>
      </c>
      <c r="AC2444" s="18">
        <f t="shared" si="8003"/>
        <v>0</v>
      </c>
      <c r="AD2444" s="18">
        <f t="shared" si="8003"/>
        <v>0</v>
      </c>
      <c r="AE2444" s="18"/>
      <c r="AF2444" s="41">
        <f t="shared" ref="AF2444:AT2444" si="8004">AF2446+AF2445</f>
        <v>27304.488000000001</v>
      </c>
      <c r="AG2444" s="41">
        <f t="shared" si="8004"/>
        <v>0</v>
      </c>
      <c r="AH2444" s="41">
        <f t="shared" si="8004"/>
        <v>0</v>
      </c>
      <c r="AI2444" s="41">
        <f t="shared" si="8004"/>
        <v>0</v>
      </c>
      <c r="AJ2444" s="41">
        <f t="shared" si="8004"/>
        <v>27219.488000000001</v>
      </c>
      <c r="AK2444" s="41">
        <f t="shared" si="8004"/>
        <v>0</v>
      </c>
      <c r="AL2444" s="41">
        <f t="shared" si="8004"/>
        <v>27304.488000000001</v>
      </c>
      <c r="AM2444" s="41">
        <f t="shared" si="8004"/>
        <v>0</v>
      </c>
      <c r="AN2444" s="41">
        <f t="shared" si="8004"/>
        <v>27219.488000000001</v>
      </c>
      <c r="AO2444" s="14">
        <f t="shared" si="8004"/>
        <v>27279.488000000001</v>
      </c>
      <c r="AP2444" s="42">
        <f t="shared" si="8004"/>
        <v>42216.552000000003</v>
      </c>
      <c r="AQ2444" s="42">
        <f t="shared" si="8004"/>
        <v>-14912.064</v>
      </c>
      <c r="AR2444" s="42">
        <f t="shared" si="8004"/>
        <v>0</v>
      </c>
      <c r="AS2444" s="42">
        <f t="shared" si="8004"/>
        <v>0</v>
      </c>
      <c r="AT2444" s="42">
        <f t="shared" si="8004"/>
        <v>0</v>
      </c>
      <c r="AU2444" s="42">
        <f t="shared" si="7927"/>
        <v>27304.488000000005</v>
      </c>
      <c r="AV2444" s="42">
        <f t="shared" si="7928"/>
        <v>0</v>
      </c>
      <c r="AW2444" s="42">
        <f t="shared" si="7929"/>
        <v>42211.551999999996</v>
      </c>
      <c r="AX2444" s="42">
        <f t="shared" si="7930"/>
        <v>0</v>
      </c>
      <c r="AY2444" s="42">
        <f t="shared" si="7931"/>
        <v>0</v>
      </c>
      <c r="AZ2444" s="42">
        <f>AZ2446</f>
        <v>0</v>
      </c>
      <c r="BA2444" s="43">
        <f t="shared" si="7932"/>
        <v>100</v>
      </c>
      <c r="BB2444" s="20"/>
    </row>
    <row r="2445" spans="2:54" s="30" customFormat="1" ht="31.2" x14ac:dyDescent="0.3">
      <c r="B2445" s="38" t="s">
        <v>794</v>
      </c>
      <c r="C2445" s="38" t="s">
        <v>84</v>
      </c>
      <c r="D2445" s="38" t="s">
        <v>86</v>
      </c>
      <c r="E2445" s="39" t="str">
        <f t="shared" si="7923"/>
        <v>0409</v>
      </c>
      <c r="F2445" s="38" t="s">
        <v>840</v>
      </c>
      <c r="G2445" s="38" t="s">
        <v>54</v>
      </c>
      <c r="H2445" s="40" t="s">
        <v>55</v>
      </c>
      <c r="I2445" s="18"/>
      <c r="J2445" s="18"/>
      <c r="K2445" s="18"/>
      <c r="L2445" s="18"/>
      <c r="M2445" s="18"/>
      <c r="N2445" s="18"/>
      <c r="O2445" s="18">
        <v>-5</v>
      </c>
      <c r="P2445" s="18">
        <v>0</v>
      </c>
      <c r="Q2445" s="18">
        <v>0</v>
      </c>
      <c r="R2445" s="18">
        <v>0</v>
      </c>
      <c r="S2445" s="18">
        <v>90</v>
      </c>
      <c r="T2445" s="18">
        <f t="shared" si="7888"/>
        <v>85</v>
      </c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41">
        <v>85</v>
      </c>
      <c r="AG2445" s="41"/>
      <c r="AH2445" s="41">
        <v>0</v>
      </c>
      <c r="AI2445" s="41">
        <v>0</v>
      </c>
      <c r="AJ2445" s="41">
        <v>0</v>
      </c>
      <c r="AK2445" s="41">
        <v>0</v>
      </c>
      <c r="AL2445" s="41">
        <v>85</v>
      </c>
      <c r="AM2445" s="41">
        <v>0</v>
      </c>
      <c r="AN2445" s="41">
        <v>0</v>
      </c>
      <c r="AO2445" s="42">
        <v>60</v>
      </c>
      <c r="AP2445" s="42">
        <v>90</v>
      </c>
      <c r="AQ2445" s="42">
        <v>-5</v>
      </c>
      <c r="AR2445" s="42">
        <v>0</v>
      </c>
      <c r="AS2445" s="42">
        <v>0</v>
      </c>
      <c r="AT2445" s="42">
        <v>0</v>
      </c>
      <c r="AU2445" s="42">
        <f t="shared" si="7927"/>
        <v>85</v>
      </c>
      <c r="AV2445" s="42">
        <f t="shared" si="7928"/>
        <v>0</v>
      </c>
      <c r="AW2445" s="42"/>
      <c r="AX2445" s="42"/>
      <c r="AY2445" s="42"/>
      <c r="AZ2445" s="42"/>
      <c r="BA2445" s="43">
        <f t="shared" si="7932"/>
        <v>100</v>
      </c>
      <c r="BB2445" s="20"/>
    </row>
    <row r="2446" spans="2:54" s="30" customFormat="1" ht="31.2" x14ac:dyDescent="0.3">
      <c r="B2446" s="38" t="s">
        <v>794</v>
      </c>
      <c r="C2446" s="38" t="s">
        <v>84</v>
      </c>
      <c r="D2446" s="38" t="s">
        <v>86</v>
      </c>
      <c r="E2446" s="39" t="str">
        <f t="shared" si="7923"/>
        <v>0409</v>
      </c>
      <c r="F2446" s="38" t="s">
        <v>840</v>
      </c>
      <c r="G2446" s="38" t="s">
        <v>114</v>
      </c>
      <c r="H2446" s="40" t="s">
        <v>115</v>
      </c>
      <c r="I2446" s="18"/>
      <c r="J2446" s="18"/>
      <c r="K2446" s="18"/>
      <c r="L2446" s="18"/>
      <c r="M2446" s="18"/>
      <c r="N2446" s="18"/>
      <c r="O2446" s="18">
        <v>-14907.064</v>
      </c>
      <c r="P2446" s="18">
        <v>0</v>
      </c>
      <c r="Q2446" s="18">
        <f>37689.766-31497.914</f>
        <v>6191.8520000000026</v>
      </c>
      <c r="R2446" s="18">
        <v>0</v>
      </c>
      <c r="S2446" s="18">
        <f>13559.8953+1347.1687+21027.636</f>
        <v>35934.699999999997</v>
      </c>
      <c r="T2446" s="18">
        <f t="shared" si="7888"/>
        <v>27219.487999999998</v>
      </c>
      <c r="U2446" s="18"/>
      <c r="V2446" s="18"/>
      <c r="W2446" s="18"/>
      <c r="X2446" s="18"/>
      <c r="Y2446" s="18"/>
      <c r="Z2446" s="18">
        <f>13559.8953+1347.1687</f>
        <v>14907.064</v>
      </c>
      <c r="AA2446" s="18"/>
      <c r="AB2446" s="18"/>
      <c r="AC2446" s="18"/>
      <c r="AD2446" s="18"/>
      <c r="AE2446" s="18"/>
      <c r="AF2446" s="41">
        <v>27219.488000000001</v>
      </c>
      <c r="AG2446" s="41"/>
      <c r="AH2446" s="41">
        <v>0</v>
      </c>
      <c r="AI2446" s="41">
        <v>0</v>
      </c>
      <c r="AJ2446" s="41">
        <f>AF2446</f>
        <v>27219.488000000001</v>
      </c>
      <c r="AK2446" s="41">
        <f>AG2446</f>
        <v>0</v>
      </c>
      <c r="AL2446" s="41">
        <v>27219.488000000001</v>
      </c>
      <c r="AM2446" s="41">
        <v>0</v>
      </c>
      <c r="AN2446" s="41">
        <f>AL2446</f>
        <v>27219.488000000001</v>
      </c>
      <c r="AO2446" s="14">
        <v>27219.488000000001</v>
      </c>
      <c r="AP2446" s="42">
        <v>42126.552000000003</v>
      </c>
      <c r="AQ2446" s="42">
        <v>-14907.064</v>
      </c>
      <c r="AR2446" s="42">
        <v>0</v>
      </c>
      <c r="AS2446" s="42">
        <v>0</v>
      </c>
      <c r="AT2446" s="42">
        <v>0</v>
      </c>
      <c r="AU2446" s="42">
        <f t="shared" si="7927"/>
        <v>27219.488000000005</v>
      </c>
      <c r="AV2446" s="42">
        <f t="shared" si="7928"/>
        <v>0</v>
      </c>
      <c r="AW2446" s="42">
        <f t="shared" si="7929"/>
        <v>42126.551999999996</v>
      </c>
      <c r="AX2446" s="42">
        <f t="shared" si="7930"/>
        <v>0</v>
      </c>
      <c r="AY2446" s="42">
        <f t="shared" si="7931"/>
        <v>0</v>
      </c>
      <c r="AZ2446" s="42"/>
      <c r="BA2446" s="43">
        <f t="shared" si="7932"/>
        <v>100</v>
      </c>
      <c r="BB2446" s="44"/>
    </row>
    <row r="2447" spans="2:54" s="30" customFormat="1" ht="31.2" x14ac:dyDescent="0.3">
      <c r="B2447" s="38" t="s">
        <v>794</v>
      </c>
      <c r="C2447" s="38" t="s">
        <v>84</v>
      </c>
      <c r="D2447" s="38" t="s">
        <v>86</v>
      </c>
      <c r="E2447" s="39" t="str">
        <f t="shared" si="7923"/>
        <v>0409</v>
      </c>
      <c r="F2447" s="38" t="s">
        <v>842</v>
      </c>
      <c r="G2447" s="38"/>
      <c r="H2447" s="40" t="s">
        <v>843</v>
      </c>
      <c r="I2447" s="18"/>
      <c r="J2447" s="18"/>
      <c r="K2447" s="18"/>
      <c r="L2447" s="18"/>
      <c r="M2447" s="18"/>
      <c r="N2447" s="18"/>
      <c r="O2447" s="18">
        <f>O2448</f>
        <v>0</v>
      </c>
      <c r="P2447" s="18">
        <f>P2448</f>
        <v>-1352.751</v>
      </c>
      <c r="Q2447" s="18">
        <f>Q2448</f>
        <v>0</v>
      </c>
      <c r="R2447" s="18">
        <f>R2448</f>
        <v>0</v>
      </c>
      <c r="S2447" s="18">
        <f>S2448</f>
        <v>2699.0188199999998</v>
      </c>
      <c r="T2447" s="18">
        <f t="shared" si="7888"/>
        <v>1346.2678199999998</v>
      </c>
      <c r="U2447" s="18"/>
      <c r="V2447" s="18"/>
      <c r="W2447" s="18">
        <f t="shared" ref="W2447:AD2447" si="8005">W2448</f>
        <v>0</v>
      </c>
      <c r="X2447" s="18">
        <f t="shared" si="8005"/>
        <v>0</v>
      </c>
      <c r="Y2447" s="18">
        <f t="shared" si="8005"/>
        <v>0</v>
      </c>
      <c r="Z2447" s="18">
        <f t="shared" si="8005"/>
        <v>2699.0188199999998</v>
      </c>
      <c r="AA2447" s="18">
        <f t="shared" si="8005"/>
        <v>0</v>
      </c>
      <c r="AB2447" s="18">
        <f t="shared" si="8005"/>
        <v>0</v>
      </c>
      <c r="AC2447" s="18">
        <f t="shared" si="8005"/>
        <v>0</v>
      </c>
      <c r="AD2447" s="18">
        <f t="shared" si="8005"/>
        <v>0</v>
      </c>
      <c r="AE2447" s="18"/>
      <c r="AF2447" s="41">
        <f t="shared" ref="AF2447:AT2447" si="8006">AF2448</f>
        <v>580.61639000000002</v>
      </c>
      <c r="AG2447" s="41">
        <f t="shared" si="8006"/>
        <v>0</v>
      </c>
      <c r="AH2447" s="41">
        <f t="shared" si="8006"/>
        <v>0</v>
      </c>
      <c r="AI2447" s="41">
        <f t="shared" si="8006"/>
        <v>0</v>
      </c>
      <c r="AJ2447" s="41">
        <f t="shared" si="8006"/>
        <v>580.61639000000002</v>
      </c>
      <c r="AK2447" s="41">
        <f t="shared" si="8006"/>
        <v>0</v>
      </c>
      <c r="AL2447" s="41">
        <f t="shared" si="8006"/>
        <v>580.61639000000002</v>
      </c>
      <c r="AM2447" s="41">
        <f t="shared" si="8006"/>
        <v>0</v>
      </c>
      <c r="AN2447" s="41">
        <f t="shared" si="8006"/>
        <v>580.61639000000002</v>
      </c>
      <c r="AO2447" s="42">
        <f t="shared" si="8006"/>
        <v>580.61639000000002</v>
      </c>
      <c r="AP2447" s="42">
        <f t="shared" si="8006"/>
        <v>1346.26782</v>
      </c>
      <c r="AQ2447" s="42">
        <f t="shared" si="8006"/>
        <v>0</v>
      </c>
      <c r="AR2447" s="42">
        <f t="shared" si="8006"/>
        <v>0</v>
      </c>
      <c r="AS2447" s="42">
        <f t="shared" si="8006"/>
        <v>0</v>
      </c>
      <c r="AT2447" s="42">
        <f t="shared" si="8006"/>
        <v>0</v>
      </c>
      <c r="AU2447" s="42">
        <f t="shared" si="7927"/>
        <v>1346.26782</v>
      </c>
      <c r="AV2447" s="42">
        <f t="shared" si="7928"/>
        <v>0</v>
      </c>
      <c r="AW2447" s="42">
        <f t="shared" si="7929"/>
        <v>4045.2866399999994</v>
      </c>
      <c r="AX2447" s="42">
        <f t="shared" si="7930"/>
        <v>0</v>
      </c>
      <c r="AY2447" s="42">
        <f t="shared" si="7931"/>
        <v>0</v>
      </c>
      <c r="AZ2447" s="42">
        <f>AZ2448</f>
        <v>0</v>
      </c>
      <c r="BA2447" s="43">
        <f t="shared" si="7932"/>
        <v>100</v>
      </c>
      <c r="BB2447" s="20"/>
    </row>
    <row r="2448" spans="2:54" s="30" customFormat="1" ht="31.2" x14ac:dyDescent="0.3">
      <c r="B2448" s="38" t="s">
        <v>794</v>
      </c>
      <c r="C2448" s="38" t="s">
        <v>84</v>
      </c>
      <c r="D2448" s="38" t="s">
        <v>86</v>
      </c>
      <c r="E2448" s="39" t="str">
        <f t="shared" si="7923"/>
        <v>0409</v>
      </c>
      <c r="F2448" s="38" t="s">
        <v>842</v>
      </c>
      <c r="G2448" s="38" t="s">
        <v>114</v>
      </c>
      <c r="H2448" s="40" t="s">
        <v>115</v>
      </c>
      <c r="I2448" s="18"/>
      <c r="J2448" s="18"/>
      <c r="K2448" s="18"/>
      <c r="L2448" s="18"/>
      <c r="M2448" s="18"/>
      <c r="N2448" s="18"/>
      <c r="O2448" s="18">
        <v>0</v>
      </c>
      <c r="P2448" s="18">
        <v>-1352.751</v>
      </c>
      <c r="Q2448" s="18">
        <v>0</v>
      </c>
      <c r="R2448" s="18">
        <v>0</v>
      </c>
      <c r="S2448" s="18">
        <v>2699.0188199999998</v>
      </c>
      <c r="T2448" s="18">
        <f t="shared" si="7888"/>
        <v>1346.2678199999998</v>
      </c>
      <c r="U2448" s="18"/>
      <c r="V2448" s="18"/>
      <c r="W2448" s="18"/>
      <c r="X2448" s="18"/>
      <c r="Y2448" s="18"/>
      <c r="Z2448" s="18">
        <v>2699.0188199999998</v>
      </c>
      <c r="AA2448" s="18"/>
      <c r="AB2448" s="18"/>
      <c r="AC2448" s="18"/>
      <c r="AD2448" s="18"/>
      <c r="AE2448" s="18"/>
      <c r="AF2448" s="41">
        <v>580.61639000000002</v>
      </c>
      <c r="AG2448" s="41"/>
      <c r="AH2448" s="41">
        <v>0</v>
      </c>
      <c r="AI2448" s="41">
        <v>0</v>
      </c>
      <c r="AJ2448" s="41">
        <f>AF2448</f>
        <v>580.61639000000002</v>
      </c>
      <c r="AK2448" s="41">
        <f>AG2448</f>
        <v>0</v>
      </c>
      <c r="AL2448" s="41">
        <v>580.61639000000002</v>
      </c>
      <c r="AM2448" s="41">
        <v>0</v>
      </c>
      <c r="AN2448" s="41">
        <f>AL2448</f>
        <v>580.61639000000002</v>
      </c>
      <c r="AO2448" s="14">
        <v>580.61639000000002</v>
      </c>
      <c r="AP2448" s="42">
        <v>1346.26782</v>
      </c>
      <c r="AQ2448" s="42">
        <v>0</v>
      </c>
      <c r="AR2448" s="42">
        <v>0</v>
      </c>
      <c r="AS2448" s="42">
        <v>0</v>
      </c>
      <c r="AT2448" s="42">
        <v>0</v>
      </c>
      <c r="AU2448" s="42">
        <f t="shared" si="7927"/>
        <v>1346.26782</v>
      </c>
      <c r="AV2448" s="42">
        <f t="shared" si="7928"/>
        <v>0</v>
      </c>
      <c r="AW2448" s="42">
        <f t="shared" si="7929"/>
        <v>4045.2866399999994</v>
      </c>
      <c r="AX2448" s="42">
        <f t="shared" si="7930"/>
        <v>0</v>
      </c>
      <c r="AY2448" s="42">
        <f t="shared" si="7931"/>
        <v>0</v>
      </c>
      <c r="AZ2448" s="42"/>
      <c r="BA2448" s="43">
        <f t="shared" si="7932"/>
        <v>100</v>
      </c>
      <c r="BB2448" s="44"/>
    </row>
    <row r="2449" spans="2:54" s="30" customFormat="1" ht="46.8" x14ac:dyDescent="0.3">
      <c r="B2449" s="38" t="s">
        <v>794</v>
      </c>
      <c r="C2449" s="38" t="s">
        <v>84</v>
      </c>
      <c r="D2449" s="38" t="s">
        <v>86</v>
      </c>
      <c r="E2449" s="39" t="str">
        <f t="shared" si="7923"/>
        <v>0409</v>
      </c>
      <c r="F2449" s="38" t="s">
        <v>844</v>
      </c>
      <c r="G2449" s="38"/>
      <c r="H2449" s="40" t="s">
        <v>845</v>
      </c>
      <c r="I2449" s="18"/>
      <c r="J2449" s="18"/>
      <c r="K2449" s="18"/>
      <c r="L2449" s="18"/>
      <c r="M2449" s="18"/>
      <c r="N2449" s="18"/>
      <c r="O2449" s="18">
        <f>O2451+O2450</f>
        <v>0</v>
      </c>
      <c r="P2449" s="18">
        <f>P2451+P2450</f>
        <v>0</v>
      </c>
      <c r="Q2449" s="18">
        <f>Q2451+Q2450</f>
        <v>31497.914000000001</v>
      </c>
      <c r="R2449" s="18">
        <f>R2451+R2450</f>
        <v>0</v>
      </c>
      <c r="S2449" s="18">
        <f>S2451+S2450</f>
        <v>0</v>
      </c>
      <c r="T2449" s="18">
        <f t="shared" si="7888"/>
        <v>31497.914000000001</v>
      </c>
      <c r="U2449" s="18">
        <f t="shared" ref="U2449:AT2449" si="8007">U2451+U2450</f>
        <v>0</v>
      </c>
      <c r="V2449" s="18">
        <f t="shared" si="8007"/>
        <v>0</v>
      </c>
      <c r="W2449" s="18">
        <f t="shared" si="8007"/>
        <v>0</v>
      </c>
      <c r="X2449" s="18">
        <f t="shared" si="8007"/>
        <v>0</v>
      </c>
      <c r="Y2449" s="18">
        <f t="shared" si="8007"/>
        <v>0</v>
      </c>
      <c r="Z2449" s="18">
        <f t="shared" si="8007"/>
        <v>39566.691999999995</v>
      </c>
      <c r="AA2449" s="18">
        <f t="shared" si="8007"/>
        <v>0</v>
      </c>
      <c r="AB2449" s="18">
        <f t="shared" si="8007"/>
        <v>0</v>
      </c>
      <c r="AC2449" s="18">
        <f t="shared" si="8007"/>
        <v>0</v>
      </c>
      <c r="AD2449" s="18">
        <f t="shared" si="8007"/>
        <v>0</v>
      </c>
      <c r="AE2449" s="18">
        <f t="shared" si="8007"/>
        <v>0</v>
      </c>
      <c r="AF2449" s="41">
        <f t="shared" si="8007"/>
        <v>31497.914000000001</v>
      </c>
      <c r="AG2449" s="41">
        <f t="shared" si="8007"/>
        <v>0</v>
      </c>
      <c r="AH2449" s="41">
        <f t="shared" si="8007"/>
        <v>0</v>
      </c>
      <c r="AI2449" s="41">
        <f t="shared" si="8007"/>
        <v>0</v>
      </c>
      <c r="AJ2449" s="41">
        <f t="shared" si="8007"/>
        <v>0</v>
      </c>
      <c r="AK2449" s="41">
        <f t="shared" si="8007"/>
        <v>0</v>
      </c>
      <c r="AL2449" s="41">
        <f t="shared" si="8007"/>
        <v>31497.914000000001</v>
      </c>
      <c r="AM2449" s="41">
        <f t="shared" si="8007"/>
        <v>0</v>
      </c>
      <c r="AN2449" s="41">
        <f t="shared" si="8007"/>
        <v>0</v>
      </c>
      <c r="AO2449" s="42">
        <f t="shared" si="8007"/>
        <v>31497.914000000001</v>
      </c>
      <c r="AP2449" s="42">
        <f t="shared" si="8007"/>
        <v>31497.914000000001</v>
      </c>
      <c r="AQ2449" s="42">
        <f t="shared" si="8007"/>
        <v>0</v>
      </c>
      <c r="AR2449" s="42">
        <f t="shared" si="8007"/>
        <v>0</v>
      </c>
      <c r="AS2449" s="42">
        <f t="shared" si="8007"/>
        <v>0</v>
      </c>
      <c r="AT2449" s="42">
        <f t="shared" si="8007"/>
        <v>0</v>
      </c>
      <c r="AU2449" s="42">
        <f t="shared" si="7927"/>
        <v>31497.914000000001</v>
      </c>
      <c r="AV2449" s="42">
        <f t="shared" si="7928"/>
        <v>0</v>
      </c>
      <c r="AW2449" s="42">
        <f t="shared" si="7929"/>
        <v>71064.606</v>
      </c>
      <c r="AX2449" s="42">
        <f t="shared" si="7930"/>
        <v>0</v>
      </c>
      <c r="AY2449" s="42">
        <f t="shared" si="7931"/>
        <v>0</v>
      </c>
      <c r="AZ2449" s="42">
        <f>AZ2451+AZ2450</f>
        <v>0</v>
      </c>
      <c r="BA2449" s="43">
        <f t="shared" si="7932"/>
        <v>100</v>
      </c>
      <c r="BB2449" s="20"/>
    </row>
    <row r="2450" spans="2:54" s="30" customFormat="1" ht="31.2" x14ac:dyDescent="0.3">
      <c r="B2450" s="38" t="s">
        <v>794</v>
      </c>
      <c r="C2450" s="38" t="s">
        <v>84</v>
      </c>
      <c r="D2450" s="38" t="s">
        <v>86</v>
      </c>
      <c r="E2450" s="39" t="str">
        <f t="shared" si="7923"/>
        <v>0409</v>
      </c>
      <c r="F2450" s="38" t="s">
        <v>844</v>
      </c>
      <c r="G2450" s="38" t="s">
        <v>54</v>
      </c>
      <c r="H2450" s="40" t="s">
        <v>55</v>
      </c>
      <c r="I2450" s="18"/>
      <c r="J2450" s="18"/>
      <c r="K2450" s="18"/>
      <c r="L2450" s="18"/>
      <c r="M2450" s="18"/>
      <c r="N2450" s="18"/>
      <c r="O2450" s="18">
        <v>0</v>
      </c>
      <c r="P2450" s="18">
        <v>0</v>
      </c>
      <c r="Q2450" s="18">
        <v>0</v>
      </c>
      <c r="R2450" s="18">
        <v>0</v>
      </c>
      <c r="S2450" s="18">
        <f>224.5+90-314.5</f>
        <v>0</v>
      </c>
      <c r="T2450" s="18">
        <f t="shared" si="7888"/>
        <v>0</v>
      </c>
      <c r="U2450" s="18"/>
      <c r="V2450" s="18"/>
      <c r="W2450" s="18"/>
      <c r="X2450" s="18"/>
      <c r="Y2450" s="18"/>
      <c r="Z2450" s="18">
        <f>224.5+90</f>
        <v>314.5</v>
      </c>
      <c r="AA2450" s="18"/>
      <c r="AB2450" s="18"/>
      <c r="AC2450" s="18"/>
      <c r="AD2450" s="18"/>
      <c r="AE2450" s="18"/>
      <c r="AF2450" s="41">
        <v>0</v>
      </c>
      <c r="AG2450" s="41"/>
      <c r="AH2450" s="41">
        <v>0</v>
      </c>
      <c r="AI2450" s="41">
        <v>0</v>
      </c>
      <c r="AJ2450" s="41">
        <v>0</v>
      </c>
      <c r="AK2450" s="41">
        <v>0</v>
      </c>
      <c r="AL2450" s="41">
        <v>0</v>
      </c>
      <c r="AM2450" s="41">
        <v>0</v>
      </c>
      <c r="AN2450" s="41">
        <v>0</v>
      </c>
      <c r="AO2450" s="14">
        <v>0</v>
      </c>
      <c r="AP2450" s="42">
        <v>0</v>
      </c>
      <c r="AQ2450" s="42">
        <v>0</v>
      </c>
      <c r="AR2450" s="42">
        <v>0</v>
      </c>
      <c r="AS2450" s="42">
        <v>0</v>
      </c>
      <c r="AT2450" s="42">
        <v>0</v>
      </c>
      <c r="AU2450" s="42">
        <f t="shared" si="7927"/>
        <v>0</v>
      </c>
      <c r="AV2450" s="42">
        <f t="shared" si="7928"/>
        <v>0</v>
      </c>
      <c r="AW2450" s="42">
        <f t="shared" si="7929"/>
        <v>314.5</v>
      </c>
      <c r="AX2450" s="42">
        <f t="shared" si="7930"/>
        <v>0</v>
      </c>
      <c r="AY2450" s="42">
        <f t="shared" si="7931"/>
        <v>0</v>
      </c>
      <c r="AZ2450" s="42"/>
      <c r="BA2450" s="43"/>
      <c r="BB2450" s="20">
        <v>0</v>
      </c>
    </row>
    <row r="2451" spans="2:54" s="30" customFormat="1" x14ac:dyDescent="0.3">
      <c r="B2451" s="38" t="s">
        <v>794</v>
      </c>
      <c r="C2451" s="38" t="s">
        <v>84</v>
      </c>
      <c r="D2451" s="38" t="s">
        <v>86</v>
      </c>
      <c r="E2451" s="39" t="str">
        <f t="shared" si="7923"/>
        <v>0409</v>
      </c>
      <c r="F2451" s="38" t="s">
        <v>844</v>
      </c>
      <c r="G2451" s="38" t="s">
        <v>56</v>
      </c>
      <c r="H2451" s="40" t="s">
        <v>57</v>
      </c>
      <c r="I2451" s="18"/>
      <c r="J2451" s="18"/>
      <c r="K2451" s="18"/>
      <c r="L2451" s="18"/>
      <c r="M2451" s="18"/>
      <c r="N2451" s="18"/>
      <c r="O2451" s="18">
        <v>0</v>
      </c>
      <c r="P2451" s="18">
        <v>0</v>
      </c>
      <c r="Q2451" s="18">
        <v>31497.914000000001</v>
      </c>
      <c r="R2451" s="18">
        <v>0</v>
      </c>
      <c r="S2451" s="18">
        <f>19924+19328.192-39252.192</f>
        <v>0</v>
      </c>
      <c r="T2451" s="18">
        <f t="shared" si="7888"/>
        <v>31497.914000000001</v>
      </c>
      <c r="U2451" s="18"/>
      <c r="V2451" s="18"/>
      <c r="W2451" s="18"/>
      <c r="X2451" s="18"/>
      <c r="Y2451" s="18"/>
      <c r="Z2451" s="18">
        <f>19924+19328.192</f>
        <v>39252.191999999995</v>
      </c>
      <c r="AA2451" s="18"/>
      <c r="AB2451" s="18"/>
      <c r="AC2451" s="18"/>
      <c r="AD2451" s="18"/>
      <c r="AE2451" s="18"/>
      <c r="AF2451" s="41">
        <v>31497.914000000001</v>
      </c>
      <c r="AG2451" s="41"/>
      <c r="AH2451" s="41">
        <v>0</v>
      </c>
      <c r="AI2451" s="41">
        <v>0</v>
      </c>
      <c r="AJ2451" s="41">
        <v>0</v>
      </c>
      <c r="AK2451" s="41">
        <v>0</v>
      </c>
      <c r="AL2451" s="41">
        <v>31497.914000000001</v>
      </c>
      <c r="AM2451" s="41">
        <v>0</v>
      </c>
      <c r="AN2451" s="41">
        <v>0</v>
      </c>
      <c r="AO2451" s="42">
        <v>31497.914000000001</v>
      </c>
      <c r="AP2451" s="42">
        <v>31497.914000000001</v>
      </c>
      <c r="AQ2451" s="42">
        <v>0</v>
      </c>
      <c r="AR2451" s="42">
        <v>0</v>
      </c>
      <c r="AS2451" s="42">
        <v>0</v>
      </c>
      <c r="AT2451" s="42">
        <v>0</v>
      </c>
      <c r="AU2451" s="42">
        <f t="shared" si="7927"/>
        <v>31497.914000000001</v>
      </c>
      <c r="AV2451" s="42">
        <f t="shared" si="7928"/>
        <v>0</v>
      </c>
      <c r="AW2451" s="42">
        <f t="shared" si="7929"/>
        <v>70750.106</v>
      </c>
      <c r="AX2451" s="42">
        <f t="shared" si="7930"/>
        <v>0</v>
      </c>
      <c r="AY2451" s="42">
        <f t="shared" si="7931"/>
        <v>0</v>
      </c>
      <c r="AZ2451" s="42"/>
      <c r="BA2451" s="43">
        <f t="shared" si="7932"/>
        <v>100</v>
      </c>
      <c r="BB2451" s="20"/>
    </row>
    <row r="2452" spans="2:54" s="30" customFormat="1" ht="46.8" x14ac:dyDescent="0.3">
      <c r="B2452" s="38" t="s">
        <v>794</v>
      </c>
      <c r="C2452" s="38" t="s">
        <v>84</v>
      </c>
      <c r="D2452" s="38" t="s">
        <v>86</v>
      </c>
      <c r="E2452" s="39" t="str">
        <f t="shared" si="7923"/>
        <v>0409</v>
      </c>
      <c r="F2452" s="38" t="s">
        <v>846</v>
      </c>
      <c r="G2452" s="38"/>
      <c r="H2452" s="40" t="s">
        <v>847</v>
      </c>
      <c r="I2452" s="18"/>
      <c r="J2452" s="18"/>
      <c r="K2452" s="18"/>
      <c r="L2452" s="18"/>
      <c r="M2452" s="18"/>
      <c r="N2452" s="18"/>
      <c r="O2452" s="18">
        <f>O2454+O2453</f>
        <v>0</v>
      </c>
      <c r="P2452" s="18">
        <f>P2454+P2453</f>
        <v>0</v>
      </c>
      <c r="Q2452" s="18">
        <f>Q2454+Q2453</f>
        <v>0</v>
      </c>
      <c r="R2452" s="18">
        <f>R2454+R2453</f>
        <v>0</v>
      </c>
      <c r="S2452" s="18">
        <f>S2454+S2453</f>
        <v>100</v>
      </c>
      <c r="T2452" s="18">
        <f t="shared" si="7888"/>
        <v>100</v>
      </c>
      <c r="U2452" s="18">
        <f t="shared" ref="U2452:AE2452" si="8008">U2454</f>
        <v>0</v>
      </c>
      <c r="V2452" s="18">
        <f t="shared" si="8008"/>
        <v>0</v>
      </c>
      <c r="W2452" s="18">
        <f t="shared" si="8008"/>
        <v>0</v>
      </c>
      <c r="X2452" s="18">
        <f t="shared" si="8008"/>
        <v>0</v>
      </c>
      <c r="Y2452" s="18">
        <f t="shared" si="8008"/>
        <v>0</v>
      </c>
      <c r="Z2452" s="18">
        <f t="shared" si="8008"/>
        <v>0</v>
      </c>
      <c r="AA2452" s="18">
        <f t="shared" si="8008"/>
        <v>0</v>
      </c>
      <c r="AB2452" s="18">
        <f t="shared" si="8008"/>
        <v>4995.5690000000004</v>
      </c>
      <c r="AC2452" s="18">
        <f t="shared" si="8008"/>
        <v>0</v>
      </c>
      <c r="AD2452" s="18">
        <f t="shared" si="8008"/>
        <v>0</v>
      </c>
      <c r="AE2452" s="18">
        <f t="shared" si="8008"/>
        <v>0</v>
      </c>
      <c r="AF2452" s="41">
        <f t="shared" ref="AF2452:AT2452" si="8009">AF2454+AF2453</f>
        <v>100</v>
      </c>
      <c r="AG2452" s="41">
        <f t="shared" si="8009"/>
        <v>0</v>
      </c>
      <c r="AH2452" s="41">
        <f t="shared" si="8009"/>
        <v>0</v>
      </c>
      <c r="AI2452" s="41">
        <f t="shared" si="8009"/>
        <v>0</v>
      </c>
      <c r="AJ2452" s="41">
        <f t="shared" si="8009"/>
        <v>0</v>
      </c>
      <c r="AK2452" s="41">
        <f t="shared" si="8009"/>
        <v>0</v>
      </c>
      <c r="AL2452" s="41">
        <f t="shared" si="8009"/>
        <v>100</v>
      </c>
      <c r="AM2452" s="41">
        <f t="shared" si="8009"/>
        <v>0</v>
      </c>
      <c r="AN2452" s="41">
        <f t="shared" si="8009"/>
        <v>0</v>
      </c>
      <c r="AO2452" s="14">
        <f t="shared" si="8009"/>
        <v>0</v>
      </c>
      <c r="AP2452" s="42">
        <f t="shared" si="8009"/>
        <v>100</v>
      </c>
      <c r="AQ2452" s="42">
        <f t="shared" si="8009"/>
        <v>0</v>
      </c>
      <c r="AR2452" s="42">
        <f t="shared" si="8009"/>
        <v>0</v>
      </c>
      <c r="AS2452" s="42">
        <f t="shared" si="8009"/>
        <v>0</v>
      </c>
      <c r="AT2452" s="42">
        <f t="shared" si="8009"/>
        <v>0</v>
      </c>
      <c r="AU2452" s="42">
        <f t="shared" si="7927"/>
        <v>100</v>
      </c>
      <c r="AV2452" s="42">
        <f t="shared" si="7928"/>
        <v>0</v>
      </c>
      <c r="AW2452" s="42">
        <f t="shared" si="7929"/>
        <v>100</v>
      </c>
      <c r="AX2452" s="42">
        <f t="shared" si="7930"/>
        <v>4995.5690000000004</v>
      </c>
      <c r="AY2452" s="42">
        <f t="shared" si="7931"/>
        <v>0</v>
      </c>
      <c r="AZ2452" s="42">
        <f>AZ2454</f>
        <v>0</v>
      </c>
      <c r="BA2452" s="43">
        <f t="shared" si="7932"/>
        <v>100</v>
      </c>
      <c r="BB2452" s="20"/>
    </row>
    <row r="2453" spans="2:54" s="30" customFormat="1" ht="31.2" x14ac:dyDescent="0.3">
      <c r="B2453" s="38" t="s">
        <v>794</v>
      </c>
      <c r="C2453" s="38" t="s">
        <v>84</v>
      </c>
      <c r="D2453" s="38" t="s">
        <v>86</v>
      </c>
      <c r="E2453" s="39" t="str">
        <f t="shared" si="7923"/>
        <v>0409</v>
      </c>
      <c r="F2453" s="38" t="s">
        <v>846</v>
      </c>
      <c r="G2453" s="38" t="s">
        <v>54</v>
      </c>
      <c r="H2453" s="40" t="s">
        <v>55</v>
      </c>
      <c r="I2453" s="18"/>
      <c r="J2453" s="18"/>
      <c r="K2453" s="18"/>
      <c r="L2453" s="18"/>
      <c r="M2453" s="18"/>
      <c r="N2453" s="18"/>
      <c r="O2453" s="18">
        <v>0</v>
      </c>
      <c r="P2453" s="18">
        <v>0</v>
      </c>
      <c r="Q2453" s="18">
        <v>0</v>
      </c>
      <c r="R2453" s="18">
        <v>0</v>
      </c>
      <c r="S2453" s="18">
        <v>100</v>
      </c>
      <c r="T2453" s="18">
        <f t="shared" si="7888"/>
        <v>100</v>
      </c>
      <c r="U2453" s="18">
        <v>0</v>
      </c>
      <c r="V2453" s="18">
        <v>0</v>
      </c>
      <c r="W2453" s="18">
        <v>0</v>
      </c>
      <c r="X2453" s="18">
        <v>0</v>
      </c>
      <c r="Y2453" s="18">
        <v>0</v>
      </c>
      <c r="Z2453" s="18">
        <v>0</v>
      </c>
      <c r="AA2453" s="18">
        <v>0</v>
      </c>
      <c r="AB2453" s="18">
        <v>0</v>
      </c>
      <c r="AC2453" s="18">
        <v>0</v>
      </c>
      <c r="AD2453" s="18">
        <v>0</v>
      </c>
      <c r="AE2453" s="18">
        <v>0</v>
      </c>
      <c r="AF2453" s="41">
        <v>100</v>
      </c>
      <c r="AG2453" s="41"/>
      <c r="AH2453" s="41">
        <v>0</v>
      </c>
      <c r="AI2453" s="41">
        <v>0</v>
      </c>
      <c r="AJ2453" s="41">
        <v>0</v>
      </c>
      <c r="AK2453" s="41">
        <v>0</v>
      </c>
      <c r="AL2453" s="41">
        <v>100</v>
      </c>
      <c r="AM2453" s="41">
        <v>0</v>
      </c>
      <c r="AN2453" s="41">
        <v>0</v>
      </c>
      <c r="AO2453" s="42">
        <v>0</v>
      </c>
      <c r="AP2453" s="42">
        <v>100</v>
      </c>
      <c r="AQ2453" s="42">
        <v>0</v>
      </c>
      <c r="AR2453" s="42">
        <v>0</v>
      </c>
      <c r="AS2453" s="42">
        <v>0</v>
      </c>
      <c r="AT2453" s="42">
        <v>0</v>
      </c>
      <c r="AU2453" s="42">
        <f t="shared" si="7927"/>
        <v>100</v>
      </c>
      <c r="AV2453" s="42">
        <f t="shared" si="7928"/>
        <v>0</v>
      </c>
      <c r="AW2453" s="42"/>
      <c r="AX2453" s="42"/>
      <c r="AY2453" s="42"/>
      <c r="AZ2453" s="42"/>
      <c r="BA2453" s="43">
        <f t="shared" si="7932"/>
        <v>100</v>
      </c>
      <c r="BB2453" s="20"/>
    </row>
    <row r="2454" spans="2:54" s="30" customFormat="1" ht="31.2" x14ac:dyDescent="0.3">
      <c r="B2454" s="38" t="s">
        <v>794</v>
      </c>
      <c r="C2454" s="38" t="s">
        <v>84</v>
      </c>
      <c r="D2454" s="38" t="s">
        <v>86</v>
      </c>
      <c r="E2454" s="39" t="str">
        <f t="shared" si="7923"/>
        <v>0409</v>
      </c>
      <c r="F2454" s="38" t="s">
        <v>846</v>
      </c>
      <c r="G2454" s="38" t="s">
        <v>114</v>
      </c>
      <c r="H2454" s="40" t="s">
        <v>115</v>
      </c>
      <c r="I2454" s="18"/>
      <c r="J2454" s="18"/>
      <c r="K2454" s="18"/>
      <c r="L2454" s="18"/>
      <c r="M2454" s="18"/>
      <c r="N2454" s="18"/>
      <c r="O2454" s="18">
        <v>0</v>
      </c>
      <c r="P2454" s="18">
        <v>0</v>
      </c>
      <c r="Q2454" s="18">
        <v>0</v>
      </c>
      <c r="R2454" s="18">
        <v>0</v>
      </c>
      <c r="S2454" s="18"/>
      <c r="T2454" s="18">
        <f t="shared" si="7888"/>
        <v>0</v>
      </c>
      <c r="U2454" s="18"/>
      <c r="V2454" s="18"/>
      <c r="W2454" s="18"/>
      <c r="X2454" s="18"/>
      <c r="Y2454" s="18"/>
      <c r="Z2454" s="18"/>
      <c r="AA2454" s="18"/>
      <c r="AB2454" s="18">
        <v>4995.5690000000004</v>
      </c>
      <c r="AC2454" s="18"/>
      <c r="AD2454" s="18"/>
      <c r="AE2454" s="18"/>
      <c r="AF2454" s="41">
        <v>0</v>
      </c>
      <c r="AG2454" s="41"/>
      <c r="AH2454" s="41">
        <v>0</v>
      </c>
      <c r="AI2454" s="41">
        <v>0</v>
      </c>
      <c r="AJ2454" s="41">
        <f>AF2454</f>
        <v>0</v>
      </c>
      <c r="AK2454" s="41">
        <f>AG2454</f>
        <v>0</v>
      </c>
      <c r="AL2454" s="41">
        <v>0</v>
      </c>
      <c r="AM2454" s="41">
        <v>0</v>
      </c>
      <c r="AN2454" s="41">
        <f>AL2454</f>
        <v>0</v>
      </c>
      <c r="AO2454" s="14">
        <v>0</v>
      </c>
      <c r="AP2454" s="42">
        <v>0</v>
      </c>
      <c r="AQ2454" s="42">
        <v>0</v>
      </c>
      <c r="AR2454" s="42">
        <v>0</v>
      </c>
      <c r="AS2454" s="42">
        <v>0</v>
      </c>
      <c r="AT2454" s="42">
        <v>0</v>
      </c>
      <c r="AU2454" s="42">
        <f t="shared" si="7927"/>
        <v>0</v>
      </c>
      <c r="AV2454" s="42">
        <f t="shared" si="7928"/>
        <v>0</v>
      </c>
      <c r="AW2454" s="42">
        <f t="shared" si="7929"/>
        <v>0</v>
      </c>
      <c r="AX2454" s="42">
        <f t="shared" si="7930"/>
        <v>4995.5690000000004</v>
      </c>
      <c r="AY2454" s="42">
        <f t="shared" si="7931"/>
        <v>0</v>
      </c>
      <c r="AZ2454" s="42"/>
      <c r="BA2454" s="43"/>
      <c r="BB2454" s="20">
        <v>0</v>
      </c>
    </row>
    <row r="2455" spans="2:54" s="30" customFormat="1" ht="46.8" x14ac:dyDescent="0.3">
      <c r="B2455" s="38" t="s">
        <v>794</v>
      </c>
      <c r="C2455" s="38" t="s">
        <v>84</v>
      </c>
      <c r="D2455" s="38" t="s">
        <v>86</v>
      </c>
      <c r="E2455" s="39" t="str">
        <f t="shared" si="7923"/>
        <v>0409</v>
      </c>
      <c r="F2455" s="38" t="s">
        <v>848</v>
      </c>
      <c r="G2455" s="38"/>
      <c r="H2455" s="55" t="s">
        <v>849</v>
      </c>
      <c r="I2455" s="18"/>
      <c r="J2455" s="18"/>
      <c r="K2455" s="18"/>
      <c r="L2455" s="18"/>
      <c r="M2455" s="18"/>
      <c r="N2455" s="18"/>
      <c r="O2455" s="18">
        <f>O2456</f>
        <v>-35</v>
      </c>
      <c r="P2455" s="18">
        <f>P2456</f>
        <v>0</v>
      </c>
      <c r="Q2455" s="18">
        <f>Q2456</f>
        <v>0</v>
      </c>
      <c r="R2455" s="18">
        <f>R2456</f>
        <v>0</v>
      </c>
      <c r="S2455" s="18">
        <f>S2456</f>
        <v>85</v>
      </c>
      <c r="T2455" s="18">
        <f t="shared" si="7888"/>
        <v>50</v>
      </c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41">
        <f t="shared" ref="AF2455:AT2455" si="8010">AF2456</f>
        <v>50</v>
      </c>
      <c r="AG2455" s="41">
        <f t="shared" si="8010"/>
        <v>0</v>
      </c>
      <c r="AH2455" s="41">
        <f t="shared" si="8010"/>
        <v>0</v>
      </c>
      <c r="AI2455" s="41">
        <f t="shared" si="8010"/>
        <v>0</v>
      </c>
      <c r="AJ2455" s="41">
        <f t="shared" si="8010"/>
        <v>0</v>
      </c>
      <c r="AK2455" s="41">
        <f t="shared" si="8010"/>
        <v>0</v>
      </c>
      <c r="AL2455" s="41">
        <f t="shared" si="8010"/>
        <v>50</v>
      </c>
      <c r="AM2455" s="41">
        <f t="shared" si="8010"/>
        <v>0</v>
      </c>
      <c r="AN2455" s="41">
        <f t="shared" si="8010"/>
        <v>0</v>
      </c>
      <c r="AO2455" s="42">
        <f t="shared" si="8010"/>
        <v>0</v>
      </c>
      <c r="AP2455" s="42">
        <f t="shared" si="8010"/>
        <v>85</v>
      </c>
      <c r="AQ2455" s="42">
        <f t="shared" si="8010"/>
        <v>-35</v>
      </c>
      <c r="AR2455" s="42">
        <f t="shared" si="8010"/>
        <v>0</v>
      </c>
      <c r="AS2455" s="42">
        <f t="shared" si="8010"/>
        <v>0</v>
      </c>
      <c r="AT2455" s="42">
        <f t="shared" si="8010"/>
        <v>0</v>
      </c>
      <c r="AU2455" s="42">
        <f t="shared" si="7927"/>
        <v>50</v>
      </c>
      <c r="AV2455" s="42">
        <f t="shared" si="7928"/>
        <v>0</v>
      </c>
      <c r="AW2455" s="42"/>
      <c r="AX2455" s="42"/>
      <c r="AY2455" s="42"/>
      <c r="AZ2455" s="42"/>
      <c r="BA2455" s="43">
        <f t="shared" si="7932"/>
        <v>100</v>
      </c>
      <c r="BB2455" s="44"/>
    </row>
    <row r="2456" spans="2:54" s="30" customFormat="1" ht="31.2" x14ac:dyDescent="0.3">
      <c r="B2456" s="38" t="s">
        <v>794</v>
      </c>
      <c r="C2456" s="38" t="s">
        <v>84</v>
      </c>
      <c r="D2456" s="38" t="s">
        <v>86</v>
      </c>
      <c r="E2456" s="39" t="str">
        <f t="shared" si="7923"/>
        <v>0409</v>
      </c>
      <c r="F2456" s="38" t="s">
        <v>848</v>
      </c>
      <c r="G2456" s="38" t="s">
        <v>54</v>
      </c>
      <c r="H2456" s="40" t="s">
        <v>55</v>
      </c>
      <c r="I2456" s="18"/>
      <c r="J2456" s="18"/>
      <c r="K2456" s="18"/>
      <c r="L2456" s="18"/>
      <c r="M2456" s="18"/>
      <c r="N2456" s="18"/>
      <c r="O2456" s="18">
        <v>-35</v>
      </c>
      <c r="P2456" s="18">
        <v>0</v>
      </c>
      <c r="Q2456" s="18">
        <v>0</v>
      </c>
      <c r="R2456" s="18">
        <v>0</v>
      </c>
      <c r="S2456" s="18">
        <v>85</v>
      </c>
      <c r="T2456" s="18">
        <f t="shared" si="7888"/>
        <v>50</v>
      </c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41">
        <v>50</v>
      </c>
      <c r="AG2456" s="41"/>
      <c r="AH2456" s="41">
        <v>0</v>
      </c>
      <c r="AI2456" s="41">
        <v>0</v>
      </c>
      <c r="AJ2456" s="41">
        <v>0</v>
      </c>
      <c r="AK2456" s="41">
        <v>0</v>
      </c>
      <c r="AL2456" s="41">
        <v>50</v>
      </c>
      <c r="AM2456" s="41">
        <v>0</v>
      </c>
      <c r="AN2456" s="41">
        <v>0</v>
      </c>
      <c r="AO2456" s="14">
        <v>0</v>
      </c>
      <c r="AP2456" s="42">
        <v>85</v>
      </c>
      <c r="AQ2456" s="42">
        <v>-35</v>
      </c>
      <c r="AR2456" s="42">
        <v>0</v>
      </c>
      <c r="AS2456" s="42">
        <v>0</v>
      </c>
      <c r="AT2456" s="42">
        <v>0</v>
      </c>
      <c r="AU2456" s="42">
        <f t="shared" si="7927"/>
        <v>50</v>
      </c>
      <c r="AV2456" s="42">
        <f t="shared" si="7928"/>
        <v>0</v>
      </c>
      <c r="AW2456" s="42"/>
      <c r="AX2456" s="42"/>
      <c r="AY2456" s="42"/>
      <c r="AZ2456" s="42"/>
      <c r="BA2456" s="43">
        <f t="shared" si="7932"/>
        <v>100</v>
      </c>
      <c r="BB2456" s="44"/>
    </row>
    <row r="2457" spans="2:54" s="30" customFormat="1" ht="31.2" x14ac:dyDescent="0.3">
      <c r="B2457" s="38" t="s">
        <v>794</v>
      </c>
      <c r="C2457" s="38" t="s">
        <v>84</v>
      </c>
      <c r="D2457" s="38" t="s">
        <v>86</v>
      </c>
      <c r="E2457" s="39" t="str">
        <f t="shared" si="7923"/>
        <v>0409</v>
      </c>
      <c r="F2457" s="38" t="s">
        <v>850</v>
      </c>
      <c r="G2457" s="38"/>
      <c r="H2457" s="55" t="s">
        <v>851</v>
      </c>
      <c r="I2457" s="18"/>
      <c r="J2457" s="18"/>
      <c r="K2457" s="18"/>
      <c r="L2457" s="18"/>
      <c r="M2457" s="18"/>
      <c r="N2457" s="18"/>
      <c r="O2457" s="18">
        <f>O2458+O2459</f>
        <v>0</v>
      </c>
      <c r="P2457" s="18">
        <f>P2458+P2459</f>
        <v>0</v>
      </c>
      <c r="Q2457" s="18"/>
      <c r="R2457" s="18"/>
      <c r="S2457" s="18"/>
      <c r="T2457" s="18">
        <f t="shared" si="7888"/>
        <v>0</v>
      </c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41">
        <f t="shared" ref="AF2457:AT2457" si="8011">AF2458+AF2459</f>
        <v>17057.273000000001</v>
      </c>
      <c r="AG2457" s="41">
        <f t="shared" si="8011"/>
        <v>0</v>
      </c>
      <c r="AH2457" s="41">
        <f t="shared" si="8011"/>
        <v>0</v>
      </c>
      <c r="AI2457" s="41">
        <f t="shared" si="8011"/>
        <v>0</v>
      </c>
      <c r="AJ2457" s="41">
        <f t="shared" si="8011"/>
        <v>7787.5690000000004</v>
      </c>
      <c r="AK2457" s="41">
        <f t="shared" si="8011"/>
        <v>0</v>
      </c>
      <c r="AL2457" s="41">
        <f t="shared" si="8011"/>
        <v>17057.273000000001</v>
      </c>
      <c r="AM2457" s="41">
        <f t="shared" si="8011"/>
        <v>0</v>
      </c>
      <c r="AN2457" s="41">
        <f t="shared" si="8011"/>
        <v>7787.5690000000004</v>
      </c>
      <c r="AO2457" s="42">
        <f t="shared" si="8011"/>
        <v>17057.273000000001</v>
      </c>
      <c r="AP2457" s="42">
        <f t="shared" si="8011"/>
        <v>17057.273000000001</v>
      </c>
      <c r="AQ2457" s="42">
        <f t="shared" si="8011"/>
        <v>0</v>
      </c>
      <c r="AR2457" s="42">
        <f t="shared" si="8011"/>
        <v>0</v>
      </c>
      <c r="AS2457" s="42">
        <f t="shared" si="8011"/>
        <v>0</v>
      </c>
      <c r="AT2457" s="42">
        <f t="shared" si="8011"/>
        <v>0</v>
      </c>
      <c r="AU2457" s="42">
        <f t="shared" si="7927"/>
        <v>17057.273000000001</v>
      </c>
      <c r="AV2457" s="42">
        <f t="shared" si="7928"/>
        <v>-17057.273000000001</v>
      </c>
      <c r="AW2457" s="42"/>
      <c r="AX2457" s="42"/>
      <c r="AY2457" s="42"/>
      <c r="AZ2457" s="42"/>
      <c r="BA2457" s="43">
        <f t="shared" si="7932"/>
        <v>100</v>
      </c>
      <c r="BB2457" s="44"/>
    </row>
    <row r="2458" spans="2:54" s="30" customFormat="1" ht="31.2" x14ac:dyDescent="0.3">
      <c r="B2458" s="38" t="s">
        <v>794</v>
      </c>
      <c r="C2458" s="38" t="s">
        <v>84</v>
      </c>
      <c r="D2458" s="38" t="s">
        <v>86</v>
      </c>
      <c r="E2458" s="39" t="str">
        <f t="shared" si="7923"/>
        <v>0409</v>
      </c>
      <c r="F2458" s="38" t="s">
        <v>850</v>
      </c>
      <c r="G2458" s="38" t="s">
        <v>114</v>
      </c>
      <c r="H2458" s="40" t="s">
        <v>115</v>
      </c>
      <c r="I2458" s="18"/>
      <c r="J2458" s="18"/>
      <c r="K2458" s="18"/>
      <c r="L2458" s="18"/>
      <c r="M2458" s="18"/>
      <c r="N2458" s="18"/>
      <c r="O2458" s="18">
        <v>0</v>
      </c>
      <c r="P2458" s="18">
        <v>0</v>
      </c>
      <c r="Q2458" s="18"/>
      <c r="R2458" s="18"/>
      <c r="S2458" s="18"/>
      <c r="T2458" s="18">
        <f t="shared" si="7888"/>
        <v>0</v>
      </c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41">
        <v>7787.5690000000004</v>
      </c>
      <c r="AG2458" s="41"/>
      <c r="AH2458" s="41">
        <v>0</v>
      </c>
      <c r="AI2458" s="41">
        <v>0</v>
      </c>
      <c r="AJ2458" s="41">
        <f>AF2458</f>
        <v>7787.5690000000004</v>
      </c>
      <c r="AK2458" s="41">
        <f>AG2458</f>
        <v>0</v>
      </c>
      <c r="AL2458" s="41">
        <v>7787.5690000000004</v>
      </c>
      <c r="AM2458" s="41">
        <v>0</v>
      </c>
      <c r="AN2458" s="41">
        <f>AL2458</f>
        <v>7787.5690000000004</v>
      </c>
      <c r="AO2458" s="14">
        <v>7787.5690000000004</v>
      </c>
      <c r="AP2458" s="42">
        <v>7787.5690000000004</v>
      </c>
      <c r="AQ2458" s="42">
        <v>0</v>
      </c>
      <c r="AR2458" s="42">
        <v>0</v>
      </c>
      <c r="AS2458" s="42">
        <v>0</v>
      </c>
      <c r="AT2458" s="42">
        <v>0</v>
      </c>
      <c r="AU2458" s="42">
        <f t="shared" si="7927"/>
        <v>7787.5690000000004</v>
      </c>
      <c r="AV2458" s="42">
        <f t="shared" si="7928"/>
        <v>-7787.5690000000004</v>
      </c>
      <c r="AW2458" s="42"/>
      <c r="AX2458" s="42"/>
      <c r="AY2458" s="42"/>
      <c r="AZ2458" s="42"/>
      <c r="BA2458" s="43">
        <f t="shared" si="7932"/>
        <v>100</v>
      </c>
      <c r="BB2458" s="44"/>
    </row>
    <row r="2459" spans="2:54" s="30" customFormat="1" x14ac:dyDescent="0.3">
      <c r="B2459" s="38" t="s">
        <v>794</v>
      </c>
      <c r="C2459" s="38" t="s">
        <v>84</v>
      </c>
      <c r="D2459" s="38" t="s">
        <v>86</v>
      </c>
      <c r="E2459" s="39" t="str">
        <f t="shared" si="7923"/>
        <v>0409</v>
      </c>
      <c r="F2459" s="38" t="s">
        <v>850</v>
      </c>
      <c r="G2459" s="38" t="s">
        <v>56</v>
      </c>
      <c r="H2459" s="40" t="s">
        <v>57</v>
      </c>
      <c r="I2459" s="18"/>
      <c r="J2459" s="18"/>
      <c r="K2459" s="18"/>
      <c r="L2459" s="18"/>
      <c r="M2459" s="18"/>
      <c r="N2459" s="18"/>
      <c r="O2459" s="18">
        <v>0</v>
      </c>
      <c r="P2459" s="18">
        <v>0</v>
      </c>
      <c r="Q2459" s="18"/>
      <c r="R2459" s="18"/>
      <c r="S2459" s="18"/>
      <c r="T2459" s="18">
        <f t="shared" ref="T2459:T2522" si="8012">I2459+L2459+S2459+R2459+Q2459+P2459+O2459</f>
        <v>0</v>
      </c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41">
        <v>9269.7039999999997</v>
      </c>
      <c r="AG2459" s="41"/>
      <c r="AH2459" s="41">
        <v>0</v>
      </c>
      <c r="AI2459" s="41">
        <v>0</v>
      </c>
      <c r="AJ2459" s="41">
        <v>0</v>
      </c>
      <c r="AK2459" s="41">
        <v>0</v>
      </c>
      <c r="AL2459" s="41">
        <v>9269.7039999999997</v>
      </c>
      <c r="AM2459" s="41">
        <v>0</v>
      </c>
      <c r="AN2459" s="41">
        <v>0</v>
      </c>
      <c r="AO2459" s="42">
        <v>9269.7039999999997</v>
      </c>
      <c r="AP2459" s="42">
        <v>9269.7039999999997</v>
      </c>
      <c r="AQ2459" s="42">
        <v>0</v>
      </c>
      <c r="AR2459" s="42">
        <v>0</v>
      </c>
      <c r="AS2459" s="42">
        <v>0</v>
      </c>
      <c r="AT2459" s="42">
        <v>0</v>
      </c>
      <c r="AU2459" s="42">
        <f t="shared" si="7927"/>
        <v>9269.7039999999997</v>
      </c>
      <c r="AV2459" s="42">
        <f t="shared" si="7928"/>
        <v>-9269.7039999999997</v>
      </c>
      <c r="AW2459" s="42"/>
      <c r="AX2459" s="42"/>
      <c r="AY2459" s="42"/>
      <c r="AZ2459" s="42"/>
      <c r="BA2459" s="43">
        <f t="shared" si="7932"/>
        <v>100</v>
      </c>
      <c r="BB2459" s="44"/>
    </row>
    <row r="2460" spans="2:54" s="30" customFormat="1" ht="31.2" x14ac:dyDescent="0.3">
      <c r="B2460" s="38" t="s">
        <v>794</v>
      </c>
      <c r="C2460" s="38" t="s">
        <v>84</v>
      </c>
      <c r="D2460" s="38" t="s">
        <v>86</v>
      </c>
      <c r="E2460" s="39" t="str">
        <f t="shared" si="7923"/>
        <v>0409</v>
      </c>
      <c r="F2460" s="38" t="s">
        <v>852</v>
      </c>
      <c r="G2460" s="39"/>
      <c r="H2460" s="40" t="s">
        <v>853</v>
      </c>
      <c r="I2460" s="18">
        <f t="shared" ref="I2460:I2461" si="8013">I2461</f>
        <v>179281.7</v>
      </c>
      <c r="J2460" s="18">
        <f t="shared" ref="J2460:J2461" si="8014">J2461</f>
        <v>179612.3</v>
      </c>
      <c r="K2460" s="18">
        <f t="shared" ref="K2460:K2461" si="8015">K2461</f>
        <v>185486.1</v>
      </c>
      <c r="L2460" s="18">
        <f t="shared" ref="L2460:L2461" si="8016">L2461</f>
        <v>0</v>
      </c>
      <c r="M2460" s="18">
        <f t="shared" ref="M2460:M2461" si="8017">M2461</f>
        <v>0</v>
      </c>
      <c r="N2460" s="18">
        <f t="shared" ref="N2460:N2461" si="8018">N2461</f>
        <v>0</v>
      </c>
      <c r="O2460" s="18">
        <f t="shared" ref="O2460:O2461" si="8019">O2461</f>
        <v>-67318.895000000004</v>
      </c>
      <c r="P2460" s="18">
        <f t="shared" ref="P2460:P2461" si="8020">P2461</f>
        <v>0</v>
      </c>
      <c r="Q2460" s="18">
        <f t="shared" ref="Q2460:Q2461" si="8021">Q2461</f>
        <v>815.20500000000004</v>
      </c>
      <c r="R2460" s="18">
        <f t="shared" ref="R2460:R2461" si="8022">R2461</f>
        <v>0</v>
      </c>
      <c r="S2460" s="18">
        <f t="shared" ref="S2460:S2461" si="8023">S2461</f>
        <v>6.30924</v>
      </c>
      <c r="T2460" s="18">
        <f t="shared" si="8012"/>
        <v>112784.31924</v>
      </c>
      <c r="U2460" s="18">
        <f t="shared" ref="U2460:U2523" si="8024">J2460+M2460</f>
        <v>179612.3</v>
      </c>
      <c r="V2460" s="18">
        <f t="shared" ref="V2460:V2523" si="8025">K2460+N2460</f>
        <v>185486.1</v>
      </c>
      <c r="W2460" s="18">
        <f t="shared" ref="W2460:W2461" si="8026">W2461</f>
        <v>0</v>
      </c>
      <c r="X2460" s="18">
        <f t="shared" ref="X2460:X2461" si="8027">X2461</f>
        <v>0</v>
      </c>
      <c r="Y2460" s="18">
        <f t="shared" ref="Y2460:Y2461" si="8028">Y2461</f>
        <v>0</v>
      </c>
      <c r="Z2460" s="18">
        <f t="shared" ref="Z2460:Z2461" si="8029">Z2461</f>
        <v>6.30924</v>
      </c>
      <c r="AA2460" s="18">
        <f t="shared" ref="AA2460:AA2461" si="8030">AA2461</f>
        <v>0</v>
      </c>
      <c r="AB2460" s="18">
        <f t="shared" ref="AB2460:AB2461" si="8031">AB2461</f>
        <v>0</v>
      </c>
      <c r="AC2460" s="18">
        <f t="shared" ref="AC2460:AC2461" si="8032">AC2461</f>
        <v>0</v>
      </c>
      <c r="AD2460" s="18">
        <f t="shared" ref="AD2460:AD2461" si="8033">AD2461</f>
        <v>0</v>
      </c>
      <c r="AE2460" s="18"/>
      <c r="AF2460" s="41">
        <f t="shared" ref="AF2460:AF2461" si="8034">AF2461</f>
        <v>112784.31834</v>
      </c>
      <c r="AG2460" s="41">
        <f t="shared" ref="AG2460:AG2461" si="8035">AG2461</f>
        <v>0</v>
      </c>
      <c r="AH2460" s="41">
        <f t="shared" ref="AH2460:AH2461" si="8036">AH2461</f>
        <v>0</v>
      </c>
      <c r="AI2460" s="41">
        <f t="shared" ref="AI2460:AI2461" si="8037">AI2461</f>
        <v>0</v>
      </c>
      <c r="AJ2460" s="41">
        <f t="shared" ref="AJ2460:AJ2461" si="8038">AJ2461</f>
        <v>0</v>
      </c>
      <c r="AK2460" s="41">
        <f t="shared" ref="AK2460:AK2461" si="8039">AK2461</f>
        <v>0</v>
      </c>
      <c r="AL2460" s="41">
        <f t="shared" ref="AL2460:AL2461" si="8040">AL2461</f>
        <v>83820.483030000003</v>
      </c>
      <c r="AM2460" s="41">
        <f t="shared" ref="AM2460:AM2461" si="8041">AM2461</f>
        <v>0</v>
      </c>
      <c r="AN2460" s="41">
        <f t="shared" ref="AN2460:AN2461" si="8042">AN2461</f>
        <v>0</v>
      </c>
      <c r="AO2460" s="14">
        <f t="shared" ref="AO2460:AO2461" si="8043">AO2461</f>
        <v>57798.507169999997</v>
      </c>
      <c r="AP2460" s="42">
        <f t="shared" ref="AP2460:AP2461" si="8044">AP2461</f>
        <v>180103.21424</v>
      </c>
      <c r="AQ2460" s="42">
        <f t="shared" ref="AQ2460:AQ2461" si="8045">AQ2461</f>
        <v>-67318.895000000004</v>
      </c>
      <c r="AR2460" s="42">
        <f t="shared" ref="AR2460:AR2461" si="8046">AR2461</f>
        <v>0</v>
      </c>
      <c r="AS2460" s="42">
        <f t="shared" ref="AS2460:AS2461" si="8047">AS2461</f>
        <v>0</v>
      </c>
      <c r="AT2460" s="42">
        <f t="shared" ref="AT2460:AT2461" si="8048">AT2461</f>
        <v>0</v>
      </c>
      <c r="AU2460" s="42">
        <f t="shared" si="7927"/>
        <v>112784.31924</v>
      </c>
      <c r="AV2460" s="42">
        <f t="shared" si="7928"/>
        <v>0</v>
      </c>
      <c r="AW2460" s="42">
        <f t="shared" si="7929"/>
        <v>112790.62848</v>
      </c>
      <c r="AX2460" s="42">
        <f t="shared" si="7930"/>
        <v>179612.3</v>
      </c>
      <c r="AY2460" s="42">
        <f t="shared" si="7931"/>
        <v>185486.1</v>
      </c>
      <c r="AZ2460" s="42">
        <f t="shared" ref="AZ2460:AZ2461" si="8049">AZ2461</f>
        <v>0</v>
      </c>
      <c r="BA2460" s="43">
        <f t="shared" si="7932"/>
        <v>74.319270855824556</v>
      </c>
      <c r="BB2460" s="20"/>
    </row>
    <row r="2461" spans="2:54" s="30" customFormat="1" x14ac:dyDescent="0.3">
      <c r="B2461" s="38" t="s">
        <v>794</v>
      </c>
      <c r="C2461" s="38" t="s">
        <v>84</v>
      </c>
      <c r="D2461" s="38" t="s">
        <v>86</v>
      </c>
      <c r="E2461" s="39" t="str">
        <f t="shared" si="7923"/>
        <v>0409</v>
      </c>
      <c r="F2461" s="38" t="s">
        <v>854</v>
      </c>
      <c r="G2461" s="39"/>
      <c r="H2461" s="40" t="s">
        <v>855</v>
      </c>
      <c r="I2461" s="18">
        <f t="shared" si="8013"/>
        <v>179281.7</v>
      </c>
      <c r="J2461" s="18">
        <f t="shared" si="8014"/>
        <v>179612.3</v>
      </c>
      <c r="K2461" s="18">
        <f t="shared" si="8015"/>
        <v>185486.1</v>
      </c>
      <c r="L2461" s="18">
        <f t="shared" si="8016"/>
        <v>0</v>
      </c>
      <c r="M2461" s="18">
        <f t="shared" si="8017"/>
        <v>0</v>
      </c>
      <c r="N2461" s="18">
        <f t="shared" si="8018"/>
        <v>0</v>
      </c>
      <c r="O2461" s="18">
        <f t="shared" si="8019"/>
        <v>-67318.895000000004</v>
      </c>
      <c r="P2461" s="18">
        <f t="shared" si="8020"/>
        <v>0</v>
      </c>
      <c r="Q2461" s="18">
        <f t="shared" si="8021"/>
        <v>815.20500000000004</v>
      </c>
      <c r="R2461" s="18">
        <f t="shared" si="8022"/>
        <v>0</v>
      </c>
      <c r="S2461" s="18">
        <f t="shared" si="8023"/>
        <v>6.30924</v>
      </c>
      <c r="T2461" s="18">
        <f t="shared" si="8012"/>
        <v>112784.31924</v>
      </c>
      <c r="U2461" s="18">
        <f t="shared" si="8024"/>
        <v>179612.3</v>
      </c>
      <c r="V2461" s="18">
        <f t="shared" si="8025"/>
        <v>185486.1</v>
      </c>
      <c r="W2461" s="18">
        <f t="shared" si="8026"/>
        <v>0</v>
      </c>
      <c r="X2461" s="18">
        <f t="shared" si="8027"/>
        <v>0</v>
      </c>
      <c r="Y2461" s="18">
        <f t="shared" si="8028"/>
        <v>0</v>
      </c>
      <c r="Z2461" s="18">
        <f t="shared" si="8029"/>
        <v>6.30924</v>
      </c>
      <c r="AA2461" s="18">
        <f t="shared" si="8030"/>
        <v>0</v>
      </c>
      <c r="AB2461" s="18">
        <f t="shared" si="8031"/>
        <v>0</v>
      </c>
      <c r="AC2461" s="18">
        <f t="shared" si="8032"/>
        <v>0</v>
      </c>
      <c r="AD2461" s="18">
        <f t="shared" si="8033"/>
        <v>0</v>
      </c>
      <c r="AE2461" s="18"/>
      <c r="AF2461" s="41">
        <f t="shared" si="8034"/>
        <v>112784.31834</v>
      </c>
      <c r="AG2461" s="41">
        <f t="shared" si="8035"/>
        <v>0</v>
      </c>
      <c r="AH2461" s="41">
        <f t="shared" si="8036"/>
        <v>0</v>
      </c>
      <c r="AI2461" s="41">
        <f t="shared" si="8037"/>
        <v>0</v>
      </c>
      <c r="AJ2461" s="41">
        <f t="shared" si="8038"/>
        <v>0</v>
      </c>
      <c r="AK2461" s="41">
        <f t="shared" si="8039"/>
        <v>0</v>
      </c>
      <c r="AL2461" s="41">
        <f t="shared" si="8040"/>
        <v>83820.483030000003</v>
      </c>
      <c r="AM2461" s="41">
        <f t="shared" si="8041"/>
        <v>0</v>
      </c>
      <c r="AN2461" s="41">
        <f t="shared" si="8042"/>
        <v>0</v>
      </c>
      <c r="AO2461" s="42">
        <f t="shared" si="8043"/>
        <v>57798.507169999997</v>
      </c>
      <c r="AP2461" s="42">
        <f t="shared" si="8044"/>
        <v>180103.21424</v>
      </c>
      <c r="AQ2461" s="42">
        <f t="shared" si="8045"/>
        <v>-67318.895000000004</v>
      </c>
      <c r="AR2461" s="42">
        <f t="shared" si="8046"/>
        <v>0</v>
      </c>
      <c r="AS2461" s="42">
        <f t="shared" si="8047"/>
        <v>0</v>
      </c>
      <c r="AT2461" s="42">
        <f t="shared" si="8048"/>
        <v>0</v>
      </c>
      <c r="AU2461" s="42">
        <f t="shared" si="7927"/>
        <v>112784.31924</v>
      </c>
      <c r="AV2461" s="42">
        <f t="shared" si="7928"/>
        <v>0</v>
      </c>
      <c r="AW2461" s="42">
        <f t="shared" si="7929"/>
        <v>112790.62848</v>
      </c>
      <c r="AX2461" s="42">
        <f t="shared" si="7930"/>
        <v>179612.3</v>
      </c>
      <c r="AY2461" s="42">
        <f t="shared" si="7931"/>
        <v>185486.1</v>
      </c>
      <c r="AZ2461" s="42">
        <f t="shared" si="8049"/>
        <v>0</v>
      </c>
      <c r="BA2461" s="43">
        <f t="shared" si="7932"/>
        <v>74.319270855824556</v>
      </c>
      <c r="BB2461" s="20"/>
    </row>
    <row r="2462" spans="2:54" s="30" customFormat="1" ht="31.2" x14ac:dyDescent="0.3">
      <c r="B2462" s="38" t="s">
        <v>794</v>
      </c>
      <c r="C2462" s="38" t="s">
        <v>84</v>
      </c>
      <c r="D2462" s="38" t="s">
        <v>86</v>
      </c>
      <c r="E2462" s="39" t="str">
        <f t="shared" si="7923"/>
        <v>0409</v>
      </c>
      <c r="F2462" s="38" t="s">
        <v>854</v>
      </c>
      <c r="G2462" s="38" t="s">
        <v>54</v>
      </c>
      <c r="H2462" s="40" t="s">
        <v>55</v>
      </c>
      <c r="I2462" s="18">
        <v>179281.7</v>
      </c>
      <c r="J2462" s="18">
        <v>179612.3</v>
      </c>
      <c r="K2462" s="18">
        <v>185486.1</v>
      </c>
      <c r="L2462" s="18"/>
      <c r="M2462" s="18"/>
      <c r="N2462" s="18"/>
      <c r="O2462" s="18">
        <v>-67318.895000000004</v>
      </c>
      <c r="P2462" s="18">
        <v>0</v>
      </c>
      <c r="Q2462" s="18">
        <v>815.20500000000004</v>
      </c>
      <c r="R2462" s="18">
        <v>0</v>
      </c>
      <c r="S2462" s="18">
        <v>6.30924</v>
      </c>
      <c r="T2462" s="18">
        <f t="shared" si="8012"/>
        <v>112784.31924</v>
      </c>
      <c r="U2462" s="18">
        <f t="shared" si="8024"/>
        <v>179612.3</v>
      </c>
      <c r="V2462" s="18">
        <f t="shared" si="8025"/>
        <v>185486.1</v>
      </c>
      <c r="W2462" s="18"/>
      <c r="X2462" s="18"/>
      <c r="Y2462" s="18"/>
      <c r="Z2462" s="18">
        <v>6.30924</v>
      </c>
      <c r="AA2462" s="18"/>
      <c r="AB2462" s="18"/>
      <c r="AC2462" s="18"/>
      <c r="AD2462" s="18"/>
      <c r="AE2462" s="18"/>
      <c r="AF2462" s="41">
        <v>112784.31834</v>
      </c>
      <c r="AG2462" s="41"/>
      <c r="AH2462" s="41">
        <v>0</v>
      </c>
      <c r="AI2462" s="41">
        <v>0</v>
      </c>
      <c r="AJ2462" s="41">
        <v>0</v>
      </c>
      <c r="AK2462" s="41">
        <v>0</v>
      </c>
      <c r="AL2462" s="41">
        <v>83820.483030000003</v>
      </c>
      <c r="AM2462" s="41">
        <v>0</v>
      </c>
      <c r="AN2462" s="41">
        <v>0</v>
      </c>
      <c r="AO2462" s="14">
        <v>57798.507169999997</v>
      </c>
      <c r="AP2462" s="42">
        <v>180103.21424</v>
      </c>
      <c r="AQ2462" s="42">
        <v>-67318.895000000004</v>
      </c>
      <c r="AR2462" s="42">
        <v>0</v>
      </c>
      <c r="AS2462" s="42">
        <v>0</v>
      </c>
      <c r="AT2462" s="42">
        <v>0</v>
      </c>
      <c r="AU2462" s="42">
        <f t="shared" si="7927"/>
        <v>112784.31924</v>
      </c>
      <c r="AV2462" s="42">
        <f t="shared" si="7928"/>
        <v>0</v>
      </c>
      <c r="AW2462" s="42">
        <f t="shared" si="7929"/>
        <v>112790.62848</v>
      </c>
      <c r="AX2462" s="42">
        <f t="shared" si="7930"/>
        <v>179612.3</v>
      </c>
      <c r="AY2462" s="42">
        <f t="shared" si="7931"/>
        <v>185486.1</v>
      </c>
      <c r="AZ2462" s="42"/>
      <c r="BA2462" s="43">
        <f t="shared" si="7932"/>
        <v>74.319270855824556</v>
      </c>
      <c r="BB2462" s="44"/>
    </row>
    <row r="2463" spans="2:54" s="30" customFormat="1" x14ac:dyDescent="0.3">
      <c r="B2463" s="38" t="s">
        <v>794</v>
      </c>
      <c r="C2463" s="38" t="s">
        <v>84</v>
      </c>
      <c r="D2463" s="38" t="s">
        <v>86</v>
      </c>
      <c r="E2463" s="39" t="str">
        <f t="shared" si="7923"/>
        <v>0409</v>
      </c>
      <c r="F2463" s="38" t="s">
        <v>98</v>
      </c>
      <c r="G2463" s="39"/>
      <c r="H2463" s="40" t="s">
        <v>49</v>
      </c>
      <c r="I2463" s="18">
        <f t="shared" ref="I2463:S2463" si="8050">I2464+I2482+I2493</f>
        <v>4349110.1999999993</v>
      </c>
      <c r="J2463" s="18">
        <f t="shared" si="8050"/>
        <v>4071151.2</v>
      </c>
      <c r="K2463" s="18">
        <f t="shared" si="8050"/>
        <v>5239721.8999999994</v>
      </c>
      <c r="L2463" s="18">
        <f t="shared" si="8050"/>
        <v>16081.599999999999</v>
      </c>
      <c r="M2463" s="18">
        <f t="shared" si="8050"/>
        <v>100000</v>
      </c>
      <c r="N2463" s="18">
        <f t="shared" si="8050"/>
        <v>0</v>
      </c>
      <c r="O2463" s="18">
        <f t="shared" si="8050"/>
        <v>97927.765000000014</v>
      </c>
      <c r="P2463" s="18">
        <f t="shared" si="8050"/>
        <v>19122.597000000002</v>
      </c>
      <c r="Q2463" s="18">
        <f t="shared" si="8050"/>
        <v>366388.75099999993</v>
      </c>
      <c r="R2463" s="18">
        <f t="shared" si="8050"/>
        <v>28386.992999999999</v>
      </c>
      <c r="S2463" s="18">
        <f t="shared" si="8050"/>
        <v>303858.9999</v>
      </c>
      <c r="T2463" s="18">
        <f t="shared" si="8012"/>
        <v>5180876.9058999987</v>
      </c>
      <c r="U2463" s="18">
        <f t="shared" si="8024"/>
        <v>4171151.2</v>
      </c>
      <c r="V2463" s="18">
        <f t="shared" si="8025"/>
        <v>5239721.8999999994</v>
      </c>
      <c r="W2463" s="18">
        <f t="shared" ref="W2463:AT2463" si="8051">W2464+W2482+W2493</f>
        <v>16672.900000000001</v>
      </c>
      <c r="X2463" s="18">
        <f t="shared" si="8051"/>
        <v>0</v>
      </c>
      <c r="Y2463" s="18">
        <f t="shared" si="8051"/>
        <v>0</v>
      </c>
      <c r="Z2463" s="18">
        <f t="shared" si="8051"/>
        <v>287186.09990000003</v>
      </c>
      <c r="AA2463" s="18">
        <f t="shared" si="8051"/>
        <v>63056.767</v>
      </c>
      <c r="AB2463" s="18">
        <f t="shared" si="8051"/>
        <v>0</v>
      </c>
      <c r="AC2463" s="18">
        <f t="shared" si="8051"/>
        <v>73134.290000000008</v>
      </c>
      <c r="AD2463" s="18">
        <f t="shared" si="8051"/>
        <v>0</v>
      </c>
      <c r="AE2463" s="18">
        <f t="shared" si="8051"/>
        <v>0</v>
      </c>
      <c r="AF2463" s="41">
        <f t="shared" si="8051"/>
        <v>5145736.0676600002</v>
      </c>
      <c r="AG2463" s="41">
        <f t="shared" si="8051"/>
        <v>0</v>
      </c>
      <c r="AH2463" s="41">
        <f t="shared" si="8051"/>
        <v>0</v>
      </c>
      <c r="AI2463" s="41">
        <f t="shared" si="8051"/>
        <v>0</v>
      </c>
      <c r="AJ2463" s="41">
        <f t="shared" si="8051"/>
        <v>0</v>
      </c>
      <c r="AK2463" s="41">
        <f t="shared" si="8051"/>
        <v>0</v>
      </c>
      <c r="AL2463" s="41">
        <f t="shared" si="8051"/>
        <v>4980937.2111600004</v>
      </c>
      <c r="AM2463" s="41">
        <f t="shared" si="8051"/>
        <v>0</v>
      </c>
      <c r="AN2463" s="41">
        <f t="shared" si="8051"/>
        <v>0</v>
      </c>
      <c r="AO2463" s="42">
        <f t="shared" si="8051"/>
        <v>2868559.2828899999</v>
      </c>
      <c r="AP2463" s="42">
        <f t="shared" si="8051"/>
        <v>5060046.1299300008</v>
      </c>
      <c r="AQ2463" s="42">
        <f t="shared" si="8051"/>
        <v>97927.765000000014</v>
      </c>
      <c r="AR2463" s="42">
        <f t="shared" si="8051"/>
        <v>0</v>
      </c>
      <c r="AS2463" s="42">
        <f t="shared" si="8051"/>
        <v>0</v>
      </c>
      <c r="AT2463" s="42">
        <f t="shared" si="8051"/>
        <v>0</v>
      </c>
      <c r="AU2463" s="42">
        <f t="shared" si="7927"/>
        <v>5157973.8949300004</v>
      </c>
      <c r="AV2463" s="42">
        <f t="shared" si="7928"/>
        <v>22903.010969998315</v>
      </c>
      <c r="AW2463" s="42">
        <f t="shared" si="7929"/>
        <v>5484735.9057999989</v>
      </c>
      <c r="AX2463" s="42">
        <f t="shared" si="7930"/>
        <v>4234207.9670000002</v>
      </c>
      <c r="AY2463" s="42">
        <f t="shared" si="7931"/>
        <v>5312856.1899999995</v>
      </c>
      <c r="AZ2463" s="42">
        <f>AZ2464+AZ2482+AZ2493</f>
        <v>0</v>
      </c>
      <c r="BA2463" s="43">
        <f t="shared" si="7932"/>
        <v>96.797370593184326</v>
      </c>
      <c r="BB2463" s="20"/>
    </row>
    <row r="2464" spans="2:54" s="30" customFormat="1" ht="31.2" x14ac:dyDescent="0.3">
      <c r="B2464" s="38" t="s">
        <v>794</v>
      </c>
      <c r="C2464" s="38" t="s">
        <v>84</v>
      </c>
      <c r="D2464" s="38" t="s">
        <v>86</v>
      </c>
      <c r="E2464" s="39" t="str">
        <f t="shared" si="7923"/>
        <v>0409</v>
      </c>
      <c r="F2464" s="38" t="s">
        <v>509</v>
      </c>
      <c r="G2464" s="39"/>
      <c r="H2464" s="40" t="s">
        <v>510</v>
      </c>
      <c r="I2464" s="18">
        <f t="shared" ref="I2464:S2464" si="8052">I2465+I2467+I2469+I2471+I2474+I2476+I2478</f>
        <v>3798961.3999999994</v>
      </c>
      <c r="J2464" s="18">
        <f t="shared" si="8052"/>
        <v>3520452.1</v>
      </c>
      <c r="K2464" s="18">
        <f t="shared" si="8052"/>
        <v>4603842.8999999994</v>
      </c>
      <c r="L2464" s="18">
        <f t="shared" si="8052"/>
        <v>16081.599999999999</v>
      </c>
      <c r="M2464" s="18">
        <f t="shared" si="8052"/>
        <v>0</v>
      </c>
      <c r="N2464" s="18">
        <f t="shared" si="8052"/>
        <v>0</v>
      </c>
      <c r="O2464" s="18">
        <f t="shared" si="8052"/>
        <v>97927.765000000014</v>
      </c>
      <c r="P2464" s="18">
        <f t="shared" si="8052"/>
        <v>6978.01</v>
      </c>
      <c r="Q2464" s="18">
        <f t="shared" si="8052"/>
        <v>272996.75099999993</v>
      </c>
      <c r="R2464" s="18">
        <f t="shared" si="8052"/>
        <v>28386.992999999999</v>
      </c>
      <c r="S2464" s="18">
        <f t="shared" si="8052"/>
        <v>289915.61696000001</v>
      </c>
      <c r="T2464" s="18">
        <f t="shared" si="8012"/>
        <v>4511248.1359599987</v>
      </c>
      <c r="U2464" s="18">
        <f t="shared" si="8024"/>
        <v>3520452.1</v>
      </c>
      <c r="V2464" s="18">
        <f t="shared" si="8025"/>
        <v>4603842.8999999994</v>
      </c>
      <c r="W2464" s="18">
        <f t="shared" ref="W2464:AT2464" si="8053">W2465+W2467+W2469+W2471+W2474+W2476+W2478</f>
        <v>14730.2</v>
      </c>
      <c r="X2464" s="18">
        <f t="shared" si="8053"/>
        <v>0</v>
      </c>
      <c r="Y2464" s="18">
        <f t="shared" si="8053"/>
        <v>0</v>
      </c>
      <c r="Z2464" s="18">
        <f t="shared" si="8053"/>
        <v>275185.41696</v>
      </c>
      <c r="AA2464" s="18">
        <f t="shared" si="8053"/>
        <v>63056.767</v>
      </c>
      <c r="AB2464" s="18">
        <f t="shared" si="8053"/>
        <v>0</v>
      </c>
      <c r="AC2464" s="18">
        <f t="shared" si="8053"/>
        <v>73134.290000000008</v>
      </c>
      <c r="AD2464" s="18">
        <f t="shared" si="8053"/>
        <v>0</v>
      </c>
      <c r="AE2464" s="18">
        <f t="shared" si="8053"/>
        <v>0</v>
      </c>
      <c r="AF2464" s="41">
        <f t="shared" si="8053"/>
        <v>4467469.5614800006</v>
      </c>
      <c r="AG2464" s="41">
        <f t="shared" si="8053"/>
        <v>0</v>
      </c>
      <c r="AH2464" s="41">
        <f t="shared" si="8053"/>
        <v>0</v>
      </c>
      <c r="AI2464" s="41">
        <f t="shared" si="8053"/>
        <v>0</v>
      </c>
      <c r="AJ2464" s="41">
        <f t="shared" si="8053"/>
        <v>0</v>
      </c>
      <c r="AK2464" s="41">
        <f t="shared" si="8053"/>
        <v>0</v>
      </c>
      <c r="AL2464" s="41">
        <f t="shared" si="8053"/>
        <v>4371655.7389900004</v>
      </c>
      <c r="AM2464" s="41">
        <f t="shared" si="8053"/>
        <v>0</v>
      </c>
      <c r="AN2464" s="41">
        <f t="shared" si="8053"/>
        <v>0</v>
      </c>
      <c r="AO2464" s="14">
        <f t="shared" si="8053"/>
        <v>2664551.8028800003</v>
      </c>
      <c r="AP2464" s="42">
        <f t="shared" si="8053"/>
        <v>4381779.6237500003</v>
      </c>
      <c r="AQ2464" s="42">
        <f t="shared" si="8053"/>
        <v>97927.765000000014</v>
      </c>
      <c r="AR2464" s="42">
        <f t="shared" si="8053"/>
        <v>0</v>
      </c>
      <c r="AS2464" s="42">
        <f t="shared" si="8053"/>
        <v>0</v>
      </c>
      <c r="AT2464" s="42">
        <f t="shared" si="8053"/>
        <v>0</v>
      </c>
      <c r="AU2464" s="42">
        <f t="shared" si="7927"/>
        <v>4479707.3887499999</v>
      </c>
      <c r="AV2464" s="42">
        <f t="shared" si="7928"/>
        <v>31540.747209998779</v>
      </c>
      <c r="AW2464" s="42">
        <f t="shared" si="7929"/>
        <v>4801163.752919999</v>
      </c>
      <c r="AX2464" s="42">
        <f t="shared" si="7930"/>
        <v>3583508.8670000001</v>
      </c>
      <c r="AY2464" s="42">
        <f t="shared" si="7931"/>
        <v>4676977.1899999995</v>
      </c>
      <c r="AZ2464" s="42">
        <f>AZ2465+AZ2467+AZ2469+AZ2471+AZ2474+AZ2476+AZ2478</f>
        <v>0</v>
      </c>
      <c r="BA2464" s="43">
        <f t="shared" si="7932"/>
        <v>97.855299937214156</v>
      </c>
      <c r="BB2464" s="20"/>
    </row>
    <row r="2465" spans="2:54" s="30" customFormat="1" ht="31.2" x14ac:dyDescent="0.3">
      <c r="B2465" s="38" t="s">
        <v>794</v>
      </c>
      <c r="C2465" s="38" t="s">
        <v>84</v>
      </c>
      <c r="D2465" s="38" t="s">
        <v>86</v>
      </c>
      <c r="E2465" s="39" t="str">
        <f t="shared" si="7923"/>
        <v>0409</v>
      </c>
      <c r="F2465" s="38" t="s">
        <v>856</v>
      </c>
      <c r="G2465" s="39"/>
      <c r="H2465" s="40" t="s">
        <v>857</v>
      </c>
      <c r="I2465" s="18">
        <f t="shared" ref="I2465:S2465" si="8054">I2466</f>
        <v>251705.59999999998</v>
      </c>
      <c r="J2465" s="18">
        <f t="shared" si="8054"/>
        <v>33266.300000000047</v>
      </c>
      <c r="K2465" s="18">
        <f t="shared" si="8054"/>
        <v>855668.8</v>
      </c>
      <c r="L2465" s="18">
        <f t="shared" si="8054"/>
        <v>0</v>
      </c>
      <c r="M2465" s="18">
        <f t="shared" si="8054"/>
        <v>0</v>
      </c>
      <c r="N2465" s="18">
        <f t="shared" si="8054"/>
        <v>0</v>
      </c>
      <c r="O2465" s="18">
        <f t="shared" si="8054"/>
        <v>-4420.4679999999998</v>
      </c>
      <c r="P2465" s="18">
        <f t="shared" si="8054"/>
        <v>-6207.83</v>
      </c>
      <c r="Q2465" s="18">
        <f t="shared" si="8054"/>
        <v>-227961.90700000001</v>
      </c>
      <c r="R2465" s="18">
        <f t="shared" si="8054"/>
        <v>0</v>
      </c>
      <c r="S2465" s="18">
        <f t="shared" si="8054"/>
        <v>24912.175670000001</v>
      </c>
      <c r="T2465" s="18">
        <f t="shared" si="8012"/>
        <v>38027.570669999994</v>
      </c>
      <c r="U2465" s="18">
        <f t="shared" si="8024"/>
        <v>33266.300000000047</v>
      </c>
      <c r="V2465" s="18">
        <f t="shared" si="8025"/>
        <v>855668.8</v>
      </c>
      <c r="W2465" s="18">
        <f t="shared" ref="W2465:AD2465" si="8055">W2466</f>
        <v>0</v>
      </c>
      <c r="X2465" s="18">
        <f t="shared" si="8055"/>
        <v>0</v>
      </c>
      <c r="Y2465" s="18">
        <f t="shared" si="8055"/>
        <v>0</v>
      </c>
      <c r="Z2465" s="18">
        <f t="shared" si="8055"/>
        <v>24912.175670000001</v>
      </c>
      <c r="AA2465" s="18">
        <f t="shared" si="8055"/>
        <v>11355.433000000001</v>
      </c>
      <c r="AB2465" s="18">
        <f t="shared" si="8055"/>
        <v>0</v>
      </c>
      <c r="AC2465" s="18">
        <f t="shared" si="8055"/>
        <v>21786.776000000002</v>
      </c>
      <c r="AD2465" s="18">
        <f t="shared" si="8055"/>
        <v>0</v>
      </c>
      <c r="AE2465" s="18"/>
      <c r="AF2465" s="41">
        <f t="shared" ref="AF2465:AT2465" si="8056">AF2466</f>
        <v>37748.67886</v>
      </c>
      <c r="AG2465" s="41">
        <f t="shared" si="8056"/>
        <v>0</v>
      </c>
      <c r="AH2465" s="41">
        <f t="shared" si="8056"/>
        <v>0</v>
      </c>
      <c r="AI2465" s="41">
        <f t="shared" si="8056"/>
        <v>0</v>
      </c>
      <c r="AJ2465" s="41">
        <f t="shared" si="8056"/>
        <v>0</v>
      </c>
      <c r="AK2465" s="41">
        <f t="shared" si="8056"/>
        <v>0</v>
      </c>
      <c r="AL2465" s="41">
        <f t="shared" si="8056"/>
        <v>11170.773289999999</v>
      </c>
      <c r="AM2465" s="41">
        <f t="shared" si="8056"/>
        <v>0</v>
      </c>
      <c r="AN2465" s="41">
        <f t="shared" si="8056"/>
        <v>0</v>
      </c>
      <c r="AO2465" s="42">
        <f t="shared" si="8056"/>
        <v>10669.586660000001</v>
      </c>
      <c r="AP2465" s="42">
        <f t="shared" si="8056"/>
        <v>42169.146860000001</v>
      </c>
      <c r="AQ2465" s="42">
        <f t="shared" si="8056"/>
        <v>-4420.4679999999998</v>
      </c>
      <c r="AR2465" s="42">
        <f t="shared" si="8056"/>
        <v>0</v>
      </c>
      <c r="AS2465" s="42">
        <f t="shared" si="8056"/>
        <v>0</v>
      </c>
      <c r="AT2465" s="42">
        <f t="shared" si="8056"/>
        <v>0</v>
      </c>
      <c r="AU2465" s="42">
        <f t="shared" si="7927"/>
        <v>37748.67886</v>
      </c>
      <c r="AV2465" s="42">
        <f t="shared" si="7928"/>
        <v>278.89180999999371</v>
      </c>
      <c r="AW2465" s="42">
        <f t="shared" si="7929"/>
        <v>62939.746339999998</v>
      </c>
      <c r="AX2465" s="42">
        <f t="shared" si="7930"/>
        <v>44621.733000000051</v>
      </c>
      <c r="AY2465" s="42">
        <f t="shared" si="7931"/>
        <v>877455.576</v>
      </c>
      <c r="AZ2465" s="42">
        <f>AZ2466</f>
        <v>0</v>
      </c>
      <c r="BA2465" s="43">
        <f t="shared" si="7932"/>
        <v>29.592488074693907</v>
      </c>
      <c r="BB2465" s="20"/>
    </row>
    <row r="2466" spans="2:54" s="30" customFormat="1" ht="31.2" x14ac:dyDescent="0.3">
      <c r="B2466" s="38" t="s">
        <v>794</v>
      </c>
      <c r="C2466" s="38" t="s">
        <v>84</v>
      </c>
      <c r="D2466" s="38" t="s">
        <v>86</v>
      </c>
      <c r="E2466" s="39" t="str">
        <f t="shared" si="7923"/>
        <v>0409</v>
      </c>
      <c r="F2466" s="38" t="s">
        <v>856</v>
      </c>
      <c r="G2466" s="38" t="s">
        <v>54</v>
      </c>
      <c r="H2466" s="40" t="s">
        <v>55</v>
      </c>
      <c r="I2466" s="18">
        <v>251705.59999999998</v>
      </c>
      <c r="J2466" s="18">
        <v>33266.300000000047</v>
      </c>
      <c r="K2466" s="18">
        <v>855668.8</v>
      </c>
      <c r="L2466" s="18"/>
      <c r="M2466" s="18"/>
      <c r="N2466" s="18"/>
      <c r="O2466" s="18">
        <v>-4420.4679999999998</v>
      </c>
      <c r="P2466" s="18">
        <v>-6207.83</v>
      </c>
      <c r="Q2466" s="18">
        <v>-227961.90700000001</v>
      </c>
      <c r="R2466" s="18">
        <v>0</v>
      </c>
      <c r="S2466" s="18">
        <v>24912.175670000001</v>
      </c>
      <c r="T2466" s="18">
        <f t="shared" si="8012"/>
        <v>38027.570669999994</v>
      </c>
      <c r="U2466" s="18">
        <f t="shared" si="8024"/>
        <v>33266.300000000047</v>
      </c>
      <c r="V2466" s="18">
        <f t="shared" si="8025"/>
        <v>855668.8</v>
      </c>
      <c r="W2466" s="18"/>
      <c r="X2466" s="18"/>
      <c r="Y2466" s="18"/>
      <c r="Z2466" s="18">
        <v>24912.175670000001</v>
      </c>
      <c r="AA2466" s="18">
        <v>11355.433000000001</v>
      </c>
      <c r="AB2466" s="18"/>
      <c r="AC2466" s="18">
        <v>21786.776000000002</v>
      </c>
      <c r="AD2466" s="18"/>
      <c r="AE2466" s="18"/>
      <c r="AF2466" s="41">
        <v>37748.67886</v>
      </c>
      <c r="AG2466" s="41"/>
      <c r="AH2466" s="41">
        <v>0</v>
      </c>
      <c r="AI2466" s="41">
        <v>0</v>
      </c>
      <c r="AJ2466" s="41">
        <v>0</v>
      </c>
      <c r="AK2466" s="41">
        <v>0</v>
      </c>
      <c r="AL2466" s="41">
        <v>11170.773289999999</v>
      </c>
      <c r="AM2466" s="41">
        <v>0</v>
      </c>
      <c r="AN2466" s="41">
        <v>0</v>
      </c>
      <c r="AO2466" s="14">
        <v>10669.586660000001</v>
      </c>
      <c r="AP2466" s="42">
        <v>42169.146860000001</v>
      </c>
      <c r="AQ2466" s="42">
        <v>-4420.4679999999998</v>
      </c>
      <c r="AR2466" s="42">
        <v>0</v>
      </c>
      <c r="AS2466" s="42">
        <v>0</v>
      </c>
      <c r="AT2466" s="42">
        <v>0</v>
      </c>
      <c r="AU2466" s="42">
        <f t="shared" si="7927"/>
        <v>37748.67886</v>
      </c>
      <c r="AV2466" s="42">
        <f t="shared" si="7928"/>
        <v>278.89180999999371</v>
      </c>
      <c r="AW2466" s="42">
        <f t="shared" si="7929"/>
        <v>62939.746339999998</v>
      </c>
      <c r="AX2466" s="42">
        <f t="shared" si="7930"/>
        <v>44621.733000000051</v>
      </c>
      <c r="AY2466" s="42">
        <f t="shared" si="7931"/>
        <v>877455.576</v>
      </c>
      <c r="AZ2466" s="42"/>
      <c r="BA2466" s="43">
        <f t="shared" si="7932"/>
        <v>29.592488074693907</v>
      </c>
      <c r="BB2466" s="44"/>
    </row>
    <row r="2467" spans="2:54" s="30" customFormat="1" ht="31.2" x14ac:dyDescent="0.3">
      <c r="B2467" s="38" t="s">
        <v>794</v>
      </c>
      <c r="C2467" s="38" t="s">
        <v>84</v>
      </c>
      <c r="D2467" s="38" t="s">
        <v>86</v>
      </c>
      <c r="E2467" s="39" t="str">
        <f t="shared" si="7923"/>
        <v>0409</v>
      </c>
      <c r="F2467" s="38" t="s">
        <v>511</v>
      </c>
      <c r="G2467" s="39"/>
      <c r="H2467" s="40" t="s">
        <v>512</v>
      </c>
      <c r="I2467" s="18">
        <f t="shared" ref="I2467:S2467" si="8057">I2468</f>
        <v>3026931.6999999997</v>
      </c>
      <c r="J2467" s="18">
        <f t="shared" si="8057"/>
        <v>3024196.9</v>
      </c>
      <c r="K2467" s="18">
        <f t="shared" si="8057"/>
        <v>3249741</v>
      </c>
      <c r="L2467" s="18">
        <f t="shared" si="8057"/>
        <v>15029.3</v>
      </c>
      <c r="M2467" s="18">
        <f t="shared" si="8057"/>
        <v>0</v>
      </c>
      <c r="N2467" s="18">
        <f t="shared" si="8057"/>
        <v>0</v>
      </c>
      <c r="O2467" s="18">
        <f t="shared" si="8057"/>
        <v>215175.85500000001</v>
      </c>
      <c r="P2467" s="18">
        <f t="shared" si="8057"/>
        <v>14020.619000000001</v>
      </c>
      <c r="Q2467" s="18">
        <f t="shared" si="8057"/>
        <v>386488.76799999998</v>
      </c>
      <c r="R2467" s="18">
        <f t="shared" si="8057"/>
        <v>14357.075999999999</v>
      </c>
      <c r="S2467" s="18">
        <f t="shared" si="8057"/>
        <v>74300.306759999992</v>
      </c>
      <c r="T2467" s="18">
        <f t="shared" si="8012"/>
        <v>3746303.6247599996</v>
      </c>
      <c r="U2467" s="18">
        <f t="shared" si="8024"/>
        <v>3024196.9</v>
      </c>
      <c r="V2467" s="18">
        <f t="shared" si="8025"/>
        <v>3249741</v>
      </c>
      <c r="W2467" s="18">
        <f t="shared" ref="W2467:AD2467" si="8058">W2468</f>
        <v>0</v>
      </c>
      <c r="X2467" s="18">
        <f t="shared" si="8058"/>
        <v>0</v>
      </c>
      <c r="Y2467" s="18">
        <f t="shared" si="8058"/>
        <v>0</v>
      </c>
      <c r="Z2467" s="18">
        <f t="shared" si="8058"/>
        <v>74300.306759999992</v>
      </c>
      <c r="AA2467" s="18">
        <f t="shared" si="8058"/>
        <v>26969.66</v>
      </c>
      <c r="AB2467" s="18">
        <f t="shared" si="8058"/>
        <v>0</v>
      </c>
      <c r="AC2467" s="18">
        <f t="shared" si="8058"/>
        <v>29742.648000000001</v>
      </c>
      <c r="AD2467" s="18">
        <f t="shared" si="8058"/>
        <v>0</v>
      </c>
      <c r="AE2467" s="18"/>
      <c r="AF2467" s="41">
        <f t="shared" ref="AF2467:AT2467" si="8059">AF2468</f>
        <v>3715134.6019899999</v>
      </c>
      <c r="AG2467" s="41">
        <f t="shared" si="8059"/>
        <v>0</v>
      </c>
      <c r="AH2467" s="41">
        <f t="shared" si="8059"/>
        <v>0</v>
      </c>
      <c r="AI2467" s="41">
        <f t="shared" si="8059"/>
        <v>0</v>
      </c>
      <c r="AJ2467" s="41">
        <f t="shared" si="8059"/>
        <v>0</v>
      </c>
      <c r="AK2467" s="41">
        <f t="shared" si="8059"/>
        <v>0</v>
      </c>
      <c r="AL2467" s="41">
        <f t="shared" si="8059"/>
        <v>3713290.6302100001</v>
      </c>
      <c r="AM2467" s="41">
        <f t="shared" si="8059"/>
        <v>0</v>
      </c>
      <c r="AN2467" s="41">
        <f t="shared" si="8059"/>
        <v>0</v>
      </c>
      <c r="AO2467" s="42">
        <f t="shared" si="8059"/>
        <v>2185498.44606</v>
      </c>
      <c r="AP2467" s="42">
        <f t="shared" si="8059"/>
        <v>3499958.8570599998</v>
      </c>
      <c r="AQ2467" s="42">
        <f t="shared" si="8059"/>
        <v>215175.85500000001</v>
      </c>
      <c r="AR2467" s="42">
        <f t="shared" si="8059"/>
        <v>0</v>
      </c>
      <c r="AS2467" s="42">
        <f t="shared" si="8059"/>
        <v>0</v>
      </c>
      <c r="AT2467" s="42">
        <f t="shared" si="8059"/>
        <v>0</v>
      </c>
      <c r="AU2467" s="42">
        <f t="shared" si="7927"/>
        <v>3715134.7120599998</v>
      </c>
      <c r="AV2467" s="42">
        <f t="shared" si="7928"/>
        <v>31168.912699999753</v>
      </c>
      <c r="AW2467" s="42">
        <f t="shared" si="7929"/>
        <v>3820603.9315199996</v>
      </c>
      <c r="AX2467" s="42">
        <f t="shared" si="7930"/>
        <v>3051166.56</v>
      </c>
      <c r="AY2467" s="42">
        <f t="shared" si="7931"/>
        <v>3279483.648</v>
      </c>
      <c r="AZ2467" s="42">
        <f>AZ2468</f>
        <v>0</v>
      </c>
      <c r="BA2467" s="43">
        <f t="shared" si="7932"/>
        <v>99.950365949620988</v>
      </c>
      <c r="BB2467" s="20"/>
    </row>
    <row r="2468" spans="2:54" s="30" customFormat="1" ht="31.2" x14ac:dyDescent="0.3">
      <c r="B2468" s="38" t="s">
        <v>794</v>
      </c>
      <c r="C2468" s="38" t="s">
        <v>84</v>
      </c>
      <c r="D2468" s="38" t="s">
        <v>86</v>
      </c>
      <c r="E2468" s="39" t="str">
        <f t="shared" si="7923"/>
        <v>0409</v>
      </c>
      <c r="F2468" s="38" t="s">
        <v>511</v>
      </c>
      <c r="G2468" s="38" t="s">
        <v>54</v>
      </c>
      <c r="H2468" s="40" t="s">
        <v>55</v>
      </c>
      <c r="I2468" s="18">
        <v>3026931.6999999997</v>
      </c>
      <c r="J2468" s="18">
        <v>3024196.9</v>
      </c>
      <c r="K2468" s="18">
        <v>3249741</v>
      </c>
      <c r="L2468" s="18">
        <v>15029.3</v>
      </c>
      <c r="M2468" s="18"/>
      <c r="N2468" s="18"/>
      <c r="O2468" s="18">
        <v>215175.85500000001</v>
      </c>
      <c r="P2468" s="18">
        <f>504.734+14438.424-922.539</f>
        <v>14020.619000000001</v>
      </c>
      <c r="Q2468" s="18">
        <f>88936.62+324202.159-26650.011</f>
        <v>386488.76799999998</v>
      </c>
      <c r="R2468" s="18">
        <v>14357.075999999999</v>
      </c>
      <c r="S2468" s="18">
        <f>1260.89876+73039.408</f>
        <v>74300.306759999992</v>
      </c>
      <c r="T2468" s="18">
        <f t="shared" si="8012"/>
        <v>3746303.6247599996</v>
      </c>
      <c r="U2468" s="18">
        <f t="shared" si="8024"/>
        <v>3024196.9</v>
      </c>
      <c r="V2468" s="18">
        <f t="shared" si="8025"/>
        <v>3249741</v>
      </c>
      <c r="W2468" s="18"/>
      <c r="X2468" s="18"/>
      <c r="Y2468" s="18"/>
      <c r="Z2468" s="18">
        <f>1260.89876+73039.408</f>
        <v>74300.306759999992</v>
      </c>
      <c r="AA2468" s="18">
        <v>26969.66</v>
      </c>
      <c r="AB2468" s="18"/>
      <c r="AC2468" s="18">
        <v>29742.648000000001</v>
      </c>
      <c r="AD2468" s="18"/>
      <c r="AE2468" s="18"/>
      <c r="AF2468" s="41">
        <v>3715134.6019899999</v>
      </c>
      <c r="AG2468" s="41"/>
      <c r="AH2468" s="41">
        <v>0</v>
      </c>
      <c r="AI2468" s="41">
        <v>0</v>
      </c>
      <c r="AJ2468" s="41">
        <v>0</v>
      </c>
      <c r="AK2468" s="41">
        <v>0</v>
      </c>
      <c r="AL2468" s="41">
        <v>3713290.6302100001</v>
      </c>
      <c r="AM2468" s="41">
        <v>0</v>
      </c>
      <c r="AN2468" s="41">
        <v>0</v>
      </c>
      <c r="AO2468" s="14">
        <v>2185498.44606</v>
      </c>
      <c r="AP2468" s="42">
        <v>3499958.8570599998</v>
      </c>
      <c r="AQ2468" s="42">
        <v>215175.85500000001</v>
      </c>
      <c r="AR2468" s="42">
        <v>0</v>
      </c>
      <c r="AS2468" s="42">
        <v>0</v>
      </c>
      <c r="AT2468" s="42">
        <v>0</v>
      </c>
      <c r="AU2468" s="42">
        <f t="shared" si="7927"/>
        <v>3715134.7120599998</v>
      </c>
      <c r="AV2468" s="42">
        <f t="shared" si="7928"/>
        <v>31168.912699999753</v>
      </c>
      <c r="AW2468" s="42">
        <f t="shared" si="7929"/>
        <v>3820603.9315199996</v>
      </c>
      <c r="AX2468" s="42">
        <f t="shared" si="7930"/>
        <v>3051166.56</v>
      </c>
      <c r="AY2468" s="42">
        <f t="shared" si="7931"/>
        <v>3279483.648</v>
      </c>
      <c r="AZ2468" s="42"/>
      <c r="BA2468" s="43">
        <f t="shared" si="7932"/>
        <v>99.950365949620988</v>
      </c>
      <c r="BB2468" s="44"/>
    </row>
    <row r="2469" spans="2:54" s="30" customFormat="1" ht="31.2" x14ac:dyDescent="0.3">
      <c r="B2469" s="38" t="s">
        <v>794</v>
      </c>
      <c r="C2469" s="38" t="s">
        <v>84</v>
      </c>
      <c r="D2469" s="38" t="s">
        <v>86</v>
      </c>
      <c r="E2469" s="39" t="str">
        <f t="shared" si="7923"/>
        <v>0409</v>
      </c>
      <c r="F2469" s="38" t="s">
        <v>858</v>
      </c>
      <c r="G2469" s="39"/>
      <c r="H2469" s="40" t="s">
        <v>859</v>
      </c>
      <c r="I2469" s="18">
        <f t="shared" ref="I2469:S2469" si="8060">I2470</f>
        <v>52215.8</v>
      </c>
      <c r="J2469" s="18">
        <f t="shared" si="8060"/>
        <v>52215.8</v>
      </c>
      <c r="K2469" s="18">
        <f t="shared" si="8060"/>
        <v>52215.8</v>
      </c>
      <c r="L2469" s="18">
        <f t="shared" si="8060"/>
        <v>1052.3</v>
      </c>
      <c r="M2469" s="18">
        <f t="shared" si="8060"/>
        <v>0</v>
      </c>
      <c r="N2469" s="18">
        <f t="shared" si="8060"/>
        <v>0</v>
      </c>
      <c r="O2469" s="18">
        <f t="shared" si="8060"/>
        <v>-8297.6450000000004</v>
      </c>
      <c r="P2469" s="18">
        <f t="shared" si="8060"/>
        <v>0</v>
      </c>
      <c r="Q2469" s="18">
        <f t="shared" si="8060"/>
        <v>9310.0220000000008</v>
      </c>
      <c r="R2469" s="18">
        <f t="shared" si="8060"/>
        <v>0</v>
      </c>
      <c r="S2469" s="18">
        <f t="shared" si="8060"/>
        <v>48933.510689999996</v>
      </c>
      <c r="T2469" s="18">
        <f t="shared" si="8012"/>
        <v>103213.98768999999</v>
      </c>
      <c r="U2469" s="18">
        <f t="shared" si="8024"/>
        <v>52215.8</v>
      </c>
      <c r="V2469" s="18">
        <f t="shared" si="8025"/>
        <v>52215.8</v>
      </c>
      <c r="W2469" s="18">
        <f t="shared" ref="W2469:AD2469" si="8061">W2470</f>
        <v>0</v>
      </c>
      <c r="X2469" s="18">
        <f t="shared" si="8061"/>
        <v>0</v>
      </c>
      <c r="Y2469" s="18">
        <f t="shared" si="8061"/>
        <v>0</v>
      </c>
      <c r="Z2469" s="18">
        <f t="shared" si="8061"/>
        <v>48933.510689999996</v>
      </c>
      <c r="AA2469" s="18">
        <f t="shared" si="8061"/>
        <v>3084.473</v>
      </c>
      <c r="AB2469" s="18">
        <f t="shared" si="8061"/>
        <v>0</v>
      </c>
      <c r="AC2469" s="18">
        <f t="shared" si="8061"/>
        <v>0</v>
      </c>
      <c r="AD2469" s="18">
        <f t="shared" si="8061"/>
        <v>0</v>
      </c>
      <c r="AE2469" s="18"/>
      <c r="AF2469" s="41">
        <f t="shared" ref="AF2469:AT2469" si="8062">AF2470</f>
        <v>103213.98749</v>
      </c>
      <c r="AG2469" s="41">
        <f t="shared" si="8062"/>
        <v>0</v>
      </c>
      <c r="AH2469" s="41">
        <f t="shared" si="8062"/>
        <v>0</v>
      </c>
      <c r="AI2469" s="41">
        <f t="shared" si="8062"/>
        <v>0</v>
      </c>
      <c r="AJ2469" s="41">
        <f t="shared" si="8062"/>
        <v>0</v>
      </c>
      <c r="AK2469" s="41">
        <f t="shared" si="8062"/>
        <v>0</v>
      </c>
      <c r="AL2469" s="41">
        <f t="shared" si="8062"/>
        <v>103213.98749</v>
      </c>
      <c r="AM2469" s="41">
        <f t="shared" si="8062"/>
        <v>0</v>
      </c>
      <c r="AN2469" s="41">
        <f t="shared" si="8062"/>
        <v>0</v>
      </c>
      <c r="AO2469" s="42">
        <f t="shared" si="8062"/>
        <v>63165.04623</v>
      </c>
      <c r="AP2469" s="42">
        <f t="shared" si="8062"/>
        <v>111511.63269</v>
      </c>
      <c r="AQ2469" s="42">
        <f t="shared" si="8062"/>
        <v>-8297.6450000000004</v>
      </c>
      <c r="AR2469" s="42">
        <f t="shared" si="8062"/>
        <v>0</v>
      </c>
      <c r="AS2469" s="42">
        <f t="shared" si="8062"/>
        <v>0</v>
      </c>
      <c r="AT2469" s="42">
        <f t="shared" si="8062"/>
        <v>0</v>
      </c>
      <c r="AU2469" s="42">
        <f t="shared" si="7927"/>
        <v>103213.98768999999</v>
      </c>
      <c r="AV2469" s="42">
        <f t="shared" si="7928"/>
        <v>0</v>
      </c>
      <c r="AW2469" s="42">
        <f t="shared" si="7929"/>
        <v>152147.49838</v>
      </c>
      <c r="AX2469" s="42">
        <f t="shared" si="7930"/>
        <v>55300.273000000001</v>
      </c>
      <c r="AY2469" s="42">
        <f t="shared" si="7931"/>
        <v>52215.8</v>
      </c>
      <c r="AZ2469" s="42">
        <f>AZ2470</f>
        <v>0</v>
      </c>
      <c r="BA2469" s="43">
        <f t="shared" si="7932"/>
        <v>100</v>
      </c>
      <c r="BB2469" s="20"/>
    </row>
    <row r="2470" spans="2:54" s="30" customFormat="1" ht="31.2" x14ac:dyDescent="0.3">
      <c r="B2470" s="38" t="s">
        <v>794</v>
      </c>
      <c r="C2470" s="38" t="s">
        <v>84</v>
      </c>
      <c r="D2470" s="38" t="s">
        <v>86</v>
      </c>
      <c r="E2470" s="39" t="str">
        <f t="shared" si="7923"/>
        <v>0409</v>
      </c>
      <c r="F2470" s="38" t="s">
        <v>858</v>
      </c>
      <c r="G2470" s="38" t="s">
        <v>54</v>
      </c>
      <c r="H2470" s="40" t="s">
        <v>55</v>
      </c>
      <c r="I2470" s="18">
        <v>52215.8</v>
      </c>
      <c r="J2470" s="18">
        <v>52215.8</v>
      </c>
      <c r="K2470" s="18">
        <v>52215.8</v>
      </c>
      <c r="L2470" s="18">
        <v>1052.3</v>
      </c>
      <c r="M2470" s="18"/>
      <c r="N2470" s="18"/>
      <c r="O2470" s="18">
        <v>-8297.6450000000004</v>
      </c>
      <c r="P2470" s="18"/>
      <c r="Q2470" s="18">
        <v>9310.0220000000008</v>
      </c>
      <c r="R2470" s="18">
        <v>0</v>
      </c>
      <c r="S2470" s="18">
        <f>8565.25169+40368.259</f>
        <v>48933.510689999996</v>
      </c>
      <c r="T2470" s="18">
        <f t="shared" si="8012"/>
        <v>103213.98768999999</v>
      </c>
      <c r="U2470" s="18">
        <f t="shared" si="8024"/>
        <v>52215.8</v>
      </c>
      <c r="V2470" s="18">
        <f t="shared" si="8025"/>
        <v>52215.8</v>
      </c>
      <c r="W2470" s="18"/>
      <c r="X2470" s="18"/>
      <c r="Y2470" s="18"/>
      <c r="Z2470" s="18">
        <f>8565.25169+40368.259</f>
        <v>48933.510689999996</v>
      </c>
      <c r="AA2470" s="18">
        <v>3084.473</v>
      </c>
      <c r="AB2470" s="18"/>
      <c r="AC2470" s="18"/>
      <c r="AD2470" s="18"/>
      <c r="AE2470" s="18"/>
      <c r="AF2470" s="41">
        <v>103213.98749</v>
      </c>
      <c r="AG2470" s="41"/>
      <c r="AH2470" s="41">
        <v>0</v>
      </c>
      <c r="AI2470" s="41">
        <v>0</v>
      </c>
      <c r="AJ2470" s="41">
        <v>0</v>
      </c>
      <c r="AK2470" s="41">
        <v>0</v>
      </c>
      <c r="AL2470" s="41">
        <v>103213.98749</v>
      </c>
      <c r="AM2470" s="41">
        <v>0</v>
      </c>
      <c r="AN2470" s="41">
        <v>0</v>
      </c>
      <c r="AO2470" s="14">
        <v>63165.04623</v>
      </c>
      <c r="AP2470" s="42">
        <v>111511.63269</v>
      </c>
      <c r="AQ2470" s="42">
        <v>-8297.6450000000004</v>
      </c>
      <c r="AR2470" s="42">
        <v>0</v>
      </c>
      <c r="AS2470" s="42">
        <v>0</v>
      </c>
      <c r="AT2470" s="42">
        <v>0</v>
      </c>
      <c r="AU2470" s="42">
        <f t="shared" si="7927"/>
        <v>103213.98768999999</v>
      </c>
      <c r="AV2470" s="42">
        <f t="shared" si="7928"/>
        <v>0</v>
      </c>
      <c r="AW2470" s="42">
        <f t="shared" si="7929"/>
        <v>152147.49838</v>
      </c>
      <c r="AX2470" s="42">
        <f t="shared" si="7930"/>
        <v>55300.273000000001</v>
      </c>
      <c r="AY2470" s="42">
        <f t="shared" si="7931"/>
        <v>52215.8</v>
      </c>
      <c r="AZ2470" s="42"/>
      <c r="BA2470" s="43">
        <f t="shared" si="7932"/>
        <v>100</v>
      </c>
      <c r="BB2470" s="44"/>
    </row>
    <row r="2471" spans="2:54" s="30" customFormat="1" ht="46.8" x14ac:dyDescent="0.3">
      <c r="B2471" s="38" t="s">
        <v>794</v>
      </c>
      <c r="C2471" s="38" t="s">
        <v>84</v>
      </c>
      <c r="D2471" s="38" t="s">
        <v>86</v>
      </c>
      <c r="E2471" s="39" t="str">
        <f t="shared" si="7923"/>
        <v>0409</v>
      </c>
      <c r="F2471" s="38" t="s">
        <v>860</v>
      </c>
      <c r="G2471" s="39"/>
      <c r="H2471" s="40" t="s">
        <v>861</v>
      </c>
      <c r="I2471" s="18">
        <f t="shared" ref="I2471:S2471" si="8063">I2472+I2473</f>
        <v>96921.5</v>
      </c>
      <c r="J2471" s="18">
        <f t="shared" si="8063"/>
        <v>74791.5</v>
      </c>
      <c r="K2471" s="18">
        <f t="shared" si="8063"/>
        <v>70779.8</v>
      </c>
      <c r="L2471" s="18">
        <f t="shared" si="8063"/>
        <v>0</v>
      </c>
      <c r="M2471" s="18">
        <f t="shared" si="8063"/>
        <v>0</v>
      </c>
      <c r="N2471" s="18">
        <f t="shared" si="8063"/>
        <v>0</v>
      </c>
      <c r="O2471" s="18">
        <f t="shared" si="8063"/>
        <v>-41648.199999999997</v>
      </c>
      <c r="P2471" s="18">
        <f t="shared" si="8063"/>
        <v>0</v>
      </c>
      <c r="Q2471" s="18">
        <f t="shared" si="8063"/>
        <v>105462.27499999999</v>
      </c>
      <c r="R2471" s="18">
        <f t="shared" si="8063"/>
        <v>10000.916999999999</v>
      </c>
      <c r="S2471" s="18">
        <f t="shared" si="8063"/>
        <v>77678.673360000001</v>
      </c>
      <c r="T2471" s="18">
        <f t="shared" si="8012"/>
        <v>248415.16535999998</v>
      </c>
      <c r="U2471" s="18">
        <f t="shared" si="8024"/>
        <v>74791.5</v>
      </c>
      <c r="V2471" s="18">
        <f t="shared" si="8025"/>
        <v>70779.8</v>
      </c>
      <c r="W2471" s="18">
        <f t="shared" ref="W2471:AT2471" si="8064">W2472+W2473</f>
        <v>0</v>
      </c>
      <c r="X2471" s="18">
        <f t="shared" si="8064"/>
        <v>0</v>
      </c>
      <c r="Y2471" s="18">
        <f t="shared" si="8064"/>
        <v>0</v>
      </c>
      <c r="Z2471" s="18">
        <f t="shared" si="8064"/>
        <v>77678.673360000001</v>
      </c>
      <c r="AA2471" s="18">
        <f t="shared" si="8064"/>
        <v>2986.1010000000001</v>
      </c>
      <c r="AB2471" s="18">
        <f t="shared" si="8064"/>
        <v>0</v>
      </c>
      <c r="AC2471" s="18">
        <f t="shared" si="8064"/>
        <v>2943.7660000000001</v>
      </c>
      <c r="AD2471" s="18">
        <f t="shared" si="8064"/>
        <v>0</v>
      </c>
      <c r="AE2471" s="18">
        <f t="shared" si="8064"/>
        <v>0</v>
      </c>
      <c r="AF2471" s="41">
        <f t="shared" si="8064"/>
        <v>236540.41636</v>
      </c>
      <c r="AG2471" s="41">
        <f t="shared" si="8064"/>
        <v>0</v>
      </c>
      <c r="AH2471" s="41">
        <f t="shared" si="8064"/>
        <v>0</v>
      </c>
      <c r="AI2471" s="41">
        <f t="shared" si="8064"/>
        <v>0</v>
      </c>
      <c r="AJ2471" s="41">
        <f t="shared" si="8064"/>
        <v>0</v>
      </c>
      <c r="AK2471" s="41">
        <f t="shared" si="8064"/>
        <v>0</v>
      </c>
      <c r="AL2471" s="41">
        <f t="shared" si="8064"/>
        <v>195758.54144</v>
      </c>
      <c r="AM2471" s="41">
        <f t="shared" si="8064"/>
        <v>0</v>
      </c>
      <c r="AN2471" s="41">
        <f t="shared" si="8064"/>
        <v>0</v>
      </c>
      <c r="AO2471" s="42">
        <f t="shared" si="8064"/>
        <v>127094.31178</v>
      </c>
      <c r="AP2471" s="42">
        <f t="shared" si="8064"/>
        <v>290063.36536</v>
      </c>
      <c r="AQ2471" s="42">
        <f t="shared" si="8064"/>
        <v>-41648.199999999997</v>
      </c>
      <c r="AR2471" s="42">
        <f t="shared" si="8064"/>
        <v>0</v>
      </c>
      <c r="AS2471" s="42">
        <f t="shared" si="8064"/>
        <v>0</v>
      </c>
      <c r="AT2471" s="42">
        <f t="shared" si="8064"/>
        <v>0</v>
      </c>
      <c r="AU2471" s="42">
        <f t="shared" si="7927"/>
        <v>248415.16535999998</v>
      </c>
      <c r="AV2471" s="42">
        <f t="shared" si="7928"/>
        <v>0</v>
      </c>
      <c r="AW2471" s="42">
        <f t="shared" si="7929"/>
        <v>326093.83872</v>
      </c>
      <c r="AX2471" s="42">
        <f t="shared" si="7930"/>
        <v>77777.600999999995</v>
      </c>
      <c r="AY2471" s="42">
        <f t="shared" si="7931"/>
        <v>73723.566000000006</v>
      </c>
      <c r="AZ2471" s="42">
        <f>AZ2472+AZ2473</f>
        <v>0</v>
      </c>
      <c r="BA2471" s="43">
        <f t="shared" si="7932"/>
        <v>82.759024631996724</v>
      </c>
      <c r="BB2471" s="20"/>
    </row>
    <row r="2472" spans="2:54" s="30" customFormat="1" ht="31.2" x14ac:dyDescent="0.3">
      <c r="B2472" s="38" t="s">
        <v>794</v>
      </c>
      <c r="C2472" s="38" t="s">
        <v>84</v>
      </c>
      <c r="D2472" s="38" t="s">
        <v>86</v>
      </c>
      <c r="E2472" s="39" t="str">
        <f t="shared" si="7923"/>
        <v>0409</v>
      </c>
      <c r="F2472" s="38" t="s">
        <v>860</v>
      </c>
      <c r="G2472" s="38" t="s">
        <v>54</v>
      </c>
      <c r="H2472" s="40" t="s">
        <v>55</v>
      </c>
      <c r="I2472" s="18">
        <v>96874.5</v>
      </c>
      <c r="J2472" s="18">
        <v>74744.800000000003</v>
      </c>
      <c r="K2472" s="18">
        <v>70733.5</v>
      </c>
      <c r="L2472" s="18"/>
      <c r="M2472" s="18"/>
      <c r="N2472" s="18"/>
      <c r="O2472" s="18">
        <v>-41648.199999999997</v>
      </c>
      <c r="P2472" s="18">
        <v>0</v>
      </c>
      <c r="Q2472" s="18">
        <v>105462.27499999999</v>
      </c>
      <c r="R2472" s="18">
        <v>10000.916999999999</v>
      </c>
      <c r="S2472" s="18">
        <f>1808.57336+75870.1</f>
        <v>77678.673360000001</v>
      </c>
      <c r="T2472" s="18">
        <f t="shared" si="8012"/>
        <v>248368.16535999998</v>
      </c>
      <c r="U2472" s="18">
        <f t="shared" si="8024"/>
        <v>74744.800000000003</v>
      </c>
      <c r="V2472" s="18">
        <f t="shared" si="8025"/>
        <v>70733.5</v>
      </c>
      <c r="W2472" s="18"/>
      <c r="X2472" s="18"/>
      <c r="Y2472" s="18"/>
      <c r="Z2472" s="18">
        <f>1808.57336+75870.1</f>
        <v>77678.673360000001</v>
      </c>
      <c r="AA2472" s="18">
        <v>2986.1010000000001</v>
      </c>
      <c r="AB2472" s="18"/>
      <c r="AC2472" s="18">
        <v>2943.7660000000001</v>
      </c>
      <c r="AD2472" s="18"/>
      <c r="AE2472" s="18"/>
      <c r="AF2472" s="41">
        <v>236493.41636</v>
      </c>
      <c r="AG2472" s="41"/>
      <c r="AH2472" s="41">
        <v>0</v>
      </c>
      <c r="AI2472" s="41">
        <v>0</v>
      </c>
      <c r="AJ2472" s="41">
        <v>0</v>
      </c>
      <c r="AK2472" s="41">
        <v>0</v>
      </c>
      <c r="AL2472" s="41">
        <v>195711.57944</v>
      </c>
      <c r="AM2472" s="41">
        <v>0</v>
      </c>
      <c r="AN2472" s="41">
        <v>0</v>
      </c>
      <c r="AO2472" s="14">
        <v>127059.08078</v>
      </c>
      <c r="AP2472" s="42">
        <v>290016.36536</v>
      </c>
      <c r="AQ2472" s="42">
        <v>-41648.199999999997</v>
      </c>
      <c r="AR2472" s="42">
        <v>0</v>
      </c>
      <c r="AS2472" s="42">
        <v>0</v>
      </c>
      <c r="AT2472" s="42">
        <v>0</v>
      </c>
      <c r="AU2472" s="42">
        <f t="shared" si="7927"/>
        <v>248368.16535999998</v>
      </c>
      <c r="AV2472" s="42">
        <f t="shared" si="7928"/>
        <v>0</v>
      </c>
      <c r="AW2472" s="42">
        <f t="shared" si="7929"/>
        <v>326046.83872</v>
      </c>
      <c r="AX2472" s="42">
        <f t="shared" si="7930"/>
        <v>77730.900999999998</v>
      </c>
      <c r="AY2472" s="42">
        <f t="shared" si="7931"/>
        <v>73677.266000000003</v>
      </c>
      <c r="AZ2472" s="42"/>
      <c r="BA2472" s="43">
        <f t="shared" si="7932"/>
        <v>82.755614279798721</v>
      </c>
      <c r="BB2472" s="44"/>
    </row>
    <row r="2473" spans="2:54" s="30" customFormat="1" x14ac:dyDescent="0.3">
      <c r="B2473" s="38" t="s">
        <v>794</v>
      </c>
      <c r="C2473" s="38" t="s">
        <v>84</v>
      </c>
      <c r="D2473" s="38" t="s">
        <v>86</v>
      </c>
      <c r="E2473" s="39" t="str">
        <f t="shared" si="7923"/>
        <v>0409</v>
      </c>
      <c r="F2473" s="38" t="s">
        <v>860</v>
      </c>
      <c r="G2473" s="38" t="s">
        <v>56</v>
      </c>
      <c r="H2473" s="40" t="s">
        <v>57</v>
      </c>
      <c r="I2473" s="18">
        <v>47</v>
      </c>
      <c r="J2473" s="18">
        <v>46.7</v>
      </c>
      <c r="K2473" s="18">
        <v>46.3</v>
      </c>
      <c r="L2473" s="18"/>
      <c r="M2473" s="18"/>
      <c r="N2473" s="18"/>
      <c r="O2473" s="18">
        <v>0</v>
      </c>
      <c r="P2473" s="18">
        <v>0</v>
      </c>
      <c r="Q2473" s="18">
        <v>0</v>
      </c>
      <c r="R2473" s="18">
        <v>0</v>
      </c>
      <c r="S2473" s="18"/>
      <c r="T2473" s="18">
        <f t="shared" si="8012"/>
        <v>47</v>
      </c>
      <c r="U2473" s="18">
        <f t="shared" si="8024"/>
        <v>46.7</v>
      </c>
      <c r="V2473" s="18">
        <f t="shared" si="8025"/>
        <v>46.3</v>
      </c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41">
        <v>47</v>
      </c>
      <c r="AG2473" s="41"/>
      <c r="AH2473" s="41">
        <v>0</v>
      </c>
      <c r="AI2473" s="41">
        <v>0</v>
      </c>
      <c r="AJ2473" s="41">
        <v>0</v>
      </c>
      <c r="AK2473" s="41">
        <v>0</v>
      </c>
      <c r="AL2473" s="41">
        <v>46.962000000000003</v>
      </c>
      <c r="AM2473" s="41">
        <v>0</v>
      </c>
      <c r="AN2473" s="41">
        <v>0</v>
      </c>
      <c r="AO2473" s="42">
        <v>35.231000000000002</v>
      </c>
      <c r="AP2473" s="42">
        <v>47</v>
      </c>
      <c r="AQ2473" s="42">
        <v>0</v>
      </c>
      <c r="AR2473" s="42">
        <v>0</v>
      </c>
      <c r="AS2473" s="42">
        <v>0</v>
      </c>
      <c r="AT2473" s="42">
        <v>0</v>
      </c>
      <c r="AU2473" s="42">
        <f t="shared" si="7927"/>
        <v>47</v>
      </c>
      <c r="AV2473" s="42">
        <f t="shared" si="7928"/>
        <v>0</v>
      </c>
      <c r="AW2473" s="42">
        <f t="shared" si="7929"/>
        <v>47</v>
      </c>
      <c r="AX2473" s="42">
        <f t="shared" si="7930"/>
        <v>46.7</v>
      </c>
      <c r="AY2473" s="42">
        <f t="shared" si="7931"/>
        <v>46.3</v>
      </c>
      <c r="AZ2473" s="42"/>
      <c r="BA2473" s="43">
        <f t="shared" si="7932"/>
        <v>99.919148936170217</v>
      </c>
      <c r="BB2473" s="44"/>
    </row>
    <row r="2474" spans="2:54" s="30" customFormat="1" ht="46.8" x14ac:dyDescent="0.3">
      <c r="B2474" s="38" t="s">
        <v>794</v>
      </c>
      <c r="C2474" s="38" t="s">
        <v>84</v>
      </c>
      <c r="D2474" s="38" t="s">
        <v>86</v>
      </c>
      <c r="E2474" s="39" t="str">
        <f t="shared" ref="E2474:E2537" si="8065">CONCATENATE(C2474,D2474)</f>
        <v>0409</v>
      </c>
      <c r="F2474" s="38" t="s">
        <v>862</v>
      </c>
      <c r="G2474" s="39"/>
      <c r="H2474" s="40" t="s">
        <v>863</v>
      </c>
      <c r="I2474" s="18">
        <f t="shared" ref="I2474:S2474" si="8066">I2475</f>
        <v>182137.2</v>
      </c>
      <c r="J2474" s="18">
        <f t="shared" si="8066"/>
        <v>182137.2</v>
      </c>
      <c r="K2474" s="18">
        <f t="shared" si="8066"/>
        <v>182137.2</v>
      </c>
      <c r="L2474" s="18">
        <f t="shared" si="8066"/>
        <v>0</v>
      </c>
      <c r="M2474" s="18">
        <f t="shared" si="8066"/>
        <v>0</v>
      </c>
      <c r="N2474" s="18">
        <f t="shared" si="8066"/>
        <v>0</v>
      </c>
      <c r="O2474" s="18">
        <f t="shared" si="8066"/>
        <v>0</v>
      </c>
      <c r="P2474" s="18">
        <f t="shared" si="8066"/>
        <v>0</v>
      </c>
      <c r="Q2474" s="18">
        <f t="shared" si="8066"/>
        <v>0</v>
      </c>
      <c r="R2474" s="18">
        <f t="shared" si="8066"/>
        <v>0</v>
      </c>
      <c r="S2474" s="18">
        <f t="shared" si="8066"/>
        <v>0</v>
      </c>
      <c r="T2474" s="18">
        <f t="shared" si="8012"/>
        <v>182137.2</v>
      </c>
      <c r="U2474" s="18">
        <f t="shared" si="8024"/>
        <v>182137.2</v>
      </c>
      <c r="V2474" s="18">
        <f t="shared" si="8025"/>
        <v>182137.2</v>
      </c>
      <c r="W2474" s="18">
        <f t="shared" ref="W2474:AT2474" si="8067">W2475</f>
        <v>0</v>
      </c>
      <c r="X2474" s="18">
        <f t="shared" si="8067"/>
        <v>0</v>
      </c>
      <c r="Y2474" s="18">
        <f t="shared" si="8067"/>
        <v>0</v>
      </c>
      <c r="Z2474" s="18">
        <f t="shared" si="8067"/>
        <v>0</v>
      </c>
      <c r="AA2474" s="18">
        <f t="shared" si="8067"/>
        <v>0</v>
      </c>
      <c r="AB2474" s="18">
        <f t="shared" si="8067"/>
        <v>0</v>
      </c>
      <c r="AC2474" s="18">
        <f t="shared" si="8067"/>
        <v>0</v>
      </c>
      <c r="AD2474" s="18">
        <f t="shared" si="8067"/>
        <v>0</v>
      </c>
      <c r="AE2474" s="18">
        <f t="shared" si="8067"/>
        <v>0</v>
      </c>
      <c r="AF2474" s="41">
        <f t="shared" si="8067"/>
        <v>182137.2</v>
      </c>
      <c r="AG2474" s="41">
        <f t="shared" si="8067"/>
        <v>0</v>
      </c>
      <c r="AH2474" s="41">
        <f t="shared" si="8067"/>
        <v>0</v>
      </c>
      <c r="AI2474" s="41">
        <f t="shared" si="8067"/>
        <v>0</v>
      </c>
      <c r="AJ2474" s="41">
        <f t="shared" si="8067"/>
        <v>0</v>
      </c>
      <c r="AK2474" s="41">
        <f t="shared" si="8067"/>
        <v>0</v>
      </c>
      <c r="AL2474" s="41">
        <f t="shared" si="8067"/>
        <v>182137.2</v>
      </c>
      <c r="AM2474" s="41">
        <f t="shared" si="8067"/>
        <v>0</v>
      </c>
      <c r="AN2474" s="41">
        <f t="shared" si="8067"/>
        <v>0</v>
      </c>
      <c r="AO2474" s="14">
        <f t="shared" si="8067"/>
        <v>159157.91380000001</v>
      </c>
      <c r="AP2474" s="42">
        <f t="shared" si="8067"/>
        <v>182137.2</v>
      </c>
      <c r="AQ2474" s="42">
        <f t="shared" si="8067"/>
        <v>0</v>
      </c>
      <c r="AR2474" s="42">
        <f t="shared" si="8067"/>
        <v>0</v>
      </c>
      <c r="AS2474" s="42">
        <f t="shared" si="8067"/>
        <v>0</v>
      </c>
      <c r="AT2474" s="42">
        <f t="shared" si="8067"/>
        <v>0</v>
      </c>
      <c r="AU2474" s="42">
        <f t="shared" ref="AU2474:AU2537" si="8068">AP2474+AS2474+AT2474+AR2474+AQ2474</f>
        <v>182137.2</v>
      </c>
      <c r="AV2474" s="42">
        <f t="shared" ref="AV2474:AV2537" si="8069">T2474-AU2474</f>
        <v>0</v>
      </c>
      <c r="AW2474" s="42">
        <f t="shared" ref="AW2474:AW2537" si="8070">T2474+W2474+X2474+Y2474+Z2474</f>
        <v>182137.2</v>
      </c>
      <c r="AX2474" s="42">
        <f t="shared" ref="AX2474:AX2537" si="8071">U2474+AA2474+AB2474</f>
        <v>182137.2</v>
      </c>
      <c r="AY2474" s="42">
        <f t="shared" ref="AY2474:AY2537" si="8072">V2474+AC2474+AE2474+AD2474</f>
        <v>182137.2</v>
      </c>
      <c r="AZ2474" s="42">
        <f>AZ2475</f>
        <v>0</v>
      </c>
      <c r="BA2474" s="43">
        <f t="shared" ref="BA2474:BA2537" si="8073">AL2474/AF2474*100</f>
        <v>100</v>
      </c>
      <c r="BB2474" s="20"/>
    </row>
    <row r="2475" spans="2:54" s="30" customFormat="1" ht="31.2" x14ac:dyDescent="0.3">
      <c r="B2475" s="38" t="s">
        <v>794</v>
      </c>
      <c r="C2475" s="38" t="s">
        <v>84</v>
      </c>
      <c r="D2475" s="38" t="s">
        <v>86</v>
      </c>
      <c r="E2475" s="39" t="str">
        <f t="shared" si="8065"/>
        <v>0409</v>
      </c>
      <c r="F2475" s="38" t="s">
        <v>862</v>
      </c>
      <c r="G2475" s="38" t="s">
        <v>54</v>
      </c>
      <c r="H2475" s="40" t="s">
        <v>55</v>
      </c>
      <c r="I2475" s="18">
        <v>182137.2</v>
      </c>
      <c r="J2475" s="18">
        <v>182137.2</v>
      </c>
      <c r="K2475" s="18">
        <v>182137.2</v>
      </c>
      <c r="L2475" s="18"/>
      <c r="M2475" s="18"/>
      <c r="N2475" s="18"/>
      <c r="O2475" s="18">
        <v>0</v>
      </c>
      <c r="P2475" s="18"/>
      <c r="Q2475" s="18">
        <v>0</v>
      </c>
      <c r="R2475" s="18">
        <v>0</v>
      </c>
      <c r="S2475" s="18"/>
      <c r="T2475" s="18">
        <f t="shared" si="8012"/>
        <v>182137.2</v>
      </c>
      <c r="U2475" s="18">
        <f t="shared" si="8024"/>
        <v>182137.2</v>
      </c>
      <c r="V2475" s="18">
        <f t="shared" si="8025"/>
        <v>182137.2</v>
      </c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41">
        <v>182137.2</v>
      </c>
      <c r="AG2475" s="41"/>
      <c r="AH2475" s="41">
        <v>0</v>
      </c>
      <c r="AI2475" s="41">
        <v>0</v>
      </c>
      <c r="AJ2475" s="41">
        <v>0</v>
      </c>
      <c r="AK2475" s="41">
        <v>0</v>
      </c>
      <c r="AL2475" s="41">
        <v>182137.2</v>
      </c>
      <c r="AM2475" s="41">
        <v>0</v>
      </c>
      <c r="AN2475" s="41">
        <v>0</v>
      </c>
      <c r="AO2475" s="42">
        <v>159157.91380000001</v>
      </c>
      <c r="AP2475" s="42">
        <v>182137.2</v>
      </c>
      <c r="AQ2475" s="42">
        <v>0</v>
      </c>
      <c r="AR2475" s="42">
        <v>0</v>
      </c>
      <c r="AS2475" s="42">
        <v>0</v>
      </c>
      <c r="AT2475" s="42">
        <v>0</v>
      </c>
      <c r="AU2475" s="42">
        <f t="shared" si="8068"/>
        <v>182137.2</v>
      </c>
      <c r="AV2475" s="42">
        <f t="shared" si="8069"/>
        <v>0</v>
      </c>
      <c r="AW2475" s="42">
        <f t="shared" si="8070"/>
        <v>182137.2</v>
      </c>
      <c r="AX2475" s="42">
        <f t="shared" si="8071"/>
        <v>182137.2</v>
      </c>
      <c r="AY2475" s="42">
        <f t="shared" si="8072"/>
        <v>182137.2</v>
      </c>
      <c r="AZ2475" s="42"/>
      <c r="BA2475" s="43">
        <f t="shared" si="8073"/>
        <v>100</v>
      </c>
      <c r="BB2475" s="44"/>
    </row>
    <row r="2476" spans="2:54" s="30" customFormat="1" ht="31.2" x14ac:dyDescent="0.3">
      <c r="B2476" s="38" t="s">
        <v>794</v>
      </c>
      <c r="C2476" s="38" t="s">
        <v>84</v>
      </c>
      <c r="D2476" s="38" t="s">
        <v>86</v>
      </c>
      <c r="E2476" s="39" t="str">
        <f t="shared" si="8065"/>
        <v>0409</v>
      </c>
      <c r="F2476" s="38" t="s">
        <v>864</v>
      </c>
      <c r="G2476" s="39"/>
      <c r="H2476" s="40" t="s">
        <v>865</v>
      </c>
      <c r="I2476" s="18">
        <f t="shared" ref="I2476:S2476" si="8074">I2477</f>
        <v>123891.8</v>
      </c>
      <c r="J2476" s="18">
        <f t="shared" si="8074"/>
        <v>86919.1</v>
      </c>
      <c r="K2476" s="18">
        <f t="shared" si="8074"/>
        <v>126375</v>
      </c>
      <c r="L2476" s="18">
        <f t="shared" si="8074"/>
        <v>0</v>
      </c>
      <c r="M2476" s="18">
        <f t="shared" si="8074"/>
        <v>0</v>
      </c>
      <c r="N2476" s="18">
        <f t="shared" si="8074"/>
        <v>0</v>
      </c>
      <c r="O2476" s="18">
        <f t="shared" si="8074"/>
        <v>-62881.777000000002</v>
      </c>
      <c r="P2476" s="18">
        <f t="shared" si="8074"/>
        <v>-834.779</v>
      </c>
      <c r="Q2476" s="18">
        <f t="shared" si="8074"/>
        <v>-302.40699999999998</v>
      </c>
      <c r="R2476" s="18">
        <f t="shared" si="8074"/>
        <v>0</v>
      </c>
      <c r="S2476" s="18">
        <f t="shared" si="8074"/>
        <v>49360.750480000002</v>
      </c>
      <c r="T2476" s="18">
        <f t="shared" si="8012"/>
        <v>109233.58747999999</v>
      </c>
      <c r="U2476" s="18">
        <f t="shared" si="8024"/>
        <v>86919.1</v>
      </c>
      <c r="V2476" s="18">
        <f t="shared" si="8025"/>
        <v>126375</v>
      </c>
      <c r="W2476" s="18">
        <f t="shared" ref="W2476:AD2476" si="8075">W2477</f>
        <v>0</v>
      </c>
      <c r="X2476" s="18">
        <f t="shared" si="8075"/>
        <v>0</v>
      </c>
      <c r="Y2476" s="18">
        <f t="shared" si="8075"/>
        <v>0</v>
      </c>
      <c r="Z2476" s="18">
        <f t="shared" si="8075"/>
        <v>49360.750480000002</v>
      </c>
      <c r="AA2476" s="18">
        <f t="shared" si="8075"/>
        <v>0</v>
      </c>
      <c r="AB2476" s="18">
        <f t="shared" si="8075"/>
        <v>0</v>
      </c>
      <c r="AC2476" s="18">
        <f t="shared" si="8075"/>
        <v>0</v>
      </c>
      <c r="AD2476" s="18">
        <f t="shared" si="8075"/>
        <v>0</v>
      </c>
      <c r="AE2476" s="18"/>
      <c r="AF2476" s="41">
        <f t="shared" ref="AF2476:AT2476" si="8076">AF2477</f>
        <v>108777.67677999999</v>
      </c>
      <c r="AG2476" s="41">
        <f t="shared" si="8076"/>
        <v>0</v>
      </c>
      <c r="AH2476" s="41">
        <f t="shared" si="8076"/>
        <v>0</v>
      </c>
      <c r="AI2476" s="41">
        <f t="shared" si="8076"/>
        <v>0</v>
      </c>
      <c r="AJ2476" s="41">
        <f t="shared" si="8076"/>
        <v>0</v>
      </c>
      <c r="AK2476" s="41">
        <f t="shared" si="8076"/>
        <v>0</v>
      </c>
      <c r="AL2476" s="41">
        <f t="shared" si="8076"/>
        <v>85910.595350000003</v>
      </c>
      <c r="AM2476" s="41">
        <f t="shared" si="8076"/>
        <v>0</v>
      </c>
      <c r="AN2476" s="41">
        <f t="shared" si="8076"/>
        <v>0</v>
      </c>
      <c r="AO2476" s="14">
        <f t="shared" si="8076"/>
        <v>69401.16635</v>
      </c>
      <c r="AP2476" s="42">
        <f t="shared" si="8076"/>
        <v>172022.42178</v>
      </c>
      <c r="AQ2476" s="42">
        <f t="shared" si="8076"/>
        <v>-62881.777000000002</v>
      </c>
      <c r="AR2476" s="42">
        <f t="shared" si="8076"/>
        <v>0</v>
      </c>
      <c r="AS2476" s="42">
        <f t="shared" si="8076"/>
        <v>0</v>
      </c>
      <c r="AT2476" s="42">
        <f t="shared" si="8076"/>
        <v>0</v>
      </c>
      <c r="AU2476" s="42">
        <f t="shared" si="8068"/>
        <v>109140.64478</v>
      </c>
      <c r="AV2476" s="42">
        <f t="shared" si="8069"/>
        <v>92.942699999985052</v>
      </c>
      <c r="AW2476" s="42">
        <f t="shared" si="8070"/>
        <v>158594.33795999998</v>
      </c>
      <c r="AX2476" s="42">
        <f t="shared" si="8071"/>
        <v>86919.1</v>
      </c>
      <c r="AY2476" s="42">
        <f t="shared" si="8072"/>
        <v>126375</v>
      </c>
      <c r="AZ2476" s="42">
        <f>AZ2477</f>
        <v>0</v>
      </c>
      <c r="BA2476" s="43">
        <f t="shared" si="8073"/>
        <v>78.978148727842324</v>
      </c>
      <c r="BB2476" s="20"/>
    </row>
    <row r="2477" spans="2:54" s="30" customFormat="1" ht="31.2" x14ac:dyDescent="0.3">
      <c r="B2477" s="38" t="s">
        <v>794</v>
      </c>
      <c r="C2477" s="38" t="s">
        <v>84</v>
      </c>
      <c r="D2477" s="38" t="s">
        <v>86</v>
      </c>
      <c r="E2477" s="39" t="str">
        <f t="shared" si="8065"/>
        <v>0409</v>
      </c>
      <c r="F2477" s="38" t="s">
        <v>864</v>
      </c>
      <c r="G2477" s="38" t="s">
        <v>54</v>
      </c>
      <c r="H2477" s="40" t="s">
        <v>55</v>
      </c>
      <c r="I2477" s="18">
        <v>123891.8</v>
      </c>
      <c r="J2477" s="18">
        <v>86919.1</v>
      </c>
      <c r="K2477" s="18">
        <v>126375</v>
      </c>
      <c r="L2477" s="18"/>
      <c r="M2477" s="18"/>
      <c r="N2477" s="18"/>
      <c r="O2477" s="18">
        <v>-62881.777000000002</v>
      </c>
      <c r="P2477" s="18">
        <f>-504.734-330.045</f>
        <v>-834.779</v>
      </c>
      <c r="Q2477" s="18">
        <v>-302.40699999999998</v>
      </c>
      <c r="R2477" s="18">
        <v>0</v>
      </c>
      <c r="S2477" s="18">
        <v>49360.750480000002</v>
      </c>
      <c r="T2477" s="18">
        <f t="shared" si="8012"/>
        <v>109233.58747999999</v>
      </c>
      <c r="U2477" s="18">
        <f t="shared" si="8024"/>
        <v>86919.1</v>
      </c>
      <c r="V2477" s="18">
        <f t="shared" si="8025"/>
        <v>126375</v>
      </c>
      <c r="W2477" s="18"/>
      <c r="X2477" s="18"/>
      <c r="Y2477" s="18"/>
      <c r="Z2477" s="18">
        <v>49360.750480000002</v>
      </c>
      <c r="AA2477" s="18"/>
      <c r="AB2477" s="18"/>
      <c r="AC2477" s="18"/>
      <c r="AD2477" s="18"/>
      <c r="AE2477" s="18"/>
      <c r="AF2477" s="41">
        <v>108777.67677999999</v>
      </c>
      <c r="AG2477" s="41"/>
      <c r="AH2477" s="41">
        <v>0</v>
      </c>
      <c r="AI2477" s="41">
        <v>0</v>
      </c>
      <c r="AJ2477" s="41">
        <v>0</v>
      </c>
      <c r="AK2477" s="41">
        <v>0</v>
      </c>
      <c r="AL2477" s="41">
        <v>85910.595350000003</v>
      </c>
      <c r="AM2477" s="41">
        <v>0</v>
      </c>
      <c r="AN2477" s="41">
        <v>0</v>
      </c>
      <c r="AO2477" s="42">
        <v>69401.16635</v>
      </c>
      <c r="AP2477" s="42">
        <v>172022.42178</v>
      </c>
      <c r="AQ2477" s="42">
        <v>-62881.777000000002</v>
      </c>
      <c r="AR2477" s="42">
        <v>0</v>
      </c>
      <c r="AS2477" s="42">
        <v>0</v>
      </c>
      <c r="AT2477" s="42">
        <v>0</v>
      </c>
      <c r="AU2477" s="42">
        <f t="shared" si="8068"/>
        <v>109140.64478</v>
      </c>
      <c r="AV2477" s="42">
        <f t="shared" si="8069"/>
        <v>92.942699999985052</v>
      </c>
      <c r="AW2477" s="42">
        <f t="shared" si="8070"/>
        <v>158594.33795999998</v>
      </c>
      <c r="AX2477" s="42">
        <f t="shared" si="8071"/>
        <v>86919.1</v>
      </c>
      <c r="AY2477" s="42">
        <f t="shared" si="8072"/>
        <v>126375</v>
      </c>
      <c r="AZ2477" s="42"/>
      <c r="BA2477" s="43">
        <f t="shared" si="8073"/>
        <v>78.978148727842324</v>
      </c>
      <c r="BB2477" s="44"/>
    </row>
    <row r="2478" spans="2:54" s="30" customFormat="1" ht="46.8" x14ac:dyDescent="0.3">
      <c r="B2478" s="38" t="s">
        <v>794</v>
      </c>
      <c r="C2478" s="38" t="s">
        <v>84</v>
      </c>
      <c r="D2478" s="38" t="s">
        <v>86</v>
      </c>
      <c r="E2478" s="39" t="str">
        <f t="shared" si="8065"/>
        <v>0409</v>
      </c>
      <c r="F2478" s="38" t="s">
        <v>866</v>
      </c>
      <c r="G2478" s="39"/>
      <c r="H2478" s="40" t="s">
        <v>71</v>
      </c>
      <c r="I2478" s="18">
        <f t="shared" ref="I2478:S2478" si="8077">I2479+I2480+I2481</f>
        <v>65157.8</v>
      </c>
      <c r="J2478" s="18">
        <f t="shared" si="8077"/>
        <v>66925.3</v>
      </c>
      <c r="K2478" s="18">
        <f t="shared" si="8077"/>
        <v>66925.3</v>
      </c>
      <c r="L2478" s="18">
        <f t="shared" si="8077"/>
        <v>0</v>
      </c>
      <c r="M2478" s="18">
        <f t="shared" si="8077"/>
        <v>0</v>
      </c>
      <c r="N2478" s="18">
        <f t="shared" si="8077"/>
        <v>0</v>
      </c>
      <c r="O2478" s="18">
        <f t="shared" si="8077"/>
        <v>0</v>
      </c>
      <c r="P2478" s="18">
        <f t="shared" si="8077"/>
        <v>0</v>
      </c>
      <c r="Q2478" s="18">
        <f t="shared" si="8077"/>
        <v>0</v>
      </c>
      <c r="R2478" s="18">
        <f t="shared" si="8077"/>
        <v>4029</v>
      </c>
      <c r="S2478" s="18">
        <f t="shared" si="8077"/>
        <v>14730.2</v>
      </c>
      <c r="T2478" s="18">
        <f t="shared" si="8012"/>
        <v>83917</v>
      </c>
      <c r="U2478" s="18">
        <f t="shared" si="8024"/>
        <v>66925.3</v>
      </c>
      <c r="V2478" s="18">
        <f t="shared" si="8025"/>
        <v>66925.3</v>
      </c>
      <c r="W2478" s="18">
        <f t="shared" ref="W2478:AT2478" si="8078">W2479+W2480+W2481</f>
        <v>14730.2</v>
      </c>
      <c r="X2478" s="18">
        <f t="shared" si="8078"/>
        <v>0</v>
      </c>
      <c r="Y2478" s="18">
        <f t="shared" si="8078"/>
        <v>0</v>
      </c>
      <c r="Z2478" s="18">
        <f t="shared" si="8078"/>
        <v>0</v>
      </c>
      <c r="AA2478" s="18">
        <f t="shared" si="8078"/>
        <v>18661.099999999999</v>
      </c>
      <c r="AB2478" s="18">
        <f t="shared" si="8078"/>
        <v>0</v>
      </c>
      <c r="AC2478" s="18">
        <f t="shared" si="8078"/>
        <v>18661.099999999999</v>
      </c>
      <c r="AD2478" s="18">
        <f t="shared" si="8078"/>
        <v>0</v>
      </c>
      <c r="AE2478" s="18">
        <f t="shared" si="8078"/>
        <v>0</v>
      </c>
      <c r="AF2478" s="41">
        <f t="shared" si="8078"/>
        <v>83917</v>
      </c>
      <c r="AG2478" s="41">
        <f t="shared" si="8078"/>
        <v>0</v>
      </c>
      <c r="AH2478" s="41">
        <f t="shared" si="8078"/>
        <v>0</v>
      </c>
      <c r="AI2478" s="41">
        <f t="shared" si="8078"/>
        <v>0</v>
      </c>
      <c r="AJ2478" s="41">
        <f t="shared" si="8078"/>
        <v>0</v>
      </c>
      <c r="AK2478" s="41">
        <f t="shared" si="8078"/>
        <v>0</v>
      </c>
      <c r="AL2478" s="41">
        <f t="shared" si="8078"/>
        <v>80174.011209999997</v>
      </c>
      <c r="AM2478" s="41">
        <f t="shared" si="8078"/>
        <v>0</v>
      </c>
      <c r="AN2478" s="41">
        <f t="shared" si="8078"/>
        <v>0</v>
      </c>
      <c r="AO2478" s="14">
        <f t="shared" si="8078"/>
        <v>49565.332000000002</v>
      </c>
      <c r="AP2478" s="42">
        <f t="shared" si="8078"/>
        <v>83917</v>
      </c>
      <c r="AQ2478" s="42">
        <f t="shared" si="8078"/>
        <v>0</v>
      </c>
      <c r="AR2478" s="42">
        <f t="shared" si="8078"/>
        <v>0</v>
      </c>
      <c r="AS2478" s="42">
        <f t="shared" si="8078"/>
        <v>0</v>
      </c>
      <c r="AT2478" s="42">
        <f t="shared" si="8078"/>
        <v>0</v>
      </c>
      <c r="AU2478" s="42">
        <f t="shared" si="8068"/>
        <v>83917</v>
      </c>
      <c r="AV2478" s="42">
        <f t="shared" si="8069"/>
        <v>0</v>
      </c>
      <c r="AW2478" s="42">
        <f t="shared" si="8070"/>
        <v>98647.2</v>
      </c>
      <c r="AX2478" s="42">
        <f t="shared" si="8071"/>
        <v>85586.4</v>
      </c>
      <c r="AY2478" s="42">
        <f t="shared" si="8072"/>
        <v>85586.4</v>
      </c>
      <c r="AZ2478" s="42">
        <f>AZ2479+AZ2480+AZ2481</f>
        <v>0</v>
      </c>
      <c r="BA2478" s="43">
        <f t="shared" si="8073"/>
        <v>95.539653717363578</v>
      </c>
      <c r="BB2478" s="20"/>
    </row>
    <row r="2479" spans="2:54" s="30" customFormat="1" ht="78" x14ac:dyDescent="0.3">
      <c r="B2479" s="38" t="s">
        <v>794</v>
      </c>
      <c r="C2479" s="38" t="s">
        <v>84</v>
      </c>
      <c r="D2479" s="38" t="s">
        <v>86</v>
      </c>
      <c r="E2479" s="39" t="str">
        <f t="shared" si="8065"/>
        <v>0409</v>
      </c>
      <c r="F2479" s="38" t="s">
        <v>866</v>
      </c>
      <c r="G2479" s="38" t="s">
        <v>66</v>
      </c>
      <c r="H2479" s="40" t="s">
        <v>67</v>
      </c>
      <c r="I2479" s="18">
        <v>57484.4</v>
      </c>
      <c r="J2479" s="18">
        <v>59251.9</v>
      </c>
      <c r="K2479" s="18">
        <v>59251.9</v>
      </c>
      <c r="L2479" s="18"/>
      <c r="M2479" s="18"/>
      <c r="N2479" s="18"/>
      <c r="O2479" s="18">
        <v>0</v>
      </c>
      <c r="P2479" s="18">
        <v>0</v>
      </c>
      <c r="Q2479" s="18">
        <v>0</v>
      </c>
      <c r="R2479" s="18">
        <v>2712.6</v>
      </c>
      <c r="S2479" s="18">
        <v>14730.2</v>
      </c>
      <c r="T2479" s="18">
        <f t="shared" si="8012"/>
        <v>74927.200000000012</v>
      </c>
      <c r="U2479" s="18">
        <f t="shared" si="8024"/>
        <v>59251.9</v>
      </c>
      <c r="V2479" s="18">
        <f t="shared" si="8025"/>
        <v>59251.9</v>
      </c>
      <c r="W2479" s="18">
        <v>14730.2</v>
      </c>
      <c r="X2479" s="18"/>
      <c r="Y2479" s="18"/>
      <c r="Z2479" s="18"/>
      <c r="AA2479" s="18">
        <v>18661.099999999999</v>
      </c>
      <c r="AB2479" s="18"/>
      <c r="AC2479" s="18">
        <v>18661.099999999999</v>
      </c>
      <c r="AD2479" s="18"/>
      <c r="AE2479" s="18"/>
      <c r="AF2479" s="41">
        <v>76309.640140000003</v>
      </c>
      <c r="AG2479" s="41"/>
      <c r="AH2479" s="41">
        <v>0</v>
      </c>
      <c r="AI2479" s="41">
        <v>0</v>
      </c>
      <c r="AJ2479" s="41">
        <v>0</v>
      </c>
      <c r="AK2479" s="41">
        <v>0</v>
      </c>
      <c r="AL2479" s="41">
        <v>72566.738710000005</v>
      </c>
      <c r="AM2479" s="41">
        <v>0</v>
      </c>
      <c r="AN2479" s="41">
        <v>0</v>
      </c>
      <c r="AO2479" s="42">
        <v>44039.463080000001</v>
      </c>
      <c r="AP2479" s="42">
        <v>75050.600000000006</v>
      </c>
      <c r="AQ2479" s="42">
        <v>0</v>
      </c>
      <c r="AR2479" s="42">
        <v>0</v>
      </c>
      <c r="AS2479" s="42">
        <v>0</v>
      </c>
      <c r="AT2479" s="42">
        <v>0</v>
      </c>
      <c r="AU2479" s="42">
        <f t="shared" si="8068"/>
        <v>75050.600000000006</v>
      </c>
      <c r="AV2479" s="42">
        <f t="shared" si="8069"/>
        <v>-123.39999999999418</v>
      </c>
      <c r="AW2479" s="42">
        <f t="shared" si="8070"/>
        <v>89657.400000000009</v>
      </c>
      <c r="AX2479" s="42">
        <f t="shared" si="8071"/>
        <v>77913</v>
      </c>
      <c r="AY2479" s="42">
        <f t="shared" si="8072"/>
        <v>77913</v>
      </c>
      <c r="AZ2479" s="42"/>
      <c r="BA2479" s="43">
        <f t="shared" si="8073"/>
        <v>95.095113247640597</v>
      </c>
      <c r="BB2479" s="44"/>
    </row>
    <row r="2480" spans="2:54" s="30" customFormat="1" ht="31.2" x14ac:dyDescent="0.3">
      <c r="B2480" s="38" t="s">
        <v>794</v>
      </c>
      <c r="C2480" s="38" t="s">
        <v>84</v>
      </c>
      <c r="D2480" s="38" t="s">
        <v>86</v>
      </c>
      <c r="E2480" s="39" t="str">
        <f t="shared" si="8065"/>
        <v>0409</v>
      </c>
      <c r="F2480" s="38" t="s">
        <v>866</v>
      </c>
      <c r="G2480" s="38" t="s">
        <v>54</v>
      </c>
      <c r="H2480" s="40" t="s">
        <v>55</v>
      </c>
      <c r="I2480" s="18">
        <v>7570.1</v>
      </c>
      <c r="J2480" s="18">
        <v>7570.1</v>
      </c>
      <c r="K2480" s="18">
        <v>7570.1</v>
      </c>
      <c r="L2480" s="18"/>
      <c r="M2480" s="18"/>
      <c r="N2480" s="18"/>
      <c r="O2480" s="18">
        <v>0</v>
      </c>
      <c r="P2480" s="18">
        <v>0</v>
      </c>
      <c r="Q2480" s="18">
        <v>0</v>
      </c>
      <c r="R2480" s="18">
        <v>1276.4000000000001</v>
      </c>
      <c r="S2480" s="18"/>
      <c r="T2480" s="18">
        <f t="shared" si="8012"/>
        <v>8846.5</v>
      </c>
      <c r="U2480" s="18">
        <f t="shared" si="8024"/>
        <v>7570.1</v>
      </c>
      <c r="V2480" s="18">
        <f t="shared" si="8025"/>
        <v>7570.1</v>
      </c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41">
        <v>7295.6258600000001</v>
      </c>
      <c r="AG2480" s="41"/>
      <c r="AH2480" s="41">
        <v>0</v>
      </c>
      <c r="AI2480" s="41">
        <v>0</v>
      </c>
      <c r="AJ2480" s="41">
        <v>0</v>
      </c>
      <c r="AK2480" s="41">
        <v>0</v>
      </c>
      <c r="AL2480" s="41">
        <v>7295.5384999999997</v>
      </c>
      <c r="AM2480" s="41">
        <v>0</v>
      </c>
      <c r="AN2480" s="41">
        <v>0</v>
      </c>
      <c r="AO2480" s="14">
        <v>5294.3519200000001</v>
      </c>
      <c r="AP2480" s="42">
        <v>8494.5</v>
      </c>
      <c r="AQ2480" s="42">
        <v>0</v>
      </c>
      <c r="AR2480" s="42">
        <v>0</v>
      </c>
      <c r="AS2480" s="42">
        <v>0</v>
      </c>
      <c r="AT2480" s="42">
        <v>0</v>
      </c>
      <c r="AU2480" s="42">
        <f t="shared" si="8068"/>
        <v>8494.5</v>
      </c>
      <c r="AV2480" s="42">
        <f t="shared" si="8069"/>
        <v>352</v>
      </c>
      <c r="AW2480" s="42">
        <f t="shared" si="8070"/>
        <v>8846.5</v>
      </c>
      <c r="AX2480" s="42">
        <f t="shared" si="8071"/>
        <v>7570.1</v>
      </c>
      <c r="AY2480" s="42">
        <f t="shared" si="8072"/>
        <v>7570.1</v>
      </c>
      <c r="AZ2480" s="42"/>
      <c r="BA2480" s="43">
        <f t="shared" si="8073"/>
        <v>99.998802570174561</v>
      </c>
      <c r="BB2480" s="44"/>
    </row>
    <row r="2481" spans="2:54" s="30" customFormat="1" x14ac:dyDescent="0.3">
      <c r="B2481" s="38" t="s">
        <v>794</v>
      </c>
      <c r="C2481" s="38" t="s">
        <v>84</v>
      </c>
      <c r="D2481" s="38" t="s">
        <v>86</v>
      </c>
      <c r="E2481" s="39" t="str">
        <f t="shared" si="8065"/>
        <v>0409</v>
      </c>
      <c r="F2481" s="38" t="s">
        <v>866</v>
      </c>
      <c r="G2481" s="38" t="s">
        <v>56</v>
      </c>
      <c r="H2481" s="40" t="s">
        <v>57</v>
      </c>
      <c r="I2481" s="18">
        <v>103.3</v>
      </c>
      <c r="J2481" s="18">
        <v>103.3</v>
      </c>
      <c r="K2481" s="18">
        <v>103.3</v>
      </c>
      <c r="L2481" s="18"/>
      <c r="M2481" s="18"/>
      <c r="N2481" s="18"/>
      <c r="O2481" s="18">
        <v>0</v>
      </c>
      <c r="P2481" s="18">
        <v>0</v>
      </c>
      <c r="Q2481" s="18">
        <v>0</v>
      </c>
      <c r="R2481" s="18">
        <v>40</v>
      </c>
      <c r="S2481" s="18"/>
      <c r="T2481" s="18">
        <f t="shared" si="8012"/>
        <v>143.30000000000001</v>
      </c>
      <c r="U2481" s="18">
        <f t="shared" si="8024"/>
        <v>103.3</v>
      </c>
      <c r="V2481" s="18">
        <f t="shared" si="8025"/>
        <v>103.3</v>
      </c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41">
        <v>311.73399999999998</v>
      </c>
      <c r="AG2481" s="41"/>
      <c r="AH2481" s="41">
        <v>0</v>
      </c>
      <c r="AI2481" s="41">
        <v>0</v>
      </c>
      <c r="AJ2481" s="41">
        <v>0</v>
      </c>
      <c r="AK2481" s="41">
        <v>0</v>
      </c>
      <c r="AL2481" s="41">
        <v>311.73399999999998</v>
      </c>
      <c r="AM2481" s="41">
        <v>0</v>
      </c>
      <c r="AN2481" s="41">
        <v>0</v>
      </c>
      <c r="AO2481" s="42">
        <v>231.517</v>
      </c>
      <c r="AP2481" s="42">
        <v>371.9</v>
      </c>
      <c r="AQ2481" s="42">
        <v>0</v>
      </c>
      <c r="AR2481" s="42">
        <v>0</v>
      </c>
      <c r="AS2481" s="42">
        <v>0</v>
      </c>
      <c r="AT2481" s="42">
        <v>0</v>
      </c>
      <c r="AU2481" s="42">
        <f t="shared" si="8068"/>
        <v>371.9</v>
      </c>
      <c r="AV2481" s="42">
        <f t="shared" si="8069"/>
        <v>-228.59999999999997</v>
      </c>
      <c r="AW2481" s="42">
        <f t="shared" si="8070"/>
        <v>143.30000000000001</v>
      </c>
      <c r="AX2481" s="42">
        <f t="shared" si="8071"/>
        <v>103.3</v>
      </c>
      <c r="AY2481" s="42">
        <f t="shared" si="8072"/>
        <v>103.3</v>
      </c>
      <c r="AZ2481" s="42"/>
      <c r="BA2481" s="43">
        <f t="shared" si="8073"/>
        <v>100</v>
      </c>
      <c r="BB2481" s="44"/>
    </row>
    <row r="2482" spans="2:54" s="30" customFormat="1" ht="46.8" x14ac:dyDescent="0.3">
      <c r="B2482" s="38" t="s">
        <v>794</v>
      </c>
      <c r="C2482" s="38" t="s">
        <v>84</v>
      </c>
      <c r="D2482" s="38" t="s">
        <v>86</v>
      </c>
      <c r="E2482" s="39" t="str">
        <f t="shared" si="8065"/>
        <v>0409</v>
      </c>
      <c r="F2482" s="38" t="s">
        <v>570</v>
      </c>
      <c r="G2482" s="39"/>
      <c r="H2482" s="40" t="s">
        <v>571</v>
      </c>
      <c r="I2482" s="18">
        <f t="shared" ref="I2482:N2482" si="8079">I2483+I2485+I2487+I2491</f>
        <v>450148.8</v>
      </c>
      <c r="J2482" s="18">
        <f t="shared" si="8079"/>
        <v>450699.1</v>
      </c>
      <c r="K2482" s="18">
        <f t="shared" si="8079"/>
        <v>435879</v>
      </c>
      <c r="L2482" s="18">
        <f t="shared" si="8079"/>
        <v>0</v>
      </c>
      <c r="M2482" s="18">
        <f t="shared" si="8079"/>
        <v>0</v>
      </c>
      <c r="N2482" s="18">
        <f t="shared" si="8079"/>
        <v>0</v>
      </c>
      <c r="O2482" s="18">
        <f>O2483+O2485+O2487+O2491+O2489</f>
        <v>0</v>
      </c>
      <c r="P2482" s="18">
        <f>P2483+P2485+P2487+P2491+P2489</f>
        <v>12144.587</v>
      </c>
      <c r="Q2482" s="18">
        <f>Q2483+Q2485+Q2487+Q2491+Q2489</f>
        <v>93392</v>
      </c>
      <c r="R2482" s="18">
        <f>R2483+R2485+R2487+R2491</f>
        <v>0</v>
      </c>
      <c r="S2482" s="18">
        <f>S2483+S2485+S2487+S2491</f>
        <v>13943.382940000001</v>
      </c>
      <c r="T2482" s="18">
        <f t="shared" si="8012"/>
        <v>569628.76994000003</v>
      </c>
      <c r="U2482" s="18">
        <f t="shared" si="8024"/>
        <v>450699.1</v>
      </c>
      <c r="V2482" s="18">
        <f t="shared" si="8025"/>
        <v>435879</v>
      </c>
      <c r="W2482" s="18">
        <f t="shared" ref="W2482:AE2482" si="8080">W2483+W2485+W2487+W2491</f>
        <v>1942.7</v>
      </c>
      <c r="X2482" s="18">
        <f t="shared" si="8080"/>
        <v>0</v>
      </c>
      <c r="Y2482" s="18">
        <f t="shared" si="8080"/>
        <v>0</v>
      </c>
      <c r="Z2482" s="18">
        <f t="shared" si="8080"/>
        <v>12000.682940000001</v>
      </c>
      <c r="AA2482" s="18">
        <f t="shared" si="8080"/>
        <v>0</v>
      </c>
      <c r="AB2482" s="18">
        <f t="shared" si="8080"/>
        <v>0</v>
      </c>
      <c r="AC2482" s="18">
        <f t="shared" si="8080"/>
        <v>0</v>
      </c>
      <c r="AD2482" s="18">
        <f t="shared" si="8080"/>
        <v>0</v>
      </c>
      <c r="AE2482" s="18">
        <f t="shared" si="8080"/>
        <v>0</v>
      </c>
      <c r="AF2482" s="41">
        <f t="shared" ref="AF2482:AT2482" si="8081">AF2483+AF2485+AF2487+AF2491+AF2489</f>
        <v>569628.76994000003</v>
      </c>
      <c r="AG2482" s="41">
        <f t="shared" si="8081"/>
        <v>0</v>
      </c>
      <c r="AH2482" s="41">
        <f t="shared" si="8081"/>
        <v>0</v>
      </c>
      <c r="AI2482" s="41">
        <f t="shared" si="8081"/>
        <v>0</v>
      </c>
      <c r="AJ2482" s="41">
        <f t="shared" si="8081"/>
        <v>0</v>
      </c>
      <c r="AK2482" s="41">
        <f t="shared" si="8081"/>
        <v>0</v>
      </c>
      <c r="AL2482" s="41">
        <f t="shared" si="8081"/>
        <v>500643.73593000002</v>
      </c>
      <c r="AM2482" s="41">
        <f t="shared" si="8081"/>
        <v>0</v>
      </c>
      <c r="AN2482" s="41">
        <f t="shared" si="8081"/>
        <v>0</v>
      </c>
      <c r="AO2482" s="14">
        <f t="shared" si="8081"/>
        <v>197817.87503</v>
      </c>
      <c r="AP2482" s="42">
        <f t="shared" si="8081"/>
        <v>569628.76994000003</v>
      </c>
      <c r="AQ2482" s="42">
        <f t="shared" si="8081"/>
        <v>0</v>
      </c>
      <c r="AR2482" s="42">
        <f t="shared" si="8081"/>
        <v>0</v>
      </c>
      <c r="AS2482" s="42">
        <f t="shared" si="8081"/>
        <v>0</v>
      </c>
      <c r="AT2482" s="42">
        <f t="shared" si="8081"/>
        <v>0</v>
      </c>
      <c r="AU2482" s="42">
        <f t="shared" si="8068"/>
        <v>569628.76994000003</v>
      </c>
      <c r="AV2482" s="42">
        <f t="shared" si="8069"/>
        <v>0</v>
      </c>
      <c r="AW2482" s="42">
        <f t="shared" si="8070"/>
        <v>583572.15287999995</v>
      </c>
      <c r="AX2482" s="42">
        <f t="shared" si="8071"/>
        <v>450699.1</v>
      </c>
      <c r="AY2482" s="42">
        <f t="shared" si="8072"/>
        <v>435879</v>
      </c>
      <c r="AZ2482" s="42">
        <f>AZ2483+AZ2485+AZ2487+AZ2491</f>
        <v>0</v>
      </c>
      <c r="BA2482" s="43">
        <f t="shared" si="8073"/>
        <v>87.889475101956961</v>
      </c>
      <c r="BB2482" s="20"/>
    </row>
    <row r="2483" spans="2:54" s="30" customFormat="1" x14ac:dyDescent="0.3">
      <c r="B2483" s="38" t="s">
        <v>794</v>
      </c>
      <c r="C2483" s="38" t="s">
        <v>84</v>
      </c>
      <c r="D2483" s="38" t="s">
        <v>86</v>
      </c>
      <c r="E2483" s="39" t="str">
        <f t="shared" si="8065"/>
        <v>0409</v>
      </c>
      <c r="F2483" s="38" t="s">
        <v>867</v>
      </c>
      <c r="G2483" s="39"/>
      <c r="H2483" s="40" t="s">
        <v>868</v>
      </c>
      <c r="I2483" s="18">
        <f t="shared" ref="I2483:S2483" si="8082">I2484</f>
        <v>122658.9</v>
      </c>
      <c r="J2483" s="18">
        <f t="shared" si="8082"/>
        <v>119840.4</v>
      </c>
      <c r="K2483" s="18">
        <f t="shared" si="8082"/>
        <v>118139.6</v>
      </c>
      <c r="L2483" s="18">
        <f t="shared" si="8082"/>
        <v>0</v>
      </c>
      <c r="M2483" s="18">
        <f t="shared" si="8082"/>
        <v>0</v>
      </c>
      <c r="N2483" s="18">
        <f t="shared" si="8082"/>
        <v>0</v>
      </c>
      <c r="O2483" s="18">
        <f t="shared" si="8082"/>
        <v>0</v>
      </c>
      <c r="P2483" s="18">
        <f t="shared" si="8082"/>
        <v>0</v>
      </c>
      <c r="Q2483" s="18">
        <f t="shared" si="8082"/>
        <v>0</v>
      </c>
      <c r="R2483" s="18">
        <f t="shared" si="8082"/>
        <v>0</v>
      </c>
      <c r="S2483" s="18">
        <f t="shared" si="8082"/>
        <v>0</v>
      </c>
      <c r="T2483" s="18">
        <f t="shared" si="8012"/>
        <v>122658.9</v>
      </c>
      <c r="U2483" s="18">
        <f t="shared" si="8024"/>
        <v>119840.4</v>
      </c>
      <c r="V2483" s="18">
        <f t="shared" si="8025"/>
        <v>118139.6</v>
      </c>
      <c r="W2483" s="18">
        <f t="shared" ref="W2483:AT2483" si="8083">W2484</f>
        <v>0</v>
      </c>
      <c r="X2483" s="18">
        <f t="shared" si="8083"/>
        <v>0</v>
      </c>
      <c r="Y2483" s="18">
        <f t="shared" si="8083"/>
        <v>0</v>
      </c>
      <c r="Z2483" s="18">
        <f t="shared" si="8083"/>
        <v>0</v>
      </c>
      <c r="AA2483" s="18">
        <f t="shared" si="8083"/>
        <v>0</v>
      </c>
      <c r="AB2483" s="18">
        <f t="shared" si="8083"/>
        <v>0</v>
      </c>
      <c r="AC2483" s="18">
        <f t="shared" si="8083"/>
        <v>0</v>
      </c>
      <c r="AD2483" s="18">
        <f t="shared" si="8083"/>
        <v>0</v>
      </c>
      <c r="AE2483" s="18">
        <f t="shared" si="8083"/>
        <v>0</v>
      </c>
      <c r="AF2483" s="41">
        <f t="shared" si="8083"/>
        <v>122658.9</v>
      </c>
      <c r="AG2483" s="41">
        <f t="shared" si="8083"/>
        <v>0</v>
      </c>
      <c r="AH2483" s="41">
        <f t="shared" si="8083"/>
        <v>0</v>
      </c>
      <c r="AI2483" s="41">
        <f t="shared" si="8083"/>
        <v>0</v>
      </c>
      <c r="AJ2483" s="41">
        <f t="shared" si="8083"/>
        <v>0</v>
      </c>
      <c r="AK2483" s="41">
        <f t="shared" si="8083"/>
        <v>0</v>
      </c>
      <c r="AL2483" s="41">
        <f t="shared" si="8083"/>
        <v>69923.865619999997</v>
      </c>
      <c r="AM2483" s="41">
        <f t="shared" si="8083"/>
        <v>0</v>
      </c>
      <c r="AN2483" s="41">
        <f t="shared" si="8083"/>
        <v>0</v>
      </c>
      <c r="AO2483" s="42">
        <f t="shared" si="8083"/>
        <v>0</v>
      </c>
      <c r="AP2483" s="42">
        <f t="shared" si="8083"/>
        <v>122658.9</v>
      </c>
      <c r="AQ2483" s="42">
        <f t="shared" si="8083"/>
        <v>0</v>
      </c>
      <c r="AR2483" s="42">
        <f t="shared" si="8083"/>
        <v>0</v>
      </c>
      <c r="AS2483" s="42">
        <f t="shared" si="8083"/>
        <v>0</v>
      </c>
      <c r="AT2483" s="42">
        <f t="shared" si="8083"/>
        <v>0</v>
      </c>
      <c r="AU2483" s="42">
        <f t="shared" si="8068"/>
        <v>122658.9</v>
      </c>
      <c r="AV2483" s="42">
        <f t="shared" si="8069"/>
        <v>0</v>
      </c>
      <c r="AW2483" s="42">
        <f t="shared" si="8070"/>
        <v>122658.9</v>
      </c>
      <c r="AX2483" s="42">
        <f t="shared" si="8071"/>
        <v>119840.4</v>
      </c>
      <c r="AY2483" s="42">
        <f t="shared" si="8072"/>
        <v>118139.6</v>
      </c>
      <c r="AZ2483" s="42">
        <f>AZ2484</f>
        <v>0</v>
      </c>
      <c r="BA2483" s="43">
        <f t="shared" si="8073"/>
        <v>57.006760716099691</v>
      </c>
      <c r="BB2483" s="20"/>
    </row>
    <row r="2484" spans="2:54" ht="31.2" x14ac:dyDescent="0.3">
      <c r="B2484" s="38" t="s">
        <v>794</v>
      </c>
      <c r="C2484" s="38" t="s">
        <v>84</v>
      </c>
      <c r="D2484" s="38" t="s">
        <v>86</v>
      </c>
      <c r="E2484" s="39" t="str">
        <f t="shared" si="8065"/>
        <v>0409</v>
      </c>
      <c r="F2484" s="38" t="s">
        <v>867</v>
      </c>
      <c r="G2484" s="38" t="s">
        <v>150</v>
      </c>
      <c r="H2484" s="40" t="s">
        <v>151</v>
      </c>
      <c r="I2484" s="18">
        <v>122658.9</v>
      </c>
      <c r="J2484" s="18">
        <v>119840.4</v>
      </c>
      <c r="K2484" s="18">
        <v>118139.6</v>
      </c>
      <c r="L2484" s="18"/>
      <c r="M2484" s="18"/>
      <c r="N2484" s="18"/>
      <c r="O2484" s="18">
        <v>0</v>
      </c>
      <c r="P2484" s="18">
        <v>0</v>
      </c>
      <c r="Q2484" s="18">
        <v>0</v>
      </c>
      <c r="R2484" s="18">
        <v>0</v>
      </c>
      <c r="S2484" s="18"/>
      <c r="T2484" s="18">
        <f t="shared" si="8012"/>
        <v>122658.9</v>
      </c>
      <c r="U2484" s="18">
        <f t="shared" si="8024"/>
        <v>119840.4</v>
      </c>
      <c r="V2484" s="18">
        <f t="shared" si="8025"/>
        <v>118139.6</v>
      </c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41">
        <v>122658.9</v>
      </c>
      <c r="AG2484" s="41"/>
      <c r="AH2484" s="41">
        <v>0</v>
      </c>
      <c r="AI2484" s="41">
        <v>0</v>
      </c>
      <c r="AJ2484" s="41">
        <v>0</v>
      </c>
      <c r="AK2484" s="41">
        <v>0</v>
      </c>
      <c r="AL2484" s="41">
        <v>69923.865619999997</v>
      </c>
      <c r="AM2484" s="41">
        <v>0</v>
      </c>
      <c r="AN2484" s="41">
        <v>0</v>
      </c>
      <c r="AO2484" s="14">
        <v>0</v>
      </c>
      <c r="AP2484" s="42">
        <v>122658.9</v>
      </c>
      <c r="AQ2484" s="42">
        <v>0</v>
      </c>
      <c r="AR2484" s="42">
        <v>0</v>
      </c>
      <c r="AS2484" s="42">
        <v>0</v>
      </c>
      <c r="AT2484" s="42">
        <v>0</v>
      </c>
      <c r="AU2484" s="42">
        <f t="shared" si="8068"/>
        <v>122658.9</v>
      </c>
      <c r="AV2484" s="42">
        <f t="shared" si="8069"/>
        <v>0</v>
      </c>
      <c r="AW2484" s="42">
        <f t="shared" si="8070"/>
        <v>122658.9</v>
      </c>
      <c r="AX2484" s="42">
        <f t="shared" si="8071"/>
        <v>119840.4</v>
      </c>
      <c r="AY2484" s="42">
        <f t="shared" si="8072"/>
        <v>118139.6</v>
      </c>
      <c r="AZ2484" s="42"/>
      <c r="BA2484" s="43">
        <f t="shared" si="8073"/>
        <v>57.006760716099691</v>
      </c>
      <c r="BB2484" s="44"/>
    </row>
    <row r="2485" spans="2:54" ht="31.2" x14ac:dyDescent="0.3">
      <c r="B2485" s="38" t="s">
        <v>794</v>
      </c>
      <c r="C2485" s="38" t="s">
        <v>84</v>
      </c>
      <c r="D2485" s="38" t="s">
        <v>86</v>
      </c>
      <c r="E2485" s="39" t="str">
        <f t="shared" si="8065"/>
        <v>0409</v>
      </c>
      <c r="F2485" s="38" t="s">
        <v>869</v>
      </c>
      <c r="G2485" s="39"/>
      <c r="H2485" s="40" t="s">
        <v>870</v>
      </c>
      <c r="I2485" s="18">
        <f t="shared" ref="I2485:S2485" si="8084">I2486</f>
        <v>14097.6</v>
      </c>
      <c r="J2485" s="18">
        <f t="shared" si="8084"/>
        <v>13119.3</v>
      </c>
      <c r="K2485" s="18">
        <f t="shared" si="8084"/>
        <v>0</v>
      </c>
      <c r="L2485" s="18">
        <f t="shared" si="8084"/>
        <v>0</v>
      </c>
      <c r="M2485" s="18">
        <f t="shared" si="8084"/>
        <v>0</v>
      </c>
      <c r="N2485" s="18">
        <f t="shared" si="8084"/>
        <v>0</v>
      </c>
      <c r="O2485" s="18">
        <f t="shared" si="8084"/>
        <v>0</v>
      </c>
      <c r="P2485" s="18">
        <f t="shared" si="8084"/>
        <v>0</v>
      </c>
      <c r="Q2485" s="18">
        <f t="shared" si="8084"/>
        <v>0</v>
      </c>
      <c r="R2485" s="18">
        <f t="shared" si="8084"/>
        <v>0</v>
      </c>
      <c r="S2485" s="18">
        <f t="shared" si="8084"/>
        <v>12000.682940000001</v>
      </c>
      <c r="T2485" s="18">
        <f t="shared" si="8012"/>
        <v>26098.282940000001</v>
      </c>
      <c r="U2485" s="18">
        <f t="shared" si="8024"/>
        <v>13119.3</v>
      </c>
      <c r="V2485" s="18">
        <f t="shared" si="8025"/>
        <v>0</v>
      </c>
      <c r="W2485" s="18">
        <f t="shared" ref="W2485:AD2485" si="8085">W2486</f>
        <v>0</v>
      </c>
      <c r="X2485" s="18">
        <f t="shared" si="8085"/>
        <v>0</v>
      </c>
      <c r="Y2485" s="18">
        <f t="shared" si="8085"/>
        <v>0</v>
      </c>
      <c r="Z2485" s="18">
        <f t="shared" si="8085"/>
        <v>12000.682940000001</v>
      </c>
      <c r="AA2485" s="18">
        <f t="shared" si="8085"/>
        <v>0</v>
      </c>
      <c r="AB2485" s="18">
        <f t="shared" si="8085"/>
        <v>0</v>
      </c>
      <c r="AC2485" s="18">
        <f t="shared" si="8085"/>
        <v>0</v>
      </c>
      <c r="AD2485" s="18">
        <f t="shared" si="8085"/>
        <v>0</v>
      </c>
      <c r="AE2485" s="18"/>
      <c r="AF2485" s="41">
        <f t="shared" ref="AF2485:AT2485" si="8086">AF2486</f>
        <v>26098.282940000001</v>
      </c>
      <c r="AG2485" s="41">
        <f t="shared" si="8086"/>
        <v>0</v>
      </c>
      <c r="AH2485" s="41">
        <f t="shared" si="8086"/>
        <v>0</v>
      </c>
      <c r="AI2485" s="41">
        <f t="shared" si="8086"/>
        <v>0</v>
      </c>
      <c r="AJ2485" s="41">
        <f t="shared" si="8086"/>
        <v>0</v>
      </c>
      <c r="AK2485" s="41">
        <f t="shared" si="8086"/>
        <v>0</v>
      </c>
      <c r="AL2485" s="41">
        <f t="shared" si="8086"/>
        <v>9874.3899099999999</v>
      </c>
      <c r="AM2485" s="41">
        <f t="shared" si="8086"/>
        <v>0</v>
      </c>
      <c r="AN2485" s="41">
        <f t="shared" si="8086"/>
        <v>0</v>
      </c>
      <c r="AO2485" s="42">
        <f t="shared" si="8086"/>
        <v>5137.9203600000001</v>
      </c>
      <c r="AP2485" s="42">
        <f t="shared" si="8086"/>
        <v>26098.282940000001</v>
      </c>
      <c r="AQ2485" s="42">
        <f t="shared" si="8086"/>
        <v>0</v>
      </c>
      <c r="AR2485" s="42">
        <f t="shared" si="8086"/>
        <v>0</v>
      </c>
      <c r="AS2485" s="42">
        <f t="shared" si="8086"/>
        <v>0</v>
      </c>
      <c r="AT2485" s="42">
        <f t="shared" si="8086"/>
        <v>0</v>
      </c>
      <c r="AU2485" s="42">
        <f t="shared" si="8068"/>
        <v>26098.282940000001</v>
      </c>
      <c r="AV2485" s="42">
        <f t="shared" si="8069"/>
        <v>0</v>
      </c>
      <c r="AW2485" s="42">
        <f t="shared" si="8070"/>
        <v>38098.965880000003</v>
      </c>
      <c r="AX2485" s="42">
        <f t="shared" si="8071"/>
        <v>13119.3</v>
      </c>
      <c r="AY2485" s="42">
        <f t="shared" si="8072"/>
        <v>0</v>
      </c>
      <c r="AZ2485" s="42">
        <f>AZ2486</f>
        <v>0</v>
      </c>
      <c r="BA2485" s="43">
        <f t="shared" si="8073"/>
        <v>37.835400638046721</v>
      </c>
      <c r="BB2485" s="20"/>
    </row>
    <row r="2486" spans="2:54" ht="31.2" x14ac:dyDescent="0.3">
      <c r="B2486" s="38" t="s">
        <v>794</v>
      </c>
      <c r="C2486" s="38" t="s">
        <v>84</v>
      </c>
      <c r="D2486" s="38" t="s">
        <v>86</v>
      </c>
      <c r="E2486" s="39" t="str">
        <f t="shared" si="8065"/>
        <v>0409</v>
      </c>
      <c r="F2486" s="38" t="s">
        <v>869</v>
      </c>
      <c r="G2486" s="38" t="s">
        <v>54</v>
      </c>
      <c r="H2486" s="40" t="s">
        <v>55</v>
      </c>
      <c r="I2486" s="18">
        <v>14097.6</v>
      </c>
      <c r="J2486" s="18">
        <v>13119.3</v>
      </c>
      <c r="K2486" s="18">
        <v>0</v>
      </c>
      <c r="L2486" s="18"/>
      <c r="M2486" s="18"/>
      <c r="N2486" s="18"/>
      <c r="O2486" s="18">
        <v>0</v>
      </c>
      <c r="P2486" s="18">
        <v>0</v>
      </c>
      <c r="Q2486" s="18">
        <v>0</v>
      </c>
      <c r="R2486" s="18">
        <v>0</v>
      </c>
      <c r="S2486" s="18">
        <v>12000.682940000001</v>
      </c>
      <c r="T2486" s="18">
        <f t="shared" si="8012"/>
        <v>26098.282940000001</v>
      </c>
      <c r="U2486" s="18">
        <f t="shared" si="8024"/>
        <v>13119.3</v>
      </c>
      <c r="V2486" s="18">
        <f t="shared" si="8025"/>
        <v>0</v>
      </c>
      <c r="W2486" s="18"/>
      <c r="X2486" s="18"/>
      <c r="Y2486" s="18"/>
      <c r="Z2486" s="18">
        <v>12000.682940000001</v>
      </c>
      <c r="AA2486" s="18"/>
      <c r="AB2486" s="18"/>
      <c r="AC2486" s="18"/>
      <c r="AD2486" s="18"/>
      <c r="AE2486" s="18"/>
      <c r="AF2486" s="41">
        <v>26098.282940000001</v>
      </c>
      <c r="AG2486" s="41"/>
      <c r="AH2486" s="41">
        <v>0</v>
      </c>
      <c r="AI2486" s="41">
        <v>0</v>
      </c>
      <c r="AJ2486" s="41">
        <v>0</v>
      </c>
      <c r="AK2486" s="41">
        <v>0</v>
      </c>
      <c r="AL2486" s="41">
        <v>9874.3899099999999</v>
      </c>
      <c r="AM2486" s="41">
        <v>0</v>
      </c>
      <c r="AN2486" s="41">
        <v>0</v>
      </c>
      <c r="AO2486" s="14">
        <v>5137.9203600000001</v>
      </c>
      <c r="AP2486" s="42">
        <v>26098.282940000001</v>
      </c>
      <c r="AQ2486" s="42">
        <v>0</v>
      </c>
      <c r="AR2486" s="42">
        <v>0</v>
      </c>
      <c r="AS2486" s="42">
        <v>0</v>
      </c>
      <c r="AT2486" s="42">
        <v>0</v>
      </c>
      <c r="AU2486" s="42">
        <f t="shared" si="8068"/>
        <v>26098.282940000001</v>
      </c>
      <c r="AV2486" s="42">
        <f t="shared" si="8069"/>
        <v>0</v>
      </c>
      <c r="AW2486" s="42">
        <f t="shared" si="8070"/>
        <v>38098.965880000003</v>
      </c>
      <c r="AX2486" s="42">
        <f t="shared" si="8071"/>
        <v>13119.3</v>
      </c>
      <c r="AY2486" s="42">
        <f t="shared" si="8072"/>
        <v>0</v>
      </c>
      <c r="AZ2486" s="42"/>
      <c r="BA2486" s="43">
        <f t="shared" si="8073"/>
        <v>37.835400638046721</v>
      </c>
      <c r="BB2486" s="44"/>
    </row>
    <row r="2487" spans="2:54" x14ac:dyDescent="0.3">
      <c r="B2487" s="38" t="s">
        <v>794</v>
      </c>
      <c r="C2487" s="38" t="s">
        <v>84</v>
      </c>
      <c r="D2487" s="38" t="s">
        <v>86</v>
      </c>
      <c r="E2487" s="39" t="str">
        <f t="shared" si="8065"/>
        <v>0409</v>
      </c>
      <c r="F2487" s="38" t="s">
        <v>572</v>
      </c>
      <c r="G2487" s="39"/>
      <c r="H2487" s="40" t="s">
        <v>573</v>
      </c>
      <c r="I2487" s="18">
        <f t="shared" ref="I2487:S2487" si="8087">I2488</f>
        <v>310423</v>
      </c>
      <c r="J2487" s="18">
        <f t="shared" si="8087"/>
        <v>317739.40000000002</v>
      </c>
      <c r="K2487" s="18">
        <f t="shared" si="8087"/>
        <v>317739.40000000002</v>
      </c>
      <c r="L2487" s="18">
        <f t="shared" si="8087"/>
        <v>0</v>
      </c>
      <c r="M2487" s="18">
        <f t="shared" si="8087"/>
        <v>0</v>
      </c>
      <c r="N2487" s="18">
        <f t="shared" si="8087"/>
        <v>0</v>
      </c>
      <c r="O2487" s="18">
        <f t="shared" si="8087"/>
        <v>0</v>
      </c>
      <c r="P2487" s="18">
        <f t="shared" si="8087"/>
        <v>12144.587</v>
      </c>
      <c r="Q2487" s="18">
        <f t="shared" si="8087"/>
        <v>0</v>
      </c>
      <c r="R2487" s="18">
        <f t="shared" si="8087"/>
        <v>0</v>
      </c>
      <c r="S2487" s="18">
        <f t="shared" si="8087"/>
        <v>0</v>
      </c>
      <c r="T2487" s="18">
        <f t="shared" si="8012"/>
        <v>322567.587</v>
      </c>
      <c r="U2487" s="18">
        <f t="shared" si="8024"/>
        <v>317739.40000000002</v>
      </c>
      <c r="V2487" s="18">
        <f t="shared" si="8025"/>
        <v>317739.40000000002</v>
      </c>
      <c r="W2487" s="18">
        <f t="shared" ref="W2487:AT2487" si="8088">W2488</f>
        <v>0</v>
      </c>
      <c r="X2487" s="18">
        <f t="shared" si="8088"/>
        <v>0</v>
      </c>
      <c r="Y2487" s="18">
        <f t="shared" si="8088"/>
        <v>0</v>
      </c>
      <c r="Z2487" s="18">
        <f t="shared" si="8088"/>
        <v>0</v>
      </c>
      <c r="AA2487" s="18">
        <f t="shared" si="8088"/>
        <v>0</v>
      </c>
      <c r="AB2487" s="18">
        <f t="shared" si="8088"/>
        <v>0</v>
      </c>
      <c r="AC2487" s="18">
        <f t="shared" si="8088"/>
        <v>0</v>
      </c>
      <c r="AD2487" s="18">
        <f t="shared" si="8088"/>
        <v>0</v>
      </c>
      <c r="AE2487" s="18">
        <f t="shared" si="8088"/>
        <v>0</v>
      </c>
      <c r="AF2487" s="41">
        <f t="shared" si="8088"/>
        <v>322567.587</v>
      </c>
      <c r="AG2487" s="41">
        <f t="shared" si="8088"/>
        <v>0</v>
      </c>
      <c r="AH2487" s="41">
        <f t="shared" si="8088"/>
        <v>0</v>
      </c>
      <c r="AI2487" s="41">
        <f t="shared" si="8088"/>
        <v>0</v>
      </c>
      <c r="AJ2487" s="41">
        <f t="shared" si="8088"/>
        <v>0</v>
      </c>
      <c r="AK2487" s="41">
        <f t="shared" si="8088"/>
        <v>0</v>
      </c>
      <c r="AL2487" s="41">
        <f t="shared" si="8088"/>
        <v>322567.587</v>
      </c>
      <c r="AM2487" s="41">
        <f t="shared" si="8088"/>
        <v>0</v>
      </c>
      <c r="AN2487" s="41">
        <f t="shared" si="8088"/>
        <v>0</v>
      </c>
      <c r="AO2487" s="42">
        <f t="shared" si="8088"/>
        <v>189405.30916999999</v>
      </c>
      <c r="AP2487" s="42">
        <f t="shared" si="8088"/>
        <v>322567.587</v>
      </c>
      <c r="AQ2487" s="42">
        <f t="shared" si="8088"/>
        <v>0</v>
      </c>
      <c r="AR2487" s="42">
        <f t="shared" si="8088"/>
        <v>0</v>
      </c>
      <c r="AS2487" s="42">
        <f t="shared" si="8088"/>
        <v>0</v>
      </c>
      <c r="AT2487" s="42">
        <f t="shared" si="8088"/>
        <v>0</v>
      </c>
      <c r="AU2487" s="42">
        <f t="shared" si="8068"/>
        <v>322567.587</v>
      </c>
      <c r="AV2487" s="42">
        <f t="shared" si="8069"/>
        <v>0</v>
      </c>
      <c r="AW2487" s="42">
        <f t="shared" si="8070"/>
        <v>322567.587</v>
      </c>
      <c r="AX2487" s="42">
        <f t="shared" si="8071"/>
        <v>317739.40000000002</v>
      </c>
      <c r="AY2487" s="42">
        <f t="shared" si="8072"/>
        <v>317739.40000000002</v>
      </c>
      <c r="AZ2487" s="42">
        <f>AZ2488</f>
        <v>0</v>
      </c>
      <c r="BA2487" s="43">
        <f t="shared" si="8073"/>
        <v>100</v>
      </c>
      <c r="BB2487" s="20"/>
    </row>
    <row r="2488" spans="2:54" ht="31.2" x14ac:dyDescent="0.3">
      <c r="B2488" s="38" t="s">
        <v>794</v>
      </c>
      <c r="C2488" s="38" t="s">
        <v>84</v>
      </c>
      <c r="D2488" s="38" t="s">
        <v>86</v>
      </c>
      <c r="E2488" s="39" t="str">
        <f t="shared" si="8065"/>
        <v>0409</v>
      </c>
      <c r="F2488" s="38" t="s">
        <v>572</v>
      </c>
      <c r="G2488" s="38" t="s">
        <v>150</v>
      </c>
      <c r="H2488" s="40" t="s">
        <v>151</v>
      </c>
      <c r="I2488" s="18">
        <f>309972.6+450.4</f>
        <v>310423</v>
      </c>
      <c r="J2488" s="18">
        <v>317739.40000000002</v>
      </c>
      <c r="K2488" s="18">
        <v>317739.40000000002</v>
      </c>
      <c r="L2488" s="18"/>
      <c r="M2488" s="18"/>
      <c r="N2488" s="18"/>
      <c r="O2488" s="18">
        <v>0</v>
      </c>
      <c r="P2488" s="18">
        <v>12144.587</v>
      </c>
      <c r="Q2488" s="18">
        <v>0</v>
      </c>
      <c r="R2488" s="18">
        <v>0</v>
      </c>
      <c r="S2488" s="18"/>
      <c r="T2488" s="18">
        <f t="shared" si="8012"/>
        <v>322567.587</v>
      </c>
      <c r="U2488" s="18">
        <f t="shared" si="8024"/>
        <v>317739.40000000002</v>
      </c>
      <c r="V2488" s="18">
        <f t="shared" si="8025"/>
        <v>317739.40000000002</v>
      </c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41">
        <v>322567.587</v>
      </c>
      <c r="AG2488" s="41"/>
      <c r="AH2488" s="41">
        <v>0</v>
      </c>
      <c r="AI2488" s="41">
        <v>0</v>
      </c>
      <c r="AJ2488" s="41">
        <v>0</v>
      </c>
      <c r="AK2488" s="41">
        <v>0</v>
      </c>
      <c r="AL2488" s="41">
        <v>322567.587</v>
      </c>
      <c r="AM2488" s="41">
        <v>0</v>
      </c>
      <c r="AN2488" s="41">
        <v>0</v>
      </c>
      <c r="AO2488" s="14">
        <v>189405.30916999999</v>
      </c>
      <c r="AP2488" s="42">
        <v>322567.587</v>
      </c>
      <c r="AQ2488" s="42">
        <v>0</v>
      </c>
      <c r="AR2488" s="42">
        <v>0</v>
      </c>
      <c r="AS2488" s="42">
        <v>0</v>
      </c>
      <c r="AT2488" s="42">
        <v>0</v>
      </c>
      <c r="AU2488" s="42">
        <f t="shared" si="8068"/>
        <v>322567.587</v>
      </c>
      <c r="AV2488" s="42">
        <f t="shared" si="8069"/>
        <v>0</v>
      </c>
      <c r="AW2488" s="42">
        <f t="shared" si="8070"/>
        <v>322567.587</v>
      </c>
      <c r="AX2488" s="42">
        <f t="shared" si="8071"/>
        <v>317739.40000000002</v>
      </c>
      <c r="AY2488" s="42">
        <f t="shared" si="8072"/>
        <v>317739.40000000002</v>
      </c>
      <c r="AZ2488" s="42"/>
      <c r="BA2488" s="43">
        <f t="shared" si="8073"/>
        <v>100</v>
      </c>
      <c r="BB2488" s="44"/>
    </row>
    <row r="2489" spans="2:54" x14ac:dyDescent="0.3">
      <c r="B2489" s="38" t="s">
        <v>794</v>
      </c>
      <c r="C2489" s="38" t="s">
        <v>84</v>
      </c>
      <c r="D2489" s="38" t="s">
        <v>86</v>
      </c>
      <c r="E2489" s="39" t="str">
        <f t="shared" si="8065"/>
        <v>0409</v>
      </c>
      <c r="F2489" s="38" t="s">
        <v>871</v>
      </c>
      <c r="G2489" s="38"/>
      <c r="H2489" s="40" t="s">
        <v>872</v>
      </c>
      <c r="I2489" s="18"/>
      <c r="J2489" s="18"/>
      <c r="K2489" s="18"/>
      <c r="L2489" s="18"/>
      <c r="M2489" s="18"/>
      <c r="N2489" s="18"/>
      <c r="O2489" s="18">
        <f>O2490</f>
        <v>0</v>
      </c>
      <c r="P2489" s="18">
        <f>P2490</f>
        <v>0</v>
      </c>
      <c r="Q2489" s="18">
        <f>Q2490</f>
        <v>93392</v>
      </c>
      <c r="R2489" s="18"/>
      <c r="S2489" s="18"/>
      <c r="T2489" s="18">
        <f t="shared" si="8012"/>
        <v>93392</v>
      </c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41">
        <f t="shared" ref="AF2489:AT2489" si="8089">AF2490</f>
        <v>93392</v>
      </c>
      <c r="AG2489" s="41">
        <f t="shared" si="8089"/>
        <v>0</v>
      </c>
      <c r="AH2489" s="41">
        <f t="shared" si="8089"/>
        <v>0</v>
      </c>
      <c r="AI2489" s="41">
        <f t="shared" si="8089"/>
        <v>0</v>
      </c>
      <c r="AJ2489" s="41">
        <f t="shared" si="8089"/>
        <v>0</v>
      </c>
      <c r="AK2489" s="41">
        <f t="shared" si="8089"/>
        <v>0</v>
      </c>
      <c r="AL2489" s="41">
        <f t="shared" si="8089"/>
        <v>93365.893400000001</v>
      </c>
      <c r="AM2489" s="41">
        <f t="shared" si="8089"/>
        <v>0</v>
      </c>
      <c r="AN2489" s="41">
        <f t="shared" si="8089"/>
        <v>0</v>
      </c>
      <c r="AO2489" s="42">
        <f t="shared" si="8089"/>
        <v>0</v>
      </c>
      <c r="AP2489" s="42">
        <f t="shared" si="8089"/>
        <v>93392</v>
      </c>
      <c r="AQ2489" s="42">
        <f t="shared" si="8089"/>
        <v>0</v>
      </c>
      <c r="AR2489" s="42">
        <f t="shared" si="8089"/>
        <v>0</v>
      </c>
      <c r="AS2489" s="42">
        <f t="shared" si="8089"/>
        <v>0</v>
      </c>
      <c r="AT2489" s="42">
        <f t="shared" si="8089"/>
        <v>0</v>
      </c>
      <c r="AU2489" s="42">
        <f t="shared" si="8068"/>
        <v>93392</v>
      </c>
      <c r="AV2489" s="42">
        <f t="shared" si="8069"/>
        <v>0</v>
      </c>
      <c r="AW2489" s="42"/>
      <c r="AX2489" s="42"/>
      <c r="AY2489" s="42"/>
      <c r="AZ2489" s="42"/>
      <c r="BA2489" s="43">
        <f t="shared" si="8073"/>
        <v>99.972046213808468</v>
      </c>
      <c r="BB2489" s="20"/>
    </row>
    <row r="2490" spans="2:54" ht="31.2" x14ac:dyDescent="0.3">
      <c r="B2490" s="38" t="s">
        <v>794</v>
      </c>
      <c r="C2490" s="38" t="s">
        <v>84</v>
      </c>
      <c r="D2490" s="38" t="s">
        <v>86</v>
      </c>
      <c r="E2490" s="39" t="str">
        <f t="shared" si="8065"/>
        <v>0409</v>
      </c>
      <c r="F2490" s="38" t="s">
        <v>871</v>
      </c>
      <c r="G2490" s="38" t="s">
        <v>150</v>
      </c>
      <c r="H2490" s="40" t="s">
        <v>151</v>
      </c>
      <c r="I2490" s="18"/>
      <c r="J2490" s="18"/>
      <c r="K2490" s="18"/>
      <c r="L2490" s="18"/>
      <c r="M2490" s="18"/>
      <c r="N2490" s="18"/>
      <c r="O2490" s="18">
        <v>0</v>
      </c>
      <c r="P2490" s="18">
        <v>0</v>
      </c>
      <c r="Q2490" s="18">
        <f>54964.799+38427.201</f>
        <v>93392</v>
      </c>
      <c r="R2490" s="18"/>
      <c r="S2490" s="18"/>
      <c r="T2490" s="18">
        <f t="shared" si="8012"/>
        <v>93392</v>
      </c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41">
        <v>93392</v>
      </c>
      <c r="AG2490" s="41"/>
      <c r="AH2490" s="41">
        <v>0</v>
      </c>
      <c r="AI2490" s="41">
        <v>0</v>
      </c>
      <c r="AJ2490" s="41">
        <v>0</v>
      </c>
      <c r="AK2490" s="41">
        <v>0</v>
      </c>
      <c r="AL2490" s="41">
        <v>93365.893400000001</v>
      </c>
      <c r="AM2490" s="41">
        <v>0</v>
      </c>
      <c r="AN2490" s="41">
        <v>0</v>
      </c>
      <c r="AO2490" s="14">
        <v>0</v>
      </c>
      <c r="AP2490" s="42">
        <v>93392</v>
      </c>
      <c r="AQ2490" s="42">
        <v>0</v>
      </c>
      <c r="AR2490" s="42">
        <v>0</v>
      </c>
      <c r="AS2490" s="42">
        <v>0</v>
      </c>
      <c r="AT2490" s="42">
        <v>0</v>
      </c>
      <c r="AU2490" s="42">
        <f t="shared" si="8068"/>
        <v>93392</v>
      </c>
      <c r="AV2490" s="42">
        <f t="shared" si="8069"/>
        <v>0</v>
      </c>
      <c r="AW2490" s="42"/>
      <c r="AX2490" s="42"/>
      <c r="AY2490" s="42"/>
      <c r="AZ2490" s="42"/>
      <c r="BA2490" s="43">
        <f t="shared" si="8073"/>
        <v>99.972046213808468</v>
      </c>
      <c r="BB2490" s="20"/>
    </row>
    <row r="2491" spans="2:54" x14ac:dyDescent="0.3">
      <c r="B2491" s="38" t="s">
        <v>794</v>
      </c>
      <c r="C2491" s="38" t="s">
        <v>84</v>
      </c>
      <c r="D2491" s="38" t="s">
        <v>86</v>
      </c>
      <c r="E2491" s="39" t="str">
        <f t="shared" si="8065"/>
        <v>0409</v>
      </c>
      <c r="F2491" s="38" t="s">
        <v>873</v>
      </c>
      <c r="G2491" s="39"/>
      <c r="H2491" s="40" t="s">
        <v>255</v>
      </c>
      <c r="I2491" s="18">
        <f t="shared" ref="I2491:S2491" si="8090">I2492</f>
        <v>2969.2999999999997</v>
      </c>
      <c r="J2491" s="18">
        <f t="shared" si="8090"/>
        <v>0</v>
      </c>
      <c r="K2491" s="18">
        <f t="shared" si="8090"/>
        <v>0</v>
      </c>
      <c r="L2491" s="18">
        <f t="shared" si="8090"/>
        <v>0</v>
      </c>
      <c r="M2491" s="18">
        <f t="shared" si="8090"/>
        <v>0</v>
      </c>
      <c r="N2491" s="18">
        <f t="shared" si="8090"/>
        <v>0</v>
      </c>
      <c r="O2491" s="18">
        <f t="shared" si="8090"/>
        <v>0</v>
      </c>
      <c r="P2491" s="18">
        <f t="shared" si="8090"/>
        <v>0</v>
      </c>
      <c r="Q2491" s="18">
        <f t="shared" si="8090"/>
        <v>0</v>
      </c>
      <c r="R2491" s="18">
        <f t="shared" si="8090"/>
        <v>0</v>
      </c>
      <c r="S2491" s="18">
        <f t="shared" si="8090"/>
        <v>1942.7</v>
      </c>
      <c r="T2491" s="18">
        <f t="shared" si="8012"/>
        <v>4912</v>
      </c>
      <c r="U2491" s="18">
        <f t="shared" si="8024"/>
        <v>0</v>
      </c>
      <c r="V2491" s="18">
        <f t="shared" si="8025"/>
        <v>0</v>
      </c>
      <c r="W2491" s="18">
        <f t="shared" ref="W2491:AD2491" si="8091">W2492</f>
        <v>1942.7</v>
      </c>
      <c r="X2491" s="18">
        <f t="shared" si="8091"/>
        <v>0</v>
      </c>
      <c r="Y2491" s="18">
        <f t="shared" si="8091"/>
        <v>0</v>
      </c>
      <c r="Z2491" s="18">
        <f t="shared" si="8091"/>
        <v>0</v>
      </c>
      <c r="AA2491" s="18">
        <f t="shared" si="8091"/>
        <v>0</v>
      </c>
      <c r="AB2491" s="18">
        <f t="shared" si="8091"/>
        <v>0</v>
      </c>
      <c r="AC2491" s="18">
        <f t="shared" si="8091"/>
        <v>0</v>
      </c>
      <c r="AD2491" s="18">
        <f t="shared" si="8091"/>
        <v>0</v>
      </c>
      <c r="AE2491" s="18"/>
      <c r="AF2491" s="41">
        <f t="shared" ref="AF2491:AT2491" si="8092">AF2492</f>
        <v>4912</v>
      </c>
      <c r="AG2491" s="41">
        <f t="shared" si="8092"/>
        <v>0</v>
      </c>
      <c r="AH2491" s="41">
        <f t="shared" si="8092"/>
        <v>0</v>
      </c>
      <c r="AI2491" s="41">
        <f t="shared" si="8092"/>
        <v>0</v>
      </c>
      <c r="AJ2491" s="41">
        <f t="shared" si="8092"/>
        <v>0</v>
      </c>
      <c r="AK2491" s="41">
        <f t="shared" si="8092"/>
        <v>0</v>
      </c>
      <c r="AL2491" s="41">
        <f t="shared" si="8092"/>
        <v>4912</v>
      </c>
      <c r="AM2491" s="41">
        <f t="shared" si="8092"/>
        <v>0</v>
      </c>
      <c r="AN2491" s="41">
        <f t="shared" si="8092"/>
        <v>0</v>
      </c>
      <c r="AO2491" s="42">
        <f t="shared" si="8092"/>
        <v>3274.6455000000001</v>
      </c>
      <c r="AP2491" s="42">
        <f t="shared" si="8092"/>
        <v>4912</v>
      </c>
      <c r="AQ2491" s="42">
        <f t="shared" si="8092"/>
        <v>0</v>
      </c>
      <c r="AR2491" s="42">
        <f t="shared" si="8092"/>
        <v>0</v>
      </c>
      <c r="AS2491" s="42">
        <f t="shared" si="8092"/>
        <v>0</v>
      </c>
      <c r="AT2491" s="42">
        <f t="shared" si="8092"/>
        <v>0</v>
      </c>
      <c r="AU2491" s="42">
        <f t="shared" si="8068"/>
        <v>4912</v>
      </c>
      <c r="AV2491" s="42">
        <f t="shared" si="8069"/>
        <v>0</v>
      </c>
      <c r="AW2491" s="42">
        <f t="shared" si="8070"/>
        <v>6854.7</v>
      </c>
      <c r="AX2491" s="42">
        <f t="shared" si="8071"/>
        <v>0</v>
      </c>
      <c r="AY2491" s="42">
        <f t="shared" si="8072"/>
        <v>0</v>
      </c>
      <c r="AZ2491" s="42">
        <f>AZ2492</f>
        <v>0</v>
      </c>
      <c r="BA2491" s="43">
        <f t="shared" si="8073"/>
        <v>100</v>
      </c>
      <c r="BB2491" s="20"/>
    </row>
    <row r="2492" spans="2:54" ht="31.2" x14ac:dyDescent="0.3">
      <c r="B2492" s="38" t="s">
        <v>794</v>
      </c>
      <c r="C2492" s="38" t="s">
        <v>84</v>
      </c>
      <c r="D2492" s="38" t="s">
        <v>86</v>
      </c>
      <c r="E2492" s="39" t="str">
        <f t="shared" si="8065"/>
        <v>0409</v>
      </c>
      <c r="F2492" s="38" t="s">
        <v>873</v>
      </c>
      <c r="G2492" s="38" t="s">
        <v>150</v>
      </c>
      <c r="H2492" s="40" t="s">
        <v>151</v>
      </c>
      <c r="I2492" s="18">
        <f>3419.7-450.4</f>
        <v>2969.2999999999997</v>
      </c>
      <c r="J2492" s="18">
        <v>0</v>
      </c>
      <c r="K2492" s="18">
        <v>0</v>
      </c>
      <c r="L2492" s="18"/>
      <c r="M2492" s="18"/>
      <c r="N2492" s="18"/>
      <c r="O2492" s="18">
        <v>0</v>
      </c>
      <c r="P2492" s="18">
        <v>0</v>
      </c>
      <c r="Q2492" s="18">
        <v>0</v>
      </c>
      <c r="R2492" s="18">
        <v>0</v>
      </c>
      <c r="S2492" s="18">
        <v>1942.7</v>
      </c>
      <c r="T2492" s="18">
        <f t="shared" si="8012"/>
        <v>4912</v>
      </c>
      <c r="U2492" s="18">
        <f t="shared" si="8024"/>
        <v>0</v>
      </c>
      <c r="V2492" s="18">
        <f t="shared" si="8025"/>
        <v>0</v>
      </c>
      <c r="W2492" s="18">
        <v>1942.7</v>
      </c>
      <c r="X2492" s="18"/>
      <c r="Y2492" s="18"/>
      <c r="Z2492" s="18"/>
      <c r="AA2492" s="18"/>
      <c r="AB2492" s="18"/>
      <c r="AC2492" s="18"/>
      <c r="AD2492" s="18"/>
      <c r="AE2492" s="18"/>
      <c r="AF2492" s="41">
        <v>4912</v>
      </c>
      <c r="AG2492" s="41"/>
      <c r="AH2492" s="41">
        <v>0</v>
      </c>
      <c r="AI2492" s="41">
        <v>0</v>
      </c>
      <c r="AJ2492" s="41">
        <v>0</v>
      </c>
      <c r="AK2492" s="41">
        <v>0</v>
      </c>
      <c r="AL2492" s="41">
        <v>4912</v>
      </c>
      <c r="AM2492" s="41">
        <v>0</v>
      </c>
      <c r="AN2492" s="41">
        <v>0</v>
      </c>
      <c r="AO2492" s="14">
        <v>3274.6455000000001</v>
      </c>
      <c r="AP2492" s="42">
        <v>4912</v>
      </c>
      <c r="AQ2492" s="42">
        <v>0</v>
      </c>
      <c r="AR2492" s="42">
        <v>0</v>
      </c>
      <c r="AS2492" s="42">
        <v>0</v>
      </c>
      <c r="AT2492" s="42">
        <v>0</v>
      </c>
      <c r="AU2492" s="42">
        <f t="shared" si="8068"/>
        <v>4912</v>
      </c>
      <c r="AV2492" s="42">
        <f t="shared" si="8069"/>
        <v>0</v>
      </c>
      <c r="AW2492" s="42">
        <f t="shared" si="8070"/>
        <v>6854.7</v>
      </c>
      <c r="AX2492" s="42">
        <f t="shared" si="8071"/>
        <v>0</v>
      </c>
      <c r="AY2492" s="42">
        <f t="shared" si="8072"/>
        <v>0</v>
      </c>
      <c r="AZ2492" s="42"/>
      <c r="BA2492" s="43">
        <f t="shared" si="8073"/>
        <v>100</v>
      </c>
      <c r="BB2492" s="44"/>
    </row>
    <row r="2493" spans="2:54" ht="31.2" x14ac:dyDescent="0.3">
      <c r="B2493" s="38" t="s">
        <v>794</v>
      </c>
      <c r="C2493" s="38" t="s">
        <v>84</v>
      </c>
      <c r="D2493" s="38" t="s">
        <v>86</v>
      </c>
      <c r="E2493" s="39" t="str">
        <f t="shared" si="8065"/>
        <v>0409</v>
      </c>
      <c r="F2493" s="38" t="s">
        <v>99</v>
      </c>
      <c r="G2493" s="39"/>
      <c r="H2493" s="40" t="s">
        <v>100</v>
      </c>
      <c r="I2493" s="18">
        <f t="shared" ref="I2493:I2501" si="8093">I2494</f>
        <v>100000</v>
      </c>
      <c r="J2493" s="18">
        <f t="shared" ref="J2493:J2501" si="8094">J2494</f>
        <v>100000</v>
      </c>
      <c r="K2493" s="18">
        <f t="shared" ref="K2493:K2501" si="8095">K2494</f>
        <v>200000</v>
      </c>
      <c r="L2493" s="18">
        <f t="shared" ref="L2493:L2501" si="8096">L2494</f>
        <v>0</v>
      </c>
      <c r="M2493" s="18">
        <f t="shared" ref="M2493:M2501" si="8097">M2494</f>
        <v>100000</v>
      </c>
      <c r="N2493" s="18">
        <f t="shared" ref="N2493:N2501" si="8098">N2494</f>
        <v>0</v>
      </c>
      <c r="O2493" s="18">
        <f>O2494+O2496</f>
        <v>0</v>
      </c>
      <c r="P2493" s="18">
        <f>P2494+P2496</f>
        <v>0</v>
      </c>
      <c r="Q2493" s="18">
        <f>Q2494+Q2496</f>
        <v>0</v>
      </c>
      <c r="R2493" s="18">
        <f>R2494+R2496</f>
        <v>0</v>
      </c>
      <c r="S2493" s="18">
        <f t="shared" ref="S2493:S2501" si="8099">S2494</f>
        <v>0</v>
      </c>
      <c r="T2493" s="18">
        <f t="shared" si="8012"/>
        <v>100000</v>
      </c>
      <c r="U2493" s="18">
        <f t="shared" si="8024"/>
        <v>200000</v>
      </c>
      <c r="V2493" s="18">
        <f t="shared" si="8025"/>
        <v>200000</v>
      </c>
      <c r="W2493" s="18">
        <f t="shared" ref="W2493:W2501" si="8100">W2494</f>
        <v>0</v>
      </c>
      <c r="X2493" s="18">
        <f t="shared" ref="X2493:X2501" si="8101">X2494</f>
        <v>0</v>
      </c>
      <c r="Y2493" s="18">
        <f t="shared" ref="Y2493:Y2501" si="8102">Y2494</f>
        <v>0</v>
      </c>
      <c r="Z2493" s="18">
        <f t="shared" ref="Z2493:Z2501" si="8103">Z2494</f>
        <v>0</v>
      </c>
      <c r="AA2493" s="18">
        <f t="shared" ref="AA2493:AA2501" si="8104">AA2494</f>
        <v>0</v>
      </c>
      <c r="AB2493" s="18">
        <f t="shared" ref="AB2493:AB2501" si="8105">AB2494</f>
        <v>0</v>
      </c>
      <c r="AC2493" s="18">
        <f t="shared" ref="AC2493:AC2501" si="8106">AC2494</f>
        <v>0</v>
      </c>
      <c r="AD2493" s="18">
        <f t="shared" ref="AD2493:AD2501" si="8107">AD2494</f>
        <v>0</v>
      </c>
      <c r="AE2493" s="18">
        <f t="shared" ref="AE2493:AE2501" si="8108">AE2494</f>
        <v>0</v>
      </c>
      <c r="AF2493" s="41">
        <f t="shared" ref="AF2493:AT2493" si="8109">AF2494+AF2496</f>
        <v>108637.73624</v>
      </c>
      <c r="AG2493" s="41">
        <f t="shared" si="8109"/>
        <v>0</v>
      </c>
      <c r="AH2493" s="41">
        <f t="shared" si="8109"/>
        <v>0</v>
      </c>
      <c r="AI2493" s="41">
        <f t="shared" si="8109"/>
        <v>0</v>
      </c>
      <c r="AJ2493" s="41">
        <f t="shared" si="8109"/>
        <v>0</v>
      </c>
      <c r="AK2493" s="41">
        <f t="shared" si="8109"/>
        <v>0</v>
      </c>
      <c r="AL2493" s="41">
        <f t="shared" si="8109"/>
        <v>108637.73624</v>
      </c>
      <c r="AM2493" s="41">
        <f t="shared" si="8109"/>
        <v>0</v>
      </c>
      <c r="AN2493" s="41">
        <f t="shared" si="8109"/>
        <v>0</v>
      </c>
      <c r="AO2493" s="42">
        <f t="shared" si="8109"/>
        <v>6189.6049800000001</v>
      </c>
      <c r="AP2493" s="42">
        <f t="shared" si="8109"/>
        <v>108637.73624</v>
      </c>
      <c r="AQ2493" s="42">
        <f t="shared" si="8109"/>
        <v>0</v>
      </c>
      <c r="AR2493" s="42">
        <f t="shared" si="8109"/>
        <v>0</v>
      </c>
      <c r="AS2493" s="42">
        <f t="shared" si="8109"/>
        <v>0</v>
      </c>
      <c r="AT2493" s="42">
        <f t="shared" si="8109"/>
        <v>0</v>
      </c>
      <c r="AU2493" s="42">
        <f t="shared" si="8068"/>
        <v>108637.73624</v>
      </c>
      <c r="AV2493" s="42">
        <f t="shared" si="8069"/>
        <v>-8637.7362399999984</v>
      </c>
      <c r="AW2493" s="42">
        <f t="shared" si="8070"/>
        <v>100000</v>
      </c>
      <c r="AX2493" s="42">
        <f t="shared" si="8071"/>
        <v>200000</v>
      </c>
      <c r="AY2493" s="42">
        <f t="shared" si="8072"/>
        <v>200000</v>
      </c>
      <c r="AZ2493" s="42">
        <f t="shared" ref="AZ2493:AZ2501" si="8110">AZ2494</f>
        <v>0</v>
      </c>
      <c r="BA2493" s="43">
        <f t="shared" si="8073"/>
        <v>100</v>
      </c>
      <c r="BB2493" s="20"/>
    </row>
    <row r="2494" spans="2:54" ht="31.2" x14ac:dyDescent="0.3">
      <c r="B2494" s="38" t="s">
        <v>794</v>
      </c>
      <c r="C2494" s="38" t="s">
        <v>84</v>
      </c>
      <c r="D2494" s="38" t="s">
        <v>86</v>
      </c>
      <c r="E2494" s="39" t="str">
        <f t="shared" si="8065"/>
        <v>0409</v>
      </c>
      <c r="F2494" s="38" t="s">
        <v>874</v>
      </c>
      <c r="G2494" s="39"/>
      <c r="H2494" s="40" t="s">
        <v>640</v>
      </c>
      <c r="I2494" s="18">
        <f t="shared" si="8093"/>
        <v>100000</v>
      </c>
      <c r="J2494" s="18">
        <f t="shared" si="8094"/>
        <v>100000</v>
      </c>
      <c r="K2494" s="18">
        <f t="shared" si="8095"/>
        <v>200000</v>
      </c>
      <c r="L2494" s="18">
        <f t="shared" si="8096"/>
        <v>0</v>
      </c>
      <c r="M2494" s="18">
        <f t="shared" si="8097"/>
        <v>100000</v>
      </c>
      <c r="N2494" s="18">
        <f t="shared" si="8098"/>
        <v>0</v>
      </c>
      <c r="O2494" s="18">
        <f>O2495</f>
        <v>0</v>
      </c>
      <c r="P2494" s="18">
        <f>P2495</f>
        <v>0</v>
      </c>
      <c r="Q2494" s="18">
        <f>Q2495</f>
        <v>0</v>
      </c>
      <c r="R2494" s="18">
        <f>R2495</f>
        <v>0</v>
      </c>
      <c r="S2494" s="18">
        <f t="shared" si="8099"/>
        <v>0</v>
      </c>
      <c r="T2494" s="18">
        <f t="shared" si="8012"/>
        <v>100000</v>
      </c>
      <c r="U2494" s="18">
        <f t="shared" si="8024"/>
        <v>200000</v>
      </c>
      <c r="V2494" s="18">
        <f t="shared" si="8025"/>
        <v>200000</v>
      </c>
      <c r="W2494" s="18">
        <f t="shared" si="8100"/>
        <v>0</v>
      </c>
      <c r="X2494" s="18">
        <f t="shared" si="8101"/>
        <v>0</v>
      </c>
      <c r="Y2494" s="18">
        <f t="shared" si="8102"/>
        <v>0</v>
      </c>
      <c r="Z2494" s="18">
        <f t="shared" si="8103"/>
        <v>0</v>
      </c>
      <c r="AA2494" s="18">
        <f t="shared" si="8104"/>
        <v>0</v>
      </c>
      <c r="AB2494" s="18">
        <f t="shared" si="8105"/>
        <v>0</v>
      </c>
      <c r="AC2494" s="18">
        <f t="shared" si="8106"/>
        <v>0</v>
      </c>
      <c r="AD2494" s="18">
        <f t="shared" si="8107"/>
        <v>0</v>
      </c>
      <c r="AE2494" s="18">
        <f t="shared" si="8108"/>
        <v>0</v>
      </c>
      <c r="AF2494" s="41">
        <f t="shared" ref="AF2494:AT2494" si="8111">AF2495</f>
        <v>96875</v>
      </c>
      <c r="AG2494" s="41">
        <f t="shared" si="8111"/>
        <v>0</v>
      </c>
      <c r="AH2494" s="41">
        <f t="shared" si="8111"/>
        <v>0</v>
      </c>
      <c r="AI2494" s="41">
        <f t="shared" si="8111"/>
        <v>0</v>
      </c>
      <c r="AJ2494" s="41">
        <f t="shared" si="8111"/>
        <v>0</v>
      </c>
      <c r="AK2494" s="41">
        <f t="shared" si="8111"/>
        <v>0</v>
      </c>
      <c r="AL2494" s="41">
        <f t="shared" si="8111"/>
        <v>96875</v>
      </c>
      <c r="AM2494" s="41">
        <f t="shared" si="8111"/>
        <v>0</v>
      </c>
      <c r="AN2494" s="41">
        <f t="shared" si="8111"/>
        <v>0</v>
      </c>
      <c r="AO2494" s="14">
        <f t="shared" si="8111"/>
        <v>0</v>
      </c>
      <c r="AP2494" s="42">
        <f t="shared" si="8111"/>
        <v>96875</v>
      </c>
      <c r="AQ2494" s="42">
        <f t="shared" si="8111"/>
        <v>0</v>
      </c>
      <c r="AR2494" s="42">
        <f t="shared" si="8111"/>
        <v>0</v>
      </c>
      <c r="AS2494" s="42">
        <f t="shared" si="8111"/>
        <v>0</v>
      </c>
      <c r="AT2494" s="42">
        <f t="shared" si="8111"/>
        <v>0</v>
      </c>
      <c r="AU2494" s="42">
        <f t="shared" si="8068"/>
        <v>96875</v>
      </c>
      <c r="AV2494" s="42">
        <f t="shared" si="8069"/>
        <v>3125</v>
      </c>
      <c r="AW2494" s="42">
        <f t="shared" si="8070"/>
        <v>100000</v>
      </c>
      <c r="AX2494" s="42">
        <f t="shared" si="8071"/>
        <v>200000</v>
      </c>
      <c r="AY2494" s="42">
        <f t="shared" si="8072"/>
        <v>200000</v>
      </c>
      <c r="AZ2494" s="42">
        <f t="shared" si="8110"/>
        <v>0</v>
      </c>
      <c r="BA2494" s="43">
        <f t="shared" si="8073"/>
        <v>100</v>
      </c>
      <c r="BB2494" s="20"/>
    </row>
    <row r="2495" spans="2:54" ht="31.2" x14ac:dyDescent="0.3">
      <c r="B2495" s="38" t="s">
        <v>794</v>
      </c>
      <c r="C2495" s="38" t="s">
        <v>84</v>
      </c>
      <c r="D2495" s="38" t="s">
        <v>86</v>
      </c>
      <c r="E2495" s="39" t="str">
        <f t="shared" si="8065"/>
        <v>0409</v>
      </c>
      <c r="F2495" s="38" t="s">
        <v>874</v>
      </c>
      <c r="G2495" s="38" t="s">
        <v>54</v>
      </c>
      <c r="H2495" s="40" t="s">
        <v>55</v>
      </c>
      <c r="I2495" s="18">
        <v>100000</v>
      </c>
      <c r="J2495" s="18">
        <v>100000</v>
      </c>
      <c r="K2495" s="18">
        <v>200000</v>
      </c>
      <c r="L2495" s="18"/>
      <c r="M2495" s="18">
        <v>100000</v>
      </c>
      <c r="N2495" s="18"/>
      <c r="O2495" s="18">
        <v>0</v>
      </c>
      <c r="P2495" s="18">
        <v>0</v>
      </c>
      <c r="Q2495" s="18">
        <v>0</v>
      </c>
      <c r="R2495" s="18">
        <v>0</v>
      </c>
      <c r="S2495" s="18"/>
      <c r="T2495" s="18">
        <f t="shared" si="8012"/>
        <v>100000</v>
      </c>
      <c r="U2495" s="18">
        <f t="shared" si="8024"/>
        <v>200000</v>
      </c>
      <c r="V2495" s="18">
        <f t="shared" si="8025"/>
        <v>200000</v>
      </c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41">
        <v>96875</v>
      </c>
      <c r="AG2495" s="41"/>
      <c r="AH2495" s="41">
        <v>0</v>
      </c>
      <c r="AI2495" s="41">
        <v>0</v>
      </c>
      <c r="AJ2495" s="41">
        <v>0</v>
      </c>
      <c r="AK2495" s="41">
        <v>0</v>
      </c>
      <c r="AL2495" s="41">
        <v>96875</v>
      </c>
      <c r="AM2495" s="41">
        <v>0</v>
      </c>
      <c r="AN2495" s="41">
        <v>0</v>
      </c>
      <c r="AO2495" s="42">
        <v>0</v>
      </c>
      <c r="AP2495" s="42">
        <v>96875</v>
      </c>
      <c r="AQ2495" s="42">
        <v>0</v>
      </c>
      <c r="AR2495" s="42">
        <v>0</v>
      </c>
      <c r="AS2495" s="42">
        <v>0</v>
      </c>
      <c r="AT2495" s="42">
        <v>0</v>
      </c>
      <c r="AU2495" s="42">
        <f t="shared" si="8068"/>
        <v>96875</v>
      </c>
      <c r="AV2495" s="42">
        <f t="shared" si="8069"/>
        <v>3125</v>
      </c>
      <c r="AW2495" s="42">
        <f t="shared" si="8070"/>
        <v>100000</v>
      </c>
      <c r="AX2495" s="42">
        <f t="shared" si="8071"/>
        <v>200000</v>
      </c>
      <c r="AY2495" s="42">
        <f t="shared" si="8072"/>
        <v>200000</v>
      </c>
      <c r="AZ2495" s="42"/>
      <c r="BA2495" s="43">
        <f t="shared" si="8073"/>
        <v>100</v>
      </c>
      <c r="BB2495" s="44"/>
    </row>
    <row r="2496" spans="2:54" ht="27.6" x14ac:dyDescent="0.3">
      <c r="B2496" s="38" t="s">
        <v>794</v>
      </c>
      <c r="C2496" s="38" t="s">
        <v>84</v>
      </c>
      <c r="D2496" s="38" t="s">
        <v>86</v>
      </c>
      <c r="E2496" s="39" t="str">
        <f t="shared" si="8065"/>
        <v>0409</v>
      </c>
      <c r="F2496" s="38" t="s">
        <v>875</v>
      </c>
      <c r="G2496" s="38"/>
      <c r="H2496" s="57" t="s">
        <v>876</v>
      </c>
      <c r="I2496" s="18"/>
      <c r="J2496" s="18"/>
      <c r="K2496" s="18"/>
      <c r="L2496" s="18"/>
      <c r="M2496" s="18"/>
      <c r="N2496" s="18"/>
      <c r="O2496" s="18">
        <f>O2497</f>
        <v>0</v>
      </c>
      <c r="P2496" s="18">
        <f>P2497</f>
        <v>0</v>
      </c>
      <c r="Q2496" s="18">
        <f>Q2497</f>
        <v>0</v>
      </c>
      <c r="R2496" s="18">
        <f>R2497</f>
        <v>0</v>
      </c>
      <c r="S2496" s="18"/>
      <c r="T2496" s="18">
        <f t="shared" si="8012"/>
        <v>0</v>
      </c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41">
        <f t="shared" ref="AF2496:AT2496" si="8112">AF2497</f>
        <v>11762.73624</v>
      </c>
      <c r="AG2496" s="41">
        <f t="shared" si="8112"/>
        <v>0</v>
      </c>
      <c r="AH2496" s="41">
        <f t="shared" si="8112"/>
        <v>0</v>
      </c>
      <c r="AI2496" s="41">
        <f t="shared" si="8112"/>
        <v>0</v>
      </c>
      <c r="AJ2496" s="41">
        <f t="shared" si="8112"/>
        <v>0</v>
      </c>
      <c r="AK2496" s="41">
        <f t="shared" si="8112"/>
        <v>0</v>
      </c>
      <c r="AL2496" s="41">
        <f t="shared" si="8112"/>
        <v>11762.73624</v>
      </c>
      <c r="AM2496" s="41">
        <f t="shared" si="8112"/>
        <v>0</v>
      </c>
      <c r="AN2496" s="41">
        <f t="shared" si="8112"/>
        <v>0</v>
      </c>
      <c r="AO2496" s="14">
        <f t="shared" si="8112"/>
        <v>6189.6049800000001</v>
      </c>
      <c r="AP2496" s="42">
        <f t="shared" si="8112"/>
        <v>11762.73624</v>
      </c>
      <c r="AQ2496" s="42">
        <f t="shared" si="8112"/>
        <v>0</v>
      </c>
      <c r="AR2496" s="42">
        <f t="shared" si="8112"/>
        <v>0</v>
      </c>
      <c r="AS2496" s="42">
        <f t="shared" si="8112"/>
        <v>0</v>
      </c>
      <c r="AT2496" s="42">
        <f t="shared" si="8112"/>
        <v>0</v>
      </c>
      <c r="AU2496" s="42">
        <f t="shared" si="8068"/>
        <v>11762.73624</v>
      </c>
      <c r="AV2496" s="42">
        <f t="shared" si="8069"/>
        <v>-11762.73624</v>
      </c>
      <c r="AW2496" s="42"/>
      <c r="AX2496" s="42"/>
      <c r="AY2496" s="42"/>
      <c r="AZ2496" s="42"/>
      <c r="BA2496" s="43">
        <f t="shared" si="8073"/>
        <v>100</v>
      </c>
      <c r="BB2496" s="44"/>
    </row>
    <row r="2497" spans="2:54" ht="31.2" x14ac:dyDescent="0.3">
      <c r="B2497" s="38" t="s">
        <v>794</v>
      </c>
      <c r="C2497" s="38" t="s">
        <v>84</v>
      </c>
      <c r="D2497" s="38" t="s">
        <v>86</v>
      </c>
      <c r="E2497" s="39" t="str">
        <f t="shared" si="8065"/>
        <v>0409</v>
      </c>
      <c r="F2497" s="38" t="s">
        <v>875</v>
      </c>
      <c r="G2497" s="38" t="s">
        <v>54</v>
      </c>
      <c r="H2497" s="40" t="s">
        <v>55</v>
      </c>
      <c r="I2497" s="18"/>
      <c r="J2497" s="18"/>
      <c r="K2497" s="18"/>
      <c r="L2497" s="18"/>
      <c r="M2497" s="18"/>
      <c r="N2497" s="18"/>
      <c r="O2497" s="18">
        <v>0</v>
      </c>
      <c r="P2497" s="18"/>
      <c r="Q2497" s="18">
        <v>0</v>
      </c>
      <c r="R2497" s="18">
        <v>0</v>
      </c>
      <c r="S2497" s="18"/>
      <c r="T2497" s="18">
        <f t="shared" si="8012"/>
        <v>0</v>
      </c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41">
        <v>11762.73624</v>
      </c>
      <c r="AG2497" s="41"/>
      <c r="AH2497" s="41">
        <v>0</v>
      </c>
      <c r="AI2497" s="41">
        <v>0</v>
      </c>
      <c r="AJ2497" s="41">
        <v>0</v>
      </c>
      <c r="AK2497" s="41">
        <v>0</v>
      </c>
      <c r="AL2497" s="41">
        <v>11762.73624</v>
      </c>
      <c r="AM2497" s="41">
        <v>0</v>
      </c>
      <c r="AN2497" s="41">
        <v>0</v>
      </c>
      <c r="AO2497" s="42">
        <v>6189.6049800000001</v>
      </c>
      <c r="AP2497" s="42">
        <v>11762.73624</v>
      </c>
      <c r="AQ2497" s="42">
        <v>0</v>
      </c>
      <c r="AR2497" s="42">
        <v>0</v>
      </c>
      <c r="AS2497" s="42">
        <v>0</v>
      </c>
      <c r="AT2497" s="42">
        <v>0</v>
      </c>
      <c r="AU2497" s="42">
        <f t="shared" si="8068"/>
        <v>11762.73624</v>
      </c>
      <c r="AV2497" s="42">
        <f t="shared" si="8069"/>
        <v>-11762.73624</v>
      </c>
      <c r="AW2497" s="42"/>
      <c r="AX2497" s="42"/>
      <c r="AY2497" s="42"/>
      <c r="AZ2497" s="42"/>
      <c r="BA2497" s="43">
        <f t="shared" si="8073"/>
        <v>100</v>
      </c>
      <c r="BB2497" s="44"/>
    </row>
    <row r="2498" spans="2:54" ht="31.2" x14ac:dyDescent="0.3">
      <c r="B2498" s="38" t="s">
        <v>794</v>
      </c>
      <c r="C2498" s="38" t="s">
        <v>84</v>
      </c>
      <c r="D2498" s="38" t="s">
        <v>86</v>
      </c>
      <c r="E2498" s="39" t="str">
        <f t="shared" si="8065"/>
        <v>0409</v>
      </c>
      <c r="F2498" s="38" t="s">
        <v>877</v>
      </c>
      <c r="G2498" s="39"/>
      <c r="H2498" s="40" t="s">
        <v>878</v>
      </c>
      <c r="I2498" s="18">
        <f t="shared" si="8093"/>
        <v>5968.7</v>
      </c>
      <c r="J2498" s="18">
        <f t="shared" si="8094"/>
        <v>7120.8</v>
      </c>
      <c r="K2498" s="18">
        <f t="shared" si="8095"/>
        <v>6238.9</v>
      </c>
      <c r="L2498" s="18">
        <f t="shared" si="8096"/>
        <v>0</v>
      </c>
      <c r="M2498" s="18">
        <f t="shared" si="8097"/>
        <v>0</v>
      </c>
      <c r="N2498" s="18">
        <f t="shared" si="8098"/>
        <v>0</v>
      </c>
      <c r="O2498" s="18">
        <f t="shared" ref="O2498:O2501" si="8113">O2499</f>
        <v>7120.8</v>
      </c>
      <c r="P2498" s="18">
        <f t="shared" ref="P2498:P2501" si="8114">P2499</f>
        <v>0</v>
      </c>
      <c r="Q2498" s="18">
        <f t="shared" ref="Q2498:Q2501" si="8115">Q2499</f>
        <v>0</v>
      </c>
      <c r="R2498" s="18">
        <f t="shared" ref="R2498:R2501" si="8116">R2499</f>
        <v>0</v>
      </c>
      <c r="S2498" s="18">
        <f t="shared" si="8099"/>
        <v>0</v>
      </c>
      <c r="T2498" s="18">
        <f t="shared" si="8012"/>
        <v>13089.5</v>
      </c>
      <c r="U2498" s="18">
        <f t="shared" si="8024"/>
        <v>7120.8</v>
      </c>
      <c r="V2498" s="18">
        <f t="shared" si="8025"/>
        <v>6238.9</v>
      </c>
      <c r="W2498" s="18">
        <f t="shared" si="8100"/>
        <v>0</v>
      </c>
      <c r="X2498" s="18">
        <f t="shared" si="8101"/>
        <v>0</v>
      </c>
      <c r="Y2498" s="18">
        <f t="shared" si="8102"/>
        <v>0</v>
      </c>
      <c r="Z2498" s="18">
        <f t="shared" si="8103"/>
        <v>0</v>
      </c>
      <c r="AA2498" s="18">
        <f t="shared" si="8104"/>
        <v>0</v>
      </c>
      <c r="AB2498" s="18">
        <f t="shared" si="8105"/>
        <v>0</v>
      </c>
      <c r="AC2498" s="18">
        <f t="shared" si="8106"/>
        <v>0</v>
      </c>
      <c r="AD2498" s="18">
        <f t="shared" si="8107"/>
        <v>0</v>
      </c>
      <c r="AE2498" s="18">
        <f t="shared" si="8108"/>
        <v>0</v>
      </c>
      <c r="AF2498" s="41">
        <f t="shared" ref="AF2498:AF2501" si="8117">AF2499</f>
        <v>16164.7</v>
      </c>
      <c r="AG2498" s="41">
        <f t="shared" ref="AG2498:AG2501" si="8118">AG2499</f>
        <v>0</v>
      </c>
      <c r="AH2498" s="41">
        <f t="shared" ref="AH2498:AH2501" si="8119">AH2499</f>
        <v>0</v>
      </c>
      <c r="AI2498" s="41">
        <f t="shared" ref="AI2498:AI2501" si="8120">AI2499</f>
        <v>0</v>
      </c>
      <c r="AJ2498" s="41">
        <f t="shared" ref="AJ2498:AJ2501" si="8121">AJ2499</f>
        <v>0</v>
      </c>
      <c r="AK2498" s="41">
        <f t="shared" ref="AK2498:AK2501" si="8122">AK2499</f>
        <v>0</v>
      </c>
      <c r="AL2498" s="41">
        <f t="shared" ref="AL2498:AL2501" si="8123">AL2499</f>
        <v>16164.7</v>
      </c>
      <c r="AM2498" s="41">
        <f t="shared" ref="AM2498:AM2501" si="8124">AM2499</f>
        <v>0</v>
      </c>
      <c r="AN2498" s="41">
        <f t="shared" ref="AN2498:AN2501" si="8125">AN2499</f>
        <v>0</v>
      </c>
      <c r="AO2498" s="14">
        <f t="shared" ref="AO2498:AO2501" si="8126">AO2499</f>
        <v>9043.9</v>
      </c>
      <c r="AP2498" s="42">
        <f t="shared" ref="AP2498:AP2501" si="8127">AP2499</f>
        <v>9043.9</v>
      </c>
      <c r="AQ2498" s="42">
        <f t="shared" ref="AQ2498:AQ2501" si="8128">AQ2499</f>
        <v>7120.8</v>
      </c>
      <c r="AR2498" s="42">
        <f t="shared" ref="AR2498:AR2501" si="8129">AR2499</f>
        <v>0</v>
      </c>
      <c r="AS2498" s="42">
        <f t="shared" ref="AS2498:AS2501" si="8130">AS2499</f>
        <v>0</v>
      </c>
      <c r="AT2498" s="42">
        <f t="shared" ref="AT2498:AT2501" si="8131">AT2499</f>
        <v>0</v>
      </c>
      <c r="AU2498" s="42">
        <f t="shared" si="8068"/>
        <v>16164.7</v>
      </c>
      <c r="AV2498" s="42">
        <f t="shared" si="8069"/>
        <v>-3075.2000000000007</v>
      </c>
      <c r="AW2498" s="42">
        <f t="shared" si="8070"/>
        <v>13089.5</v>
      </c>
      <c r="AX2498" s="42">
        <f t="shared" si="8071"/>
        <v>7120.8</v>
      </c>
      <c r="AY2498" s="42">
        <f t="shared" si="8072"/>
        <v>6238.9</v>
      </c>
      <c r="AZ2498" s="42">
        <f t="shared" si="8110"/>
        <v>0</v>
      </c>
      <c r="BA2498" s="43">
        <f t="shared" si="8073"/>
        <v>100</v>
      </c>
      <c r="BB2498" s="20"/>
    </row>
    <row r="2499" spans="2:54" x14ac:dyDescent="0.3">
      <c r="B2499" s="38" t="s">
        <v>794</v>
      </c>
      <c r="C2499" s="38" t="s">
        <v>84</v>
      </c>
      <c r="D2499" s="38" t="s">
        <v>86</v>
      </c>
      <c r="E2499" s="39" t="str">
        <f t="shared" si="8065"/>
        <v>0409</v>
      </c>
      <c r="F2499" s="38" t="s">
        <v>879</v>
      </c>
      <c r="G2499" s="39"/>
      <c r="H2499" s="40" t="s">
        <v>49</v>
      </c>
      <c r="I2499" s="18">
        <f t="shared" si="8093"/>
        <v>5968.7</v>
      </c>
      <c r="J2499" s="18">
        <f t="shared" si="8094"/>
        <v>7120.8</v>
      </c>
      <c r="K2499" s="18">
        <f t="shared" si="8095"/>
        <v>6238.9</v>
      </c>
      <c r="L2499" s="18">
        <f t="shared" si="8096"/>
        <v>0</v>
      </c>
      <c r="M2499" s="18">
        <f t="shared" si="8097"/>
        <v>0</v>
      </c>
      <c r="N2499" s="18">
        <f t="shared" si="8098"/>
        <v>0</v>
      </c>
      <c r="O2499" s="18">
        <f t="shared" si="8113"/>
        <v>7120.8</v>
      </c>
      <c r="P2499" s="18">
        <f t="shared" si="8114"/>
        <v>0</v>
      </c>
      <c r="Q2499" s="18">
        <f t="shared" si="8115"/>
        <v>0</v>
      </c>
      <c r="R2499" s="18">
        <f t="shared" si="8116"/>
        <v>0</v>
      </c>
      <c r="S2499" s="18">
        <f t="shared" si="8099"/>
        <v>0</v>
      </c>
      <c r="T2499" s="18">
        <f t="shared" si="8012"/>
        <v>13089.5</v>
      </c>
      <c r="U2499" s="18">
        <f t="shared" si="8024"/>
        <v>7120.8</v>
      </c>
      <c r="V2499" s="18">
        <f t="shared" si="8025"/>
        <v>6238.9</v>
      </c>
      <c r="W2499" s="18">
        <f t="shared" si="8100"/>
        <v>0</v>
      </c>
      <c r="X2499" s="18">
        <f t="shared" si="8101"/>
        <v>0</v>
      </c>
      <c r="Y2499" s="18">
        <f t="shared" si="8102"/>
        <v>0</v>
      </c>
      <c r="Z2499" s="18">
        <f t="shared" si="8103"/>
        <v>0</v>
      </c>
      <c r="AA2499" s="18">
        <f t="shared" si="8104"/>
        <v>0</v>
      </c>
      <c r="AB2499" s="18">
        <f t="shared" si="8105"/>
        <v>0</v>
      </c>
      <c r="AC2499" s="18">
        <f t="shared" si="8106"/>
        <v>0</v>
      </c>
      <c r="AD2499" s="18">
        <f t="shared" si="8107"/>
        <v>0</v>
      </c>
      <c r="AE2499" s="18">
        <f t="shared" si="8108"/>
        <v>0</v>
      </c>
      <c r="AF2499" s="41">
        <f t="shared" si="8117"/>
        <v>16164.7</v>
      </c>
      <c r="AG2499" s="41">
        <f t="shared" si="8118"/>
        <v>0</v>
      </c>
      <c r="AH2499" s="41">
        <f t="shared" si="8119"/>
        <v>0</v>
      </c>
      <c r="AI2499" s="41">
        <f t="shared" si="8120"/>
        <v>0</v>
      </c>
      <c r="AJ2499" s="41">
        <f t="shared" si="8121"/>
        <v>0</v>
      </c>
      <c r="AK2499" s="41">
        <f t="shared" si="8122"/>
        <v>0</v>
      </c>
      <c r="AL2499" s="41">
        <f t="shared" si="8123"/>
        <v>16164.7</v>
      </c>
      <c r="AM2499" s="41">
        <f t="shared" si="8124"/>
        <v>0</v>
      </c>
      <c r="AN2499" s="41">
        <f t="shared" si="8125"/>
        <v>0</v>
      </c>
      <c r="AO2499" s="42">
        <f t="shared" si="8126"/>
        <v>9043.9</v>
      </c>
      <c r="AP2499" s="42">
        <f t="shared" si="8127"/>
        <v>9043.9</v>
      </c>
      <c r="AQ2499" s="42">
        <f t="shared" si="8128"/>
        <v>7120.8</v>
      </c>
      <c r="AR2499" s="42">
        <f t="shared" si="8129"/>
        <v>0</v>
      </c>
      <c r="AS2499" s="42">
        <f t="shared" si="8130"/>
        <v>0</v>
      </c>
      <c r="AT2499" s="42">
        <f t="shared" si="8131"/>
        <v>0</v>
      </c>
      <c r="AU2499" s="42">
        <f t="shared" si="8068"/>
        <v>16164.7</v>
      </c>
      <c r="AV2499" s="42">
        <f t="shared" si="8069"/>
        <v>-3075.2000000000007</v>
      </c>
      <c r="AW2499" s="42">
        <f t="shared" si="8070"/>
        <v>13089.5</v>
      </c>
      <c r="AX2499" s="42">
        <f t="shared" si="8071"/>
        <v>7120.8</v>
      </c>
      <c r="AY2499" s="42">
        <f t="shared" si="8072"/>
        <v>6238.9</v>
      </c>
      <c r="AZ2499" s="42">
        <f t="shared" si="8110"/>
        <v>0</v>
      </c>
      <c r="BA2499" s="43">
        <f t="shared" si="8073"/>
        <v>100</v>
      </c>
      <c r="BB2499" s="20"/>
    </row>
    <row r="2500" spans="2:54" ht="31.2" x14ac:dyDescent="0.3">
      <c r="B2500" s="38" t="s">
        <v>794</v>
      </c>
      <c r="C2500" s="38" t="s">
        <v>84</v>
      </c>
      <c r="D2500" s="38" t="s">
        <v>86</v>
      </c>
      <c r="E2500" s="39" t="str">
        <f t="shared" si="8065"/>
        <v>0409</v>
      </c>
      <c r="F2500" s="38" t="s">
        <v>880</v>
      </c>
      <c r="G2500" s="39"/>
      <c r="H2500" s="40" t="s">
        <v>881</v>
      </c>
      <c r="I2500" s="18">
        <f t="shared" si="8093"/>
        <v>5968.7</v>
      </c>
      <c r="J2500" s="18">
        <f t="shared" si="8094"/>
        <v>7120.8</v>
      </c>
      <c r="K2500" s="18">
        <f t="shared" si="8095"/>
        <v>6238.9</v>
      </c>
      <c r="L2500" s="18">
        <f t="shared" si="8096"/>
        <v>0</v>
      </c>
      <c r="M2500" s="18">
        <f t="shared" si="8097"/>
        <v>0</v>
      </c>
      <c r="N2500" s="18">
        <f t="shared" si="8098"/>
        <v>0</v>
      </c>
      <c r="O2500" s="18">
        <f t="shared" si="8113"/>
        <v>7120.8</v>
      </c>
      <c r="P2500" s="18">
        <f t="shared" si="8114"/>
        <v>0</v>
      </c>
      <c r="Q2500" s="18">
        <f t="shared" si="8115"/>
        <v>0</v>
      </c>
      <c r="R2500" s="18">
        <f t="shared" si="8116"/>
        <v>0</v>
      </c>
      <c r="S2500" s="18">
        <f t="shared" si="8099"/>
        <v>0</v>
      </c>
      <c r="T2500" s="18">
        <f t="shared" si="8012"/>
        <v>13089.5</v>
      </c>
      <c r="U2500" s="18">
        <f t="shared" si="8024"/>
        <v>7120.8</v>
      </c>
      <c r="V2500" s="18">
        <f t="shared" si="8025"/>
        <v>6238.9</v>
      </c>
      <c r="W2500" s="18">
        <f t="shared" si="8100"/>
        <v>0</v>
      </c>
      <c r="X2500" s="18">
        <f t="shared" si="8101"/>
        <v>0</v>
      </c>
      <c r="Y2500" s="18">
        <f t="shared" si="8102"/>
        <v>0</v>
      </c>
      <c r="Z2500" s="18">
        <f t="shared" si="8103"/>
        <v>0</v>
      </c>
      <c r="AA2500" s="18">
        <f t="shared" si="8104"/>
        <v>0</v>
      </c>
      <c r="AB2500" s="18">
        <f t="shared" si="8105"/>
        <v>0</v>
      </c>
      <c r="AC2500" s="18">
        <f t="shared" si="8106"/>
        <v>0</v>
      </c>
      <c r="AD2500" s="18">
        <f t="shared" si="8107"/>
        <v>0</v>
      </c>
      <c r="AE2500" s="18">
        <f t="shared" si="8108"/>
        <v>0</v>
      </c>
      <c r="AF2500" s="41">
        <f t="shared" si="8117"/>
        <v>16164.7</v>
      </c>
      <c r="AG2500" s="41">
        <f t="shared" si="8118"/>
        <v>0</v>
      </c>
      <c r="AH2500" s="41">
        <f t="shared" si="8119"/>
        <v>0</v>
      </c>
      <c r="AI2500" s="41">
        <f t="shared" si="8120"/>
        <v>0</v>
      </c>
      <c r="AJ2500" s="41">
        <f t="shared" si="8121"/>
        <v>0</v>
      </c>
      <c r="AK2500" s="41">
        <f t="shared" si="8122"/>
        <v>0</v>
      </c>
      <c r="AL2500" s="41">
        <f t="shared" si="8123"/>
        <v>16164.7</v>
      </c>
      <c r="AM2500" s="41">
        <f t="shared" si="8124"/>
        <v>0</v>
      </c>
      <c r="AN2500" s="41">
        <f t="shared" si="8125"/>
        <v>0</v>
      </c>
      <c r="AO2500" s="14">
        <f t="shared" si="8126"/>
        <v>9043.9</v>
      </c>
      <c r="AP2500" s="42">
        <f t="shared" si="8127"/>
        <v>9043.9</v>
      </c>
      <c r="AQ2500" s="42">
        <f t="shared" si="8128"/>
        <v>7120.8</v>
      </c>
      <c r="AR2500" s="42">
        <f t="shared" si="8129"/>
        <v>0</v>
      </c>
      <c r="AS2500" s="42">
        <f t="shared" si="8130"/>
        <v>0</v>
      </c>
      <c r="AT2500" s="42">
        <f t="shared" si="8131"/>
        <v>0</v>
      </c>
      <c r="AU2500" s="42">
        <f t="shared" si="8068"/>
        <v>16164.7</v>
      </c>
      <c r="AV2500" s="42">
        <f t="shared" si="8069"/>
        <v>-3075.2000000000007</v>
      </c>
      <c r="AW2500" s="42">
        <f t="shared" si="8070"/>
        <v>13089.5</v>
      </c>
      <c r="AX2500" s="42">
        <f t="shared" si="8071"/>
        <v>7120.8</v>
      </c>
      <c r="AY2500" s="42">
        <f t="shared" si="8072"/>
        <v>6238.9</v>
      </c>
      <c r="AZ2500" s="42">
        <f t="shared" si="8110"/>
        <v>0</v>
      </c>
      <c r="BA2500" s="43">
        <f t="shared" si="8073"/>
        <v>100</v>
      </c>
      <c r="BB2500" s="20"/>
    </row>
    <row r="2501" spans="2:54" ht="31.2" x14ac:dyDescent="0.3">
      <c r="B2501" s="38" t="s">
        <v>794</v>
      </c>
      <c r="C2501" s="38" t="s">
        <v>84</v>
      </c>
      <c r="D2501" s="38" t="s">
        <v>86</v>
      </c>
      <c r="E2501" s="39" t="str">
        <f t="shared" si="8065"/>
        <v>0409</v>
      </c>
      <c r="F2501" s="38" t="s">
        <v>882</v>
      </c>
      <c r="G2501" s="39"/>
      <c r="H2501" s="40" t="s">
        <v>883</v>
      </c>
      <c r="I2501" s="18">
        <f t="shared" si="8093"/>
        <v>5968.7</v>
      </c>
      <c r="J2501" s="18">
        <f t="shared" si="8094"/>
        <v>7120.8</v>
      </c>
      <c r="K2501" s="18">
        <f t="shared" si="8095"/>
        <v>6238.9</v>
      </c>
      <c r="L2501" s="18">
        <f t="shared" si="8096"/>
        <v>0</v>
      </c>
      <c r="M2501" s="18">
        <f t="shared" si="8097"/>
        <v>0</v>
      </c>
      <c r="N2501" s="18">
        <f t="shared" si="8098"/>
        <v>0</v>
      </c>
      <c r="O2501" s="18">
        <f t="shared" si="8113"/>
        <v>7120.8</v>
      </c>
      <c r="P2501" s="18">
        <f t="shared" si="8114"/>
        <v>0</v>
      </c>
      <c r="Q2501" s="18">
        <f t="shared" si="8115"/>
        <v>0</v>
      </c>
      <c r="R2501" s="18">
        <f t="shared" si="8116"/>
        <v>0</v>
      </c>
      <c r="S2501" s="18">
        <f t="shared" si="8099"/>
        <v>0</v>
      </c>
      <c r="T2501" s="18">
        <f t="shared" si="8012"/>
        <v>13089.5</v>
      </c>
      <c r="U2501" s="18">
        <f t="shared" si="8024"/>
        <v>7120.8</v>
      </c>
      <c r="V2501" s="18">
        <f t="shared" si="8025"/>
        <v>6238.9</v>
      </c>
      <c r="W2501" s="18">
        <f t="shared" si="8100"/>
        <v>0</v>
      </c>
      <c r="X2501" s="18">
        <f t="shared" si="8101"/>
        <v>0</v>
      </c>
      <c r="Y2501" s="18">
        <f t="shared" si="8102"/>
        <v>0</v>
      </c>
      <c r="Z2501" s="18">
        <f t="shared" si="8103"/>
        <v>0</v>
      </c>
      <c r="AA2501" s="18">
        <f t="shared" si="8104"/>
        <v>0</v>
      </c>
      <c r="AB2501" s="18">
        <f t="shared" si="8105"/>
        <v>0</v>
      </c>
      <c r="AC2501" s="18">
        <f t="shared" si="8106"/>
        <v>0</v>
      </c>
      <c r="AD2501" s="18">
        <f t="shared" si="8107"/>
        <v>0</v>
      </c>
      <c r="AE2501" s="18">
        <f t="shared" si="8108"/>
        <v>0</v>
      </c>
      <c r="AF2501" s="41">
        <f t="shared" si="8117"/>
        <v>16164.7</v>
      </c>
      <c r="AG2501" s="41">
        <f t="shared" si="8118"/>
        <v>0</v>
      </c>
      <c r="AH2501" s="41">
        <f t="shared" si="8119"/>
        <v>0</v>
      </c>
      <c r="AI2501" s="41">
        <f t="shared" si="8120"/>
        <v>0</v>
      </c>
      <c r="AJ2501" s="41">
        <f t="shared" si="8121"/>
        <v>0</v>
      </c>
      <c r="AK2501" s="41">
        <f t="shared" si="8122"/>
        <v>0</v>
      </c>
      <c r="AL2501" s="41">
        <f t="shared" si="8123"/>
        <v>16164.7</v>
      </c>
      <c r="AM2501" s="41">
        <f t="shared" si="8124"/>
        <v>0</v>
      </c>
      <c r="AN2501" s="41">
        <f t="shared" si="8125"/>
        <v>0</v>
      </c>
      <c r="AO2501" s="42">
        <f t="shared" si="8126"/>
        <v>9043.9</v>
      </c>
      <c r="AP2501" s="42">
        <f t="shared" si="8127"/>
        <v>9043.9</v>
      </c>
      <c r="AQ2501" s="42">
        <f t="shared" si="8128"/>
        <v>7120.8</v>
      </c>
      <c r="AR2501" s="42">
        <f t="shared" si="8129"/>
        <v>0</v>
      </c>
      <c r="AS2501" s="42">
        <f t="shared" si="8130"/>
        <v>0</v>
      </c>
      <c r="AT2501" s="42">
        <f t="shared" si="8131"/>
        <v>0</v>
      </c>
      <c r="AU2501" s="42">
        <f t="shared" si="8068"/>
        <v>16164.7</v>
      </c>
      <c r="AV2501" s="42">
        <f t="shared" si="8069"/>
        <v>-3075.2000000000007</v>
      </c>
      <c r="AW2501" s="42">
        <f t="shared" si="8070"/>
        <v>13089.5</v>
      </c>
      <c r="AX2501" s="42">
        <f t="shared" si="8071"/>
        <v>7120.8</v>
      </c>
      <c r="AY2501" s="42">
        <f t="shared" si="8072"/>
        <v>6238.9</v>
      </c>
      <c r="AZ2501" s="42">
        <f t="shared" si="8110"/>
        <v>0</v>
      </c>
      <c r="BA2501" s="43">
        <f t="shared" si="8073"/>
        <v>100</v>
      </c>
      <c r="BB2501" s="20"/>
    </row>
    <row r="2502" spans="2:54" ht="31.2" x14ac:dyDescent="0.3">
      <c r="B2502" s="38" t="s">
        <v>794</v>
      </c>
      <c r="C2502" s="38" t="s">
        <v>84</v>
      </c>
      <c r="D2502" s="38" t="s">
        <v>86</v>
      </c>
      <c r="E2502" s="39" t="str">
        <f t="shared" si="8065"/>
        <v>0409</v>
      </c>
      <c r="F2502" s="38" t="s">
        <v>882</v>
      </c>
      <c r="G2502" s="38" t="s">
        <v>54</v>
      </c>
      <c r="H2502" s="40" t="s">
        <v>55</v>
      </c>
      <c r="I2502" s="18">
        <v>5968.7</v>
      </c>
      <c r="J2502" s="18">
        <v>7120.8</v>
      </c>
      <c r="K2502" s="18">
        <v>6238.9</v>
      </c>
      <c r="L2502" s="18"/>
      <c r="M2502" s="18"/>
      <c r="N2502" s="18"/>
      <c r="O2502" s="18">
        <v>7120.8</v>
      </c>
      <c r="P2502" s="18"/>
      <c r="Q2502" s="18">
        <v>0</v>
      </c>
      <c r="R2502" s="18">
        <v>0</v>
      </c>
      <c r="S2502" s="18"/>
      <c r="T2502" s="18">
        <f t="shared" si="8012"/>
        <v>13089.5</v>
      </c>
      <c r="U2502" s="18">
        <f t="shared" si="8024"/>
        <v>7120.8</v>
      </c>
      <c r="V2502" s="18">
        <f t="shared" si="8025"/>
        <v>6238.9</v>
      </c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41">
        <v>16164.7</v>
      </c>
      <c r="AG2502" s="41"/>
      <c r="AH2502" s="41">
        <v>0</v>
      </c>
      <c r="AI2502" s="41">
        <v>0</v>
      </c>
      <c r="AJ2502" s="41">
        <v>0</v>
      </c>
      <c r="AK2502" s="41">
        <v>0</v>
      </c>
      <c r="AL2502" s="41">
        <v>16164.7</v>
      </c>
      <c r="AM2502" s="41">
        <v>0</v>
      </c>
      <c r="AN2502" s="41">
        <v>0</v>
      </c>
      <c r="AO2502" s="14">
        <v>9043.9</v>
      </c>
      <c r="AP2502" s="42">
        <v>9043.9</v>
      </c>
      <c r="AQ2502" s="42">
        <v>7120.8</v>
      </c>
      <c r="AR2502" s="42">
        <v>0</v>
      </c>
      <c r="AS2502" s="42">
        <v>0</v>
      </c>
      <c r="AT2502" s="42">
        <v>0</v>
      </c>
      <c r="AU2502" s="42">
        <f t="shared" si="8068"/>
        <v>16164.7</v>
      </c>
      <c r="AV2502" s="42">
        <f t="shared" si="8069"/>
        <v>-3075.2000000000007</v>
      </c>
      <c r="AW2502" s="42">
        <f t="shared" si="8070"/>
        <v>13089.5</v>
      </c>
      <c r="AX2502" s="42">
        <f t="shared" si="8071"/>
        <v>7120.8</v>
      </c>
      <c r="AY2502" s="42">
        <f t="shared" si="8072"/>
        <v>6238.9</v>
      </c>
      <c r="AZ2502" s="42"/>
      <c r="BA2502" s="43">
        <f t="shared" si="8073"/>
        <v>100</v>
      </c>
      <c r="BB2502" s="44"/>
    </row>
    <row r="2503" spans="2:54" ht="31.2" x14ac:dyDescent="0.3">
      <c r="B2503" s="38" t="s">
        <v>794</v>
      </c>
      <c r="C2503" s="38" t="s">
        <v>84</v>
      </c>
      <c r="D2503" s="38" t="s">
        <v>86</v>
      </c>
      <c r="E2503" s="39" t="str">
        <f t="shared" si="8065"/>
        <v>0409</v>
      </c>
      <c r="F2503" s="38" t="s">
        <v>72</v>
      </c>
      <c r="G2503" s="39"/>
      <c r="H2503" s="40" t="s">
        <v>73</v>
      </c>
      <c r="I2503" s="18"/>
      <c r="J2503" s="18"/>
      <c r="K2503" s="18"/>
      <c r="L2503" s="18"/>
      <c r="M2503" s="18"/>
      <c r="N2503" s="18"/>
      <c r="O2503" s="18">
        <f>O2504+O2508</f>
        <v>0</v>
      </c>
      <c r="P2503" s="18">
        <f>P2504+P2508</f>
        <v>1269.3800000000001</v>
      </c>
      <c r="Q2503" s="18">
        <f>Q2504+Q2508</f>
        <v>0</v>
      </c>
      <c r="R2503" s="18">
        <f>R2504+R2508</f>
        <v>0</v>
      </c>
      <c r="S2503" s="18">
        <f>S2504+S2508</f>
        <v>377.03154000000001</v>
      </c>
      <c r="T2503" s="18">
        <f t="shared" si="8012"/>
        <v>1646.4115400000001</v>
      </c>
      <c r="U2503" s="18"/>
      <c r="V2503" s="18"/>
      <c r="W2503" s="18">
        <f t="shared" ref="W2503:AD2503" si="8132">W2506</f>
        <v>0</v>
      </c>
      <c r="X2503" s="18">
        <f t="shared" si="8132"/>
        <v>0</v>
      </c>
      <c r="Y2503" s="18">
        <f t="shared" si="8132"/>
        <v>0</v>
      </c>
      <c r="Z2503" s="18">
        <f t="shared" si="8132"/>
        <v>377.03154000000001</v>
      </c>
      <c r="AA2503" s="18">
        <f t="shared" si="8132"/>
        <v>0</v>
      </c>
      <c r="AB2503" s="18">
        <f t="shared" si="8132"/>
        <v>0</v>
      </c>
      <c r="AC2503" s="18">
        <f t="shared" si="8132"/>
        <v>0</v>
      </c>
      <c r="AD2503" s="18">
        <f t="shared" si="8132"/>
        <v>0</v>
      </c>
      <c r="AE2503" s="18"/>
      <c r="AF2503" s="41">
        <f t="shared" ref="AF2503:AT2503" si="8133">AF2504+AF2508</f>
        <v>20088.613559999998</v>
      </c>
      <c r="AG2503" s="41">
        <f t="shared" si="8133"/>
        <v>0</v>
      </c>
      <c r="AH2503" s="41">
        <f t="shared" si="8133"/>
        <v>0</v>
      </c>
      <c r="AI2503" s="41">
        <f t="shared" si="8133"/>
        <v>0</v>
      </c>
      <c r="AJ2503" s="41">
        <f t="shared" si="8133"/>
        <v>0</v>
      </c>
      <c r="AK2503" s="41">
        <f t="shared" si="8133"/>
        <v>0</v>
      </c>
      <c r="AL2503" s="41">
        <f t="shared" si="8133"/>
        <v>18588.613559999998</v>
      </c>
      <c r="AM2503" s="41">
        <f t="shared" si="8133"/>
        <v>0</v>
      </c>
      <c r="AN2503" s="41">
        <f t="shared" si="8133"/>
        <v>0</v>
      </c>
      <c r="AO2503" s="42">
        <f t="shared" si="8133"/>
        <v>1269.3795399999999</v>
      </c>
      <c r="AP2503" s="42">
        <f t="shared" si="8133"/>
        <v>20790.827430000001</v>
      </c>
      <c r="AQ2503" s="42">
        <f t="shared" si="8133"/>
        <v>0</v>
      </c>
      <c r="AR2503" s="42">
        <f t="shared" si="8133"/>
        <v>0</v>
      </c>
      <c r="AS2503" s="42">
        <f t="shared" si="8133"/>
        <v>0</v>
      </c>
      <c r="AT2503" s="42">
        <f t="shared" si="8133"/>
        <v>0</v>
      </c>
      <c r="AU2503" s="42">
        <f t="shared" si="8068"/>
        <v>20790.827430000001</v>
      </c>
      <c r="AV2503" s="42">
        <f t="shared" si="8069"/>
        <v>-19144.41589</v>
      </c>
      <c r="AW2503" s="42">
        <f t="shared" si="8070"/>
        <v>2023.44308</v>
      </c>
      <c r="AX2503" s="42">
        <f t="shared" si="8071"/>
        <v>0</v>
      </c>
      <c r="AY2503" s="42">
        <f t="shared" si="8072"/>
        <v>0</v>
      </c>
      <c r="AZ2503" s="42">
        <f>AZ2506</f>
        <v>0</v>
      </c>
      <c r="BA2503" s="43">
        <f t="shared" si="8073"/>
        <v>92.53308350265263</v>
      </c>
      <c r="BB2503" s="20"/>
    </row>
    <row r="2504" spans="2:54" ht="46.8" x14ac:dyDescent="0.3">
      <c r="B2504" s="38" t="s">
        <v>794</v>
      </c>
      <c r="C2504" s="38" t="s">
        <v>84</v>
      </c>
      <c r="D2504" s="38" t="s">
        <v>86</v>
      </c>
      <c r="E2504" s="39" t="str">
        <f t="shared" si="8065"/>
        <v>0409</v>
      </c>
      <c r="F2504" s="16" t="s">
        <v>292</v>
      </c>
      <c r="G2504" s="39"/>
      <c r="H2504" s="55" t="s">
        <v>293</v>
      </c>
      <c r="I2504" s="18"/>
      <c r="J2504" s="18"/>
      <c r="K2504" s="18"/>
      <c r="L2504" s="18"/>
      <c r="M2504" s="18"/>
      <c r="N2504" s="18"/>
      <c r="O2504" s="18">
        <f>O2506+O2505</f>
        <v>0</v>
      </c>
      <c r="P2504" s="18">
        <f>P2506+P2505</f>
        <v>0</v>
      </c>
      <c r="Q2504" s="18">
        <f>Q2506+Q2505</f>
        <v>0</v>
      </c>
      <c r="R2504" s="18">
        <f>R2506+R2505</f>
        <v>0</v>
      </c>
      <c r="S2504" s="18">
        <f>S2506+S2505</f>
        <v>377.03154000000001</v>
      </c>
      <c r="T2504" s="18">
        <f t="shared" si="8012"/>
        <v>377.03154000000001</v>
      </c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41">
        <f t="shared" ref="AF2504:AT2504" si="8134">AF2506+AF2505</f>
        <v>18819.23402</v>
      </c>
      <c r="AG2504" s="41">
        <f t="shared" si="8134"/>
        <v>0</v>
      </c>
      <c r="AH2504" s="41">
        <f t="shared" si="8134"/>
        <v>0</v>
      </c>
      <c r="AI2504" s="41">
        <f t="shared" si="8134"/>
        <v>0</v>
      </c>
      <c r="AJ2504" s="41">
        <f t="shared" si="8134"/>
        <v>0</v>
      </c>
      <c r="AK2504" s="41">
        <f t="shared" si="8134"/>
        <v>0</v>
      </c>
      <c r="AL2504" s="41">
        <f t="shared" si="8134"/>
        <v>17319.23402</v>
      </c>
      <c r="AM2504" s="41">
        <f t="shared" si="8134"/>
        <v>0</v>
      </c>
      <c r="AN2504" s="41">
        <f t="shared" si="8134"/>
        <v>0</v>
      </c>
      <c r="AO2504" s="14">
        <f t="shared" si="8134"/>
        <v>0</v>
      </c>
      <c r="AP2504" s="42">
        <f t="shared" si="8134"/>
        <v>19521.44743</v>
      </c>
      <c r="AQ2504" s="42">
        <f t="shared" si="8134"/>
        <v>0</v>
      </c>
      <c r="AR2504" s="42">
        <f t="shared" si="8134"/>
        <v>0</v>
      </c>
      <c r="AS2504" s="42">
        <f t="shared" si="8134"/>
        <v>0</v>
      </c>
      <c r="AT2504" s="42">
        <f t="shared" si="8134"/>
        <v>0</v>
      </c>
      <c r="AU2504" s="42">
        <f t="shared" si="8068"/>
        <v>19521.44743</v>
      </c>
      <c r="AV2504" s="42">
        <f t="shared" si="8069"/>
        <v>-19144.41589</v>
      </c>
      <c r="AW2504" s="42"/>
      <c r="AX2504" s="42"/>
      <c r="AY2504" s="42"/>
      <c r="AZ2504" s="42"/>
      <c r="BA2504" s="43">
        <f t="shared" si="8073"/>
        <v>92.029431174478802</v>
      </c>
      <c r="BB2504" s="20"/>
    </row>
    <row r="2505" spans="2:54" ht="31.2" x14ac:dyDescent="0.3">
      <c r="B2505" s="38" t="s">
        <v>794</v>
      </c>
      <c r="C2505" s="38" t="s">
        <v>84</v>
      </c>
      <c r="D2505" s="38" t="s">
        <v>86</v>
      </c>
      <c r="E2505" s="39" t="str">
        <f t="shared" si="8065"/>
        <v>0409</v>
      </c>
      <c r="F2505" s="16" t="s">
        <v>292</v>
      </c>
      <c r="G2505" s="38" t="s">
        <v>54</v>
      </c>
      <c r="H2505" s="40" t="s">
        <v>55</v>
      </c>
      <c r="I2505" s="18"/>
      <c r="J2505" s="18"/>
      <c r="K2505" s="18"/>
      <c r="L2505" s="18"/>
      <c r="M2505" s="18"/>
      <c r="N2505" s="18"/>
      <c r="O2505" s="18">
        <v>0</v>
      </c>
      <c r="P2505" s="18">
        <v>0</v>
      </c>
      <c r="Q2505" s="18">
        <v>0</v>
      </c>
      <c r="R2505" s="18"/>
      <c r="S2505" s="18">
        <v>377.03154000000001</v>
      </c>
      <c r="T2505" s="18">
        <f t="shared" si="8012"/>
        <v>377.03154000000001</v>
      </c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41">
        <v>0</v>
      </c>
      <c r="AG2505" s="41"/>
      <c r="AH2505" s="41">
        <v>0</v>
      </c>
      <c r="AI2505" s="41">
        <v>0</v>
      </c>
      <c r="AJ2505" s="41">
        <v>0</v>
      </c>
      <c r="AK2505" s="41">
        <v>0</v>
      </c>
      <c r="AL2505" s="41">
        <v>0</v>
      </c>
      <c r="AM2505" s="41">
        <v>0</v>
      </c>
      <c r="AN2505" s="41">
        <v>0</v>
      </c>
      <c r="AO2505" s="42">
        <v>0</v>
      </c>
      <c r="AP2505" s="42">
        <v>0</v>
      </c>
      <c r="AQ2505" s="42">
        <v>0</v>
      </c>
      <c r="AR2505" s="42">
        <v>0</v>
      </c>
      <c r="AS2505" s="42">
        <v>0</v>
      </c>
      <c r="AT2505" s="42">
        <v>0</v>
      </c>
      <c r="AU2505" s="42">
        <f t="shared" si="8068"/>
        <v>0</v>
      </c>
      <c r="AV2505" s="42">
        <f t="shared" si="8069"/>
        <v>377.03154000000001</v>
      </c>
      <c r="AW2505" s="42"/>
      <c r="AX2505" s="42"/>
      <c r="AY2505" s="42"/>
      <c r="AZ2505" s="42"/>
      <c r="BA2505" s="43"/>
      <c r="BB2505" s="20">
        <v>0</v>
      </c>
    </row>
    <row r="2506" spans="2:54" ht="46.8" x14ac:dyDescent="0.3">
      <c r="B2506" s="38" t="s">
        <v>794</v>
      </c>
      <c r="C2506" s="38" t="s">
        <v>84</v>
      </c>
      <c r="D2506" s="38" t="s">
        <v>86</v>
      </c>
      <c r="E2506" s="39" t="str">
        <f t="shared" si="8065"/>
        <v>0409</v>
      </c>
      <c r="F2506" s="16" t="s">
        <v>554</v>
      </c>
      <c r="G2506" s="39"/>
      <c r="H2506" s="55" t="s">
        <v>555</v>
      </c>
      <c r="I2506" s="18"/>
      <c r="J2506" s="18"/>
      <c r="K2506" s="18"/>
      <c r="L2506" s="18"/>
      <c r="M2506" s="18"/>
      <c r="N2506" s="18"/>
      <c r="O2506" s="18">
        <f>O2507</f>
        <v>0</v>
      </c>
      <c r="P2506" s="18">
        <f>P2507</f>
        <v>0</v>
      </c>
      <c r="Q2506" s="18">
        <f>Q2507</f>
        <v>0</v>
      </c>
      <c r="R2506" s="18">
        <f>R2507</f>
        <v>0</v>
      </c>
      <c r="S2506" s="18">
        <f>S2507</f>
        <v>0</v>
      </c>
      <c r="T2506" s="18">
        <f t="shared" si="8012"/>
        <v>0</v>
      </c>
      <c r="U2506" s="18"/>
      <c r="V2506" s="18"/>
      <c r="W2506" s="18">
        <f t="shared" ref="W2506:AD2506" si="8135">W2507</f>
        <v>0</v>
      </c>
      <c r="X2506" s="18">
        <f t="shared" si="8135"/>
        <v>0</v>
      </c>
      <c r="Y2506" s="18">
        <f t="shared" si="8135"/>
        <v>0</v>
      </c>
      <c r="Z2506" s="18">
        <f t="shared" si="8135"/>
        <v>377.03154000000001</v>
      </c>
      <c r="AA2506" s="18">
        <f t="shared" si="8135"/>
        <v>0</v>
      </c>
      <c r="AB2506" s="18">
        <f t="shared" si="8135"/>
        <v>0</v>
      </c>
      <c r="AC2506" s="18">
        <f t="shared" si="8135"/>
        <v>0</v>
      </c>
      <c r="AD2506" s="18">
        <f t="shared" si="8135"/>
        <v>0</v>
      </c>
      <c r="AE2506" s="18"/>
      <c r="AF2506" s="41">
        <f t="shared" ref="AF2506:AT2506" si="8136">AF2507</f>
        <v>18819.23402</v>
      </c>
      <c r="AG2506" s="41">
        <f t="shared" si="8136"/>
        <v>0</v>
      </c>
      <c r="AH2506" s="41">
        <f t="shared" si="8136"/>
        <v>0</v>
      </c>
      <c r="AI2506" s="41">
        <f t="shared" si="8136"/>
        <v>0</v>
      </c>
      <c r="AJ2506" s="41">
        <f t="shared" si="8136"/>
        <v>0</v>
      </c>
      <c r="AK2506" s="41">
        <f t="shared" si="8136"/>
        <v>0</v>
      </c>
      <c r="AL2506" s="41">
        <f t="shared" si="8136"/>
        <v>17319.23402</v>
      </c>
      <c r="AM2506" s="41">
        <f t="shared" si="8136"/>
        <v>0</v>
      </c>
      <c r="AN2506" s="41">
        <f t="shared" si="8136"/>
        <v>0</v>
      </c>
      <c r="AO2506" s="14">
        <f t="shared" si="8136"/>
        <v>0</v>
      </c>
      <c r="AP2506" s="42">
        <f t="shared" si="8136"/>
        <v>19521.44743</v>
      </c>
      <c r="AQ2506" s="42">
        <f t="shared" si="8136"/>
        <v>0</v>
      </c>
      <c r="AR2506" s="42">
        <f t="shared" si="8136"/>
        <v>0</v>
      </c>
      <c r="AS2506" s="42">
        <f t="shared" si="8136"/>
        <v>0</v>
      </c>
      <c r="AT2506" s="42">
        <f t="shared" si="8136"/>
        <v>0</v>
      </c>
      <c r="AU2506" s="42">
        <f t="shared" si="8068"/>
        <v>19521.44743</v>
      </c>
      <c r="AV2506" s="42">
        <f t="shared" si="8069"/>
        <v>-19521.44743</v>
      </c>
      <c r="AW2506" s="42">
        <f t="shared" si="8070"/>
        <v>377.03154000000001</v>
      </c>
      <c r="AX2506" s="42">
        <f t="shared" si="8071"/>
        <v>0</v>
      </c>
      <c r="AY2506" s="42">
        <f t="shared" si="8072"/>
        <v>0</v>
      </c>
      <c r="AZ2506" s="42">
        <f>AZ2507</f>
        <v>0</v>
      </c>
      <c r="BA2506" s="43">
        <f t="shared" si="8073"/>
        <v>92.029431174478802</v>
      </c>
      <c r="BB2506" s="20"/>
    </row>
    <row r="2507" spans="2:54" ht="31.2" x14ac:dyDescent="0.3">
      <c r="B2507" s="38" t="s">
        <v>794</v>
      </c>
      <c r="C2507" s="38" t="s">
        <v>84</v>
      </c>
      <c r="D2507" s="38" t="s">
        <v>86</v>
      </c>
      <c r="E2507" s="39" t="str">
        <f t="shared" si="8065"/>
        <v>0409</v>
      </c>
      <c r="F2507" s="16" t="s">
        <v>554</v>
      </c>
      <c r="G2507" s="38" t="s">
        <v>54</v>
      </c>
      <c r="H2507" s="40" t="s">
        <v>55</v>
      </c>
      <c r="I2507" s="18"/>
      <c r="J2507" s="18"/>
      <c r="K2507" s="18"/>
      <c r="L2507" s="18"/>
      <c r="M2507" s="18"/>
      <c r="N2507" s="18"/>
      <c r="O2507" s="18">
        <v>0</v>
      </c>
      <c r="P2507" s="18">
        <v>0</v>
      </c>
      <c r="Q2507" s="18">
        <v>0</v>
      </c>
      <c r="R2507" s="18">
        <v>0</v>
      </c>
      <c r="S2507" s="18">
        <v>0</v>
      </c>
      <c r="T2507" s="18">
        <f t="shared" si="8012"/>
        <v>0</v>
      </c>
      <c r="U2507" s="18"/>
      <c r="V2507" s="18"/>
      <c r="W2507" s="18"/>
      <c r="X2507" s="18"/>
      <c r="Y2507" s="18"/>
      <c r="Z2507" s="18">
        <v>377.03154000000001</v>
      </c>
      <c r="AA2507" s="18"/>
      <c r="AB2507" s="18"/>
      <c r="AC2507" s="18"/>
      <c r="AD2507" s="18"/>
      <c r="AE2507" s="18"/>
      <c r="AF2507" s="41">
        <v>18819.23402</v>
      </c>
      <c r="AG2507" s="41"/>
      <c r="AH2507" s="41">
        <v>0</v>
      </c>
      <c r="AI2507" s="41">
        <v>0</v>
      </c>
      <c r="AJ2507" s="41">
        <v>0</v>
      </c>
      <c r="AK2507" s="41">
        <v>0</v>
      </c>
      <c r="AL2507" s="41">
        <v>17319.23402</v>
      </c>
      <c r="AM2507" s="41">
        <v>0</v>
      </c>
      <c r="AN2507" s="41">
        <v>0</v>
      </c>
      <c r="AO2507" s="42">
        <v>0</v>
      </c>
      <c r="AP2507" s="42">
        <v>19521.44743</v>
      </c>
      <c r="AQ2507" s="42">
        <v>0</v>
      </c>
      <c r="AR2507" s="42">
        <v>0</v>
      </c>
      <c r="AS2507" s="42">
        <v>0</v>
      </c>
      <c r="AT2507" s="42">
        <v>0</v>
      </c>
      <c r="AU2507" s="42">
        <f t="shared" si="8068"/>
        <v>19521.44743</v>
      </c>
      <c r="AV2507" s="42">
        <f t="shared" si="8069"/>
        <v>-19521.44743</v>
      </c>
      <c r="AW2507" s="42">
        <f t="shared" si="8070"/>
        <v>377.03154000000001</v>
      </c>
      <c r="AX2507" s="42">
        <f t="shared" si="8071"/>
        <v>0</v>
      </c>
      <c r="AY2507" s="42">
        <f t="shared" si="8072"/>
        <v>0</v>
      </c>
      <c r="AZ2507" s="42"/>
      <c r="BA2507" s="43">
        <f t="shared" si="8073"/>
        <v>92.029431174478802</v>
      </c>
      <c r="BB2507" s="44"/>
    </row>
    <row r="2508" spans="2:54" x14ac:dyDescent="0.3">
      <c r="B2508" s="38" t="s">
        <v>794</v>
      </c>
      <c r="C2508" s="38" t="s">
        <v>84</v>
      </c>
      <c r="D2508" s="38" t="s">
        <v>86</v>
      </c>
      <c r="E2508" s="39" t="str">
        <f t="shared" si="8065"/>
        <v>0409</v>
      </c>
      <c r="F2508" s="16" t="s">
        <v>74</v>
      </c>
      <c r="G2508" s="38"/>
      <c r="H2508" s="40" t="s">
        <v>75</v>
      </c>
      <c r="I2508" s="18"/>
      <c r="J2508" s="18"/>
      <c r="K2508" s="18"/>
      <c r="L2508" s="18"/>
      <c r="M2508" s="18"/>
      <c r="N2508" s="18"/>
      <c r="O2508" s="18">
        <f t="shared" ref="O2508:O2509" si="8137">O2509</f>
        <v>0</v>
      </c>
      <c r="P2508" s="18">
        <f t="shared" ref="P2508:P2509" si="8138">P2509</f>
        <v>1269.3800000000001</v>
      </c>
      <c r="Q2508" s="18">
        <f t="shared" ref="Q2508:Q2509" si="8139">Q2509</f>
        <v>0</v>
      </c>
      <c r="R2508" s="18">
        <f t="shared" ref="R2508:R2509" si="8140">R2509</f>
        <v>0</v>
      </c>
      <c r="S2508" s="18">
        <f t="shared" ref="S2508:S2509" si="8141">S2509</f>
        <v>0</v>
      </c>
      <c r="T2508" s="18">
        <f t="shared" si="8012"/>
        <v>1269.3800000000001</v>
      </c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41">
        <f t="shared" ref="AF2508:AF2509" si="8142">AF2509</f>
        <v>1269.3795399999999</v>
      </c>
      <c r="AG2508" s="41">
        <f t="shared" ref="AG2508:AG2509" si="8143">AG2509</f>
        <v>0</v>
      </c>
      <c r="AH2508" s="41">
        <f t="shared" ref="AH2508:AH2509" si="8144">AH2509</f>
        <v>0</v>
      </c>
      <c r="AI2508" s="41">
        <f t="shared" ref="AI2508:AI2509" si="8145">AI2509</f>
        <v>0</v>
      </c>
      <c r="AJ2508" s="41">
        <f t="shared" ref="AJ2508:AJ2509" si="8146">AJ2509</f>
        <v>0</v>
      </c>
      <c r="AK2508" s="41">
        <f t="shared" ref="AK2508:AK2509" si="8147">AK2509</f>
        <v>0</v>
      </c>
      <c r="AL2508" s="41">
        <f t="shared" ref="AL2508:AL2509" si="8148">AL2509</f>
        <v>1269.3795399999999</v>
      </c>
      <c r="AM2508" s="41">
        <f t="shared" ref="AM2508:AM2509" si="8149">AM2509</f>
        <v>0</v>
      </c>
      <c r="AN2508" s="41">
        <f t="shared" ref="AN2508:AN2509" si="8150">AN2509</f>
        <v>0</v>
      </c>
      <c r="AO2508" s="54">
        <f t="shared" ref="AO2508:AO2509" si="8151">AO2509</f>
        <v>1269.3795399999999</v>
      </c>
      <c r="AP2508" s="42">
        <f t="shared" ref="AP2508:AP2509" si="8152">AP2509</f>
        <v>1269.3800000000001</v>
      </c>
      <c r="AQ2508" s="42">
        <f t="shared" ref="AQ2508:AQ2509" si="8153">AQ2509</f>
        <v>0</v>
      </c>
      <c r="AR2508" s="42">
        <f t="shared" ref="AR2508:AR2509" si="8154">AR2509</f>
        <v>0</v>
      </c>
      <c r="AS2508" s="42">
        <f t="shared" ref="AS2508:AS2509" si="8155">AS2509</f>
        <v>0</v>
      </c>
      <c r="AT2508" s="42">
        <f t="shared" ref="AT2508:AT2509" si="8156">AT2509</f>
        <v>0</v>
      </c>
      <c r="AU2508" s="42">
        <f t="shared" si="8068"/>
        <v>1269.3800000000001</v>
      </c>
      <c r="AV2508" s="42">
        <f t="shared" si="8069"/>
        <v>0</v>
      </c>
      <c r="AW2508" s="42"/>
      <c r="AX2508" s="42"/>
      <c r="AY2508" s="42"/>
      <c r="AZ2508" s="42"/>
      <c r="BA2508" s="43">
        <f t="shared" si="8073"/>
        <v>100</v>
      </c>
      <c r="BB2508" s="44"/>
    </row>
    <row r="2509" spans="2:54" ht="78" x14ac:dyDescent="0.3">
      <c r="B2509" s="38" t="s">
        <v>794</v>
      </c>
      <c r="C2509" s="38" t="s">
        <v>84</v>
      </c>
      <c r="D2509" s="38" t="s">
        <v>86</v>
      </c>
      <c r="E2509" s="39" t="str">
        <f t="shared" si="8065"/>
        <v>0409</v>
      </c>
      <c r="F2509" s="16" t="s">
        <v>884</v>
      </c>
      <c r="G2509" s="38"/>
      <c r="H2509" s="40" t="s">
        <v>885</v>
      </c>
      <c r="I2509" s="18"/>
      <c r="J2509" s="18"/>
      <c r="K2509" s="18"/>
      <c r="L2509" s="18"/>
      <c r="M2509" s="18"/>
      <c r="N2509" s="18"/>
      <c r="O2509" s="18">
        <f t="shared" si="8137"/>
        <v>0</v>
      </c>
      <c r="P2509" s="18">
        <f t="shared" si="8138"/>
        <v>1269.3800000000001</v>
      </c>
      <c r="Q2509" s="18">
        <f t="shared" si="8139"/>
        <v>0</v>
      </c>
      <c r="R2509" s="18">
        <f t="shared" si="8140"/>
        <v>0</v>
      </c>
      <c r="S2509" s="18">
        <f t="shared" si="8141"/>
        <v>0</v>
      </c>
      <c r="T2509" s="18">
        <f t="shared" si="8012"/>
        <v>1269.3800000000001</v>
      </c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41">
        <f t="shared" si="8142"/>
        <v>1269.3795399999999</v>
      </c>
      <c r="AG2509" s="41">
        <f t="shared" si="8143"/>
        <v>0</v>
      </c>
      <c r="AH2509" s="41">
        <f t="shared" si="8144"/>
        <v>0</v>
      </c>
      <c r="AI2509" s="41">
        <f t="shared" si="8145"/>
        <v>0</v>
      </c>
      <c r="AJ2509" s="41">
        <f t="shared" si="8146"/>
        <v>0</v>
      </c>
      <c r="AK2509" s="41">
        <f t="shared" si="8147"/>
        <v>0</v>
      </c>
      <c r="AL2509" s="41">
        <f t="shared" si="8148"/>
        <v>1269.3795399999999</v>
      </c>
      <c r="AM2509" s="41">
        <f t="shared" si="8149"/>
        <v>0</v>
      </c>
      <c r="AN2509" s="41">
        <f t="shared" si="8150"/>
        <v>0</v>
      </c>
      <c r="AO2509" s="14">
        <f t="shared" si="8151"/>
        <v>1269.3795399999999</v>
      </c>
      <c r="AP2509" s="42">
        <f t="shared" si="8152"/>
        <v>1269.3800000000001</v>
      </c>
      <c r="AQ2509" s="42">
        <f t="shared" si="8153"/>
        <v>0</v>
      </c>
      <c r="AR2509" s="42">
        <f t="shared" si="8154"/>
        <v>0</v>
      </c>
      <c r="AS2509" s="42">
        <f t="shared" si="8155"/>
        <v>0</v>
      </c>
      <c r="AT2509" s="42">
        <f t="shared" si="8156"/>
        <v>0</v>
      </c>
      <c r="AU2509" s="42">
        <f t="shared" si="8068"/>
        <v>1269.3800000000001</v>
      </c>
      <c r="AV2509" s="42">
        <f t="shared" si="8069"/>
        <v>0</v>
      </c>
      <c r="AW2509" s="42"/>
      <c r="AX2509" s="42"/>
      <c r="AY2509" s="42"/>
      <c r="AZ2509" s="42"/>
      <c r="BA2509" s="43">
        <f t="shared" si="8073"/>
        <v>100</v>
      </c>
      <c r="BB2509" s="44"/>
    </row>
    <row r="2510" spans="2:54" x14ac:dyDescent="0.3">
      <c r="B2510" s="38" t="s">
        <v>794</v>
      </c>
      <c r="C2510" s="38" t="s">
        <v>84</v>
      </c>
      <c r="D2510" s="38" t="s">
        <v>86</v>
      </c>
      <c r="E2510" s="39" t="str">
        <f t="shared" si="8065"/>
        <v>0409</v>
      </c>
      <c r="F2510" s="16" t="s">
        <v>884</v>
      </c>
      <c r="G2510" s="38" t="s">
        <v>56</v>
      </c>
      <c r="H2510" s="40" t="s">
        <v>57</v>
      </c>
      <c r="I2510" s="18"/>
      <c r="J2510" s="18"/>
      <c r="K2510" s="18"/>
      <c r="L2510" s="18"/>
      <c r="M2510" s="18"/>
      <c r="N2510" s="18"/>
      <c r="O2510" s="18">
        <v>0</v>
      </c>
      <c r="P2510" s="18">
        <v>1269.3800000000001</v>
      </c>
      <c r="Q2510" s="18">
        <v>0</v>
      </c>
      <c r="R2510" s="18">
        <v>0</v>
      </c>
      <c r="S2510" s="18">
        <v>0</v>
      </c>
      <c r="T2510" s="18">
        <f t="shared" si="8012"/>
        <v>1269.3800000000001</v>
      </c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41">
        <v>1269.3795399999999</v>
      </c>
      <c r="AG2510" s="41"/>
      <c r="AH2510" s="41">
        <v>0</v>
      </c>
      <c r="AI2510" s="41">
        <v>0</v>
      </c>
      <c r="AJ2510" s="41">
        <v>0</v>
      </c>
      <c r="AK2510" s="41">
        <v>0</v>
      </c>
      <c r="AL2510" s="41">
        <v>1269.3795399999999</v>
      </c>
      <c r="AM2510" s="41">
        <v>0</v>
      </c>
      <c r="AN2510" s="41">
        <v>0</v>
      </c>
      <c r="AO2510" s="54">
        <v>1269.3795399999999</v>
      </c>
      <c r="AP2510" s="42">
        <v>1269.3800000000001</v>
      </c>
      <c r="AQ2510" s="42">
        <v>0</v>
      </c>
      <c r="AR2510" s="42">
        <v>0</v>
      </c>
      <c r="AS2510" s="42">
        <v>0</v>
      </c>
      <c r="AT2510" s="42">
        <v>0</v>
      </c>
      <c r="AU2510" s="42">
        <f t="shared" si="8068"/>
        <v>1269.3800000000001</v>
      </c>
      <c r="AV2510" s="42">
        <f t="shared" si="8069"/>
        <v>0</v>
      </c>
      <c r="AW2510" s="42"/>
      <c r="AX2510" s="42"/>
      <c r="AY2510" s="42"/>
      <c r="AZ2510" s="42"/>
      <c r="BA2510" s="43">
        <f t="shared" si="8073"/>
        <v>100</v>
      </c>
      <c r="BB2510" s="44"/>
    </row>
    <row r="2511" spans="2:54" s="50" customFormat="1" ht="16.2" x14ac:dyDescent="0.35">
      <c r="B2511" s="51" t="s">
        <v>794</v>
      </c>
      <c r="C2511" s="51" t="s">
        <v>92</v>
      </c>
      <c r="D2511" s="51"/>
      <c r="E2511" s="52" t="str">
        <f t="shared" si="8065"/>
        <v>05</v>
      </c>
      <c r="F2511" s="22"/>
      <c r="G2511" s="52"/>
      <c r="H2511" s="24" t="s">
        <v>93</v>
      </c>
      <c r="I2511" s="25">
        <f t="shared" ref="I2511:S2511" si="8157">I2512+I2592</f>
        <v>3731781</v>
      </c>
      <c r="J2511" s="25">
        <f t="shared" si="8157"/>
        <v>2734618.1999999997</v>
      </c>
      <c r="K2511" s="25">
        <f t="shared" si="8157"/>
        <v>1862203.6</v>
      </c>
      <c r="L2511" s="25">
        <f t="shared" si="8157"/>
        <v>9423.3000000000011</v>
      </c>
      <c r="M2511" s="25">
        <f t="shared" si="8157"/>
        <v>-2151.1000000000045</v>
      </c>
      <c r="N2511" s="25">
        <f t="shared" si="8157"/>
        <v>-1279.4000000000001</v>
      </c>
      <c r="O2511" s="25">
        <f t="shared" si="8157"/>
        <v>-99719.423999999999</v>
      </c>
      <c r="P2511" s="25">
        <f t="shared" si="8157"/>
        <v>-4826.99</v>
      </c>
      <c r="Q2511" s="25">
        <f t="shared" si="8157"/>
        <v>29565.932999999997</v>
      </c>
      <c r="R2511" s="25">
        <f t="shared" si="8157"/>
        <v>-155574.19500000001</v>
      </c>
      <c r="S2511" s="25">
        <f t="shared" si="8157"/>
        <v>435262.89935000002</v>
      </c>
      <c r="T2511" s="25">
        <f t="shared" si="8012"/>
        <v>3945912.5233499999</v>
      </c>
      <c r="U2511" s="25">
        <f t="shared" si="8024"/>
        <v>2732467.0999999996</v>
      </c>
      <c r="V2511" s="25">
        <f t="shared" si="8025"/>
        <v>1860924.2000000002</v>
      </c>
      <c r="W2511" s="25">
        <f t="shared" ref="W2511:AT2511" si="8158">W2512+W2592</f>
        <v>28771.5</v>
      </c>
      <c r="X2511" s="25">
        <f t="shared" si="8158"/>
        <v>0</v>
      </c>
      <c r="Y2511" s="25">
        <f t="shared" si="8158"/>
        <v>0</v>
      </c>
      <c r="Z2511" s="25">
        <f t="shared" si="8158"/>
        <v>406843.62835000007</v>
      </c>
      <c r="AA2511" s="25">
        <f t="shared" si="8158"/>
        <v>65862.587999999989</v>
      </c>
      <c r="AB2511" s="25">
        <f t="shared" si="8158"/>
        <v>0</v>
      </c>
      <c r="AC2511" s="25">
        <f t="shared" si="8158"/>
        <v>41038.488999999994</v>
      </c>
      <c r="AD2511" s="25">
        <f t="shared" si="8158"/>
        <v>0</v>
      </c>
      <c r="AE2511" s="25">
        <f t="shared" si="8158"/>
        <v>0</v>
      </c>
      <c r="AF2511" s="26">
        <f t="shared" si="8158"/>
        <v>4413270.8051899998</v>
      </c>
      <c r="AG2511" s="26">
        <f t="shared" si="8158"/>
        <v>0</v>
      </c>
      <c r="AH2511" s="26">
        <f t="shared" si="8158"/>
        <v>1992751.0887199999</v>
      </c>
      <c r="AI2511" s="26">
        <f t="shared" si="8158"/>
        <v>0</v>
      </c>
      <c r="AJ2511" s="26">
        <f t="shared" si="8158"/>
        <v>226860</v>
      </c>
      <c r="AK2511" s="26">
        <f t="shared" si="8158"/>
        <v>0</v>
      </c>
      <c r="AL2511" s="26">
        <f t="shared" si="8158"/>
        <v>3501971.4969300004</v>
      </c>
      <c r="AM2511" s="26">
        <f t="shared" si="8158"/>
        <v>1162023.19212</v>
      </c>
      <c r="AN2511" s="26">
        <f t="shared" si="8158"/>
        <v>0</v>
      </c>
      <c r="AO2511" s="45">
        <f t="shared" si="8158"/>
        <v>2070702.0730400002</v>
      </c>
      <c r="AP2511" s="27">
        <f t="shared" si="8158"/>
        <v>4778086.0437799999</v>
      </c>
      <c r="AQ2511" s="27">
        <f t="shared" si="8158"/>
        <v>-99719.423999999999</v>
      </c>
      <c r="AR2511" s="27">
        <f t="shared" si="8158"/>
        <v>0</v>
      </c>
      <c r="AS2511" s="27">
        <f t="shared" si="8158"/>
        <v>0</v>
      </c>
      <c r="AT2511" s="27">
        <f t="shared" si="8158"/>
        <v>0</v>
      </c>
      <c r="AU2511" s="27">
        <f t="shared" si="8068"/>
        <v>4678366.6197800003</v>
      </c>
      <c r="AV2511" s="27">
        <f t="shared" si="8069"/>
        <v>-732454.09643000038</v>
      </c>
      <c r="AW2511" s="27">
        <f t="shared" si="8070"/>
        <v>4381527.6517000003</v>
      </c>
      <c r="AX2511" s="27">
        <f t="shared" si="8071"/>
        <v>2798329.6879999996</v>
      </c>
      <c r="AY2511" s="27">
        <f t="shared" si="8072"/>
        <v>1901962.6890000002</v>
      </c>
      <c r="AZ2511" s="27">
        <f>AZ2512+AZ2592</f>
        <v>0</v>
      </c>
      <c r="BA2511" s="28">
        <f t="shared" si="8073"/>
        <v>79.350931576908607</v>
      </c>
      <c r="BB2511" s="20"/>
    </row>
    <row r="2512" spans="2:54" s="30" customFormat="1" x14ac:dyDescent="0.3">
      <c r="B2512" s="31" t="s">
        <v>794</v>
      </c>
      <c r="C2512" s="31" t="s">
        <v>92</v>
      </c>
      <c r="D2512" s="31" t="s">
        <v>94</v>
      </c>
      <c r="E2512" s="29" t="str">
        <f t="shared" si="8065"/>
        <v>0503</v>
      </c>
      <c r="F2512" s="31"/>
      <c r="G2512" s="29"/>
      <c r="H2512" s="32" t="s">
        <v>95</v>
      </c>
      <c r="I2512" s="33">
        <f t="shared" ref="I2512:N2512" si="8159">I2522</f>
        <v>2851701.2</v>
      </c>
      <c r="J2512" s="33">
        <f t="shared" si="8159"/>
        <v>2466416.5999999996</v>
      </c>
      <c r="K2512" s="33">
        <f t="shared" si="8159"/>
        <v>1594002</v>
      </c>
      <c r="L2512" s="33">
        <f t="shared" si="8159"/>
        <v>7299.4000000000015</v>
      </c>
      <c r="M2512" s="33">
        <f t="shared" si="8159"/>
        <v>-4337.2000000000044</v>
      </c>
      <c r="N2512" s="33">
        <f t="shared" si="8159"/>
        <v>-3465.5</v>
      </c>
      <c r="O2512" s="33">
        <f>O2522+O2513+O2588</f>
        <v>-120119.375</v>
      </c>
      <c r="P2512" s="33">
        <f>P2522+P2513+P2588</f>
        <v>-4826.99</v>
      </c>
      <c r="Q2512" s="33">
        <f>Q2522+Q2513+Q2588</f>
        <v>29565.932999999997</v>
      </c>
      <c r="R2512" s="33">
        <f>R2522+R2513+R2588</f>
        <v>-155574.19500000001</v>
      </c>
      <c r="S2512" s="33">
        <f>S2522</f>
        <v>406491.39935000002</v>
      </c>
      <c r="T2512" s="33">
        <f t="shared" si="8012"/>
        <v>3014537.3723500003</v>
      </c>
      <c r="U2512" s="33">
        <f t="shared" si="8024"/>
        <v>2462079.3999999994</v>
      </c>
      <c r="V2512" s="33">
        <f t="shared" si="8025"/>
        <v>1590536.5</v>
      </c>
      <c r="W2512" s="33">
        <f t="shared" ref="W2512:AE2512" si="8160">W2522</f>
        <v>0</v>
      </c>
      <c r="X2512" s="33">
        <f t="shared" si="8160"/>
        <v>0</v>
      </c>
      <c r="Y2512" s="33">
        <f t="shared" si="8160"/>
        <v>0</v>
      </c>
      <c r="Z2512" s="33">
        <f t="shared" si="8160"/>
        <v>406843.62835000007</v>
      </c>
      <c r="AA2512" s="33">
        <f t="shared" si="8160"/>
        <v>31442.387999999999</v>
      </c>
      <c r="AB2512" s="33">
        <f t="shared" si="8160"/>
        <v>0</v>
      </c>
      <c r="AC2512" s="33">
        <f t="shared" si="8160"/>
        <v>6618.2889999999998</v>
      </c>
      <c r="AD2512" s="33">
        <f t="shared" si="8160"/>
        <v>0</v>
      </c>
      <c r="AE2512" s="33">
        <f t="shared" si="8160"/>
        <v>0</v>
      </c>
      <c r="AF2512" s="34">
        <f t="shared" ref="AF2512:AT2512" si="8161">AF2522+AF2513+AF2588</f>
        <v>3473528.1097200001</v>
      </c>
      <c r="AG2512" s="34">
        <f t="shared" si="8161"/>
        <v>0</v>
      </c>
      <c r="AH2512" s="34">
        <f t="shared" si="8161"/>
        <v>1992751.0887199999</v>
      </c>
      <c r="AI2512" s="34">
        <f t="shared" si="8161"/>
        <v>0</v>
      </c>
      <c r="AJ2512" s="34">
        <f t="shared" si="8161"/>
        <v>226860</v>
      </c>
      <c r="AK2512" s="34">
        <f t="shared" si="8161"/>
        <v>0</v>
      </c>
      <c r="AL2512" s="34">
        <f t="shared" si="8161"/>
        <v>2578977.3379900004</v>
      </c>
      <c r="AM2512" s="34">
        <f t="shared" si="8161"/>
        <v>1162023.19212</v>
      </c>
      <c r="AN2512" s="34">
        <f t="shared" si="8161"/>
        <v>0</v>
      </c>
      <c r="AO2512" s="36">
        <f t="shared" si="8161"/>
        <v>1415819.45435</v>
      </c>
      <c r="AP2512" s="36">
        <f t="shared" si="8161"/>
        <v>3863898.6037000003</v>
      </c>
      <c r="AQ2512" s="36">
        <f t="shared" si="8161"/>
        <v>-120119.375</v>
      </c>
      <c r="AR2512" s="36">
        <f t="shared" si="8161"/>
        <v>0</v>
      </c>
      <c r="AS2512" s="36">
        <f t="shared" si="8161"/>
        <v>0</v>
      </c>
      <c r="AT2512" s="36">
        <f t="shared" si="8161"/>
        <v>0</v>
      </c>
      <c r="AU2512" s="36">
        <f t="shared" si="8068"/>
        <v>3743779.2287000003</v>
      </c>
      <c r="AV2512" s="36">
        <f t="shared" si="8069"/>
        <v>-729241.85635000002</v>
      </c>
      <c r="AW2512" s="36">
        <f t="shared" si="8070"/>
        <v>3421381.0007000002</v>
      </c>
      <c r="AX2512" s="36">
        <f t="shared" si="8071"/>
        <v>2493521.7879999992</v>
      </c>
      <c r="AY2512" s="36">
        <f t="shared" si="8072"/>
        <v>1597154.7890000001</v>
      </c>
      <c r="AZ2512" s="36">
        <f>AZ2522</f>
        <v>0</v>
      </c>
      <c r="BA2512" s="37">
        <f t="shared" si="8073"/>
        <v>74.246623505744154</v>
      </c>
      <c r="BB2512" s="20"/>
    </row>
    <row r="2513" spans="2:54" x14ac:dyDescent="0.3">
      <c r="B2513" s="38" t="s">
        <v>794</v>
      </c>
      <c r="C2513" s="38" t="s">
        <v>92</v>
      </c>
      <c r="D2513" s="38" t="s">
        <v>94</v>
      </c>
      <c r="E2513" s="39" t="str">
        <f t="shared" si="8065"/>
        <v>0503</v>
      </c>
      <c r="F2513" s="38" t="s">
        <v>191</v>
      </c>
      <c r="G2513" s="39"/>
      <c r="H2513" s="40" t="s">
        <v>192</v>
      </c>
      <c r="I2513" s="18"/>
      <c r="J2513" s="18"/>
      <c r="K2513" s="18"/>
      <c r="L2513" s="18"/>
      <c r="M2513" s="18"/>
      <c r="N2513" s="18"/>
      <c r="O2513" s="18">
        <f t="shared" ref="O2513:O2514" si="8162">O2514</f>
        <v>10940</v>
      </c>
      <c r="P2513" s="18">
        <f t="shared" ref="P2513:P2514" si="8163">P2514</f>
        <v>0</v>
      </c>
      <c r="Q2513" s="18">
        <f t="shared" ref="Q2513:Q2514" si="8164">Q2514</f>
        <v>0</v>
      </c>
      <c r="R2513" s="18">
        <f t="shared" ref="R2513:R2514" si="8165">R2514</f>
        <v>0</v>
      </c>
      <c r="S2513" s="18"/>
      <c r="T2513" s="18">
        <f t="shared" si="8012"/>
        <v>10940</v>
      </c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41">
        <f t="shared" ref="AF2513:AF2514" si="8166">AF2514</f>
        <v>16084.469430000001</v>
      </c>
      <c r="AG2513" s="41">
        <f t="shared" ref="AG2513:AG2514" si="8167">AG2514</f>
        <v>0</v>
      </c>
      <c r="AH2513" s="41">
        <f t="shared" ref="AH2513:AH2514" si="8168">AH2514</f>
        <v>1500</v>
      </c>
      <c r="AI2513" s="41">
        <f t="shared" ref="AI2513:AI2514" si="8169">AI2514</f>
        <v>0</v>
      </c>
      <c r="AJ2513" s="41">
        <f t="shared" ref="AJ2513:AJ2514" si="8170">AJ2514</f>
        <v>0</v>
      </c>
      <c r="AK2513" s="41">
        <f t="shared" ref="AK2513:AK2514" si="8171">AK2514</f>
        <v>0</v>
      </c>
      <c r="AL2513" s="41">
        <f t="shared" ref="AL2513:AL2514" si="8172">AL2514</f>
        <v>8932.8783899999999</v>
      </c>
      <c r="AM2513" s="41">
        <f t="shared" ref="AM2513:AM2514" si="8173">AM2514</f>
        <v>1500</v>
      </c>
      <c r="AN2513" s="41">
        <f t="shared" ref="AN2513:AN2514" si="8174">AN2514</f>
        <v>0</v>
      </c>
      <c r="AO2513" s="14">
        <f t="shared" ref="AO2513:AO2514" si="8175">AO2514</f>
        <v>4421.7</v>
      </c>
      <c r="AP2513" s="42">
        <f t="shared" ref="AP2513:AP2514" si="8176">AP2514</f>
        <v>16871.7</v>
      </c>
      <c r="AQ2513" s="42">
        <f t="shared" ref="AQ2513:AQ2514" si="8177">AQ2514</f>
        <v>10940</v>
      </c>
      <c r="AR2513" s="42">
        <f t="shared" ref="AR2513:AR2514" si="8178">AR2514</f>
        <v>0</v>
      </c>
      <c r="AS2513" s="42">
        <f t="shared" ref="AS2513:AS2514" si="8179">AS2514</f>
        <v>0</v>
      </c>
      <c r="AT2513" s="42">
        <f t="shared" ref="AT2513:AT2514" si="8180">AT2514</f>
        <v>0</v>
      </c>
      <c r="AU2513" s="42">
        <f t="shared" si="8068"/>
        <v>27811.7</v>
      </c>
      <c r="AV2513" s="42">
        <f t="shared" si="8069"/>
        <v>-16871.7</v>
      </c>
      <c r="AW2513" s="42"/>
      <c r="AX2513" s="42"/>
      <c r="AY2513" s="42"/>
      <c r="AZ2513" s="42"/>
      <c r="BA2513" s="43">
        <f t="shared" si="8073"/>
        <v>55.53728973701061</v>
      </c>
      <c r="BB2513" s="20"/>
    </row>
    <row r="2514" spans="2:54" x14ac:dyDescent="0.3">
      <c r="B2514" s="38" t="s">
        <v>794</v>
      </c>
      <c r="C2514" s="38" t="s">
        <v>92</v>
      </c>
      <c r="D2514" s="38" t="s">
        <v>94</v>
      </c>
      <c r="E2514" s="39" t="str">
        <f t="shared" si="8065"/>
        <v>0503</v>
      </c>
      <c r="F2514" s="38" t="s">
        <v>193</v>
      </c>
      <c r="G2514" s="39"/>
      <c r="H2514" s="40" t="s">
        <v>109</v>
      </c>
      <c r="I2514" s="18"/>
      <c r="J2514" s="18"/>
      <c r="K2514" s="18"/>
      <c r="L2514" s="18"/>
      <c r="M2514" s="18"/>
      <c r="N2514" s="18"/>
      <c r="O2514" s="18">
        <f t="shared" si="8162"/>
        <v>10940</v>
      </c>
      <c r="P2514" s="18">
        <f t="shared" si="8163"/>
        <v>0</v>
      </c>
      <c r="Q2514" s="18">
        <f t="shared" si="8164"/>
        <v>0</v>
      </c>
      <c r="R2514" s="18">
        <f t="shared" si="8165"/>
        <v>0</v>
      </c>
      <c r="S2514" s="18"/>
      <c r="T2514" s="18">
        <f t="shared" si="8012"/>
        <v>10940</v>
      </c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41">
        <f t="shared" si="8166"/>
        <v>16084.469430000001</v>
      </c>
      <c r="AG2514" s="41">
        <f t="shared" si="8167"/>
        <v>0</v>
      </c>
      <c r="AH2514" s="41">
        <f t="shared" si="8168"/>
        <v>1500</v>
      </c>
      <c r="AI2514" s="41">
        <f t="shared" si="8169"/>
        <v>0</v>
      </c>
      <c r="AJ2514" s="41">
        <f t="shared" si="8170"/>
        <v>0</v>
      </c>
      <c r="AK2514" s="41">
        <f t="shared" si="8171"/>
        <v>0</v>
      </c>
      <c r="AL2514" s="41">
        <f t="shared" si="8172"/>
        <v>8932.8783899999999</v>
      </c>
      <c r="AM2514" s="41">
        <f t="shared" si="8173"/>
        <v>1500</v>
      </c>
      <c r="AN2514" s="41">
        <f t="shared" si="8174"/>
        <v>0</v>
      </c>
      <c r="AO2514" s="42">
        <f t="shared" si="8175"/>
        <v>4421.7</v>
      </c>
      <c r="AP2514" s="42">
        <f t="shared" si="8176"/>
        <v>16871.7</v>
      </c>
      <c r="AQ2514" s="42">
        <f t="shared" si="8177"/>
        <v>10940</v>
      </c>
      <c r="AR2514" s="42">
        <f t="shared" si="8178"/>
        <v>0</v>
      </c>
      <c r="AS2514" s="42">
        <f t="shared" si="8179"/>
        <v>0</v>
      </c>
      <c r="AT2514" s="42">
        <f t="shared" si="8180"/>
        <v>0</v>
      </c>
      <c r="AU2514" s="42">
        <f t="shared" si="8068"/>
        <v>27811.7</v>
      </c>
      <c r="AV2514" s="42">
        <f t="shared" si="8069"/>
        <v>-16871.7</v>
      </c>
      <c r="AW2514" s="42"/>
      <c r="AX2514" s="42"/>
      <c r="AY2514" s="42"/>
      <c r="AZ2514" s="42"/>
      <c r="BA2514" s="43">
        <f t="shared" si="8073"/>
        <v>55.53728973701061</v>
      </c>
      <c r="BB2514" s="20"/>
    </row>
    <row r="2515" spans="2:54" ht="46.8" x14ac:dyDescent="0.3">
      <c r="B2515" s="38" t="s">
        <v>794</v>
      </c>
      <c r="C2515" s="38" t="s">
        <v>92</v>
      </c>
      <c r="D2515" s="38" t="s">
        <v>94</v>
      </c>
      <c r="E2515" s="39" t="str">
        <f t="shared" si="8065"/>
        <v>0503</v>
      </c>
      <c r="F2515" s="38" t="s">
        <v>194</v>
      </c>
      <c r="G2515" s="39"/>
      <c r="H2515" s="40" t="s">
        <v>195</v>
      </c>
      <c r="I2515" s="18"/>
      <c r="J2515" s="18"/>
      <c r="K2515" s="18"/>
      <c r="L2515" s="18"/>
      <c r="M2515" s="18"/>
      <c r="N2515" s="18"/>
      <c r="O2515" s="18">
        <f>O2520+O2516+O2518</f>
        <v>10940</v>
      </c>
      <c r="P2515" s="18">
        <f>P2520+P2516</f>
        <v>0</v>
      </c>
      <c r="Q2515" s="18">
        <f>Q2520+Q2516</f>
        <v>0</v>
      </c>
      <c r="R2515" s="18">
        <f>R2520+R2516</f>
        <v>0</v>
      </c>
      <c r="S2515" s="18"/>
      <c r="T2515" s="18">
        <f t="shared" si="8012"/>
        <v>10940</v>
      </c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41">
        <f t="shared" ref="AF2515:AT2515" si="8181">AF2520+AF2516+AF2518</f>
        <v>16084.469430000001</v>
      </c>
      <c r="AG2515" s="41">
        <f t="shared" si="8181"/>
        <v>0</v>
      </c>
      <c r="AH2515" s="41">
        <f t="shared" si="8181"/>
        <v>1500</v>
      </c>
      <c r="AI2515" s="41">
        <f t="shared" si="8181"/>
        <v>0</v>
      </c>
      <c r="AJ2515" s="41">
        <f t="shared" si="8181"/>
        <v>0</v>
      </c>
      <c r="AK2515" s="41">
        <f t="shared" si="8181"/>
        <v>0</v>
      </c>
      <c r="AL2515" s="41">
        <f t="shared" si="8181"/>
        <v>8932.8783899999999</v>
      </c>
      <c r="AM2515" s="41">
        <f t="shared" si="8181"/>
        <v>1500</v>
      </c>
      <c r="AN2515" s="41">
        <f t="shared" si="8181"/>
        <v>0</v>
      </c>
      <c r="AO2515" s="14">
        <f t="shared" si="8181"/>
        <v>4421.7</v>
      </c>
      <c r="AP2515" s="42">
        <f t="shared" si="8181"/>
        <v>16871.7</v>
      </c>
      <c r="AQ2515" s="42">
        <f t="shared" si="8181"/>
        <v>10940</v>
      </c>
      <c r="AR2515" s="42">
        <f t="shared" si="8181"/>
        <v>0</v>
      </c>
      <c r="AS2515" s="42">
        <f t="shared" si="8181"/>
        <v>0</v>
      </c>
      <c r="AT2515" s="42">
        <f t="shared" si="8181"/>
        <v>0</v>
      </c>
      <c r="AU2515" s="42">
        <f t="shared" si="8068"/>
        <v>27811.7</v>
      </c>
      <c r="AV2515" s="42">
        <f t="shared" si="8069"/>
        <v>-16871.7</v>
      </c>
      <c r="AW2515" s="42"/>
      <c r="AX2515" s="42"/>
      <c r="AY2515" s="42"/>
      <c r="AZ2515" s="42"/>
      <c r="BA2515" s="43">
        <f t="shared" si="8073"/>
        <v>55.53728973701061</v>
      </c>
      <c r="BB2515" s="20"/>
    </row>
    <row r="2516" spans="2:54" ht="31.2" x14ac:dyDescent="0.3">
      <c r="B2516" s="38" t="s">
        <v>794</v>
      </c>
      <c r="C2516" s="38" t="s">
        <v>92</v>
      </c>
      <c r="D2516" s="38" t="s">
        <v>94</v>
      </c>
      <c r="E2516" s="39" t="str">
        <f t="shared" si="8065"/>
        <v>0503</v>
      </c>
      <c r="F2516" s="38" t="s">
        <v>196</v>
      </c>
      <c r="G2516" s="39"/>
      <c r="H2516" s="40" t="s">
        <v>197</v>
      </c>
      <c r="I2516" s="18"/>
      <c r="J2516" s="18"/>
      <c r="K2516" s="18"/>
      <c r="L2516" s="18"/>
      <c r="M2516" s="18"/>
      <c r="N2516" s="18"/>
      <c r="O2516" s="18">
        <f>O2517</f>
        <v>0</v>
      </c>
      <c r="P2516" s="18">
        <f>P2517</f>
        <v>0</v>
      </c>
      <c r="Q2516" s="18">
        <f>Q2517</f>
        <v>0</v>
      </c>
      <c r="R2516" s="18">
        <f>R2517</f>
        <v>0</v>
      </c>
      <c r="S2516" s="18"/>
      <c r="T2516" s="18">
        <f t="shared" si="8012"/>
        <v>0</v>
      </c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41">
        <f t="shared" ref="AF2516:AT2516" si="8182">AF2517</f>
        <v>0</v>
      </c>
      <c r="AG2516" s="41">
        <f t="shared" si="8182"/>
        <v>0</v>
      </c>
      <c r="AH2516" s="41">
        <f t="shared" si="8182"/>
        <v>0</v>
      </c>
      <c r="AI2516" s="41">
        <f t="shared" si="8182"/>
        <v>0</v>
      </c>
      <c r="AJ2516" s="41">
        <f t="shared" si="8182"/>
        <v>0</v>
      </c>
      <c r="AK2516" s="41">
        <f t="shared" si="8182"/>
        <v>0</v>
      </c>
      <c r="AL2516" s="41">
        <f t="shared" si="8182"/>
        <v>0</v>
      </c>
      <c r="AM2516" s="41">
        <f t="shared" si="8182"/>
        <v>0</v>
      </c>
      <c r="AN2516" s="41">
        <f t="shared" si="8182"/>
        <v>0</v>
      </c>
      <c r="AO2516" s="42">
        <f t="shared" si="8182"/>
        <v>2755</v>
      </c>
      <c r="AP2516" s="42">
        <f t="shared" si="8182"/>
        <v>15205</v>
      </c>
      <c r="AQ2516" s="42">
        <f t="shared" si="8182"/>
        <v>0</v>
      </c>
      <c r="AR2516" s="42">
        <f t="shared" si="8182"/>
        <v>0</v>
      </c>
      <c r="AS2516" s="42">
        <f t="shared" si="8182"/>
        <v>0</v>
      </c>
      <c r="AT2516" s="42">
        <f t="shared" si="8182"/>
        <v>0</v>
      </c>
      <c r="AU2516" s="42">
        <f t="shared" si="8068"/>
        <v>15205</v>
      </c>
      <c r="AV2516" s="42">
        <f t="shared" si="8069"/>
        <v>-15205</v>
      </c>
      <c r="AW2516" s="42"/>
      <c r="AX2516" s="42"/>
      <c r="AY2516" s="42"/>
      <c r="AZ2516" s="42"/>
      <c r="BA2516" s="43"/>
      <c r="BB2516" s="20">
        <v>0</v>
      </c>
    </row>
    <row r="2517" spans="2:54" ht="31.2" x14ac:dyDescent="0.3">
      <c r="B2517" s="38" t="s">
        <v>794</v>
      </c>
      <c r="C2517" s="38" t="s">
        <v>92</v>
      </c>
      <c r="D2517" s="38" t="s">
        <v>94</v>
      </c>
      <c r="E2517" s="39" t="str">
        <f t="shared" si="8065"/>
        <v>0503</v>
      </c>
      <c r="F2517" s="38" t="s">
        <v>196</v>
      </c>
      <c r="G2517" s="38" t="s">
        <v>54</v>
      </c>
      <c r="H2517" s="40" t="s">
        <v>55</v>
      </c>
      <c r="I2517" s="18"/>
      <c r="J2517" s="18"/>
      <c r="K2517" s="18"/>
      <c r="L2517" s="18"/>
      <c r="M2517" s="18"/>
      <c r="N2517" s="18"/>
      <c r="O2517" s="18">
        <v>0</v>
      </c>
      <c r="P2517" s="18"/>
      <c r="Q2517" s="18">
        <v>0</v>
      </c>
      <c r="R2517" s="18">
        <v>0</v>
      </c>
      <c r="S2517" s="18"/>
      <c r="T2517" s="18">
        <f t="shared" si="8012"/>
        <v>0</v>
      </c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41">
        <v>0</v>
      </c>
      <c r="AG2517" s="41"/>
      <c r="AH2517" s="41">
        <v>0</v>
      </c>
      <c r="AI2517" s="41">
        <v>0</v>
      </c>
      <c r="AJ2517" s="41">
        <v>0</v>
      </c>
      <c r="AK2517" s="41">
        <v>0</v>
      </c>
      <c r="AL2517" s="41">
        <v>0</v>
      </c>
      <c r="AM2517" s="41">
        <v>0</v>
      </c>
      <c r="AN2517" s="41">
        <v>0</v>
      </c>
      <c r="AO2517" s="14">
        <v>2755</v>
      </c>
      <c r="AP2517" s="42">
        <v>15205</v>
      </c>
      <c r="AQ2517" s="42">
        <v>0</v>
      </c>
      <c r="AR2517" s="42">
        <v>0</v>
      </c>
      <c r="AS2517" s="42">
        <v>0</v>
      </c>
      <c r="AT2517" s="42">
        <v>0</v>
      </c>
      <c r="AU2517" s="42">
        <f t="shared" si="8068"/>
        <v>15205</v>
      </c>
      <c r="AV2517" s="42">
        <f t="shared" si="8069"/>
        <v>-15205</v>
      </c>
      <c r="AW2517" s="42"/>
      <c r="AX2517" s="42"/>
      <c r="AY2517" s="42"/>
      <c r="AZ2517" s="42"/>
      <c r="BA2517" s="43"/>
      <c r="BB2517" s="20">
        <v>0</v>
      </c>
    </row>
    <row r="2518" spans="2:54" ht="31.2" x14ac:dyDescent="0.3">
      <c r="B2518" s="38" t="s">
        <v>794</v>
      </c>
      <c r="C2518" s="38" t="s">
        <v>92</v>
      </c>
      <c r="D2518" s="38" t="s">
        <v>94</v>
      </c>
      <c r="E2518" s="39" t="str">
        <f t="shared" si="8065"/>
        <v>0503</v>
      </c>
      <c r="F2518" s="38" t="s">
        <v>556</v>
      </c>
      <c r="G2518" s="38"/>
      <c r="H2518" s="40" t="s">
        <v>557</v>
      </c>
      <c r="I2518" s="18"/>
      <c r="J2518" s="18"/>
      <c r="K2518" s="18"/>
      <c r="L2518" s="18"/>
      <c r="M2518" s="18"/>
      <c r="N2518" s="18"/>
      <c r="O2518" s="18">
        <f>O2519</f>
        <v>10940</v>
      </c>
      <c r="P2518" s="18"/>
      <c r="Q2518" s="18"/>
      <c r="R2518" s="18"/>
      <c r="S2518" s="18"/>
      <c r="T2518" s="18">
        <f t="shared" si="8012"/>
        <v>10940</v>
      </c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41">
        <f t="shared" ref="AF2518:AT2518" si="8183">AF2519</f>
        <v>14417.76943</v>
      </c>
      <c r="AG2518" s="41">
        <f t="shared" si="8183"/>
        <v>0</v>
      </c>
      <c r="AH2518" s="41">
        <f t="shared" si="8183"/>
        <v>0</v>
      </c>
      <c r="AI2518" s="41">
        <f t="shared" si="8183"/>
        <v>0</v>
      </c>
      <c r="AJ2518" s="41">
        <f t="shared" si="8183"/>
        <v>0</v>
      </c>
      <c r="AK2518" s="41">
        <f t="shared" si="8183"/>
        <v>0</v>
      </c>
      <c r="AL2518" s="41">
        <f t="shared" si="8183"/>
        <v>7266.17839</v>
      </c>
      <c r="AM2518" s="41">
        <f t="shared" si="8183"/>
        <v>0</v>
      </c>
      <c r="AN2518" s="41">
        <f t="shared" si="8183"/>
        <v>0</v>
      </c>
      <c r="AO2518" s="54">
        <f t="shared" si="8183"/>
        <v>0</v>
      </c>
      <c r="AP2518" s="14">
        <f t="shared" si="8183"/>
        <v>0</v>
      </c>
      <c r="AQ2518" s="42">
        <f t="shared" si="8183"/>
        <v>10940</v>
      </c>
      <c r="AR2518" s="14">
        <f t="shared" si="8183"/>
        <v>0</v>
      </c>
      <c r="AS2518" s="42">
        <f t="shared" si="8183"/>
        <v>0</v>
      </c>
      <c r="AT2518" s="14">
        <f t="shared" si="8183"/>
        <v>0</v>
      </c>
      <c r="AU2518" s="42">
        <f t="shared" si="8068"/>
        <v>10940</v>
      </c>
      <c r="AV2518" s="42">
        <f t="shared" si="8069"/>
        <v>0</v>
      </c>
      <c r="AW2518" s="42"/>
      <c r="AX2518" s="42"/>
      <c r="AY2518" s="42"/>
      <c r="AZ2518" s="42"/>
      <c r="BA2518" s="43">
        <f t="shared" si="8073"/>
        <v>50.397382377892555</v>
      </c>
      <c r="BB2518" s="20"/>
    </row>
    <row r="2519" spans="2:54" ht="31.2" x14ac:dyDescent="0.3">
      <c r="B2519" s="38" t="s">
        <v>794</v>
      </c>
      <c r="C2519" s="38" t="s">
        <v>92</v>
      </c>
      <c r="D2519" s="38" t="s">
        <v>94</v>
      </c>
      <c r="E2519" s="39" t="str">
        <f t="shared" si="8065"/>
        <v>0503</v>
      </c>
      <c r="F2519" s="38" t="s">
        <v>556</v>
      </c>
      <c r="G2519" s="38" t="s">
        <v>54</v>
      </c>
      <c r="H2519" s="40" t="s">
        <v>55</v>
      </c>
      <c r="I2519" s="18"/>
      <c r="J2519" s="18"/>
      <c r="K2519" s="18"/>
      <c r="L2519" s="18"/>
      <c r="M2519" s="18"/>
      <c r="N2519" s="18"/>
      <c r="O2519" s="18">
        <v>10940</v>
      </c>
      <c r="P2519" s="18"/>
      <c r="Q2519" s="18"/>
      <c r="R2519" s="18"/>
      <c r="S2519" s="18"/>
      <c r="T2519" s="18">
        <f t="shared" si="8012"/>
        <v>10940</v>
      </c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41">
        <v>14417.76943</v>
      </c>
      <c r="AG2519" s="41"/>
      <c r="AH2519" s="41">
        <v>0</v>
      </c>
      <c r="AI2519" s="41">
        <v>0</v>
      </c>
      <c r="AJ2519" s="41">
        <v>0</v>
      </c>
      <c r="AK2519" s="41">
        <v>0</v>
      </c>
      <c r="AL2519" s="41">
        <v>7266.17839</v>
      </c>
      <c r="AM2519" s="41">
        <v>0</v>
      </c>
      <c r="AN2519" s="41">
        <v>0</v>
      </c>
      <c r="AO2519" s="14">
        <v>0</v>
      </c>
      <c r="AP2519" s="42">
        <v>0</v>
      </c>
      <c r="AQ2519" s="14">
        <v>10940</v>
      </c>
      <c r="AR2519" s="42">
        <v>0</v>
      </c>
      <c r="AS2519" s="14">
        <v>0</v>
      </c>
      <c r="AT2519" s="42">
        <v>0</v>
      </c>
      <c r="AU2519" s="42">
        <f t="shared" si="8068"/>
        <v>10940</v>
      </c>
      <c r="AV2519" s="42">
        <f t="shared" si="8069"/>
        <v>0</v>
      </c>
      <c r="AW2519" s="42"/>
      <c r="AX2519" s="42"/>
      <c r="AY2519" s="42"/>
      <c r="AZ2519" s="42"/>
      <c r="BA2519" s="43">
        <f t="shared" si="8073"/>
        <v>50.397382377892555</v>
      </c>
      <c r="BB2519" s="20"/>
    </row>
    <row r="2520" spans="2:54" ht="31.2" x14ac:dyDescent="0.3">
      <c r="B2520" s="38" t="s">
        <v>794</v>
      </c>
      <c r="C2520" s="38" t="s">
        <v>92</v>
      </c>
      <c r="D2520" s="38" t="s">
        <v>94</v>
      </c>
      <c r="E2520" s="39" t="str">
        <f t="shared" si="8065"/>
        <v>0503</v>
      </c>
      <c r="F2520" s="16" t="s">
        <v>305</v>
      </c>
      <c r="G2520" s="39"/>
      <c r="H2520" s="48" t="s">
        <v>306</v>
      </c>
      <c r="I2520" s="18"/>
      <c r="J2520" s="18"/>
      <c r="K2520" s="18"/>
      <c r="L2520" s="18"/>
      <c r="M2520" s="18"/>
      <c r="N2520" s="18"/>
      <c r="O2520" s="18">
        <f>O2521</f>
        <v>0</v>
      </c>
      <c r="P2520" s="18">
        <f>P2521</f>
        <v>0</v>
      </c>
      <c r="Q2520" s="18">
        <f>Q2521</f>
        <v>0</v>
      </c>
      <c r="R2520" s="18">
        <f>R2521</f>
        <v>0</v>
      </c>
      <c r="S2520" s="18"/>
      <c r="T2520" s="18">
        <f t="shared" si="8012"/>
        <v>0</v>
      </c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41">
        <f t="shared" ref="AF2520:AT2520" si="8184">AF2521</f>
        <v>1666.7</v>
      </c>
      <c r="AG2520" s="41">
        <f t="shared" si="8184"/>
        <v>0</v>
      </c>
      <c r="AH2520" s="41">
        <f t="shared" si="8184"/>
        <v>1500</v>
      </c>
      <c r="AI2520" s="41">
        <f t="shared" si="8184"/>
        <v>0</v>
      </c>
      <c r="AJ2520" s="41">
        <f t="shared" si="8184"/>
        <v>0</v>
      </c>
      <c r="AK2520" s="41">
        <f t="shared" si="8184"/>
        <v>0</v>
      </c>
      <c r="AL2520" s="41">
        <f t="shared" si="8184"/>
        <v>1666.7</v>
      </c>
      <c r="AM2520" s="41">
        <f t="shared" si="8184"/>
        <v>1500</v>
      </c>
      <c r="AN2520" s="41">
        <f t="shared" si="8184"/>
        <v>0</v>
      </c>
      <c r="AO2520" s="42">
        <f t="shared" si="8184"/>
        <v>1666.7</v>
      </c>
      <c r="AP2520" s="42">
        <f t="shared" si="8184"/>
        <v>1666.7</v>
      </c>
      <c r="AQ2520" s="42">
        <f t="shared" si="8184"/>
        <v>0</v>
      </c>
      <c r="AR2520" s="42">
        <f t="shared" si="8184"/>
        <v>0</v>
      </c>
      <c r="AS2520" s="42">
        <f t="shared" si="8184"/>
        <v>0</v>
      </c>
      <c r="AT2520" s="42">
        <f t="shared" si="8184"/>
        <v>0</v>
      </c>
      <c r="AU2520" s="42">
        <f t="shared" si="8068"/>
        <v>1666.7</v>
      </c>
      <c r="AV2520" s="42">
        <f t="shared" si="8069"/>
        <v>-1666.7</v>
      </c>
      <c r="AW2520" s="42"/>
      <c r="AX2520" s="42"/>
      <c r="AY2520" s="42"/>
      <c r="AZ2520" s="42"/>
      <c r="BA2520" s="43">
        <f t="shared" si="8073"/>
        <v>100</v>
      </c>
      <c r="BB2520" s="20"/>
    </row>
    <row r="2521" spans="2:54" ht="31.2" x14ac:dyDescent="0.3">
      <c r="B2521" s="38" t="s">
        <v>794</v>
      </c>
      <c r="C2521" s="38" t="s">
        <v>92</v>
      </c>
      <c r="D2521" s="38" t="s">
        <v>94</v>
      </c>
      <c r="E2521" s="39" t="str">
        <f t="shared" si="8065"/>
        <v>0503</v>
      </c>
      <c r="F2521" s="16" t="s">
        <v>305</v>
      </c>
      <c r="G2521" s="38" t="s">
        <v>54</v>
      </c>
      <c r="H2521" s="40" t="s">
        <v>55</v>
      </c>
      <c r="I2521" s="18"/>
      <c r="J2521" s="18"/>
      <c r="K2521" s="18"/>
      <c r="L2521" s="18"/>
      <c r="M2521" s="18"/>
      <c r="N2521" s="18"/>
      <c r="O2521" s="18">
        <v>0</v>
      </c>
      <c r="P2521" s="18"/>
      <c r="Q2521" s="18">
        <v>0</v>
      </c>
      <c r="R2521" s="18">
        <v>0</v>
      </c>
      <c r="S2521" s="18"/>
      <c r="T2521" s="18">
        <f t="shared" si="8012"/>
        <v>0</v>
      </c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41">
        <v>1666.7</v>
      </c>
      <c r="AG2521" s="41"/>
      <c r="AH2521" s="41">
        <v>1500</v>
      </c>
      <c r="AI2521" s="41"/>
      <c r="AJ2521" s="41">
        <v>0</v>
      </c>
      <c r="AK2521" s="41">
        <v>0</v>
      </c>
      <c r="AL2521" s="41">
        <v>1666.7</v>
      </c>
      <c r="AM2521" s="41">
        <v>1500</v>
      </c>
      <c r="AN2521" s="41">
        <v>0</v>
      </c>
      <c r="AO2521" s="14">
        <v>1666.7</v>
      </c>
      <c r="AP2521" s="42">
        <v>1666.7</v>
      </c>
      <c r="AQ2521" s="42">
        <v>0</v>
      </c>
      <c r="AR2521" s="42">
        <v>0</v>
      </c>
      <c r="AS2521" s="42">
        <v>0</v>
      </c>
      <c r="AT2521" s="42">
        <v>0</v>
      </c>
      <c r="AU2521" s="42">
        <f t="shared" si="8068"/>
        <v>1666.7</v>
      </c>
      <c r="AV2521" s="42">
        <f t="shared" si="8069"/>
        <v>-1666.7</v>
      </c>
      <c r="AW2521" s="42"/>
      <c r="AX2521" s="42"/>
      <c r="AY2521" s="42"/>
      <c r="AZ2521" s="42"/>
      <c r="BA2521" s="43">
        <f t="shared" si="8073"/>
        <v>100</v>
      </c>
      <c r="BB2521" s="20"/>
    </row>
    <row r="2522" spans="2:54" ht="31.2" x14ac:dyDescent="0.3">
      <c r="B2522" s="38" t="s">
        <v>794</v>
      </c>
      <c r="C2522" s="38" t="s">
        <v>92</v>
      </c>
      <c r="D2522" s="38" t="s">
        <v>94</v>
      </c>
      <c r="E2522" s="39" t="str">
        <f t="shared" si="8065"/>
        <v>0503</v>
      </c>
      <c r="F2522" s="38" t="s">
        <v>96</v>
      </c>
      <c r="G2522" s="39"/>
      <c r="H2522" s="40" t="s">
        <v>97</v>
      </c>
      <c r="I2522" s="18">
        <f>I2530+I2546+I2557</f>
        <v>2851701.2</v>
      </c>
      <c r="J2522" s="18">
        <f>J2530+J2546+J2557</f>
        <v>2466416.5999999996</v>
      </c>
      <c r="K2522" s="18">
        <f>K2530+K2546+K2557</f>
        <v>1594002</v>
      </c>
      <c r="L2522" s="18">
        <f t="shared" ref="L2522:S2522" si="8185">L2530+L2546+L2557+L2523</f>
        <v>7299.4000000000015</v>
      </c>
      <c r="M2522" s="18">
        <f t="shared" si="8185"/>
        <v>-4337.2000000000044</v>
      </c>
      <c r="N2522" s="18">
        <f t="shared" si="8185"/>
        <v>-3465.5</v>
      </c>
      <c r="O2522" s="18">
        <f t="shared" si="8185"/>
        <v>-131059.375</v>
      </c>
      <c r="P2522" s="18">
        <f t="shared" si="8185"/>
        <v>-4826.99</v>
      </c>
      <c r="Q2522" s="18">
        <f t="shared" si="8185"/>
        <v>29565.932999999997</v>
      </c>
      <c r="R2522" s="18">
        <f t="shared" si="8185"/>
        <v>-155574.19500000001</v>
      </c>
      <c r="S2522" s="18">
        <f t="shared" si="8185"/>
        <v>406491.39935000002</v>
      </c>
      <c r="T2522" s="18">
        <f t="shared" si="8012"/>
        <v>3003597.3723500003</v>
      </c>
      <c r="U2522" s="18">
        <f t="shared" si="8024"/>
        <v>2462079.3999999994</v>
      </c>
      <c r="V2522" s="18">
        <f t="shared" si="8025"/>
        <v>1590536.5</v>
      </c>
      <c r="W2522" s="18">
        <f t="shared" ref="W2522:AT2522" si="8186">W2530+W2546+W2557+W2523</f>
        <v>0</v>
      </c>
      <c r="X2522" s="18">
        <f t="shared" si="8186"/>
        <v>0</v>
      </c>
      <c r="Y2522" s="18">
        <f t="shared" si="8186"/>
        <v>0</v>
      </c>
      <c r="Z2522" s="18">
        <f t="shared" si="8186"/>
        <v>406843.62835000007</v>
      </c>
      <c r="AA2522" s="18">
        <f t="shared" si="8186"/>
        <v>31442.387999999999</v>
      </c>
      <c r="AB2522" s="18">
        <f t="shared" si="8186"/>
        <v>0</v>
      </c>
      <c r="AC2522" s="18">
        <f t="shared" si="8186"/>
        <v>6618.2889999999998</v>
      </c>
      <c r="AD2522" s="18">
        <f t="shared" si="8186"/>
        <v>0</v>
      </c>
      <c r="AE2522" s="18">
        <f t="shared" si="8186"/>
        <v>0</v>
      </c>
      <c r="AF2522" s="41">
        <f t="shared" si="8186"/>
        <v>3456454.5502900002</v>
      </c>
      <c r="AG2522" s="41">
        <f t="shared" si="8186"/>
        <v>0</v>
      </c>
      <c r="AH2522" s="41">
        <f t="shared" si="8186"/>
        <v>1991251.0887199999</v>
      </c>
      <c r="AI2522" s="41">
        <f t="shared" si="8186"/>
        <v>0</v>
      </c>
      <c r="AJ2522" s="41">
        <f t="shared" si="8186"/>
        <v>226860</v>
      </c>
      <c r="AK2522" s="41">
        <f t="shared" si="8186"/>
        <v>0</v>
      </c>
      <c r="AL2522" s="41">
        <f t="shared" si="8186"/>
        <v>2569055.3696000003</v>
      </c>
      <c r="AM2522" s="41">
        <f t="shared" si="8186"/>
        <v>1160523.19212</v>
      </c>
      <c r="AN2522" s="41">
        <f t="shared" si="8186"/>
        <v>0</v>
      </c>
      <c r="AO2522" s="42">
        <f t="shared" si="8186"/>
        <v>1411397.7543500001</v>
      </c>
      <c r="AP2522" s="42">
        <f t="shared" si="8186"/>
        <v>3845043.7237</v>
      </c>
      <c r="AQ2522" s="42">
        <f t="shared" si="8186"/>
        <v>-131059.375</v>
      </c>
      <c r="AR2522" s="42">
        <f t="shared" si="8186"/>
        <v>0</v>
      </c>
      <c r="AS2522" s="42">
        <f t="shared" si="8186"/>
        <v>0</v>
      </c>
      <c r="AT2522" s="42">
        <f t="shared" si="8186"/>
        <v>0</v>
      </c>
      <c r="AU2522" s="42">
        <f t="shared" si="8068"/>
        <v>3713984.3487</v>
      </c>
      <c r="AV2522" s="42">
        <f t="shared" si="8069"/>
        <v>-710386.97634999966</v>
      </c>
      <c r="AW2522" s="42">
        <f t="shared" si="8070"/>
        <v>3410441.0007000002</v>
      </c>
      <c r="AX2522" s="42">
        <f t="shared" si="8071"/>
        <v>2493521.7879999992</v>
      </c>
      <c r="AY2522" s="42">
        <f t="shared" si="8072"/>
        <v>1597154.7890000001</v>
      </c>
      <c r="AZ2522" s="42">
        <f>AZ2530+AZ2546+AZ2557+AZ2523</f>
        <v>0</v>
      </c>
      <c r="BA2522" s="43">
        <f t="shared" si="8073"/>
        <v>74.326317103879006</v>
      </c>
      <c r="BB2522" s="20"/>
    </row>
    <row r="2523" spans="2:54" ht="31.2" x14ac:dyDescent="0.3">
      <c r="B2523" s="38" t="s">
        <v>794</v>
      </c>
      <c r="C2523" s="38" t="s">
        <v>92</v>
      </c>
      <c r="D2523" s="38" t="s">
        <v>94</v>
      </c>
      <c r="E2523" s="39" t="str">
        <f t="shared" si="8065"/>
        <v>0503</v>
      </c>
      <c r="F2523" s="38" t="s">
        <v>810</v>
      </c>
      <c r="G2523" s="39"/>
      <c r="H2523" s="40" t="s">
        <v>308</v>
      </c>
      <c r="I2523" s="18"/>
      <c r="J2523" s="18"/>
      <c r="K2523" s="18"/>
      <c r="L2523" s="18">
        <f>L2527</f>
        <v>55339.6</v>
      </c>
      <c r="M2523" s="18">
        <f>M2527</f>
        <v>53174.9</v>
      </c>
      <c r="N2523" s="18">
        <f>N2527</f>
        <v>51055.1</v>
      </c>
      <c r="O2523" s="18">
        <f>O2527+O2524</f>
        <v>0</v>
      </c>
      <c r="P2523" s="18">
        <f>P2527+P2524</f>
        <v>0</v>
      </c>
      <c r="Q2523" s="18">
        <f>Q2527+Q2524</f>
        <v>0</v>
      </c>
      <c r="R2523" s="18">
        <f>R2527+R2524</f>
        <v>0</v>
      </c>
      <c r="S2523" s="18">
        <f>S2527</f>
        <v>0</v>
      </c>
      <c r="T2523" s="18">
        <f t="shared" ref="T2523:T2586" si="8187">I2523+L2523+S2523+R2523+Q2523+P2523+O2523</f>
        <v>55339.6</v>
      </c>
      <c r="U2523" s="18">
        <f t="shared" si="8024"/>
        <v>53174.9</v>
      </c>
      <c r="V2523" s="18">
        <f t="shared" si="8025"/>
        <v>51055.1</v>
      </c>
      <c r="W2523" s="18">
        <f t="shared" ref="W2523:AE2523" si="8188">W2527</f>
        <v>0</v>
      </c>
      <c r="X2523" s="18">
        <f t="shared" si="8188"/>
        <v>0</v>
      </c>
      <c r="Y2523" s="18">
        <f t="shared" si="8188"/>
        <v>0</v>
      </c>
      <c r="Z2523" s="18">
        <f t="shared" si="8188"/>
        <v>0</v>
      </c>
      <c r="AA2523" s="18">
        <f t="shared" si="8188"/>
        <v>0</v>
      </c>
      <c r="AB2523" s="18">
        <f t="shared" si="8188"/>
        <v>0</v>
      </c>
      <c r="AC2523" s="18">
        <f t="shared" si="8188"/>
        <v>0</v>
      </c>
      <c r="AD2523" s="18">
        <f t="shared" si="8188"/>
        <v>0</v>
      </c>
      <c r="AE2523" s="18">
        <f t="shared" si="8188"/>
        <v>0</v>
      </c>
      <c r="AF2523" s="41">
        <f t="shared" ref="AF2523:AT2523" si="8189">AF2527+AF2524</f>
        <v>276697.95549000002</v>
      </c>
      <c r="AG2523" s="41">
        <f t="shared" si="8189"/>
        <v>0</v>
      </c>
      <c r="AH2523" s="41">
        <f t="shared" si="8189"/>
        <v>221358.36439</v>
      </c>
      <c r="AI2523" s="41">
        <f t="shared" si="8189"/>
        <v>0</v>
      </c>
      <c r="AJ2523" s="41">
        <f t="shared" si="8189"/>
        <v>0</v>
      </c>
      <c r="AK2523" s="41">
        <f t="shared" si="8189"/>
        <v>0</v>
      </c>
      <c r="AL2523" s="41">
        <f t="shared" si="8189"/>
        <v>276697.95549000002</v>
      </c>
      <c r="AM2523" s="41">
        <f t="shared" si="8189"/>
        <v>221358.364</v>
      </c>
      <c r="AN2523" s="41">
        <f t="shared" si="8189"/>
        <v>0</v>
      </c>
      <c r="AO2523" s="14">
        <f t="shared" si="8189"/>
        <v>116000</v>
      </c>
      <c r="AP2523" s="42">
        <f t="shared" si="8189"/>
        <v>276697.96438999998</v>
      </c>
      <c r="AQ2523" s="42">
        <f t="shared" si="8189"/>
        <v>0</v>
      </c>
      <c r="AR2523" s="42">
        <f t="shared" si="8189"/>
        <v>0</v>
      </c>
      <c r="AS2523" s="42">
        <f t="shared" si="8189"/>
        <v>0</v>
      </c>
      <c r="AT2523" s="42">
        <f t="shared" si="8189"/>
        <v>0</v>
      </c>
      <c r="AU2523" s="42">
        <f t="shared" si="8068"/>
        <v>276697.96438999998</v>
      </c>
      <c r="AV2523" s="42">
        <f t="shared" si="8069"/>
        <v>-221358.36438999997</v>
      </c>
      <c r="AW2523" s="42">
        <f t="shared" si="8070"/>
        <v>55339.6</v>
      </c>
      <c r="AX2523" s="42">
        <f t="shared" si="8071"/>
        <v>53174.9</v>
      </c>
      <c r="AY2523" s="42">
        <f t="shared" si="8072"/>
        <v>51055.1</v>
      </c>
      <c r="AZ2523" s="42">
        <f>AZ2527</f>
        <v>0</v>
      </c>
      <c r="BA2523" s="43">
        <f t="shared" si="8073"/>
        <v>100</v>
      </c>
      <c r="BB2523" s="20"/>
    </row>
    <row r="2524" spans="2:54" ht="27.6" x14ac:dyDescent="0.3">
      <c r="B2524" s="38" t="s">
        <v>794</v>
      </c>
      <c r="C2524" s="38" t="s">
        <v>92</v>
      </c>
      <c r="D2524" s="38" t="s">
        <v>94</v>
      </c>
      <c r="E2524" s="39" t="str">
        <f t="shared" si="8065"/>
        <v>0503</v>
      </c>
      <c r="F2524" s="38" t="s">
        <v>886</v>
      </c>
      <c r="G2524" s="39"/>
      <c r="H2524" s="57" t="s">
        <v>887</v>
      </c>
      <c r="I2524" s="18"/>
      <c r="J2524" s="18"/>
      <c r="K2524" s="18"/>
      <c r="L2524" s="18"/>
      <c r="M2524" s="18"/>
      <c r="N2524" s="18"/>
      <c r="O2524" s="18">
        <f t="shared" ref="O2524:O2530" si="8190">O2525</f>
        <v>0</v>
      </c>
      <c r="P2524" s="18">
        <f t="shared" ref="P2524:P2530" si="8191">P2525</f>
        <v>0</v>
      </c>
      <c r="Q2524" s="18">
        <f t="shared" ref="Q2524:Q2530" si="8192">Q2525</f>
        <v>0</v>
      </c>
      <c r="R2524" s="18">
        <f t="shared" ref="R2524:R2530" si="8193">R2525</f>
        <v>0</v>
      </c>
      <c r="S2524" s="18"/>
      <c r="T2524" s="18">
        <f t="shared" si="8187"/>
        <v>0</v>
      </c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41">
        <f t="shared" ref="AF2524:AF2530" si="8194">AF2525</f>
        <v>276697.95549000002</v>
      </c>
      <c r="AG2524" s="41">
        <f t="shared" ref="AG2524:AG2530" si="8195">AG2525</f>
        <v>0</v>
      </c>
      <c r="AH2524" s="41">
        <f t="shared" ref="AH2524:AH2530" si="8196">AH2525</f>
        <v>221358.36439</v>
      </c>
      <c r="AI2524" s="41">
        <f t="shared" ref="AI2524:AI2530" si="8197">AI2525</f>
        <v>0</v>
      </c>
      <c r="AJ2524" s="41">
        <f t="shared" ref="AJ2524:AJ2530" si="8198">AJ2525</f>
        <v>0</v>
      </c>
      <c r="AK2524" s="41">
        <f t="shared" ref="AK2524:AK2530" si="8199">AK2525</f>
        <v>0</v>
      </c>
      <c r="AL2524" s="41">
        <f t="shared" ref="AL2524:AL2530" si="8200">AL2525</f>
        <v>276697.95549000002</v>
      </c>
      <c r="AM2524" s="41">
        <f t="shared" ref="AM2524:AM2530" si="8201">AM2525</f>
        <v>221358.364</v>
      </c>
      <c r="AN2524" s="41">
        <f t="shared" ref="AN2524:AN2530" si="8202">AN2525</f>
        <v>0</v>
      </c>
      <c r="AO2524" s="42">
        <f t="shared" ref="AO2524:AO2530" si="8203">AO2525</f>
        <v>116000</v>
      </c>
      <c r="AP2524" s="42">
        <f t="shared" ref="AP2524:AP2530" si="8204">AP2525</f>
        <v>276697.96438999998</v>
      </c>
      <c r="AQ2524" s="42">
        <f t="shared" ref="AQ2524:AQ2530" si="8205">AQ2525</f>
        <v>0</v>
      </c>
      <c r="AR2524" s="42">
        <f t="shared" ref="AR2524:AR2530" si="8206">AR2525</f>
        <v>0</v>
      </c>
      <c r="AS2524" s="42">
        <f t="shared" ref="AS2524:AS2530" si="8207">AS2525</f>
        <v>0</v>
      </c>
      <c r="AT2524" s="42">
        <f t="shared" ref="AT2524:AT2530" si="8208">AT2525</f>
        <v>0</v>
      </c>
      <c r="AU2524" s="42">
        <f t="shared" si="8068"/>
        <v>276697.96438999998</v>
      </c>
      <c r="AV2524" s="42">
        <f t="shared" si="8069"/>
        <v>-276697.96438999998</v>
      </c>
      <c r="AW2524" s="42"/>
      <c r="AX2524" s="42"/>
      <c r="AY2524" s="42"/>
      <c r="AZ2524" s="42"/>
      <c r="BA2524" s="43">
        <f t="shared" si="8073"/>
        <v>100</v>
      </c>
      <c r="BB2524" s="20"/>
    </row>
    <row r="2525" spans="2:54" ht="27.6" x14ac:dyDescent="0.3">
      <c r="B2525" s="38" t="s">
        <v>794</v>
      </c>
      <c r="C2525" s="38" t="s">
        <v>92</v>
      </c>
      <c r="D2525" s="38" t="s">
        <v>94</v>
      </c>
      <c r="E2525" s="39" t="str">
        <f t="shared" si="8065"/>
        <v>0503</v>
      </c>
      <c r="F2525" s="38" t="s">
        <v>888</v>
      </c>
      <c r="G2525" s="39"/>
      <c r="H2525" s="57" t="s">
        <v>889</v>
      </c>
      <c r="I2525" s="18"/>
      <c r="J2525" s="18"/>
      <c r="K2525" s="18"/>
      <c r="L2525" s="18"/>
      <c r="M2525" s="18"/>
      <c r="N2525" s="18"/>
      <c r="O2525" s="18">
        <f t="shared" si="8190"/>
        <v>0</v>
      </c>
      <c r="P2525" s="18">
        <f t="shared" si="8191"/>
        <v>0</v>
      </c>
      <c r="Q2525" s="18">
        <f t="shared" si="8192"/>
        <v>0</v>
      </c>
      <c r="R2525" s="18">
        <f t="shared" si="8193"/>
        <v>0</v>
      </c>
      <c r="S2525" s="18"/>
      <c r="T2525" s="18">
        <f t="shared" si="8187"/>
        <v>0</v>
      </c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41">
        <f t="shared" si="8194"/>
        <v>276697.95549000002</v>
      </c>
      <c r="AG2525" s="41">
        <f t="shared" si="8195"/>
        <v>0</v>
      </c>
      <c r="AH2525" s="41">
        <f t="shared" si="8196"/>
        <v>221358.36439</v>
      </c>
      <c r="AI2525" s="41">
        <f t="shared" si="8197"/>
        <v>0</v>
      </c>
      <c r="AJ2525" s="41">
        <f t="shared" si="8198"/>
        <v>0</v>
      </c>
      <c r="AK2525" s="41">
        <f t="shared" si="8199"/>
        <v>0</v>
      </c>
      <c r="AL2525" s="41">
        <f t="shared" si="8200"/>
        <v>276697.95549000002</v>
      </c>
      <c r="AM2525" s="41">
        <f t="shared" si="8201"/>
        <v>221358.364</v>
      </c>
      <c r="AN2525" s="41">
        <f t="shared" si="8202"/>
        <v>0</v>
      </c>
      <c r="AO2525" s="14">
        <f t="shared" si="8203"/>
        <v>116000</v>
      </c>
      <c r="AP2525" s="42">
        <f t="shared" si="8204"/>
        <v>276697.96438999998</v>
      </c>
      <c r="AQ2525" s="42">
        <f t="shared" si="8205"/>
        <v>0</v>
      </c>
      <c r="AR2525" s="42">
        <f t="shared" si="8206"/>
        <v>0</v>
      </c>
      <c r="AS2525" s="42">
        <f t="shared" si="8207"/>
        <v>0</v>
      </c>
      <c r="AT2525" s="42">
        <f t="shared" si="8208"/>
        <v>0</v>
      </c>
      <c r="AU2525" s="42">
        <f t="shared" si="8068"/>
        <v>276697.96438999998</v>
      </c>
      <c r="AV2525" s="42">
        <f t="shared" si="8069"/>
        <v>-276697.96438999998</v>
      </c>
      <c r="AW2525" s="42"/>
      <c r="AX2525" s="42"/>
      <c r="AY2525" s="42"/>
      <c r="AZ2525" s="42"/>
      <c r="BA2525" s="43">
        <f t="shared" si="8073"/>
        <v>100</v>
      </c>
      <c r="BB2525" s="20"/>
    </row>
    <row r="2526" spans="2:54" ht="31.2" x14ac:dyDescent="0.3">
      <c r="B2526" s="38" t="s">
        <v>794</v>
      </c>
      <c r="C2526" s="38" t="s">
        <v>92</v>
      </c>
      <c r="D2526" s="38" t="s">
        <v>94</v>
      </c>
      <c r="E2526" s="39" t="str">
        <f t="shared" si="8065"/>
        <v>0503</v>
      </c>
      <c r="F2526" s="38" t="s">
        <v>888</v>
      </c>
      <c r="G2526" s="38" t="s">
        <v>54</v>
      </c>
      <c r="H2526" s="40" t="s">
        <v>55</v>
      </c>
      <c r="I2526" s="18"/>
      <c r="J2526" s="18"/>
      <c r="K2526" s="18"/>
      <c r="L2526" s="18"/>
      <c r="M2526" s="18"/>
      <c r="N2526" s="18"/>
      <c r="O2526" s="18">
        <v>0</v>
      </c>
      <c r="P2526" s="18"/>
      <c r="Q2526" s="18">
        <v>0</v>
      </c>
      <c r="R2526" s="18">
        <v>0</v>
      </c>
      <c r="S2526" s="18"/>
      <c r="T2526" s="18">
        <f t="shared" si="8187"/>
        <v>0</v>
      </c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41">
        <v>276697.95549000002</v>
      </c>
      <c r="AG2526" s="41"/>
      <c r="AH2526" s="41">
        <v>221358.36439</v>
      </c>
      <c r="AI2526" s="41"/>
      <c r="AJ2526" s="41">
        <v>0</v>
      </c>
      <c r="AK2526" s="41">
        <v>0</v>
      </c>
      <c r="AL2526" s="41">
        <v>276697.95549000002</v>
      </c>
      <c r="AM2526" s="41">
        <v>221358.364</v>
      </c>
      <c r="AN2526" s="41">
        <v>0</v>
      </c>
      <c r="AO2526" s="42">
        <v>116000</v>
      </c>
      <c r="AP2526" s="42">
        <v>276697.96438999998</v>
      </c>
      <c r="AQ2526" s="42">
        <v>0</v>
      </c>
      <c r="AR2526" s="42">
        <v>0</v>
      </c>
      <c r="AS2526" s="42">
        <v>0</v>
      </c>
      <c r="AT2526" s="42">
        <v>0</v>
      </c>
      <c r="AU2526" s="42">
        <f t="shared" si="8068"/>
        <v>276697.96438999998</v>
      </c>
      <c r="AV2526" s="42">
        <f t="shared" si="8069"/>
        <v>-276697.96438999998</v>
      </c>
      <c r="AW2526" s="42"/>
      <c r="AX2526" s="42"/>
      <c r="AY2526" s="42"/>
      <c r="AZ2526" s="42"/>
      <c r="BA2526" s="43">
        <f t="shared" si="8073"/>
        <v>100</v>
      </c>
      <c r="BB2526" s="20"/>
    </row>
    <row r="2527" spans="2:54" ht="31.2" x14ac:dyDescent="0.3">
      <c r="B2527" s="38" t="s">
        <v>794</v>
      </c>
      <c r="C2527" s="38" t="s">
        <v>92</v>
      </c>
      <c r="D2527" s="38" t="s">
        <v>94</v>
      </c>
      <c r="E2527" s="39" t="str">
        <f t="shared" si="8065"/>
        <v>0503</v>
      </c>
      <c r="F2527" s="38" t="s">
        <v>890</v>
      </c>
      <c r="G2527" s="39"/>
      <c r="H2527" s="40" t="s">
        <v>887</v>
      </c>
      <c r="I2527" s="18"/>
      <c r="J2527" s="18"/>
      <c r="K2527" s="18"/>
      <c r="L2527" s="18">
        <f t="shared" ref="L2527:L2530" si="8209">L2528</f>
        <v>55339.6</v>
      </c>
      <c r="M2527" s="18">
        <f t="shared" ref="M2527:M2530" si="8210">M2528</f>
        <v>53174.9</v>
      </c>
      <c r="N2527" s="18">
        <f t="shared" ref="N2527:N2530" si="8211">N2528</f>
        <v>51055.1</v>
      </c>
      <c r="O2527" s="18">
        <f t="shared" si="8190"/>
        <v>0</v>
      </c>
      <c r="P2527" s="18">
        <f t="shared" si="8191"/>
        <v>0</v>
      </c>
      <c r="Q2527" s="18">
        <f t="shared" si="8192"/>
        <v>0</v>
      </c>
      <c r="R2527" s="18">
        <f t="shared" si="8193"/>
        <v>0</v>
      </c>
      <c r="S2527" s="18">
        <f t="shared" ref="S2527:S2530" si="8212">S2528</f>
        <v>0</v>
      </c>
      <c r="T2527" s="18">
        <f t="shared" si="8187"/>
        <v>55339.6</v>
      </c>
      <c r="U2527" s="18">
        <f t="shared" ref="U2527:U2585" si="8213">J2527+M2527</f>
        <v>53174.9</v>
      </c>
      <c r="V2527" s="18">
        <f t="shared" ref="V2527:V2585" si="8214">K2527+N2527</f>
        <v>51055.1</v>
      </c>
      <c r="W2527" s="18">
        <f t="shared" ref="W2527:W2530" si="8215">W2528</f>
        <v>0</v>
      </c>
      <c r="X2527" s="18">
        <f t="shared" ref="X2527:X2530" si="8216">X2528</f>
        <v>0</v>
      </c>
      <c r="Y2527" s="18">
        <f t="shared" ref="Y2527:Y2530" si="8217">Y2528</f>
        <v>0</v>
      </c>
      <c r="Z2527" s="18">
        <f t="shared" ref="Z2527:Z2530" si="8218">Z2528</f>
        <v>0</v>
      </c>
      <c r="AA2527" s="18">
        <f t="shared" ref="AA2527:AA2530" si="8219">AA2528</f>
        <v>0</v>
      </c>
      <c r="AB2527" s="18">
        <f t="shared" ref="AB2527:AB2530" si="8220">AB2528</f>
        <v>0</v>
      </c>
      <c r="AC2527" s="18">
        <f t="shared" ref="AC2527:AC2530" si="8221">AC2528</f>
        <v>0</v>
      </c>
      <c r="AD2527" s="18">
        <f t="shared" ref="AD2527:AD2530" si="8222">AD2528</f>
        <v>0</v>
      </c>
      <c r="AE2527" s="18">
        <f t="shared" ref="AE2527:AE2530" si="8223">AE2528</f>
        <v>0</v>
      </c>
      <c r="AF2527" s="41">
        <f t="shared" si="8194"/>
        <v>0</v>
      </c>
      <c r="AG2527" s="41">
        <f t="shared" si="8195"/>
        <v>0</v>
      </c>
      <c r="AH2527" s="41">
        <f t="shared" si="8196"/>
        <v>0</v>
      </c>
      <c r="AI2527" s="41">
        <f t="shared" si="8197"/>
        <v>0</v>
      </c>
      <c r="AJ2527" s="41">
        <f t="shared" si="8198"/>
        <v>0</v>
      </c>
      <c r="AK2527" s="41">
        <f t="shared" si="8199"/>
        <v>0</v>
      </c>
      <c r="AL2527" s="41">
        <f t="shared" si="8200"/>
        <v>0</v>
      </c>
      <c r="AM2527" s="41">
        <f t="shared" si="8201"/>
        <v>0</v>
      </c>
      <c r="AN2527" s="41">
        <f t="shared" si="8202"/>
        <v>0</v>
      </c>
      <c r="AO2527" s="14">
        <f t="shared" si="8203"/>
        <v>0</v>
      </c>
      <c r="AP2527" s="42">
        <f t="shared" si="8204"/>
        <v>0</v>
      </c>
      <c r="AQ2527" s="42">
        <f t="shared" si="8205"/>
        <v>0</v>
      </c>
      <c r="AR2527" s="42">
        <f t="shared" si="8206"/>
        <v>0</v>
      </c>
      <c r="AS2527" s="42">
        <f t="shared" si="8207"/>
        <v>0</v>
      </c>
      <c r="AT2527" s="42">
        <f t="shared" si="8208"/>
        <v>0</v>
      </c>
      <c r="AU2527" s="42">
        <f t="shared" si="8068"/>
        <v>0</v>
      </c>
      <c r="AV2527" s="42">
        <f t="shared" si="8069"/>
        <v>55339.6</v>
      </c>
      <c r="AW2527" s="42">
        <f t="shared" si="8070"/>
        <v>55339.6</v>
      </c>
      <c r="AX2527" s="42">
        <f t="shared" si="8071"/>
        <v>53174.9</v>
      </c>
      <c r="AY2527" s="42">
        <f t="shared" si="8072"/>
        <v>51055.1</v>
      </c>
      <c r="AZ2527" s="42">
        <f t="shared" ref="AZ2527:AZ2530" si="8224">AZ2528</f>
        <v>0</v>
      </c>
      <c r="BA2527" s="43"/>
      <c r="BB2527" s="20">
        <v>0</v>
      </c>
    </row>
    <row r="2528" spans="2:54" ht="31.2" x14ac:dyDescent="0.3">
      <c r="B2528" s="38" t="s">
        <v>794</v>
      </c>
      <c r="C2528" s="38" t="s">
        <v>92</v>
      </c>
      <c r="D2528" s="38" t="s">
        <v>94</v>
      </c>
      <c r="E2528" s="39" t="str">
        <f t="shared" si="8065"/>
        <v>0503</v>
      </c>
      <c r="F2528" s="38" t="s">
        <v>891</v>
      </c>
      <c r="G2528" s="39"/>
      <c r="H2528" s="40" t="s">
        <v>889</v>
      </c>
      <c r="I2528" s="18"/>
      <c r="J2528" s="18"/>
      <c r="K2528" s="18"/>
      <c r="L2528" s="18">
        <f t="shared" si="8209"/>
        <v>55339.6</v>
      </c>
      <c r="M2528" s="18">
        <f t="shared" si="8210"/>
        <v>53174.9</v>
      </c>
      <c r="N2528" s="18">
        <f t="shared" si="8211"/>
        <v>51055.1</v>
      </c>
      <c r="O2528" s="18">
        <f t="shared" si="8190"/>
        <v>0</v>
      </c>
      <c r="P2528" s="18">
        <f t="shared" si="8191"/>
        <v>0</v>
      </c>
      <c r="Q2528" s="18">
        <f t="shared" si="8192"/>
        <v>0</v>
      </c>
      <c r="R2528" s="18">
        <f t="shared" si="8193"/>
        <v>0</v>
      </c>
      <c r="S2528" s="18">
        <f t="shared" si="8212"/>
        <v>0</v>
      </c>
      <c r="T2528" s="18">
        <f t="shared" si="8187"/>
        <v>55339.6</v>
      </c>
      <c r="U2528" s="18">
        <f t="shared" si="8213"/>
        <v>53174.9</v>
      </c>
      <c r="V2528" s="18">
        <f t="shared" si="8214"/>
        <v>51055.1</v>
      </c>
      <c r="W2528" s="18">
        <f t="shared" si="8215"/>
        <v>0</v>
      </c>
      <c r="X2528" s="18">
        <f t="shared" si="8216"/>
        <v>0</v>
      </c>
      <c r="Y2528" s="18">
        <f t="shared" si="8217"/>
        <v>0</v>
      </c>
      <c r="Z2528" s="18">
        <f t="shared" si="8218"/>
        <v>0</v>
      </c>
      <c r="AA2528" s="18">
        <f t="shared" si="8219"/>
        <v>0</v>
      </c>
      <c r="AB2528" s="18">
        <f t="shared" si="8220"/>
        <v>0</v>
      </c>
      <c r="AC2528" s="18">
        <f t="shared" si="8221"/>
        <v>0</v>
      </c>
      <c r="AD2528" s="18">
        <f t="shared" si="8222"/>
        <v>0</v>
      </c>
      <c r="AE2528" s="18">
        <f t="shared" si="8223"/>
        <v>0</v>
      </c>
      <c r="AF2528" s="41">
        <f t="shared" si="8194"/>
        <v>0</v>
      </c>
      <c r="AG2528" s="41">
        <f t="shared" si="8195"/>
        <v>0</v>
      </c>
      <c r="AH2528" s="41">
        <f t="shared" si="8196"/>
        <v>0</v>
      </c>
      <c r="AI2528" s="41">
        <f t="shared" si="8197"/>
        <v>0</v>
      </c>
      <c r="AJ2528" s="41">
        <f t="shared" si="8198"/>
        <v>0</v>
      </c>
      <c r="AK2528" s="41">
        <f t="shared" si="8199"/>
        <v>0</v>
      </c>
      <c r="AL2528" s="41">
        <f t="shared" si="8200"/>
        <v>0</v>
      </c>
      <c r="AM2528" s="41">
        <f t="shared" si="8201"/>
        <v>0</v>
      </c>
      <c r="AN2528" s="41">
        <f t="shared" si="8202"/>
        <v>0</v>
      </c>
      <c r="AO2528" s="42">
        <f t="shared" si="8203"/>
        <v>0</v>
      </c>
      <c r="AP2528" s="42">
        <f t="shared" si="8204"/>
        <v>0</v>
      </c>
      <c r="AQ2528" s="42">
        <f t="shared" si="8205"/>
        <v>0</v>
      </c>
      <c r="AR2528" s="42">
        <f t="shared" si="8206"/>
        <v>0</v>
      </c>
      <c r="AS2528" s="42">
        <f t="shared" si="8207"/>
        <v>0</v>
      </c>
      <c r="AT2528" s="42">
        <f t="shared" si="8208"/>
        <v>0</v>
      </c>
      <c r="AU2528" s="42">
        <f t="shared" si="8068"/>
        <v>0</v>
      </c>
      <c r="AV2528" s="42">
        <f t="shared" si="8069"/>
        <v>55339.6</v>
      </c>
      <c r="AW2528" s="42">
        <f t="shared" si="8070"/>
        <v>55339.6</v>
      </c>
      <c r="AX2528" s="42">
        <f t="shared" si="8071"/>
        <v>53174.9</v>
      </c>
      <c r="AY2528" s="42">
        <f t="shared" si="8072"/>
        <v>51055.1</v>
      </c>
      <c r="AZ2528" s="42">
        <f t="shared" si="8224"/>
        <v>0</v>
      </c>
      <c r="BA2528" s="43"/>
      <c r="BB2528" s="20">
        <v>0</v>
      </c>
    </row>
    <row r="2529" spans="2:54" ht="31.2" x14ac:dyDescent="0.3">
      <c r="B2529" s="38" t="s">
        <v>794</v>
      </c>
      <c r="C2529" s="38" t="s">
        <v>92</v>
      </c>
      <c r="D2529" s="38" t="s">
        <v>94</v>
      </c>
      <c r="E2529" s="39" t="str">
        <f t="shared" si="8065"/>
        <v>0503</v>
      </c>
      <c r="F2529" s="38" t="s">
        <v>891</v>
      </c>
      <c r="G2529" s="38" t="s">
        <v>54</v>
      </c>
      <c r="H2529" s="40" t="s">
        <v>55</v>
      </c>
      <c r="I2529" s="18"/>
      <c r="J2529" s="18"/>
      <c r="K2529" s="18"/>
      <c r="L2529" s="18">
        <v>55339.6</v>
      </c>
      <c r="M2529" s="18">
        <v>53174.9</v>
      </c>
      <c r="N2529" s="18">
        <v>51055.1</v>
      </c>
      <c r="O2529" s="18">
        <v>0</v>
      </c>
      <c r="P2529" s="18">
        <v>0</v>
      </c>
      <c r="Q2529" s="18">
        <v>0</v>
      </c>
      <c r="R2529" s="18">
        <v>0</v>
      </c>
      <c r="S2529" s="18"/>
      <c r="T2529" s="18">
        <f t="shared" si="8187"/>
        <v>55339.6</v>
      </c>
      <c r="U2529" s="18">
        <f t="shared" si="8213"/>
        <v>53174.9</v>
      </c>
      <c r="V2529" s="18">
        <f t="shared" si="8214"/>
        <v>51055.1</v>
      </c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41">
        <v>0</v>
      </c>
      <c r="AG2529" s="41"/>
      <c r="AH2529" s="41">
        <v>0</v>
      </c>
      <c r="AI2529" s="41">
        <v>0</v>
      </c>
      <c r="AJ2529" s="41">
        <v>0</v>
      </c>
      <c r="AK2529" s="41">
        <v>0</v>
      </c>
      <c r="AL2529" s="41">
        <v>0</v>
      </c>
      <c r="AM2529" s="41">
        <v>0</v>
      </c>
      <c r="AN2529" s="41">
        <v>0</v>
      </c>
      <c r="AO2529" s="14">
        <v>0</v>
      </c>
      <c r="AP2529" s="42">
        <v>0</v>
      </c>
      <c r="AQ2529" s="42">
        <v>0</v>
      </c>
      <c r="AR2529" s="42">
        <v>0</v>
      </c>
      <c r="AS2529" s="42">
        <v>0</v>
      </c>
      <c r="AT2529" s="42">
        <v>0</v>
      </c>
      <c r="AU2529" s="42">
        <f t="shared" si="8068"/>
        <v>0</v>
      </c>
      <c r="AV2529" s="42">
        <f t="shared" si="8069"/>
        <v>55339.6</v>
      </c>
      <c r="AW2529" s="42">
        <f t="shared" si="8070"/>
        <v>55339.6</v>
      </c>
      <c r="AX2529" s="42">
        <f t="shared" si="8071"/>
        <v>53174.9</v>
      </c>
      <c r="AY2529" s="42">
        <f t="shared" si="8072"/>
        <v>51055.1</v>
      </c>
      <c r="AZ2529" s="42"/>
      <c r="BA2529" s="43"/>
      <c r="BB2529" s="44">
        <v>0</v>
      </c>
    </row>
    <row r="2530" spans="2:54" ht="31.2" x14ac:dyDescent="0.3">
      <c r="B2530" s="38" t="s">
        <v>794</v>
      </c>
      <c r="C2530" s="38" t="s">
        <v>92</v>
      </c>
      <c r="D2530" s="38" t="s">
        <v>94</v>
      </c>
      <c r="E2530" s="39" t="str">
        <f t="shared" si="8065"/>
        <v>0503</v>
      </c>
      <c r="F2530" s="38" t="s">
        <v>799</v>
      </c>
      <c r="G2530" s="39"/>
      <c r="H2530" s="40" t="s">
        <v>206</v>
      </c>
      <c r="I2530" s="18">
        <f>I2531</f>
        <v>1787274.7000000002</v>
      </c>
      <c r="J2530" s="18">
        <f>J2531</f>
        <v>796678.6</v>
      </c>
      <c r="K2530" s="18">
        <f>K2531</f>
        <v>99838.3</v>
      </c>
      <c r="L2530" s="18">
        <f t="shared" si="8209"/>
        <v>0</v>
      </c>
      <c r="M2530" s="18">
        <f t="shared" si="8210"/>
        <v>0</v>
      </c>
      <c r="N2530" s="18">
        <f t="shared" si="8211"/>
        <v>0</v>
      </c>
      <c r="O2530" s="18">
        <f t="shared" si="8190"/>
        <v>-59415.326999999997</v>
      </c>
      <c r="P2530" s="18">
        <f t="shared" si="8191"/>
        <v>0</v>
      </c>
      <c r="Q2530" s="18">
        <f t="shared" si="8192"/>
        <v>0</v>
      </c>
      <c r="R2530" s="18">
        <f t="shared" si="8193"/>
        <v>0</v>
      </c>
      <c r="S2530" s="18">
        <f t="shared" si="8212"/>
        <v>17274.707729999998</v>
      </c>
      <c r="T2530" s="18">
        <f t="shared" si="8187"/>
        <v>1745134.08073</v>
      </c>
      <c r="U2530" s="18">
        <f t="shared" si="8213"/>
        <v>796678.6</v>
      </c>
      <c r="V2530" s="18">
        <f t="shared" si="8214"/>
        <v>99838.3</v>
      </c>
      <c r="W2530" s="18">
        <f t="shared" si="8215"/>
        <v>0</v>
      </c>
      <c r="X2530" s="18">
        <f t="shared" si="8216"/>
        <v>0</v>
      </c>
      <c r="Y2530" s="18">
        <f t="shared" si="8217"/>
        <v>0</v>
      </c>
      <c r="Z2530" s="18">
        <f t="shared" si="8218"/>
        <v>17274.707729999998</v>
      </c>
      <c r="AA2530" s="18">
        <f t="shared" si="8219"/>
        <v>0</v>
      </c>
      <c r="AB2530" s="18">
        <f t="shared" si="8220"/>
        <v>0</v>
      </c>
      <c r="AC2530" s="18">
        <f t="shared" si="8221"/>
        <v>0</v>
      </c>
      <c r="AD2530" s="18">
        <f t="shared" si="8222"/>
        <v>0</v>
      </c>
      <c r="AE2530" s="18">
        <f t="shared" si="8223"/>
        <v>0</v>
      </c>
      <c r="AF2530" s="41">
        <f t="shared" si="8194"/>
        <v>1996100.36433</v>
      </c>
      <c r="AG2530" s="41">
        <f t="shared" si="8195"/>
        <v>0</v>
      </c>
      <c r="AH2530" s="41">
        <f t="shared" si="8196"/>
        <v>1769892.7243299999</v>
      </c>
      <c r="AI2530" s="41">
        <f t="shared" si="8197"/>
        <v>0</v>
      </c>
      <c r="AJ2530" s="41">
        <f t="shared" si="8198"/>
        <v>226860</v>
      </c>
      <c r="AK2530" s="41">
        <f t="shared" si="8199"/>
        <v>0</v>
      </c>
      <c r="AL2530" s="41">
        <f t="shared" si="8200"/>
        <v>1150813.0876500001</v>
      </c>
      <c r="AM2530" s="41">
        <f t="shared" si="8201"/>
        <v>939164.82811999996</v>
      </c>
      <c r="AN2530" s="41">
        <f t="shared" si="8202"/>
        <v>0</v>
      </c>
      <c r="AO2530" s="42">
        <f t="shared" si="8203"/>
        <v>674565.26731000002</v>
      </c>
      <c r="AP2530" s="42">
        <f t="shared" si="8204"/>
        <v>2309332.3262999998</v>
      </c>
      <c r="AQ2530" s="42">
        <f t="shared" si="8205"/>
        <v>-59415.326999999997</v>
      </c>
      <c r="AR2530" s="42">
        <f t="shared" si="8206"/>
        <v>0</v>
      </c>
      <c r="AS2530" s="42">
        <f t="shared" si="8207"/>
        <v>0</v>
      </c>
      <c r="AT2530" s="42">
        <f t="shared" si="8208"/>
        <v>0</v>
      </c>
      <c r="AU2530" s="42">
        <f t="shared" si="8068"/>
        <v>2249916.9992999998</v>
      </c>
      <c r="AV2530" s="42">
        <f t="shared" si="8069"/>
        <v>-504782.91856999975</v>
      </c>
      <c r="AW2530" s="42">
        <f t="shared" si="8070"/>
        <v>1762408.78846</v>
      </c>
      <c r="AX2530" s="42">
        <f t="shared" si="8071"/>
        <v>796678.6</v>
      </c>
      <c r="AY2530" s="42">
        <f t="shared" si="8072"/>
        <v>99838.3</v>
      </c>
      <c r="AZ2530" s="42">
        <f t="shared" si="8224"/>
        <v>0</v>
      </c>
      <c r="BA2530" s="43">
        <f t="shared" si="8073"/>
        <v>57.653067361483878</v>
      </c>
      <c r="BB2530" s="20"/>
    </row>
    <row r="2531" spans="2:54" ht="31.2" x14ac:dyDescent="0.3">
      <c r="B2531" s="38" t="s">
        <v>794</v>
      </c>
      <c r="C2531" s="38" t="s">
        <v>92</v>
      </c>
      <c r="D2531" s="38" t="s">
        <v>94</v>
      </c>
      <c r="E2531" s="39" t="str">
        <f t="shared" si="8065"/>
        <v>0503</v>
      </c>
      <c r="F2531" s="38" t="s">
        <v>800</v>
      </c>
      <c r="G2531" s="39"/>
      <c r="H2531" s="40" t="s">
        <v>208</v>
      </c>
      <c r="I2531" s="18">
        <f t="shared" ref="I2531:N2531" si="8225">I2532+I2534+I2536+I2538</f>
        <v>1787274.7000000002</v>
      </c>
      <c r="J2531" s="18">
        <f t="shared" si="8225"/>
        <v>796678.6</v>
      </c>
      <c r="K2531" s="18">
        <f t="shared" si="8225"/>
        <v>99838.3</v>
      </c>
      <c r="L2531" s="18">
        <f t="shared" si="8225"/>
        <v>0</v>
      </c>
      <c r="M2531" s="18">
        <f t="shared" si="8225"/>
        <v>0</v>
      </c>
      <c r="N2531" s="18">
        <f t="shared" si="8225"/>
        <v>0</v>
      </c>
      <c r="O2531" s="18">
        <f>O2532+O2534+O2536+O2538+O2541+O2543</f>
        <v>-59415.326999999997</v>
      </c>
      <c r="P2531" s="18">
        <f>P2532+P2534+P2536+P2538+P2541+P2543</f>
        <v>0</v>
      </c>
      <c r="Q2531" s="18">
        <f>Q2532+Q2534+Q2536+Q2538+Q2541+Q2543</f>
        <v>0</v>
      </c>
      <c r="R2531" s="18">
        <f>R2532+R2534+R2536+R2538+R2541+R2543</f>
        <v>0</v>
      </c>
      <c r="S2531" s="18">
        <f>S2532+S2534+S2536+S2538</f>
        <v>17274.707729999998</v>
      </c>
      <c r="T2531" s="18">
        <f t="shared" si="8187"/>
        <v>1745134.08073</v>
      </c>
      <c r="U2531" s="18">
        <f t="shared" si="8213"/>
        <v>796678.6</v>
      </c>
      <c r="V2531" s="18">
        <f t="shared" si="8214"/>
        <v>99838.3</v>
      </c>
      <c r="W2531" s="18">
        <f t="shared" ref="W2531:AE2531" si="8226">W2532+W2534+W2536+W2538</f>
        <v>0</v>
      </c>
      <c r="X2531" s="18">
        <f t="shared" si="8226"/>
        <v>0</v>
      </c>
      <c r="Y2531" s="18">
        <f t="shared" si="8226"/>
        <v>0</v>
      </c>
      <c r="Z2531" s="18">
        <f t="shared" si="8226"/>
        <v>17274.707729999998</v>
      </c>
      <c r="AA2531" s="18">
        <f t="shared" si="8226"/>
        <v>0</v>
      </c>
      <c r="AB2531" s="18">
        <f t="shared" si="8226"/>
        <v>0</v>
      </c>
      <c r="AC2531" s="18">
        <f t="shared" si="8226"/>
        <v>0</v>
      </c>
      <c r="AD2531" s="18">
        <f t="shared" si="8226"/>
        <v>0</v>
      </c>
      <c r="AE2531" s="18">
        <f t="shared" si="8226"/>
        <v>0</v>
      </c>
      <c r="AF2531" s="41">
        <f t="shared" ref="AF2531:AT2531" si="8227">AF2532+AF2534+AF2536+AF2538+AF2541+AF2543</f>
        <v>1996100.36433</v>
      </c>
      <c r="AG2531" s="41">
        <f t="shared" si="8227"/>
        <v>0</v>
      </c>
      <c r="AH2531" s="41">
        <f t="shared" si="8227"/>
        <v>1769892.7243299999</v>
      </c>
      <c r="AI2531" s="41">
        <f t="shared" si="8227"/>
        <v>0</v>
      </c>
      <c r="AJ2531" s="41">
        <f t="shared" si="8227"/>
        <v>226860</v>
      </c>
      <c r="AK2531" s="41">
        <f t="shared" si="8227"/>
        <v>0</v>
      </c>
      <c r="AL2531" s="41">
        <f t="shared" si="8227"/>
        <v>1150813.0876500001</v>
      </c>
      <c r="AM2531" s="41">
        <f t="shared" si="8227"/>
        <v>939164.82811999996</v>
      </c>
      <c r="AN2531" s="41">
        <f t="shared" si="8227"/>
        <v>0</v>
      </c>
      <c r="AO2531" s="14">
        <f t="shared" si="8227"/>
        <v>674565.26731000002</v>
      </c>
      <c r="AP2531" s="42">
        <f t="shared" si="8227"/>
        <v>2309332.3262999998</v>
      </c>
      <c r="AQ2531" s="42">
        <f t="shared" si="8227"/>
        <v>-59415.326999999997</v>
      </c>
      <c r="AR2531" s="42">
        <f t="shared" si="8227"/>
        <v>0</v>
      </c>
      <c r="AS2531" s="42">
        <f t="shared" si="8227"/>
        <v>0</v>
      </c>
      <c r="AT2531" s="42">
        <f t="shared" si="8227"/>
        <v>0</v>
      </c>
      <c r="AU2531" s="42">
        <f t="shared" si="8068"/>
        <v>2249916.9992999998</v>
      </c>
      <c r="AV2531" s="42">
        <f t="shared" si="8069"/>
        <v>-504782.91856999975</v>
      </c>
      <c r="AW2531" s="42">
        <f t="shared" si="8070"/>
        <v>1762408.78846</v>
      </c>
      <c r="AX2531" s="42">
        <f t="shared" si="8071"/>
        <v>796678.6</v>
      </c>
      <c r="AY2531" s="42">
        <f t="shared" si="8072"/>
        <v>99838.3</v>
      </c>
      <c r="AZ2531" s="42">
        <f>AZ2532+AZ2534+AZ2536+AZ2538</f>
        <v>0</v>
      </c>
      <c r="BA2531" s="43">
        <f t="shared" si="8073"/>
        <v>57.653067361483878</v>
      </c>
      <c r="BB2531" s="20"/>
    </row>
    <row r="2532" spans="2:54" x14ac:dyDescent="0.3">
      <c r="B2532" s="38" t="s">
        <v>794</v>
      </c>
      <c r="C2532" s="38" t="s">
        <v>92</v>
      </c>
      <c r="D2532" s="38" t="s">
        <v>94</v>
      </c>
      <c r="E2532" s="39" t="str">
        <f t="shared" si="8065"/>
        <v>0503</v>
      </c>
      <c r="F2532" s="38" t="s">
        <v>892</v>
      </c>
      <c r="G2532" s="39"/>
      <c r="H2532" s="40" t="s">
        <v>893</v>
      </c>
      <c r="I2532" s="18">
        <f t="shared" ref="I2532:S2532" si="8228">I2533</f>
        <v>51615</v>
      </c>
      <c r="J2532" s="18">
        <f t="shared" si="8228"/>
        <v>166.30000000000291</v>
      </c>
      <c r="K2532" s="18">
        <f t="shared" si="8228"/>
        <v>0</v>
      </c>
      <c r="L2532" s="18">
        <f t="shared" si="8228"/>
        <v>0</v>
      </c>
      <c r="M2532" s="18">
        <f t="shared" si="8228"/>
        <v>0</v>
      </c>
      <c r="N2532" s="18">
        <f t="shared" si="8228"/>
        <v>0</v>
      </c>
      <c r="O2532" s="18">
        <f t="shared" si="8228"/>
        <v>-35985.019</v>
      </c>
      <c r="P2532" s="18">
        <f t="shared" si="8228"/>
        <v>0</v>
      </c>
      <c r="Q2532" s="18">
        <f t="shared" si="8228"/>
        <v>0</v>
      </c>
      <c r="R2532" s="18">
        <f t="shared" si="8228"/>
        <v>0</v>
      </c>
      <c r="S2532" s="18">
        <f t="shared" si="8228"/>
        <v>0</v>
      </c>
      <c r="T2532" s="18">
        <f t="shared" si="8187"/>
        <v>15629.981</v>
      </c>
      <c r="U2532" s="18">
        <f t="shared" si="8213"/>
        <v>166.30000000000291</v>
      </c>
      <c r="V2532" s="18">
        <f t="shared" si="8214"/>
        <v>0</v>
      </c>
      <c r="W2532" s="18">
        <f t="shared" ref="W2532:AT2532" si="8229">W2533</f>
        <v>0</v>
      </c>
      <c r="X2532" s="18">
        <f t="shared" si="8229"/>
        <v>0</v>
      </c>
      <c r="Y2532" s="18">
        <f t="shared" si="8229"/>
        <v>0</v>
      </c>
      <c r="Z2532" s="18">
        <f t="shared" si="8229"/>
        <v>0</v>
      </c>
      <c r="AA2532" s="18">
        <f t="shared" si="8229"/>
        <v>0</v>
      </c>
      <c r="AB2532" s="18">
        <f t="shared" si="8229"/>
        <v>0</v>
      </c>
      <c r="AC2532" s="18">
        <f t="shared" si="8229"/>
        <v>0</v>
      </c>
      <c r="AD2532" s="18">
        <f t="shared" si="8229"/>
        <v>0</v>
      </c>
      <c r="AE2532" s="18">
        <f t="shared" si="8229"/>
        <v>0</v>
      </c>
      <c r="AF2532" s="41">
        <f t="shared" si="8229"/>
        <v>0</v>
      </c>
      <c r="AG2532" s="41">
        <f t="shared" si="8229"/>
        <v>0</v>
      </c>
      <c r="AH2532" s="41">
        <f t="shared" si="8229"/>
        <v>0</v>
      </c>
      <c r="AI2532" s="41">
        <f t="shared" si="8229"/>
        <v>0</v>
      </c>
      <c r="AJ2532" s="41">
        <f t="shared" si="8229"/>
        <v>0</v>
      </c>
      <c r="AK2532" s="41">
        <f t="shared" si="8229"/>
        <v>0</v>
      </c>
      <c r="AL2532" s="41">
        <f t="shared" si="8229"/>
        <v>0</v>
      </c>
      <c r="AM2532" s="41">
        <f t="shared" si="8229"/>
        <v>0</v>
      </c>
      <c r="AN2532" s="41">
        <f t="shared" si="8229"/>
        <v>0</v>
      </c>
      <c r="AO2532" s="42">
        <f t="shared" si="8229"/>
        <v>0</v>
      </c>
      <c r="AP2532" s="42">
        <f t="shared" si="8229"/>
        <v>35985.01973</v>
      </c>
      <c r="AQ2532" s="42">
        <f t="shared" si="8229"/>
        <v>-35985.019</v>
      </c>
      <c r="AR2532" s="42">
        <f t="shared" si="8229"/>
        <v>0</v>
      </c>
      <c r="AS2532" s="42">
        <f t="shared" si="8229"/>
        <v>0</v>
      </c>
      <c r="AT2532" s="42">
        <f t="shared" si="8229"/>
        <v>0</v>
      </c>
      <c r="AU2532" s="42">
        <f t="shared" si="8068"/>
        <v>7.299999997485429E-4</v>
      </c>
      <c r="AV2532" s="42">
        <f t="shared" si="8069"/>
        <v>15629.98027</v>
      </c>
      <c r="AW2532" s="42">
        <f t="shared" si="8070"/>
        <v>15629.981</v>
      </c>
      <c r="AX2532" s="42">
        <f t="shared" si="8071"/>
        <v>166.30000000000291</v>
      </c>
      <c r="AY2532" s="42">
        <f t="shared" si="8072"/>
        <v>0</v>
      </c>
      <c r="AZ2532" s="42">
        <f>AZ2533</f>
        <v>0</v>
      </c>
      <c r="BA2532" s="43"/>
      <c r="BB2532" s="20">
        <v>0</v>
      </c>
    </row>
    <row r="2533" spans="2:54" ht="31.2" x14ac:dyDescent="0.3">
      <c r="B2533" s="38" t="s">
        <v>794</v>
      </c>
      <c r="C2533" s="38" t="s">
        <v>92</v>
      </c>
      <c r="D2533" s="38" t="s">
        <v>94</v>
      </c>
      <c r="E2533" s="39" t="str">
        <f t="shared" si="8065"/>
        <v>0503</v>
      </c>
      <c r="F2533" s="38" t="s">
        <v>892</v>
      </c>
      <c r="G2533" s="38" t="s">
        <v>54</v>
      </c>
      <c r="H2533" s="40" t="s">
        <v>55</v>
      </c>
      <c r="I2533" s="18">
        <v>51615</v>
      </c>
      <c r="J2533" s="18">
        <v>166.30000000000291</v>
      </c>
      <c r="K2533" s="18">
        <v>0</v>
      </c>
      <c r="L2533" s="18"/>
      <c r="M2533" s="18"/>
      <c r="N2533" s="18"/>
      <c r="O2533" s="18">
        <v>-35985.019</v>
      </c>
      <c r="P2533" s="18">
        <v>0</v>
      </c>
      <c r="Q2533" s="18">
        <v>0</v>
      </c>
      <c r="R2533" s="18">
        <v>0</v>
      </c>
      <c r="S2533" s="18"/>
      <c r="T2533" s="18">
        <f t="shared" si="8187"/>
        <v>15629.981</v>
      </c>
      <c r="U2533" s="18">
        <f t="shared" si="8213"/>
        <v>166.30000000000291</v>
      </c>
      <c r="V2533" s="18">
        <f t="shared" si="8214"/>
        <v>0</v>
      </c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41">
        <v>0</v>
      </c>
      <c r="AG2533" s="41"/>
      <c r="AH2533" s="41">
        <v>0</v>
      </c>
      <c r="AI2533" s="41">
        <v>0</v>
      </c>
      <c r="AJ2533" s="41">
        <v>0</v>
      </c>
      <c r="AK2533" s="41">
        <v>0</v>
      </c>
      <c r="AL2533" s="41">
        <v>0</v>
      </c>
      <c r="AM2533" s="41">
        <v>0</v>
      </c>
      <c r="AN2533" s="41">
        <v>0</v>
      </c>
      <c r="AO2533" s="14">
        <v>0</v>
      </c>
      <c r="AP2533" s="42">
        <v>35985.01973</v>
      </c>
      <c r="AQ2533" s="42">
        <v>-35985.019</v>
      </c>
      <c r="AR2533" s="42">
        <v>0</v>
      </c>
      <c r="AS2533" s="42">
        <v>0</v>
      </c>
      <c r="AT2533" s="42">
        <v>0</v>
      </c>
      <c r="AU2533" s="42">
        <f t="shared" si="8068"/>
        <v>7.299999997485429E-4</v>
      </c>
      <c r="AV2533" s="42">
        <f t="shared" si="8069"/>
        <v>15629.98027</v>
      </c>
      <c r="AW2533" s="42">
        <f t="shared" si="8070"/>
        <v>15629.981</v>
      </c>
      <c r="AX2533" s="42">
        <f t="shared" si="8071"/>
        <v>166.30000000000291</v>
      </c>
      <c r="AY2533" s="42">
        <f t="shared" si="8072"/>
        <v>0</v>
      </c>
      <c r="AZ2533" s="42"/>
      <c r="BA2533" s="43"/>
      <c r="BB2533" s="44">
        <v>0</v>
      </c>
    </row>
    <row r="2534" spans="2:54" ht="46.8" x14ac:dyDescent="0.3">
      <c r="B2534" s="38" t="s">
        <v>794</v>
      </c>
      <c r="C2534" s="38" t="s">
        <v>92</v>
      </c>
      <c r="D2534" s="38" t="s">
        <v>94</v>
      </c>
      <c r="E2534" s="39" t="str">
        <f t="shared" si="8065"/>
        <v>0503</v>
      </c>
      <c r="F2534" s="38" t="s">
        <v>894</v>
      </c>
      <c r="G2534" s="39"/>
      <c r="H2534" s="40" t="s">
        <v>210</v>
      </c>
      <c r="I2534" s="18">
        <f t="shared" ref="I2534:S2534" si="8230">I2535</f>
        <v>99838.3</v>
      </c>
      <c r="J2534" s="18">
        <f t="shared" si="8230"/>
        <v>99838.3</v>
      </c>
      <c r="K2534" s="18">
        <f t="shared" si="8230"/>
        <v>99838.3</v>
      </c>
      <c r="L2534" s="18">
        <f t="shared" si="8230"/>
        <v>0</v>
      </c>
      <c r="M2534" s="18">
        <f t="shared" si="8230"/>
        <v>0</v>
      </c>
      <c r="N2534" s="18">
        <f t="shared" si="8230"/>
        <v>0</v>
      </c>
      <c r="O2534" s="18">
        <f t="shared" si="8230"/>
        <v>0</v>
      </c>
      <c r="P2534" s="18">
        <f t="shared" si="8230"/>
        <v>0</v>
      </c>
      <c r="Q2534" s="18">
        <f t="shared" si="8230"/>
        <v>0</v>
      </c>
      <c r="R2534" s="18">
        <f t="shared" si="8230"/>
        <v>0</v>
      </c>
      <c r="S2534" s="18">
        <f t="shared" si="8230"/>
        <v>0</v>
      </c>
      <c r="T2534" s="18">
        <f t="shared" si="8187"/>
        <v>99838.3</v>
      </c>
      <c r="U2534" s="18">
        <f t="shared" si="8213"/>
        <v>99838.3</v>
      </c>
      <c r="V2534" s="18">
        <f t="shared" si="8214"/>
        <v>99838.3</v>
      </c>
      <c r="W2534" s="18">
        <f t="shared" ref="W2534:AT2534" si="8231">W2535</f>
        <v>0</v>
      </c>
      <c r="X2534" s="18">
        <f t="shared" si="8231"/>
        <v>0</v>
      </c>
      <c r="Y2534" s="18">
        <f t="shared" si="8231"/>
        <v>0</v>
      </c>
      <c r="Z2534" s="18">
        <f t="shared" si="8231"/>
        <v>0</v>
      </c>
      <c r="AA2534" s="18">
        <f t="shared" si="8231"/>
        <v>0</v>
      </c>
      <c r="AB2534" s="18">
        <f t="shared" si="8231"/>
        <v>0</v>
      </c>
      <c r="AC2534" s="18">
        <f t="shared" si="8231"/>
        <v>0</v>
      </c>
      <c r="AD2534" s="18">
        <f t="shared" si="8231"/>
        <v>0</v>
      </c>
      <c r="AE2534" s="18">
        <f t="shared" si="8231"/>
        <v>0</v>
      </c>
      <c r="AF2534" s="41">
        <f t="shared" si="8231"/>
        <v>99838.334959999993</v>
      </c>
      <c r="AG2534" s="41">
        <f t="shared" si="8231"/>
        <v>0</v>
      </c>
      <c r="AH2534" s="41">
        <f t="shared" si="8231"/>
        <v>79870.634959999996</v>
      </c>
      <c r="AI2534" s="41">
        <f t="shared" si="8231"/>
        <v>0</v>
      </c>
      <c r="AJ2534" s="41">
        <f t="shared" si="8231"/>
        <v>0</v>
      </c>
      <c r="AK2534" s="41">
        <f t="shared" si="8231"/>
        <v>0</v>
      </c>
      <c r="AL2534" s="41">
        <f t="shared" si="8231"/>
        <v>99838.334959999993</v>
      </c>
      <c r="AM2534" s="41">
        <f t="shared" si="8231"/>
        <v>79870.634959999996</v>
      </c>
      <c r="AN2534" s="41">
        <f t="shared" si="8231"/>
        <v>0</v>
      </c>
      <c r="AO2534" s="42">
        <f t="shared" si="8231"/>
        <v>80000</v>
      </c>
      <c r="AP2534" s="42">
        <f t="shared" si="8231"/>
        <v>99838.334959999993</v>
      </c>
      <c r="AQ2534" s="42">
        <f t="shared" si="8231"/>
        <v>0</v>
      </c>
      <c r="AR2534" s="42">
        <f t="shared" si="8231"/>
        <v>0</v>
      </c>
      <c r="AS2534" s="42">
        <f t="shared" si="8231"/>
        <v>0</v>
      </c>
      <c r="AT2534" s="42">
        <f t="shared" si="8231"/>
        <v>0</v>
      </c>
      <c r="AU2534" s="42">
        <f t="shared" si="8068"/>
        <v>99838.334959999993</v>
      </c>
      <c r="AV2534" s="42">
        <f t="shared" si="8069"/>
        <v>-3.4959999989951029E-2</v>
      </c>
      <c r="AW2534" s="42">
        <f t="shared" si="8070"/>
        <v>99838.3</v>
      </c>
      <c r="AX2534" s="42">
        <f t="shared" si="8071"/>
        <v>99838.3</v>
      </c>
      <c r="AY2534" s="42">
        <f t="shared" si="8072"/>
        <v>99838.3</v>
      </c>
      <c r="AZ2534" s="42">
        <f>AZ2535</f>
        <v>0</v>
      </c>
      <c r="BA2534" s="43">
        <f t="shared" si="8073"/>
        <v>100</v>
      </c>
      <c r="BB2534" s="20"/>
    </row>
    <row r="2535" spans="2:54" ht="31.2" x14ac:dyDescent="0.3">
      <c r="B2535" s="38" t="s">
        <v>794</v>
      </c>
      <c r="C2535" s="38" t="s">
        <v>92</v>
      </c>
      <c r="D2535" s="38" t="s">
        <v>94</v>
      </c>
      <c r="E2535" s="39" t="str">
        <f t="shared" si="8065"/>
        <v>0503</v>
      </c>
      <c r="F2535" s="38" t="s">
        <v>894</v>
      </c>
      <c r="G2535" s="38" t="s">
        <v>54</v>
      </c>
      <c r="H2535" s="40" t="s">
        <v>55</v>
      </c>
      <c r="I2535" s="18">
        <v>99838.3</v>
      </c>
      <c r="J2535" s="18">
        <v>99838.3</v>
      </c>
      <c r="K2535" s="18">
        <v>99838.3</v>
      </c>
      <c r="L2535" s="18"/>
      <c r="M2535" s="18"/>
      <c r="N2535" s="18"/>
      <c r="O2535" s="18">
        <v>0</v>
      </c>
      <c r="P2535" s="18"/>
      <c r="Q2535" s="18">
        <v>0</v>
      </c>
      <c r="R2535" s="18">
        <v>0</v>
      </c>
      <c r="S2535" s="18"/>
      <c r="T2535" s="18">
        <f t="shared" si="8187"/>
        <v>99838.3</v>
      </c>
      <c r="U2535" s="18">
        <f t="shared" si="8213"/>
        <v>99838.3</v>
      </c>
      <c r="V2535" s="18">
        <f t="shared" si="8214"/>
        <v>99838.3</v>
      </c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41">
        <v>99838.334959999993</v>
      </c>
      <c r="AG2535" s="41"/>
      <c r="AH2535" s="41">
        <v>79870.634959999996</v>
      </c>
      <c r="AI2535" s="41"/>
      <c r="AJ2535" s="41">
        <v>0</v>
      </c>
      <c r="AK2535" s="41">
        <v>0</v>
      </c>
      <c r="AL2535" s="41">
        <v>99838.334959999993</v>
      </c>
      <c r="AM2535" s="41">
        <v>79870.634959999996</v>
      </c>
      <c r="AN2535" s="41">
        <v>0</v>
      </c>
      <c r="AO2535" s="14">
        <v>80000</v>
      </c>
      <c r="AP2535" s="42">
        <v>99838.334959999993</v>
      </c>
      <c r="AQ2535" s="42">
        <v>0</v>
      </c>
      <c r="AR2535" s="42">
        <v>0</v>
      </c>
      <c r="AS2535" s="42">
        <v>0</v>
      </c>
      <c r="AT2535" s="42">
        <v>0</v>
      </c>
      <c r="AU2535" s="42">
        <f t="shared" si="8068"/>
        <v>99838.334959999993</v>
      </c>
      <c r="AV2535" s="42">
        <f t="shared" si="8069"/>
        <v>-3.4959999989951029E-2</v>
      </c>
      <c r="AW2535" s="42">
        <f t="shared" si="8070"/>
        <v>99838.3</v>
      </c>
      <c r="AX2535" s="42">
        <f t="shared" si="8071"/>
        <v>99838.3</v>
      </c>
      <c r="AY2535" s="42">
        <f t="shared" si="8072"/>
        <v>99838.3</v>
      </c>
      <c r="AZ2535" s="42"/>
      <c r="BA2535" s="43">
        <f t="shared" si="8073"/>
        <v>100</v>
      </c>
      <c r="BB2535" s="44"/>
    </row>
    <row r="2536" spans="2:54" ht="31.2" x14ac:dyDescent="0.3">
      <c r="B2536" s="38" t="s">
        <v>794</v>
      </c>
      <c r="C2536" s="38" t="s">
        <v>92</v>
      </c>
      <c r="D2536" s="38" t="s">
        <v>94</v>
      </c>
      <c r="E2536" s="39" t="str">
        <f t="shared" si="8065"/>
        <v>0503</v>
      </c>
      <c r="F2536" s="38" t="s">
        <v>895</v>
      </c>
      <c r="G2536" s="39"/>
      <c r="H2536" s="40" t="s">
        <v>896</v>
      </c>
      <c r="I2536" s="18">
        <f t="shared" ref="I2536:S2536" si="8232">I2537</f>
        <v>441699.3</v>
      </c>
      <c r="J2536" s="18">
        <f t="shared" si="8232"/>
        <v>696674</v>
      </c>
      <c r="K2536" s="18">
        <f t="shared" si="8232"/>
        <v>0</v>
      </c>
      <c r="L2536" s="18">
        <f t="shared" si="8232"/>
        <v>0</v>
      </c>
      <c r="M2536" s="18">
        <f t="shared" si="8232"/>
        <v>0</v>
      </c>
      <c r="N2536" s="18">
        <f t="shared" si="8232"/>
        <v>0</v>
      </c>
      <c r="O2536" s="18">
        <f t="shared" si="8232"/>
        <v>-6426.049</v>
      </c>
      <c r="P2536" s="18">
        <f t="shared" si="8232"/>
        <v>0</v>
      </c>
      <c r="Q2536" s="18">
        <f t="shared" si="8232"/>
        <v>0</v>
      </c>
      <c r="R2536" s="18">
        <f t="shared" si="8232"/>
        <v>0</v>
      </c>
      <c r="S2536" s="18">
        <f t="shared" si="8232"/>
        <v>0</v>
      </c>
      <c r="T2536" s="18">
        <f t="shared" si="8187"/>
        <v>435273.25099999999</v>
      </c>
      <c r="U2536" s="18">
        <f t="shared" si="8213"/>
        <v>696674</v>
      </c>
      <c r="V2536" s="18">
        <f t="shared" si="8214"/>
        <v>0</v>
      </c>
      <c r="W2536" s="18">
        <f t="shared" ref="W2536:AT2536" si="8233">W2537</f>
        <v>0</v>
      </c>
      <c r="X2536" s="18">
        <f t="shared" si="8233"/>
        <v>0</v>
      </c>
      <c r="Y2536" s="18">
        <f t="shared" si="8233"/>
        <v>0</v>
      </c>
      <c r="Z2536" s="18">
        <f t="shared" si="8233"/>
        <v>0</v>
      </c>
      <c r="AA2536" s="18">
        <f t="shared" si="8233"/>
        <v>0</v>
      </c>
      <c r="AB2536" s="18">
        <f t="shared" si="8233"/>
        <v>0</v>
      </c>
      <c r="AC2536" s="18">
        <f t="shared" si="8233"/>
        <v>0</v>
      </c>
      <c r="AD2536" s="18">
        <f t="shared" si="8233"/>
        <v>0</v>
      </c>
      <c r="AE2536" s="18">
        <f t="shared" si="8233"/>
        <v>0</v>
      </c>
      <c r="AF2536" s="41">
        <f t="shared" si="8233"/>
        <v>598397.54813999997</v>
      </c>
      <c r="AG2536" s="41">
        <f t="shared" si="8233"/>
        <v>0</v>
      </c>
      <c r="AH2536" s="41">
        <f t="shared" si="8233"/>
        <v>567108.61687000003</v>
      </c>
      <c r="AI2536" s="41">
        <f t="shared" si="8233"/>
        <v>0</v>
      </c>
      <c r="AJ2536" s="41">
        <f t="shared" si="8233"/>
        <v>0</v>
      </c>
      <c r="AK2536" s="41">
        <f t="shared" si="8233"/>
        <v>0</v>
      </c>
      <c r="AL2536" s="41">
        <f t="shared" si="8233"/>
        <v>17000</v>
      </c>
      <c r="AM2536" s="41">
        <f t="shared" si="8233"/>
        <v>0</v>
      </c>
      <c r="AN2536" s="41">
        <f t="shared" si="8233"/>
        <v>0</v>
      </c>
      <c r="AO2536" s="42">
        <f t="shared" si="8233"/>
        <v>0</v>
      </c>
      <c r="AP2536" s="42">
        <f t="shared" si="8233"/>
        <v>632204.66932999995</v>
      </c>
      <c r="AQ2536" s="42">
        <f t="shared" si="8233"/>
        <v>-6426.049</v>
      </c>
      <c r="AR2536" s="42">
        <f t="shared" si="8233"/>
        <v>0</v>
      </c>
      <c r="AS2536" s="42">
        <f t="shared" si="8233"/>
        <v>0</v>
      </c>
      <c r="AT2536" s="42">
        <f t="shared" si="8233"/>
        <v>0</v>
      </c>
      <c r="AU2536" s="42">
        <f t="shared" si="8068"/>
        <v>625778.62032999995</v>
      </c>
      <c r="AV2536" s="42">
        <f t="shared" si="8069"/>
        <v>-190505.36932999996</v>
      </c>
      <c r="AW2536" s="42">
        <f t="shared" si="8070"/>
        <v>435273.25099999999</v>
      </c>
      <c r="AX2536" s="42">
        <f t="shared" si="8071"/>
        <v>696674</v>
      </c>
      <c r="AY2536" s="42">
        <f t="shared" si="8072"/>
        <v>0</v>
      </c>
      <c r="AZ2536" s="42">
        <f>AZ2537</f>
        <v>0</v>
      </c>
      <c r="BA2536" s="43">
        <f t="shared" si="8073"/>
        <v>2.8409207311829947</v>
      </c>
      <c r="BB2536" s="20"/>
    </row>
    <row r="2537" spans="2:54" ht="31.2" x14ac:dyDescent="0.3">
      <c r="B2537" s="38" t="s">
        <v>794</v>
      </c>
      <c r="C2537" s="38" t="s">
        <v>92</v>
      </c>
      <c r="D2537" s="38" t="s">
        <v>94</v>
      </c>
      <c r="E2537" s="39" t="str">
        <f t="shared" si="8065"/>
        <v>0503</v>
      </c>
      <c r="F2537" s="38" t="s">
        <v>895</v>
      </c>
      <c r="G2537" s="38" t="s">
        <v>54</v>
      </c>
      <c r="H2537" s="40" t="s">
        <v>55</v>
      </c>
      <c r="I2537" s="18">
        <v>441699.3</v>
      </c>
      <c r="J2537" s="18">
        <v>696674</v>
      </c>
      <c r="K2537" s="18">
        <v>0</v>
      </c>
      <c r="L2537" s="18"/>
      <c r="M2537" s="18"/>
      <c r="N2537" s="18"/>
      <c r="O2537" s="18">
        <v>-6426.049</v>
      </c>
      <c r="P2537" s="18">
        <v>0</v>
      </c>
      <c r="Q2537" s="18">
        <v>0</v>
      </c>
      <c r="R2537" s="18">
        <v>0</v>
      </c>
      <c r="S2537" s="18"/>
      <c r="T2537" s="18">
        <f t="shared" si="8187"/>
        <v>435273.25099999999</v>
      </c>
      <c r="U2537" s="18">
        <f t="shared" si="8213"/>
        <v>696674</v>
      </c>
      <c r="V2537" s="18">
        <f t="shared" si="8214"/>
        <v>0</v>
      </c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41">
        <v>598397.54813999997</v>
      </c>
      <c r="AG2537" s="41"/>
      <c r="AH2537" s="41">
        <v>567108.61687000003</v>
      </c>
      <c r="AI2537" s="41">
        <v>0</v>
      </c>
      <c r="AJ2537" s="41">
        <v>0</v>
      </c>
      <c r="AK2537" s="41">
        <v>0</v>
      </c>
      <c r="AL2537" s="41">
        <v>17000</v>
      </c>
      <c r="AM2537" s="41">
        <v>0</v>
      </c>
      <c r="AN2537" s="41">
        <v>0</v>
      </c>
      <c r="AO2537" s="14">
        <v>0</v>
      </c>
      <c r="AP2537" s="42">
        <v>632204.66932999995</v>
      </c>
      <c r="AQ2537" s="42">
        <v>-6426.049</v>
      </c>
      <c r="AR2537" s="42">
        <v>0</v>
      </c>
      <c r="AS2537" s="42">
        <v>0</v>
      </c>
      <c r="AT2537" s="42">
        <v>0</v>
      </c>
      <c r="AU2537" s="42">
        <f t="shared" si="8068"/>
        <v>625778.62032999995</v>
      </c>
      <c r="AV2537" s="42">
        <f t="shared" si="8069"/>
        <v>-190505.36932999996</v>
      </c>
      <c r="AW2537" s="42">
        <f t="shared" si="8070"/>
        <v>435273.25099999999</v>
      </c>
      <c r="AX2537" s="42">
        <f t="shared" si="8071"/>
        <v>696674</v>
      </c>
      <c r="AY2537" s="42">
        <f t="shared" si="8072"/>
        <v>0</v>
      </c>
      <c r="AZ2537" s="42"/>
      <c r="BA2537" s="43">
        <f t="shared" si="8073"/>
        <v>2.8409207311829947</v>
      </c>
      <c r="BB2537" s="44"/>
    </row>
    <row r="2538" spans="2:54" x14ac:dyDescent="0.3">
      <c r="B2538" s="38" t="s">
        <v>794</v>
      </c>
      <c r="C2538" s="38" t="s">
        <v>92</v>
      </c>
      <c r="D2538" s="38" t="s">
        <v>94</v>
      </c>
      <c r="E2538" s="39" t="str">
        <f t="shared" ref="E2538:E2601" si="8234">CONCATENATE(C2538,D2538)</f>
        <v>0503</v>
      </c>
      <c r="F2538" s="38" t="s">
        <v>801</v>
      </c>
      <c r="G2538" s="39"/>
      <c r="H2538" s="40" t="s">
        <v>212</v>
      </c>
      <c r="I2538" s="18">
        <f t="shared" ref="I2538:N2538" si="8235">I2539</f>
        <v>1194122.1000000001</v>
      </c>
      <c r="J2538" s="18">
        <f t="shared" si="8235"/>
        <v>0</v>
      </c>
      <c r="K2538" s="18">
        <f t="shared" si="8235"/>
        <v>0</v>
      </c>
      <c r="L2538" s="18">
        <f t="shared" si="8235"/>
        <v>0</v>
      </c>
      <c r="M2538" s="18">
        <f t="shared" si="8235"/>
        <v>0</v>
      </c>
      <c r="N2538" s="18">
        <f t="shared" si="8235"/>
        <v>0</v>
      </c>
      <c r="O2538" s="18">
        <f>O2539+O2540</f>
        <v>-17004.258999999998</v>
      </c>
      <c r="P2538" s="18">
        <f>P2539+P2540</f>
        <v>0</v>
      </c>
      <c r="Q2538" s="18">
        <f>Q2539+Q2540</f>
        <v>0</v>
      </c>
      <c r="R2538" s="18">
        <f>R2539+R2540</f>
        <v>0</v>
      </c>
      <c r="S2538" s="18">
        <f>S2539</f>
        <v>17274.707729999998</v>
      </c>
      <c r="T2538" s="18">
        <f t="shared" si="8187"/>
        <v>1194392.5487299999</v>
      </c>
      <c r="U2538" s="18">
        <f t="shared" si="8213"/>
        <v>0</v>
      </c>
      <c r="V2538" s="18">
        <f t="shared" si="8214"/>
        <v>0</v>
      </c>
      <c r="W2538" s="18">
        <f t="shared" ref="W2538:AD2538" si="8236">W2539</f>
        <v>0</v>
      </c>
      <c r="X2538" s="18">
        <f t="shared" si="8236"/>
        <v>0</v>
      </c>
      <c r="Y2538" s="18">
        <f t="shared" si="8236"/>
        <v>0</v>
      </c>
      <c r="Z2538" s="18">
        <f t="shared" si="8236"/>
        <v>17274.707729999998</v>
      </c>
      <c r="AA2538" s="18">
        <f t="shared" si="8236"/>
        <v>0</v>
      </c>
      <c r="AB2538" s="18">
        <f t="shared" si="8236"/>
        <v>0</v>
      </c>
      <c r="AC2538" s="18">
        <f t="shared" si="8236"/>
        <v>0</v>
      </c>
      <c r="AD2538" s="18">
        <f t="shared" si="8236"/>
        <v>0</v>
      </c>
      <c r="AE2538" s="18"/>
      <c r="AF2538" s="41">
        <f t="shared" ref="AF2538:AT2538" si="8237">AF2539+AF2540</f>
        <v>27379.604039999998</v>
      </c>
      <c r="AG2538" s="41">
        <f t="shared" si="8237"/>
        <v>0</v>
      </c>
      <c r="AH2538" s="41">
        <f t="shared" si="8237"/>
        <v>27109.155309999998</v>
      </c>
      <c r="AI2538" s="41">
        <f t="shared" si="8237"/>
        <v>0</v>
      </c>
      <c r="AJ2538" s="41">
        <f t="shared" si="8237"/>
        <v>0</v>
      </c>
      <c r="AK2538" s="41">
        <f t="shared" si="8237"/>
        <v>0</v>
      </c>
      <c r="AL2538" s="41">
        <f t="shared" si="8237"/>
        <v>11745.1476</v>
      </c>
      <c r="AM2538" s="41">
        <f t="shared" si="8237"/>
        <v>11745.1476</v>
      </c>
      <c r="AN2538" s="41">
        <f t="shared" si="8237"/>
        <v>0</v>
      </c>
      <c r="AO2538" s="42">
        <f t="shared" si="8237"/>
        <v>11745.1476</v>
      </c>
      <c r="AP2538" s="42">
        <f t="shared" si="8237"/>
        <v>44383.863039999997</v>
      </c>
      <c r="AQ2538" s="42">
        <f t="shared" si="8237"/>
        <v>-17004.258999999998</v>
      </c>
      <c r="AR2538" s="42">
        <f t="shared" si="8237"/>
        <v>0</v>
      </c>
      <c r="AS2538" s="42">
        <f t="shared" si="8237"/>
        <v>0</v>
      </c>
      <c r="AT2538" s="42">
        <f t="shared" si="8237"/>
        <v>0</v>
      </c>
      <c r="AU2538" s="42">
        <f t="shared" ref="AU2538:AU2601" si="8238">AP2538+AS2538+AT2538+AR2538+AQ2538</f>
        <v>27379.604039999998</v>
      </c>
      <c r="AV2538" s="42">
        <f t="shared" ref="AV2538:AV2601" si="8239">T2538-AU2538</f>
        <v>1167012.94469</v>
      </c>
      <c r="AW2538" s="42">
        <f t="shared" ref="AW2538:AW2601" si="8240">T2538+W2538+X2538+Y2538+Z2538</f>
        <v>1211667.2564599998</v>
      </c>
      <c r="AX2538" s="42">
        <f t="shared" ref="AX2538:AX2601" si="8241">U2538+AA2538+AB2538</f>
        <v>0</v>
      </c>
      <c r="AY2538" s="42">
        <f t="shared" ref="AY2538:AY2601" si="8242">V2538+AC2538+AE2538+AD2538</f>
        <v>0</v>
      </c>
      <c r="AZ2538" s="42">
        <f>AZ2539</f>
        <v>0</v>
      </c>
      <c r="BA2538" s="43">
        <f t="shared" ref="BA2538:BA2601" si="8243">AL2538/AF2538*100</f>
        <v>42.897434100365466</v>
      </c>
      <c r="BB2538" s="20"/>
    </row>
    <row r="2539" spans="2:54" ht="31.2" x14ac:dyDescent="0.3">
      <c r="B2539" s="38" t="s">
        <v>794</v>
      </c>
      <c r="C2539" s="38" t="s">
        <v>92</v>
      </c>
      <c r="D2539" s="38" t="s">
        <v>94</v>
      </c>
      <c r="E2539" s="39" t="str">
        <f t="shared" si="8234"/>
        <v>0503</v>
      </c>
      <c r="F2539" s="38" t="s">
        <v>801</v>
      </c>
      <c r="G2539" s="38" t="s">
        <v>54</v>
      </c>
      <c r="H2539" s="40" t="s">
        <v>55</v>
      </c>
      <c r="I2539" s="18">
        <v>1194122.1000000001</v>
      </c>
      <c r="J2539" s="18">
        <v>0</v>
      </c>
      <c r="K2539" s="18">
        <v>0</v>
      </c>
      <c r="L2539" s="18"/>
      <c r="M2539" s="18"/>
      <c r="N2539" s="18"/>
      <c r="O2539" s="18">
        <v>-17004.258999999998</v>
      </c>
      <c r="P2539" s="18"/>
      <c r="Q2539" s="18">
        <v>0</v>
      </c>
      <c r="R2539" s="18">
        <v>0</v>
      </c>
      <c r="S2539" s="18">
        <f>17004.25969+270.44804</f>
        <v>17274.707729999998</v>
      </c>
      <c r="T2539" s="18">
        <f t="shared" si="8187"/>
        <v>1194392.5487299999</v>
      </c>
      <c r="U2539" s="18">
        <f t="shared" si="8213"/>
        <v>0</v>
      </c>
      <c r="V2539" s="18">
        <f t="shared" si="8214"/>
        <v>0</v>
      </c>
      <c r="W2539" s="18"/>
      <c r="X2539" s="18"/>
      <c r="Y2539" s="18"/>
      <c r="Z2539" s="18">
        <f>17004.25969+270.44804</f>
        <v>17274.707729999998</v>
      </c>
      <c r="AA2539" s="18"/>
      <c r="AB2539" s="18"/>
      <c r="AC2539" s="18"/>
      <c r="AD2539" s="18"/>
      <c r="AE2539" s="18"/>
      <c r="AF2539" s="41">
        <v>27379.604039999998</v>
      </c>
      <c r="AG2539" s="41"/>
      <c r="AH2539" s="41">
        <v>27109.155309999998</v>
      </c>
      <c r="AI2539" s="41"/>
      <c r="AJ2539" s="41">
        <v>0</v>
      </c>
      <c r="AK2539" s="41">
        <v>0</v>
      </c>
      <c r="AL2539" s="41">
        <v>11745.1476</v>
      </c>
      <c r="AM2539" s="41">
        <v>11745.1476</v>
      </c>
      <c r="AN2539" s="41">
        <v>0</v>
      </c>
      <c r="AO2539" s="14">
        <v>11745.1476</v>
      </c>
      <c r="AP2539" s="42">
        <v>44383.863039999997</v>
      </c>
      <c r="AQ2539" s="42">
        <v>-17004.258999999998</v>
      </c>
      <c r="AR2539" s="42">
        <v>0</v>
      </c>
      <c r="AS2539" s="42">
        <v>0</v>
      </c>
      <c r="AT2539" s="42">
        <v>0</v>
      </c>
      <c r="AU2539" s="42">
        <f t="shared" si="8238"/>
        <v>27379.604039999998</v>
      </c>
      <c r="AV2539" s="42">
        <f t="shared" si="8239"/>
        <v>1167012.94469</v>
      </c>
      <c r="AW2539" s="42">
        <f t="shared" si="8240"/>
        <v>1211667.2564599998</v>
      </c>
      <c r="AX2539" s="42">
        <f t="shared" si="8241"/>
        <v>0</v>
      </c>
      <c r="AY2539" s="42">
        <f t="shared" si="8242"/>
        <v>0</v>
      </c>
      <c r="AZ2539" s="42"/>
      <c r="BA2539" s="43">
        <f t="shared" si="8243"/>
        <v>42.897434100365466</v>
      </c>
      <c r="BB2539" s="44"/>
    </row>
    <row r="2540" spans="2:54" ht="31.2" x14ac:dyDescent="0.3">
      <c r="B2540" s="38" t="s">
        <v>794</v>
      </c>
      <c r="C2540" s="38" t="s">
        <v>92</v>
      </c>
      <c r="D2540" s="38" t="s">
        <v>94</v>
      </c>
      <c r="E2540" s="39" t="str">
        <f t="shared" si="8234"/>
        <v>0503</v>
      </c>
      <c r="F2540" s="38" t="s">
        <v>801</v>
      </c>
      <c r="G2540" s="38" t="s">
        <v>114</v>
      </c>
      <c r="H2540" s="40" t="s">
        <v>115</v>
      </c>
      <c r="I2540" s="18"/>
      <c r="J2540" s="18"/>
      <c r="K2540" s="18"/>
      <c r="L2540" s="18"/>
      <c r="M2540" s="18"/>
      <c r="N2540" s="18"/>
      <c r="O2540" s="18">
        <v>0</v>
      </c>
      <c r="P2540" s="18">
        <v>0</v>
      </c>
      <c r="Q2540" s="18">
        <v>0</v>
      </c>
      <c r="R2540" s="18">
        <v>0</v>
      </c>
      <c r="S2540" s="18"/>
      <c r="T2540" s="18">
        <f t="shared" si="8187"/>
        <v>0</v>
      </c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41">
        <v>0</v>
      </c>
      <c r="AG2540" s="41"/>
      <c r="AH2540" s="41">
        <v>0</v>
      </c>
      <c r="AI2540" s="41">
        <v>0</v>
      </c>
      <c r="AJ2540" s="41">
        <f>AF2540</f>
        <v>0</v>
      </c>
      <c r="AK2540" s="41">
        <f>AG2540</f>
        <v>0</v>
      </c>
      <c r="AL2540" s="41">
        <v>0</v>
      </c>
      <c r="AM2540" s="41">
        <v>0</v>
      </c>
      <c r="AN2540" s="41">
        <f>AL2540</f>
        <v>0</v>
      </c>
      <c r="AO2540" s="42">
        <v>0</v>
      </c>
      <c r="AP2540" s="42">
        <v>0</v>
      </c>
      <c r="AQ2540" s="42">
        <v>0</v>
      </c>
      <c r="AR2540" s="42">
        <v>0</v>
      </c>
      <c r="AS2540" s="42">
        <v>0</v>
      </c>
      <c r="AT2540" s="42">
        <v>0</v>
      </c>
      <c r="AU2540" s="42">
        <f t="shared" si="8238"/>
        <v>0</v>
      </c>
      <c r="AV2540" s="42">
        <f t="shared" si="8239"/>
        <v>0</v>
      </c>
      <c r="AW2540" s="42"/>
      <c r="AX2540" s="42"/>
      <c r="AY2540" s="42"/>
      <c r="AZ2540" s="42"/>
      <c r="BA2540" s="43"/>
      <c r="BB2540" s="20">
        <v>0</v>
      </c>
    </row>
    <row r="2541" spans="2:54" ht="46.8" x14ac:dyDescent="0.3">
      <c r="B2541" s="38" t="s">
        <v>794</v>
      </c>
      <c r="C2541" s="38" t="s">
        <v>92</v>
      </c>
      <c r="D2541" s="38" t="s">
        <v>94</v>
      </c>
      <c r="E2541" s="39" t="str">
        <f t="shared" si="8234"/>
        <v>0503</v>
      </c>
      <c r="F2541" s="38" t="s">
        <v>897</v>
      </c>
      <c r="G2541" s="38"/>
      <c r="H2541" s="48" t="s">
        <v>214</v>
      </c>
      <c r="I2541" s="18"/>
      <c r="J2541" s="18"/>
      <c r="K2541" s="18"/>
      <c r="L2541" s="18"/>
      <c r="M2541" s="18"/>
      <c r="N2541" s="18"/>
      <c r="O2541" s="18">
        <f>O2542</f>
        <v>0</v>
      </c>
      <c r="P2541" s="18">
        <f>P2542</f>
        <v>0</v>
      </c>
      <c r="Q2541" s="18">
        <f>Q2542</f>
        <v>0</v>
      </c>
      <c r="R2541" s="18">
        <f>R2542</f>
        <v>0</v>
      </c>
      <c r="S2541" s="18"/>
      <c r="T2541" s="18">
        <f t="shared" si="8187"/>
        <v>0</v>
      </c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41">
        <f t="shared" ref="AF2541:AT2541" si="8244">AF2542</f>
        <v>17790.10756</v>
      </c>
      <c r="AG2541" s="41">
        <f t="shared" si="8244"/>
        <v>0</v>
      </c>
      <c r="AH2541" s="41">
        <f t="shared" si="8244"/>
        <v>17790.10756</v>
      </c>
      <c r="AI2541" s="41">
        <f t="shared" si="8244"/>
        <v>0</v>
      </c>
      <c r="AJ2541" s="41">
        <f t="shared" si="8244"/>
        <v>0</v>
      </c>
      <c r="AK2541" s="41">
        <f t="shared" si="8244"/>
        <v>0</v>
      </c>
      <c r="AL2541" s="41">
        <f t="shared" si="8244"/>
        <v>17790.10756</v>
      </c>
      <c r="AM2541" s="41">
        <f t="shared" si="8244"/>
        <v>17790.10756</v>
      </c>
      <c r="AN2541" s="41">
        <f t="shared" si="8244"/>
        <v>0</v>
      </c>
      <c r="AO2541" s="14">
        <f t="shared" si="8244"/>
        <v>17790.10756</v>
      </c>
      <c r="AP2541" s="42">
        <f t="shared" si="8244"/>
        <v>17790.10756</v>
      </c>
      <c r="AQ2541" s="42">
        <f t="shared" si="8244"/>
        <v>0</v>
      </c>
      <c r="AR2541" s="42">
        <f t="shared" si="8244"/>
        <v>0</v>
      </c>
      <c r="AS2541" s="42">
        <f t="shared" si="8244"/>
        <v>0</v>
      </c>
      <c r="AT2541" s="42">
        <f t="shared" si="8244"/>
        <v>0</v>
      </c>
      <c r="AU2541" s="42">
        <f t="shared" si="8238"/>
        <v>17790.10756</v>
      </c>
      <c r="AV2541" s="42">
        <f t="shared" si="8239"/>
        <v>-17790.10756</v>
      </c>
      <c r="AW2541" s="42"/>
      <c r="AX2541" s="42"/>
      <c r="AY2541" s="42"/>
      <c r="AZ2541" s="42"/>
      <c r="BA2541" s="43">
        <f t="shared" si="8243"/>
        <v>100</v>
      </c>
      <c r="BB2541" s="44"/>
    </row>
    <row r="2542" spans="2:54" ht="31.2" x14ac:dyDescent="0.3">
      <c r="B2542" s="38" t="s">
        <v>794</v>
      </c>
      <c r="C2542" s="38" t="s">
        <v>92</v>
      </c>
      <c r="D2542" s="38" t="s">
        <v>94</v>
      </c>
      <c r="E2542" s="39" t="str">
        <f t="shared" si="8234"/>
        <v>0503</v>
      </c>
      <c r="F2542" s="38" t="s">
        <v>897</v>
      </c>
      <c r="G2542" s="38" t="s">
        <v>54</v>
      </c>
      <c r="H2542" s="40" t="s">
        <v>55</v>
      </c>
      <c r="I2542" s="18"/>
      <c r="J2542" s="18"/>
      <c r="K2542" s="18"/>
      <c r="L2542" s="18"/>
      <c r="M2542" s="18"/>
      <c r="N2542" s="18"/>
      <c r="O2542" s="18">
        <v>0</v>
      </c>
      <c r="P2542" s="18">
        <v>0</v>
      </c>
      <c r="Q2542" s="18">
        <v>0</v>
      </c>
      <c r="R2542" s="18">
        <v>0</v>
      </c>
      <c r="S2542" s="18"/>
      <c r="T2542" s="18">
        <f t="shared" si="8187"/>
        <v>0</v>
      </c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41">
        <v>17790.10756</v>
      </c>
      <c r="AG2542" s="41"/>
      <c r="AH2542" s="41">
        <f>AF2542</f>
        <v>17790.10756</v>
      </c>
      <c r="AI2542" s="41">
        <f>AG2542</f>
        <v>0</v>
      </c>
      <c r="AJ2542" s="41">
        <v>0</v>
      </c>
      <c r="AK2542" s="41">
        <v>0</v>
      </c>
      <c r="AL2542" s="41">
        <v>17790.10756</v>
      </c>
      <c r="AM2542" s="41">
        <f>AL2542</f>
        <v>17790.10756</v>
      </c>
      <c r="AN2542" s="41">
        <v>0</v>
      </c>
      <c r="AO2542" s="42">
        <v>17790.10756</v>
      </c>
      <c r="AP2542" s="42">
        <v>17790.10756</v>
      </c>
      <c r="AQ2542" s="42">
        <v>0</v>
      </c>
      <c r="AR2542" s="42">
        <v>0</v>
      </c>
      <c r="AS2542" s="42">
        <v>0</v>
      </c>
      <c r="AT2542" s="42">
        <v>0</v>
      </c>
      <c r="AU2542" s="42">
        <f t="shared" si="8238"/>
        <v>17790.10756</v>
      </c>
      <c r="AV2542" s="42">
        <f t="shared" si="8239"/>
        <v>-17790.10756</v>
      </c>
      <c r="AW2542" s="42"/>
      <c r="AX2542" s="42"/>
      <c r="AY2542" s="42"/>
      <c r="AZ2542" s="42"/>
      <c r="BA2542" s="43">
        <f t="shared" si="8243"/>
        <v>100</v>
      </c>
      <c r="BB2542" s="44"/>
    </row>
    <row r="2543" spans="2:54" ht="46.8" x14ac:dyDescent="0.3">
      <c r="B2543" s="38" t="s">
        <v>794</v>
      </c>
      <c r="C2543" s="38" t="s">
        <v>92</v>
      </c>
      <c r="D2543" s="38" t="s">
        <v>94</v>
      </c>
      <c r="E2543" s="39" t="str">
        <f t="shared" si="8234"/>
        <v>0503</v>
      </c>
      <c r="F2543" s="38" t="s">
        <v>802</v>
      </c>
      <c r="G2543" s="38"/>
      <c r="H2543" s="48" t="s">
        <v>803</v>
      </c>
      <c r="I2543" s="18"/>
      <c r="J2543" s="18"/>
      <c r="K2543" s="18"/>
      <c r="L2543" s="18"/>
      <c r="M2543" s="18"/>
      <c r="N2543" s="18"/>
      <c r="O2543" s="18">
        <f>O2544+O2545</f>
        <v>0</v>
      </c>
      <c r="P2543" s="18">
        <f>P2544+P2545</f>
        <v>0</v>
      </c>
      <c r="Q2543" s="18">
        <f>Q2544+Q2545</f>
        <v>0</v>
      </c>
      <c r="R2543" s="18">
        <f>R2544+R2545</f>
        <v>0</v>
      </c>
      <c r="S2543" s="18"/>
      <c r="T2543" s="18">
        <f t="shared" si="8187"/>
        <v>0</v>
      </c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41">
        <f t="shared" ref="AF2543:AT2543" si="8245">AF2544+AF2545</f>
        <v>1252694.76963</v>
      </c>
      <c r="AG2543" s="41">
        <f t="shared" si="8245"/>
        <v>0</v>
      </c>
      <c r="AH2543" s="41">
        <f t="shared" si="8245"/>
        <v>1078014.2096299999</v>
      </c>
      <c r="AI2543" s="41">
        <f t="shared" si="8245"/>
        <v>0</v>
      </c>
      <c r="AJ2543" s="41">
        <f t="shared" si="8245"/>
        <v>226860</v>
      </c>
      <c r="AK2543" s="41">
        <f t="shared" si="8245"/>
        <v>0</v>
      </c>
      <c r="AL2543" s="41">
        <f t="shared" si="8245"/>
        <v>1004439.4975300001</v>
      </c>
      <c r="AM2543" s="41">
        <f t="shared" si="8245"/>
        <v>829758.93799999997</v>
      </c>
      <c r="AN2543" s="41">
        <f t="shared" si="8245"/>
        <v>0</v>
      </c>
      <c r="AO2543" s="14">
        <f t="shared" si="8245"/>
        <v>565030.01214999997</v>
      </c>
      <c r="AP2543" s="42">
        <f t="shared" si="8245"/>
        <v>1479130.3316800001</v>
      </c>
      <c r="AQ2543" s="42">
        <f t="shared" si="8245"/>
        <v>0</v>
      </c>
      <c r="AR2543" s="42">
        <f t="shared" si="8245"/>
        <v>0</v>
      </c>
      <c r="AS2543" s="42">
        <f t="shared" si="8245"/>
        <v>0</v>
      </c>
      <c r="AT2543" s="42">
        <f t="shared" si="8245"/>
        <v>0</v>
      </c>
      <c r="AU2543" s="42">
        <f t="shared" si="8238"/>
        <v>1479130.3316800001</v>
      </c>
      <c r="AV2543" s="42">
        <f t="shared" si="8239"/>
        <v>-1479130.3316800001</v>
      </c>
      <c r="AW2543" s="42"/>
      <c r="AX2543" s="42"/>
      <c r="AY2543" s="42"/>
      <c r="AZ2543" s="42"/>
      <c r="BA2543" s="43">
        <f t="shared" si="8243"/>
        <v>80.182301537562466</v>
      </c>
      <c r="BB2543" s="44"/>
    </row>
    <row r="2544" spans="2:54" ht="31.2" x14ac:dyDescent="0.3">
      <c r="B2544" s="38" t="s">
        <v>794</v>
      </c>
      <c r="C2544" s="38" t="s">
        <v>92</v>
      </c>
      <c r="D2544" s="38" t="s">
        <v>94</v>
      </c>
      <c r="E2544" s="39" t="str">
        <f t="shared" si="8234"/>
        <v>0503</v>
      </c>
      <c r="F2544" s="38" t="s">
        <v>802</v>
      </c>
      <c r="G2544" s="38" t="s">
        <v>54</v>
      </c>
      <c r="H2544" s="40" t="s">
        <v>55</v>
      </c>
      <c r="I2544" s="18"/>
      <c r="J2544" s="18"/>
      <c r="K2544" s="18"/>
      <c r="L2544" s="18"/>
      <c r="M2544" s="18"/>
      <c r="N2544" s="18"/>
      <c r="O2544" s="18">
        <v>0</v>
      </c>
      <c r="P2544" s="18">
        <v>0</v>
      </c>
      <c r="Q2544" s="18">
        <v>0</v>
      </c>
      <c r="R2544" s="18">
        <v>0</v>
      </c>
      <c r="S2544" s="18"/>
      <c r="T2544" s="18">
        <f t="shared" si="8187"/>
        <v>0</v>
      </c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41">
        <v>1025834.76963</v>
      </c>
      <c r="AG2544" s="41"/>
      <c r="AH2544" s="41">
        <v>851154.20963000006</v>
      </c>
      <c r="AI2544" s="41"/>
      <c r="AJ2544" s="41">
        <v>0</v>
      </c>
      <c r="AK2544" s="41">
        <v>0</v>
      </c>
      <c r="AL2544" s="41">
        <v>1004439.4975300001</v>
      </c>
      <c r="AM2544" s="41">
        <v>829758.93799999997</v>
      </c>
      <c r="AN2544" s="41">
        <v>0</v>
      </c>
      <c r="AO2544" s="42">
        <v>565030.01214999997</v>
      </c>
      <c r="AP2544" s="42">
        <v>1152270.3316800001</v>
      </c>
      <c r="AQ2544" s="42">
        <v>0</v>
      </c>
      <c r="AR2544" s="42">
        <v>0</v>
      </c>
      <c r="AS2544" s="42">
        <v>0</v>
      </c>
      <c r="AT2544" s="42">
        <v>0</v>
      </c>
      <c r="AU2544" s="42">
        <f t="shared" si="8238"/>
        <v>1152270.3316800001</v>
      </c>
      <c r="AV2544" s="42">
        <f t="shared" si="8239"/>
        <v>-1152270.3316800001</v>
      </c>
      <c r="AW2544" s="42"/>
      <c r="AX2544" s="42"/>
      <c r="AY2544" s="42"/>
      <c r="AZ2544" s="42"/>
      <c r="BA2544" s="43">
        <f t="shared" si="8243"/>
        <v>97.914354949411901</v>
      </c>
      <c r="BB2544" s="44"/>
    </row>
    <row r="2545" spans="2:54" ht="31.2" x14ac:dyDescent="0.3">
      <c r="B2545" s="38" t="s">
        <v>794</v>
      </c>
      <c r="C2545" s="38" t="s">
        <v>92</v>
      </c>
      <c r="D2545" s="38" t="s">
        <v>94</v>
      </c>
      <c r="E2545" s="39" t="str">
        <f t="shared" si="8234"/>
        <v>0503</v>
      </c>
      <c r="F2545" s="38" t="s">
        <v>802</v>
      </c>
      <c r="G2545" s="38" t="s">
        <v>114</v>
      </c>
      <c r="H2545" s="40" t="s">
        <v>115</v>
      </c>
      <c r="I2545" s="18"/>
      <c r="J2545" s="18"/>
      <c r="K2545" s="18"/>
      <c r="L2545" s="18"/>
      <c r="M2545" s="18"/>
      <c r="N2545" s="18"/>
      <c r="O2545" s="18">
        <v>0</v>
      </c>
      <c r="P2545" s="18">
        <v>0</v>
      </c>
      <c r="Q2545" s="18">
        <v>0</v>
      </c>
      <c r="R2545" s="18">
        <v>0</v>
      </c>
      <c r="S2545" s="18"/>
      <c r="T2545" s="18">
        <f t="shared" si="8187"/>
        <v>0</v>
      </c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41">
        <v>226860</v>
      </c>
      <c r="AG2545" s="41"/>
      <c r="AH2545" s="41">
        <f>AF2545</f>
        <v>226860</v>
      </c>
      <c r="AI2545" s="41">
        <v>0</v>
      </c>
      <c r="AJ2545" s="41">
        <f>AF2545</f>
        <v>226860</v>
      </c>
      <c r="AK2545" s="41">
        <f>AG2545</f>
        <v>0</v>
      </c>
      <c r="AL2545" s="41">
        <v>0</v>
      </c>
      <c r="AM2545" s="41">
        <f>AL2545</f>
        <v>0</v>
      </c>
      <c r="AN2545" s="41">
        <f>AL2545</f>
        <v>0</v>
      </c>
      <c r="AO2545" s="14">
        <v>0</v>
      </c>
      <c r="AP2545" s="42">
        <v>326860</v>
      </c>
      <c r="AQ2545" s="42">
        <v>0</v>
      </c>
      <c r="AR2545" s="42">
        <v>0</v>
      </c>
      <c r="AS2545" s="42">
        <v>0</v>
      </c>
      <c r="AT2545" s="42">
        <v>0</v>
      </c>
      <c r="AU2545" s="42">
        <f t="shared" si="8238"/>
        <v>326860</v>
      </c>
      <c r="AV2545" s="42">
        <f t="shared" si="8239"/>
        <v>-326860</v>
      </c>
      <c r="AW2545" s="42"/>
      <c r="AX2545" s="42"/>
      <c r="AY2545" s="42"/>
      <c r="AZ2545" s="42"/>
      <c r="BA2545" s="43">
        <f t="shared" si="8243"/>
        <v>0</v>
      </c>
      <c r="BB2545" s="44"/>
    </row>
    <row r="2546" spans="2:54" x14ac:dyDescent="0.3">
      <c r="B2546" s="38" t="s">
        <v>794</v>
      </c>
      <c r="C2546" s="38" t="s">
        <v>92</v>
      </c>
      <c r="D2546" s="38" t="s">
        <v>94</v>
      </c>
      <c r="E2546" s="39" t="str">
        <f t="shared" si="8234"/>
        <v>0503</v>
      </c>
      <c r="F2546" s="38" t="s">
        <v>823</v>
      </c>
      <c r="G2546" s="39"/>
      <c r="H2546" s="40" t="s">
        <v>109</v>
      </c>
      <c r="I2546" s="18">
        <f t="shared" ref="I2546:N2546" si="8246">I2547+I2550</f>
        <v>169696.9</v>
      </c>
      <c r="J2546" s="18">
        <f t="shared" si="8246"/>
        <v>498202.2</v>
      </c>
      <c r="K2546" s="18">
        <f t="shared" si="8246"/>
        <v>639716.9</v>
      </c>
      <c r="L2546" s="18">
        <f t="shared" si="8246"/>
        <v>870.39999999999964</v>
      </c>
      <c r="M2546" s="18">
        <f t="shared" si="8246"/>
        <v>-4743.3</v>
      </c>
      <c r="N2546" s="18">
        <f t="shared" si="8246"/>
        <v>-610.20000000000005</v>
      </c>
      <c r="O2546" s="18">
        <f>O2547+O2550+O2554</f>
        <v>-32189.923999999999</v>
      </c>
      <c r="P2546" s="18">
        <f>P2547+P2550+P2554</f>
        <v>-4736.7569999999996</v>
      </c>
      <c r="Q2546" s="18">
        <f>Q2547+Q2550+Q2554</f>
        <v>782.13400000000001</v>
      </c>
      <c r="R2546" s="18">
        <f>R2547+R2550+R2554</f>
        <v>-56171.195000000007</v>
      </c>
      <c r="S2546" s="18">
        <f>S2547+S2550</f>
        <v>1480.4</v>
      </c>
      <c r="T2546" s="18">
        <f t="shared" si="8187"/>
        <v>79731.957999999984</v>
      </c>
      <c r="U2546" s="18">
        <f t="shared" si="8213"/>
        <v>493458.9</v>
      </c>
      <c r="V2546" s="18">
        <f t="shared" si="8214"/>
        <v>639106.70000000007</v>
      </c>
      <c r="W2546" s="18">
        <f t="shared" ref="W2546:AE2546" si="8247">W2547+W2550</f>
        <v>0</v>
      </c>
      <c r="X2546" s="18">
        <f t="shared" si="8247"/>
        <v>1480.4</v>
      </c>
      <c r="Y2546" s="18">
        <f t="shared" si="8247"/>
        <v>0</v>
      </c>
      <c r="Z2546" s="18">
        <f t="shared" si="8247"/>
        <v>0</v>
      </c>
      <c r="AA2546" s="18">
        <f t="shared" si="8247"/>
        <v>2547.0569999999998</v>
      </c>
      <c r="AB2546" s="18">
        <f t="shared" si="8247"/>
        <v>0</v>
      </c>
      <c r="AC2546" s="18">
        <f t="shared" si="8247"/>
        <v>6618.2889999999998</v>
      </c>
      <c r="AD2546" s="18">
        <f t="shared" si="8247"/>
        <v>6147.1</v>
      </c>
      <c r="AE2546" s="18">
        <f t="shared" si="8247"/>
        <v>0</v>
      </c>
      <c r="AF2546" s="41">
        <f t="shared" ref="AF2546:AT2546" si="8248">AF2547+AF2550+AF2554</f>
        <v>77031.95590999999</v>
      </c>
      <c r="AG2546" s="41">
        <f t="shared" si="8248"/>
        <v>0</v>
      </c>
      <c r="AH2546" s="41">
        <f t="shared" si="8248"/>
        <v>0</v>
      </c>
      <c r="AI2546" s="41">
        <f t="shared" si="8248"/>
        <v>0</v>
      </c>
      <c r="AJ2546" s="41">
        <f t="shared" si="8248"/>
        <v>0</v>
      </c>
      <c r="AK2546" s="41">
        <f t="shared" si="8248"/>
        <v>0</v>
      </c>
      <c r="AL2546" s="41">
        <f t="shared" si="8248"/>
        <v>41626.224219999996</v>
      </c>
      <c r="AM2546" s="41">
        <f t="shared" si="8248"/>
        <v>0</v>
      </c>
      <c r="AN2546" s="41">
        <f t="shared" si="8248"/>
        <v>0</v>
      </c>
      <c r="AO2546" s="42">
        <f t="shared" si="8248"/>
        <v>35386.47193</v>
      </c>
      <c r="AP2546" s="42">
        <f t="shared" si="8248"/>
        <v>109221.882</v>
      </c>
      <c r="AQ2546" s="42">
        <f t="shared" si="8248"/>
        <v>-32189.923999999999</v>
      </c>
      <c r="AR2546" s="42">
        <f t="shared" si="8248"/>
        <v>0</v>
      </c>
      <c r="AS2546" s="42">
        <f t="shared" si="8248"/>
        <v>0</v>
      </c>
      <c r="AT2546" s="42">
        <f t="shared" si="8248"/>
        <v>0</v>
      </c>
      <c r="AU2546" s="42">
        <f t="shared" si="8238"/>
        <v>77031.957999999999</v>
      </c>
      <c r="AV2546" s="42">
        <f t="shared" si="8239"/>
        <v>2699.9999999999854</v>
      </c>
      <c r="AW2546" s="42">
        <f t="shared" si="8240"/>
        <v>81212.357999999978</v>
      </c>
      <c r="AX2546" s="42">
        <f t="shared" si="8241"/>
        <v>496005.95699999999</v>
      </c>
      <c r="AY2546" s="42">
        <f t="shared" si="8242"/>
        <v>651872.08900000004</v>
      </c>
      <c r="AZ2546" s="42">
        <f>AZ2547+AZ2550</f>
        <v>0</v>
      </c>
      <c r="BA2546" s="43">
        <f t="shared" si="8243"/>
        <v>54.037605209757167</v>
      </c>
      <c r="BB2546" s="20"/>
    </row>
    <row r="2547" spans="2:54" ht="31.2" x14ac:dyDescent="0.3">
      <c r="B2547" s="38" t="s">
        <v>794</v>
      </c>
      <c r="C2547" s="38" t="s">
        <v>92</v>
      </c>
      <c r="D2547" s="38" t="s">
        <v>94</v>
      </c>
      <c r="E2547" s="39" t="str">
        <f t="shared" si="8234"/>
        <v>0503</v>
      </c>
      <c r="F2547" s="38" t="s">
        <v>898</v>
      </c>
      <c r="G2547" s="39"/>
      <c r="H2547" s="40" t="s">
        <v>899</v>
      </c>
      <c r="I2547" s="18">
        <f t="shared" ref="I2547:I2550" si="8249">I2548</f>
        <v>157212</v>
      </c>
      <c r="J2547" s="18">
        <f t="shared" ref="J2547:J2550" si="8250">J2548</f>
        <v>498202.2</v>
      </c>
      <c r="K2547" s="18">
        <f t="shared" ref="K2547:K2550" si="8251">K2548</f>
        <v>160734.1</v>
      </c>
      <c r="L2547" s="18">
        <f t="shared" ref="L2547:L2550" si="8252">L2548</f>
        <v>10655.3</v>
      </c>
      <c r="M2547" s="18">
        <f t="shared" ref="M2547:M2550" si="8253">M2548</f>
        <v>-4743.3</v>
      </c>
      <c r="N2547" s="18">
        <f t="shared" ref="N2547:N2550" si="8254">N2548</f>
        <v>-610.20000000000005</v>
      </c>
      <c r="O2547" s="18">
        <f t="shared" ref="O2547:O2550" si="8255">O2548</f>
        <v>-32189.923999999999</v>
      </c>
      <c r="P2547" s="18">
        <f t="shared" ref="P2547:P2550" si="8256">P2548</f>
        <v>-4736.7569999999996</v>
      </c>
      <c r="Q2547" s="18">
        <f t="shared" ref="Q2547:Q2550" si="8257">Q2548</f>
        <v>782.13400000000001</v>
      </c>
      <c r="R2547" s="18">
        <f t="shared" ref="R2547:R2550" si="8258">R2548</f>
        <v>-85571.195000000007</v>
      </c>
      <c r="S2547" s="18">
        <f t="shared" ref="S2547:S2550" si="8259">S2548</f>
        <v>1480.4</v>
      </c>
      <c r="T2547" s="18">
        <f t="shared" si="8187"/>
        <v>47631.957999999984</v>
      </c>
      <c r="U2547" s="18">
        <f t="shared" si="8213"/>
        <v>493458.9</v>
      </c>
      <c r="V2547" s="18">
        <f t="shared" si="8214"/>
        <v>160123.9</v>
      </c>
      <c r="W2547" s="18">
        <f t="shared" ref="W2547:W2550" si="8260">W2548</f>
        <v>0</v>
      </c>
      <c r="X2547" s="18">
        <f t="shared" ref="X2547:X2550" si="8261">X2548</f>
        <v>1480.4</v>
      </c>
      <c r="Y2547" s="18">
        <f t="shared" ref="Y2547:Y2550" si="8262">Y2548</f>
        <v>0</v>
      </c>
      <c r="Z2547" s="18">
        <f t="shared" ref="Z2547:Z2550" si="8263">Z2548</f>
        <v>0</v>
      </c>
      <c r="AA2547" s="18">
        <f t="shared" ref="AA2547:AA2550" si="8264">AA2548</f>
        <v>2547.0569999999998</v>
      </c>
      <c r="AB2547" s="18">
        <f t="shared" ref="AB2547:AB2550" si="8265">AB2548</f>
        <v>0</v>
      </c>
      <c r="AC2547" s="18">
        <f t="shared" ref="AC2547:AC2550" si="8266">AC2548</f>
        <v>6618.2889999999998</v>
      </c>
      <c r="AD2547" s="18">
        <f t="shared" ref="AD2547:AD2550" si="8267">AD2548</f>
        <v>6147.1</v>
      </c>
      <c r="AE2547" s="18"/>
      <c r="AF2547" s="41">
        <f t="shared" ref="AF2547:AF2550" si="8268">AF2548</f>
        <v>47631.955909999997</v>
      </c>
      <c r="AG2547" s="41">
        <f t="shared" ref="AG2547:AG2550" si="8269">AG2548</f>
        <v>0</v>
      </c>
      <c r="AH2547" s="41">
        <f t="shared" ref="AH2547:AH2550" si="8270">AH2548</f>
        <v>0</v>
      </c>
      <c r="AI2547" s="41">
        <f t="shared" ref="AI2547:AI2550" si="8271">AI2548</f>
        <v>0</v>
      </c>
      <c r="AJ2547" s="41">
        <f t="shared" ref="AJ2547:AJ2550" si="8272">AJ2548</f>
        <v>0</v>
      </c>
      <c r="AK2547" s="41">
        <f t="shared" ref="AK2547:AK2550" si="8273">AK2548</f>
        <v>0</v>
      </c>
      <c r="AL2547" s="41">
        <f t="shared" ref="AL2547:AL2550" si="8274">AL2548</f>
        <v>41626.224219999996</v>
      </c>
      <c r="AM2547" s="41">
        <f t="shared" ref="AM2547:AM2550" si="8275">AM2548</f>
        <v>0</v>
      </c>
      <c r="AN2547" s="41">
        <f t="shared" ref="AN2547:AN2550" si="8276">AN2548</f>
        <v>0</v>
      </c>
      <c r="AO2547" s="14">
        <f t="shared" ref="AO2547:AO2550" si="8277">AO2548</f>
        <v>35386.47193</v>
      </c>
      <c r="AP2547" s="42">
        <f t="shared" ref="AP2547:AP2550" si="8278">AP2548</f>
        <v>79821.881999999998</v>
      </c>
      <c r="AQ2547" s="42">
        <f t="shared" ref="AQ2547:AQ2550" si="8279">AQ2548</f>
        <v>-32189.923999999999</v>
      </c>
      <c r="AR2547" s="42">
        <f t="shared" ref="AR2547:AR2550" si="8280">AR2548</f>
        <v>0</v>
      </c>
      <c r="AS2547" s="42">
        <f t="shared" ref="AS2547:AS2550" si="8281">AS2548</f>
        <v>0</v>
      </c>
      <c r="AT2547" s="42">
        <f t="shared" ref="AT2547:AT2550" si="8282">AT2548</f>
        <v>0</v>
      </c>
      <c r="AU2547" s="42">
        <f t="shared" si="8238"/>
        <v>47631.957999999999</v>
      </c>
      <c r="AV2547" s="42">
        <f t="shared" si="8239"/>
        <v>0</v>
      </c>
      <c r="AW2547" s="42">
        <f t="shared" si="8240"/>
        <v>49112.357999999986</v>
      </c>
      <c r="AX2547" s="42">
        <f t="shared" si="8241"/>
        <v>496005.95699999999</v>
      </c>
      <c r="AY2547" s="42">
        <f t="shared" si="8242"/>
        <v>172889.28899999999</v>
      </c>
      <c r="AZ2547" s="42">
        <f t="shared" ref="AZ2547:AZ2550" si="8283">AZ2548</f>
        <v>0</v>
      </c>
      <c r="BA2547" s="43">
        <f t="shared" si="8243"/>
        <v>87.391381321086712</v>
      </c>
      <c r="BB2547" s="20"/>
    </row>
    <row r="2548" spans="2:54" ht="31.2" x14ac:dyDescent="0.3">
      <c r="B2548" s="38" t="s">
        <v>794</v>
      </c>
      <c r="C2548" s="38" t="s">
        <v>92</v>
      </c>
      <c r="D2548" s="38" t="s">
        <v>94</v>
      </c>
      <c r="E2548" s="39" t="str">
        <f t="shared" si="8234"/>
        <v>0503</v>
      </c>
      <c r="F2548" s="38" t="s">
        <v>900</v>
      </c>
      <c r="G2548" s="39"/>
      <c r="H2548" s="40" t="s">
        <v>901</v>
      </c>
      <c r="I2548" s="18">
        <f t="shared" si="8249"/>
        <v>157212</v>
      </c>
      <c r="J2548" s="18">
        <f t="shared" si="8250"/>
        <v>498202.2</v>
      </c>
      <c r="K2548" s="18">
        <f t="shared" si="8251"/>
        <v>160734.1</v>
      </c>
      <c r="L2548" s="18">
        <f t="shared" si="8252"/>
        <v>10655.3</v>
      </c>
      <c r="M2548" s="18">
        <f t="shared" si="8253"/>
        <v>-4743.3</v>
      </c>
      <c r="N2548" s="18">
        <f t="shared" si="8254"/>
        <v>-610.20000000000005</v>
      </c>
      <c r="O2548" s="18">
        <f t="shared" si="8255"/>
        <v>-32189.923999999999</v>
      </c>
      <c r="P2548" s="18">
        <f t="shared" si="8256"/>
        <v>-4736.7569999999996</v>
      </c>
      <c r="Q2548" s="18">
        <f t="shared" si="8257"/>
        <v>782.13400000000001</v>
      </c>
      <c r="R2548" s="18">
        <f t="shared" si="8258"/>
        <v>-85571.195000000007</v>
      </c>
      <c r="S2548" s="18">
        <f t="shared" si="8259"/>
        <v>1480.4</v>
      </c>
      <c r="T2548" s="18">
        <f t="shared" si="8187"/>
        <v>47631.957999999984</v>
      </c>
      <c r="U2548" s="18">
        <f t="shared" si="8213"/>
        <v>493458.9</v>
      </c>
      <c r="V2548" s="18">
        <f t="shared" si="8214"/>
        <v>160123.9</v>
      </c>
      <c r="W2548" s="18">
        <f t="shared" si="8260"/>
        <v>0</v>
      </c>
      <c r="X2548" s="18">
        <f t="shared" si="8261"/>
        <v>1480.4</v>
      </c>
      <c r="Y2548" s="18">
        <f t="shared" si="8262"/>
        <v>0</v>
      </c>
      <c r="Z2548" s="18">
        <f t="shared" si="8263"/>
        <v>0</v>
      </c>
      <c r="AA2548" s="18">
        <f t="shared" si="8264"/>
        <v>2547.0569999999998</v>
      </c>
      <c r="AB2548" s="18">
        <f t="shared" si="8265"/>
        <v>0</v>
      </c>
      <c r="AC2548" s="18">
        <f t="shared" si="8266"/>
        <v>6618.2889999999998</v>
      </c>
      <c r="AD2548" s="18">
        <f t="shared" si="8267"/>
        <v>6147.1</v>
      </c>
      <c r="AE2548" s="18"/>
      <c r="AF2548" s="41">
        <f t="shared" si="8268"/>
        <v>47631.955909999997</v>
      </c>
      <c r="AG2548" s="41">
        <f t="shared" si="8269"/>
        <v>0</v>
      </c>
      <c r="AH2548" s="41">
        <f t="shared" si="8270"/>
        <v>0</v>
      </c>
      <c r="AI2548" s="41">
        <f t="shared" si="8271"/>
        <v>0</v>
      </c>
      <c r="AJ2548" s="41">
        <f t="shared" si="8272"/>
        <v>0</v>
      </c>
      <c r="AK2548" s="41">
        <f t="shared" si="8273"/>
        <v>0</v>
      </c>
      <c r="AL2548" s="41">
        <f t="shared" si="8274"/>
        <v>41626.224219999996</v>
      </c>
      <c r="AM2548" s="41">
        <f t="shared" si="8275"/>
        <v>0</v>
      </c>
      <c r="AN2548" s="41">
        <f t="shared" si="8276"/>
        <v>0</v>
      </c>
      <c r="AO2548" s="42">
        <f t="shared" si="8277"/>
        <v>35386.47193</v>
      </c>
      <c r="AP2548" s="42">
        <f t="shared" si="8278"/>
        <v>79821.881999999998</v>
      </c>
      <c r="AQ2548" s="42">
        <f t="shared" si="8279"/>
        <v>-32189.923999999999</v>
      </c>
      <c r="AR2548" s="42">
        <f t="shared" si="8280"/>
        <v>0</v>
      </c>
      <c r="AS2548" s="42">
        <f t="shared" si="8281"/>
        <v>0</v>
      </c>
      <c r="AT2548" s="42">
        <f t="shared" si="8282"/>
        <v>0</v>
      </c>
      <c r="AU2548" s="42">
        <f t="shared" si="8238"/>
        <v>47631.957999999999</v>
      </c>
      <c r="AV2548" s="42">
        <f t="shared" si="8239"/>
        <v>0</v>
      </c>
      <c r="AW2548" s="42">
        <f t="shared" si="8240"/>
        <v>49112.357999999986</v>
      </c>
      <c r="AX2548" s="42">
        <f t="shared" si="8241"/>
        <v>496005.95699999999</v>
      </c>
      <c r="AY2548" s="42">
        <f t="shared" si="8242"/>
        <v>172889.28899999999</v>
      </c>
      <c r="AZ2548" s="42">
        <f t="shared" si="8283"/>
        <v>0</v>
      </c>
      <c r="BA2548" s="43">
        <f t="shared" si="8243"/>
        <v>87.391381321086712</v>
      </c>
      <c r="BB2548" s="20"/>
    </row>
    <row r="2549" spans="2:54" ht="31.2" x14ac:dyDescent="0.3">
      <c r="B2549" s="38" t="s">
        <v>794</v>
      </c>
      <c r="C2549" s="38" t="s">
        <v>92</v>
      </c>
      <c r="D2549" s="38" t="s">
        <v>94</v>
      </c>
      <c r="E2549" s="39" t="str">
        <f t="shared" si="8234"/>
        <v>0503</v>
      </c>
      <c r="F2549" s="38" t="s">
        <v>900</v>
      </c>
      <c r="G2549" s="38" t="s">
        <v>54</v>
      </c>
      <c r="H2549" s="40" t="s">
        <v>55</v>
      </c>
      <c r="I2549" s="18">
        <v>157212</v>
      </c>
      <c r="J2549" s="18">
        <v>498202.2</v>
      </c>
      <c r="K2549" s="18">
        <v>160734.1</v>
      </c>
      <c r="L2549" s="18">
        <v>10655.3</v>
      </c>
      <c r="M2549" s="18">
        <v>-4743.3</v>
      </c>
      <c r="N2549" s="18">
        <v>-610.20000000000005</v>
      </c>
      <c r="O2549" s="18">
        <v>-32189.923999999999</v>
      </c>
      <c r="P2549" s="18">
        <v>-4736.7569999999996</v>
      </c>
      <c r="Q2549" s="18">
        <v>782.13400000000001</v>
      </c>
      <c r="R2549" s="18">
        <v>-85571.195000000007</v>
      </c>
      <c r="S2549" s="18">
        <v>1480.4</v>
      </c>
      <c r="T2549" s="18">
        <f t="shared" si="8187"/>
        <v>47631.957999999984</v>
      </c>
      <c r="U2549" s="18">
        <f t="shared" si="8213"/>
        <v>493458.9</v>
      </c>
      <c r="V2549" s="18">
        <f t="shared" si="8214"/>
        <v>160123.9</v>
      </c>
      <c r="W2549" s="18"/>
      <c r="X2549" s="18">
        <v>1480.4</v>
      </c>
      <c r="Y2549" s="18"/>
      <c r="Z2549" s="18"/>
      <c r="AA2549" s="18">
        <v>2547.0569999999998</v>
      </c>
      <c r="AB2549" s="18"/>
      <c r="AC2549" s="18">
        <v>6618.2889999999998</v>
      </c>
      <c r="AD2549" s="18">
        <v>6147.1</v>
      </c>
      <c r="AE2549" s="18"/>
      <c r="AF2549" s="41">
        <v>47631.955909999997</v>
      </c>
      <c r="AG2549" s="41"/>
      <c r="AH2549" s="41">
        <v>0</v>
      </c>
      <c r="AI2549" s="41">
        <v>0</v>
      </c>
      <c r="AJ2549" s="41">
        <v>0</v>
      </c>
      <c r="AK2549" s="41">
        <v>0</v>
      </c>
      <c r="AL2549" s="41">
        <v>41626.224219999996</v>
      </c>
      <c r="AM2549" s="41">
        <v>0</v>
      </c>
      <c r="AN2549" s="41">
        <v>0</v>
      </c>
      <c r="AO2549" s="14">
        <v>35386.47193</v>
      </c>
      <c r="AP2549" s="42">
        <v>79821.881999999998</v>
      </c>
      <c r="AQ2549" s="42">
        <v>-32189.923999999999</v>
      </c>
      <c r="AR2549" s="42">
        <v>0</v>
      </c>
      <c r="AS2549" s="42">
        <v>0</v>
      </c>
      <c r="AT2549" s="42">
        <v>0</v>
      </c>
      <c r="AU2549" s="42">
        <f t="shared" si="8238"/>
        <v>47631.957999999999</v>
      </c>
      <c r="AV2549" s="42">
        <f t="shared" si="8239"/>
        <v>0</v>
      </c>
      <c r="AW2549" s="42">
        <f t="shared" si="8240"/>
        <v>49112.357999999986</v>
      </c>
      <c r="AX2549" s="42">
        <f t="shared" si="8241"/>
        <v>496005.95699999999</v>
      </c>
      <c r="AY2549" s="42">
        <f t="shared" si="8242"/>
        <v>172889.28899999999</v>
      </c>
      <c r="AZ2549" s="42"/>
      <c r="BA2549" s="43">
        <f t="shared" si="8243"/>
        <v>87.391381321086712</v>
      </c>
      <c r="BB2549" s="44"/>
    </row>
    <row r="2550" spans="2:54" ht="31.2" x14ac:dyDescent="0.3">
      <c r="B2550" s="38" t="s">
        <v>794</v>
      </c>
      <c r="C2550" s="38" t="s">
        <v>92</v>
      </c>
      <c r="D2550" s="38" t="s">
        <v>94</v>
      </c>
      <c r="E2550" s="39" t="str">
        <f t="shared" si="8234"/>
        <v>0503</v>
      </c>
      <c r="F2550" s="38" t="s">
        <v>902</v>
      </c>
      <c r="G2550" s="39"/>
      <c r="H2550" s="40" t="s">
        <v>903</v>
      </c>
      <c r="I2550" s="18">
        <f t="shared" si="8249"/>
        <v>12484.9</v>
      </c>
      <c r="J2550" s="18">
        <f t="shared" si="8250"/>
        <v>0</v>
      </c>
      <c r="K2550" s="18">
        <f t="shared" si="8251"/>
        <v>478982.8</v>
      </c>
      <c r="L2550" s="18">
        <f t="shared" si="8252"/>
        <v>-9784.9</v>
      </c>
      <c r="M2550" s="18">
        <f t="shared" si="8253"/>
        <v>0</v>
      </c>
      <c r="N2550" s="18">
        <f t="shared" si="8254"/>
        <v>0</v>
      </c>
      <c r="O2550" s="18">
        <f t="shared" si="8255"/>
        <v>0</v>
      </c>
      <c r="P2550" s="18">
        <f t="shared" si="8256"/>
        <v>0</v>
      </c>
      <c r="Q2550" s="18">
        <f t="shared" si="8257"/>
        <v>0</v>
      </c>
      <c r="R2550" s="18">
        <f t="shared" si="8258"/>
        <v>0</v>
      </c>
      <c r="S2550" s="18">
        <f t="shared" si="8259"/>
        <v>0</v>
      </c>
      <c r="T2550" s="18">
        <f t="shared" si="8187"/>
        <v>2700</v>
      </c>
      <c r="U2550" s="18">
        <f t="shared" si="8213"/>
        <v>0</v>
      </c>
      <c r="V2550" s="18">
        <f t="shared" si="8214"/>
        <v>478982.8</v>
      </c>
      <c r="W2550" s="18">
        <f t="shared" si="8260"/>
        <v>0</v>
      </c>
      <c r="X2550" s="18">
        <f t="shared" si="8261"/>
        <v>0</v>
      </c>
      <c r="Y2550" s="18">
        <f t="shared" si="8262"/>
        <v>0</v>
      </c>
      <c r="Z2550" s="18">
        <f t="shared" si="8263"/>
        <v>0</v>
      </c>
      <c r="AA2550" s="18">
        <f t="shared" si="8264"/>
        <v>0</v>
      </c>
      <c r="AB2550" s="18">
        <f t="shared" si="8265"/>
        <v>0</v>
      </c>
      <c r="AC2550" s="18">
        <f t="shared" si="8266"/>
        <v>0</v>
      </c>
      <c r="AD2550" s="18">
        <f t="shared" si="8267"/>
        <v>0</v>
      </c>
      <c r="AE2550" s="18">
        <f>AE2551</f>
        <v>0</v>
      </c>
      <c r="AF2550" s="41">
        <f t="shared" si="8268"/>
        <v>0</v>
      </c>
      <c r="AG2550" s="41">
        <f t="shared" si="8269"/>
        <v>0</v>
      </c>
      <c r="AH2550" s="41">
        <f t="shared" si="8270"/>
        <v>0</v>
      </c>
      <c r="AI2550" s="41">
        <f t="shared" si="8271"/>
        <v>0</v>
      </c>
      <c r="AJ2550" s="41">
        <f t="shared" si="8272"/>
        <v>0</v>
      </c>
      <c r="AK2550" s="41">
        <f t="shared" si="8273"/>
        <v>0</v>
      </c>
      <c r="AL2550" s="41">
        <f t="shared" si="8274"/>
        <v>0</v>
      </c>
      <c r="AM2550" s="41">
        <f t="shared" si="8275"/>
        <v>0</v>
      </c>
      <c r="AN2550" s="41">
        <f t="shared" si="8276"/>
        <v>0</v>
      </c>
      <c r="AO2550" s="42">
        <f t="shared" si="8277"/>
        <v>0</v>
      </c>
      <c r="AP2550" s="42">
        <f t="shared" si="8278"/>
        <v>0</v>
      </c>
      <c r="AQ2550" s="42">
        <f t="shared" si="8279"/>
        <v>0</v>
      </c>
      <c r="AR2550" s="42">
        <f t="shared" si="8280"/>
        <v>0</v>
      </c>
      <c r="AS2550" s="42">
        <f t="shared" si="8281"/>
        <v>0</v>
      </c>
      <c r="AT2550" s="42">
        <f t="shared" si="8282"/>
        <v>0</v>
      </c>
      <c r="AU2550" s="42">
        <f t="shared" si="8238"/>
        <v>0</v>
      </c>
      <c r="AV2550" s="42">
        <f t="shared" si="8239"/>
        <v>2700</v>
      </c>
      <c r="AW2550" s="42">
        <f t="shared" si="8240"/>
        <v>2700</v>
      </c>
      <c r="AX2550" s="42">
        <f t="shared" si="8241"/>
        <v>0</v>
      </c>
      <c r="AY2550" s="42">
        <f t="shared" si="8242"/>
        <v>478982.8</v>
      </c>
      <c r="AZ2550" s="42">
        <f t="shared" si="8283"/>
        <v>0</v>
      </c>
      <c r="BA2550" s="43"/>
      <c r="BB2550" s="20">
        <v>0</v>
      </c>
    </row>
    <row r="2551" spans="2:54" ht="31.2" x14ac:dyDescent="0.3">
      <c r="B2551" s="38" t="s">
        <v>794</v>
      </c>
      <c r="C2551" s="38" t="s">
        <v>92</v>
      </c>
      <c r="D2551" s="38" t="s">
        <v>94</v>
      </c>
      <c r="E2551" s="39" t="str">
        <f t="shared" si="8234"/>
        <v>0503</v>
      </c>
      <c r="F2551" s="16" t="s">
        <v>904</v>
      </c>
      <c r="G2551" s="39"/>
      <c r="H2551" s="40" t="s">
        <v>905</v>
      </c>
      <c r="I2551" s="18">
        <f t="shared" ref="I2551:S2551" si="8284">I2552+I2553</f>
        <v>12484.9</v>
      </c>
      <c r="J2551" s="18">
        <f t="shared" si="8284"/>
        <v>0</v>
      </c>
      <c r="K2551" s="18">
        <f t="shared" si="8284"/>
        <v>478982.8</v>
      </c>
      <c r="L2551" s="18">
        <f t="shared" si="8284"/>
        <v>-9784.9</v>
      </c>
      <c r="M2551" s="18">
        <f t="shared" si="8284"/>
        <v>0</v>
      </c>
      <c r="N2551" s="18">
        <f t="shared" si="8284"/>
        <v>0</v>
      </c>
      <c r="O2551" s="18">
        <f t="shared" si="8284"/>
        <v>0</v>
      </c>
      <c r="P2551" s="18">
        <f t="shared" si="8284"/>
        <v>0</v>
      </c>
      <c r="Q2551" s="18">
        <f t="shared" si="8284"/>
        <v>0</v>
      </c>
      <c r="R2551" s="18">
        <f t="shared" si="8284"/>
        <v>0</v>
      </c>
      <c r="S2551" s="18">
        <f t="shared" si="8284"/>
        <v>0</v>
      </c>
      <c r="T2551" s="18">
        <f t="shared" si="8187"/>
        <v>2700</v>
      </c>
      <c r="U2551" s="18">
        <f t="shared" si="8213"/>
        <v>0</v>
      </c>
      <c r="V2551" s="18">
        <f t="shared" si="8214"/>
        <v>478982.8</v>
      </c>
      <c r="W2551" s="18">
        <f t="shared" ref="W2551:AT2551" si="8285">W2552+W2553</f>
        <v>0</v>
      </c>
      <c r="X2551" s="18">
        <f t="shared" si="8285"/>
        <v>0</v>
      </c>
      <c r="Y2551" s="18">
        <f t="shared" si="8285"/>
        <v>0</v>
      </c>
      <c r="Z2551" s="18">
        <f t="shared" si="8285"/>
        <v>0</v>
      </c>
      <c r="AA2551" s="18">
        <f t="shared" si="8285"/>
        <v>0</v>
      </c>
      <c r="AB2551" s="18">
        <f t="shared" si="8285"/>
        <v>0</v>
      </c>
      <c r="AC2551" s="18">
        <f t="shared" si="8285"/>
        <v>0</v>
      </c>
      <c r="AD2551" s="18">
        <f t="shared" si="8285"/>
        <v>0</v>
      </c>
      <c r="AE2551" s="18">
        <f t="shared" si="8285"/>
        <v>0</v>
      </c>
      <c r="AF2551" s="41">
        <f t="shared" si="8285"/>
        <v>0</v>
      </c>
      <c r="AG2551" s="41">
        <f t="shared" si="8285"/>
        <v>0</v>
      </c>
      <c r="AH2551" s="41">
        <f t="shared" si="8285"/>
        <v>0</v>
      </c>
      <c r="AI2551" s="41">
        <f t="shared" si="8285"/>
        <v>0</v>
      </c>
      <c r="AJ2551" s="41">
        <f t="shared" si="8285"/>
        <v>0</v>
      </c>
      <c r="AK2551" s="41">
        <f t="shared" si="8285"/>
        <v>0</v>
      </c>
      <c r="AL2551" s="41">
        <f t="shared" si="8285"/>
        <v>0</v>
      </c>
      <c r="AM2551" s="41">
        <f t="shared" si="8285"/>
        <v>0</v>
      </c>
      <c r="AN2551" s="41">
        <f t="shared" si="8285"/>
        <v>0</v>
      </c>
      <c r="AO2551" s="14">
        <f t="shared" si="8285"/>
        <v>0</v>
      </c>
      <c r="AP2551" s="42">
        <f t="shared" si="8285"/>
        <v>0</v>
      </c>
      <c r="AQ2551" s="42">
        <f t="shared" si="8285"/>
        <v>0</v>
      </c>
      <c r="AR2551" s="42">
        <f t="shared" si="8285"/>
        <v>0</v>
      </c>
      <c r="AS2551" s="42">
        <f t="shared" si="8285"/>
        <v>0</v>
      </c>
      <c r="AT2551" s="42">
        <f t="shared" si="8285"/>
        <v>0</v>
      </c>
      <c r="AU2551" s="42">
        <f t="shared" si="8238"/>
        <v>0</v>
      </c>
      <c r="AV2551" s="42">
        <f t="shared" si="8239"/>
        <v>2700</v>
      </c>
      <c r="AW2551" s="42">
        <f t="shared" si="8240"/>
        <v>2700</v>
      </c>
      <c r="AX2551" s="42">
        <f t="shared" si="8241"/>
        <v>0</v>
      </c>
      <c r="AY2551" s="42">
        <f t="shared" si="8242"/>
        <v>478982.8</v>
      </c>
      <c r="AZ2551" s="42">
        <f>AZ2552+AZ2553</f>
        <v>0</v>
      </c>
      <c r="BA2551" s="43"/>
      <c r="BB2551" s="20">
        <v>0</v>
      </c>
    </row>
    <row r="2552" spans="2:54" ht="31.2" x14ac:dyDescent="0.3">
      <c r="B2552" s="38" t="s">
        <v>794</v>
      </c>
      <c r="C2552" s="38" t="s">
        <v>92</v>
      </c>
      <c r="D2552" s="38" t="s">
        <v>94</v>
      </c>
      <c r="E2552" s="39" t="str">
        <f t="shared" si="8234"/>
        <v>0503</v>
      </c>
      <c r="F2552" s="16" t="s">
        <v>904</v>
      </c>
      <c r="G2552" s="38" t="s">
        <v>54</v>
      </c>
      <c r="H2552" s="40" t="s">
        <v>55</v>
      </c>
      <c r="I2552" s="18">
        <v>2700</v>
      </c>
      <c r="J2552" s="18">
        <v>0</v>
      </c>
      <c r="K2552" s="18">
        <v>0</v>
      </c>
      <c r="L2552" s="18"/>
      <c r="M2552" s="18"/>
      <c r="N2552" s="18"/>
      <c r="O2552" s="18">
        <v>0</v>
      </c>
      <c r="P2552" s="18">
        <v>0</v>
      </c>
      <c r="Q2552" s="18">
        <v>0</v>
      </c>
      <c r="R2552" s="18">
        <v>0</v>
      </c>
      <c r="S2552" s="18"/>
      <c r="T2552" s="18">
        <f t="shared" si="8187"/>
        <v>2700</v>
      </c>
      <c r="U2552" s="18">
        <f t="shared" si="8213"/>
        <v>0</v>
      </c>
      <c r="V2552" s="18">
        <f t="shared" si="8214"/>
        <v>0</v>
      </c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41">
        <v>0</v>
      </c>
      <c r="AG2552" s="41"/>
      <c r="AH2552" s="41">
        <v>0</v>
      </c>
      <c r="AI2552" s="41">
        <v>0</v>
      </c>
      <c r="AJ2552" s="41">
        <v>0</v>
      </c>
      <c r="AK2552" s="41">
        <v>0</v>
      </c>
      <c r="AL2552" s="41">
        <v>0</v>
      </c>
      <c r="AM2552" s="41">
        <v>0</v>
      </c>
      <c r="AN2552" s="41">
        <v>0</v>
      </c>
      <c r="AO2552" s="42">
        <v>0</v>
      </c>
      <c r="AP2552" s="42">
        <v>0</v>
      </c>
      <c r="AQ2552" s="42">
        <v>0</v>
      </c>
      <c r="AR2552" s="42">
        <v>0</v>
      </c>
      <c r="AS2552" s="42">
        <v>0</v>
      </c>
      <c r="AT2552" s="42">
        <v>0</v>
      </c>
      <c r="AU2552" s="42">
        <f t="shared" si="8238"/>
        <v>0</v>
      </c>
      <c r="AV2552" s="42">
        <f t="shared" si="8239"/>
        <v>2700</v>
      </c>
      <c r="AW2552" s="42">
        <f t="shared" si="8240"/>
        <v>2700</v>
      </c>
      <c r="AX2552" s="42">
        <f t="shared" si="8241"/>
        <v>0</v>
      </c>
      <c r="AY2552" s="42">
        <f t="shared" si="8242"/>
        <v>0</v>
      </c>
      <c r="AZ2552" s="42"/>
      <c r="BA2552" s="43"/>
      <c r="BB2552" s="44">
        <v>0</v>
      </c>
    </row>
    <row r="2553" spans="2:54" ht="31.2" x14ac:dyDescent="0.3">
      <c r="B2553" s="38" t="s">
        <v>794</v>
      </c>
      <c r="C2553" s="38" t="s">
        <v>92</v>
      </c>
      <c r="D2553" s="38" t="s">
        <v>94</v>
      </c>
      <c r="E2553" s="39" t="str">
        <f t="shared" si="8234"/>
        <v>0503</v>
      </c>
      <c r="F2553" s="16" t="s">
        <v>904</v>
      </c>
      <c r="G2553" s="38" t="s">
        <v>114</v>
      </c>
      <c r="H2553" s="40" t="s">
        <v>115</v>
      </c>
      <c r="I2553" s="18">
        <v>9784.9</v>
      </c>
      <c r="J2553" s="18">
        <v>0</v>
      </c>
      <c r="K2553" s="18">
        <v>478982.8</v>
      </c>
      <c r="L2553" s="18">
        <v>-9784.9</v>
      </c>
      <c r="M2553" s="18"/>
      <c r="N2553" s="18"/>
      <c r="O2553" s="18">
        <v>0</v>
      </c>
      <c r="P2553" s="18">
        <v>0</v>
      </c>
      <c r="Q2553" s="18">
        <v>0</v>
      </c>
      <c r="R2553" s="18">
        <v>0</v>
      </c>
      <c r="S2553" s="18"/>
      <c r="T2553" s="18">
        <f t="shared" si="8187"/>
        <v>0</v>
      </c>
      <c r="U2553" s="18">
        <f t="shared" si="8213"/>
        <v>0</v>
      </c>
      <c r="V2553" s="18">
        <f t="shared" si="8214"/>
        <v>478982.8</v>
      </c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41">
        <v>0</v>
      </c>
      <c r="AG2553" s="41"/>
      <c r="AH2553" s="41">
        <v>0</v>
      </c>
      <c r="AI2553" s="41">
        <v>0</v>
      </c>
      <c r="AJ2553" s="41">
        <f>AF2553</f>
        <v>0</v>
      </c>
      <c r="AK2553" s="41">
        <f>AG2553</f>
        <v>0</v>
      </c>
      <c r="AL2553" s="41">
        <v>0</v>
      </c>
      <c r="AM2553" s="41">
        <v>0</v>
      </c>
      <c r="AN2553" s="41">
        <f>AL2553</f>
        <v>0</v>
      </c>
      <c r="AO2553" s="14">
        <v>0</v>
      </c>
      <c r="AP2553" s="42">
        <v>0</v>
      </c>
      <c r="AQ2553" s="42">
        <v>0</v>
      </c>
      <c r="AR2553" s="42">
        <v>0</v>
      </c>
      <c r="AS2553" s="42">
        <v>0</v>
      </c>
      <c r="AT2553" s="42">
        <v>0</v>
      </c>
      <c r="AU2553" s="42">
        <f t="shared" si="8238"/>
        <v>0</v>
      </c>
      <c r="AV2553" s="42">
        <f t="shared" si="8239"/>
        <v>0</v>
      </c>
      <c r="AW2553" s="42">
        <f t="shared" si="8240"/>
        <v>0</v>
      </c>
      <c r="AX2553" s="42">
        <f t="shared" si="8241"/>
        <v>0</v>
      </c>
      <c r="AY2553" s="42">
        <f t="shared" si="8242"/>
        <v>478982.8</v>
      </c>
      <c r="AZ2553" s="42"/>
      <c r="BA2553" s="43"/>
      <c r="BB2553" s="20">
        <v>0</v>
      </c>
    </row>
    <row r="2554" spans="2:54" ht="31.2" x14ac:dyDescent="0.3">
      <c r="B2554" s="38" t="s">
        <v>794</v>
      </c>
      <c r="C2554" s="38" t="s">
        <v>92</v>
      </c>
      <c r="D2554" s="38" t="s">
        <v>94</v>
      </c>
      <c r="E2554" s="39" t="str">
        <f t="shared" si="8234"/>
        <v>0503</v>
      </c>
      <c r="F2554" s="16" t="s">
        <v>906</v>
      </c>
      <c r="G2554" s="38"/>
      <c r="H2554" s="40" t="s">
        <v>907</v>
      </c>
      <c r="I2554" s="18"/>
      <c r="J2554" s="18"/>
      <c r="K2554" s="18"/>
      <c r="L2554" s="18"/>
      <c r="M2554" s="18"/>
      <c r="N2554" s="18"/>
      <c r="O2554" s="18">
        <f t="shared" ref="O2554:O2555" si="8286">O2555</f>
        <v>0</v>
      </c>
      <c r="P2554" s="18">
        <f t="shared" ref="P2554:P2555" si="8287">P2555</f>
        <v>0</v>
      </c>
      <c r="Q2554" s="18">
        <f t="shared" ref="Q2554:Q2555" si="8288">Q2555</f>
        <v>0</v>
      </c>
      <c r="R2554" s="18">
        <f t="shared" ref="R2554:R2555" si="8289">R2555</f>
        <v>29400</v>
      </c>
      <c r="S2554" s="18"/>
      <c r="T2554" s="18">
        <f t="shared" si="8187"/>
        <v>29400</v>
      </c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41">
        <f t="shared" ref="AF2554:AF2555" si="8290">AF2555</f>
        <v>29400</v>
      </c>
      <c r="AG2554" s="41">
        <f t="shared" ref="AG2554:AG2555" si="8291">AG2555</f>
        <v>0</v>
      </c>
      <c r="AH2554" s="41">
        <f t="shared" ref="AH2554:AH2555" si="8292">AH2555</f>
        <v>0</v>
      </c>
      <c r="AI2554" s="41">
        <f t="shared" ref="AI2554:AI2555" si="8293">AI2555</f>
        <v>0</v>
      </c>
      <c r="AJ2554" s="41">
        <f t="shared" ref="AJ2554:AJ2555" si="8294">AJ2555</f>
        <v>0</v>
      </c>
      <c r="AK2554" s="41">
        <f t="shared" ref="AK2554:AK2555" si="8295">AK2555</f>
        <v>0</v>
      </c>
      <c r="AL2554" s="41">
        <f t="shared" ref="AL2554:AL2555" si="8296">AL2555</f>
        <v>0</v>
      </c>
      <c r="AM2554" s="41">
        <f t="shared" ref="AM2554:AM2555" si="8297">AM2555</f>
        <v>0</v>
      </c>
      <c r="AN2554" s="41">
        <f t="shared" ref="AN2554:AN2555" si="8298">AN2555</f>
        <v>0</v>
      </c>
      <c r="AO2554" s="42">
        <f t="shared" ref="AO2554:AO2555" si="8299">AO2555</f>
        <v>0</v>
      </c>
      <c r="AP2554" s="42">
        <f t="shared" ref="AP2554:AP2555" si="8300">AP2555</f>
        <v>29400</v>
      </c>
      <c r="AQ2554" s="42">
        <f t="shared" ref="AQ2554:AQ2555" si="8301">AQ2555</f>
        <v>0</v>
      </c>
      <c r="AR2554" s="42">
        <f t="shared" ref="AR2554:AR2555" si="8302">AR2555</f>
        <v>0</v>
      </c>
      <c r="AS2554" s="42">
        <f t="shared" ref="AS2554:AS2555" si="8303">AS2555</f>
        <v>0</v>
      </c>
      <c r="AT2554" s="42">
        <f t="shared" ref="AT2554:AT2555" si="8304">AT2555</f>
        <v>0</v>
      </c>
      <c r="AU2554" s="42">
        <f t="shared" si="8238"/>
        <v>29400</v>
      </c>
      <c r="AV2554" s="42">
        <f t="shared" si="8239"/>
        <v>0</v>
      </c>
      <c r="AW2554" s="42"/>
      <c r="AX2554" s="42"/>
      <c r="AY2554" s="42"/>
      <c r="AZ2554" s="42"/>
      <c r="BA2554" s="43">
        <f t="shared" si="8243"/>
        <v>0</v>
      </c>
      <c r="BB2554" s="44"/>
    </row>
    <row r="2555" spans="2:54" ht="31.2" x14ac:dyDescent="0.3">
      <c r="B2555" s="38" t="s">
        <v>794</v>
      </c>
      <c r="C2555" s="38" t="s">
        <v>92</v>
      </c>
      <c r="D2555" s="38" t="s">
        <v>94</v>
      </c>
      <c r="E2555" s="39" t="str">
        <f t="shared" si="8234"/>
        <v>0503</v>
      </c>
      <c r="F2555" s="16" t="s">
        <v>908</v>
      </c>
      <c r="G2555" s="38"/>
      <c r="H2555" s="40" t="s">
        <v>909</v>
      </c>
      <c r="I2555" s="18"/>
      <c r="J2555" s="18"/>
      <c r="K2555" s="18"/>
      <c r="L2555" s="18"/>
      <c r="M2555" s="18"/>
      <c r="N2555" s="18"/>
      <c r="O2555" s="18">
        <f t="shared" si="8286"/>
        <v>0</v>
      </c>
      <c r="P2555" s="18">
        <f t="shared" si="8287"/>
        <v>0</v>
      </c>
      <c r="Q2555" s="18">
        <f t="shared" si="8288"/>
        <v>0</v>
      </c>
      <c r="R2555" s="18">
        <f t="shared" si="8289"/>
        <v>29400</v>
      </c>
      <c r="S2555" s="18"/>
      <c r="T2555" s="18">
        <f t="shared" si="8187"/>
        <v>29400</v>
      </c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41">
        <f t="shared" si="8290"/>
        <v>29400</v>
      </c>
      <c r="AG2555" s="41">
        <f t="shared" si="8291"/>
        <v>0</v>
      </c>
      <c r="AH2555" s="41">
        <f t="shared" si="8292"/>
        <v>0</v>
      </c>
      <c r="AI2555" s="41">
        <f t="shared" si="8293"/>
        <v>0</v>
      </c>
      <c r="AJ2555" s="41">
        <f t="shared" si="8294"/>
        <v>0</v>
      </c>
      <c r="AK2555" s="41">
        <f t="shared" si="8295"/>
        <v>0</v>
      </c>
      <c r="AL2555" s="41">
        <f t="shared" si="8296"/>
        <v>0</v>
      </c>
      <c r="AM2555" s="41">
        <f t="shared" si="8297"/>
        <v>0</v>
      </c>
      <c r="AN2555" s="41">
        <f t="shared" si="8298"/>
        <v>0</v>
      </c>
      <c r="AO2555" s="14">
        <f t="shared" si="8299"/>
        <v>0</v>
      </c>
      <c r="AP2555" s="42">
        <f t="shared" si="8300"/>
        <v>29400</v>
      </c>
      <c r="AQ2555" s="42">
        <f t="shared" si="8301"/>
        <v>0</v>
      </c>
      <c r="AR2555" s="42">
        <f t="shared" si="8302"/>
        <v>0</v>
      </c>
      <c r="AS2555" s="42">
        <f t="shared" si="8303"/>
        <v>0</v>
      </c>
      <c r="AT2555" s="42">
        <f t="shared" si="8304"/>
        <v>0</v>
      </c>
      <c r="AU2555" s="42">
        <f t="shared" si="8238"/>
        <v>29400</v>
      </c>
      <c r="AV2555" s="42">
        <f t="shared" si="8239"/>
        <v>0</v>
      </c>
      <c r="AW2555" s="42"/>
      <c r="AX2555" s="42"/>
      <c r="AY2555" s="42"/>
      <c r="AZ2555" s="42"/>
      <c r="BA2555" s="43">
        <f t="shared" si="8243"/>
        <v>0</v>
      </c>
      <c r="BB2555" s="44"/>
    </row>
    <row r="2556" spans="2:54" ht="31.2" x14ac:dyDescent="0.3">
      <c r="B2556" s="38" t="s">
        <v>794</v>
      </c>
      <c r="C2556" s="38" t="s">
        <v>92</v>
      </c>
      <c r="D2556" s="38" t="s">
        <v>94</v>
      </c>
      <c r="E2556" s="39" t="str">
        <f t="shared" si="8234"/>
        <v>0503</v>
      </c>
      <c r="F2556" s="16" t="s">
        <v>908</v>
      </c>
      <c r="G2556" s="38" t="s">
        <v>54</v>
      </c>
      <c r="H2556" s="40" t="s">
        <v>55</v>
      </c>
      <c r="I2556" s="18"/>
      <c r="J2556" s="18"/>
      <c r="K2556" s="18"/>
      <c r="L2556" s="18"/>
      <c r="M2556" s="18"/>
      <c r="N2556" s="18"/>
      <c r="O2556" s="18">
        <v>0</v>
      </c>
      <c r="P2556" s="18">
        <v>0</v>
      </c>
      <c r="Q2556" s="18">
        <v>0</v>
      </c>
      <c r="R2556" s="18">
        <v>29400</v>
      </c>
      <c r="S2556" s="18"/>
      <c r="T2556" s="18">
        <f t="shared" si="8187"/>
        <v>29400</v>
      </c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41">
        <v>29400</v>
      </c>
      <c r="AG2556" s="41"/>
      <c r="AH2556" s="41">
        <v>0</v>
      </c>
      <c r="AI2556" s="41">
        <v>0</v>
      </c>
      <c r="AJ2556" s="41">
        <v>0</v>
      </c>
      <c r="AK2556" s="41">
        <v>0</v>
      </c>
      <c r="AL2556" s="41">
        <v>0</v>
      </c>
      <c r="AM2556" s="41">
        <v>0</v>
      </c>
      <c r="AN2556" s="41">
        <v>0</v>
      </c>
      <c r="AO2556" s="42">
        <v>0</v>
      </c>
      <c r="AP2556" s="42">
        <v>29400</v>
      </c>
      <c r="AQ2556" s="42">
        <v>0</v>
      </c>
      <c r="AR2556" s="42">
        <v>0</v>
      </c>
      <c r="AS2556" s="42">
        <v>0</v>
      </c>
      <c r="AT2556" s="42">
        <v>0</v>
      </c>
      <c r="AU2556" s="42">
        <f t="shared" si="8238"/>
        <v>29400</v>
      </c>
      <c r="AV2556" s="42">
        <f t="shared" si="8239"/>
        <v>0</v>
      </c>
      <c r="AW2556" s="42"/>
      <c r="AX2556" s="42"/>
      <c r="AY2556" s="42"/>
      <c r="AZ2556" s="42"/>
      <c r="BA2556" s="43">
        <f t="shared" si="8243"/>
        <v>0</v>
      </c>
      <c r="BB2556" s="44"/>
    </row>
    <row r="2557" spans="2:54" x14ac:dyDescent="0.3">
      <c r="B2557" s="38" t="s">
        <v>794</v>
      </c>
      <c r="C2557" s="38" t="s">
        <v>92</v>
      </c>
      <c r="D2557" s="38" t="s">
        <v>94</v>
      </c>
      <c r="E2557" s="39" t="str">
        <f t="shared" si="8234"/>
        <v>0503</v>
      </c>
      <c r="F2557" s="38" t="s">
        <v>98</v>
      </c>
      <c r="G2557" s="39"/>
      <c r="H2557" s="40" t="s">
        <v>49</v>
      </c>
      <c r="I2557" s="18">
        <f t="shared" ref="I2557:S2557" si="8305">I2558+I2573</f>
        <v>894729.6</v>
      </c>
      <c r="J2557" s="18">
        <f t="shared" si="8305"/>
        <v>1171535.7999999998</v>
      </c>
      <c r="K2557" s="18">
        <f t="shared" si="8305"/>
        <v>854446.79999999993</v>
      </c>
      <c r="L2557" s="18">
        <f t="shared" si="8305"/>
        <v>-48910.6</v>
      </c>
      <c r="M2557" s="18">
        <f t="shared" si="8305"/>
        <v>-52768.800000000003</v>
      </c>
      <c r="N2557" s="18">
        <f t="shared" si="8305"/>
        <v>-53910.400000000001</v>
      </c>
      <c r="O2557" s="18">
        <f t="shared" si="8305"/>
        <v>-39454.124000000003</v>
      </c>
      <c r="P2557" s="18">
        <f t="shared" si="8305"/>
        <v>-90.232999999999947</v>
      </c>
      <c r="Q2557" s="18">
        <f t="shared" si="8305"/>
        <v>28783.798999999999</v>
      </c>
      <c r="R2557" s="18">
        <f t="shared" si="8305"/>
        <v>-99403</v>
      </c>
      <c r="S2557" s="18">
        <f t="shared" si="8305"/>
        <v>387736.29162000003</v>
      </c>
      <c r="T2557" s="18">
        <f t="shared" si="8187"/>
        <v>1123391.7336199998</v>
      </c>
      <c r="U2557" s="18">
        <f t="shared" si="8213"/>
        <v>1118766.9999999998</v>
      </c>
      <c r="V2557" s="18">
        <f t="shared" si="8214"/>
        <v>800536.39999999991</v>
      </c>
      <c r="W2557" s="18">
        <f t="shared" ref="W2557:AT2557" si="8306">W2558+W2573</f>
        <v>0</v>
      </c>
      <c r="X2557" s="18">
        <f t="shared" si="8306"/>
        <v>-1480.4</v>
      </c>
      <c r="Y2557" s="18">
        <f t="shared" si="8306"/>
        <v>0</v>
      </c>
      <c r="Z2557" s="18">
        <f t="shared" si="8306"/>
        <v>389568.92062000005</v>
      </c>
      <c r="AA2557" s="18">
        <f t="shared" si="8306"/>
        <v>28895.330999999998</v>
      </c>
      <c r="AB2557" s="18">
        <f t="shared" si="8306"/>
        <v>0</v>
      </c>
      <c r="AC2557" s="18">
        <f t="shared" si="8306"/>
        <v>0</v>
      </c>
      <c r="AD2557" s="18">
        <f t="shared" si="8306"/>
        <v>-6147.1</v>
      </c>
      <c r="AE2557" s="18">
        <f t="shared" si="8306"/>
        <v>0</v>
      </c>
      <c r="AF2557" s="41">
        <f t="shared" si="8306"/>
        <v>1106624.2745599998</v>
      </c>
      <c r="AG2557" s="41">
        <f t="shared" si="8306"/>
        <v>0</v>
      </c>
      <c r="AH2557" s="41">
        <f t="shared" si="8306"/>
        <v>0</v>
      </c>
      <c r="AI2557" s="41">
        <f t="shared" si="8306"/>
        <v>0</v>
      </c>
      <c r="AJ2557" s="41">
        <f t="shared" si="8306"/>
        <v>0</v>
      </c>
      <c r="AK2557" s="41">
        <f t="shared" si="8306"/>
        <v>0</v>
      </c>
      <c r="AL2557" s="41">
        <f t="shared" si="8306"/>
        <v>1099918.1022399999</v>
      </c>
      <c r="AM2557" s="41">
        <f t="shared" si="8306"/>
        <v>0</v>
      </c>
      <c r="AN2557" s="41">
        <f t="shared" si="8306"/>
        <v>0</v>
      </c>
      <c r="AO2557" s="14">
        <f t="shared" si="8306"/>
        <v>585446.01511000004</v>
      </c>
      <c r="AP2557" s="42">
        <f t="shared" si="8306"/>
        <v>1149791.5510100001</v>
      </c>
      <c r="AQ2557" s="42">
        <f t="shared" si="8306"/>
        <v>-39454.124000000003</v>
      </c>
      <c r="AR2557" s="42">
        <f t="shared" si="8306"/>
        <v>0</v>
      </c>
      <c r="AS2557" s="42">
        <f t="shared" si="8306"/>
        <v>0</v>
      </c>
      <c r="AT2557" s="42">
        <f t="shared" si="8306"/>
        <v>0</v>
      </c>
      <c r="AU2557" s="42">
        <f t="shared" si="8238"/>
        <v>1110337.42701</v>
      </c>
      <c r="AV2557" s="42">
        <f t="shared" si="8239"/>
        <v>13054.306609999854</v>
      </c>
      <c r="AW2557" s="42">
        <f t="shared" si="8240"/>
        <v>1511480.2542399999</v>
      </c>
      <c r="AX2557" s="42">
        <f t="shared" si="8241"/>
        <v>1147662.3309999998</v>
      </c>
      <c r="AY2557" s="42">
        <f t="shared" si="8242"/>
        <v>794389.29999999993</v>
      </c>
      <c r="AZ2557" s="42">
        <f>AZ2558+AZ2573</f>
        <v>0</v>
      </c>
      <c r="BA2557" s="43">
        <f t="shared" si="8243"/>
        <v>99.393997359883841</v>
      </c>
      <c r="BB2557" s="20"/>
    </row>
    <row r="2558" spans="2:54" ht="31.2" x14ac:dyDescent="0.3">
      <c r="B2558" s="38" t="s">
        <v>794</v>
      </c>
      <c r="C2558" s="38" t="s">
        <v>92</v>
      </c>
      <c r="D2558" s="38" t="s">
        <v>94</v>
      </c>
      <c r="E2558" s="39" t="str">
        <f t="shared" si="8234"/>
        <v>0503</v>
      </c>
      <c r="F2558" s="38" t="s">
        <v>99</v>
      </c>
      <c r="G2558" s="39"/>
      <c r="H2558" s="40" t="s">
        <v>100</v>
      </c>
      <c r="I2558" s="18">
        <f t="shared" ref="I2558:S2558" si="8307">I2562+I2571+I2559+I2564+I2566+I2569</f>
        <v>680412</v>
      </c>
      <c r="J2558" s="18">
        <f t="shared" si="8307"/>
        <v>907194.79999999993</v>
      </c>
      <c r="K2558" s="18">
        <f t="shared" si="8307"/>
        <v>694807.2</v>
      </c>
      <c r="L2558" s="18">
        <f t="shared" si="8307"/>
        <v>-48910.6</v>
      </c>
      <c r="M2558" s="18">
        <f t="shared" si="8307"/>
        <v>-52768.800000000003</v>
      </c>
      <c r="N2558" s="18">
        <f t="shared" si="8307"/>
        <v>-53910.400000000001</v>
      </c>
      <c r="O2558" s="18">
        <f t="shared" si="8307"/>
        <v>-38553.428</v>
      </c>
      <c r="P2558" s="18">
        <f t="shared" si="8307"/>
        <v>-90.232999999999947</v>
      </c>
      <c r="Q2558" s="18">
        <f t="shared" si="8307"/>
        <v>32781.798999999999</v>
      </c>
      <c r="R2558" s="18">
        <f t="shared" si="8307"/>
        <v>0</v>
      </c>
      <c r="S2558" s="18">
        <f t="shared" si="8307"/>
        <v>374760.43335000001</v>
      </c>
      <c r="T2558" s="18">
        <f t="shared" si="8187"/>
        <v>1000399.97135</v>
      </c>
      <c r="U2558" s="18">
        <f t="shared" si="8213"/>
        <v>854425.99999999988</v>
      </c>
      <c r="V2558" s="18">
        <f t="shared" si="8214"/>
        <v>640896.79999999993</v>
      </c>
      <c r="W2558" s="18">
        <f t="shared" ref="W2558:AT2558" si="8308">W2562+W2571+W2559+W2564+W2566+W2569</f>
        <v>0</v>
      </c>
      <c r="X2558" s="18">
        <f t="shared" si="8308"/>
        <v>-1480.4</v>
      </c>
      <c r="Y2558" s="18">
        <f t="shared" si="8308"/>
        <v>0</v>
      </c>
      <c r="Z2558" s="18">
        <f t="shared" si="8308"/>
        <v>376593.06235000002</v>
      </c>
      <c r="AA2558" s="18">
        <f t="shared" si="8308"/>
        <v>28895.330999999998</v>
      </c>
      <c r="AB2558" s="18">
        <f t="shared" si="8308"/>
        <v>0</v>
      </c>
      <c r="AC2558" s="18">
        <f t="shared" si="8308"/>
        <v>0</v>
      </c>
      <c r="AD2558" s="18">
        <f t="shared" si="8308"/>
        <v>-6147.1</v>
      </c>
      <c r="AE2558" s="18">
        <f t="shared" si="8308"/>
        <v>0</v>
      </c>
      <c r="AF2558" s="41">
        <f t="shared" si="8308"/>
        <v>983937.42383999983</v>
      </c>
      <c r="AG2558" s="41">
        <f t="shared" si="8308"/>
        <v>0</v>
      </c>
      <c r="AH2558" s="41">
        <f t="shared" si="8308"/>
        <v>0</v>
      </c>
      <c r="AI2558" s="41">
        <f t="shared" si="8308"/>
        <v>0</v>
      </c>
      <c r="AJ2558" s="41">
        <f t="shared" si="8308"/>
        <v>0</v>
      </c>
      <c r="AK2558" s="41">
        <f t="shared" si="8308"/>
        <v>0</v>
      </c>
      <c r="AL2558" s="41">
        <f t="shared" si="8308"/>
        <v>979245.99342999991</v>
      </c>
      <c r="AM2558" s="41">
        <f t="shared" si="8308"/>
        <v>0</v>
      </c>
      <c r="AN2558" s="41">
        <f t="shared" si="8308"/>
        <v>0</v>
      </c>
      <c r="AO2558" s="42">
        <f t="shared" si="8308"/>
        <v>512132.53842</v>
      </c>
      <c r="AP2558" s="42">
        <f t="shared" si="8308"/>
        <v>1025899.09274</v>
      </c>
      <c r="AQ2558" s="42">
        <f t="shared" si="8308"/>
        <v>-38553.428</v>
      </c>
      <c r="AR2558" s="42">
        <f t="shared" si="8308"/>
        <v>0</v>
      </c>
      <c r="AS2558" s="42">
        <f t="shared" si="8308"/>
        <v>0</v>
      </c>
      <c r="AT2558" s="42">
        <f t="shared" si="8308"/>
        <v>0</v>
      </c>
      <c r="AU2558" s="42">
        <f t="shared" si="8238"/>
        <v>987345.66474000004</v>
      </c>
      <c r="AV2558" s="42">
        <f t="shared" si="8239"/>
        <v>13054.306609999971</v>
      </c>
      <c r="AW2558" s="42">
        <f t="shared" si="8240"/>
        <v>1375512.6337000001</v>
      </c>
      <c r="AX2558" s="42">
        <f t="shared" si="8241"/>
        <v>883321.33099999989</v>
      </c>
      <c r="AY2558" s="42">
        <f t="shared" si="8242"/>
        <v>634749.69999999995</v>
      </c>
      <c r="AZ2558" s="42">
        <f>AZ2562+AZ2571+AZ2559+AZ2564+AZ2566+AZ2569</f>
        <v>0</v>
      </c>
      <c r="BA2558" s="43">
        <f t="shared" si="8243"/>
        <v>99.523198295305122</v>
      </c>
      <c r="BB2558" s="20"/>
    </row>
    <row r="2559" spans="2:54" ht="31.2" x14ac:dyDescent="0.3">
      <c r="B2559" s="38" t="s">
        <v>794</v>
      </c>
      <c r="C2559" s="38" t="s">
        <v>92</v>
      </c>
      <c r="D2559" s="38" t="s">
        <v>94</v>
      </c>
      <c r="E2559" s="39" t="str">
        <f t="shared" si="8234"/>
        <v>0503</v>
      </c>
      <c r="F2559" s="38" t="s">
        <v>910</v>
      </c>
      <c r="G2559" s="39"/>
      <c r="H2559" s="40" t="s">
        <v>911</v>
      </c>
      <c r="I2559" s="18">
        <f t="shared" ref="I2559:S2559" si="8309">I2560+I2561</f>
        <v>520684.3</v>
      </c>
      <c r="J2559" s="18">
        <f t="shared" si="8309"/>
        <v>490684.3</v>
      </c>
      <c r="K2559" s="18">
        <f t="shared" si="8309"/>
        <v>491056.8</v>
      </c>
      <c r="L2559" s="18">
        <f t="shared" si="8309"/>
        <v>-48910.6</v>
      </c>
      <c r="M2559" s="18">
        <f t="shared" si="8309"/>
        <v>-52768.800000000003</v>
      </c>
      <c r="N2559" s="18">
        <f t="shared" si="8309"/>
        <v>-53910.400000000001</v>
      </c>
      <c r="O2559" s="18">
        <f t="shared" si="8309"/>
        <v>-29120.442999999999</v>
      </c>
      <c r="P2559" s="18">
        <f t="shared" si="8309"/>
        <v>0</v>
      </c>
      <c r="Q2559" s="18">
        <f t="shared" si="8309"/>
        <v>37708.142999999996</v>
      </c>
      <c r="R2559" s="18">
        <f t="shared" si="8309"/>
        <v>0</v>
      </c>
      <c r="S2559" s="18">
        <f t="shared" si="8309"/>
        <v>28753.441999999999</v>
      </c>
      <c r="T2559" s="18">
        <f t="shared" si="8187"/>
        <v>509114.84200000006</v>
      </c>
      <c r="U2559" s="18">
        <f t="shared" si="8213"/>
        <v>437915.5</v>
      </c>
      <c r="V2559" s="18">
        <f t="shared" si="8214"/>
        <v>437146.39999999997</v>
      </c>
      <c r="W2559" s="18">
        <f t="shared" ref="W2559:AT2559" si="8310">W2560+W2561</f>
        <v>0</v>
      </c>
      <c r="X2559" s="18">
        <f t="shared" si="8310"/>
        <v>0</v>
      </c>
      <c r="Y2559" s="18">
        <f t="shared" si="8310"/>
        <v>0</v>
      </c>
      <c r="Z2559" s="18">
        <f t="shared" si="8310"/>
        <v>29105.670999999998</v>
      </c>
      <c r="AA2559" s="18">
        <f t="shared" si="8310"/>
        <v>28895.330999999998</v>
      </c>
      <c r="AB2559" s="18">
        <f t="shared" si="8310"/>
        <v>0</v>
      </c>
      <c r="AC2559" s="18">
        <f t="shared" si="8310"/>
        <v>0</v>
      </c>
      <c r="AD2559" s="18">
        <f t="shared" si="8310"/>
        <v>0</v>
      </c>
      <c r="AE2559" s="18">
        <f t="shared" si="8310"/>
        <v>0</v>
      </c>
      <c r="AF2559" s="41">
        <f t="shared" si="8310"/>
        <v>505180.23262000002</v>
      </c>
      <c r="AG2559" s="41">
        <f t="shared" si="8310"/>
        <v>0</v>
      </c>
      <c r="AH2559" s="41">
        <f t="shared" si="8310"/>
        <v>0</v>
      </c>
      <c r="AI2559" s="41">
        <f t="shared" si="8310"/>
        <v>0</v>
      </c>
      <c r="AJ2559" s="41">
        <f t="shared" si="8310"/>
        <v>0</v>
      </c>
      <c r="AK2559" s="41">
        <f t="shared" si="8310"/>
        <v>0</v>
      </c>
      <c r="AL2559" s="41">
        <f t="shared" si="8310"/>
        <v>505180.23262000002</v>
      </c>
      <c r="AM2559" s="41">
        <f t="shared" si="8310"/>
        <v>0</v>
      </c>
      <c r="AN2559" s="41">
        <f t="shared" si="8310"/>
        <v>0</v>
      </c>
      <c r="AO2559" s="14">
        <f t="shared" si="8310"/>
        <v>339837.19809000002</v>
      </c>
      <c r="AP2559" s="42">
        <f t="shared" si="8310"/>
        <v>537003.71463000006</v>
      </c>
      <c r="AQ2559" s="42">
        <f t="shared" si="8310"/>
        <v>-29120.442999999999</v>
      </c>
      <c r="AR2559" s="42">
        <f t="shared" si="8310"/>
        <v>0</v>
      </c>
      <c r="AS2559" s="42">
        <f t="shared" si="8310"/>
        <v>0</v>
      </c>
      <c r="AT2559" s="42">
        <f t="shared" si="8310"/>
        <v>0</v>
      </c>
      <c r="AU2559" s="42">
        <f t="shared" si="8238"/>
        <v>507883.27163000009</v>
      </c>
      <c r="AV2559" s="42">
        <f t="shared" si="8239"/>
        <v>1231.5703699999722</v>
      </c>
      <c r="AW2559" s="42">
        <f t="shared" si="8240"/>
        <v>538220.51300000004</v>
      </c>
      <c r="AX2559" s="42">
        <f t="shared" si="8241"/>
        <v>466810.83100000001</v>
      </c>
      <c r="AY2559" s="42">
        <f t="shared" si="8242"/>
        <v>437146.39999999997</v>
      </c>
      <c r="AZ2559" s="42">
        <f>AZ2560+AZ2561</f>
        <v>0</v>
      </c>
      <c r="BA2559" s="43">
        <f t="shared" si="8243"/>
        <v>100</v>
      </c>
      <c r="BB2559" s="20"/>
    </row>
    <row r="2560" spans="2:54" ht="31.2" x14ac:dyDescent="0.3">
      <c r="B2560" s="38" t="s">
        <v>794</v>
      </c>
      <c r="C2560" s="38" t="s">
        <v>92</v>
      </c>
      <c r="D2560" s="38" t="s">
        <v>94</v>
      </c>
      <c r="E2560" s="39" t="str">
        <f t="shared" si="8234"/>
        <v>0503</v>
      </c>
      <c r="F2560" s="38" t="s">
        <v>910</v>
      </c>
      <c r="G2560" s="38" t="s">
        <v>54</v>
      </c>
      <c r="H2560" s="40" t="s">
        <v>55</v>
      </c>
      <c r="I2560" s="18">
        <v>519632</v>
      </c>
      <c r="J2560" s="18">
        <v>490490.5</v>
      </c>
      <c r="K2560" s="18">
        <v>490850</v>
      </c>
      <c r="L2560" s="18">
        <v>-48910.6</v>
      </c>
      <c r="M2560" s="18">
        <v>-52768.800000000003</v>
      </c>
      <c r="N2560" s="18">
        <v>-53910.400000000001</v>
      </c>
      <c r="O2560" s="18">
        <v>-29986.081999999999</v>
      </c>
      <c r="P2560" s="18"/>
      <c r="Q2560" s="18">
        <f>3474.52+40177.145-5943.522</f>
        <v>37708.142999999996</v>
      </c>
      <c r="R2560" s="18">
        <v>0</v>
      </c>
      <c r="S2560" s="18">
        <f>29105.671-352.229</f>
        <v>28753.441999999999</v>
      </c>
      <c r="T2560" s="18">
        <f t="shared" si="8187"/>
        <v>507196.90299999999</v>
      </c>
      <c r="U2560" s="18">
        <f t="shared" si="8213"/>
        <v>437721.7</v>
      </c>
      <c r="V2560" s="18">
        <f t="shared" si="8214"/>
        <v>436939.6</v>
      </c>
      <c r="W2560" s="18"/>
      <c r="X2560" s="18"/>
      <c r="Y2560" s="18"/>
      <c r="Z2560" s="18">
        <v>29105.670999999998</v>
      </c>
      <c r="AA2560" s="18">
        <v>28895.330999999998</v>
      </c>
      <c r="AB2560" s="18"/>
      <c r="AC2560" s="18"/>
      <c r="AD2560" s="18"/>
      <c r="AE2560" s="18"/>
      <c r="AF2560" s="41">
        <v>504635.88562000002</v>
      </c>
      <c r="AG2560" s="41"/>
      <c r="AH2560" s="41">
        <v>0</v>
      </c>
      <c r="AI2560" s="41">
        <v>0</v>
      </c>
      <c r="AJ2560" s="41">
        <v>0</v>
      </c>
      <c r="AK2560" s="41">
        <v>0</v>
      </c>
      <c r="AL2560" s="41">
        <v>504635.88562000002</v>
      </c>
      <c r="AM2560" s="41">
        <v>0</v>
      </c>
      <c r="AN2560" s="41">
        <v>0</v>
      </c>
      <c r="AO2560" s="42">
        <v>339327.55909</v>
      </c>
      <c r="AP2560" s="42">
        <v>535951.41463000001</v>
      </c>
      <c r="AQ2560" s="42">
        <v>-29986.081999999999</v>
      </c>
      <c r="AR2560" s="42">
        <v>0</v>
      </c>
      <c r="AS2560" s="42">
        <v>0</v>
      </c>
      <c r="AT2560" s="42">
        <v>0</v>
      </c>
      <c r="AU2560" s="42">
        <f t="shared" si="8238"/>
        <v>505965.33263000002</v>
      </c>
      <c r="AV2560" s="42">
        <f t="shared" si="8239"/>
        <v>1231.5703699999722</v>
      </c>
      <c r="AW2560" s="42">
        <f t="shared" si="8240"/>
        <v>536302.57400000002</v>
      </c>
      <c r="AX2560" s="42">
        <f t="shared" si="8241"/>
        <v>466617.03100000002</v>
      </c>
      <c r="AY2560" s="42">
        <f t="shared" si="8242"/>
        <v>436939.6</v>
      </c>
      <c r="AZ2560" s="42"/>
      <c r="BA2560" s="43">
        <f t="shared" si="8243"/>
        <v>100</v>
      </c>
      <c r="BB2560" s="44"/>
    </row>
    <row r="2561" spans="2:54" x14ac:dyDescent="0.3">
      <c r="B2561" s="38" t="s">
        <v>794</v>
      </c>
      <c r="C2561" s="38" t="s">
        <v>92</v>
      </c>
      <c r="D2561" s="38" t="s">
        <v>94</v>
      </c>
      <c r="E2561" s="39" t="str">
        <f t="shared" si="8234"/>
        <v>0503</v>
      </c>
      <c r="F2561" s="38" t="s">
        <v>910</v>
      </c>
      <c r="G2561" s="38" t="s">
        <v>56</v>
      </c>
      <c r="H2561" s="40" t="s">
        <v>57</v>
      </c>
      <c r="I2561" s="18">
        <v>1052.3</v>
      </c>
      <c r="J2561" s="18">
        <v>193.8</v>
      </c>
      <c r="K2561" s="18">
        <v>206.8</v>
      </c>
      <c r="L2561" s="18"/>
      <c r="M2561" s="18"/>
      <c r="N2561" s="18"/>
      <c r="O2561" s="18">
        <v>865.63900000000001</v>
      </c>
      <c r="P2561" s="18">
        <v>0</v>
      </c>
      <c r="Q2561" s="18">
        <v>0</v>
      </c>
      <c r="R2561" s="18">
        <v>0</v>
      </c>
      <c r="S2561" s="18"/>
      <c r="T2561" s="18">
        <f t="shared" si="8187"/>
        <v>1917.9389999999999</v>
      </c>
      <c r="U2561" s="18">
        <f t="shared" si="8213"/>
        <v>193.8</v>
      </c>
      <c r="V2561" s="18">
        <f t="shared" si="8214"/>
        <v>206.8</v>
      </c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41">
        <v>544.34699999999998</v>
      </c>
      <c r="AG2561" s="41"/>
      <c r="AH2561" s="41">
        <v>0</v>
      </c>
      <c r="AI2561" s="41">
        <v>0</v>
      </c>
      <c r="AJ2561" s="41">
        <v>0</v>
      </c>
      <c r="AK2561" s="41">
        <v>0</v>
      </c>
      <c r="AL2561" s="41">
        <v>544.34699999999998</v>
      </c>
      <c r="AM2561" s="41">
        <v>0</v>
      </c>
      <c r="AN2561" s="41">
        <v>0</v>
      </c>
      <c r="AO2561" s="14">
        <v>509.63900000000001</v>
      </c>
      <c r="AP2561" s="42">
        <v>1052.3</v>
      </c>
      <c r="AQ2561" s="42">
        <v>865.63900000000001</v>
      </c>
      <c r="AR2561" s="42">
        <v>0</v>
      </c>
      <c r="AS2561" s="42">
        <v>0</v>
      </c>
      <c r="AT2561" s="42">
        <v>0</v>
      </c>
      <c r="AU2561" s="42">
        <f t="shared" si="8238"/>
        <v>1917.9389999999999</v>
      </c>
      <c r="AV2561" s="42">
        <f t="shared" si="8239"/>
        <v>0</v>
      </c>
      <c r="AW2561" s="42">
        <f t="shared" si="8240"/>
        <v>1917.9389999999999</v>
      </c>
      <c r="AX2561" s="42">
        <f t="shared" si="8241"/>
        <v>193.8</v>
      </c>
      <c r="AY2561" s="42">
        <f t="shared" si="8242"/>
        <v>206.8</v>
      </c>
      <c r="AZ2561" s="42"/>
      <c r="BA2561" s="43">
        <f t="shared" si="8243"/>
        <v>100</v>
      </c>
      <c r="BB2561" s="44"/>
    </row>
    <row r="2562" spans="2:54" ht="31.2" x14ac:dyDescent="0.3">
      <c r="B2562" s="38" t="s">
        <v>794</v>
      </c>
      <c r="C2562" s="38" t="s">
        <v>92</v>
      </c>
      <c r="D2562" s="38" t="s">
        <v>94</v>
      </c>
      <c r="E2562" s="39" t="str">
        <f t="shared" si="8234"/>
        <v>0503</v>
      </c>
      <c r="F2562" s="16" t="s">
        <v>912</v>
      </c>
      <c r="G2562" s="39"/>
      <c r="H2562" s="40" t="s">
        <v>913</v>
      </c>
      <c r="I2562" s="18">
        <f t="shared" ref="I2562:S2562" si="8311">I2563</f>
        <v>54102.399999999994</v>
      </c>
      <c r="J2562" s="18">
        <f t="shared" si="8311"/>
        <v>54362.1</v>
      </c>
      <c r="K2562" s="18">
        <f t="shared" si="8311"/>
        <v>54362.1</v>
      </c>
      <c r="L2562" s="18">
        <f t="shared" si="8311"/>
        <v>0</v>
      </c>
      <c r="M2562" s="18">
        <f t="shared" si="8311"/>
        <v>0</v>
      </c>
      <c r="N2562" s="18">
        <f t="shared" si="8311"/>
        <v>0</v>
      </c>
      <c r="O2562" s="18">
        <f t="shared" si="8311"/>
        <v>0</v>
      </c>
      <c r="P2562" s="18">
        <f t="shared" si="8311"/>
        <v>1109.7670000000001</v>
      </c>
      <c r="Q2562" s="18">
        <f t="shared" si="8311"/>
        <v>0</v>
      </c>
      <c r="R2562" s="18">
        <f t="shared" si="8311"/>
        <v>0</v>
      </c>
      <c r="S2562" s="18">
        <f t="shared" si="8311"/>
        <v>0</v>
      </c>
      <c r="T2562" s="18">
        <f t="shared" si="8187"/>
        <v>55212.166999999994</v>
      </c>
      <c r="U2562" s="18">
        <f t="shared" si="8213"/>
        <v>54362.1</v>
      </c>
      <c r="V2562" s="18">
        <f t="shared" si="8214"/>
        <v>54362.1</v>
      </c>
      <c r="W2562" s="18">
        <f t="shared" ref="W2562:AT2562" si="8312">W2563</f>
        <v>0</v>
      </c>
      <c r="X2562" s="18">
        <f t="shared" si="8312"/>
        <v>0</v>
      </c>
      <c r="Y2562" s="18">
        <f t="shared" si="8312"/>
        <v>0</v>
      </c>
      <c r="Z2562" s="18">
        <f t="shared" si="8312"/>
        <v>0</v>
      </c>
      <c r="AA2562" s="18">
        <f t="shared" si="8312"/>
        <v>0</v>
      </c>
      <c r="AB2562" s="18">
        <f t="shared" si="8312"/>
        <v>0</v>
      </c>
      <c r="AC2562" s="18">
        <f t="shared" si="8312"/>
        <v>0</v>
      </c>
      <c r="AD2562" s="18">
        <f t="shared" si="8312"/>
        <v>0</v>
      </c>
      <c r="AE2562" s="18">
        <f t="shared" si="8312"/>
        <v>0</v>
      </c>
      <c r="AF2562" s="41">
        <f t="shared" si="8312"/>
        <v>55212.166149999997</v>
      </c>
      <c r="AG2562" s="41">
        <f t="shared" si="8312"/>
        <v>0</v>
      </c>
      <c r="AH2562" s="41">
        <f t="shared" si="8312"/>
        <v>0</v>
      </c>
      <c r="AI2562" s="41">
        <f t="shared" si="8312"/>
        <v>0</v>
      </c>
      <c r="AJ2562" s="41">
        <f t="shared" si="8312"/>
        <v>0</v>
      </c>
      <c r="AK2562" s="41">
        <f t="shared" si="8312"/>
        <v>0</v>
      </c>
      <c r="AL2562" s="41">
        <f t="shared" si="8312"/>
        <v>55212.166149999997</v>
      </c>
      <c r="AM2562" s="41">
        <f t="shared" si="8312"/>
        <v>0</v>
      </c>
      <c r="AN2562" s="41">
        <f t="shared" si="8312"/>
        <v>0</v>
      </c>
      <c r="AO2562" s="42">
        <f t="shared" si="8312"/>
        <v>48022.842140000001</v>
      </c>
      <c r="AP2562" s="42">
        <f t="shared" si="8312"/>
        <v>55212.167000000001</v>
      </c>
      <c r="AQ2562" s="42">
        <f t="shared" si="8312"/>
        <v>0</v>
      </c>
      <c r="AR2562" s="42">
        <f t="shared" si="8312"/>
        <v>0</v>
      </c>
      <c r="AS2562" s="42">
        <f t="shared" si="8312"/>
        <v>0</v>
      </c>
      <c r="AT2562" s="42">
        <f t="shared" si="8312"/>
        <v>0</v>
      </c>
      <c r="AU2562" s="42">
        <f t="shared" si="8238"/>
        <v>55212.167000000001</v>
      </c>
      <c r="AV2562" s="42">
        <f t="shared" si="8239"/>
        <v>0</v>
      </c>
      <c r="AW2562" s="42">
        <f t="shared" si="8240"/>
        <v>55212.166999999994</v>
      </c>
      <c r="AX2562" s="42">
        <f t="shared" si="8241"/>
        <v>54362.1</v>
      </c>
      <c r="AY2562" s="42">
        <f t="shared" si="8242"/>
        <v>54362.1</v>
      </c>
      <c r="AZ2562" s="42">
        <f>AZ2563</f>
        <v>0</v>
      </c>
      <c r="BA2562" s="43">
        <f t="shared" si="8243"/>
        <v>100</v>
      </c>
      <c r="BB2562" s="20"/>
    </row>
    <row r="2563" spans="2:54" ht="31.2" x14ac:dyDescent="0.3">
      <c r="B2563" s="38" t="s">
        <v>794</v>
      </c>
      <c r="C2563" s="38" t="s">
        <v>92</v>
      </c>
      <c r="D2563" s="38" t="s">
        <v>94</v>
      </c>
      <c r="E2563" s="39" t="str">
        <f t="shared" si="8234"/>
        <v>0503</v>
      </c>
      <c r="F2563" s="16" t="s">
        <v>912</v>
      </c>
      <c r="G2563" s="38" t="s">
        <v>54</v>
      </c>
      <c r="H2563" s="40" t="s">
        <v>55</v>
      </c>
      <c r="I2563" s="18">
        <v>54102.399999999994</v>
      </c>
      <c r="J2563" s="18">
        <v>54362.1</v>
      </c>
      <c r="K2563" s="18">
        <v>54362.1</v>
      </c>
      <c r="L2563" s="18"/>
      <c r="M2563" s="18"/>
      <c r="N2563" s="18"/>
      <c r="O2563" s="18">
        <v>0</v>
      </c>
      <c r="P2563" s="18">
        <v>1109.7670000000001</v>
      </c>
      <c r="Q2563" s="18">
        <v>0</v>
      </c>
      <c r="R2563" s="18">
        <v>0</v>
      </c>
      <c r="S2563" s="18"/>
      <c r="T2563" s="18">
        <f t="shared" si="8187"/>
        <v>55212.166999999994</v>
      </c>
      <c r="U2563" s="18">
        <f t="shared" si="8213"/>
        <v>54362.1</v>
      </c>
      <c r="V2563" s="18">
        <f t="shared" si="8214"/>
        <v>54362.1</v>
      </c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41">
        <v>55212.166149999997</v>
      </c>
      <c r="AG2563" s="41"/>
      <c r="AH2563" s="41">
        <v>0</v>
      </c>
      <c r="AI2563" s="41">
        <v>0</v>
      </c>
      <c r="AJ2563" s="41">
        <v>0</v>
      </c>
      <c r="AK2563" s="41">
        <v>0</v>
      </c>
      <c r="AL2563" s="41">
        <v>55212.166149999997</v>
      </c>
      <c r="AM2563" s="41">
        <v>0</v>
      </c>
      <c r="AN2563" s="41">
        <v>0</v>
      </c>
      <c r="AO2563" s="14">
        <v>48022.842140000001</v>
      </c>
      <c r="AP2563" s="42">
        <v>55212.167000000001</v>
      </c>
      <c r="AQ2563" s="42">
        <v>0</v>
      </c>
      <c r="AR2563" s="42">
        <v>0</v>
      </c>
      <c r="AS2563" s="42">
        <v>0</v>
      </c>
      <c r="AT2563" s="42">
        <v>0</v>
      </c>
      <c r="AU2563" s="42">
        <f t="shared" si="8238"/>
        <v>55212.167000000001</v>
      </c>
      <c r="AV2563" s="42">
        <f t="shared" si="8239"/>
        <v>0</v>
      </c>
      <c r="AW2563" s="42">
        <f t="shared" si="8240"/>
        <v>55212.166999999994</v>
      </c>
      <c r="AX2563" s="42">
        <f t="shared" si="8241"/>
        <v>54362.1</v>
      </c>
      <c r="AY2563" s="42">
        <f t="shared" si="8242"/>
        <v>54362.1</v>
      </c>
      <c r="AZ2563" s="42"/>
      <c r="BA2563" s="43">
        <f t="shared" si="8243"/>
        <v>100</v>
      </c>
      <c r="BB2563" s="44"/>
    </row>
    <row r="2564" spans="2:54" ht="31.2" x14ac:dyDescent="0.3">
      <c r="B2564" s="38" t="s">
        <v>794</v>
      </c>
      <c r="C2564" s="38" t="s">
        <v>92</v>
      </c>
      <c r="D2564" s="38" t="s">
        <v>94</v>
      </c>
      <c r="E2564" s="39" t="str">
        <f t="shared" si="8234"/>
        <v>0503</v>
      </c>
      <c r="F2564" s="38" t="s">
        <v>914</v>
      </c>
      <c r="G2564" s="39"/>
      <c r="H2564" s="40" t="s">
        <v>876</v>
      </c>
      <c r="I2564" s="18">
        <f t="shared" ref="I2564:S2564" si="8313">I2565</f>
        <v>43099.7</v>
      </c>
      <c r="J2564" s="18">
        <f t="shared" si="8313"/>
        <v>43099.7</v>
      </c>
      <c r="K2564" s="18">
        <f t="shared" si="8313"/>
        <v>43099.7</v>
      </c>
      <c r="L2564" s="18">
        <f t="shared" si="8313"/>
        <v>0</v>
      </c>
      <c r="M2564" s="18">
        <f t="shared" si="8313"/>
        <v>0</v>
      </c>
      <c r="N2564" s="18">
        <f t="shared" si="8313"/>
        <v>0</v>
      </c>
      <c r="O2564" s="18">
        <f t="shared" si="8313"/>
        <v>0</v>
      </c>
      <c r="P2564" s="18">
        <f t="shared" si="8313"/>
        <v>0</v>
      </c>
      <c r="Q2564" s="18">
        <f t="shared" si="8313"/>
        <v>0</v>
      </c>
      <c r="R2564" s="18">
        <f t="shared" si="8313"/>
        <v>0</v>
      </c>
      <c r="S2564" s="18">
        <f t="shared" si="8313"/>
        <v>0</v>
      </c>
      <c r="T2564" s="18">
        <f t="shared" si="8187"/>
        <v>43099.7</v>
      </c>
      <c r="U2564" s="18">
        <f t="shared" si="8213"/>
        <v>43099.7</v>
      </c>
      <c r="V2564" s="18">
        <f t="shared" si="8214"/>
        <v>43099.7</v>
      </c>
      <c r="W2564" s="18">
        <f t="shared" ref="W2564:AT2564" si="8314">W2565</f>
        <v>0</v>
      </c>
      <c r="X2564" s="18">
        <f t="shared" si="8314"/>
        <v>0</v>
      </c>
      <c r="Y2564" s="18">
        <f t="shared" si="8314"/>
        <v>0</v>
      </c>
      <c r="Z2564" s="18">
        <f t="shared" si="8314"/>
        <v>0</v>
      </c>
      <c r="AA2564" s="18">
        <f t="shared" si="8314"/>
        <v>0</v>
      </c>
      <c r="AB2564" s="18">
        <f t="shared" si="8314"/>
        <v>0</v>
      </c>
      <c r="AC2564" s="18">
        <f t="shared" si="8314"/>
        <v>0</v>
      </c>
      <c r="AD2564" s="18">
        <f t="shared" si="8314"/>
        <v>0</v>
      </c>
      <c r="AE2564" s="18">
        <f t="shared" si="8314"/>
        <v>0</v>
      </c>
      <c r="AF2564" s="41">
        <f t="shared" si="8314"/>
        <v>31336.963759999999</v>
      </c>
      <c r="AG2564" s="41">
        <f t="shared" si="8314"/>
        <v>0</v>
      </c>
      <c r="AH2564" s="41">
        <f t="shared" si="8314"/>
        <v>0</v>
      </c>
      <c r="AI2564" s="41">
        <f t="shared" si="8314"/>
        <v>0</v>
      </c>
      <c r="AJ2564" s="41">
        <f t="shared" si="8314"/>
        <v>0</v>
      </c>
      <c r="AK2564" s="41">
        <f t="shared" si="8314"/>
        <v>0</v>
      </c>
      <c r="AL2564" s="41">
        <f t="shared" si="8314"/>
        <v>31336.963759999999</v>
      </c>
      <c r="AM2564" s="41">
        <f t="shared" si="8314"/>
        <v>0</v>
      </c>
      <c r="AN2564" s="41">
        <f t="shared" si="8314"/>
        <v>0</v>
      </c>
      <c r="AO2564" s="42">
        <f t="shared" si="8314"/>
        <v>18454.140909999998</v>
      </c>
      <c r="AP2564" s="42">
        <f t="shared" si="8314"/>
        <v>31336.963759999999</v>
      </c>
      <c r="AQ2564" s="42">
        <f t="shared" si="8314"/>
        <v>0</v>
      </c>
      <c r="AR2564" s="42">
        <f t="shared" si="8314"/>
        <v>0</v>
      </c>
      <c r="AS2564" s="42">
        <f t="shared" si="8314"/>
        <v>0</v>
      </c>
      <c r="AT2564" s="42">
        <f t="shared" si="8314"/>
        <v>0</v>
      </c>
      <c r="AU2564" s="42">
        <f t="shared" si="8238"/>
        <v>31336.963759999999</v>
      </c>
      <c r="AV2564" s="42">
        <f t="shared" si="8239"/>
        <v>11762.736239999998</v>
      </c>
      <c r="AW2564" s="42">
        <f t="shared" si="8240"/>
        <v>43099.7</v>
      </c>
      <c r="AX2564" s="42">
        <f t="shared" si="8241"/>
        <v>43099.7</v>
      </c>
      <c r="AY2564" s="42">
        <f t="shared" si="8242"/>
        <v>43099.7</v>
      </c>
      <c r="AZ2564" s="42">
        <f>AZ2565</f>
        <v>0</v>
      </c>
      <c r="BA2564" s="43">
        <f t="shared" si="8243"/>
        <v>100</v>
      </c>
      <c r="BB2564" s="20"/>
    </row>
    <row r="2565" spans="2:54" ht="31.2" x14ac:dyDescent="0.3">
      <c r="B2565" s="38" t="s">
        <v>794</v>
      </c>
      <c r="C2565" s="38" t="s">
        <v>92</v>
      </c>
      <c r="D2565" s="38" t="s">
        <v>94</v>
      </c>
      <c r="E2565" s="39" t="str">
        <f t="shared" si="8234"/>
        <v>0503</v>
      </c>
      <c r="F2565" s="38" t="s">
        <v>914</v>
      </c>
      <c r="G2565" s="38" t="s">
        <v>54</v>
      </c>
      <c r="H2565" s="40" t="s">
        <v>55</v>
      </c>
      <c r="I2565" s="18">
        <v>43099.7</v>
      </c>
      <c r="J2565" s="18">
        <v>43099.7</v>
      </c>
      <c r="K2565" s="18">
        <v>43099.7</v>
      </c>
      <c r="L2565" s="18"/>
      <c r="M2565" s="18"/>
      <c r="N2565" s="18"/>
      <c r="O2565" s="18">
        <v>0</v>
      </c>
      <c r="P2565" s="18"/>
      <c r="Q2565" s="18">
        <v>0</v>
      </c>
      <c r="R2565" s="18">
        <v>0</v>
      </c>
      <c r="S2565" s="18"/>
      <c r="T2565" s="18">
        <f t="shared" si="8187"/>
        <v>43099.7</v>
      </c>
      <c r="U2565" s="18">
        <f t="shared" si="8213"/>
        <v>43099.7</v>
      </c>
      <c r="V2565" s="18">
        <f t="shared" si="8214"/>
        <v>43099.7</v>
      </c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41">
        <v>31336.963759999999</v>
      </c>
      <c r="AG2565" s="41"/>
      <c r="AH2565" s="41">
        <v>0</v>
      </c>
      <c r="AI2565" s="41">
        <v>0</v>
      </c>
      <c r="AJ2565" s="41">
        <v>0</v>
      </c>
      <c r="AK2565" s="41">
        <v>0</v>
      </c>
      <c r="AL2565" s="41">
        <v>31336.963759999999</v>
      </c>
      <c r="AM2565" s="41">
        <v>0</v>
      </c>
      <c r="AN2565" s="41">
        <v>0</v>
      </c>
      <c r="AO2565" s="14">
        <v>18454.140909999998</v>
      </c>
      <c r="AP2565" s="42">
        <v>31336.963759999999</v>
      </c>
      <c r="AQ2565" s="42">
        <v>0</v>
      </c>
      <c r="AR2565" s="42">
        <v>0</v>
      </c>
      <c r="AS2565" s="42">
        <v>0</v>
      </c>
      <c r="AT2565" s="42">
        <v>0</v>
      </c>
      <c r="AU2565" s="42">
        <f t="shared" si="8238"/>
        <v>31336.963759999999</v>
      </c>
      <c r="AV2565" s="42">
        <f t="shared" si="8239"/>
        <v>11762.736239999998</v>
      </c>
      <c r="AW2565" s="42">
        <f t="shared" si="8240"/>
        <v>43099.7</v>
      </c>
      <c r="AX2565" s="42">
        <f t="shared" si="8241"/>
        <v>43099.7</v>
      </c>
      <c r="AY2565" s="42">
        <f t="shared" si="8242"/>
        <v>43099.7</v>
      </c>
      <c r="AZ2565" s="42"/>
      <c r="BA2565" s="43">
        <f t="shared" si="8243"/>
        <v>100</v>
      </c>
      <c r="BB2565" s="44"/>
    </row>
    <row r="2566" spans="2:54" ht="31.2" x14ac:dyDescent="0.3">
      <c r="B2566" s="38" t="s">
        <v>794</v>
      </c>
      <c r="C2566" s="38" t="s">
        <v>92</v>
      </c>
      <c r="D2566" s="38" t="s">
        <v>94</v>
      </c>
      <c r="E2566" s="39" t="str">
        <f t="shared" si="8234"/>
        <v>0503</v>
      </c>
      <c r="F2566" s="38" t="s">
        <v>915</v>
      </c>
      <c r="G2566" s="39"/>
      <c r="H2566" s="40" t="s">
        <v>916</v>
      </c>
      <c r="I2566" s="18">
        <f t="shared" ref="I2566:N2566" si="8315">I2567</f>
        <v>13303</v>
      </c>
      <c r="J2566" s="18">
        <f t="shared" si="8315"/>
        <v>6288.6</v>
      </c>
      <c r="K2566" s="18">
        <f t="shared" si="8315"/>
        <v>6288.6</v>
      </c>
      <c r="L2566" s="18">
        <f t="shared" si="8315"/>
        <v>0</v>
      </c>
      <c r="M2566" s="18">
        <f t="shared" si="8315"/>
        <v>0</v>
      </c>
      <c r="N2566" s="18">
        <f t="shared" si="8315"/>
        <v>0</v>
      </c>
      <c r="O2566" s="18">
        <f>O2567+O2568</f>
        <v>-9432.9850000000006</v>
      </c>
      <c r="P2566" s="18">
        <f>P2567+P2568</f>
        <v>0</v>
      </c>
      <c r="Q2566" s="18">
        <f>Q2567+Q2568</f>
        <v>0</v>
      </c>
      <c r="R2566" s="18">
        <f>R2567+R2568</f>
        <v>0</v>
      </c>
      <c r="S2566" s="18">
        <f>S2567</f>
        <v>26728.70117</v>
      </c>
      <c r="T2566" s="18">
        <f t="shared" si="8187"/>
        <v>30598.71617</v>
      </c>
      <c r="U2566" s="18">
        <f t="shared" si="8213"/>
        <v>6288.6</v>
      </c>
      <c r="V2566" s="18">
        <f t="shared" si="8214"/>
        <v>6288.6</v>
      </c>
      <c r="W2566" s="18">
        <f t="shared" ref="W2566:AD2566" si="8316">W2567</f>
        <v>0</v>
      </c>
      <c r="X2566" s="18">
        <f t="shared" si="8316"/>
        <v>0</v>
      </c>
      <c r="Y2566" s="18">
        <f t="shared" si="8316"/>
        <v>0</v>
      </c>
      <c r="Z2566" s="18">
        <f t="shared" si="8316"/>
        <v>26728.70117</v>
      </c>
      <c r="AA2566" s="18">
        <f t="shared" si="8316"/>
        <v>0</v>
      </c>
      <c r="AB2566" s="18">
        <f t="shared" si="8316"/>
        <v>0</v>
      </c>
      <c r="AC2566" s="18">
        <f t="shared" si="8316"/>
        <v>0</v>
      </c>
      <c r="AD2566" s="18">
        <f t="shared" si="8316"/>
        <v>0</v>
      </c>
      <c r="AE2566" s="18"/>
      <c r="AF2566" s="41">
        <f t="shared" ref="AF2566:AT2566" si="8317">AF2567+AF2568</f>
        <v>29893.51513</v>
      </c>
      <c r="AG2566" s="41">
        <f t="shared" si="8317"/>
        <v>0</v>
      </c>
      <c r="AH2566" s="41">
        <f t="shared" si="8317"/>
        <v>0</v>
      </c>
      <c r="AI2566" s="41">
        <f t="shared" si="8317"/>
        <v>0</v>
      </c>
      <c r="AJ2566" s="41">
        <f t="shared" si="8317"/>
        <v>0</v>
      </c>
      <c r="AK2566" s="41">
        <f t="shared" si="8317"/>
        <v>0</v>
      </c>
      <c r="AL2566" s="41">
        <f t="shared" si="8317"/>
        <v>29756.655699999999</v>
      </c>
      <c r="AM2566" s="41">
        <f t="shared" si="8317"/>
        <v>0</v>
      </c>
      <c r="AN2566" s="41">
        <f t="shared" si="8317"/>
        <v>0</v>
      </c>
      <c r="AO2566" s="42">
        <f t="shared" si="8317"/>
        <v>27713.421330000001</v>
      </c>
      <c r="AP2566" s="42">
        <f t="shared" si="8317"/>
        <v>40031.70117</v>
      </c>
      <c r="AQ2566" s="42">
        <f t="shared" si="8317"/>
        <v>-9432.9850000000006</v>
      </c>
      <c r="AR2566" s="42">
        <f t="shared" si="8317"/>
        <v>0</v>
      </c>
      <c r="AS2566" s="42">
        <f t="shared" si="8317"/>
        <v>0</v>
      </c>
      <c r="AT2566" s="42">
        <f t="shared" si="8317"/>
        <v>0</v>
      </c>
      <c r="AU2566" s="42">
        <f t="shared" si="8238"/>
        <v>30598.71617</v>
      </c>
      <c r="AV2566" s="42">
        <f t="shared" si="8239"/>
        <v>0</v>
      </c>
      <c r="AW2566" s="42">
        <f t="shared" si="8240"/>
        <v>57327.41734</v>
      </c>
      <c r="AX2566" s="42">
        <f t="shared" si="8241"/>
        <v>6288.6</v>
      </c>
      <c r="AY2566" s="42">
        <f t="shared" si="8242"/>
        <v>6288.6</v>
      </c>
      <c r="AZ2566" s="42">
        <f>AZ2567</f>
        <v>0</v>
      </c>
      <c r="BA2566" s="43">
        <f t="shared" si="8243"/>
        <v>99.542176858744014</v>
      </c>
      <c r="BB2566" s="20"/>
    </row>
    <row r="2567" spans="2:54" ht="31.2" x14ac:dyDescent="0.3">
      <c r="B2567" s="38" t="s">
        <v>794</v>
      </c>
      <c r="C2567" s="38" t="s">
        <v>92</v>
      </c>
      <c r="D2567" s="38" t="s">
        <v>94</v>
      </c>
      <c r="E2567" s="39" t="str">
        <f t="shared" si="8234"/>
        <v>0503</v>
      </c>
      <c r="F2567" s="38" t="s">
        <v>915</v>
      </c>
      <c r="G2567" s="38" t="s">
        <v>54</v>
      </c>
      <c r="H2567" s="40" t="s">
        <v>55</v>
      </c>
      <c r="I2567" s="18">
        <v>13303</v>
      </c>
      <c r="J2567" s="18">
        <v>6288.6</v>
      </c>
      <c r="K2567" s="18">
        <v>6288.6</v>
      </c>
      <c r="L2567" s="18"/>
      <c r="M2567" s="18"/>
      <c r="N2567" s="18"/>
      <c r="O2567" s="18">
        <v>-9432.9850000000006</v>
      </c>
      <c r="P2567" s="18"/>
      <c r="Q2567" s="18">
        <v>0</v>
      </c>
      <c r="R2567" s="18">
        <v>0</v>
      </c>
      <c r="S2567" s="18">
        <v>26728.70117</v>
      </c>
      <c r="T2567" s="18">
        <f t="shared" si="8187"/>
        <v>30598.71617</v>
      </c>
      <c r="U2567" s="18">
        <f t="shared" si="8213"/>
        <v>6288.6</v>
      </c>
      <c r="V2567" s="18">
        <f t="shared" si="8214"/>
        <v>6288.6</v>
      </c>
      <c r="W2567" s="18"/>
      <c r="X2567" s="18"/>
      <c r="Y2567" s="18"/>
      <c r="Z2567" s="18">
        <v>26728.70117</v>
      </c>
      <c r="AA2567" s="18"/>
      <c r="AB2567" s="18"/>
      <c r="AC2567" s="18"/>
      <c r="AD2567" s="18"/>
      <c r="AE2567" s="18"/>
      <c r="AF2567" s="41">
        <v>29893.262129999999</v>
      </c>
      <c r="AG2567" s="41"/>
      <c r="AH2567" s="41">
        <v>0</v>
      </c>
      <c r="AI2567" s="41">
        <v>0</v>
      </c>
      <c r="AJ2567" s="41">
        <v>0</v>
      </c>
      <c r="AK2567" s="41">
        <v>0</v>
      </c>
      <c r="AL2567" s="41">
        <v>29756.402699999999</v>
      </c>
      <c r="AM2567" s="41">
        <v>0</v>
      </c>
      <c r="AN2567" s="41">
        <v>0</v>
      </c>
      <c r="AO2567" s="14">
        <v>27713.245330000002</v>
      </c>
      <c r="AP2567" s="42">
        <v>40031.448170000003</v>
      </c>
      <c r="AQ2567" s="42">
        <v>-9432.9850000000006</v>
      </c>
      <c r="AR2567" s="42">
        <v>0</v>
      </c>
      <c r="AS2567" s="42">
        <v>0</v>
      </c>
      <c r="AT2567" s="42">
        <v>0</v>
      </c>
      <c r="AU2567" s="42">
        <f t="shared" si="8238"/>
        <v>30598.463170000003</v>
      </c>
      <c r="AV2567" s="42">
        <f t="shared" si="8239"/>
        <v>0.2529999999969732</v>
      </c>
      <c r="AW2567" s="42">
        <f t="shared" si="8240"/>
        <v>57327.41734</v>
      </c>
      <c r="AX2567" s="42">
        <f t="shared" si="8241"/>
        <v>6288.6</v>
      </c>
      <c r="AY2567" s="42">
        <f t="shared" si="8242"/>
        <v>6288.6</v>
      </c>
      <c r="AZ2567" s="42"/>
      <c r="BA2567" s="43">
        <f t="shared" si="8243"/>
        <v>99.542172983982724</v>
      </c>
      <c r="BB2567" s="44"/>
    </row>
    <row r="2568" spans="2:54" x14ac:dyDescent="0.3">
      <c r="B2568" s="38" t="s">
        <v>794</v>
      </c>
      <c r="C2568" s="38" t="s">
        <v>92</v>
      </c>
      <c r="D2568" s="38" t="s">
        <v>94</v>
      </c>
      <c r="E2568" s="39" t="str">
        <f t="shared" si="8234"/>
        <v>0503</v>
      </c>
      <c r="F2568" s="38" t="s">
        <v>915</v>
      </c>
      <c r="G2568" s="38" t="s">
        <v>56</v>
      </c>
      <c r="H2568" s="40" t="s">
        <v>57</v>
      </c>
      <c r="I2568" s="18"/>
      <c r="J2568" s="18"/>
      <c r="K2568" s="18"/>
      <c r="L2568" s="18"/>
      <c r="M2568" s="18"/>
      <c r="N2568" s="18"/>
      <c r="O2568" s="18">
        <v>0</v>
      </c>
      <c r="P2568" s="18">
        <v>0</v>
      </c>
      <c r="Q2568" s="18">
        <v>0</v>
      </c>
      <c r="R2568" s="18">
        <v>0</v>
      </c>
      <c r="S2568" s="18"/>
      <c r="T2568" s="18">
        <f t="shared" si="8187"/>
        <v>0</v>
      </c>
      <c r="U2568" s="18">
        <v>0</v>
      </c>
      <c r="V2568" s="18">
        <v>0</v>
      </c>
      <c r="W2568" s="18">
        <v>0</v>
      </c>
      <c r="X2568" s="18">
        <v>0</v>
      </c>
      <c r="Y2568" s="18">
        <v>0</v>
      </c>
      <c r="Z2568" s="18">
        <v>0</v>
      </c>
      <c r="AA2568" s="18">
        <v>0</v>
      </c>
      <c r="AB2568" s="18">
        <v>0</v>
      </c>
      <c r="AC2568" s="18">
        <v>0</v>
      </c>
      <c r="AD2568" s="18">
        <v>0</v>
      </c>
      <c r="AE2568" s="18">
        <v>0</v>
      </c>
      <c r="AF2568" s="41">
        <v>0.253</v>
      </c>
      <c r="AG2568" s="41"/>
      <c r="AH2568" s="41">
        <v>0</v>
      </c>
      <c r="AI2568" s="41">
        <v>0</v>
      </c>
      <c r="AJ2568" s="41">
        <v>0</v>
      </c>
      <c r="AK2568" s="41">
        <v>0</v>
      </c>
      <c r="AL2568" s="41">
        <v>0.253</v>
      </c>
      <c r="AM2568" s="41">
        <v>0</v>
      </c>
      <c r="AN2568" s="41">
        <v>0</v>
      </c>
      <c r="AO2568" s="42">
        <v>0.17599999999999999</v>
      </c>
      <c r="AP2568" s="42">
        <v>0.253</v>
      </c>
      <c r="AQ2568" s="42">
        <v>0</v>
      </c>
      <c r="AR2568" s="42">
        <v>0</v>
      </c>
      <c r="AS2568" s="42">
        <v>0</v>
      </c>
      <c r="AT2568" s="42">
        <v>0</v>
      </c>
      <c r="AU2568" s="42">
        <f t="shared" si="8238"/>
        <v>0.253</v>
      </c>
      <c r="AV2568" s="42">
        <f t="shared" si="8239"/>
        <v>-0.253</v>
      </c>
      <c r="AW2568" s="42"/>
      <c r="AX2568" s="42"/>
      <c r="AY2568" s="42"/>
      <c r="AZ2568" s="42"/>
      <c r="BA2568" s="43">
        <f t="shared" si="8243"/>
        <v>100</v>
      </c>
      <c r="BB2568" s="44"/>
    </row>
    <row r="2569" spans="2:54" ht="31.2" x14ac:dyDescent="0.3">
      <c r="B2569" s="38" t="s">
        <v>794</v>
      </c>
      <c r="C2569" s="38" t="s">
        <v>92</v>
      </c>
      <c r="D2569" s="38" t="s">
        <v>94</v>
      </c>
      <c r="E2569" s="39" t="str">
        <f t="shared" si="8234"/>
        <v>0503</v>
      </c>
      <c r="F2569" s="38" t="s">
        <v>917</v>
      </c>
      <c r="G2569" s="39"/>
      <c r="H2569" s="40" t="s">
        <v>918</v>
      </c>
      <c r="I2569" s="18">
        <f t="shared" ref="I2569:S2569" si="8318">I2570</f>
        <v>11943.899999999994</v>
      </c>
      <c r="J2569" s="18">
        <f t="shared" si="8318"/>
        <v>312760.09999999998</v>
      </c>
      <c r="K2569" s="18">
        <f t="shared" si="8318"/>
        <v>100000</v>
      </c>
      <c r="L2569" s="18">
        <f t="shared" si="8318"/>
        <v>0</v>
      </c>
      <c r="M2569" s="18">
        <f t="shared" si="8318"/>
        <v>0</v>
      </c>
      <c r="N2569" s="18">
        <f t="shared" si="8318"/>
        <v>0</v>
      </c>
      <c r="O2569" s="18">
        <f t="shared" si="8318"/>
        <v>0</v>
      </c>
      <c r="P2569" s="18">
        <f t="shared" si="8318"/>
        <v>0</v>
      </c>
      <c r="Q2569" s="18">
        <f t="shared" si="8318"/>
        <v>-4926.3440000000001</v>
      </c>
      <c r="R2569" s="18">
        <f t="shared" si="8318"/>
        <v>0</v>
      </c>
      <c r="S2569" s="18">
        <f t="shared" si="8318"/>
        <v>-1410.16382</v>
      </c>
      <c r="T2569" s="18">
        <f t="shared" si="8187"/>
        <v>5607.3921799999944</v>
      </c>
      <c r="U2569" s="18">
        <f t="shared" si="8213"/>
        <v>312760.09999999998</v>
      </c>
      <c r="V2569" s="18">
        <f t="shared" si="8214"/>
        <v>100000</v>
      </c>
      <c r="W2569" s="18">
        <f t="shared" ref="W2569:AD2569" si="8319">W2570</f>
        <v>0</v>
      </c>
      <c r="X2569" s="18">
        <f t="shared" si="8319"/>
        <v>-1480.4</v>
      </c>
      <c r="Y2569" s="18">
        <f t="shared" si="8319"/>
        <v>0</v>
      </c>
      <c r="Z2569" s="18">
        <f t="shared" si="8319"/>
        <v>70.236180000000004</v>
      </c>
      <c r="AA2569" s="18">
        <f t="shared" si="8319"/>
        <v>0</v>
      </c>
      <c r="AB2569" s="18">
        <f t="shared" si="8319"/>
        <v>0</v>
      </c>
      <c r="AC2569" s="18">
        <f t="shared" si="8319"/>
        <v>0</v>
      </c>
      <c r="AD2569" s="18">
        <f t="shared" si="8319"/>
        <v>-6147.1</v>
      </c>
      <c r="AE2569" s="18"/>
      <c r="AF2569" s="41">
        <f t="shared" ref="AF2569:AT2569" si="8320">AF2570</f>
        <v>5547.3921799999998</v>
      </c>
      <c r="AG2569" s="41">
        <f t="shared" si="8320"/>
        <v>0</v>
      </c>
      <c r="AH2569" s="41">
        <f t="shared" si="8320"/>
        <v>0</v>
      </c>
      <c r="AI2569" s="41">
        <f t="shared" si="8320"/>
        <v>0</v>
      </c>
      <c r="AJ2569" s="41">
        <f t="shared" si="8320"/>
        <v>0</v>
      </c>
      <c r="AK2569" s="41">
        <f t="shared" si="8320"/>
        <v>0</v>
      </c>
      <c r="AL2569" s="41">
        <f t="shared" si="8320"/>
        <v>992.82119999999998</v>
      </c>
      <c r="AM2569" s="41">
        <f t="shared" si="8320"/>
        <v>0</v>
      </c>
      <c r="AN2569" s="41">
        <f t="shared" si="8320"/>
        <v>0</v>
      </c>
      <c r="AO2569" s="14">
        <f t="shared" si="8320"/>
        <v>992.82119999999998</v>
      </c>
      <c r="AP2569" s="42">
        <f t="shared" si="8320"/>
        <v>5547.3921799999998</v>
      </c>
      <c r="AQ2569" s="42">
        <f t="shared" si="8320"/>
        <v>0</v>
      </c>
      <c r="AR2569" s="42">
        <f t="shared" si="8320"/>
        <v>0</v>
      </c>
      <c r="AS2569" s="42">
        <f t="shared" si="8320"/>
        <v>0</v>
      </c>
      <c r="AT2569" s="42">
        <f t="shared" si="8320"/>
        <v>0</v>
      </c>
      <c r="AU2569" s="42">
        <f t="shared" si="8238"/>
        <v>5547.3921799999998</v>
      </c>
      <c r="AV2569" s="42">
        <f t="shared" si="8239"/>
        <v>59.999999999994543</v>
      </c>
      <c r="AW2569" s="42">
        <f t="shared" si="8240"/>
        <v>4197.2283599999937</v>
      </c>
      <c r="AX2569" s="42">
        <f t="shared" si="8241"/>
        <v>312760.09999999998</v>
      </c>
      <c r="AY2569" s="42">
        <f t="shared" si="8242"/>
        <v>93852.9</v>
      </c>
      <c r="AZ2569" s="42">
        <f>AZ2570</f>
        <v>0</v>
      </c>
      <c r="BA2569" s="43">
        <f t="shared" si="8243"/>
        <v>17.897079704936239</v>
      </c>
      <c r="BB2569" s="20"/>
    </row>
    <row r="2570" spans="2:54" ht="31.2" x14ac:dyDescent="0.3">
      <c r="B2570" s="38" t="s">
        <v>794</v>
      </c>
      <c r="C2570" s="38" t="s">
        <v>92</v>
      </c>
      <c r="D2570" s="38" t="s">
        <v>94</v>
      </c>
      <c r="E2570" s="39" t="str">
        <f t="shared" si="8234"/>
        <v>0503</v>
      </c>
      <c r="F2570" s="38" t="s">
        <v>917</v>
      </c>
      <c r="G2570" s="38" t="s">
        <v>54</v>
      </c>
      <c r="H2570" s="40" t="s">
        <v>55</v>
      </c>
      <c r="I2570" s="18">
        <v>11943.899999999994</v>
      </c>
      <c r="J2570" s="18">
        <v>312760.09999999998</v>
      </c>
      <c r="K2570" s="18">
        <v>100000</v>
      </c>
      <c r="L2570" s="18"/>
      <c r="M2570" s="18"/>
      <c r="N2570" s="18"/>
      <c r="O2570" s="18">
        <v>0</v>
      </c>
      <c r="P2570" s="18">
        <v>0</v>
      </c>
      <c r="Q2570" s="18">
        <v>-4926.3440000000001</v>
      </c>
      <c r="R2570" s="18">
        <v>0</v>
      </c>
      <c r="S2570" s="18">
        <f>-1480.4+70.23618</f>
        <v>-1410.16382</v>
      </c>
      <c r="T2570" s="18">
        <f t="shared" si="8187"/>
        <v>5607.3921799999944</v>
      </c>
      <c r="U2570" s="18">
        <f t="shared" si="8213"/>
        <v>312760.09999999998</v>
      </c>
      <c r="V2570" s="18">
        <f t="shared" si="8214"/>
        <v>100000</v>
      </c>
      <c r="W2570" s="18"/>
      <c r="X2570" s="18">
        <v>-1480.4</v>
      </c>
      <c r="Y2570" s="18"/>
      <c r="Z2570" s="18">
        <v>70.236180000000004</v>
      </c>
      <c r="AA2570" s="18"/>
      <c r="AB2570" s="18"/>
      <c r="AC2570" s="18"/>
      <c r="AD2570" s="18">
        <v>-6147.1</v>
      </c>
      <c r="AE2570" s="18"/>
      <c r="AF2570" s="41">
        <v>5547.3921799999998</v>
      </c>
      <c r="AG2570" s="41"/>
      <c r="AH2570" s="41">
        <v>0</v>
      </c>
      <c r="AI2570" s="41">
        <v>0</v>
      </c>
      <c r="AJ2570" s="41">
        <v>0</v>
      </c>
      <c r="AK2570" s="41">
        <v>0</v>
      </c>
      <c r="AL2570" s="41">
        <v>992.82119999999998</v>
      </c>
      <c r="AM2570" s="41">
        <v>0</v>
      </c>
      <c r="AN2570" s="41">
        <v>0</v>
      </c>
      <c r="AO2570" s="42">
        <v>992.82119999999998</v>
      </c>
      <c r="AP2570" s="42">
        <v>5547.3921799999998</v>
      </c>
      <c r="AQ2570" s="42">
        <v>0</v>
      </c>
      <c r="AR2570" s="42">
        <v>0</v>
      </c>
      <c r="AS2570" s="42">
        <v>0</v>
      </c>
      <c r="AT2570" s="42">
        <v>0</v>
      </c>
      <c r="AU2570" s="42">
        <f t="shared" si="8238"/>
        <v>5547.3921799999998</v>
      </c>
      <c r="AV2570" s="42">
        <f t="shared" si="8239"/>
        <v>59.999999999994543</v>
      </c>
      <c r="AW2570" s="42">
        <f t="shared" si="8240"/>
        <v>4197.2283599999937</v>
      </c>
      <c r="AX2570" s="42">
        <f t="shared" si="8241"/>
        <v>312760.09999999998</v>
      </c>
      <c r="AY2570" s="42">
        <f t="shared" si="8242"/>
        <v>93852.9</v>
      </c>
      <c r="AZ2570" s="42"/>
      <c r="BA2570" s="43">
        <f t="shared" si="8243"/>
        <v>17.897079704936239</v>
      </c>
      <c r="BB2570" s="44"/>
    </row>
    <row r="2571" spans="2:54" ht="46.8" x14ac:dyDescent="0.3">
      <c r="B2571" s="38" t="s">
        <v>794</v>
      </c>
      <c r="C2571" s="38" t="s">
        <v>92</v>
      </c>
      <c r="D2571" s="38" t="s">
        <v>94</v>
      </c>
      <c r="E2571" s="39" t="str">
        <f t="shared" si="8234"/>
        <v>0503</v>
      </c>
      <c r="F2571" s="16" t="s">
        <v>919</v>
      </c>
      <c r="G2571" s="39"/>
      <c r="H2571" s="40" t="s">
        <v>920</v>
      </c>
      <c r="I2571" s="18">
        <f t="shared" ref="I2571:S2571" si="8321">I2572</f>
        <v>37278.699999999997</v>
      </c>
      <c r="J2571" s="18">
        <f t="shared" si="8321"/>
        <v>0</v>
      </c>
      <c r="K2571" s="18">
        <f t="shared" si="8321"/>
        <v>0</v>
      </c>
      <c r="L2571" s="18">
        <f t="shared" si="8321"/>
        <v>0</v>
      </c>
      <c r="M2571" s="18">
        <f t="shared" si="8321"/>
        <v>0</v>
      </c>
      <c r="N2571" s="18">
        <f t="shared" si="8321"/>
        <v>0</v>
      </c>
      <c r="O2571" s="18">
        <f t="shared" si="8321"/>
        <v>0</v>
      </c>
      <c r="P2571" s="18">
        <f t="shared" si="8321"/>
        <v>-1200</v>
      </c>
      <c r="Q2571" s="18">
        <f t="shared" si="8321"/>
        <v>0</v>
      </c>
      <c r="R2571" s="18">
        <f t="shared" si="8321"/>
        <v>0</v>
      </c>
      <c r="S2571" s="18">
        <f t="shared" si="8321"/>
        <v>320688.45400000003</v>
      </c>
      <c r="T2571" s="18">
        <f t="shared" si="8187"/>
        <v>356767.15400000004</v>
      </c>
      <c r="U2571" s="18">
        <f t="shared" si="8213"/>
        <v>0</v>
      </c>
      <c r="V2571" s="18">
        <f t="shared" si="8214"/>
        <v>0</v>
      </c>
      <c r="W2571" s="18">
        <f t="shared" ref="W2571:AD2571" si="8322">W2572</f>
        <v>0</v>
      </c>
      <c r="X2571" s="18">
        <f t="shared" si="8322"/>
        <v>0</v>
      </c>
      <c r="Y2571" s="18">
        <f t="shared" si="8322"/>
        <v>0</v>
      </c>
      <c r="Z2571" s="18">
        <f t="shared" si="8322"/>
        <v>320688.45400000003</v>
      </c>
      <c r="AA2571" s="18">
        <f t="shared" si="8322"/>
        <v>0</v>
      </c>
      <c r="AB2571" s="18">
        <f t="shared" si="8322"/>
        <v>0</v>
      </c>
      <c r="AC2571" s="18">
        <f t="shared" si="8322"/>
        <v>0</v>
      </c>
      <c r="AD2571" s="18">
        <f t="shared" si="8322"/>
        <v>0</v>
      </c>
      <c r="AE2571" s="18"/>
      <c r="AF2571" s="41">
        <f t="shared" ref="AF2571:AT2571" si="8323">AF2572</f>
        <v>356767.15399999998</v>
      </c>
      <c r="AG2571" s="41">
        <f t="shared" si="8323"/>
        <v>0</v>
      </c>
      <c r="AH2571" s="41">
        <f t="shared" si="8323"/>
        <v>0</v>
      </c>
      <c r="AI2571" s="41">
        <f t="shared" si="8323"/>
        <v>0</v>
      </c>
      <c r="AJ2571" s="41">
        <f t="shared" si="8323"/>
        <v>0</v>
      </c>
      <c r="AK2571" s="41">
        <f t="shared" si="8323"/>
        <v>0</v>
      </c>
      <c r="AL2571" s="41">
        <f t="shared" si="8323"/>
        <v>356767.15399999998</v>
      </c>
      <c r="AM2571" s="41">
        <f t="shared" si="8323"/>
        <v>0</v>
      </c>
      <c r="AN2571" s="41">
        <f t="shared" si="8323"/>
        <v>0</v>
      </c>
      <c r="AO2571" s="14">
        <f t="shared" si="8323"/>
        <v>77112.114749999993</v>
      </c>
      <c r="AP2571" s="42">
        <f t="shared" si="8323"/>
        <v>356767.15399999998</v>
      </c>
      <c r="AQ2571" s="42">
        <f t="shared" si="8323"/>
        <v>0</v>
      </c>
      <c r="AR2571" s="42">
        <f t="shared" si="8323"/>
        <v>0</v>
      </c>
      <c r="AS2571" s="42">
        <f t="shared" si="8323"/>
        <v>0</v>
      </c>
      <c r="AT2571" s="42">
        <f t="shared" si="8323"/>
        <v>0</v>
      </c>
      <c r="AU2571" s="42">
        <f t="shared" si="8238"/>
        <v>356767.15399999998</v>
      </c>
      <c r="AV2571" s="42">
        <f t="shared" si="8239"/>
        <v>0</v>
      </c>
      <c r="AW2571" s="42">
        <f t="shared" si="8240"/>
        <v>677455.60800000001</v>
      </c>
      <c r="AX2571" s="42">
        <f t="shared" si="8241"/>
        <v>0</v>
      </c>
      <c r="AY2571" s="42">
        <f t="shared" si="8242"/>
        <v>0</v>
      </c>
      <c r="AZ2571" s="42">
        <f>AZ2572</f>
        <v>0</v>
      </c>
      <c r="BA2571" s="43">
        <f t="shared" si="8243"/>
        <v>100</v>
      </c>
      <c r="BB2571" s="20"/>
    </row>
    <row r="2572" spans="2:54" ht="31.2" x14ac:dyDescent="0.3">
      <c r="B2572" s="38" t="s">
        <v>794</v>
      </c>
      <c r="C2572" s="38" t="s">
        <v>92</v>
      </c>
      <c r="D2572" s="38" t="s">
        <v>94</v>
      </c>
      <c r="E2572" s="39" t="str">
        <f t="shared" si="8234"/>
        <v>0503</v>
      </c>
      <c r="F2572" s="16" t="s">
        <v>919</v>
      </c>
      <c r="G2572" s="38" t="s">
        <v>54</v>
      </c>
      <c r="H2572" s="40" t="s">
        <v>55</v>
      </c>
      <c r="I2572" s="18">
        <v>37278.699999999997</v>
      </c>
      <c r="J2572" s="18">
        <v>0</v>
      </c>
      <c r="K2572" s="18">
        <v>0</v>
      </c>
      <c r="L2572" s="18"/>
      <c r="M2572" s="18"/>
      <c r="N2572" s="18"/>
      <c r="O2572" s="18">
        <v>0</v>
      </c>
      <c r="P2572" s="18">
        <v>-1200</v>
      </c>
      <c r="Q2572" s="18">
        <v>0</v>
      </c>
      <c r="R2572" s="18">
        <v>0</v>
      </c>
      <c r="S2572" s="18">
        <v>320688.45400000003</v>
      </c>
      <c r="T2572" s="18">
        <f t="shared" si="8187"/>
        <v>356767.15400000004</v>
      </c>
      <c r="U2572" s="18">
        <f t="shared" si="8213"/>
        <v>0</v>
      </c>
      <c r="V2572" s="18">
        <f t="shared" si="8214"/>
        <v>0</v>
      </c>
      <c r="W2572" s="18"/>
      <c r="X2572" s="18"/>
      <c r="Y2572" s="18"/>
      <c r="Z2572" s="18">
        <v>320688.45400000003</v>
      </c>
      <c r="AA2572" s="18"/>
      <c r="AB2572" s="18"/>
      <c r="AC2572" s="18"/>
      <c r="AD2572" s="18"/>
      <c r="AE2572" s="18"/>
      <c r="AF2572" s="41">
        <v>356767.15399999998</v>
      </c>
      <c r="AG2572" s="41"/>
      <c r="AH2572" s="41">
        <v>0</v>
      </c>
      <c r="AI2572" s="41">
        <v>0</v>
      </c>
      <c r="AJ2572" s="41">
        <v>0</v>
      </c>
      <c r="AK2572" s="41">
        <v>0</v>
      </c>
      <c r="AL2572" s="41">
        <v>356767.15399999998</v>
      </c>
      <c r="AM2572" s="41">
        <v>0</v>
      </c>
      <c r="AN2572" s="41">
        <v>0</v>
      </c>
      <c r="AO2572" s="42">
        <v>77112.114749999993</v>
      </c>
      <c r="AP2572" s="42">
        <v>356767.15399999998</v>
      </c>
      <c r="AQ2572" s="42">
        <v>0</v>
      </c>
      <c r="AR2572" s="42">
        <v>0</v>
      </c>
      <c r="AS2572" s="42">
        <v>0</v>
      </c>
      <c r="AT2572" s="42">
        <v>0</v>
      </c>
      <c r="AU2572" s="42">
        <f t="shared" si="8238"/>
        <v>356767.15399999998</v>
      </c>
      <c r="AV2572" s="42">
        <f t="shared" si="8239"/>
        <v>0</v>
      </c>
      <c r="AW2572" s="42">
        <f t="shared" si="8240"/>
        <v>677455.60800000001</v>
      </c>
      <c r="AX2572" s="42">
        <f t="shared" si="8241"/>
        <v>0</v>
      </c>
      <c r="AY2572" s="42">
        <f t="shared" si="8242"/>
        <v>0</v>
      </c>
      <c r="AZ2572" s="42"/>
      <c r="BA2572" s="43">
        <f t="shared" si="8243"/>
        <v>100</v>
      </c>
      <c r="BB2572" s="44"/>
    </row>
    <row r="2573" spans="2:54" ht="31.2" x14ac:dyDescent="0.3">
      <c r="B2573" s="38" t="s">
        <v>794</v>
      </c>
      <c r="C2573" s="38" t="s">
        <v>92</v>
      </c>
      <c r="D2573" s="38" t="s">
        <v>94</v>
      </c>
      <c r="E2573" s="39" t="str">
        <f t="shared" si="8234"/>
        <v>0503</v>
      </c>
      <c r="F2573" s="38" t="s">
        <v>921</v>
      </c>
      <c r="G2573" s="39"/>
      <c r="H2573" s="40" t="s">
        <v>922</v>
      </c>
      <c r="I2573" s="18">
        <f t="shared" ref="I2573:N2573" si="8324">I2574+I2580+I2576+I2578+I2582+I2584</f>
        <v>214317.59999999998</v>
      </c>
      <c r="J2573" s="18">
        <f t="shared" si="8324"/>
        <v>264341</v>
      </c>
      <c r="K2573" s="18">
        <f t="shared" si="8324"/>
        <v>159639.6</v>
      </c>
      <c r="L2573" s="18">
        <f t="shared" si="8324"/>
        <v>0</v>
      </c>
      <c r="M2573" s="18">
        <f t="shared" si="8324"/>
        <v>0</v>
      </c>
      <c r="N2573" s="18">
        <f t="shared" si="8324"/>
        <v>0</v>
      </c>
      <c r="O2573" s="18">
        <f>O2574+O2580+O2576+O2578+O2582+O2584+O2586</f>
        <v>-900.69600000000003</v>
      </c>
      <c r="P2573" s="18">
        <f>P2574+P2580+P2576+P2578+P2582+P2584+P2586</f>
        <v>0</v>
      </c>
      <c r="Q2573" s="18">
        <f>Q2574+Q2580+Q2576+Q2578+Q2582+Q2584+Q2586</f>
        <v>-3998</v>
      </c>
      <c r="R2573" s="18">
        <f>R2574+R2580+R2576+R2578+R2582+R2584+R2586</f>
        <v>-99403</v>
      </c>
      <c r="S2573" s="18">
        <f>S2574+S2580+S2576+S2578+S2582+S2584+S2586</f>
        <v>12975.858270000001</v>
      </c>
      <c r="T2573" s="18">
        <f t="shared" si="8187"/>
        <v>122991.76226999998</v>
      </c>
      <c r="U2573" s="18">
        <f t="shared" si="8213"/>
        <v>264341</v>
      </c>
      <c r="V2573" s="18">
        <f t="shared" si="8214"/>
        <v>159639.6</v>
      </c>
      <c r="W2573" s="18">
        <f t="shared" ref="W2573:AT2573" si="8325">W2574+W2580+W2576+W2578+W2582+W2584+W2586</f>
        <v>0</v>
      </c>
      <c r="X2573" s="18">
        <f t="shared" si="8325"/>
        <v>0</v>
      </c>
      <c r="Y2573" s="18">
        <f t="shared" si="8325"/>
        <v>0</v>
      </c>
      <c r="Z2573" s="18">
        <f t="shared" si="8325"/>
        <v>12975.858270000001</v>
      </c>
      <c r="AA2573" s="18">
        <f t="shared" si="8325"/>
        <v>0</v>
      </c>
      <c r="AB2573" s="18">
        <f t="shared" si="8325"/>
        <v>0</v>
      </c>
      <c r="AC2573" s="18">
        <f t="shared" si="8325"/>
        <v>0</v>
      </c>
      <c r="AD2573" s="18">
        <f t="shared" si="8325"/>
        <v>0</v>
      </c>
      <c r="AE2573" s="18">
        <f t="shared" si="8325"/>
        <v>0</v>
      </c>
      <c r="AF2573" s="41">
        <f t="shared" si="8325"/>
        <v>122686.85072000002</v>
      </c>
      <c r="AG2573" s="41">
        <f t="shared" si="8325"/>
        <v>0</v>
      </c>
      <c r="AH2573" s="41">
        <f t="shared" si="8325"/>
        <v>0</v>
      </c>
      <c r="AI2573" s="41">
        <f t="shared" si="8325"/>
        <v>0</v>
      </c>
      <c r="AJ2573" s="41">
        <f t="shared" si="8325"/>
        <v>0</v>
      </c>
      <c r="AK2573" s="41">
        <f t="shared" si="8325"/>
        <v>0</v>
      </c>
      <c r="AL2573" s="41">
        <f t="shared" si="8325"/>
        <v>120672.10881000001</v>
      </c>
      <c r="AM2573" s="41">
        <f t="shared" si="8325"/>
        <v>0</v>
      </c>
      <c r="AN2573" s="41">
        <f t="shared" si="8325"/>
        <v>0</v>
      </c>
      <c r="AO2573" s="14">
        <f t="shared" si="8325"/>
        <v>73313.476689999996</v>
      </c>
      <c r="AP2573" s="42">
        <f t="shared" si="8325"/>
        <v>123892.45826999999</v>
      </c>
      <c r="AQ2573" s="42">
        <f t="shared" si="8325"/>
        <v>-900.69600000000003</v>
      </c>
      <c r="AR2573" s="42">
        <f t="shared" si="8325"/>
        <v>0</v>
      </c>
      <c r="AS2573" s="42">
        <f t="shared" si="8325"/>
        <v>0</v>
      </c>
      <c r="AT2573" s="42">
        <f t="shared" si="8325"/>
        <v>0</v>
      </c>
      <c r="AU2573" s="42">
        <f t="shared" si="8238"/>
        <v>122991.76226999999</v>
      </c>
      <c r="AV2573" s="42">
        <f t="shared" si="8239"/>
        <v>0</v>
      </c>
      <c r="AW2573" s="42">
        <f t="shared" si="8240"/>
        <v>135967.62053999997</v>
      </c>
      <c r="AX2573" s="42">
        <f t="shared" si="8241"/>
        <v>264341</v>
      </c>
      <c r="AY2573" s="42">
        <f t="shared" si="8242"/>
        <v>159639.6</v>
      </c>
      <c r="AZ2573" s="42">
        <f>AZ2574+AZ2580+AZ2576+AZ2578+AZ2582+AZ2584+AZ2586</f>
        <v>0</v>
      </c>
      <c r="BA2573" s="43">
        <f t="shared" si="8243"/>
        <v>98.357817567101691</v>
      </c>
      <c r="BB2573" s="20"/>
    </row>
    <row r="2574" spans="2:54" ht="46.8" x14ac:dyDescent="0.3">
      <c r="B2574" s="38" t="s">
        <v>794</v>
      </c>
      <c r="C2574" s="38" t="s">
        <v>92</v>
      </c>
      <c r="D2574" s="38" t="s">
        <v>94</v>
      </c>
      <c r="E2574" s="39" t="str">
        <f t="shared" si="8234"/>
        <v>0503</v>
      </c>
      <c r="F2574" s="16" t="s">
        <v>923</v>
      </c>
      <c r="G2574" s="39"/>
      <c r="H2574" s="40" t="s">
        <v>71</v>
      </c>
      <c r="I2574" s="18">
        <f t="shared" ref="I2574:S2574" si="8326">I2575</f>
        <v>1181.4000000000001</v>
      </c>
      <c r="J2574" s="18">
        <f t="shared" si="8326"/>
        <v>1181.4000000000001</v>
      </c>
      <c r="K2574" s="18">
        <f t="shared" si="8326"/>
        <v>1181.4000000000001</v>
      </c>
      <c r="L2574" s="18">
        <f t="shared" si="8326"/>
        <v>0</v>
      </c>
      <c r="M2574" s="18">
        <f t="shared" si="8326"/>
        <v>0</v>
      </c>
      <c r="N2574" s="18">
        <f t="shared" si="8326"/>
        <v>0</v>
      </c>
      <c r="O2574" s="18">
        <f t="shared" si="8326"/>
        <v>0</v>
      </c>
      <c r="P2574" s="18">
        <f t="shared" si="8326"/>
        <v>0</v>
      </c>
      <c r="Q2574" s="18">
        <f t="shared" si="8326"/>
        <v>0</v>
      </c>
      <c r="R2574" s="18">
        <f t="shared" si="8326"/>
        <v>0</v>
      </c>
      <c r="S2574" s="18">
        <f t="shared" si="8326"/>
        <v>0</v>
      </c>
      <c r="T2574" s="18">
        <f t="shared" si="8187"/>
        <v>1181.4000000000001</v>
      </c>
      <c r="U2574" s="18">
        <f t="shared" si="8213"/>
        <v>1181.4000000000001</v>
      </c>
      <c r="V2574" s="18">
        <f t="shared" si="8214"/>
        <v>1181.4000000000001</v>
      </c>
      <c r="W2574" s="18">
        <f t="shared" ref="W2574:AT2574" si="8327">W2575</f>
        <v>0</v>
      </c>
      <c r="X2574" s="18">
        <f t="shared" si="8327"/>
        <v>0</v>
      </c>
      <c r="Y2574" s="18">
        <f t="shared" si="8327"/>
        <v>0</v>
      </c>
      <c r="Z2574" s="18">
        <f t="shared" si="8327"/>
        <v>0</v>
      </c>
      <c r="AA2574" s="18">
        <f t="shared" si="8327"/>
        <v>0</v>
      </c>
      <c r="AB2574" s="18">
        <f t="shared" si="8327"/>
        <v>0</v>
      </c>
      <c r="AC2574" s="18">
        <f t="shared" si="8327"/>
        <v>0</v>
      </c>
      <c r="AD2574" s="18">
        <f t="shared" si="8327"/>
        <v>0</v>
      </c>
      <c r="AE2574" s="18">
        <f t="shared" si="8327"/>
        <v>0</v>
      </c>
      <c r="AF2574" s="41">
        <f t="shared" si="8327"/>
        <v>1181.4000000000001</v>
      </c>
      <c r="AG2574" s="41">
        <f t="shared" si="8327"/>
        <v>0</v>
      </c>
      <c r="AH2574" s="41">
        <f t="shared" si="8327"/>
        <v>0</v>
      </c>
      <c r="AI2574" s="41">
        <f t="shared" si="8327"/>
        <v>0</v>
      </c>
      <c r="AJ2574" s="41">
        <f t="shared" si="8327"/>
        <v>0</v>
      </c>
      <c r="AK2574" s="41">
        <f t="shared" si="8327"/>
        <v>0</v>
      </c>
      <c r="AL2574" s="41">
        <f t="shared" si="8327"/>
        <v>1181.4000000000001</v>
      </c>
      <c r="AM2574" s="41">
        <f t="shared" si="8327"/>
        <v>0</v>
      </c>
      <c r="AN2574" s="41">
        <f t="shared" si="8327"/>
        <v>0</v>
      </c>
      <c r="AO2574" s="42">
        <f t="shared" si="8327"/>
        <v>1111.4000000000001</v>
      </c>
      <c r="AP2574" s="42">
        <f t="shared" si="8327"/>
        <v>1181.4000000000001</v>
      </c>
      <c r="AQ2574" s="42">
        <f t="shared" si="8327"/>
        <v>0</v>
      </c>
      <c r="AR2574" s="42">
        <f t="shared" si="8327"/>
        <v>0</v>
      </c>
      <c r="AS2574" s="42">
        <f t="shared" si="8327"/>
        <v>0</v>
      </c>
      <c r="AT2574" s="42">
        <f t="shared" si="8327"/>
        <v>0</v>
      </c>
      <c r="AU2574" s="42">
        <f t="shared" si="8238"/>
        <v>1181.4000000000001</v>
      </c>
      <c r="AV2574" s="42">
        <f t="shared" si="8239"/>
        <v>0</v>
      </c>
      <c r="AW2574" s="42">
        <f t="shared" si="8240"/>
        <v>1181.4000000000001</v>
      </c>
      <c r="AX2574" s="42">
        <f t="shared" si="8241"/>
        <v>1181.4000000000001</v>
      </c>
      <c r="AY2574" s="42">
        <f t="shared" si="8242"/>
        <v>1181.4000000000001</v>
      </c>
      <c r="AZ2574" s="42">
        <f>AZ2575</f>
        <v>0</v>
      </c>
      <c r="BA2574" s="43">
        <f t="shared" si="8243"/>
        <v>100</v>
      </c>
      <c r="BB2574" s="20"/>
    </row>
    <row r="2575" spans="2:54" ht="31.2" x14ac:dyDescent="0.3">
      <c r="B2575" s="38" t="s">
        <v>794</v>
      </c>
      <c r="C2575" s="38" t="s">
        <v>92</v>
      </c>
      <c r="D2575" s="38" t="s">
        <v>94</v>
      </c>
      <c r="E2575" s="39" t="str">
        <f t="shared" si="8234"/>
        <v>0503</v>
      </c>
      <c r="F2575" s="16" t="s">
        <v>923</v>
      </c>
      <c r="G2575" s="38" t="s">
        <v>150</v>
      </c>
      <c r="H2575" s="40" t="s">
        <v>151</v>
      </c>
      <c r="I2575" s="18">
        <v>1181.4000000000001</v>
      </c>
      <c r="J2575" s="18">
        <v>1181.4000000000001</v>
      </c>
      <c r="K2575" s="18">
        <v>1181.4000000000001</v>
      </c>
      <c r="L2575" s="18"/>
      <c r="M2575" s="18"/>
      <c r="N2575" s="18"/>
      <c r="O2575" s="18">
        <v>0</v>
      </c>
      <c r="P2575" s="18">
        <v>0</v>
      </c>
      <c r="Q2575" s="18">
        <v>0</v>
      </c>
      <c r="R2575" s="18">
        <v>0</v>
      </c>
      <c r="S2575" s="18"/>
      <c r="T2575" s="18">
        <f t="shared" si="8187"/>
        <v>1181.4000000000001</v>
      </c>
      <c r="U2575" s="18">
        <f t="shared" si="8213"/>
        <v>1181.4000000000001</v>
      </c>
      <c r="V2575" s="18">
        <f t="shared" si="8214"/>
        <v>1181.4000000000001</v>
      </c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41">
        <v>1181.4000000000001</v>
      </c>
      <c r="AG2575" s="41"/>
      <c r="AH2575" s="41">
        <v>0</v>
      </c>
      <c r="AI2575" s="41">
        <v>0</v>
      </c>
      <c r="AJ2575" s="41">
        <v>0</v>
      </c>
      <c r="AK2575" s="41">
        <v>0</v>
      </c>
      <c r="AL2575" s="41">
        <v>1181.4000000000001</v>
      </c>
      <c r="AM2575" s="41">
        <v>0</v>
      </c>
      <c r="AN2575" s="41">
        <v>0</v>
      </c>
      <c r="AO2575" s="14">
        <v>1111.4000000000001</v>
      </c>
      <c r="AP2575" s="42">
        <v>1181.4000000000001</v>
      </c>
      <c r="AQ2575" s="42">
        <v>0</v>
      </c>
      <c r="AR2575" s="42">
        <v>0</v>
      </c>
      <c r="AS2575" s="42">
        <v>0</v>
      </c>
      <c r="AT2575" s="42">
        <v>0</v>
      </c>
      <c r="AU2575" s="42">
        <f t="shared" si="8238"/>
        <v>1181.4000000000001</v>
      </c>
      <c r="AV2575" s="42">
        <f t="shared" si="8239"/>
        <v>0</v>
      </c>
      <c r="AW2575" s="42">
        <f t="shared" si="8240"/>
        <v>1181.4000000000001</v>
      </c>
      <c r="AX2575" s="42">
        <f t="shared" si="8241"/>
        <v>1181.4000000000001</v>
      </c>
      <c r="AY2575" s="42">
        <f t="shared" si="8242"/>
        <v>1181.4000000000001</v>
      </c>
      <c r="AZ2575" s="42"/>
      <c r="BA2575" s="43">
        <f t="shared" si="8243"/>
        <v>100</v>
      </c>
      <c r="BB2575" s="44"/>
    </row>
    <row r="2576" spans="2:54" ht="78" x14ac:dyDescent="0.3">
      <c r="B2576" s="38" t="s">
        <v>794</v>
      </c>
      <c r="C2576" s="38" t="s">
        <v>92</v>
      </c>
      <c r="D2576" s="38" t="s">
        <v>94</v>
      </c>
      <c r="E2576" s="39" t="str">
        <f t="shared" si="8234"/>
        <v>0503</v>
      </c>
      <c r="F2576" s="38" t="s">
        <v>924</v>
      </c>
      <c r="G2576" s="39"/>
      <c r="H2576" s="40" t="s">
        <v>925</v>
      </c>
      <c r="I2576" s="18">
        <f t="shared" ref="I2576:S2576" si="8328">I2577</f>
        <v>900</v>
      </c>
      <c r="J2576" s="18">
        <f t="shared" si="8328"/>
        <v>900</v>
      </c>
      <c r="K2576" s="18">
        <f t="shared" si="8328"/>
        <v>900</v>
      </c>
      <c r="L2576" s="18">
        <f t="shared" si="8328"/>
        <v>0</v>
      </c>
      <c r="M2576" s="18">
        <f t="shared" si="8328"/>
        <v>0</v>
      </c>
      <c r="N2576" s="18">
        <f t="shared" si="8328"/>
        <v>0</v>
      </c>
      <c r="O2576" s="18">
        <f t="shared" si="8328"/>
        <v>0</v>
      </c>
      <c r="P2576" s="18">
        <f t="shared" si="8328"/>
        <v>0</v>
      </c>
      <c r="Q2576" s="18">
        <f t="shared" si="8328"/>
        <v>0</v>
      </c>
      <c r="R2576" s="18">
        <f t="shared" si="8328"/>
        <v>0</v>
      </c>
      <c r="S2576" s="18">
        <f t="shared" si="8328"/>
        <v>0</v>
      </c>
      <c r="T2576" s="18">
        <f t="shared" si="8187"/>
        <v>900</v>
      </c>
      <c r="U2576" s="18">
        <f t="shared" si="8213"/>
        <v>900</v>
      </c>
      <c r="V2576" s="18">
        <f t="shared" si="8214"/>
        <v>900</v>
      </c>
      <c r="W2576" s="18">
        <f t="shared" ref="W2576:AT2576" si="8329">W2577</f>
        <v>0</v>
      </c>
      <c r="X2576" s="18">
        <f t="shared" si="8329"/>
        <v>0</v>
      </c>
      <c r="Y2576" s="18">
        <f t="shared" si="8329"/>
        <v>0</v>
      </c>
      <c r="Z2576" s="18">
        <f t="shared" si="8329"/>
        <v>0</v>
      </c>
      <c r="AA2576" s="18">
        <f t="shared" si="8329"/>
        <v>0</v>
      </c>
      <c r="AB2576" s="18">
        <f t="shared" si="8329"/>
        <v>0</v>
      </c>
      <c r="AC2576" s="18">
        <f t="shared" si="8329"/>
        <v>0</v>
      </c>
      <c r="AD2576" s="18">
        <f t="shared" si="8329"/>
        <v>0</v>
      </c>
      <c r="AE2576" s="18">
        <f t="shared" si="8329"/>
        <v>0</v>
      </c>
      <c r="AF2576" s="41">
        <f t="shared" si="8329"/>
        <v>595.20000000000005</v>
      </c>
      <c r="AG2576" s="41">
        <f t="shared" si="8329"/>
        <v>0</v>
      </c>
      <c r="AH2576" s="41">
        <f t="shared" si="8329"/>
        <v>0</v>
      </c>
      <c r="AI2576" s="41">
        <f t="shared" si="8329"/>
        <v>0</v>
      </c>
      <c r="AJ2576" s="41">
        <f t="shared" si="8329"/>
        <v>0</v>
      </c>
      <c r="AK2576" s="41">
        <f t="shared" si="8329"/>
        <v>0</v>
      </c>
      <c r="AL2576" s="41">
        <f t="shared" si="8329"/>
        <v>595.20000000000005</v>
      </c>
      <c r="AM2576" s="41">
        <f t="shared" si="8329"/>
        <v>0</v>
      </c>
      <c r="AN2576" s="41">
        <f t="shared" si="8329"/>
        <v>0</v>
      </c>
      <c r="AO2576" s="42">
        <f t="shared" si="8329"/>
        <v>389.36</v>
      </c>
      <c r="AP2576" s="42">
        <f t="shared" si="8329"/>
        <v>900</v>
      </c>
      <c r="AQ2576" s="42">
        <f t="shared" si="8329"/>
        <v>0</v>
      </c>
      <c r="AR2576" s="42">
        <f t="shared" si="8329"/>
        <v>0</v>
      </c>
      <c r="AS2576" s="42">
        <f t="shared" si="8329"/>
        <v>0</v>
      </c>
      <c r="AT2576" s="42">
        <f t="shared" si="8329"/>
        <v>0</v>
      </c>
      <c r="AU2576" s="42">
        <f t="shared" si="8238"/>
        <v>900</v>
      </c>
      <c r="AV2576" s="42">
        <f t="shared" si="8239"/>
        <v>0</v>
      </c>
      <c r="AW2576" s="42">
        <f t="shared" si="8240"/>
        <v>900</v>
      </c>
      <c r="AX2576" s="42">
        <f t="shared" si="8241"/>
        <v>900</v>
      </c>
      <c r="AY2576" s="42">
        <f t="shared" si="8242"/>
        <v>900</v>
      </c>
      <c r="AZ2576" s="42">
        <f>AZ2577</f>
        <v>0</v>
      </c>
      <c r="BA2576" s="43">
        <f t="shared" si="8243"/>
        <v>100</v>
      </c>
      <c r="BB2576" s="20"/>
    </row>
    <row r="2577" spans="2:54" ht="31.2" x14ac:dyDescent="0.3">
      <c r="B2577" s="38" t="s">
        <v>794</v>
      </c>
      <c r="C2577" s="38" t="s">
        <v>92</v>
      </c>
      <c r="D2577" s="38" t="s">
        <v>94</v>
      </c>
      <c r="E2577" s="39" t="str">
        <f t="shared" si="8234"/>
        <v>0503</v>
      </c>
      <c r="F2577" s="38" t="s">
        <v>924</v>
      </c>
      <c r="G2577" s="38" t="s">
        <v>54</v>
      </c>
      <c r="H2577" s="40" t="s">
        <v>55</v>
      </c>
      <c r="I2577" s="18">
        <v>900</v>
      </c>
      <c r="J2577" s="18">
        <v>900</v>
      </c>
      <c r="K2577" s="18">
        <v>900</v>
      </c>
      <c r="L2577" s="18"/>
      <c r="M2577" s="18"/>
      <c r="N2577" s="18"/>
      <c r="O2577" s="18">
        <v>0</v>
      </c>
      <c r="P2577" s="18">
        <v>0</v>
      </c>
      <c r="Q2577" s="18">
        <v>0</v>
      </c>
      <c r="R2577" s="18">
        <v>0</v>
      </c>
      <c r="S2577" s="18"/>
      <c r="T2577" s="18">
        <f t="shared" si="8187"/>
        <v>900</v>
      </c>
      <c r="U2577" s="18">
        <f t="shared" si="8213"/>
        <v>900</v>
      </c>
      <c r="V2577" s="18">
        <f t="shared" si="8214"/>
        <v>900</v>
      </c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41">
        <v>595.20000000000005</v>
      </c>
      <c r="AG2577" s="41"/>
      <c r="AH2577" s="41">
        <v>0</v>
      </c>
      <c r="AI2577" s="41">
        <v>0</v>
      </c>
      <c r="AJ2577" s="41">
        <v>0</v>
      </c>
      <c r="AK2577" s="41">
        <v>0</v>
      </c>
      <c r="AL2577" s="41">
        <v>595.20000000000005</v>
      </c>
      <c r="AM2577" s="41">
        <v>0</v>
      </c>
      <c r="AN2577" s="41">
        <v>0</v>
      </c>
      <c r="AO2577" s="14">
        <v>389.36</v>
      </c>
      <c r="AP2577" s="42">
        <v>900</v>
      </c>
      <c r="AQ2577" s="42">
        <v>0</v>
      </c>
      <c r="AR2577" s="42">
        <v>0</v>
      </c>
      <c r="AS2577" s="42">
        <v>0</v>
      </c>
      <c r="AT2577" s="42">
        <v>0</v>
      </c>
      <c r="AU2577" s="42">
        <f t="shared" si="8238"/>
        <v>900</v>
      </c>
      <c r="AV2577" s="42">
        <f t="shared" si="8239"/>
        <v>0</v>
      </c>
      <c r="AW2577" s="42">
        <f t="shared" si="8240"/>
        <v>900</v>
      </c>
      <c r="AX2577" s="42">
        <f t="shared" si="8241"/>
        <v>900</v>
      </c>
      <c r="AY2577" s="42">
        <f t="shared" si="8242"/>
        <v>900</v>
      </c>
      <c r="AZ2577" s="42"/>
      <c r="BA2577" s="43">
        <f t="shared" si="8243"/>
        <v>100</v>
      </c>
      <c r="BB2577" s="44"/>
    </row>
    <row r="2578" spans="2:54" x14ac:dyDescent="0.3">
      <c r="B2578" s="38" t="s">
        <v>794</v>
      </c>
      <c r="C2578" s="38" t="s">
        <v>92</v>
      </c>
      <c r="D2578" s="38" t="s">
        <v>94</v>
      </c>
      <c r="E2578" s="39" t="str">
        <f t="shared" si="8234"/>
        <v>0503</v>
      </c>
      <c r="F2578" s="38" t="s">
        <v>926</v>
      </c>
      <c r="G2578" s="39"/>
      <c r="H2578" s="40" t="s">
        <v>927</v>
      </c>
      <c r="I2578" s="18">
        <f t="shared" ref="I2578:S2578" si="8330">I2579</f>
        <v>99403</v>
      </c>
      <c r="J2578" s="18">
        <f t="shared" si="8330"/>
        <v>104701.4</v>
      </c>
      <c r="K2578" s="18">
        <f t="shared" si="8330"/>
        <v>0</v>
      </c>
      <c r="L2578" s="18">
        <f t="shared" si="8330"/>
        <v>0</v>
      </c>
      <c r="M2578" s="18">
        <f t="shared" si="8330"/>
        <v>0</v>
      </c>
      <c r="N2578" s="18">
        <f t="shared" si="8330"/>
        <v>0</v>
      </c>
      <c r="O2578" s="18">
        <f t="shared" si="8330"/>
        <v>0</v>
      </c>
      <c r="P2578" s="18">
        <f t="shared" si="8330"/>
        <v>0</v>
      </c>
      <c r="Q2578" s="18">
        <f t="shared" si="8330"/>
        <v>0</v>
      </c>
      <c r="R2578" s="18">
        <f t="shared" si="8330"/>
        <v>-99403</v>
      </c>
      <c r="S2578" s="18">
        <f t="shared" si="8330"/>
        <v>597</v>
      </c>
      <c r="T2578" s="18">
        <f t="shared" si="8187"/>
        <v>597</v>
      </c>
      <c r="U2578" s="18">
        <f t="shared" si="8213"/>
        <v>104701.4</v>
      </c>
      <c r="V2578" s="18">
        <f t="shared" si="8214"/>
        <v>0</v>
      </c>
      <c r="W2578" s="18">
        <f t="shared" ref="W2578:AD2578" si="8331">W2579</f>
        <v>0</v>
      </c>
      <c r="X2578" s="18">
        <f t="shared" si="8331"/>
        <v>0</v>
      </c>
      <c r="Y2578" s="18">
        <f t="shared" si="8331"/>
        <v>0</v>
      </c>
      <c r="Z2578" s="18">
        <f t="shared" si="8331"/>
        <v>597</v>
      </c>
      <c r="AA2578" s="18">
        <f t="shared" si="8331"/>
        <v>0</v>
      </c>
      <c r="AB2578" s="18">
        <f t="shared" si="8331"/>
        <v>0</v>
      </c>
      <c r="AC2578" s="18">
        <f t="shared" si="8331"/>
        <v>0</v>
      </c>
      <c r="AD2578" s="18">
        <f t="shared" si="8331"/>
        <v>0</v>
      </c>
      <c r="AE2578" s="18"/>
      <c r="AF2578" s="41">
        <f t="shared" ref="AF2578:AT2578" si="8332">AF2579</f>
        <v>597</v>
      </c>
      <c r="AG2578" s="41">
        <f t="shared" si="8332"/>
        <v>0</v>
      </c>
      <c r="AH2578" s="41">
        <f t="shared" si="8332"/>
        <v>0</v>
      </c>
      <c r="AI2578" s="41">
        <f t="shared" si="8332"/>
        <v>0</v>
      </c>
      <c r="AJ2578" s="41">
        <f t="shared" si="8332"/>
        <v>0</v>
      </c>
      <c r="AK2578" s="41">
        <f t="shared" si="8332"/>
        <v>0</v>
      </c>
      <c r="AL2578" s="41">
        <f t="shared" si="8332"/>
        <v>0</v>
      </c>
      <c r="AM2578" s="41">
        <f t="shared" si="8332"/>
        <v>0</v>
      </c>
      <c r="AN2578" s="41">
        <f t="shared" si="8332"/>
        <v>0</v>
      </c>
      <c r="AO2578" s="42">
        <f t="shared" si="8332"/>
        <v>0</v>
      </c>
      <c r="AP2578" s="42">
        <f t="shared" si="8332"/>
        <v>597</v>
      </c>
      <c r="AQ2578" s="42">
        <f t="shared" si="8332"/>
        <v>0</v>
      </c>
      <c r="AR2578" s="42">
        <f t="shared" si="8332"/>
        <v>0</v>
      </c>
      <c r="AS2578" s="42">
        <f t="shared" si="8332"/>
        <v>0</v>
      </c>
      <c r="AT2578" s="42">
        <f t="shared" si="8332"/>
        <v>0</v>
      </c>
      <c r="AU2578" s="42">
        <f t="shared" si="8238"/>
        <v>597</v>
      </c>
      <c r="AV2578" s="42">
        <f t="shared" si="8239"/>
        <v>0</v>
      </c>
      <c r="AW2578" s="42">
        <f t="shared" si="8240"/>
        <v>1194</v>
      </c>
      <c r="AX2578" s="42">
        <f t="shared" si="8241"/>
        <v>104701.4</v>
      </c>
      <c r="AY2578" s="42">
        <f t="shared" si="8242"/>
        <v>0</v>
      </c>
      <c r="AZ2578" s="42">
        <f>AZ2579</f>
        <v>0</v>
      </c>
      <c r="BA2578" s="43">
        <f t="shared" si="8243"/>
        <v>0</v>
      </c>
      <c r="BB2578" s="20"/>
    </row>
    <row r="2579" spans="2:54" ht="31.2" x14ac:dyDescent="0.3">
      <c r="B2579" s="38" t="s">
        <v>794</v>
      </c>
      <c r="C2579" s="38" t="s">
        <v>92</v>
      </c>
      <c r="D2579" s="38" t="s">
        <v>94</v>
      </c>
      <c r="E2579" s="39" t="str">
        <f t="shared" si="8234"/>
        <v>0503</v>
      </c>
      <c r="F2579" s="38" t="s">
        <v>926</v>
      </c>
      <c r="G2579" s="38" t="s">
        <v>54</v>
      </c>
      <c r="H2579" s="40" t="s">
        <v>55</v>
      </c>
      <c r="I2579" s="18">
        <v>99403</v>
      </c>
      <c r="J2579" s="18">
        <v>104701.4</v>
      </c>
      <c r="K2579" s="18">
        <v>0</v>
      </c>
      <c r="L2579" s="18"/>
      <c r="M2579" s="18"/>
      <c r="N2579" s="18"/>
      <c r="O2579" s="18">
        <v>0</v>
      </c>
      <c r="P2579" s="18">
        <v>0</v>
      </c>
      <c r="Q2579" s="18">
        <v>0</v>
      </c>
      <c r="R2579" s="18">
        <v>-99403</v>
      </c>
      <c r="S2579" s="18">
        <v>597</v>
      </c>
      <c r="T2579" s="18">
        <f t="shared" si="8187"/>
        <v>597</v>
      </c>
      <c r="U2579" s="18">
        <f t="shared" si="8213"/>
        <v>104701.4</v>
      </c>
      <c r="V2579" s="18">
        <f t="shared" si="8214"/>
        <v>0</v>
      </c>
      <c r="W2579" s="18"/>
      <c r="X2579" s="18"/>
      <c r="Y2579" s="18"/>
      <c r="Z2579" s="18">
        <v>597</v>
      </c>
      <c r="AA2579" s="18"/>
      <c r="AB2579" s="18"/>
      <c r="AC2579" s="18"/>
      <c r="AD2579" s="18"/>
      <c r="AE2579" s="18"/>
      <c r="AF2579" s="41">
        <v>597</v>
      </c>
      <c r="AG2579" s="41"/>
      <c r="AH2579" s="41">
        <v>0</v>
      </c>
      <c r="AI2579" s="41">
        <v>0</v>
      </c>
      <c r="AJ2579" s="41">
        <v>0</v>
      </c>
      <c r="AK2579" s="41">
        <v>0</v>
      </c>
      <c r="AL2579" s="41">
        <v>0</v>
      </c>
      <c r="AM2579" s="41">
        <v>0</v>
      </c>
      <c r="AN2579" s="41">
        <v>0</v>
      </c>
      <c r="AO2579" s="14">
        <v>0</v>
      </c>
      <c r="AP2579" s="42">
        <v>597</v>
      </c>
      <c r="AQ2579" s="42">
        <v>0</v>
      </c>
      <c r="AR2579" s="42">
        <v>0</v>
      </c>
      <c r="AS2579" s="42">
        <v>0</v>
      </c>
      <c r="AT2579" s="42">
        <v>0</v>
      </c>
      <c r="AU2579" s="42">
        <f t="shared" si="8238"/>
        <v>597</v>
      </c>
      <c r="AV2579" s="42">
        <f t="shared" si="8239"/>
        <v>0</v>
      </c>
      <c r="AW2579" s="42">
        <f t="shared" si="8240"/>
        <v>1194</v>
      </c>
      <c r="AX2579" s="42">
        <f t="shared" si="8241"/>
        <v>104701.4</v>
      </c>
      <c r="AY2579" s="42">
        <f t="shared" si="8242"/>
        <v>0</v>
      </c>
      <c r="AZ2579" s="42"/>
      <c r="BA2579" s="43">
        <f t="shared" si="8243"/>
        <v>0</v>
      </c>
      <c r="BB2579" s="44"/>
    </row>
    <row r="2580" spans="2:54" ht="31.2" x14ac:dyDescent="0.3">
      <c r="B2580" s="38" t="s">
        <v>794</v>
      </c>
      <c r="C2580" s="38" t="s">
        <v>92</v>
      </c>
      <c r="D2580" s="38" t="s">
        <v>94</v>
      </c>
      <c r="E2580" s="39" t="str">
        <f t="shared" si="8234"/>
        <v>0503</v>
      </c>
      <c r="F2580" s="16" t="s">
        <v>928</v>
      </c>
      <c r="G2580" s="39"/>
      <c r="H2580" s="40" t="s">
        <v>929</v>
      </c>
      <c r="I2580" s="18">
        <f t="shared" ref="I2580:S2580" si="8333">I2581</f>
        <v>5275</v>
      </c>
      <c r="J2580" s="18">
        <f t="shared" si="8333"/>
        <v>0</v>
      </c>
      <c r="K2580" s="18">
        <f t="shared" si="8333"/>
        <v>0</v>
      </c>
      <c r="L2580" s="18">
        <f t="shared" si="8333"/>
        <v>0</v>
      </c>
      <c r="M2580" s="18">
        <f t="shared" si="8333"/>
        <v>0</v>
      </c>
      <c r="N2580" s="18">
        <f t="shared" si="8333"/>
        <v>0</v>
      </c>
      <c r="O2580" s="18">
        <f t="shared" si="8333"/>
        <v>0</v>
      </c>
      <c r="P2580" s="18">
        <f t="shared" si="8333"/>
        <v>0</v>
      </c>
      <c r="Q2580" s="18">
        <f t="shared" si="8333"/>
        <v>-3998</v>
      </c>
      <c r="R2580" s="18">
        <f t="shared" si="8333"/>
        <v>0</v>
      </c>
      <c r="S2580" s="18">
        <f t="shared" si="8333"/>
        <v>1328</v>
      </c>
      <c r="T2580" s="18">
        <f t="shared" si="8187"/>
        <v>2605</v>
      </c>
      <c r="U2580" s="18">
        <f t="shared" si="8213"/>
        <v>0</v>
      </c>
      <c r="V2580" s="18">
        <f t="shared" si="8214"/>
        <v>0</v>
      </c>
      <c r="W2580" s="18">
        <f t="shared" ref="W2580:AD2580" si="8334">W2581</f>
        <v>0</v>
      </c>
      <c r="X2580" s="18">
        <f t="shared" si="8334"/>
        <v>0</v>
      </c>
      <c r="Y2580" s="18">
        <f t="shared" si="8334"/>
        <v>0</v>
      </c>
      <c r="Z2580" s="18">
        <f t="shared" si="8334"/>
        <v>1328</v>
      </c>
      <c r="AA2580" s="18">
        <f t="shared" si="8334"/>
        <v>0</v>
      </c>
      <c r="AB2580" s="18">
        <f t="shared" si="8334"/>
        <v>0</v>
      </c>
      <c r="AC2580" s="18">
        <f t="shared" si="8334"/>
        <v>0</v>
      </c>
      <c r="AD2580" s="18">
        <f t="shared" si="8334"/>
        <v>0</v>
      </c>
      <c r="AE2580" s="18"/>
      <c r="AF2580" s="41">
        <f t="shared" ref="AF2580:AT2580" si="8335">AF2581</f>
        <v>2605</v>
      </c>
      <c r="AG2580" s="41">
        <f t="shared" si="8335"/>
        <v>0</v>
      </c>
      <c r="AH2580" s="41">
        <f t="shared" si="8335"/>
        <v>0</v>
      </c>
      <c r="AI2580" s="41">
        <f t="shared" si="8335"/>
        <v>0</v>
      </c>
      <c r="AJ2580" s="41">
        <f t="shared" si="8335"/>
        <v>0</v>
      </c>
      <c r="AK2580" s="41">
        <f t="shared" si="8335"/>
        <v>0</v>
      </c>
      <c r="AL2580" s="41">
        <f t="shared" si="8335"/>
        <v>1277</v>
      </c>
      <c r="AM2580" s="41">
        <f t="shared" si="8335"/>
        <v>0</v>
      </c>
      <c r="AN2580" s="41">
        <f t="shared" si="8335"/>
        <v>0</v>
      </c>
      <c r="AO2580" s="42">
        <f t="shared" si="8335"/>
        <v>0</v>
      </c>
      <c r="AP2580" s="42">
        <f t="shared" si="8335"/>
        <v>2605</v>
      </c>
      <c r="AQ2580" s="42">
        <f t="shared" si="8335"/>
        <v>0</v>
      </c>
      <c r="AR2580" s="42">
        <f t="shared" si="8335"/>
        <v>0</v>
      </c>
      <c r="AS2580" s="42">
        <f t="shared" si="8335"/>
        <v>0</v>
      </c>
      <c r="AT2580" s="42">
        <f t="shared" si="8335"/>
        <v>0</v>
      </c>
      <c r="AU2580" s="42">
        <f t="shared" si="8238"/>
        <v>2605</v>
      </c>
      <c r="AV2580" s="42">
        <f t="shared" si="8239"/>
        <v>0</v>
      </c>
      <c r="AW2580" s="42">
        <f t="shared" si="8240"/>
        <v>3933</v>
      </c>
      <c r="AX2580" s="42">
        <f t="shared" si="8241"/>
        <v>0</v>
      </c>
      <c r="AY2580" s="42">
        <f t="shared" si="8242"/>
        <v>0</v>
      </c>
      <c r="AZ2580" s="42">
        <f>AZ2581</f>
        <v>0</v>
      </c>
      <c r="BA2580" s="43">
        <f t="shared" si="8243"/>
        <v>49.021113243761995</v>
      </c>
      <c r="BB2580" s="20"/>
    </row>
    <row r="2581" spans="2:54" ht="31.2" x14ac:dyDescent="0.3">
      <c r="B2581" s="38" t="s">
        <v>794</v>
      </c>
      <c r="C2581" s="38" t="s">
        <v>92</v>
      </c>
      <c r="D2581" s="38" t="s">
        <v>94</v>
      </c>
      <c r="E2581" s="39" t="str">
        <f t="shared" si="8234"/>
        <v>0503</v>
      </c>
      <c r="F2581" s="16" t="s">
        <v>928</v>
      </c>
      <c r="G2581" s="38" t="s">
        <v>54</v>
      </c>
      <c r="H2581" s="40" t="s">
        <v>55</v>
      </c>
      <c r="I2581" s="18">
        <v>5275</v>
      </c>
      <c r="J2581" s="18">
        <v>0</v>
      </c>
      <c r="K2581" s="18">
        <v>0</v>
      </c>
      <c r="L2581" s="18"/>
      <c r="M2581" s="18"/>
      <c r="N2581" s="18"/>
      <c r="O2581" s="18">
        <v>0</v>
      </c>
      <c r="P2581" s="18">
        <v>0</v>
      </c>
      <c r="Q2581" s="18">
        <v>-3998</v>
      </c>
      <c r="R2581" s="18">
        <v>0</v>
      </c>
      <c r="S2581" s="18">
        <v>1328</v>
      </c>
      <c r="T2581" s="18">
        <f t="shared" si="8187"/>
        <v>2605</v>
      </c>
      <c r="U2581" s="18">
        <f t="shared" si="8213"/>
        <v>0</v>
      </c>
      <c r="V2581" s="18">
        <f t="shared" si="8214"/>
        <v>0</v>
      </c>
      <c r="W2581" s="18"/>
      <c r="X2581" s="18"/>
      <c r="Y2581" s="18"/>
      <c r="Z2581" s="18">
        <v>1328</v>
      </c>
      <c r="AA2581" s="18"/>
      <c r="AB2581" s="18"/>
      <c r="AC2581" s="18"/>
      <c r="AD2581" s="18"/>
      <c r="AE2581" s="18"/>
      <c r="AF2581" s="41">
        <v>2605</v>
      </c>
      <c r="AG2581" s="41"/>
      <c r="AH2581" s="41">
        <v>0</v>
      </c>
      <c r="AI2581" s="41">
        <v>0</v>
      </c>
      <c r="AJ2581" s="41">
        <v>0</v>
      </c>
      <c r="AK2581" s="41">
        <v>0</v>
      </c>
      <c r="AL2581" s="41">
        <v>1277</v>
      </c>
      <c r="AM2581" s="41">
        <v>0</v>
      </c>
      <c r="AN2581" s="41">
        <v>0</v>
      </c>
      <c r="AO2581" s="14">
        <v>0</v>
      </c>
      <c r="AP2581" s="42">
        <v>2605</v>
      </c>
      <c r="AQ2581" s="42">
        <v>0</v>
      </c>
      <c r="AR2581" s="42">
        <v>0</v>
      </c>
      <c r="AS2581" s="42">
        <v>0</v>
      </c>
      <c r="AT2581" s="42">
        <v>0</v>
      </c>
      <c r="AU2581" s="42">
        <f t="shared" si="8238"/>
        <v>2605</v>
      </c>
      <c r="AV2581" s="42">
        <f t="shared" si="8239"/>
        <v>0</v>
      </c>
      <c r="AW2581" s="42">
        <f t="shared" si="8240"/>
        <v>3933</v>
      </c>
      <c r="AX2581" s="42">
        <f t="shared" si="8241"/>
        <v>0</v>
      </c>
      <c r="AY2581" s="42">
        <f t="shared" si="8242"/>
        <v>0</v>
      </c>
      <c r="AZ2581" s="42"/>
      <c r="BA2581" s="43">
        <f t="shared" si="8243"/>
        <v>49.021113243761995</v>
      </c>
      <c r="BB2581" s="44"/>
    </row>
    <row r="2582" spans="2:54" x14ac:dyDescent="0.3">
      <c r="B2582" s="38" t="s">
        <v>794</v>
      </c>
      <c r="C2582" s="38" t="s">
        <v>92</v>
      </c>
      <c r="D2582" s="38" t="s">
        <v>94</v>
      </c>
      <c r="E2582" s="39" t="str">
        <f t="shared" si="8234"/>
        <v>0503</v>
      </c>
      <c r="F2582" s="38" t="s">
        <v>930</v>
      </c>
      <c r="G2582" s="39"/>
      <c r="H2582" s="40" t="s">
        <v>931</v>
      </c>
      <c r="I2582" s="18">
        <f t="shared" ref="I2582:S2582" si="8336">I2583</f>
        <v>106932.7</v>
      </c>
      <c r="J2582" s="18">
        <f t="shared" si="8336"/>
        <v>156932.70000000001</v>
      </c>
      <c r="K2582" s="18">
        <f t="shared" si="8336"/>
        <v>156932.70000000001</v>
      </c>
      <c r="L2582" s="18">
        <f t="shared" si="8336"/>
        <v>0</v>
      </c>
      <c r="M2582" s="18">
        <f t="shared" si="8336"/>
        <v>0</v>
      </c>
      <c r="N2582" s="18">
        <f t="shared" si="8336"/>
        <v>0</v>
      </c>
      <c r="O2582" s="18">
        <f t="shared" si="8336"/>
        <v>-900.69600000000003</v>
      </c>
      <c r="P2582" s="18">
        <f t="shared" si="8336"/>
        <v>0</v>
      </c>
      <c r="Q2582" s="18">
        <f t="shared" si="8336"/>
        <v>0</v>
      </c>
      <c r="R2582" s="18">
        <f t="shared" si="8336"/>
        <v>0</v>
      </c>
      <c r="S2582" s="18">
        <f t="shared" si="8336"/>
        <v>9797.3660500000005</v>
      </c>
      <c r="T2582" s="18">
        <f t="shared" si="8187"/>
        <v>115829.37005</v>
      </c>
      <c r="U2582" s="18">
        <f t="shared" si="8213"/>
        <v>156932.70000000001</v>
      </c>
      <c r="V2582" s="18">
        <f t="shared" si="8214"/>
        <v>156932.70000000001</v>
      </c>
      <c r="W2582" s="18">
        <f t="shared" ref="W2582:AD2582" si="8337">W2583</f>
        <v>0</v>
      </c>
      <c r="X2582" s="18">
        <f t="shared" si="8337"/>
        <v>0</v>
      </c>
      <c r="Y2582" s="18">
        <f t="shared" si="8337"/>
        <v>0</v>
      </c>
      <c r="Z2582" s="18">
        <f t="shared" si="8337"/>
        <v>9797.3660500000005</v>
      </c>
      <c r="AA2582" s="18">
        <f t="shared" si="8337"/>
        <v>0</v>
      </c>
      <c r="AB2582" s="18">
        <f t="shared" si="8337"/>
        <v>0</v>
      </c>
      <c r="AC2582" s="18">
        <f t="shared" si="8337"/>
        <v>0</v>
      </c>
      <c r="AD2582" s="18">
        <f t="shared" si="8337"/>
        <v>0</v>
      </c>
      <c r="AE2582" s="18"/>
      <c r="AF2582" s="41">
        <f t="shared" ref="AF2582:AT2582" si="8338">AF2583</f>
        <v>115829.25866000001</v>
      </c>
      <c r="AG2582" s="41">
        <f t="shared" si="8338"/>
        <v>0</v>
      </c>
      <c r="AH2582" s="41">
        <f t="shared" si="8338"/>
        <v>0</v>
      </c>
      <c r="AI2582" s="41">
        <f t="shared" si="8338"/>
        <v>0</v>
      </c>
      <c r="AJ2582" s="41">
        <f t="shared" si="8338"/>
        <v>0</v>
      </c>
      <c r="AK2582" s="41">
        <f t="shared" si="8338"/>
        <v>0</v>
      </c>
      <c r="AL2582" s="41">
        <f t="shared" si="8338"/>
        <v>115739.51675</v>
      </c>
      <c r="AM2582" s="41">
        <f t="shared" si="8338"/>
        <v>0</v>
      </c>
      <c r="AN2582" s="41">
        <f t="shared" si="8338"/>
        <v>0</v>
      </c>
      <c r="AO2582" s="42">
        <f t="shared" si="8338"/>
        <v>70073.922869999995</v>
      </c>
      <c r="AP2582" s="42">
        <f t="shared" si="8338"/>
        <v>116730.06604999999</v>
      </c>
      <c r="AQ2582" s="42">
        <f t="shared" si="8338"/>
        <v>-900.69600000000003</v>
      </c>
      <c r="AR2582" s="42">
        <f t="shared" si="8338"/>
        <v>0</v>
      </c>
      <c r="AS2582" s="42">
        <f t="shared" si="8338"/>
        <v>0</v>
      </c>
      <c r="AT2582" s="42">
        <f t="shared" si="8338"/>
        <v>0</v>
      </c>
      <c r="AU2582" s="42">
        <f t="shared" si="8238"/>
        <v>115829.37005</v>
      </c>
      <c r="AV2582" s="42">
        <f t="shared" si="8239"/>
        <v>0</v>
      </c>
      <c r="AW2582" s="42">
        <f t="shared" si="8240"/>
        <v>125626.73609999999</v>
      </c>
      <c r="AX2582" s="42">
        <f t="shared" si="8241"/>
        <v>156932.70000000001</v>
      </c>
      <c r="AY2582" s="42">
        <f t="shared" si="8242"/>
        <v>156932.70000000001</v>
      </c>
      <c r="AZ2582" s="42">
        <f>AZ2583</f>
        <v>0</v>
      </c>
      <c r="BA2582" s="43">
        <f t="shared" si="8243"/>
        <v>99.922522244346368</v>
      </c>
      <c r="BB2582" s="20"/>
    </row>
    <row r="2583" spans="2:54" ht="31.2" x14ac:dyDescent="0.3">
      <c r="B2583" s="38" t="s">
        <v>794</v>
      </c>
      <c r="C2583" s="38" t="s">
        <v>92</v>
      </c>
      <c r="D2583" s="38" t="s">
        <v>94</v>
      </c>
      <c r="E2583" s="39" t="str">
        <f t="shared" si="8234"/>
        <v>0503</v>
      </c>
      <c r="F2583" s="38" t="s">
        <v>930</v>
      </c>
      <c r="G2583" s="38" t="s">
        <v>54</v>
      </c>
      <c r="H2583" s="40" t="s">
        <v>55</v>
      </c>
      <c r="I2583" s="18">
        <v>106932.7</v>
      </c>
      <c r="J2583" s="18">
        <v>156932.70000000001</v>
      </c>
      <c r="K2583" s="18">
        <v>156932.70000000001</v>
      </c>
      <c r="L2583" s="18"/>
      <c r="M2583" s="18"/>
      <c r="N2583" s="18"/>
      <c r="O2583" s="18">
        <v>-900.69600000000003</v>
      </c>
      <c r="P2583" s="18">
        <v>0</v>
      </c>
      <c r="Q2583" s="18">
        <v>0</v>
      </c>
      <c r="R2583" s="18">
        <v>0</v>
      </c>
      <c r="S2583" s="18">
        <f>2230.00305+4081.416+3485.947</f>
        <v>9797.3660500000005</v>
      </c>
      <c r="T2583" s="18">
        <f t="shared" si="8187"/>
        <v>115829.37005</v>
      </c>
      <c r="U2583" s="18">
        <f t="shared" si="8213"/>
        <v>156932.70000000001</v>
      </c>
      <c r="V2583" s="18">
        <f t="shared" si="8214"/>
        <v>156932.70000000001</v>
      </c>
      <c r="W2583" s="18"/>
      <c r="X2583" s="18"/>
      <c r="Y2583" s="18"/>
      <c r="Z2583" s="18">
        <f>2230.00305+4081.416+3485.947</f>
        <v>9797.3660500000005</v>
      </c>
      <c r="AA2583" s="18"/>
      <c r="AB2583" s="18"/>
      <c r="AC2583" s="18"/>
      <c r="AD2583" s="18"/>
      <c r="AE2583" s="18"/>
      <c r="AF2583" s="41">
        <v>115829.25866000001</v>
      </c>
      <c r="AG2583" s="41"/>
      <c r="AH2583" s="41">
        <v>0</v>
      </c>
      <c r="AI2583" s="41">
        <v>0</v>
      </c>
      <c r="AJ2583" s="41">
        <v>0</v>
      </c>
      <c r="AK2583" s="41">
        <v>0</v>
      </c>
      <c r="AL2583" s="41">
        <v>115739.51675</v>
      </c>
      <c r="AM2583" s="41">
        <v>0</v>
      </c>
      <c r="AN2583" s="41">
        <v>0</v>
      </c>
      <c r="AO2583" s="14">
        <v>70073.922869999995</v>
      </c>
      <c r="AP2583" s="42">
        <v>116730.06604999999</v>
      </c>
      <c r="AQ2583" s="42">
        <v>-900.69600000000003</v>
      </c>
      <c r="AR2583" s="42">
        <v>0</v>
      </c>
      <c r="AS2583" s="42">
        <v>0</v>
      </c>
      <c r="AT2583" s="42">
        <v>0</v>
      </c>
      <c r="AU2583" s="42">
        <f t="shared" si="8238"/>
        <v>115829.37005</v>
      </c>
      <c r="AV2583" s="42">
        <f t="shared" si="8239"/>
        <v>0</v>
      </c>
      <c r="AW2583" s="42">
        <f t="shared" si="8240"/>
        <v>125626.73609999999</v>
      </c>
      <c r="AX2583" s="42">
        <f t="shared" si="8241"/>
        <v>156932.70000000001</v>
      </c>
      <c r="AY2583" s="42">
        <f t="shared" si="8242"/>
        <v>156932.70000000001</v>
      </c>
      <c r="AZ2583" s="42"/>
      <c r="BA2583" s="43">
        <f t="shared" si="8243"/>
        <v>99.922522244346368</v>
      </c>
      <c r="BB2583" s="44"/>
    </row>
    <row r="2584" spans="2:54" ht="46.8" x14ac:dyDescent="0.3">
      <c r="B2584" s="38" t="s">
        <v>794</v>
      </c>
      <c r="C2584" s="38" t="s">
        <v>92</v>
      </c>
      <c r="D2584" s="38" t="s">
        <v>94</v>
      </c>
      <c r="E2584" s="39" t="str">
        <f t="shared" si="8234"/>
        <v>0503</v>
      </c>
      <c r="F2584" s="38" t="s">
        <v>932</v>
      </c>
      <c r="G2584" s="39"/>
      <c r="H2584" s="40" t="s">
        <v>933</v>
      </c>
      <c r="I2584" s="18">
        <f t="shared" ref="I2584:S2584" si="8339">I2585</f>
        <v>625.5</v>
      </c>
      <c r="J2584" s="18">
        <f t="shared" si="8339"/>
        <v>625.5</v>
      </c>
      <c r="K2584" s="18">
        <f t="shared" si="8339"/>
        <v>625.5</v>
      </c>
      <c r="L2584" s="18">
        <f t="shared" si="8339"/>
        <v>0</v>
      </c>
      <c r="M2584" s="18">
        <f t="shared" si="8339"/>
        <v>0</v>
      </c>
      <c r="N2584" s="18">
        <f t="shared" si="8339"/>
        <v>0</v>
      </c>
      <c r="O2584" s="18">
        <f t="shared" si="8339"/>
        <v>0</v>
      </c>
      <c r="P2584" s="18">
        <f t="shared" si="8339"/>
        <v>0</v>
      </c>
      <c r="Q2584" s="18">
        <f t="shared" si="8339"/>
        <v>0</v>
      </c>
      <c r="R2584" s="18">
        <f t="shared" si="8339"/>
        <v>0</v>
      </c>
      <c r="S2584" s="18">
        <f t="shared" si="8339"/>
        <v>0</v>
      </c>
      <c r="T2584" s="18">
        <f t="shared" si="8187"/>
        <v>625.5</v>
      </c>
      <c r="U2584" s="18">
        <f t="shared" si="8213"/>
        <v>625.5</v>
      </c>
      <c r="V2584" s="18">
        <f t="shared" si="8214"/>
        <v>625.5</v>
      </c>
      <c r="W2584" s="18">
        <f t="shared" ref="W2584:AT2584" si="8340">W2585</f>
        <v>0</v>
      </c>
      <c r="X2584" s="18">
        <f t="shared" si="8340"/>
        <v>0</v>
      </c>
      <c r="Y2584" s="18">
        <f t="shared" si="8340"/>
        <v>0</v>
      </c>
      <c r="Z2584" s="18">
        <f t="shared" si="8340"/>
        <v>0</v>
      </c>
      <c r="AA2584" s="18">
        <f t="shared" si="8340"/>
        <v>0</v>
      </c>
      <c r="AB2584" s="18">
        <f t="shared" si="8340"/>
        <v>0</v>
      </c>
      <c r="AC2584" s="18">
        <f t="shared" si="8340"/>
        <v>0</v>
      </c>
      <c r="AD2584" s="18">
        <f t="shared" si="8340"/>
        <v>0</v>
      </c>
      <c r="AE2584" s="18">
        <f t="shared" si="8340"/>
        <v>0</v>
      </c>
      <c r="AF2584" s="41">
        <f t="shared" si="8340"/>
        <v>625.49983999999995</v>
      </c>
      <c r="AG2584" s="41">
        <f t="shared" si="8340"/>
        <v>0</v>
      </c>
      <c r="AH2584" s="41">
        <f t="shared" si="8340"/>
        <v>0</v>
      </c>
      <c r="AI2584" s="41">
        <f t="shared" si="8340"/>
        <v>0</v>
      </c>
      <c r="AJ2584" s="41">
        <f t="shared" si="8340"/>
        <v>0</v>
      </c>
      <c r="AK2584" s="41">
        <f t="shared" si="8340"/>
        <v>0</v>
      </c>
      <c r="AL2584" s="41">
        <f t="shared" si="8340"/>
        <v>625.49983999999995</v>
      </c>
      <c r="AM2584" s="41">
        <f t="shared" si="8340"/>
        <v>0</v>
      </c>
      <c r="AN2584" s="41">
        <f t="shared" si="8340"/>
        <v>0</v>
      </c>
      <c r="AO2584" s="42">
        <f t="shared" si="8340"/>
        <v>485.30160000000001</v>
      </c>
      <c r="AP2584" s="42">
        <f t="shared" si="8340"/>
        <v>625.5</v>
      </c>
      <c r="AQ2584" s="42">
        <f t="shared" si="8340"/>
        <v>0</v>
      </c>
      <c r="AR2584" s="42">
        <f t="shared" si="8340"/>
        <v>0</v>
      </c>
      <c r="AS2584" s="42">
        <f t="shared" si="8340"/>
        <v>0</v>
      </c>
      <c r="AT2584" s="42">
        <f t="shared" si="8340"/>
        <v>0</v>
      </c>
      <c r="AU2584" s="42">
        <f t="shared" si="8238"/>
        <v>625.5</v>
      </c>
      <c r="AV2584" s="42">
        <f t="shared" si="8239"/>
        <v>0</v>
      </c>
      <c r="AW2584" s="42">
        <f t="shared" si="8240"/>
        <v>625.5</v>
      </c>
      <c r="AX2584" s="42">
        <f t="shared" si="8241"/>
        <v>625.5</v>
      </c>
      <c r="AY2584" s="42">
        <f t="shared" si="8242"/>
        <v>625.5</v>
      </c>
      <c r="AZ2584" s="42">
        <f>AZ2585</f>
        <v>0</v>
      </c>
      <c r="BA2584" s="43">
        <f t="shared" si="8243"/>
        <v>100</v>
      </c>
      <c r="BB2584" s="20"/>
    </row>
    <row r="2585" spans="2:54" ht="31.2" x14ac:dyDescent="0.3">
      <c r="B2585" s="38" t="s">
        <v>794</v>
      </c>
      <c r="C2585" s="38" t="s">
        <v>92</v>
      </c>
      <c r="D2585" s="38" t="s">
        <v>94</v>
      </c>
      <c r="E2585" s="39" t="str">
        <f t="shared" si="8234"/>
        <v>0503</v>
      </c>
      <c r="F2585" s="38" t="s">
        <v>932</v>
      </c>
      <c r="G2585" s="38" t="s">
        <v>54</v>
      </c>
      <c r="H2585" s="40" t="s">
        <v>55</v>
      </c>
      <c r="I2585" s="18">
        <v>625.5</v>
      </c>
      <c r="J2585" s="18">
        <v>625.5</v>
      </c>
      <c r="K2585" s="18">
        <v>625.5</v>
      </c>
      <c r="L2585" s="18"/>
      <c r="M2585" s="18"/>
      <c r="N2585" s="18"/>
      <c r="O2585" s="18">
        <v>0</v>
      </c>
      <c r="P2585" s="18">
        <v>0</v>
      </c>
      <c r="Q2585" s="18">
        <v>0</v>
      </c>
      <c r="R2585" s="18">
        <v>0</v>
      </c>
      <c r="S2585" s="18"/>
      <c r="T2585" s="18">
        <f t="shared" si="8187"/>
        <v>625.5</v>
      </c>
      <c r="U2585" s="18">
        <f t="shared" si="8213"/>
        <v>625.5</v>
      </c>
      <c r="V2585" s="18">
        <f t="shared" si="8214"/>
        <v>625.5</v>
      </c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41">
        <v>625.49983999999995</v>
      </c>
      <c r="AG2585" s="41"/>
      <c r="AH2585" s="41">
        <v>0</v>
      </c>
      <c r="AI2585" s="41">
        <v>0</v>
      </c>
      <c r="AJ2585" s="41">
        <v>0</v>
      </c>
      <c r="AK2585" s="41">
        <v>0</v>
      </c>
      <c r="AL2585" s="41">
        <v>625.49983999999995</v>
      </c>
      <c r="AM2585" s="41">
        <v>0</v>
      </c>
      <c r="AN2585" s="41">
        <v>0</v>
      </c>
      <c r="AO2585" s="14">
        <v>485.30160000000001</v>
      </c>
      <c r="AP2585" s="42">
        <v>625.5</v>
      </c>
      <c r="AQ2585" s="42">
        <v>0</v>
      </c>
      <c r="AR2585" s="42">
        <v>0</v>
      </c>
      <c r="AS2585" s="42">
        <v>0</v>
      </c>
      <c r="AT2585" s="42">
        <v>0</v>
      </c>
      <c r="AU2585" s="42">
        <f t="shared" si="8238"/>
        <v>625.5</v>
      </c>
      <c r="AV2585" s="42">
        <f t="shared" si="8239"/>
        <v>0</v>
      </c>
      <c r="AW2585" s="42">
        <f t="shared" si="8240"/>
        <v>625.5</v>
      </c>
      <c r="AX2585" s="42">
        <f t="shared" si="8241"/>
        <v>625.5</v>
      </c>
      <c r="AY2585" s="42">
        <f t="shared" si="8242"/>
        <v>625.5</v>
      </c>
      <c r="AZ2585" s="42"/>
      <c r="BA2585" s="43">
        <f t="shared" si="8243"/>
        <v>100</v>
      </c>
      <c r="BB2585" s="44"/>
    </row>
    <row r="2586" spans="2:54" ht="31.2" x14ac:dyDescent="0.3">
      <c r="B2586" s="38" t="s">
        <v>794</v>
      </c>
      <c r="C2586" s="38" t="s">
        <v>92</v>
      </c>
      <c r="D2586" s="38" t="s">
        <v>94</v>
      </c>
      <c r="E2586" s="39" t="str">
        <f t="shared" si="8234"/>
        <v>0503</v>
      </c>
      <c r="F2586" s="38" t="s">
        <v>934</v>
      </c>
      <c r="G2586" s="38"/>
      <c r="H2586" s="40" t="s">
        <v>935</v>
      </c>
      <c r="I2586" s="18"/>
      <c r="J2586" s="18"/>
      <c r="K2586" s="18"/>
      <c r="L2586" s="18"/>
      <c r="M2586" s="18"/>
      <c r="N2586" s="18"/>
      <c r="O2586" s="18">
        <f>O2587</f>
        <v>0</v>
      </c>
      <c r="P2586" s="18">
        <f>P2587</f>
        <v>0</v>
      </c>
      <c r="Q2586" s="18">
        <f>Q2587</f>
        <v>0</v>
      </c>
      <c r="R2586" s="18">
        <f>R2587</f>
        <v>0</v>
      </c>
      <c r="S2586" s="18">
        <f>S2587</f>
        <v>1253.4922200000001</v>
      </c>
      <c r="T2586" s="18">
        <f t="shared" si="8187"/>
        <v>1253.4922200000001</v>
      </c>
      <c r="U2586" s="18"/>
      <c r="V2586" s="18"/>
      <c r="W2586" s="18">
        <f t="shared" ref="W2586:AD2586" si="8341">W2587</f>
        <v>0</v>
      </c>
      <c r="X2586" s="18">
        <f t="shared" si="8341"/>
        <v>0</v>
      </c>
      <c r="Y2586" s="18">
        <f t="shared" si="8341"/>
        <v>0</v>
      </c>
      <c r="Z2586" s="18">
        <f t="shared" si="8341"/>
        <v>1253.4922200000001</v>
      </c>
      <c r="AA2586" s="18">
        <f t="shared" si="8341"/>
        <v>0</v>
      </c>
      <c r="AB2586" s="18">
        <f t="shared" si="8341"/>
        <v>0</v>
      </c>
      <c r="AC2586" s="18">
        <f t="shared" si="8341"/>
        <v>0</v>
      </c>
      <c r="AD2586" s="18">
        <f t="shared" si="8341"/>
        <v>0</v>
      </c>
      <c r="AE2586" s="18"/>
      <c r="AF2586" s="41">
        <f t="shared" ref="AF2586:AT2586" si="8342">AF2587</f>
        <v>1253.4922200000001</v>
      </c>
      <c r="AG2586" s="41">
        <f t="shared" si="8342"/>
        <v>0</v>
      </c>
      <c r="AH2586" s="41">
        <f t="shared" si="8342"/>
        <v>0</v>
      </c>
      <c r="AI2586" s="41">
        <f t="shared" si="8342"/>
        <v>0</v>
      </c>
      <c r="AJ2586" s="41">
        <f t="shared" si="8342"/>
        <v>0</v>
      </c>
      <c r="AK2586" s="41">
        <f t="shared" si="8342"/>
        <v>0</v>
      </c>
      <c r="AL2586" s="41">
        <f t="shared" si="8342"/>
        <v>1253.4922200000001</v>
      </c>
      <c r="AM2586" s="41">
        <f t="shared" si="8342"/>
        <v>0</v>
      </c>
      <c r="AN2586" s="41">
        <f t="shared" si="8342"/>
        <v>0</v>
      </c>
      <c r="AO2586" s="42">
        <f t="shared" si="8342"/>
        <v>1253.4922200000001</v>
      </c>
      <c r="AP2586" s="42">
        <f t="shared" si="8342"/>
        <v>1253.4922200000001</v>
      </c>
      <c r="AQ2586" s="42">
        <f t="shared" si="8342"/>
        <v>0</v>
      </c>
      <c r="AR2586" s="42">
        <f t="shared" si="8342"/>
        <v>0</v>
      </c>
      <c r="AS2586" s="42">
        <f t="shared" si="8342"/>
        <v>0</v>
      </c>
      <c r="AT2586" s="42">
        <f t="shared" si="8342"/>
        <v>0</v>
      </c>
      <c r="AU2586" s="42">
        <f t="shared" si="8238"/>
        <v>1253.4922200000001</v>
      </c>
      <c r="AV2586" s="42">
        <f t="shared" si="8239"/>
        <v>0</v>
      </c>
      <c r="AW2586" s="42">
        <f t="shared" si="8240"/>
        <v>2506.9844400000002</v>
      </c>
      <c r="AX2586" s="42">
        <f t="shared" si="8241"/>
        <v>0</v>
      </c>
      <c r="AY2586" s="42">
        <f t="shared" si="8242"/>
        <v>0</v>
      </c>
      <c r="AZ2586" s="42">
        <f>AZ2587</f>
        <v>0</v>
      </c>
      <c r="BA2586" s="43">
        <f t="shared" si="8243"/>
        <v>100</v>
      </c>
      <c r="BB2586" s="20"/>
    </row>
    <row r="2587" spans="2:54" ht="31.2" x14ac:dyDescent="0.3">
      <c r="B2587" s="38" t="s">
        <v>794</v>
      </c>
      <c r="C2587" s="38" t="s">
        <v>92</v>
      </c>
      <c r="D2587" s="38" t="s">
        <v>94</v>
      </c>
      <c r="E2587" s="39" t="str">
        <f t="shared" si="8234"/>
        <v>0503</v>
      </c>
      <c r="F2587" s="38" t="s">
        <v>934</v>
      </c>
      <c r="G2587" s="38" t="s">
        <v>54</v>
      </c>
      <c r="H2587" s="40" t="s">
        <v>55</v>
      </c>
      <c r="I2587" s="18"/>
      <c r="J2587" s="18"/>
      <c r="K2587" s="18"/>
      <c r="L2587" s="18"/>
      <c r="M2587" s="18"/>
      <c r="N2587" s="18"/>
      <c r="O2587" s="18">
        <v>0</v>
      </c>
      <c r="P2587" s="18">
        <v>0</v>
      </c>
      <c r="Q2587" s="18">
        <v>0</v>
      </c>
      <c r="R2587" s="18">
        <v>0</v>
      </c>
      <c r="S2587" s="18">
        <v>1253.4922200000001</v>
      </c>
      <c r="T2587" s="18">
        <f t="shared" ref="T2587:T2650" si="8343">I2587+L2587+S2587+R2587+Q2587+P2587+O2587</f>
        <v>1253.4922200000001</v>
      </c>
      <c r="U2587" s="18"/>
      <c r="V2587" s="18"/>
      <c r="W2587" s="18"/>
      <c r="X2587" s="18"/>
      <c r="Y2587" s="18"/>
      <c r="Z2587" s="18">
        <v>1253.4922200000001</v>
      </c>
      <c r="AA2587" s="18"/>
      <c r="AB2587" s="18"/>
      <c r="AC2587" s="18"/>
      <c r="AD2587" s="18"/>
      <c r="AE2587" s="18"/>
      <c r="AF2587" s="41">
        <v>1253.4922200000001</v>
      </c>
      <c r="AG2587" s="41"/>
      <c r="AH2587" s="41">
        <v>0</v>
      </c>
      <c r="AI2587" s="41">
        <v>0</v>
      </c>
      <c r="AJ2587" s="41">
        <v>0</v>
      </c>
      <c r="AK2587" s="41">
        <v>0</v>
      </c>
      <c r="AL2587" s="41">
        <v>1253.4922200000001</v>
      </c>
      <c r="AM2587" s="41">
        <v>0</v>
      </c>
      <c r="AN2587" s="41">
        <v>0</v>
      </c>
      <c r="AO2587" s="14">
        <v>1253.4922200000001</v>
      </c>
      <c r="AP2587" s="42">
        <v>1253.4922200000001</v>
      </c>
      <c r="AQ2587" s="42">
        <v>0</v>
      </c>
      <c r="AR2587" s="42">
        <v>0</v>
      </c>
      <c r="AS2587" s="42">
        <v>0</v>
      </c>
      <c r="AT2587" s="42">
        <v>0</v>
      </c>
      <c r="AU2587" s="42">
        <f t="shared" si="8238"/>
        <v>1253.4922200000001</v>
      </c>
      <c r="AV2587" s="42">
        <f t="shared" si="8239"/>
        <v>0</v>
      </c>
      <c r="AW2587" s="42">
        <f t="shared" si="8240"/>
        <v>2506.9844400000002</v>
      </c>
      <c r="AX2587" s="42">
        <f t="shared" si="8241"/>
        <v>0</v>
      </c>
      <c r="AY2587" s="42">
        <f t="shared" si="8242"/>
        <v>0</v>
      </c>
      <c r="AZ2587" s="42"/>
      <c r="BA2587" s="43">
        <f t="shared" si="8243"/>
        <v>100</v>
      </c>
      <c r="BB2587" s="44"/>
    </row>
    <row r="2588" spans="2:54" ht="31.2" x14ac:dyDescent="0.3">
      <c r="B2588" s="38" t="s">
        <v>794</v>
      </c>
      <c r="C2588" s="38" t="s">
        <v>92</v>
      </c>
      <c r="D2588" s="38" t="s">
        <v>94</v>
      </c>
      <c r="E2588" s="39" t="str">
        <f t="shared" si="8234"/>
        <v>0503</v>
      </c>
      <c r="F2588" s="38" t="s">
        <v>72</v>
      </c>
      <c r="G2588" s="39"/>
      <c r="H2588" s="40" t="s">
        <v>73</v>
      </c>
      <c r="I2588" s="18"/>
      <c r="J2588" s="18"/>
      <c r="K2588" s="18"/>
      <c r="L2588" s="18"/>
      <c r="M2588" s="18"/>
      <c r="N2588" s="18"/>
      <c r="O2588" s="18">
        <f t="shared" ref="O2588:O2590" si="8344">O2589</f>
        <v>0</v>
      </c>
      <c r="P2588" s="18">
        <f t="shared" ref="P2588:P2590" si="8345">P2589</f>
        <v>0</v>
      </c>
      <c r="Q2588" s="18">
        <f t="shared" ref="Q2588:Q2590" si="8346">Q2589</f>
        <v>0</v>
      </c>
      <c r="R2588" s="18">
        <f t="shared" ref="R2588:R2590" si="8347">R2589</f>
        <v>0</v>
      </c>
      <c r="S2588" s="18"/>
      <c r="T2588" s="18">
        <f t="shared" si="8343"/>
        <v>0</v>
      </c>
      <c r="U2588" s="18">
        <f t="shared" ref="U2588:U2589" si="8348">U2589</f>
        <v>0</v>
      </c>
      <c r="V2588" s="18">
        <f t="shared" ref="V2588:V2589" si="8349">V2589</f>
        <v>0</v>
      </c>
      <c r="W2588" s="18">
        <f t="shared" ref="W2588:W2589" si="8350">W2589</f>
        <v>0</v>
      </c>
      <c r="X2588" s="18">
        <f t="shared" ref="X2588:X2589" si="8351">X2589</f>
        <v>0</v>
      </c>
      <c r="Y2588" s="18">
        <f t="shared" ref="Y2588:Y2589" si="8352">Y2589</f>
        <v>0</v>
      </c>
      <c r="Z2588" s="18">
        <f t="shared" ref="Z2588:Z2589" si="8353">Z2589</f>
        <v>0</v>
      </c>
      <c r="AA2588" s="18">
        <f t="shared" ref="AA2588:AA2589" si="8354">AA2589</f>
        <v>0</v>
      </c>
      <c r="AB2588" s="18">
        <f t="shared" ref="AB2588:AB2589" si="8355">AB2589</f>
        <v>0</v>
      </c>
      <c r="AC2588" s="18">
        <f t="shared" ref="AC2588:AC2589" si="8356">AC2589</f>
        <v>0</v>
      </c>
      <c r="AD2588" s="18">
        <f t="shared" ref="AD2588:AD2589" si="8357">AD2589</f>
        <v>0</v>
      </c>
      <c r="AE2588" s="18">
        <f t="shared" ref="AE2588:AE2589" si="8358">AE2589</f>
        <v>0</v>
      </c>
      <c r="AF2588" s="41">
        <f t="shared" ref="AF2588:AF2590" si="8359">AF2589</f>
        <v>989.09</v>
      </c>
      <c r="AG2588" s="41">
        <f t="shared" ref="AG2588:AG2590" si="8360">AG2589</f>
        <v>0</v>
      </c>
      <c r="AH2588" s="41">
        <f t="shared" ref="AH2588:AH2590" si="8361">AH2589</f>
        <v>0</v>
      </c>
      <c r="AI2588" s="41">
        <f t="shared" ref="AI2588:AI2590" si="8362">AI2589</f>
        <v>0</v>
      </c>
      <c r="AJ2588" s="41">
        <f t="shared" ref="AJ2588:AJ2590" si="8363">AJ2589</f>
        <v>0</v>
      </c>
      <c r="AK2588" s="41">
        <f t="shared" ref="AK2588:AK2590" si="8364">AK2589</f>
        <v>0</v>
      </c>
      <c r="AL2588" s="41">
        <f t="shared" ref="AL2588:AL2590" si="8365">AL2589</f>
        <v>989.09</v>
      </c>
      <c r="AM2588" s="41">
        <f t="shared" ref="AM2588:AM2590" si="8366">AM2589</f>
        <v>0</v>
      </c>
      <c r="AN2588" s="41">
        <f t="shared" ref="AN2588:AN2590" si="8367">AN2589</f>
        <v>0</v>
      </c>
      <c r="AO2588" s="42">
        <f t="shared" ref="AO2588:AO2590" si="8368">AO2589</f>
        <v>0</v>
      </c>
      <c r="AP2588" s="42">
        <f t="shared" ref="AP2588:AP2590" si="8369">AP2589</f>
        <v>1983.18</v>
      </c>
      <c r="AQ2588" s="42">
        <f t="shared" ref="AQ2588:AQ2590" si="8370">AQ2589</f>
        <v>0</v>
      </c>
      <c r="AR2588" s="42">
        <f t="shared" ref="AR2588:AR2590" si="8371">AR2589</f>
        <v>0</v>
      </c>
      <c r="AS2588" s="42">
        <f t="shared" ref="AS2588:AS2590" si="8372">AS2589</f>
        <v>0</v>
      </c>
      <c r="AT2588" s="42">
        <f t="shared" ref="AT2588:AT2590" si="8373">AT2589</f>
        <v>0</v>
      </c>
      <c r="AU2588" s="42">
        <f t="shared" si="8238"/>
        <v>1983.18</v>
      </c>
      <c r="AV2588" s="42">
        <f t="shared" si="8239"/>
        <v>-1983.18</v>
      </c>
      <c r="AW2588" s="42"/>
      <c r="AX2588" s="42"/>
      <c r="AY2588" s="42"/>
      <c r="AZ2588" s="42"/>
      <c r="BA2588" s="43">
        <f t="shared" si="8243"/>
        <v>100</v>
      </c>
      <c r="BB2588" s="44"/>
    </row>
    <row r="2589" spans="2:54" ht="46.8" x14ac:dyDescent="0.3">
      <c r="B2589" s="38" t="s">
        <v>794</v>
      </c>
      <c r="C2589" s="38" t="s">
        <v>92</v>
      </c>
      <c r="D2589" s="38" t="s">
        <v>94</v>
      </c>
      <c r="E2589" s="39" t="str">
        <f t="shared" si="8234"/>
        <v>0503</v>
      </c>
      <c r="F2589" s="16" t="s">
        <v>292</v>
      </c>
      <c r="G2589" s="39"/>
      <c r="H2589" s="55" t="s">
        <v>293</v>
      </c>
      <c r="I2589" s="18"/>
      <c r="J2589" s="18"/>
      <c r="K2589" s="18"/>
      <c r="L2589" s="18"/>
      <c r="M2589" s="18"/>
      <c r="N2589" s="18"/>
      <c r="O2589" s="18">
        <f t="shared" si="8344"/>
        <v>0</v>
      </c>
      <c r="P2589" s="18">
        <f t="shared" si="8345"/>
        <v>0</v>
      </c>
      <c r="Q2589" s="18">
        <f t="shared" si="8346"/>
        <v>0</v>
      </c>
      <c r="R2589" s="18">
        <f t="shared" si="8347"/>
        <v>0</v>
      </c>
      <c r="S2589" s="18"/>
      <c r="T2589" s="18">
        <f t="shared" si="8343"/>
        <v>0</v>
      </c>
      <c r="U2589" s="18">
        <f t="shared" si="8348"/>
        <v>0</v>
      </c>
      <c r="V2589" s="18">
        <f t="shared" si="8349"/>
        <v>0</v>
      </c>
      <c r="W2589" s="18">
        <f t="shared" si="8350"/>
        <v>0</v>
      </c>
      <c r="X2589" s="18">
        <f t="shared" si="8351"/>
        <v>0</v>
      </c>
      <c r="Y2589" s="18">
        <f t="shared" si="8352"/>
        <v>0</v>
      </c>
      <c r="Z2589" s="18">
        <f t="shared" si="8353"/>
        <v>0</v>
      </c>
      <c r="AA2589" s="18">
        <f t="shared" si="8354"/>
        <v>0</v>
      </c>
      <c r="AB2589" s="18">
        <f t="shared" si="8355"/>
        <v>0</v>
      </c>
      <c r="AC2589" s="18">
        <f t="shared" si="8356"/>
        <v>0</v>
      </c>
      <c r="AD2589" s="18">
        <f t="shared" si="8357"/>
        <v>0</v>
      </c>
      <c r="AE2589" s="18">
        <f t="shared" si="8358"/>
        <v>0</v>
      </c>
      <c r="AF2589" s="41">
        <f t="shared" si="8359"/>
        <v>989.09</v>
      </c>
      <c r="AG2589" s="41">
        <f t="shared" si="8360"/>
        <v>0</v>
      </c>
      <c r="AH2589" s="41">
        <f t="shared" si="8361"/>
        <v>0</v>
      </c>
      <c r="AI2589" s="41">
        <f t="shared" si="8362"/>
        <v>0</v>
      </c>
      <c r="AJ2589" s="41">
        <f t="shared" si="8363"/>
        <v>0</v>
      </c>
      <c r="AK2589" s="41">
        <f t="shared" si="8364"/>
        <v>0</v>
      </c>
      <c r="AL2589" s="41">
        <f t="shared" si="8365"/>
        <v>989.09</v>
      </c>
      <c r="AM2589" s="41">
        <f t="shared" si="8366"/>
        <v>0</v>
      </c>
      <c r="AN2589" s="41">
        <f t="shared" si="8367"/>
        <v>0</v>
      </c>
      <c r="AO2589" s="14">
        <f t="shared" si="8368"/>
        <v>0</v>
      </c>
      <c r="AP2589" s="42">
        <f t="shared" si="8369"/>
        <v>1983.18</v>
      </c>
      <c r="AQ2589" s="42">
        <f t="shared" si="8370"/>
        <v>0</v>
      </c>
      <c r="AR2589" s="42">
        <f t="shared" si="8371"/>
        <v>0</v>
      </c>
      <c r="AS2589" s="42">
        <f t="shared" si="8372"/>
        <v>0</v>
      </c>
      <c r="AT2589" s="42">
        <f t="shared" si="8373"/>
        <v>0</v>
      </c>
      <c r="AU2589" s="42">
        <f t="shared" si="8238"/>
        <v>1983.18</v>
      </c>
      <c r="AV2589" s="42">
        <f t="shared" si="8239"/>
        <v>-1983.18</v>
      </c>
      <c r="AW2589" s="42"/>
      <c r="AX2589" s="42"/>
      <c r="AY2589" s="42"/>
      <c r="AZ2589" s="42"/>
      <c r="BA2589" s="43">
        <f t="shared" si="8243"/>
        <v>100</v>
      </c>
      <c r="BB2589" s="44"/>
    </row>
    <row r="2590" spans="2:54" ht="46.8" x14ac:dyDescent="0.3">
      <c r="B2590" s="38" t="s">
        <v>794</v>
      </c>
      <c r="C2590" s="38" t="s">
        <v>92</v>
      </c>
      <c r="D2590" s="38" t="s">
        <v>94</v>
      </c>
      <c r="E2590" s="39" t="str">
        <f t="shared" si="8234"/>
        <v>0503</v>
      </c>
      <c r="F2590" s="16" t="s">
        <v>294</v>
      </c>
      <c r="G2590" s="39"/>
      <c r="H2590" s="55" t="s">
        <v>295</v>
      </c>
      <c r="I2590" s="18"/>
      <c r="J2590" s="18"/>
      <c r="K2590" s="18"/>
      <c r="L2590" s="18"/>
      <c r="M2590" s="18"/>
      <c r="N2590" s="18"/>
      <c r="O2590" s="18">
        <f t="shared" si="8344"/>
        <v>0</v>
      </c>
      <c r="P2590" s="18">
        <f t="shared" si="8345"/>
        <v>0</v>
      </c>
      <c r="Q2590" s="18">
        <f t="shared" si="8346"/>
        <v>0</v>
      </c>
      <c r="R2590" s="18">
        <f t="shared" si="8347"/>
        <v>0</v>
      </c>
      <c r="S2590" s="18"/>
      <c r="T2590" s="18">
        <f t="shared" si="8343"/>
        <v>0</v>
      </c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41">
        <f t="shared" si="8359"/>
        <v>989.09</v>
      </c>
      <c r="AG2590" s="41">
        <f t="shared" si="8360"/>
        <v>0</v>
      </c>
      <c r="AH2590" s="41">
        <f t="shared" si="8361"/>
        <v>0</v>
      </c>
      <c r="AI2590" s="41">
        <f t="shared" si="8362"/>
        <v>0</v>
      </c>
      <c r="AJ2590" s="41">
        <f t="shared" si="8363"/>
        <v>0</v>
      </c>
      <c r="AK2590" s="41">
        <f t="shared" si="8364"/>
        <v>0</v>
      </c>
      <c r="AL2590" s="41">
        <f t="shared" si="8365"/>
        <v>989.09</v>
      </c>
      <c r="AM2590" s="41">
        <f t="shared" si="8366"/>
        <v>0</v>
      </c>
      <c r="AN2590" s="41">
        <f t="shared" si="8367"/>
        <v>0</v>
      </c>
      <c r="AO2590" s="42">
        <f t="shared" si="8368"/>
        <v>0</v>
      </c>
      <c r="AP2590" s="42">
        <f t="shared" si="8369"/>
        <v>1983.18</v>
      </c>
      <c r="AQ2590" s="42">
        <f t="shared" si="8370"/>
        <v>0</v>
      </c>
      <c r="AR2590" s="42">
        <f t="shared" si="8371"/>
        <v>0</v>
      </c>
      <c r="AS2590" s="42">
        <f t="shared" si="8372"/>
        <v>0</v>
      </c>
      <c r="AT2590" s="42">
        <f t="shared" si="8373"/>
        <v>0</v>
      </c>
      <c r="AU2590" s="42">
        <f t="shared" si="8238"/>
        <v>1983.18</v>
      </c>
      <c r="AV2590" s="42">
        <f t="shared" si="8239"/>
        <v>-1983.18</v>
      </c>
      <c r="AW2590" s="42"/>
      <c r="AX2590" s="42"/>
      <c r="AY2590" s="42"/>
      <c r="AZ2590" s="42"/>
      <c r="BA2590" s="43">
        <f t="shared" si="8243"/>
        <v>100</v>
      </c>
      <c r="BB2590" s="44"/>
    </row>
    <row r="2591" spans="2:54" ht="31.2" x14ac:dyDescent="0.3">
      <c r="B2591" s="38" t="s">
        <v>794</v>
      </c>
      <c r="C2591" s="38" t="s">
        <v>92</v>
      </c>
      <c r="D2591" s="38" t="s">
        <v>94</v>
      </c>
      <c r="E2591" s="39" t="str">
        <f t="shared" si="8234"/>
        <v>0503</v>
      </c>
      <c r="F2591" s="16" t="s">
        <v>294</v>
      </c>
      <c r="G2591" s="38" t="s">
        <v>54</v>
      </c>
      <c r="H2591" s="40" t="s">
        <v>55</v>
      </c>
      <c r="I2591" s="18"/>
      <c r="J2591" s="18"/>
      <c r="K2591" s="18"/>
      <c r="L2591" s="18"/>
      <c r="M2591" s="18"/>
      <c r="N2591" s="18"/>
      <c r="O2591" s="18">
        <v>0</v>
      </c>
      <c r="P2591" s="18">
        <v>0</v>
      </c>
      <c r="Q2591" s="18">
        <v>0</v>
      </c>
      <c r="R2591" s="18">
        <v>0</v>
      </c>
      <c r="S2591" s="18"/>
      <c r="T2591" s="18">
        <f t="shared" si="8343"/>
        <v>0</v>
      </c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41">
        <v>989.09</v>
      </c>
      <c r="AG2591" s="41"/>
      <c r="AH2591" s="41">
        <v>0</v>
      </c>
      <c r="AI2591" s="41">
        <v>0</v>
      </c>
      <c r="AJ2591" s="41">
        <v>0</v>
      </c>
      <c r="AK2591" s="41">
        <v>0</v>
      </c>
      <c r="AL2591" s="41">
        <v>989.09</v>
      </c>
      <c r="AM2591" s="41">
        <v>0</v>
      </c>
      <c r="AN2591" s="41">
        <v>0</v>
      </c>
      <c r="AO2591" s="14">
        <v>0</v>
      </c>
      <c r="AP2591" s="42">
        <v>1983.18</v>
      </c>
      <c r="AQ2591" s="42">
        <v>0</v>
      </c>
      <c r="AR2591" s="42">
        <v>0</v>
      </c>
      <c r="AS2591" s="42">
        <v>0</v>
      </c>
      <c r="AT2591" s="42">
        <v>0</v>
      </c>
      <c r="AU2591" s="42">
        <f t="shared" si="8238"/>
        <v>1983.18</v>
      </c>
      <c r="AV2591" s="42">
        <f t="shared" si="8239"/>
        <v>-1983.18</v>
      </c>
      <c r="AW2591" s="42"/>
      <c r="AX2591" s="42"/>
      <c r="AY2591" s="42"/>
      <c r="AZ2591" s="42"/>
      <c r="BA2591" s="43">
        <f t="shared" si="8243"/>
        <v>100</v>
      </c>
      <c r="BB2591" s="44"/>
    </row>
    <row r="2592" spans="2:54" s="30" customFormat="1" ht="31.2" x14ac:dyDescent="0.3">
      <c r="B2592" s="31" t="s">
        <v>794</v>
      </c>
      <c r="C2592" s="31" t="s">
        <v>92</v>
      </c>
      <c r="D2592" s="31" t="s">
        <v>92</v>
      </c>
      <c r="E2592" s="29" t="str">
        <f t="shared" si="8234"/>
        <v>0505</v>
      </c>
      <c r="F2592" s="31"/>
      <c r="G2592" s="29"/>
      <c r="H2592" s="32" t="s">
        <v>227</v>
      </c>
      <c r="I2592" s="33">
        <f t="shared" ref="I2592:S2592" si="8374">I2593+I2605</f>
        <v>880079.8</v>
      </c>
      <c r="J2592" s="33">
        <f t="shared" si="8374"/>
        <v>268201.59999999998</v>
      </c>
      <c r="K2592" s="33">
        <f t="shared" si="8374"/>
        <v>268201.59999999998</v>
      </c>
      <c r="L2592" s="33">
        <f t="shared" si="8374"/>
        <v>2123.9</v>
      </c>
      <c r="M2592" s="33">
        <f t="shared" si="8374"/>
        <v>2186.1</v>
      </c>
      <c r="N2592" s="33">
        <f t="shared" si="8374"/>
        <v>2186.1</v>
      </c>
      <c r="O2592" s="33">
        <f t="shared" si="8374"/>
        <v>20399.951000000001</v>
      </c>
      <c r="P2592" s="33">
        <f t="shared" si="8374"/>
        <v>0</v>
      </c>
      <c r="Q2592" s="33">
        <f t="shared" si="8374"/>
        <v>0</v>
      </c>
      <c r="R2592" s="33">
        <f t="shared" si="8374"/>
        <v>0</v>
      </c>
      <c r="S2592" s="33">
        <f t="shared" si="8374"/>
        <v>28771.5</v>
      </c>
      <c r="T2592" s="33">
        <f t="shared" si="8343"/>
        <v>931375.15100000007</v>
      </c>
      <c r="U2592" s="33">
        <f t="shared" ref="U2592:U2641" si="8375">J2592+M2592</f>
        <v>270387.69999999995</v>
      </c>
      <c r="V2592" s="33">
        <f t="shared" ref="V2592:V2641" si="8376">K2592+N2592</f>
        <v>270387.69999999995</v>
      </c>
      <c r="W2592" s="33">
        <f t="shared" ref="W2592:AT2592" si="8377">W2593+W2605</f>
        <v>28771.5</v>
      </c>
      <c r="X2592" s="33">
        <f t="shared" si="8377"/>
        <v>0</v>
      </c>
      <c r="Y2592" s="33">
        <f t="shared" si="8377"/>
        <v>0</v>
      </c>
      <c r="Z2592" s="33">
        <f t="shared" si="8377"/>
        <v>0</v>
      </c>
      <c r="AA2592" s="33">
        <f t="shared" si="8377"/>
        <v>34420.199999999997</v>
      </c>
      <c r="AB2592" s="33">
        <f t="shared" si="8377"/>
        <v>0</v>
      </c>
      <c r="AC2592" s="33">
        <f t="shared" si="8377"/>
        <v>34420.199999999997</v>
      </c>
      <c r="AD2592" s="33">
        <f t="shared" si="8377"/>
        <v>0</v>
      </c>
      <c r="AE2592" s="33">
        <f t="shared" si="8377"/>
        <v>0</v>
      </c>
      <c r="AF2592" s="34">
        <f t="shared" si="8377"/>
        <v>939742.69546999992</v>
      </c>
      <c r="AG2592" s="34">
        <f t="shared" si="8377"/>
        <v>0</v>
      </c>
      <c r="AH2592" s="34">
        <f t="shared" si="8377"/>
        <v>0</v>
      </c>
      <c r="AI2592" s="34">
        <f t="shared" si="8377"/>
        <v>0</v>
      </c>
      <c r="AJ2592" s="34">
        <f t="shared" si="8377"/>
        <v>0</v>
      </c>
      <c r="AK2592" s="34">
        <f t="shared" si="8377"/>
        <v>0</v>
      </c>
      <c r="AL2592" s="34">
        <f t="shared" si="8377"/>
        <v>922994.15893999999</v>
      </c>
      <c r="AM2592" s="34">
        <f t="shared" si="8377"/>
        <v>0</v>
      </c>
      <c r="AN2592" s="34">
        <f t="shared" si="8377"/>
        <v>0</v>
      </c>
      <c r="AO2592" s="36">
        <f t="shared" si="8377"/>
        <v>654882.61869000003</v>
      </c>
      <c r="AP2592" s="36">
        <f t="shared" si="8377"/>
        <v>914187.44007999997</v>
      </c>
      <c r="AQ2592" s="36">
        <f t="shared" si="8377"/>
        <v>20399.951000000001</v>
      </c>
      <c r="AR2592" s="36">
        <f t="shared" si="8377"/>
        <v>0</v>
      </c>
      <c r="AS2592" s="36">
        <f t="shared" si="8377"/>
        <v>0</v>
      </c>
      <c r="AT2592" s="36">
        <f t="shared" si="8377"/>
        <v>0</v>
      </c>
      <c r="AU2592" s="36">
        <f t="shared" si="8238"/>
        <v>934587.39107999997</v>
      </c>
      <c r="AV2592" s="36">
        <f t="shared" si="8239"/>
        <v>-3212.2400799999014</v>
      </c>
      <c r="AW2592" s="36">
        <f t="shared" si="8240"/>
        <v>960146.65100000007</v>
      </c>
      <c r="AX2592" s="36">
        <f t="shared" si="8241"/>
        <v>304807.89999999997</v>
      </c>
      <c r="AY2592" s="36">
        <f t="shared" si="8242"/>
        <v>304807.89999999997</v>
      </c>
      <c r="AZ2592" s="36">
        <f>AZ2593+AZ2605</f>
        <v>0</v>
      </c>
      <c r="BA2592" s="37">
        <f t="shared" si="8243"/>
        <v>98.217752943360381</v>
      </c>
      <c r="BB2592" s="20"/>
    </row>
    <row r="2593" spans="2:54" ht="31.2" x14ac:dyDescent="0.3">
      <c r="B2593" s="38" t="s">
        <v>794</v>
      </c>
      <c r="C2593" s="38" t="s">
        <v>92</v>
      </c>
      <c r="D2593" s="38" t="s">
        <v>92</v>
      </c>
      <c r="E2593" s="39" t="str">
        <f t="shared" si="8234"/>
        <v>0505</v>
      </c>
      <c r="F2593" s="38" t="s">
        <v>96</v>
      </c>
      <c r="G2593" s="39"/>
      <c r="H2593" s="40" t="s">
        <v>97</v>
      </c>
      <c r="I2593" s="18">
        <f t="shared" ref="I2593:I2594" si="8378">I2594</f>
        <v>874579.8</v>
      </c>
      <c r="J2593" s="18">
        <f t="shared" ref="J2593:J2594" si="8379">J2594</f>
        <v>268201.59999999998</v>
      </c>
      <c r="K2593" s="18">
        <f t="shared" ref="K2593:K2594" si="8380">K2594</f>
        <v>268201.59999999998</v>
      </c>
      <c r="L2593" s="18">
        <f t="shared" ref="L2593:L2594" si="8381">L2594</f>
        <v>2123.9</v>
      </c>
      <c r="M2593" s="18">
        <f t="shared" ref="M2593:M2594" si="8382">M2594</f>
        <v>2186.1</v>
      </c>
      <c r="N2593" s="18">
        <f t="shared" ref="N2593:N2594" si="8383">N2594</f>
        <v>2186.1</v>
      </c>
      <c r="O2593" s="18">
        <f t="shared" ref="O2593:O2594" si="8384">O2594</f>
        <v>20399.951000000001</v>
      </c>
      <c r="P2593" s="18">
        <f t="shared" ref="P2593:P2594" si="8385">P2594</f>
        <v>0</v>
      </c>
      <c r="Q2593" s="18">
        <f t="shared" ref="Q2593:Q2594" si="8386">Q2594</f>
        <v>0</v>
      </c>
      <c r="R2593" s="18">
        <f t="shared" ref="R2593:R2594" si="8387">R2594</f>
        <v>0</v>
      </c>
      <c r="S2593" s="18">
        <f t="shared" ref="S2593:S2594" si="8388">S2594</f>
        <v>28771.5</v>
      </c>
      <c r="T2593" s="18">
        <f t="shared" si="8343"/>
        <v>925875.15100000007</v>
      </c>
      <c r="U2593" s="18">
        <f t="shared" si="8375"/>
        <v>270387.69999999995</v>
      </c>
      <c r="V2593" s="18">
        <f t="shared" si="8376"/>
        <v>270387.69999999995</v>
      </c>
      <c r="W2593" s="18">
        <f t="shared" ref="W2593:W2594" si="8389">W2594</f>
        <v>28771.5</v>
      </c>
      <c r="X2593" s="18">
        <f t="shared" ref="X2593:X2594" si="8390">X2594</f>
        <v>0</v>
      </c>
      <c r="Y2593" s="18">
        <f t="shared" ref="Y2593:Y2594" si="8391">Y2594</f>
        <v>0</v>
      </c>
      <c r="Z2593" s="18">
        <f t="shared" ref="Z2593:Z2594" si="8392">Z2594</f>
        <v>0</v>
      </c>
      <c r="AA2593" s="18">
        <f t="shared" ref="AA2593:AA2594" si="8393">AA2594</f>
        <v>34420.199999999997</v>
      </c>
      <c r="AB2593" s="18">
        <f t="shared" ref="AB2593:AB2594" si="8394">AB2594</f>
        <v>0</v>
      </c>
      <c r="AC2593" s="18">
        <f t="shared" ref="AC2593:AC2594" si="8395">AC2594</f>
        <v>34420.199999999997</v>
      </c>
      <c r="AD2593" s="18">
        <f t="shared" ref="AD2593:AD2594" si="8396">AD2594</f>
        <v>0</v>
      </c>
      <c r="AE2593" s="18">
        <f t="shared" ref="AE2593:AE2594" si="8397">AE2594</f>
        <v>0</v>
      </c>
      <c r="AF2593" s="41">
        <f t="shared" ref="AF2593:AF2594" si="8398">AF2594</f>
        <v>928420.11330999993</v>
      </c>
      <c r="AG2593" s="41">
        <f t="shared" ref="AG2593:AG2594" si="8399">AG2594</f>
        <v>0</v>
      </c>
      <c r="AH2593" s="41">
        <f t="shared" ref="AH2593:AH2594" si="8400">AH2594</f>
        <v>0</v>
      </c>
      <c r="AI2593" s="41">
        <f t="shared" ref="AI2593:AI2594" si="8401">AI2594</f>
        <v>0</v>
      </c>
      <c r="AJ2593" s="41">
        <f t="shared" ref="AJ2593:AJ2594" si="8402">AJ2594</f>
        <v>0</v>
      </c>
      <c r="AK2593" s="41">
        <f t="shared" ref="AK2593:AK2594" si="8403">AK2594</f>
        <v>0</v>
      </c>
      <c r="AL2593" s="41">
        <f t="shared" ref="AL2593:AL2594" si="8404">AL2594</f>
        <v>916721.57678</v>
      </c>
      <c r="AM2593" s="41">
        <f t="shared" ref="AM2593:AM2594" si="8405">AM2594</f>
        <v>0</v>
      </c>
      <c r="AN2593" s="41">
        <f t="shared" ref="AN2593:AN2594" si="8406">AN2594</f>
        <v>0</v>
      </c>
      <c r="AO2593" s="14">
        <f t="shared" ref="AO2593:AO2594" si="8407">AO2594</f>
        <v>651128.78092000005</v>
      </c>
      <c r="AP2593" s="42">
        <f t="shared" ref="AP2593:AP2594" si="8408">AP2594</f>
        <v>905383.60230999999</v>
      </c>
      <c r="AQ2593" s="42">
        <f t="shared" ref="AQ2593:AQ2594" si="8409">AQ2594</f>
        <v>20399.951000000001</v>
      </c>
      <c r="AR2593" s="42">
        <f t="shared" ref="AR2593:AR2594" si="8410">AR2594</f>
        <v>0</v>
      </c>
      <c r="AS2593" s="42">
        <f t="shared" ref="AS2593:AS2594" si="8411">AS2594</f>
        <v>0</v>
      </c>
      <c r="AT2593" s="42">
        <f t="shared" ref="AT2593:AT2594" si="8412">AT2594</f>
        <v>0</v>
      </c>
      <c r="AU2593" s="42">
        <f t="shared" si="8238"/>
        <v>925783.55330999999</v>
      </c>
      <c r="AV2593" s="42">
        <f t="shared" si="8239"/>
        <v>91.597690000082366</v>
      </c>
      <c r="AW2593" s="42">
        <f t="shared" si="8240"/>
        <v>954646.65100000007</v>
      </c>
      <c r="AX2593" s="42">
        <f t="shared" si="8241"/>
        <v>304807.89999999997</v>
      </c>
      <c r="AY2593" s="42">
        <f t="shared" si="8242"/>
        <v>304807.89999999997</v>
      </c>
      <c r="AZ2593" s="42">
        <f t="shared" ref="AZ2593:AZ2594" si="8413">AZ2594</f>
        <v>0</v>
      </c>
      <c r="BA2593" s="43">
        <f t="shared" si="8243"/>
        <v>98.739952273514149</v>
      </c>
      <c r="BB2593" s="20"/>
    </row>
    <row r="2594" spans="2:54" x14ac:dyDescent="0.3">
      <c r="B2594" s="38" t="s">
        <v>794</v>
      </c>
      <c r="C2594" s="38" t="s">
        <v>92</v>
      </c>
      <c r="D2594" s="38" t="s">
        <v>92</v>
      </c>
      <c r="E2594" s="39" t="str">
        <f t="shared" si="8234"/>
        <v>0505</v>
      </c>
      <c r="F2594" s="38" t="s">
        <v>98</v>
      </c>
      <c r="G2594" s="39"/>
      <c r="H2594" s="40" t="s">
        <v>49</v>
      </c>
      <c r="I2594" s="18">
        <f t="shared" si="8378"/>
        <v>874579.8</v>
      </c>
      <c r="J2594" s="18">
        <f t="shared" si="8379"/>
        <v>268201.59999999998</v>
      </c>
      <c r="K2594" s="18">
        <f t="shared" si="8380"/>
        <v>268201.59999999998</v>
      </c>
      <c r="L2594" s="18">
        <f t="shared" si="8381"/>
        <v>2123.9</v>
      </c>
      <c r="M2594" s="18">
        <f t="shared" si="8382"/>
        <v>2186.1</v>
      </c>
      <c r="N2594" s="18">
        <f t="shared" si="8383"/>
        <v>2186.1</v>
      </c>
      <c r="O2594" s="18">
        <f t="shared" si="8384"/>
        <v>20399.951000000001</v>
      </c>
      <c r="P2594" s="18">
        <f t="shared" si="8385"/>
        <v>0</v>
      </c>
      <c r="Q2594" s="18">
        <f t="shared" si="8386"/>
        <v>0</v>
      </c>
      <c r="R2594" s="18">
        <f t="shared" si="8387"/>
        <v>0</v>
      </c>
      <c r="S2594" s="18">
        <f t="shared" si="8388"/>
        <v>28771.5</v>
      </c>
      <c r="T2594" s="18">
        <f t="shared" si="8343"/>
        <v>925875.15100000007</v>
      </c>
      <c r="U2594" s="18">
        <f t="shared" si="8375"/>
        <v>270387.69999999995</v>
      </c>
      <c r="V2594" s="18">
        <f t="shared" si="8376"/>
        <v>270387.69999999995</v>
      </c>
      <c r="W2594" s="18">
        <f t="shared" si="8389"/>
        <v>28771.5</v>
      </c>
      <c r="X2594" s="18">
        <f t="shared" si="8390"/>
        <v>0</v>
      </c>
      <c r="Y2594" s="18">
        <f t="shared" si="8391"/>
        <v>0</v>
      </c>
      <c r="Z2594" s="18">
        <f t="shared" si="8392"/>
        <v>0</v>
      </c>
      <c r="AA2594" s="18">
        <f t="shared" si="8393"/>
        <v>34420.199999999997</v>
      </c>
      <c r="AB2594" s="18">
        <f t="shared" si="8394"/>
        <v>0</v>
      </c>
      <c r="AC2594" s="18">
        <f t="shared" si="8395"/>
        <v>34420.199999999997</v>
      </c>
      <c r="AD2594" s="18">
        <f t="shared" si="8396"/>
        <v>0</v>
      </c>
      <c r="AE2594" s="18">
        <f t="shared" si="8397"/>
        <v>0</v>
      </c>
      <c r="AF2594" s="41">
        <f t="shared" si="8398"/>
        <v>928420.11330999993</v>
      </c>
      <c r="AG2594" s="41">
        <f t="shared" si="8399"/>
        <v>0</v>
      </c>
      <c r="AH2594" s="41">
        <f t="shared" si="8400"/>
        <v>0</v>
      </c>
      <c r="AI2594" s="41">
        <f t="shared" si="8401"/>
        <v>0</v>
      </c>
      <c r="AJ2594" s="41">
        <f t="shared" si="8402"/>
        <v>0</v>
      </c>
      <c r="AK2594" s="41">
        <f t="shared" si="8403"/>
        <v>0</v>
      </c>
      <c r="AL2594" s="41">
        <f t="shared" si="8404"/>
        <v>916721.57678</v>
      </c>
      <c r="AM2594" s="41">
        <f t="shared" si="8405"/>
        <v>0</v>
      </c>
      <c r="AN2594" s="41">
        <f t="shared" si="8406"/>
        <v>0</v>
      </c>
      <c r="AO2594" s="42">
        <f t="shared" si="8407"/>
        <v>651128.78092000005</v>
      </c>
      <c r="AP2594" s="42">
        <f t="shared" si="8408"/>
        <v>905383.60230999999</v>
      </c>
      <c r="AQ2594" s="42">
        <f t="shared" si="8409"/>
        <v>20399.951000000001</v>
      </c>
      <c r="AR2594" s="42">
        <f t="shared" si="8410"/>
        <v>0</v>
      </c>
      <c r="AS2594" s="42">
        <f t="shared" si="8411"/>
        <v>0</v>
      </c>
      <c r="AT2594" s="42">
        <f t="shared" si="8412"/>
        <v>0</v>
      </c>
      <c r="AU2594" s="42">
        <f t="shared" si="8238"/>
        <v>925783.55330999999</v>
      </c>
      <c r="AV2594" s="42">
        <f t="shared" si="8239"/>
        <v>91.597690000082366</v>
      </c>
      <c r="AW2594" s="42">
        <f t="shared" si="8240"/>
        <v>954646.65100000007</v>
      </c>
      <c r="AX2594" s="42">
        <f t="shared" si="8241"/>
        <v>304807.89999999997</v>
      </c>
      <c r="AY2594" s="42">
        <f t="shared" si="8242"/>
        <v>304807.89999999997</v>
      </c>
      <c r="AZ2594" s="42">
        <f t="shared" si="8413"/>
        <v>0</v>
      </c>
      <c r="BA2594" s="43">
        <f t="shared" si="8243"/>
        <v>98.739952273514149</v>
      </c>
      <c r="BB2594" s="20"/>
    </row>
    <row r="2595" spans="2:54" ht="62.4" x14ac:dyDescent="0.3">
      <c r="B2595" s="38" t="s">
        <v>794</v>
      </c>
      <c r="C2595" s="38" t="s">
        <v>92</v>
      </c>
      <c r="D2595" s="38" t="s">
        <v>92</v>
      </c>
      <c r="E2595" s="39" t="str">
        <f t="shared" si="8234"/>
        <v>0505</v>
      </c>
      <c r="F2595" s="38" t="s">
        <v>936</v>
      </c>
      <c r="G2595" s="39"/>
      <c r="H2595" s="40" t="s">
        <v>937</v>
      </c>
      <c r="I2595" s="18">
        <f t="shared" ref="I2595:S2595" si="8414">I2600+I2596</f>
        <v>874579.8</v>
      </c>
      <c r="J2595" s="18">
        <f t="shared" si="8414"/>
        <v>268201.59999999998</v>
      </c>
      <c r="K2595" s="18">
        <f t="shared" si="8414"/>
        <v>268201.59999999998</v>
      </c>
      <c r="L2595" s="18">
        <f t="shared" si="8414"/>
        <v>2123.9</v>
      </c>
      <c r="M2595" s="18">
        <f t="shared" si="8414"/>
        <v>2186.1</v>
      </c>
      <c r="N2595" s="18">
        <f t="shared" si="8414"/>
        <v>2186.1</v>
      </c>
      <c r="O2595" s="18">
        <f t="shared" si="8414"/>
        <v>20399.951000000001</v>
      </c>
      <c r="P2595" s="18">
        <f t="shared" si="8414"/>
        <v>0</v>
      </c>
      <c r="Q2595" s="18">
        <f t="shared" si="8414"/>
        <v>0</v>
      </c>
      <c r="R2595" s="18">
        <f t="shared" si="8414"/>
        <v>0</v>
      </c>
      <c r="S2595" s="18">
        <f t="shared" si="8414"/>
        <v>28771.5</v>
      </c>
      <c r="T2595" s="18">
        <f t="shared" si="8343"/>
        <v>925875.15100000007</v>
      </c>
      <c r="U2595" s="18">
        <f t="shared" si="8375"/>
        <v>270387.69999999995</v>
      </c>
      <c r="V2595" s="18">
        <f t="shared" si="8376"/>
        <v>270387.69999999995</v>
      </c>
      <c r="W2595" s="18">
        <f t="shared" ref="W2595:AT2595" si="8415">W2600+W2596</f>
        <v>28771.5</v>
      </c>
      <c r="X2595" s="18">
        <f t="shared" si="8415"/>
        <v>0</v>
      </c>
      <c r="Y2595" s="18">
        <f t="shared" si="8415"/>
        <v>0</v>
      </c>
      <c r="Z2595" s="18">
        <f t="shared" si="8415"/>
        <v>0</v>
      </c>
      <c r="AA2595" s="18">
        <f t="shared" si="8415"/>
        <v>34420.199999999997</v>
      </c>
      <c r="AB2595" s="18">
        <f t="shared" si="8415"/>
        <v>0</v>
      </c>
      <c r="AC2595" s="18">
        <f t="shared" si="8415"/>
        <v>34420.199999999997</v>
      </c>
      <c r="AD2595" s="18">
        <f t="shared" si="8415"/>
        <v>0</v>
      </c>
      <c r="AE2595" s="18">
        <f t="shared" si="8415"/>
        <v>0</v>
      </c>
      <c r="AF2595" s="41">
        <f t="shared" si="8415"/>
        <v>928420.11330999993</v>
      </c>
      <c r="AG2595" s="41">
        <f t="shared" si="8415"/>
        <v>0</v>
      </c>
      <c r="AH2595" s="41">
        <f t="shared" si="8415"/>
        <v>0</v>
      </c>
      <c r="AI2595" s="41">
        <f t="shared" si="8415"/>
        <v>0</v>
      </c>
      <c r="AJ2595" s="41">
        <f t="shared" si="8415"/>
        <v>0</v>
      </c>
      <c r="AK2595" s="41">
        <f t="shared" si="8415"/>
        <v>0</v>
      </c>
      <c r="AL2595" s="41">
        <f t="shared" si="8415"/>
        <v>916721.57678</v>
      </c>
      <c r="AM2595" s="41">
        <f t="shared" si="8415"/>
        <v>0</v>
      </c>
      <c r="AN2595" s="41">
        <f t="shared" si="8415"/>
        <v>0</v>
      </c>
      <c r="AO2595" s="14">
        <f t="shared" si="8415"/>
        <v>651128.78092000005</v>
      </c>
      <c r="AP2595" s="42">
        <f t="shared" si="8415"/>
        <v>905383.60230999999</v>
      </c>
      <c r="AQ2595" s="42">
        <f t="shared" si="8415"/>
        <v>20399.951000000001</v>
      </c>
      <c r="AR2595" s="42">
        <f t="shared" si="8415"/>
        <v>0</v>
      </c>
      <c r="AS2595" s="42">
        <f t="shared" si="8415"/>
        <v>0</v>
      </c>
      <c r="AT2595" s="42">
        <f t="shared" si="8415"/>
        <v>0</v>
      </c>
      <c r="AU2595" s="42">
        <f t="shared" si="8238"/>
        <v>925783.55330999999</v>
      </c>
      <c r="AV2595" s="42">
        <f t="shared" si="8239"/>
        <v>91.597690000082366</v>
      </c>
      <c r="AW2595" s="42">
        <f t="shared" si="8240"/>
        <v>954646.65100000007</v>
      </c>
      <c r="AX2595" s="42">
        <f t="shared" si="8241"/>
        <v>304807.89999999997</v>
      </c>
      <c r="AY2595" s="42">
        <f t="shared" si="8242"/>
        <v>304807.89999999997</v>
      </c>
      <c r="AZ2595" s="42">
        <f>AZ2600+AZ2596</f>
        <v>0</v>
      </c>
      <c r="BA2595" s="43">
        <f t="shared" si="8243"/>
        <v>98.739952273514149</v>
      </c>
      <c r="BB2595" s="20"/>
    </row>
    <row r="2596" spans="2:54" x14ac:dyDescent="0.3">
      <c r="B2596" s="38" t="s">
        <v>794</v>
      </c>
      <c r="C2596" s="38" t="s">
        <v>92</v>
      </c>
      <c r="D2596" s="38" t="s">
        <v>92</v>
      </c>
      <c r="E2596" s="39" t="str">
        <f t="shared" si="8234"/>
        <v>0505</v>
      </c>
      <c r="F2596" s="38" t="s">
        <v>938</v>
      </c>
      <c r="G2596" s="39"/>
      <c r="H2596" s="40" t="s">
        <v>65</v>
      </c>
      <c r="I2596" s="18">
        <f t="shared" ref="I2596:N2596" si="8416">I2597+I2598</f>
        <v>60501.299999999996</v>
      </c>
      <c r="J2596" s="18">
        <f t="shared" si="8416"/>
        <v>62278</v>
      </c>
      <c r="K2596" s="18">
        <f t="shared" si="8416"/>
        <v>62278</v>
      </c>
      <c r="L2596" s="18">
        <f t="shared" si="8416"/>
        <v>2123.9</v>
      </c>
      <c r="M2596" s="18">
        <f t="shared" si="8416"/>
        <v>2186.1</v>
      </c>
      <c r="N2596" s="18">
        <f t="shared" si="8416"/>
        <v>2186.1</v>
      </c>
      <c r="O2596" s="18">
        <f>O2597+O2598+O2599</f>
        <v>0</v>
      </c>
      <c r="P2596" s="18">
        <f>P2597+P2598+P2599</f>
        <v>0</v>
      </c>
      <c r="Q2596" s="18">
        <f>Q2597+Q2598+Q2599</f>
        <v>0</v>
      </c>
      <c r="R2596" s="18">
        <f>R2597+R2598+R2599</f>
        <v>0</v>
      </c>
      <c r="S2596" s="18">
        <f>S2597+S2598</f>
        <v>8838.6</v>
      </c>
      <c r="T2596" s="18">
        <f t="shared" si="8343"/>
        <v>71463.8</v>
      </c>
      <c r="U2596" s="18">
        <f t="shared" si="8375"/>
        <v>64464.1</v>
      </c>
      <c r="V2596" s="18">
        <f t="shared" si="8376"/>
        <v>64464.1</v>
      </c>
      <c r="W2596" s="18">
        <f t="shared" ref="W2596:AE2596" si="8417">W2597+W2598</f>
        <v>8838.6</v>
      </c>
      <c r="X2596" s="18">
        <f t="shared" si="8417"/>
        <v>0</v>
      </c>
      <c r="Y2596" s="18">
        <f t="shared" si="8417"/>
        <v>0</v>
      </c>
      <c r="Z2596" s="18">
        <f t="shared" si="8417"/>
        <v>0</v>
      </c>
      <c r="AA2596" s="18">
        <f t="shared" si="8417"/>
        <v>10769.1</v>
      </c>
      <c r="AB2596" s="18">
        <f t="shared" si="8417"/>
        <v>0</v>
      </c>
      <c r="AC2596" s="18">
        <f t="shared" si="8417"/>
        <v>10769.1</v>
      </c>
      <c r="AD2596" s="18">
        <f t="shared" si="8417"/>
        <v>0</v>
      </c>
      <c r="AE2596" s="18">
        <f t="shared" si="8417"/>
        <v>0</v>
      </c>
      <c r="AF2596" s="41">
        <f t="shared" ref="AF2596:AT2596" si="8418">AF2597+AF2598+AF2599</f>
        <v>72276.7</v>
      </c>
      <c r="AG2596" s="41">
        <f t="shared" si="8418"/>
        <v>0</v>
      </c>
      <c r="AH2596" s="41">
        <f t="shared" si="8418"/>
        <v>0</v>
      </c>
      <c r="AI2596" s="41">
        <f t="shared" si="8418"/>
        <v>0</v>
      </c>
      <c r="AJ2596" s="41">
        <f t="shared" si="8418"/>
        <v>0</v>
      </c>
      <c r="AK2596" s="41">
        <f t="shared" si="8418"/>
        <v>0</v>
      </c>
      <c r="AL2596" s="41">
        <f t="shared" si="8418"/>
        <v>68818.049830000004</v>
      </c>
      <c r="AM2596" s="41">
        <f t="shared" si="8418"/>
        <v>0</v>
      </c>
      <c r="AN2596" s="41">
        <f t="shared" si="8418"/>
        <v>0</v>
      </c>
      <c r="AO2596" s="42">
        <f t="shared" si="8418"/>
        <v>43108.890169999999</v>
      </c>
      <c r="AP2596" s="42">
        <f t="shared" si="8418"/>
        <v>71376.7</v>
      </c>
      <c r="AQ2596" s="42">
        <f t="shared" si="8418"/>
        <v>0</v>
      </c>
      <c r="AR2596" s="42">
        <f t="shared" si="8418"/>
        <v>0</v>
      </c>
      <c r="AS2596" s="42">
        <f t="shared" si="8418"/>
        <v>0</v>
      </c>
      <c r="AT2596" s="42">
        <f t="shared" si="8418"/>
        <v>0</v>
      </c>
      <c r="AU2596" s="42">
        <f t="shared" si="8238"/>
        <v>71376.7</v>
      </c>
      <c r="AV2596" s="42">
        <f t="shared" si="8239"/>
        <v>87.100000000005821</v>
      </c>
      <c r="AW2596" s="42">
        <f t="shared" si="8240"/>
        <v>80302.400000000009</v>
      </c>
      <c r="AX2596" s="42">
        <f t="shared" si="8241"/>
        <v>75233.2</v>
      </c>
      <c r="AY2596" s="42">
        <f t="shared" si="8242"/>
        <v>75233.2</v>
      </c>
      <c r="AZ2596" s="42">
        <f>AZ2597+AZ2598</f>
        <v>0</v>
      </c>
      <c r="BA2596" s="43">
        <f t="shared" si="8243"/>
        <v>95.214709346165506</v>
      </c>
      <c r="BB2596" s="20"/>
    </row>
    <row r="2597" spans="2:54" ht="78" x14ac:dyDescent="0.3">
      <c r="B2597" s="38" t="s">
        <v>794</v>
      </c>
      <c r="C2597" s="38" t="s">
        <v>92</v>
      </c>
      <c r="D2597" s="38" t="s">
        <v>92</v>
      </c>
      <c r="E2597" s="39" t="str">
        <f t="shared" si="8234"/>
        <v>0505</v>
      </c>
      <c r="F2597" s="38" t="s">
        <v>938</v>
      </c>
      <c r="G2597" s="38" t="s">
        <v>66</v>
      </c>
      <c r="H2597" s="40" t="s">
        <v>67</v>
      </c>
      <c r="I2597" s="18">
        <v>57771.199999999997</v>
      </c>
      <c r="J2597" s="18">
        <v>59547.9</v>
      </c>
      <c r="K2597" s="18">
        <v>59547.9</v>
      </c>
      <c r="L2597" s="18">
        <v>2021.9</v>
      </c>
      <c r="M2597" s="18">
        <v>2084.1</v>
      </c>
      <c r="N2597" s="18">
        <v>2084.1</v>
      </c>
      <c r="O2597" s="18">
        <v>0</v>
      </c>
      <c r="P2597" s="18">
        <v>0</v>
      </c>
      <c r="Q2597" s="18">
        <v>0</v>
      </c>
      <c r="R2597" s="18">
        <v>0</v>
      </c>
      <c r="S2597" s="18">
        <v>8838.6</v>
      </c>
      <c r="T2597" s="18">
        <f t="shared" si="8343"/>
        <v>68631.7</v>
      </c>
      <c r="U2597" s="18">
        <f t="shared" si="8375"/>
        <v>61632</v>
      </c>
      <c r="V2597" s="18">
        <f t="shared" si="8376"/>
        <v>61632</v>
      </c>
      <c r="W2597" s="18">
        <v>8838.6</v>
      </c>
      <c r="X2597" s="18"/>
      <c r="Y2597" s="18"/>
      <c r="Z2597" s="18"/>
      <c r="AA2597" s="18">
        <v>10769.1</v>
      </c>
      <c r="AB2597" s="18"/>
      <c r="AC2597" s="18">
        <v>10769.1</v>
      </c>
      <c r="AD2597" s="18"/>
      <c r="AE2597" s="18"/>
      <c r="AF2597" s="41">
        <v>67852.713000000003</v>
      </c>
      <c r="AG2597" s="41"/>
      <c r="AH2597" s="41">
        <v>0</v>
      </c>
      <c r="AI2597" s="41">
        <v>0</v>
      </c>
      <c r="AJ2597" s="41">
        <v>0</v>
      </c>
      <c r="AK2597" s="41">
        <v>0</v>
      </c>
      <c r="AL2597" s="41">
        <v>64394.062830000003</v>
      </c>
      <c r="AM2597" s="41">
        <v>0</v>
      </c>
      <c r="AN2597" s="41">
        <v>0</v>
      </c>
      <c r="AO2597" s="14">
        <v>40345.506699999998</v>
      </c>
      <c r="AP2597" s="42">
        <v>67815.5</v>
      </c>
      <c r="AQ2597" s="42">
        <v>0</v>
      </c>
      <c r="AR2597" s="42">
        <v>0</v>
      </c>
      <c r="AS2597" s="42">
        <v>0</v>
      </c>
      <c r="AT2597" s="42">
        <v>0</v>
      </c>
      <c r="AU2597" s="42">
        <f t="shared" si="8238"/>
        <v>67815.5</v>
      </c>
      <c r="AV2597" s="42">
        <f t="shared" si="8239"/>
        <v>816.19999999999709</v>
      </c>
      <c r="AW2597" s="42">
        <f t="shared" si="8240"/>
        <v>77470.3</v>
      </c>
      <c r="AX2597" s="42">
        <f t="shared" si="8241"/>
        <v>72401.100000000006</v>
      </c>
      <c r="AY2597" s="42">
        <f t="shared" si="8242"/>
        <v>72401.100000000006</v>
      </c>
      <c r="AZ2597" s="42"/>
      <c r="BA2597" s="43">
        <f t="shared" si="8243"/>
        <v>94.902709092855289</v>
      </c>
      <c r="BB2597" s="44"/>
    </row>
    <row r="2598" spans="2:54" ht="31.2" x14ac:dyDescent="0.3">
      <c r="B2598" s="38" t="s">
        <v>794</v>
      </c>
      <c r="C2598" s="38" t="s">
        <v>92</v>
      </c>
      <c r="D2598" s="38" t="s">
        <v>92</v>
      </c>
      <c r="E2598" s="39" t="str">
        <f t="shared" si="8234"/>
        <v>0505</v>
      </c>
      <c r="F2598" s="38" t="s">
        <v>938</v>
      </c>
      <c r="G2598" s="38" t="s">
        <v>54</v>
      </c>
      <c r="H2598" s="40" t="s">
        <v>55</v>
      </c>
      <c r="I2598" s="18">
        <v>2730.1</v>
      </c>
      <c r="J2598" s="18">
        <v>2730.1</v>
      </c>
      <c r="K2598" s="18">
        <v>2730.1</v>
      </c>
      <c r="L2598" s="18">
        <v>102</v>
      </c>
      <c r="M2598" s="18">
        <v>102</v>
      </c>
      <c r="N2598" s="18">
        <v>102</v>
      </c>
      <c r="O2598" s="18">
        <v>0</v>
      </c>
      <c r="P2598" s="18">
        <v>0</v>
      </c>
      <c r="Q2598" s="18">
        <v>0</v>
      </c>
      <c r="R2598" s="18">
        <v>0</v>
      </c>
      <c r="S2598" s="18"/>
      <c r="T2598" s="18">
        <f t="shared" si="8343"/>
        <v>2832.1</v>
      </c>
      <c r="U2598" s="18">
        <f t="shared" si="8375"/>
        <v>2832.1</v>
      </c>
      <c r="V2598" s="18">
        <f t="shared" si="8376"/>
        <v>2832.1</v>
      </c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41">
        <v>2773.9870000000001</v>
      </c>
      <c r="AG2598" s="41"/>
      <c r="AH2598" s="41">
        <v>0</v>
      </c>
      <c r="AI2598" s="41">
        <v>0</v>
      </c>
      <c r="AJ2598" s="41">
        <v>0</v>
      </c>
      <c r="AK2598" s="41">
        <v>0</v>
      </c>
      <c r="AL2598" s="41">
        <v>2773.9870000000001</v>
      </c>
      <c r="AM2598" s="41">
        <v>0</v>
      </c>
      <c r="AN2598" s="41">
        <v>0</v>
      </c>
      <c r="AO2598" s="42">
        <v>2013.38347</v>
      </c>
      <c r="AP2598" s="42">
        <v>2811.2</v>
      </c>
      <c r="AQ2598" s="42">
        <v>0</v>
      </c>
      <c r="AR2598" s="42">
        <v>0</v>
      </c>
      <c r="AS2598" s="42">
        <v>0</v>
      </c>
      <c r="AT2598" s="42">
        <v>0</v>
      </c>
      <c r="AU2598" s="42">
        <f t="shared" si="8238"/>
        <v>2811.2</v>
      </c>
      <c r="AV2598" s="42">
        <f t="shared" si="8239"/>
        <v>20.900000000000091</v>
      </c>
      <c r="AW2598" s="42">
        <f t="shared" si="8240"/>
        <v>2832.1</v>
      </c>
      <c r="AX2598" s="42">
        <f t="shared" si="8241"/>
        <v>2832.1</v>
      </c>
      <c r="AY2598" s="42">
        <f t="shared" si="8242"/>
        <v>2832.1</v>
      </c>
      <c r="AZ2598" s="42"/>
      <c r="BA2598" s="43">
        <f t="shared" si="8243"/>
        <v>100</v>
      </c>
      <c r="BB2598" s="44"/>
    </row>
    <row r="2599" spans="2:54" x14ac:dyDescent="0.3">
      <c r="B2599" s="38" t="s">
        <v>794</v>
      </c>
      <c r="C2599" s="38" t="s">
        <v>92</v>
      </c>
      <c r="D2599" s="38" t="s">
        <v>92</v>
      </c>
      <c r="E2599" s="39" t="str">
        <f t="shared" si="8234"/>
        <v>0505</v>
      </c>
      <c r="F2599" s="38" t="s">
        <v>938</v>
      </c>
      <c r="G2599" s="38" t="s">
        <v>56</v>
      </c>
      <c r="H2599" s="40" t="s">
        <v>57</v>
      </c>
      <c r="I2599" s="18"/>
      <c r="J2599" s="18"/>
      <c r="K2599" s="18"/>
      <c r="L2599" s="18"/>
      <c r="M2599" s="18"/>
      <c r="N2599" s="18"/>
      <c r="O2599" s="18">
        <v>0</v>
      </c>
      <c r="P2599" s="18">
        <v>0</v>
      </c>
      <c r="Q2599" s="18">
        <v>0</v>
      </c>
      <c r="R2599" s="18">
        <v>0</v>
      </c>
      <c r="S2599" s="18"/>
      <c r="T2599" s="18">
        <f t="shared" si="8343"/>
        <v>0</v>
      </c>
      <c r="U2599" s="18">
        <v>0</v>
      </c>
      <c r="V2599" s="18">
        <v>0</v>
      </c>
      <c r="W2599" s="18">
        <v>0</v>
      </c>
      <c r="X2599" s="18">
        <v>0</v>
      </c>
      <c r="Y2599" s="18">
        <v>0</v>
      </c>
      <c r="Z2599" s="18">
        <v>0</v>
      </c>
      <c r="AA2599" s="18">
        <v>0</v>
      </c>
      <c r="AB2599" s="18">
        <v>0</v>
      </c>
      <c r="AC2599" s="18">
        <v>0</v>
      </c>
      <c r="AD2599" s="18">
        <v>0</v>
      </c>
      <c r="AE2599" s="18">
        <v>0</v>
      </c>
      <c r="AF2599" s="41">
        <v>1650</v>
      </c>
      <c r="AG2599" s="41"/>
      <c r="AH2599" s="41">
        <v>0</v>
      </c>
      <c r="AI2599" s="41">
        <v>0</v>
      </c>
      <c r="AJ2599" s="41">
        <v>0</v>
      </c>
      <c r="AK2599" s="41">
        <v>0</v>
      </c>
      <c r="AL2599" s="41">
        <v>1650</v>
      </c>
      <c r="AM2599" s="41">
        <v>0</v>
      </c>
      <c r="AN2599" s="41">
        <v>0</v>
      </c>
      <c r="AO2599" s="14">
        <v>750</v>
      </c>
      <c r="AP2599" s="42">
        <v>750</v>
      </c>
      <c r="AQ2599" s="42">
        <v>0</v>
      </c>
      <c r="AR2599" s="42">
        <v>0</v>
      </c>
      <c r="AS2599" s="42">
        <v>0</v>
      </c>
      <c r="AT2599" s="42">
        <v>0</v>
      </c>
      <c r="AU2599" s="42">
        <f t="shared" si="8238"/>
        <v>750</v>
      </c>
      <c r="AV2599" s="42">
        <f t="shared" si="8239"/>
        <v>-750</v>
      </c>
      <c r="AW2599" s="42"/>
      <c r="AX2599" s="42"/>
      <c r="AY2599" s="42"/>
      <c r="AZ2599" s="42"/>
      <c r="BA2599" s="43">
        <f t="shared" si="8243"/>
        <v>100</v>
      </c>
      <c r="BB2599" s="44"/>
    </row>
    <row r="2600" spans="2:54" ht="46.8" x14ac:dyDescent="0.3">
      <c r="B2600" s="38" t="s">
        <v>794</v>
      </c>
      <c r="C2600" s="38" t="s">
        <v>92</v>
      </c>
      <c r="D2600" s="38" t="s">
        <v>92</v>
      </c>
      <c r="E2600" s="39" t="str">
        <f t="shared" si="8234"/>
        <v>0505</v>
      </c>
      <c r="F2600" s="38" t="s">
        <v>939</v>
      </c>
      <c r="G2600" s="39"/>
      <c r="H2600" s="40" t="s">
        <v>71</v>
      </c>
      <c r="I2600" s="18">
        <f t="shared" ref="I2600:N2600" si="8419">I2601+I2602+I2604</f>
        <v>814078.5</v>
      </c>
      <c r="J2600" s="18">
        <f t="shared" si="8419"/>
        <v>205923.6</v>
      </c>
      <c r="K2600" s="18">
        <f t="shared" si="8419"/>
        <v>205923.6</v>
      </c>
      <c r="L2600" s="18">
        <f t="shared" si="8419"/>
        <v>0</v>
      </c>
      <c r="M2600" s="18">
        <f t="shared" si="8419"/>
        <v>0</v>
      </c>
      <c r="N2600" s="18">
        <f t="shared" si="8419"/>
        <v>0</v>
      </c>
      <c r="O2600" s="18">
        <f>O2601+O2602+O2604+O2603</f>
        <v>20399.951000000001</v>
      </c>
      <c r="P2600" s="18">
        <f>P2601+P2602+P2604+P2603</f>
        <v>0</v>
      </c>
      <c r="Q2600" s="18">
        <f>Q2601+Q2602+Q2604</f>
        <v>0</v>
      </c>
      <c r="R2600" s="18">
        <f>R2601+R2602+R2604</f>
        <v>0</v>
      </c>
      <c r="S2600" s="18">
        <f>S2601+S2602+S2604</f>
        <v>19932.900000000001</v>
      </c>
      <c r="T2600" s="18">
        <f t="shared" si="8343"/>
        <v>854411.35100000002</v>
      </c>
      <c r="U2600" s="18">
        <f t="shared" si="8375"/>
        <v>205923.6</v>
      </c>
      <c r="V2600" s="18">
        <f t="shared" si="8376"/>
        <v>205923.6</v>
      </c>
      <c r="W2600" s="18">
        <f t="shared" ref="W2600:AE2600" si="8420">W2601+W2602+W2604</f>
        <v>19932.900000000001</v>
      </c>
      <c r="X2600" s="18">
        <f t="shared" si="8420"/>
        <v>0</v>
      </c>
      <c r="Y2600" s="18">
        <f t="shared" si="8420"/>
        <v>0</v>
      </c>
      <c r="Z2600" s="18">
        <f t="shared" si="8420"/>
        <v>0</v>
      </c>
      <c r="AA2600" s="18">
        <f t="shared" si="8420"/>
        <v>23651.1</v>
      </c>
      <c r="AB2600" s="18">
        <f t="shared" si="8420"/>
        <v>0</v>
      </c>
      <c r="AC2600" s="18">
        <f t="shared" si="8420"/>
        <v>23651.1</v>
      </c>
      <c r="AD2600" s="18">
        <f t="shared" si="8420"/>
        <v>0</v>
      </c>
      <c r="AE2600" s="18">
        <f t="shared" si="8420"/>
        <v>0</v>
      </c>
      <c r="AF2600" s="41">
        <f t="shared" ref="AF2600:AT2600" si="8421">AF2601+AF2602+AF2604+AF2603</f>
        <v>856143.41330999997</v>
      </c>
      <c r="AG2600" s="41">
        <f t="shared" si="8421"/>
        <v>0</v>
      </c>
      <c r="AH2600" s="41">
        <f t="shared" si="8421"/>
        <v>0</v>
      </c>
      <c r="AI2600" s="41">
        <f t="shared" si="8421"/>
        <v>0</v>
      </c>
      <c r="AJ2600" s="41">
        <f t="shared" si="8421"/>
        <v>0</v>
      </c>
      <c r="AK2600" s="41">
        <f t="shared" si="8421"/>
        <v>0</v>
      </c>
      <c r="AL2600" s="41">
        <f t="shared" si="8421"/>
        <v>847903.52694999997</v>
      </c>
      <c r="AM2600" s="41">
        <f t="shared" si="8421"/>
        <v>0</v>
      </c>
      <c r="AN2600" s="41">
        <f t="shared" si="8421"/>
        <v>0</v>
      </c>
      <c r="AO2600" s="42">
        <f t="shared" si="8421"/>
        <v>608019.89075000002</v>
      </c>
      <c r="AP2600" s="42">
        <f t="shared" si="8421"/>
        <v>834006.90231000003</v>
      </c>
      <c r="AQ2600" s="42">
        <f t="shared" si="8421"/>
        <v>20399.951000000001</v>
      </c>
      <c r="AR2600" s="42">
        <f t="shared" si="8421"/>
        <v>0</v>
      </c>
      <c r="AS2600" s="42">
        <f t="shared" si="8421"/>
        <v>0</v>
      </c>
      <c r="AT2600" s="42">
        <f t="shared" si="8421"/>
        <v>0</v>
      </c>
      <c r="AU2600" s="42">
        <f t="shared" si="8238"/>
        <v>854406.85331000003</v>
      </c>
      <c r="AV2600" s="42">
        <f t="shared" si="8239"/>
        <v>4.4976899999892339</v>
      </c>
      <c r="AW2600" s="42">
        <f t="shared" si="8240"/>
        <v>874344.25100000005</v>
      </c>
      <c r="AX2600" s="42">
        <f t="shared" si="8241"/>
        <v>229574.7</v>
      </c>
      <c r="AY2600" s="42">
        <f t="shared" si="8242"/>
        <v>229574.7</v>
      </c>
      <c r="AZ2600" s="42">
        <f>AZ2601+AZ2602+AZ2604</f>
        <v>0</v>
      </c>
      <c r="BA2600" s="43">
        <f t="shared" si="8243"/>
        <v>99.03755769980836</v>
      </c>
      <c r="BB2600" s="20"/>
    </row>
    <row r="2601" spans="2:54" ht="78" x14ac:dyDescent="0.3">
      <c r="B2601" s="38" t="s">
        <v>794</v>
      </c>
      <c r="C2601" s="38" t="s">
        <v>92</v>
      </c>
      <c r="D2601" s="38" t="s">
        <v>92</v>
      </c>
      <c r="E2601" s="39" t="str">
        <f t="shared" si="8234"/>
        <v>0505</v>
      </c>
      <c r="F2601" s="38" t="s">
        <v>939</v>
      </c>
      <c r="G2601" s="38" t="s">
        <v>66</v>
      </c>
      <c r="H2601" s="40" t="s">
        <v>67</v>
      </c>
      <c r="I2601" s="18">
        <v>172259</v>
      </c>
      <c r="J2601" s="18">
        <v>177555.5</v>
      </c>
      <c r="K2601" s="18">
        <v>177555.5</v>
      </c>
      <c r="L2601" s="18"/>
      <c r="M2601" s="18"/>
      <c r="N2601" s="18"/>
      <c r="O2601" s="18">
        <v>0</v>
      </c>
      <c r="P2601" s="18">
        <v>0</v>
      </c>
      <c r="Q2601" s="18">
        <v>0</v>
      </c>
      <c r="R2601" s="18">
        <v>0</v>
      </c>
      <c r="S2601" s="18">
        <v>19932.900000000001</v>
      </c>
      <c r="T2601" s="18">
        <f t="shared" si="8343"/>
        <v>192191.9</v>
      </c>
      <c r="U2601" s="18">
        <f t="shared" si="8375"/>
        <v>177555.5</v>
      </c>
      <c r="V2601" s="18">
        <f t="shared" si="8376"/>
        <v>177555.5</v>
      </c>
      <c r="W2601" s="18">
        <v>19932.900000000001</v>
      </c>
      <c r="X2601" s="18"/>
      <c r="Y2601" s="18"/>
      <c r="Z2601" s="18"/>
      <c r="AA2601" s="18">
        <v>23651.1</v>
      </c>
      <c r="AB2601" s="18"/>
      <c r="AC2601" s="18">
        <v>23651.1</v>
      </c>
      <c r="AD2601" s="18"/>
      <c r="AE2601" s="18"/>
      <c r="AF2601" s="41">
        <v>194189.27961</v>
      </c>
      <c r="AG2601" s="41"/>
      <c r="AH2601" s="41">
        <v>0</v>
      </c>
      <c r="AI2601" s="41">
        <v>0</v>
      </c>
      <c r="AJ2601" s="41">
        <v>0</v>
      </c>
      <c r="AK2601" s="41">
        <v>0</v>
      </c>
      <c r="AL2601" s="41">
        <v>185986.39324999999</v>
      </c>
      <c r="AM2601" s="41">
        <v>0</v>
      </c>
      <c r="AN2601" s="41">
        <v>0</v>
      </c>
      <c r="AO2601" s="14">
        <v>119095.20913</v>
      </c>
      <c r="AP2601" s="42">
        <v>192264.1704</v>
      </c>
      <c r="AQ2601" s="42">
        <v>0</v>
      </c>
      <c r="AR2601" s="42">
        <v>0</v>
      </c>
      <c r="AS2601" s="42">
        <v>0</v>
      </c>
      <c r="AT2601" s="42">
        <v>0</v>
      </c>
      <c r="AU2601" s="42">
        <f t="shared" si="8238"/>
        <v>192264.1704</v>
      </c>
      <c r="AV2601" s="42">
        <f t="shared" si="8239"/>
        <v>-72.270400000008522</v>
      </c>
      <c r="AW2601" s="42">
        <f t="shared" si="8240"/>
        <v>212124.79999999999</v>
      </c>
      <c r="AX2601" s="42">
        <f t="shared" si="8241"/>
        <v>201206.6</v>
      </c>
      <c r="AY2601" s="42">
        <f t="shared" si="8242"/>
        <v>201206.6</v>
      </c>
      <c r="AZ2601" s="42"/>
      <c r="BA2601" s="43">
        <f t="shared" si="8243"/>
        <v>95.775829450279502</v>
      </c>
      <c r="BB2601" s="44"/>
    </row>
    <row r="2602" spans="2:54" ht="31.2" x14ac:dyDescent="0.3">
      <c r="B2602" s="38" t="s">
        <v>794</v>
      </c>
      <c r="C2602" s="38" t="s">
        <v>92</v>
      </c>
      <c r="D2602" s="38" t="s">
        <v>92</v>
      </c>
      <c r="E2602" s="39" t="str">
        <f t="shared" ref="E2602:E2665" si="8422">CONCATENATE(C2602,D2602)</f>
        <v>0505</v>
      </c>
      <c r="F2602" s="38" t="s">
        <v>939</v>
      </c>
      <c r="G2602" s="38" t="s">
        <v>54</v>
      </c>
      <c r="H2602" s="40" t="s">
        <v>55</v>
      </c>
      <c r="I2602" s="18">
        <v>28368.1</v>
      </c>
      <c r="J2602" s="18">
        <v>28368.1</v>
      </c>
      <c r="K2602" s="18">
        <v>28368.1</v>
      </c>
      <c r="L2602" s="18"/>
      <c r="M2602" s="18"/>
      <c r="N2602" s="18"/>
      <c r="O2602" s="18">
        <v>0</v>
      </c>
      <c r="P2602" s="18"/>
      <c r="Q2602" s="18">
        <v>0</v>
      </c>
      <c r="R2602" s="18">
        <v>0</v>
      </c>
      <c r="S2602" s="18"/>
      <c r="T2602" s="18">
        <f t="shared" si="8343"/>
        <v>28368.1</v>
      </c>
      <c r="U2602" s="18">
        <f t="shared" si="8375"/>
        <v>28368.1</v>
      </c>
      <c r="V2602" s="18">
        <f t="shared" si="8376"/>
        <v>28368.1</v>
      </c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41">
        <v>26348.642100000001</v>
      </c>
      <c r="AG2602" s="41"/>
      <c r="AH2602" s="41">
        <v>0</v>
      </c>
      <c r="AI2602" s="41">
        <v>0</v>
      </c>
      <c r="AJ2602" s="41">
        <v>0</v>
      </c>
      <c r="AK2602" s="41">
        <v>0</v>
      </c>
      <c r="AL2602" s="41">
        <v>26311.642100000001</v>
      </c>
      <c r="AM2602" s="41">
        <v>0</v>
      </c>
      <c r="AN2602" s="41">
        <v>0</v>
      </c>
      <c r="AO2602" s="42">
        <v>17731.137019999998</v>
      </c>
      <c r="AP2602" s="42">
        <v>28273.75131</v>
      </c>
      <c r="AQ2602" s="42">
        <v>0</v>
      </c>
      <c r="AR2602" s="42">
        <v>0</v>
      </c>
      <c r="AS2602" s="42">
        <v>0</v>
      </c>
      <c r="AT2602" s="42">
        <v>0</v>
      </c>
      <c r="AU2602" s="42">
        <f t="shared" ref="AU2602:AU2665" si="8423">AP2602+AS2602+AT2602+AR2602+AQ2602</f>
        <v>28273.75131</v>
      </c>
      <c r="AV2602" s="42">
        <f t="shared" ref="AV2602:AV2665" si="8424">T2602-AU2602</f>
        <v>94.348689999998896</v>
      </c>
      <c r="AW2602" s="42">
        <f t="shared" ref="AW2602:AW2664" si="8425">T2602+W2602+X2602+Y2602+Z2602</f>
        <v>28368.1</v>
      </c>
      <c r="AX2602" s="42">
        <f t="shared" ref="AX2602:AX2664" si="8426">U2602+AA2602+AB2602</f>
        <v>28368.1</v>
      </c>
      <c r="AY2602" s="42">
        <f t="shared" ref="AY2602:AY2664" si="8427">V2602+AC2602+AE2602+AD2602</f>
        <v>28368.1</v>
      </c>
      <c r="AZ2602" s="42"/>
      <c r="BA2602" s="43">
        <f t="shared" ref="BA2602:BA2665" si="8428">AL2602/AF2602*100</f>
        <v>99.859575306159712</v>
      </c>
      <c r="BB2602" s="44"/>
    </row>
    <row r="2603" spans="2:54" x14ac:dyDescent="0.3">
      <c r="B2603" s="38" t="s">
        <v>794</v>
      </c>
      <c r="C2603" s="38" t="s">
        <v>92</v>
      </c>
      <c r="D2603" s="38" t="s">
        <v>92</v>
      </c>
      <c r="E2603" s="39" t="str">
        <f t="shared" si="8422"/>
        <v>0505</v>
      </c>
      <c r="F2603" s="38" t="s">
        <v>939</v>
      </c>
      <c r="G2603" s="38" t="s">
        <v>68</v>
      </c>
      <c r="H2603" s="40" t="s">
        <v>69</v>
      </c>
      <c r="I2603" s="18"/>
      <c r="J2603" s="18"/>
      <c r="K2603" s="18"/>
      <c r="L2603" s="18"/>
      <c r="M2603" s="18"/>
      <c r="N2603" s="18"/>
      <c r="O2603" s="18">
        <v>0</v>
      </c>
      <c r="P2603" s="18">
        <v>0</v>
      </c>
      <c r="Q2603" s="18"/>
      <c r="R2603" s="18"/>
      <c r="S2603" s="18"/>
      <c r="T2603" s="18">
        <f t="shared" si="8343"/>
        <v>0</v>
      </c>
      <c r="U2603" s="18">
        <v>0</v>
      </c>
      <c r="V2603" s="18">
        <v>0</v>
      </c>
      <c r="W2603" s="18">
        <v>0</v>
      </c>
      <c r="X2603" s="18">
        <v>0</v>
      </c>
      <c r="Y2603" s="18">
        <v>0</v>
      </c>
      <c r="Z2603" s="18">
        <v>0</v>
      </c>
      <c r="AA2603" s="18">
        <v>0</v>
      </c>
      <c r="AB2603" s="18">
        <v>0</v>
      </c>
      <c r="AC2603" s="18">
        <v>0</v>
      </c>
      <c r="AD2603" s="18">
        <v>0</v>
      </c>
      <c r="AE2603" s="18">
        <v>0</v>
      </c>
      <c r="AF2603" s="41">
        <v>2.5806</v>
      </c>
      <c r="AG2603" s="41"/>
      <c r="AH2603" s="41">
        <v>0</v>
      </c>
      <c r="AI2603" s="41">
        <v>0</v>
      </c>
      <c r="AJ2603" s="41">
        <v>0</v>
      </c>
      <c r="AK2603" s="41">
        <v>0</v>
      </c>
      <c r="AL2603" s="41">
        <v>2.5806</v>
      </c>
      <c r="AM2603" s="41">
        <v>0</v>
      </c>
      <c r="AN2603" s="41">
        <v>0</v>
      </c>
      <c r="AO2603" s="14">
        <v>2.5806</v>
      </c>
      <c r="AP2603" s="42">
        <v>2.5806</v>
      </c>
      <c r="AQ2603" s="42">
        <v>0</v>
      </c>
      <c r="AR2603" s="42">
        <v>0</v>
      </c>
      <c r="AS2603" s="42">
        <v>0</v>
      </c>
      <c r="AT2603" s="42">
        <v>0</v>
      </c>
      <c r="AU2603" s="42">
        <f t="shared" si="8423"/>
        <v>2.5806</v>
      </c>
      <c r="AV2603" s="42">
        <f t="shared" si="8424"/>
        <v>-2.5806</v>
      </c>
      <c r="AW2603" s="42"/>
      <c r="AX2603" s="42"/>
      <c r="AY2603" s="42"/>
      <c r="AZ2603" s="42"/>
      <c r="BA2603" s="43">
        <f t="shared" si="8428"/>
        <v>100</v>
      </c>
      <c r="BB2603" s="44"/>
    </row>
    <row r="2604" spans="2:54" x14ac:dyDescent="0.3">
      <c r="B2604" s="38" t="s">
        <v>794</v>
      </c>
      <c r="C2604" s="38" t="s">
        <v>92</v>
      </c>
      <c r="D2604" s="38" t="s">
        <v>92</v>
      </c>
      <c r="E2604" s="39" t="str">
        <f t="shared" si="8422"/>
        <v>0505</v>
      </c>
      <c r="F2604" s="38" t="s">
        <v>939</v>
      </c>
      <c r="G2604" s="38" t="s">
        <v>56</v>
      </c>
      <c r="H2604" s="40" t="s">
        <v>57</v>
      </c>
      <c r="I2604" s="18">
        <v>613451.4</v>
      </c>
      <c r="J2604" s="18">
        <v>0</v>
      </c>
      <c r="K2604" s="18">
        <v>0</v>
      </c>
      <c r="L2604" s="18"/>
      <c r="M2604" s="18"/>
      <c r="N2604" s="18"/>
      <c r="O2604" s="18">
        <v>20399.951000000001</v>
      </c>
      <c r="P2604" s="18">
        <v>0</v>
      </c>
      <c r="Q2604" s="18">
        <v>0</v>
      </c>
      <c r="R2604" s="18">
        <v>0</v>
      </c>
      <c r="S2604" s="18"/>
      <c r="T2604" s="18">
        <f t="shared" si="8343"/>
        <v>633851.35100000002</v>
      </c>
      <c r="U2604" s="18">
        <f t="shared" si="8375"/>
        <v>0</v>
      </c>
      <c r="V2604" s="18">
        <f t="shared" si="8376"/>
        <v>0</v>
      </c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41">
        <v>635602.91099999996</v>
      </c>
      <c r="AG2604" s="41"/>
      <c r="AH2604" s="41">
        <v>0</v>
      </c>
      <c r="AI2604" s="41">
        <v>0</v>
      </c>
      <c r="AJ2604" s="41">
        <v>0</v>
      </c>
      <c r="AK2604" s="41">
        <v>0</v>
      </c>
      <c r="AL2604" s="41">
        <v>635602.91099999996</v>
      </c>
      <c r="AM2604" s="41">
        <v>0</v>
      </c>
      <c r="AN2604" s="41">
        <v>0</v>
      </c>
      <c r="AO2604" s="42">
        <v>471190.96399999998</v>
      </c>
      <c r="AP2604" s="42">
        <v>613466.4</v>
      </c>
      <c r="AQ2604" s="42">
        <v>20399.951000000001</v>
      </c>
      <c r="AR2604" s="42">
        <v>0</v>
      </c>
      <c r="AS2604" s="42">
        <v>0</v>
      </c>
      <c r="AT2604" s="42">
        <v>0</v>
      </c>
      <c r="AU2604" s="42">
        <f t="shared" si="8423"/>
        <v>633866.35100000002</v>
      </c>
      <c r="AV2604" s="42">
        <f t="shared" si="8424"/>
        <v>-15</v>
      </c>
      <c r="AW2604" s="42">
        <f t="shared" si="8425"/>
        <v>633851.35100000002</v>
      </c>
      <c r="AX2604" s="42">
        <f t="shared" si="8426"/>
        <v>0</v>
      </c>
      <c r="AY2604" s="42">
        <f t="shared" si="8427"/>
        <v>0</v>
      </c>
      <c r="AZ2604" s="42"/>
      <c r="BA2604" s="43">
        <f t="shared" si="8428"/>
        <v>100</v>
      </c>
      <c r="BB2604" s="44"/>
    </row>
    <row r="2605" spans="2:54" ht="46.8" x14ac:dyDescent="0.3">
      <c r="B2605" s="38" t="s">
        <v>794</v>
      </c>
      <c r="C2605" s="38" t="s">
        <v>92</v>
      </c>
      <c r="D2605" s="38" t="s">
        <v>92</v>
      </c>
      <c r="E2605" s="39" t="str">
        <f t="shared" si="8422"/>
        <v>0505</v>
      </c>
      <c r="F2605" s="38" t="s">
        <v>78</v>
      </c>
      <c r="G2605" s="39"/>
      <c r="H2605" s="40" t="s">
        <v>79</v>
      </c>
      <c r="I2605" s="18">
        <f t="shared" ref="I2605:I2615" si="8429">I2606</f>
        <v>5500</v>
      </c>
      <c r="J2605" s="18">
        <f t="shared" ref="J2605:J2615" si="8430">J2606</f>
        <v>0</v>
      </c>
      <c r="K2605" s="18">
        <f t="shared" ref="K2605:K2615" si="8431">K2606</f>
        <v>0</v>
      </c>
      <c r="L2605" s="18">
        <f t="shared" ref="L2605:L2615" si="8432">L2606</f>
        <v>0</v>
      </c>
      <c r="M2605" s="18">
        <f t="shared" ref="M2605:M2615" si="8433">M2606</f>
        <v>0</v>
      </c>
      <c r="N2605" s="18">
        <f t="shared" ref="N2605:N2615" si="8434">N2606</f>
        <v>0</v>
      </c>
      <c r="O2605" s="18">
        <f t="shared" ref="O2605:O2606" si="8435">O2606</f>
        <v>0</v>
      </c>
      <c r="P2605" s="18">
        <f t="shared" ref="P2605:P2606" si="8436">P2606</f>
        <v>0</v>
      </c>
      <c r="Q2605" s="18">
        <f t="shared" ref="Q2605:Q2606" si="8437">Q2606</f>
        <v>0</v>
      </c>
      <c r="R2605" s="18">
        <f t="shared" ref="R2605:R2606" si="8438">R2606</f>
        <v>0</v>
      </c>
      <c r="S2605" s="18">
        <f t="shared" ref="S2605:S2615" si="8439">S2606</f>
        <v>0</v>
      </c>
      <c r="T2605" s="18">
        <f t="shared" si="8343"/>
        <v>5500</v>
      </c>
      <c r="U2605" s="18">
        <f t="shared" si="8375"/>
        <v>0</v>
      </c>
      <c r="V2605" s="18">
        <f t="shared" si="8376"/>
        <v>0</v>
      </c>
      <c r="W2605" s="18">
        <f t="shared" ref="W2605:W2615" si="8440">W2606</f>
        <v>0</v>
      </c>
      <c r="X2605" s="18">
        <f t="shared" ref="X2605:X2615" si="8441">X2606</f>
        <v>0</v>
      </c>
      <c r="Y2605" s="18">
        <f t="shared" ref="Y2605:Y2615" si="8442">Y2606</f>
        <v>0</v>
      </c>
      <c r="Z2605" s="18">
        <f t="shared" ref="Z2605:Z2615" si="8443">Z2606</f>
        <v>0</v>
      </c>
      <c r="AA2605" s="18">
        <f t="shared" ref="AA2605:AA2615" si="8444">AA2606</f>
        <v>0</v>
      </c>
      <c r="AB2605" s="18">
        <f t="shared" ref="AB2605:AB2615" si="8445">AB2606</f>
        <v>0</v>
      </c>
      <c r="AC2605" s="18">
        <f t="shared" ref="AC2605:AC2615" si="8446">AC2606</f>
        <v>0</v>
      </c>
      <c r="AD2605" s="18">
        <f t="shared" ref="AD2605:AD2615" si="8447">AD2606</f>
        <v>0</v>
      </c>
      <c r="AE2605" s="18">
        <f t="shared" ref="AE2605:AE2615" si="8448">AE2606</f>
        <v>0</v>
      </c>
      <c r="AF2605" s="41">
        <f t="shared" ref="AF2605:AF2606" si="8449">AF2606</f>
        <v>11322.58216</v>
      </c>
      <c r="AG2605" s="41">
        <f t="shared" ref="AG2605:AG2606" si="8450">AG2606</f>
        <v>0</v>
      </c>
      <c r="AH2605" s="41">
        <f t="shared" ref="AH2605:AH2606" si="8451">AH2606</f>
        <v>0</v>
      </c>
      <c r="AI2605" s="41">
        <f t="shared" ref="AI2605:AI2606" si="8452">AI2606</f>
        <v>0</v>
      </c>
      <c r="AJ2605" s="41">
        <f t="shared" ref="AJ2605:AJ2606" si="8453">AJ2606</f>
        <v>0</v>
      </c>
      <c r="AK2605" s="41">
        <f t="shared" ref="AK2605:AK2606" si="8454">AK2606</f>
        <v>0</v>
      </c>
      <c r="AL2605" s="41">
        <f t="shared" ref="AL2605:AL2606" si="8455">AL2606</f>
        <v>6272.5821599999999</v>
      </c>
      <c r="AM2605" s="41">
        <f t="shared" ref="AM2605:AM2606" si="8456">AM2606</f>
        <v>0</v>
      </c>
      <c r="AN2605" s="41">
        <f t="shared" ref="AN2605:AN2606" si="8457">AN2606</f>
        <v>0</v>
      </c>
      <c r="AO2605" s="14">
        <f t="shared" ref="AO2605:AO2606" si="8458">AO2606</f>
        <v>3753.8377700000001</v>
      </c>
      <c r="AP2605" s="42">
        <f t="shared" ref="AP2605:AP2606" si="8459">AP2606</f>
        <v>8803.8377700000001</v>
      </c>
      <c r="AQ2605" s="42">
        <f t="shared" ref="AQ2605:AQ2606" si="8460">AQ2606</f>
        <v>0</v>
      </c>
      <c r="AR2605" s="42">
        <f t="shared" ref="AR2605:AR2606" si="8461">AR2606</f>
        <v>0</v>
      </c>
      <c r="AS2605" s="42">
        <f t="shared" ref="AS2605:AS2606" si="8462">AS2606</f>
        <v>0</v>
      </c>
      <c r="AT2605" s="42">
        <f t="shared" ref="AT2605:AT2606" si="8463">AT2606</f>
        <v>0</v>
      </c>
      <c r="AU2605" s="42">
        <f t="shared" si="8423"/>
        <v>8803.8377700000001</v>
      </c>
      <c r="AV2605" s="42">
        <f t="shared" si="8424"/>
        <v>-3303.8377700000001</v>
      </c>
      <c r="AW2605" s="42">
        <f t="shared" si="8425"/>
        <v>5500</v>
      </c>
      <c r="AX2605" s="42">
        <f t="shared" si="8426"/>
        <v>0</v>
      </c>
      <c r="AY2605" s="42">
        <f t="shared" si="8427"/>
        <v>0</v>
      </c>
      <c r="AZ2605" s="42">
        <f t="shared" ref="AZ2605:AZ2615" si="8464">AZ2606</f>
        <v>0</v>
      </c>
      <c r="BA2605" s="43">
        <f t="shared" si="8428"/>
        <v>55.398866366009216</v>
      </c>
      <c r="BB2605" s="20"/>
    </row>
    <row r="2606" spans="2:54" ht="31.2" x14ac:dyDescent="0.3">
      <c r="B2606" s="38" t="s">
        <v>794</v>
      </c>
      <c r="C2606" s="38" t="s">
        <v>92</v>
      </c>
      <c r="D2606" s="38" t="s">
        <v>92</v>
      </c>
      <c r="E2606" s="39" t="str">
        <f t="shared" si="8422"/>
        <v>0505</v>
      </c>
      <c r="F2606" s="38" t="s">
        <v>80</v>
      </c>
      <c r="G2606" s="39"/>
      <c r="H2606" s="40" t="s">
        <v>81</v>
      </c>
      <c r="I2606" s="18">
        <f t="shared" si="8429"/>
        <v>5500</v>
      </c>
      <c r="J2606" s="18">
        <f t="shared" si="8430"/>
        <v>0</v>
      </c>
      <c r="K2606" s="18">
        <f t="shared" si="8431"/>
        <v>0</v>
      </c>
      <c r="L2606" s="18">
        <f t="shared" si="8432"/>
        <v>0</v>
      </c>
      <c r="M2606" s="18">
        <f t="shared" si="8433"/>
        <v>0</v>
      </c>
      <c r="N2606" s="18">
        <f t="shared" si="8434"/>
        <v>0</v>
      </c>
      <c r="O2606" s="18">
        <f t="shared" si="8435"/>
        <v>0</v>
      </c>
      <c r="P2606" s="18">
        <f t="shared" si="8436"/>
        <v>0</v>
      </c>
      <c r="Q2606" s="18">
        <f t="shared" si="8437"/>
        <v>0</v>
      </c>
      <c r="R2606" s="18">
        <f t="shared" si="8438"/>
        <v>0</v>
      </c>
      <c r="S2606" s="18">
        <f t="shared" si="8439"/>
        <v>0</v>
      </c>
      <c r="T2606" s="18">
        <f t="shared" si="8343"/>
        <v>5500</v>
      </c>
      <c r="U2606" s="18">
        <f t="shared" si="8375"/>
        <v>0</v>
      </c>
      <c r="V2606" s="18">
        <f t="shared" si="8376"/>
        <v>0</v>
      </c>
      <c r="W2606" s="18">
        <f t="shared" si="8440"/>
        <v>0</v>
      </c>
      <c r="X2606" s="18">
        <f t="shared" si="8441"/>
        <v>0</v>
      </c>
      <c r="Y2606" s="18">
        <f t="shared" si="8442"/>
        <v>0</v>
      </c>
      <c r="Z2606" s="18">
        <f t="shared" si="8443"/>
        <v>0</v>
      </c>
      <c r="AA2606" s="18">
        <f t="shared" si="8444"/>
        <v>0</v>
      </c>
      <c r="AB2606" s="18">
        <f t="shared" si="8445"/>
        <v>0</v>
      </c>
      <c r="AC2606" s="18">
        <f t="shared" si="8446"/>
        <v>0</v>
      </c>
      <c r="AD2606" s="18">
        <f t="shared" si="8447"/>
        <v>0</v>
      </c>
      <c r="AE2606" s="18">
        <f t="shared" si="8448"/>
        <v>0</v>
      </c>
      <c r="AF2606" s="41">
        <f t="shared" si="8449"/>
        <v>11322.58216</v>
      </c>
      <c r="AG2606" s="41">
        <f t="shared" si="8450"/>
        <v>0</v>
      </c>
      <c r="AH2606" s="41">
        <f t="shared" si="8451"/>
        <v>0</v>
      </c>
      <c r="AI2606" s="41">
        <f t="shared" si="8452"/>
        <v>0</v>
      </c>
      <c r="AJ2606" s="41">
        <f t="shared" si="8453"/>
        <v>0</v>
      </c>
      <c r="AK2606" s="41">
        <f t="shared" si="8454"/>
        <v>0</v>
      </c>
      <c r="AL2606" s="41">
        <f t="shared" si="8455"/>
        <v>6272.5821599999999</v>
      </c>
      <c r="AM2606" s="41">
        <f t="shared" si="8456"/>
        <v>0</v>
      </c>
      <c r="AN2606" s="41">
        <f t="shared" si="8457"/>
        <v>0</v>
      </c>
      <c r="AO2606" s="42">
        <f t="shared" si="8458"/>
        <v>3753.8377700000001</v>
      </c>
      <c r="AP2606" s="42">
        <f t="shared" si="8459"/>
        <v>8803.8377700000001</v>
      </c>
      <c r="AQ2606" s="42">
        <f t="shared" si="8460"/>
        <v>0</v>
      </c>
      <c r="AR2606" s="42">
        <f t="shared" si="8461"/>
        <v>0</v>
      </c>
      <c r="AS2606" s="42">
        <f t="shared" si="8462"/>
        <v>0</v>
      </c>
      <c r="AT2606" s="42">
        <f t="shared" si="8463"/>
        <v>0</v>
      </c>
      <c r="AU2606" s="42">
        <f t="shared" si="8423"/>
        <v>8803.8377700000001</v>
      </c>
      <c r="AV2606" s="42">
        <f t="shared" si="8424"/>
        <v>-3303.8377700000001</v>
      </c>
      <c r="AW2606" s="42">
        <f t="shared" si="8425"/>
        <v>5500</v>
      </c>
      <c r="AX2606" s="42">
        <f t="shared" si="8426"/>
        <v>0</v>
      </c>
      <c r="AY2606" s="42">
        <f t="shared" si="8427"/>
        <v>0</v>
      </c>
      <c r="AZ2606" s="42">
        <f t="shared" si="8464"/>
        <v>0</v>
      </c>
      <c r="BA2606" s="43">
        <f t="shared" si="8428"/>
        <v>55.398866366009216</v>
      </c>
      <c r="BB2606" s="20"/>
    </row>
    <row r="2607" spans="2:54" ht="31.2" x14ac:dyDescent="0.3">
      <c r="B2607" s="38" t="s">
        <v>794</v>
      </c>
      <c r="C2607" s="38" t="s">
        <v>92</v>
      </c>
      <c r="D2607" s="38" t="s">
        <v>92</v>
      </c>
      <c r="E2607" s="39" t="str">
        <f t="shared" si="8422"/>
        <v>0505</v>
      </c>
      <c r="F2607" s="38" t="s">
        <v>82</v>
      </c>
      <c r="G2607" s="39"/>
      <c r="H2607" s="40" t="s">
        <v>83</v>
      </c>
      <c r="I2607" s="18">
        <f t="shared" si="8429"/>
        <v>5500</v>
      </c>
      <c r="J2607" s="18">
        <f t="shared" si="8430"/>
        <v>0</v>
      </c>
      <c r="K2607" s="18">
        <f t="shared" si="8431"/>
        <v>0</v>
      </c>
      <c r="L2607" s="18">
        <f t="shared" si="8432"/>
        <v>0</v>
      </c>
      <c r="M2607" s="18">
        <f t="shared" si="8433"/>
        <v>0</v>
      </c>
      <c r="N2607" s="18">
        <f t="shared" si="8434"/>
        <v>0</v>
      </c>
      <c r="O2607" s="18">
        <f>O2608+O2609</f>
        <v>0</v>
      </c>
      <c r="P2607" s="18">
        <f>P2608+P2609</f>
        <v>0</v>
      </c>
      <c r="Q2607" s="18">
        <f>Q2608+Q2609</f>
        <v>0</v>
      </c>
      <c r="R2607" s="18">
        <f>R2608+R2609</f>
        <v>0</v>
      </c>
      <c r="S2607" s="18">
        <f t="shared" si="8439"/>
        <v>0</v>
      </c>
      <c r="T2607" s="18">
        <f t="shared" si="8343"/>
        <v>5500</v>
      </c>
      <c r="U2607" s="18">
        <f t="shared" si="8375"/>
        <v>0</v>
      </c>
      <c r="V2607" s="18">
        <f t="shared" si="8376"/>
        <v>0</v>
      </c>
      <c r="W2607" s="18">
        <f t="shared" si="8440"/>
        <v>0</v>
      </c>
      <c r="X2607" s="18">
        <f t="shared" si="8441"/>
        <v>0</v>
      </c>
      <c r="Y2607" s="18">
        <f t="shared" si="8442"/>
        <v>0</v>
      </c>
      <c r="Z2607" s="18">
        <f t="shared" si="8443"/>
        <v>0</v>
      </c>
      <c r="AA2607" s="18">
        <f t="shared" si="8444"/>
        <v>0</v>
      </c>
      <c r="AB2607" s="18">
        <f t="shared" si="8445"/>
        <v>0</v>
      </c>
      <c r="AC2607" s="18">
        <f t="shared" si="8446"/>
        <v>0</v>
      </c>
      <c r="AD2607" s="18">
        <f t="shared" si="8447"/>
        <v>0</v>
      </c>
      <c r="AE2607" s="18">
        <f t="shared" si="8448"/>
        <v>0</v>
      </c>
      <c r="AF2607" s="41">
        <f t="shared" ref="AF2607:AT2607" si="8465">AF2608+AF2609</f>
        <v>11322.58216</v>
      </c>
      <c r="AG2607" s="41">
        <f t="shared" si="8465"/>
        <v>0</v>
      </c>
      <c r="AH2607" s="41">
        <f t="shared" si="8465"/>
        <v>0</v>
      </c>
      <c r="AI2607" s="41">
        <f t="shared" si="8465"/>
        <v>0</v>
      </c>
      <c r="AJ2607" s="41">
        <f t="shared" si="8465"/>
        <v>0</v>
      </c>
      <c r="AK2607" s="41">
        <f t="shared" si="8465"/>
        <v>0</v>
      </c>
      <c r="AL2607" s="41">
        <f t="shared" si="8465"/>
        <v>6272.5821599999999</v>
      </c>
      <c r="AM2607" s="41">
        <f t="shared" si="8465"/>
        <v>0</v>
      </c>
      <c r="AN2607" s="41">
        <f t="shared" si="8465"/>
        <v>0</v>
      </c>
      <c r="AO2607" s="14">
        <f t="shared" si="8465"/>
        <v>3753.8377700000001</v>
      </c>
      <c r="AP2607" s="42">
        <f t="shared" si="8465"/>
        <v>8803.8377700000001</v>
      </c>
      <c r="AQ2607" s="42">
        <f t="shared" si="8465"/>
        <v>0</v>
      </c>
      <c r="AR2607" s="42">
        <f t="shared" si="8465"/>
        <v>0</v>
      </c>
      <c r="AS2607" s="42">
        <f t="shared" si="8465"/>
        <v>0</v>
      </c>
      <c r="AT2607" s="42">
        <f t="shared" si="8465"/>
        <v>0</v>
      </c>
      <c r="AU2607" s="42">
        <f t="shared" si="8423"/>
        <v>8803.8377700000001</v>
      </c>
      <c r="AV2607" s="42">
        <f t="shared" si="8424"/>
        <v>-3303.8377700000001</v>
      </c>
      <c r="AW2607" s="42">
        <f t="shared" si="8425"/>
        <v>5500</v>
      </c>
      <c r="AX2607" s="42">
        <f t="shared" si="8426"/>
        <v>0</v>
      </c>
      <c r="AY2607" s="42">
        <f t="shared" si="8427"/>
        <v>0</v>
      </c>
      <c r="AZ2607" s="42">
        <f t="shared" si="8464"/>
        <v>0</v>
      </c>
      <c r="BA2607" s="43">
        <f t="shared" si="8428"/>
        <v>55.398866366009216</v>
      </c>
      <c r="BB2607" s="20"/>
    </row>
    <row r="2608" spans="2:54" ht="31.2" x14ac:dyDescent="0.3">
      <c r="B2608" s="38" t="s">
        <v>794</v>
      </c>
      <c r="C2608" s="38" t="s">
        <v>92</v>
      </c>
      <c r="D2608" s="38" t="s">
        <v>92</v>
      </c>
      <c r="E2608" s="39" t="str">
        <f t="shared" si="8422"/>
        <v>0505</v>
      </c>
      <c r="F2608" s="38" t="s">
        <v>82</v>
      </c>
      <c r="G2608" s="38" t="s">
        <v>54</v>
      </c>
      <c r="H2608" s="40" t="s">
        <v>55</v>
      </c>
      <c r="I2608" s="18">
        <v>5500</v>
      </c>
      <c r="J2608" s="18">
        <v>0</v>
      </c>
      <c r="K2608" s="18">
        <v>0</v>
      </c>
      <c r="L2608" s="18"/>
      <c r="M2608" s="18"/>
      <c r="N2608" s="18"/>
      <c r="O2608" s="18">
        <v>0</v>
      </c>
      <c r="P2608" s="18">
        <v>0</v>
      </c>
      <c r="Q2608" s="18">
        <v>0</v>
      </c>
      <c r="R2608" s="18">
        <v>0</v>
      </c>
      <c r="S2608" s="18"/>
      <c r="T2608" s="18">
        <f t="shared" si="8343"/>
        <v>5500</v>
      </c>
      <c r="U2608" s="18">
        <f t="shared" si="8375"/>
        <v>0</v>
      </c>
      <c r="V2608" s="18">
        <f t="shared" si="8376"/>
        <v>0</v>
      </c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41">
        <v>5050</v>
      </c>
      <c r="AG2608" s="41"/>
      <c r="AH2608" s="41">
        <v>0</v>
      </c>
      <c r="AI2608" s="41">
        <v>0</v>
      </c>
      <c r="AJ2608" s="41">
        <v>0</v>
      </c>
      <c r="AK2608" s="41">
        <v>0</v>
      </c>
      <c r="AL2608" s="41">
        <v>0</v>
      </c>
      <c r="AM2608" s="41">
        <v>0</v>
      </c>
      <c r="AN2608" s="41">
        <v>0</v>
      </c>
      <c r="AO2608" s="42">
        <v>0</v>
      </c>
      <c r="AP2608" s="42">
        <v>5050</v>
      </c>
      <c r="AQ2608" s="42">
        <v>0</v>
      </c>
      <c r="AR2608" s="42">
        <v>0</v>
      </c>
      <c r="AS2608" s="42">
        <v>0</v>
      </c>
      <c r="AT2608" s="42">
        <v>0</v>
      </c>
      <c r="AU2608" s="42">
        <f t="shared" si="8423"/>
        <v>5050</v>
      </c>
      <c r="AV2608" s="42">
        <f t="shared" si="8424"/>
        <v>450</v>
      </c>
      <c r="AW2608" s="42">
        <f t="shared" si="8425"/>
        <v>5500</v>
      </c>
      <c r="AX2608" s="42">
        <f t="shared" si="8426"/>
        <v>0</v>
      </c>
      <c r="AY2608" s="42">
        <f t="shared" si="8427"/>
        <v>0</v>
      </c>
      <c r="AZ2608" s="42"/>
      <c r="BA2608" s="43">
        <f t="shared" si="8428"/>
        <v>0</v>
      </c>
      <c r="BB2608" s="44"/>
    </row>
    <row r="2609" spans="2:54" x14ac:dyDescent="0.3">
      <c r="B2609" s="38" t="s">
        <v>794</v>
      </c>
      <c r="C2609" s="38" t="s">
        <v>92</v>
      </c>
      <c r="D2609" s="38" t="s">
        <v>92</v>
      </c>
      <c r="E2609" s="39" t="str">
        <f t="shared" si="8422"/>
        <v>0505</v>
      </c>
      <c r="F2609" s="38" t="s">
        <v>82</v>
      </c>
      <c r="G2609" s="38" t="s">
        <v>56</v>
      </c>
      <c r="H2609" s="40" t="s">
        <v>57</v>
      </c>
      <c r="I2609" s="18"/>
      <c r="J2609" s="18"/>
      <c r="K2609" s="18"/>
      <c r="L2609" s="18"/>
      <c r="M2609" s="18"/>
      <c r="N2609" s="18"/>
      <c r="O2609" s="18">
        <v>0</v>
      </c>
      <c r="P2609" s="18">
        <v>0</v>
      </c>
      <c r="Q2609" s="18">
        <v>0</v>
      </c>
      <c r="R2609" s="18">
        <v>0</v>
      </c>
      <c r="S2609" s="18"/>
      <c r="T2609" s="18">
        <f t="shared" si="8343"/>
        <v>0</v>
      </c>
      <c r="U2609" s="18">
        <v>0</v>
      </c>
      <c r="V2609" s="18">
        <v>0</v>
      </c>
      <c r="W2609" s="18">
        <v>0</v>
      </c>
      <c r="X2609" s="18">
        <v>0</v>
      </c>
      <c r="Y2609" s="18">
        <v>0</v>
      </c>
      <c r="Z2609" s="18">
        <v>0</v>
      </c>
      <c r="AA2609" s="18">
        <v>0</v>
      </c>
      <c r="AB2609" s="18">
        <v>0</v>
      </c>
      <c r="AC2609" s="18">
        <v>0</v>
      </c>
      <c r="AD2609" s="18">
        <v>0</v>
      </c>
      <c r="AE2609" s="18">
        <v>0</v>
      </c>
      <c r="AF2609" s="41">
        <v>6272.5821599999999</v>
      </c>
      <c r="AG2609" s="41"/>
      <c r="AH2609" s="41">
        <v>0</v>
      </c>
      <c r="AI2609" s="41">
        <v>0</v>
      </c>
      <c r="AJ2609" s="41">
        <v>0</v>
      </c>
      <c r="AK2609" s="41">
        <v>0</v>
      </c>
      <c r="AL2609" s="41">
        <v>6272.5821599999999</v>
      </c>
      <c r="AM2609" s="41">
        <v>0</v>
      </c>
      <c r="AN2609" s="41">
        <v>0</v>
      </c>
      <c r="AO2609" s="14">
        <v>3753.8377700000001</v>
      </c>
      <c r="AP2609" s="42">
        <v>3753.8377700000001</v>
      </c>
      <c r="AQ2609" s="42">
        <v>0</v>
      </c>
      <c r="AR2609" s="42">
        <v>0</v>
      </c>
      <c r="AS2609" s="42">
        <v>0</v>
      </c>
      <c r="AT2609" s="42">
        <v>0</v>
      </c>
      <c r="AU2609" s="42">
        <f t="shared" si="8423"/>
        <v>3753.8377700000001</v>
      </c>
      <c r="AV2609" s="42">
        <f t="shared" si="8424"/>
        <v>-3753.8377700000001</v>
      </c>
      <c r="AW2609" s="42"/>
      <c r="AX2609" s="42"/>
      <c r="AY2609" s="42"/>
      <c r="AZ2609" s="42"/>
      <c r="BA2609" s="43">
        <f t="shared" si="8428"/>
        <v>100</v>
      </c>
      <c r="BB2609" s="44"/>
    </row>
    <row r="2610" spans="2:54" s="21" customFormat="1" x14ac:dyDescent="0.3">
      <c r="B2610" s="22" t="s">
        <v>794</v>
      </c>
      <c r="C2610" s="22" t="s">
        <v>118</v>
      </c>
      <c r="D2610" s="22"/>
      <c r="E2610" s="23" t="str">
        <f t="shared" si="8422"/>
        <v>06</v>
      </c>
      <c r="F2610" s="22"/>
      <c r="G2610" s="23"/>
      <c r="H2610" s="24" t="s">
        <v>229</v>
      </c>
      <c r="I2610" s="25">
        <f t="shared" si="8429"/>
        <v>233.8</v>
      </c>
      <c r="J2610" s="25">
        <f t="shared" si="8430"/>
        <v>233.8</v>
      </c>
      <c r="K2610" s="25">
        <f t="shared" si="8431"/>
        <v>233.8</v>
      </c>
      <c r="L2610" s="25">
        <f t="shared" si="8432"/>
        <v>0</v>
      </c>
      <c r="M2610" s="25">
        <f t="shared" si="8433"/>
        <v>0</v>
      </c>
      <c r="N2610" s="25">
        <f t="shared" si="8434"/>
        <v>0</v>
      </c>
      <c r="O2610" s="25">
        <f t="shared" ref="O2610:O2615" si="8466">O2611</f>
        <v>0</v>
      </c>
      <c r="P2610" s="25">
        <f t="shared" ref="P2610:P2615" si="8467">P2611</f>
        <v>0</v>
      </c>
      <c r="Q2610" s="25">
        <f t="shared" ref="Q2610:Q2615" si="8468">Q2611</f>
        <v>0</v>
      </c>
      <c r="R2610" s="25">
        <f t="shared" ref="R2610:R2615" si="8469">R2611</f>
        <v>0</v>
      </c>
      <c r="S2610" s="25">
        <f t="shared" si="8439"/>
        <v>0</v>
      </c>
      <c r="T2610" s="25">
        <f t="shared" si="8343"/>
        <v>233.8</v>
      </c>
      <c r="U2610" s="25">
        <f t="shared" si="8375"/>
        <v>233.8</v>
      </c>
      <c r="V2610" s="25">
        <f t="shared" si="8376"/>
        <v>233.8</v>
      </c>
      <c r="W2610" s="25">
        <f t="shared" si="8440"/>
        <v>0</v>
      </c>
      <c r="X2610" s="25">
        <f t="shared" si="8441"/>
        <v>0</v>
      </c>
      <c r="Y2610" s="25">
        <f t="shared" si="8442"/>
        <v>0</v>
      </c>
      <c r="Z2610" s="25">
        <f t="shared" si="8443"/>
        <v>0</v>
      </c>
      <c r="AA2610" s="25">
        <f t="shared" si="8444"/>
        <v>0</v>
      </c>
      <c r="AB2610" s="25">
        <f t="shared" si="8445"/>
        <v>0</v>
      </c>
      <c r="AC2610" s="25">
        <f t="shared" si="8446"/>
        <v>0</v>
      </c>
      <c r="AD2610" s="25">
        <f t="shared" si="8447"/>
        <v>0</v>
      </c>
      <c r="AE2610" s="25">
        <f t="shared" si="8448"/>
        <v>0</v>
      </c>
      <c r="AF2610" s="26">
        <f t="shared" ref="AF2610:AF2615" si="8470">AF2611</f>
        <v>233.8</v>
      </c>
      <c r="AG2610" s="26">
        <f t="shared" ref="AG2610:AG2615" si="8471">AG2611</f>
        <v>0</v>
      </c>
      <c r="AH2610" s="26">
        <f t="shared" ref="AH2610:AH2615" si="8472">AH2611</f>
        <v>0</v>
      </c>
      <c r="AI2610" s="26">
        <f t="shared" ref="AI2610:AI2615" si="8473">AI2611</f>
        <v>0</v>
      </c>
      <c r="AJ2610" s="26">
        <f t="shared" ref="AJ2610:AJ2615" si="8474">AJ2611</f>
        <v>0</v>
      </c>
      <c r="AK2610" s="26">
        <f t="shared" ref="AK2610:AK2615" si="8475">AK2611</f>
        <v>0</v>
      </c>
      <c r="AL2610" s="26">
        <f t="shared" ref="AL2610:AL2615" si="8476">AL2611</f>
        <v>233.8</v>
      </c>
      <c r="AM2610" s="26">
        <f t="shared" ref="AM2610:AM2615" si="8477">AM2611</f>
        <v>0</v>
      </c>
      <c r="AN2610" s="26">
        <f t="shared" ref="AN2610:AN2615" si="8478">AN2611</f>
        <v>0</v>
      </c>
      <c r="AO2610" s="27">
        <f t="shared" ref="AO2610:AO2615" si="8479">AO2611</f>
        <v>233.8</v>
      </c>
      <c r="AP2610" s="27">
        <f t="shared" ref="AP2610:AP2615" si="8480">AP2611</f>
        <v>233.8</v>
      </c>
      <c r="AQ2610" s="27">
        <f t="shared" ref="AQ2610:AQ2615" si="8481">AQ2611</f>
        <v>0</v>
      </c>
      <c r="AR2610" s="27">
        <f t="shared" ref="AR2610:AR2615" si="8482">AR2611</f>
        <v>0</v>
      </c>
      <c r="AS2610" s="27">
        <f t="shared" ref="AS2610:AS2615" si="8483">AS2611</f>
        <v>0</v>
      </c>
      <c r="AT2610" s="27">
        <f t="shared" ref="AT2610:AT2615" si="8484">AT2611</f>
        <v>0</v>
      </c>
      <c r="AU2610" s="27">
        <f t="shared" si="8423"/>
        <v>233.8</v>
      </c>
      <c r="AV2610" s="27">
        <f t="shared" si="8424"/>
        <v>0</v>
      </c>
      <c r="AW2610" s="27">
        <f t="shared" si="8425"/>
        <v>233.8</v>
      </c>
      <c r="AX2610" s="27">
        <f t="shared" si="8426"/>
        <v>233.8</v>
      </c>
      <c r="AY2610" s="27">
        <f t="shared" si="8427"/>
        <v>233.8</v>
      </c>
      <c r="AZ2610" s="27">
        <f t="shared" si="8464"/>
        <v>0</v>
      </c>
      <c r="BA2610" s="28">
        <f t="shared" si="8428"/>
        <v>100</v>
      </c>
      <c r="BB2610" s="20"/>
    </row>
    <row r="2611" spans="2:54" s="30" customFormat="1" ht="31.2" x14ac:dyDescent="0.3">
      <c r="B2611" s="31" t="s">
        <v>794</v>
      </c>
      <c r="C2611" s="31" t="s">
        <v>118</v>
      </c>
      <c r="D2611" s="31" t="s">
        <v>94</v>
      </c>
      <c r="E2611" s="29" t="str">
        <f t="shared" si="8422"/>
        <v>0603</v>
      </c>
      <c r="F2611" s="31"/>
      <c r="G2611" s="29"/>
      <c r="H2611" s="32" t="s">
        <v>230</v>
      </c>
      <c r="I2611" s="33">
        <f t="shared" si="8429"/>
        <v>233.8</v>
      </c>
      <c r="J2611" s="33">
        <f t="shared" si="8430"/>
        <v>233.8</v>
      </c>
      <c r="K2611" s="33">
        <f t="shared" si="8431"/>
        <v>233.8</v>
      </c>
      <c r="L2611" s="33">
        <f t="shared" si="8432"/>
        <v>0</v>
      </c>
      <c r="M2611" s="33">
        <f t="shared" si="8433"/>
        <v>0</v>
      </c>
      <c r="N2611" s="33">
        <f t="shared" si="8434"/>
        <v>0</v>
      </c>
      <c r="O2611" s="33">
        <f t="shared" si="8466"/>
        <v>0</v>
      </c>
      <c r="P2611" s="33">
        <f t="shared" si="8467"/>
        <v>0</v>
      </c>
      <c r="Q2611" s="33">
        <f t="shared" si="8468"/>
        <v>0</v>
      </c>
      <c r="R2611" s="33">
        <f t="shared" si="8469"/>
        <v>0</v>
      </c>
      <c r="S2611" s="33">
        <f t="shared" si="8439"/>
        <v>0</v>
      </c>
      <c r="T2611" s="33">
        <f t="shared" si="8343"/>
        <v>233.8</v>
      </c>
      <c r="U2611" s="33">
        <f t="shared" si="8375"/>
        <v>233.8</v>
      </c>
      <c r="V2611" s="33">
        <f t="shared" si="8376"/>
        <v>233.8</v>
      </c>
      <c r="W2611" s="33">
        <f t="shared" si="8440"/>
        <v>0</v>
      </c>
      <c r="X2611" s="33">
        <f t="shared" si="8441"/>
        <v>0</v>
      </c>
      <c r="Y2611" s="33">
        <f t="shared" si="8442"/>
        <v>0</v>
      </c>
      <c r="Z2611" s="33">
        <f t="shared" si="8443"/>
        <v>0</v>
      </c>
      <c r="AA2611" s="33">
        <f t="shared" si="8444"/>
        <v>0</v>
      </c>
      <c r="AB2611" s="33">
        <f t="shared" si="8445"/>
        <v>0</v>
      </c>
      <c r="AC2611" s="33">
        <f t="shared" si="8446"/>
        <v>0</v>
      </c>
      <c r="AD2611" s="33">
        <f t="shared" si="8447"/>
        <v>0</v>
      </c>
      <c r="AE2611" s="33">
        <f t="shared" si="8448"/>
        <v>0</v>
      </c>
      <c r="AF2611" s="34">
        <f t="shared" si="8470"/>
        <v>233.8</v>
      </c>
      <c r="AG2611" s="34">
        <f t="shared" si="8471"/>
        <v>0</v>
      </c>
      <c r="AH2611" s="34">
        <f t="shared" si="8472"/>
        <v>0</v>
      </c>
      <c r="AI2611" s="34">
        <f t="shared" si="8473"/>
        <v>0</v>
      </c>
      <c r="AJ2611" s="34">
        <f t="shared" si="8474"/>
        <v>0</v>
      </c>
      <c r="AK2611" s="34">
        <f t="shared" si="8475"/>
        <v>0</v>
      </c>
      <c r="AL2611" s="34">
        <f t="shared" si="8476"/>
        <v>233.8</v>
      </c>
      <c r="AM2611" s="34">
        <f t="shared" si="8477"/>
        <v>0</v>
      </c>
      <c r="AN2611" s="34">
        <f t="shared" si="8478"/>
        <v>0</v>
      </c>
      <c r="AO2611" s="35">
        <f t="shared" si="8479"/>
        <v>233.8</v>
      </c>
      <c r="AP2611" s="36">
        <f t="shared" si="8480"/>
        <v>233.8</v>
      </c>
      <c r="AQ2611" s="36">
        <f t="shared" si="8481"/>
        <v>0</v>
      </c>
      <c r="AR2611" s="36">
        <f t="shared" si="8482"/>
        <v>0</v>
      </c>
      <c r="AS2611" s="36">
        <f t="shared" si="8483"/>
        <v>0</v>
      </c>
      <c r="AT2611" s="36">
        <f t="shared" si="8484"/>
        <v>0</v>
      </c>
      <c r="AU2611" s="36">
        <f t="shared" si="8423"/>
        <v>233.8</v>
      </c>
      <c r="AV2611" s="36">
        <f t="shared" si="8424"/>
        <v>0</v>
      </c>
      <c r="AW2611" s="36">
        <f t="shared" si="8425"/>
        <v>233.8</v>
      </c>
      <c r="AX2611" s="36">
        <f t="shared" si="8426"/>
        <v>233.8</v>
      </c>
      <c r="AY2611" s="36">
        <f t="shared" si="8427"/>
        <v>233.8</v>
      </c>
      <c r="AZ2611" s="36">
        <f t="shared" si="8464"/>
        <v>0</v>
      </c>
      <c r="BA2611" s="37">
        <f t="shared" si="8428"/>
        <v>100</v>
      </c>
      <c r="BB2611" s="20"/>
    </row>
    <row r="2612" spans="2:54" ht="31.2" x14ac:dyDescent="0.3">
      <c r="B2612" s="38" t="s">
        <v>794</v>
      </c>
      <c r="C2612" s="38" t="s">
        <v>118</v>
      </c>
      <c r="D2612" s="38" t="s">
        <v>94</v>
      </c>
      <c r="E2612" s="39" t="str">
        <f t="shared" si="8422"/>
        <v>0603</v>
      </c>
      <c r="F2612" s="38" t="s">
        <v>177</v>
      </c>
      <c r="G2612" s="39"/>
      <c r="H2612" s="40" t="s">
        <v>178</v>
      </c>
      <c r="I2612" s="18">
        <f t="shared" si="8429"/>
        <v>233.8</v>
      </c>
      <c r="J2612" s="18">
        <f t="shared" si="8430"/>
        <v>233.8</v>
      </c>
      <c r="K2612" s="18">
        <f t="shared" si="8431"/>
        <v>233.8</v>
      </c>
      <c r="L2612" s="18">
        <f t="shared" si="8432"/>
        <v>0</v>
      </c>
      <c r="M2612" s="18">
        <f t="shared" si="8433"/>
        <v>0</v>
      </c>
      <c r="N2612" s="18">
        <f t="shared" si="8434"/>
        <v>0</v>
      </c>
      <c r="O2612" s="18">
        <f t="shared" si="8466"/>
        <v>0</v>
      </c>
      <c r="P2612" s="18">
        <f t="shared" si="8467"/>
        <v>0</v>
      </c>
      <c r="Q2612" s="18">
        <f t="shared" si="8468"/>
        <v>0</v>
      </c>
      <c r="R2612" s="18">
        <f t="shared" si="8469"/>
        <v>0</v>
      </c>
      <c r="S2612" s="18">
        <f t="shared" si="8439"/>
        <v>0</v>
      </c>
      <c r="T2612" s="18">
        <f t="shared" si="8343"/>
        <v>233.8</v>
      </c>
      <c r="U2612" s="18">
        <f t="shared" si="8375"/>
        <v>233.8</v>
      </c>
      <c r="V2612" s="18">
        <f t="shared" si="8376"/>
        <v>233.8</v>
      </c>
      <c r="W2612" s="18">
        <f t="shared" si="8440"/>
        <v>0</v>
      </c>
      <c r="X2612" s="18">
        <f t="shared" si="8441"/>
        <v>0</v>
      </c>
      <c r="Y2612" s="18">
        <f t="shared" si="8442"/>
        <v>0</v>
      </c>
      <c r="Z2612" s="18">
        <f t="shared" si="8443"/>
        <v>0</v>
      </c>
      <c r="AA2612" s="18">
        <f t="shared" si="8444"/>
        <v>0</v>
      </c>
      <c r="AB2612" s="18">
        <f t="shared" si="8445"/>
        <v>0</v>
      </c>
      <c r="AC2612" s="18">
        <f t="shared" si="8446"/>
        <v>0</v>
      </c>
      <c r="AD2612" s="18">
        <f t="shared" si="8447"/>
        <v>0</v>
      </c>
      <c r="AE2612" s="18">
        <f t="shared" si="8448"/>
        <v>0</v>
      </c>
      <c r="AF2612" s="41">
        <f t="shared" si="8470"/>
        <v>233.8</v>
      </c>
      <c r="AG2612" s="41">
        <f t="shared" si="8471"/>
        <v>0</v>
      </c>
      <c r="AH2612" s="41">
        <f t="shared" si="8472"/>
        <v>0</v>
      </c>
      <c r="AI2612" s="41">
        <f t="shared" si="8473"/>
        <v>0</v>
      </c>
      <c r="AJ2612" s="41">
        <f t="shared" si="8474"/>
        <v>0</v>
      </c>
      <c r="AK2612" s="41">
        <f t="shared" si="8475"/>
        <v>0</v>
      </c>
      <c r="AL2612" s="41">
        <f t="shared" si="8476"/>
        <v>233.8</v>
      </c>
      <c r="AM2612" s="41">
        <f t="shared" si="8477"/>
        <v>0</v>
      </c>
      <c r="AN2612" s="41">
        <f t="shared" si="8478"/>
        <v>0</v>
      </c>
      <c r="AO2612" s="42">
        <f t="shared" si="8479"/>
        <v>233.8</v>
      </c>
      <c r="AP2612" s="42">
        <f t="shared" si="8480"/>
        <v>233.8</v>
      </c>
      <c r="AQ2612" s="42">
        <f t="shared" si="8481"/>
        <v>0</v>
      </c>
      <c r="AR2612" s="42">
        <f t="shared" si="8482"/>
        <v>0</v>
      </c>
      <c r="AS2612" s="42">
        <f t="shared" si="8483"/>
        <v>0</v>
      </c>
      <c r="AT2612" s="42">
        <f t="shared" si="8484"/>
        <v>0</v>
      </c>
      <c r="AU2612" s="42">
        <f t="shared" si="8423"/>
        <v>233.8</v>
      </c>
      <c r="AV2612" s="42">
        <f t="shared" si="8424"/>
        <v>0</v>
      </c>
      <c r="AW2612" s="42">
        <f t="shared" si="8425"/>
        <v>233.8</v>
      </c>
      <c r="AX2612" s="42">
        <f t="shared" si="8426"/>
        <v>233.8</v>
      </c>
      <c r="AY2612" s="42">
        <f t="shared" si="8427"/>
        <v>233.8</v>
      </c>
      <c r="AZ2612" s="42">
        <f t="shared" si="8464"/>
        <v>0</v>
      </c>
      <c r="BA2612" s="43">
        <f t="shared" si="8428"/>
        <v>100</v>
      </c>
      <c r="BB2612" s="20"/>
    </row>
    <row r="2613" spans="2:54" x14ac:dyDescent="0.3">
      <c r="B2613" s="38" t="s">
        <v>794</v>
      </c>
      <c r="C2613" s="38" t="s">
        <v>118</v>
      </c>
      <c r="D2613" s="38" t="s">
        <v>94</v>
      </c>
      <c r="E2613" s="39" t="str">
        <f t="shared" si="8422"/>
        <v>0603</v>
      </c>
      <c r="F2613" s="38" t="s">
        <v>179</v>
      </c>
      <c r="G2613" s="39"/>
      <c r="H2613" s="40" t="s">
        <v>49</v>
      </c>
      <c r="I2613" s="18">
        <f t="shared" si="8429"/>
        <v>233.8</v>
      </c>
      <c r="J2613" s="18">
        <f t="shared" si="8430"/>
        <v>233.8</v>
      </c>
      <c r="K2613" s="18">
        <f t="shared" si="8431"/>
        <v>233.8</v>
      </c>
      <c r="L2613" s="18">
        <f t="shared" si="8432"/>
        <v>0</v>
      </c>
      <c r="M2613" s="18">
        <f t="shared" si="8433"/>
        <v>0</v>
      </c>
      <c r="N2613" s="18">
        <f t="shared" si="8434"/>
        <v>0</v>
      </c>
      <c r="O2613" s="18">
        <f t="shared" si="8466"/>
        <v>0</v>
      </c>
      <c r="P2613" s="18">
        <f t="shared" si="8467"/>
        <v>0</v>
      </c>
      <c r="Q2613" s="18">
        <f t="shared" si="8468"/>
        <v>0</v>
      </c>
      <c r="R2613" s="18">
        <f t="shared" si="8469"/>
        <v>0</v>
      </c>
      <c r="S2613" s="18">
        <f t="shared" si="8439"/>
        <v>0</v>
      </c>
      <c r="T2613" s="18">
        <f t="shared" si="8343"/>
        <v>233.8</v>
      </c>
      <c r="U2613" s="18">
        <f t="shared" si="8375"/>
        <v>233.8</v>
      </c>
      <c r="V2613" s="18">
        <f t="shared" si="8376"/>
        <v>233.8</v>
      </c>
      <c r="W2613" s="18">
        <f t="shared" si="8440"/>
        <v>0</v>
      </c>
      <c r="X2613" s="18">
        <f t="shared" si="8441"/>
        <v>0</v>
      </c>
      <c r="Y2613" s="18">
        <f t="shared" si="8442"/>
        <v>0</v>
      </c>
      <c r="Z2613" s="18">
        <f t="shared" si="8443"/>
        <v>0</v>
      </c>
      <c r="AA2613" s="18">
        <f t="shared" si="8444"/>
        <v>0</v>
      </c>
      <c r="AB2613" s="18">
        <f t="shared" si="8445"/>
        <v>0</v>
      </c>
      <c r="AC2613" s="18">
        <f t="shared" si="8446"/>
        <v>0</v>
      </c>
      <c r="AD2613" s="18">
        <f t="shared" si="8447"/>
        <v>0</v>
      </c>
      <c r="AE2613" s="18">
        <f t="shared" si="8448"/>
        <v>0</v>
      </c>
      <c r="AF2613" s="41">
        <f t="shared" si="8470"/>
        <v>233.8</v>
      </c>
      <c r="AG2613" s="41">
        <f t="shared" si="8471"/>
        <v>0</v>
      </c>
      <c r="AH2613" s="41">
        <f t="shared" si="8472"/>
        <v>0</v>
      </c>
      <c r="AI2613" s="41">
        <f t="shared" si="8473"/>
        <v>0</v>
      </c>
      <c r="AJ2613" s="41">
        <f t="shared" si="8474"/>
        <v>0</v>
      </c>
      <c r="AK2613" s="41">
        <f t="shared" si="8475"/>
        <v>0</v>
      </c>
      <c r="AL2613" s="41">
        <f t="shared" si="8476"/>
        <v>233.8</v>
      </c>
      <c r="AM2613" s="41">
        <f t="shared" si="8477"/>
        <v>0</v>
      </c>
      <c r="AN2613" s="41">
        <f t="shared" si="8478"/>
        <v>0</v>
      </c>
      <c r="AO2613" s="14">
        <f t="shared" si="8479"/>
        <v>233.8</v>
      </c>
      <c r="AP2613" s="42">
        <f t="shared" si="8480"/>
        <v>233.8</v>
      </c>
      <c r="AQ2613" s="42">
        <f t="shared" si="8481"/>
        <v>0</v>
      </c>
      <c r="AR2613" s="42">
        <f t="shared" si="8482"/>
        <v>0</v>
      </c>
      <c r="AS2613" s="42">
        <f t="shared" si="8483"/>
        <v>0</v>
      </c>
      <c r="AT2613" s="42">
        <f t="shared" si="8484"/>
        <v>0</v>
      </c>
      <c r="AU2613" s="42">
        <f t="shared" si="8423"/>
        <v>233.8</v>
      </c>
      <c r="AV2613" s="42">
        <f t="shared" si="8424"/>
        <v>0</v>
      </c>
      <c r="AW2613" s="42">
        <f t="shared" si="8425"/>
        <v>233.8</v>
      </c>
      <c r="AX2613" s="42">
        <f t="shared" si="8426"/>
        <v>233.8</v>
      </c>
      <c r="AY2613" s="42">
        <f t="shared" si="8427"/>
        <v>233.8</v>
      </c>
      <c r="AZ2613" s="42">
        <f t="shared" si="8464"/>
        <v>0</v>
      </c>
      <c r="BA2613" s="43">
        <f t="shared" si="8428"/>
        <v>100</v>
      </c>
      <c r="BB2613" s="20"/>
    </row>
    <row r="2614" spans="2:54" ht="46.8" x14ac:dyDescent="0.3">
      <c r="B2614" s="38" t="s">
        <v>794</v>
      </c>
      <c r="C2614" s="38" t="s">
        <v>118</v>
      </c>
      <c r="D2614" s="38" t="s">
        <v>94</v>
      </c>
      <c r="E2614" s="39" t="str">
        <f t="shared" si="8422"/>
        <v>0603</v>
      </c>
      <c r="F2614" s="38" t="s">
        <v>215</v>
      </c>
      <c r="G2614" s="39"/>
      <c r="H2614" s="40" t="s">
        <v>216</v>
      </c>
      <c r="I2614" s="18">
        <f t="shared" si="8429"/>
        <v>233.8</v>
      </c>
      <c r="J2614" s="18">
        <f t="shared" si="8430"/>
        <v>233.8</v>
      </c>
      <c r="K2614" s="18">
        <f t="shared" si="8431"/>
        <v>233.8</v>
      </c>
      <c r="L2614" s="18">
        <f t="shared" si="8432"/>
        <v>0</v>
      </c>
      <c r="M2614" s="18">
        <f t="shared" si="8433"/>
        <v>0</v>
      </c>
      <c r="N2614" s="18">
        <f t="shared" si="8434"/>
        <v>0</v>
      </c>
      <c r="O2614" s="18">
        <f t="shared" si="8466"/>
        <v>0</v>
      </c>
      <c r="P2614" s="18">
        <f t="shared" si="8467"/>
        <v>0</v>
      </c>
      <c r="Q2614" s="18">
        <f t="shared" si="8468"/>
        <v>0</v>
      </c>
      <c r="R2614" s="18">
        <f t="shared" si="8469"/>
        <v>0</v>
      </c>
      <c r="S2614" s="18">
        <f t="shared" si="8439"/>
        <v>0</v>
      </c>
      <c r="T2614" s="18">
        <f t="shared" si="8343"/>
        <v>233.8</v>
      </c>
      <c r="U2614" s="18">
        <f t="shared" si="8375"/>
        <v>233.8</v>
      </c>
      <c r="V2614" s="18">
        <f t="shared" si="8376"/>
        <v>233.8</v>
      </c>
      <c r="W2614" s="18">
        <f t="shared" si="8440"/>
        <v>0</v>
      </c>
      <c r="X2614" s="18">
        <f t="shared" si="8441"/>
        <v>0</v>
      </c>
      <c r="Y2614" s="18">
        <f t="shared" si="8442"/>
        <v>0</v>
      </c>
      <c r="Z2614" s="18">
        <f t="shared" si="8443"/>
        <v>0</v>
      </c>
      <c r="AA2614" s="18">
        <f t="shared" si="8444"/>
        <v>0</v>
      </c>
      <c r="AB2614" s="18">
        <f t="shared" si="8445"/>
        <v>0</v>
      </c>
      <c r="AC2614" s="18">
        <f t="shared" si="8446"/>
        <v>0</v>
      </c>
      <c r="AD2614" s="18">
        <f t="shared" si="8447"/>
        <v>0</v>
      </c>
      <c r="AE2614" s="18">
        <f t="shared" si="8448"/>
        <v>0</v>
      </c>
      <c r="AF2614" s="41">
        <f t="shared" si="8470"/>
        <v>233.8</v>
      </c>
      <c r="AG2614" s="41">
        <f t="shared" si="8471"/>
        <v>0</v>
      </c>
      <c r="AH2614" s="41">
        <f t="shared" si="8472"/>
        <v>0</v>
      </c>
      <c r="AI2614" s="41">
        <f t="shared" si="8473"/>
        <v>0</v>
      </c>
      <c r="AJ2614" s="41">
        <f t="shared" si="8474"/>
        <v>0</v>
      </c>
      <c r="AK2614" s="41">
        <f t="shared" si="8475"/>
        <v>0</v>
      </c>
      <c r="AL2614" s="41">
        <f t="shared" si="8476"/>
        <v>233.8</v>
      </c>
      <c r="AM2614" s="41">
        <f t="shared" si="8477"/>
        <v>0</v>
      </c>
      <c r="AN2614" s="41">
        <f t="shared" si="8478"/>
        <v>0</v>
      </c>
      <c r="AO2614" s="42">
        <f t="shared" si="8479"/>
        <v>233.8</v>
      </c>
      <c r="AP2614" s="42">
        <f t="shared" si="8480"/>
        <v>233.8</v>
      </c>
      <c r="AQ2614" s="42">
        <f t="shared" si="8481"/>
        <v>0</v>
      </c>
      <c r="AR2614" s="42">
        <f t="shared" si="8482"/>
        <v>0</v>
      </c>
      <c r="AS2614" s="42">
        <f t="shared" si="8483"/>
        <v>0</v>
      </c>
      <c r="AT2614" s="42">
        <f t="shared" si="8484"/>
        <v>0</v>
      </c>
      <c r="AU2614" s="42">
        <f t="shared" si="8423"/>
        <v>233.8</v>
      </c>
      <c r="AV2614" s="42">
        <f t="shared" si="8424"/>
        <v>0</v>
      </c>
      <c r="AW2614" s="42">
        <f t="shared" si="8425"/>
        <v>233.8</v>
      </c>
      <c r="AX2614" s="42">
        <f t="shared" si="8426"/>
        <v>233.8</v>
      </c>
      <c r="AY2614" s="42">
        <f t="shared" si="8427"/>
        <v>233.8</v>
      </c>
      <c r="AZ2614" s="42">
        <f t="shared" si="8464"/>
        <v>0</v>
      </c>
      <c r="BA2614" s="43">
        <f t="shared" si="8428"/>
        <v>100</v>
      </c>
      <c r="BB2614" s="20"/>
    </row>
    <row r="2615" spans="2:54" x14ac:dyDescent="0.3">
      <c r="B2615" s="38" t="s">
        <v>794</v>
      </c>
      <c r="C2615" s="38" t="s">
        <v>118</v>
      </c>
      <c r="D2615" s="38" t="s">
        <v>94</v>
      </c>
      <c r="E2615" s="39" t="str">
        <f t="shared" si="8422"/>
        <v>0603</v>
      </c>
      <c r="F2615" s="38" t="s">
        <v>231</v>
      </c>
      <c r="G2615" s="39"/>
      <c r="H2615" s="40" t="s">
        <v>232</v>
      </c>
      <c r="I2615" s="18">
        <f t="shared" si="8429"/>
        <v>233.8</v>
      </c>
      <c r="J2615" s="18">
        <f t="shared" si="8430"/>
        <v>233.8</v>
      </c>
      <c r="K2615" s="18">
        <f t="shared" si="8431"/>
        <v>233.8</v>
      </c>
      <c r="L2615" s="18">
        <f t="shared" si="8432"/>
        <v>0</v>
      </c>
      <c r="M2615" s="18">
        <f t="shared" si="8433"/>
        <v>0</v>
      </c>
      <c r="N2615" s="18">
        <f t="shared" si="8434"/>
        <v>0</v>
      </c>
      <c r="O2615" s="18">
        <f t="shared" si="8466"/>
        <v>0</v>
      </c>
      <c r="P2615" s="18">
        <f t="shared" si="8467"/>
        <v>0</v>
      </c>
      <c r="Q2615" s="18">
        <f t="shared" si="8468"/>
        <v>0</v>
      </c>
      <c r="R2615" s="18">
        <f t="shared" si="8469"/>
        <v>0</v>
      </c>
      <c r="S2615" s="18">
        <f t="shared" si="8439"/>
        <v>0</v>
      </c>
      <c r="T2615" s="18">
        <f t="shared" si="8343"/>
        <v>233.8</v>
      </c>
      <c r="U2615" s="18">
        <f t="shared" si="8375"/>
        <v>233.8</v>
      </c>
      <c r="V2615" s="18">
        <f t="shared" si="8376"/>
        <v>233.8</v>
      </c>
      <c r="W2615" s="18">
        <f t="shared" si="8440"/>
        <v>0</v>
      </c>
      <c r="X2615" s="18">
        <f t="shared" si="8441"/>
        <v>0</v>
      </c>
      <c r="Y2615" s="18">
        <f t="shared" si="8442"/>
        <v>0</v>
      </c>
      <c r="Z2615" s="18">
        <f t="shared" si="8443"/>
        <v>0</v>
      </c>
      <c r="AA2615" s="18">
        <f t="shared" si="8444"/>
        <v>0</v>
      </c>
      <c r="AB2615" s="18">
        <f t="shared" si="8445"/>
        <v>0</v>
      </c>
      <c r="AC2615" s="18">
        <f t="shared" si="8446"/>
        <v>0</v>
      </c>
      <c r="AD2615" s="18">
        <f t="shared" si="8447"/>
        <v>0</v>
      </c>
      <c r="AE2615" s="18">
        <f t="shared" si="8448"/>
        <v>0</v>
      </c>
      <c r="AF2615" s="41">
        <f t="shared" si="8470"/>
        <v>233.8</v>
      </c>
      <c r="AG2615" s="41">
        <f t="shared" si="8471"/>
        <v>0</v>
      </c>
      <c r="AH2615" s="41">
        <f t="shared" si="8472"/>
        <v>0</v>
      </c>
      <c r="AI2615" s="41">
        <f t="shared" si="8473"/>
        <v>0</v>
      </c>
      <c r="AJ2615" s="41">
        <f t="shared" si="8474"/>
        <v>0</v>
      </c>
      <c r="AK2615" s="41">
        <f t="shared" si="8475"/>
        <v>0</v>
      </c>
      <c r="AL2615" s="41">
        <f t="shared" si="8476"/>
        <v>233.8</v>
      </c>
      <c r="AM2615" s="41">
        <f t="shared" si="8477"/>
        <v>0</v>
      </c>
      <c r="AN2615" s="41">
        <f t="shared" si="8478"/>
        <v>0</v>
      </c>
      <c r="AO2615" s="14">
        <f t="shared" si="8479"/>
        <v>233.8</v>
      </c>
      <c r="AP2615" s="42">
        <f t="shared" si="8480"/>
        <v>233.8</v>
      </c>
      <c r="AQ2615" s="42">
        <f t="shared" si="8481"/>
        <v>0</v>
      </c>
      <c r="AR2615" s="42">
        <f t="shared" si="8482"/>
        <v>0</v>
      </c>
      <c r="AS2615" s="42">
        <f t="shared" si="8483"/>
        <v>0</v>
      </c>
      <c r="AT2615" s="42">
        <f t="shared" si="8484"/>
        <v>0</v>
      </c>
      <c r="AU2615" s="42">
        <f t="shared" si="8423"/>
        <v>233.8</v>
      </c>
      <c r="AV2615" s="42">
        <f t="shared" si="8424"/>
        <v>0</v>
      </c>
      <c r="AW2615" s="42">
        <f t="shared" si="8425"/>
        <v>233.8</v>
      </c>
      <c r="AX2615" s="42">
        <f t="shared" si="8426"/>
        <v>233.8</v>
      </c>
      <c r="AY2615" s="42">
        <f t="shared" si="8427"/>
        <v>233.8</v>
      </c>
      <c r="AZ2615" s="42">
        <f t="shared" si="8464"/>
        <v>0</v>
      </c>
      <c r="BA2615" s="43">
        <f t="shared" si="8428"/>
        <v>100</v>
      </c>
      <c r="BB2615" s="20"/>
    </row>
    <row r="2616" spans="2:54" ht="31.2" x14ac:dyDescent="0.3">
      <c r="B2616" s="38" t="s">
        <v>794</v>
      </c>
      <c r="C2616" s="38" t="s">
        <v>118</v>
      </c>
      <c r="D2616" s="38" t="s">
        <v>94</v>
      </c>
      <c r="E2616" s="39" t="str">
        <f t="shared" si="8422"/>
        <v>0603</v>
      </c>
      <c r="F2616" s="38" t="s">
        <v>231</v>
      </c>
      <c r="G2616" s="38" t="s">
        <v>54</v>
      </c>
      <c r="H2616" s="40" t="s">
        <v>55</v>
      </c>
      <c r="I2616" s="62">
        <v>233.8</v>
      </c>
      <c r="J2616" s="62">
        <v>233.8</v>
      </c>
      <c r="K2616" s="62">
        <v>233.8</v>
      </c>
      <c r="L2616" s="62"/>
      <c r="M2616" s="62"/>
      <c r="N2616" s="62"/>
      <c r="O2616" s="62">
        <v>0</v>
      </c>
      <c r="P2616" s="62"/>
      <c r="Q2616" s="62">
        <v>0</v>
      </c>
      <c r="R2616" s="62">
        <v>0</v>
      </c>
      <c r="S2616" s="62"/>
      <c r="T2616" s="62">
        <f t="shared" si="8343"/>
        <v>233.8</v>
      </c>
      <c r="U2616" s="62">
        <f t="shared" si="8375"/>
        <v>233.8</v>
      </c>
      <c r="V2616" s="62">
        <f t="shared" si="8376"/>
        <v>233.8</v>
      </c>
      <c r="W2616" s="62"/>
      <c r="X2616" s="62"/>
      <c r="Y2616" s="62"/>
      <c r="Z2616" s="62"/>
      <c r="AA2616" s="62"/>
      <c r="AB2616" s="62"/>
      <c r="AC2616" s="62"/>
      <c r="AD2616" s="62"/>
      <c r="AE2616" s="62"/>
      <c r="AF2616" s="41">
        <v>233.8</v>
      </c>
      <c r="AG2616" s="41"/>
      <c r="AH2616" s="41">
        <v>0</v>
      </c>
      <c r="AI2616" s="41">
        <v>0</v>
      </c>
      <c r="AJ2616" s="41">
        <v>0</v>
      </c>
      <c r="AK2616" s="41">
        <v>0</v>
      </c>
      <c r="AL2616" s="41">
        <v>233.8</v>
      </c>
      <c r="AM2616" s="41">
        <v>0</v>
      </c>
      <c r="AN2616" s="41">
        <v>0</v>
      </c>
      <c r="AO2616" s="64">
        <v>233.8</v>
      </c>
      <c r="AP2616" s="64">
        <v>233.8</v>
      </c>
      <c r="AQ2616" s="64">
        <v>0</v>
      </c>
      <c r="AR2616" s="42">
        <v>0</v>
      </c>
      <c r="AS2616" s="42">
        <v>0</v>
      </c>
      <c r="AT2616" s="42">
        <v>0</v>
      </c>
      <c r="AU2616" s="64">
        <f t="shared" si="8423"/>
        <v>233.8</v>
      </c>
      <c r="AV2616" s="64">
        <f t="shared" si="8424"/>
        <v>0</v>
      </c>
      <c r="AW2616" s="42">
        <f t="shared" si="8425"/>
        <v>233.8</v>
      </c>
      <c r="AX2616" s="42">
        <f t="shared" si="8426"/>
        <v>233.8</v>
      </c>
      <c r="AY2616" s="42">
        <f t="shared" si="8427"/>
        <v>233.8</v>
      </c>
      <c r="AZ2616" s="64"/>
      <c r="BA2616" s="43">
        <f t="shared" si="8428"/>
        <v>100</v>
      </c>
      <c r="BB2616" s="44"/>
    </row>
    <row r="2617" spans="2:54" s="21" customFormat="1" ht="31.2" x14ac:dyDescent="0.3">
      <c r="B2617" s="22" t="s">
        <v>940</v>
      </c>
      <c r="C2617" s="22"/>
      <c r="D2617" s="22"/>
      <c r="E2617" s="23" t="str">
        <f t="shared" si="8422"/>
        <v/>
      </c>
      <c r="F2617" s="22"/>
      <c r="G2617" s="22"/>
      <c r="H2617" s="24" t="s">
        <v>941</v>
      </c>
      <c r="I2617" s="25">
        <f t="shared" ref="I2617:N2617" si="8485">I2635+I2624</f>
        <v>9539363.3999999985</v>
      </c>
      <c r="J2617" s="25">
        <f t="shared" si="8485"/>
        <v>10300980.800000003</v>
      </c>
      <c r="K2617" s="25">
        <f t="shared" si="8485"/>
        <v>10900157.299999999</v>
      </c>
      <c r="L2617" s="25">
        <f t="shared" si="8485"/>
        <v>40792.500000000015</v>
      </c>
      <c r="M2617" s="25">
        <f t="shared" si="8485"/>
        <v>25118.799999999967</v>
      </c>
      <c r="N2617" s="25">
        <f t="shared" si="8485"/>
        <v>8326.1</v>
      </c>
      <c r="O2617" s="25">
        <f>O2635+O2624+O2692+O2618</f>
        <v>-118917.859</v>
      </c>
      <c r="P2617" s="25">
        <f>P2635+P2624+P2692+P2618</f>
        <v>-15031.548000000008</v>
      </c>
      <c r="Q2617" s="25">
        <f>Q2635+Q2624+Q2692</f>
        <v>0</v>
      </c>
      <c r="R2617" s="25">
        <f>R2635+R2624+R2692</f>
        <v>418323.16600000003</v>
      </c>
      <c r="S2617" s="25">
        <f>S2635+S2624</f>
        <v>326396.05410000001</v>
      </c>
      <c r="T2617" s="25">
        <f t="shared" si="8343"/>
        <v>10190925.713099997</v>
      </c>
      <c r="U2617" s="25">
        <f t="shared" si="8375"/>
        <v>10326099.600000003</v>
      </c>
      <c r="V2617" s="25">
        <f t="shared" si="8376"/>
        <v>10908483.399999999</v>
      </c>
      <c r="W2617" s="25">
        <f t="shared" ref="W2617:AE2617" si="8486">W2635+W2624</f>
        <v>128781.177</v>
      </c>
      <c r="X2617" s="25">
        <f t="shared" si="8486"/>
        <v>0</v>
      </c>
      <c r="Y2617" s="25">
        <f t="shared" si="8486"/>
        <v>126753.448</v>
      </c>
      <c r="Z2617" s="25">
        <f t="shared" si="8486"/>
        <v>309917.3541</v>
      </c>
      <c r="AA2617" s="25">
        <f t="shared" si="8486"/>
        <v>108356.60399999999</v>
      </c>
      <c r="AB2617" s="25">
        <f t="shared" si="8486"/>
        <v>489054.55800000002</v>
      </c>
      <c r="AC2617" s="25">
        <f t="shared" si="8486"/>
        <v>186810.65100000001</v>
      </c>
      <c r="AD2617" s="25">
        <f t="shared" si="8486"/>
        <v>0</v>
      </c>
      <c r="AE2617" s="25">
        <f t="shared" si="8486"/>
        <v>385091.59499999997</v>
      </c>
      <c r="AF2617" s="26">
        <f t="shared" ref="AF2617:AT2617" si="8487">AF2635+AF2624+AF2692+AF2618</f>
        <v>10595009.395620001</v>
      </c>
      <c r="AG2617" s="26">
        <f t="shared" si="8487"/>
        <v>0</v>
      </c>
      <c r="AH2617" s="26">
        <f t="shared" si="8487"/>
        <v>1332737.84968</v>
      </c>
      <c r="AI2617" s="26">
        <f t="shared" si="8487"/>
        <v>0</v>
      </c>
      <c r="AJ2617" s="26">
        <f t="shared" si="8487"/>
        <v>0</v>
      </c>
      <c r="AK2617" s="26">
        <f t="shared" si="8487"/>
        <v>0</v>
      </c>
      <c r="AL2617" s="26">
        <f t="shared" si="8487"/>
        <v>10148325.633579999</v>
      </c>
      <c r="AM2617" s="26">
        <f t="shared" si="8487"/>
        <v>1332737.6718900001</v>
      </c>
      <c r="AN2617" s="26">
        <f t="shared" si="8487"/>
        <v>0</v>
      </c>
      <c r="AO2617" s="45">
        <f t="shared" si="8487"/>
        <v>7129900.6882699998</v>
      </c>
      <c r="AP2617" s="27">
        <f t="shared" si="8487"/>
        <v>10974517.375559999</v>
      </c>
      <c r="AQ2617" s="27">
        <f t="shared" si="8487"/>
        <v>-118917.859</v>
      </c>
      <c r="AR2617" s="27">
        <f t="shared" si="8487"/>
        <v>-153898.5</v>
      </c>
      <c r="AS2617" s="27">
        <f t="shared" si="8487"/>
        <v>0</v>
      </c>
      <c r="AT2617" s="27">
        <f t="shared" si="8487"/>
        <v>0</v>
      </c>
      <c r="AU2617" s="27">
        <f t="shared" si="8423"/>
        <v>10701701.016559999</v>
      </c>
      <c r="AV2617" s="27">
        <f t="shared" si="8424"/>
        <v>-510775.30346000195</v>
      </c>
      <c r="AW2617" s="27">
        <f t="shared" si="8425"/>
        <v>10756377.692199998</v>
      </c>
      <c r="AX2617" s="27">
        <f t="shared" si="8426"/>
        <v>10923510.762000004</v>
      </c>
      <c r="AY2617" s="27">
        <f t="shared" si="8427"/>
        <v>11480385.646</v>
      </c>
      <c r="AZ2617" s="27">
        <f>AZ2635+AZ2624</f>
        <v>0</v>
      </c>
      <c r="BA2617" s="28">
        <f t="shared" si="8428"/>
        <v>95.784017310785373</v>
      </c>
      <c r="BB2617" s="20"/>
    </row>
    <row r="2618" spans="2:54" s="21" customFormat="1" x14ac:dyDescent="0.3">
      <c r="B2618" s="22" t="s">
        <v>940</v>
      </c>
      <c r="C2618" s="22" t="s">
        <v>42</v>
      </c>
      <c r="D2618" s="22"/>
      <c r="E2618" s="23" t="str">
        <f t="shared" si="8422"/>
        <v>01</v>
      </c>
      <c r="F2618" s="22"/>
      <c r="G2618" s="23"/>
      <c r="H2618" s="24" t="s">
        <v>43</v>
      </c>
      <c r="I2618" s="25"/>
      <c r="J2618" s="25"/>
      <c r="K2618" s="25"/>
      <c r="L2618" s="25"/>
      <c r="M2618" s="25"/>
      <c r="N2618" s="25"/>
      <c r="O2618" s="25">
        <f t="shared" ref="O2618:O2626" si="8488">O2619</f>
        <v>0</v>
      </c>
      <c r="P2618" s="25">
        <f t="shared" ref="P2618:P2626" si="8489">P2619</f>
        <v>0</v>
      </c>
      <c r="Q2618" s="25"/>
      <c r="R2618" s="25"/>
      <c r="S2618" s="25"/>
      <c r="T2618" s="25">
        <f t="shared" si="8343"/>
        <v>0</v>
      </c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6">
        <f t="shared" ref="AF2618:AF2626" si="8490">AF2619</f>
        <v>55</v>
      </c>
      <c r="AG2618" s="26">
        <f t="shared" ref="AG2618:AG2626" si="8491">AG2619</f>
        <v>0</v>
      </c>
      <c r="AH2618" s="26">
        <f t="shared" ref="AH2618:AH2622" si="8492">AH2619</f>
        <v>55</v>
      </c>
      <c r="AI2618" s="26">
        <f t="shared" ref="AI2618:AI2622" si="8493">AI2619</f>
        <v>0</v>
      </c>
      <c r="AJ2618" s="26">
        <f t="shared" ref="AJ2618:AJ2626" si="8494">AJ2619</f>
        <v>0</v>
      </c>
      <c r="AK2618" s="26">
        <f t="shared" ref="AK2618:AK2626" si="8495">AK2619</f>
        <v>0</v>
      </c>
      <c r="AL2618" s="26">
        <f t="shared" ref="AL2618:AL2626" si="8496">AL2619</f>
        <v>55</v>
      </c>
      <c r="AM2618" s="26">
        <f t="shared" ref="AM2618:AM2622" si="8497">AM2619</f>
        <v>55</v>
      </c>
      <c r="AN2618" s="26">
        <f t="shared" ref="AN2618:AN2626" si="8498">AN2619</f>
        <v>0</v>
      </c>
      <c r="AO2618" s="27">
        <f t="shared" ref="AO2618:AO2626" si="8499">AO2619</f>
        <v>55</v>
      </c>
      <c r="AP2618" s="27">
        <f t="shared" ref="AP2618:AP2626" si="8500">AP2619</f>
        <v>55</v>
      </c>
      <c r="AQ2618" s="27">
        <f t="shared" ref="AQ2618:AQ2626" si="8501">AQ2619</f>
        <v>0</v>
      </c>
      <c r="AR2618" s="27">
        <f t="shared" ref="AR2618:AR2626" si="8502">AR2619</f>
        <v>0</v>
      </c>
      <c r="AS2618" s="27">
        <f t="shared" ref="AS2618:AS2626" si="8503">AS2619</f>
        <v>0</v>
      </c>
      <c r="AT2618" s="27">
        <f t="shared" ref="AT2618:AT2626" si="8504">AT2619</f>
        <v>0</v>
      </c>
      <c r="AU2618" s="27">
        <f t="shared" si="8423"/>
        <v>55</v>
      </c>
      <c r="AV2618" s="27">
        <f t="shared" si="8424"/>
        <v>-55</v>
      </c>
      <c r="AW2618" s="27"/>
      <c r="AX2618" s="27"/>
      <c r="AY2618" s="27"/>
      <c r="AZ2618" s="27"/>
      <c r="BA2618" s="28">
        <f t="shared" si="8428"/>
        <v>100</v>
      </c>
      <c r="BB2618" s="20"/>
    </row>
    <row r="2619" spans="2:54" s="50" customFormat="1" ht="16.2" x14ac:dyDescent="0.35">
      <c r="B2619" s="31" t="s">
        <v>940</v>
      </c>
      <c r="C2619" s="31" t="s">
        <v>42</v>
      </c>
      <c r="D2619" s="31" t="s">
        <v>44</v>
      </c>
      <c r="E2619" s="29" t="str">
        <f t="shared" si="8422"/>
        <v>0113</v>
      </c>
      <c r="F2619" s="31"/>
      <c r="G2619" s="29"/>
      <c r="H2619" s="32" t="s">
        <v>45</v>
      </c>
      <c r="I2619" s="66"/>
      <c r="J2619" s="66"/>
      <c r="K2619" s="66"/>
      <c r="L2619" s="66"/>
      <c r="M2619" s="66"/>
      <c r="N2619" s="66"/>
      <c r="O2619" s="66">
        <f t="shared" si="8488"/>
        <v>0</v>
      </c>
      <c r="P2619" s="33">
        <f t="shared" si="8489"/>
        <v>0</v>
      </c>
      <c r="Q2619" s="66"/>
      <c r="R2619" s="66"/>
      <c r="S2619" s="66"/>
      <c r="T2619" s="33">
        <f t="shared" si="8343"/>
        <v>0</v>
      </c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4">
        <f t="shared" si="8490"/>
        <v>55</v>
      </c>
      <c r="AG2619" s="34">
        <f t="shared" si="8491"/>
        <v>0</v>
      </c>
      <c r="AH2619" s="34">
        <f t="shared" si="8492"/>
        <v>55</v>
      </c>
      <c r="AI2619" s="34">
        <f t="shared" si="8493"/>
        <v>0</v>
      </c>
      <c r="AJ2619" s="34">
        <f t="shared" si="8494"/>
        <v>0</v>
      </c>
      <c r="AK2619" s="34">
        <f t="shared" si="8495"/>
        <v>0</v>
      </c>
      <c r="AL2619" s="34">
        <f t="shared" si="8496"/>
        <v>55</v>
      </c>
      <c r="AM2619" s="34">
        <f t="shared" si="8497"/>
        <v>55</v>
      </c>
      <c r="AN2619" s="34">
        <f t="shared" si="8498"/>
        <v>0</v>
      </c>
      <c r="AO2619" s="35">
        <f t="shared" si="8499"/>
        <v>55</v>
      </c>
      <c r="AP2619" s="36">
        <f t="shared" si="8500"/>
        <v>55</v>
      </c>
      <c r="AQ2619" s="36">
        <f t="shared" si="8501"/>
        <v>0</v>
      </c>
      <c r="AR2619" s="36">
        <f t="shared" si="8502"/>
        <v>0</v>
      </c>
      <c r="AS2619" s="36">
        <f t="shared" si="8503"/>
        <v>0</v>
      </c>
      <c r="AT2619" s="36">
        <f t="shared" si="8504"/>
        <v>0</v>
      </c>
      <c r="AU2619" s="36">
        <f t="shared" si="8423"/>
        <v>55</v>
      </c>
      <c r="AV2619" s="36">
        <f t="shared" si="8424"/>
        <v>-55</v>
      </c>
      <c r="AW2619" s="70"/>
      <c r="AX2619" s="70"/>
      <c r="AY2619" s="70"/>
      <c r="AZ2619" s="70"/>
      <c r="BA2619" s="37">
        <f t="shared" si="8428"/>
        <v>100</v>
      </c>
      <c r="BB2619" s="61"/>
    </row>
    <row r="2620" spans="2:54" s="21" customFormat="1" ht="31.2" x14ac:dyDescent="0.3">
      <c r="B2620" s="38" t="s">
        <v>940</v>
      </c>
      <c r="C2620" s="38" t="s">
        <v>42</v>
      </c>
      <c r="D2620" s="38" t="s">
        <v>44</v>
      </c>
      <c r="E2620" s="39" t="str">
        <f t="shared" si="8422"/>
        <v>0113</v>
      </c>
      <c r="F2620" s="38" t="s">
        <v>72</v>
      </c>
      <c r="G2620" s="39"/>
      <c r="H2620" s="40" t="s">
        <v>73</v>
      </c>
      <c r="I2620" s="25"/>
      <c r="J2620" s="25"/>
      <c r="K2620" s="25"/>
      <c r="L2620" s="25"/>
      <c r="M2620" s="25"/>
      <c r="N2620" s="25"/>
      <c r="O2620" s="25">
        <f t="shared" si="8488"/>
        <v>0</v>
      </c>
      <c r="P2620" s="18">
        <f t="shared" si="8489"/>
        <v>0</v>
      </c>
      <c r="Q2620" s="25"/>
      <c r="R2620" s="25"/>
      <c r="S2620" s="25"/>
      <c r="T2620" s="18">
        <f t="shared" si="8343"/>
        <v>0</v>
      </c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41">
        <f t="shared" si="8490"/>
        <v>55</v>
      </c>
      <c r="AG2620" s="41">
        <f t="shared" si="8491"/>
        <v>0</v>
      </c>
      <c r="AH2620" s="41">
        <f t="shared" si="8492"/>
        <v>55</v>
      </c>
      <c r="AI2620" s="41">
        <f t="shared" si="8493"/>
        <v>0</v>
      </c>
      <c r="AJ2620" s="41">
        <f t="shared" si="8494"/>
        <v>0</v>
      </c>
      <c r="AK2620" s="41">
        <f t="shared" si="8495"/>
        <v>0</v>
      </c>
      <c r="AL2620" s="41">
        <f t="shared" si="8496"/>
        <v>55</v>
      </c>
      <c r="AM2620" s="41">
        <f t="shared" si="8497"/>
        <v>55</v>
      </c>
      <c r="AN2620" s="41">
        <f t="shared" si="8498"/>
        <v>0</v>
      </c>
      <c r="AO2620" s="42">
        <f t="shared" si="8499"/>
        <v>55</v>
      </c>
      <c r="AP2620" s="42">
        <f t="shared" si="8500"/>
        <v>55</v>
      </c>
      <c r="AQ2620" s="42">
        <f t="shared" si="8501"/>
        <v>0</v>
      </c>
      <c r="AR2620" s="42">
        <f t="shared" si="8502"/>
        <v>0</v>
      </c>
      <c r="AS2620" s="42">
        <f t="shared" si="8503"/>
        <v>0</v>
      </c>
      <c r="AT2620" s="42">
        <f t="shared" si="8504"/>
        <v>0</v>
      </c>
      <c r="AU2620" s="42">
        <f t="shared" si="8423"/>
        <v>55</v>
      </c>
      <c r="AV2620" s="42">
        <f t="shared" si="8424"/>
        <v>-55</v>
      </c>
      <c r="AW2620" s="27"/>
      <c r="AX2620" s="27"/>
      <c r="AY2620" s="27"/>
      <c r="AZ2620" s="27"/>
      <c r="BA2620" s="43">
        <f t="shared" si="8428"/>
        <v>100</v>
      </c>
      <c r="BB2620" s="20"/>
    </row>
    <row r="2621" spans="2:54" s="21" customFormat="1" x14ac:dyDescent="0.3">
      <c r="B2621" s="38" t="s">
        <v>940</v>
      </c>
      <c r="C2621" s="38" t="s">
        <v>42</v>
      </c>
      <c r="D2621" s="38" t="s">
        <v>44</v>
      </c>
      <c r="E2621" s="39" t="str">
        <f t="shared" si="8422"/>
        <v>0113</v>
      </c>
      <c r="F2621" s="38" t="s">
        <v>74</v>
      </c>
      <c r="G2621" s="39"/>
      <c r="H2621" s="40" t="s">
        <v>75</v>
      </c>
      <c r="I2621" s="25"/>
      <c r="J2621" s="25"/>
      <c r="K2621" s="25"/>
      <c r="L2621" s="25"/>
      <c r="M2621" s="25"/>
      <c r="N2621" s="25"/>
      <c r="O2621" s="25">
        <f t="shared" si="8488"/>
        <v>0</v>
      </c>
      <c r="P2621" s="18">
        <f t="shared" si="8489"/>
        <v>0</v>
      </c>
      <c r="Q2621" s="25"/>
      <c r="R2621" s="25"/>
      <c r="S2621" s="25"/>
      <c r="T2621" s="18">
        <f t="shared" si="8343"/>
        <v>0</v>
      </c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41">
        <f t="shared" si="8490"/>
        <v>55</v>
      </c>
      <c r="AG2621" s="41">
        <f t="shared" si="8491"/>
        <v>0</v>
      </c>
      <c r="AH2621" s="41">
        <f t="shared" si="8492"/>
        <v>55</v>
      </c>
      <c r="AI2621" s="41">
        <f t="shared" si="8493"/>
        <v>0</v>
      </c>
      <c r="AJ2621" s="41">
        <f t="shared" si="8494"/>
        <v>0</v>
      </c>
      <c r="AK2621" s="41">
        <f t="shared" si="8495"/>
        <v>0</v>
      </c>
      <c r="AL2621" s="41">
        <f t="shared" si="8496"/>
        <v>55</v>
      </c>
      <c r="AM2621" s="41">
        <f t="shared" si="8497"/>
        <v>55</v>
      </c>
      <c r="AN2621" s="41">
        <f t="shared" si="8498"/>
        <v>0</v>
      </c>
      <c r="AO2621" s="14">
        <f t="shared" si="8499"/>
        <v>55</v>
      </c>
      <c r="AP2621" s="42">
        <f t="shared" si="8500"/>
        <v>55</v>
      </c>
      <c r="AQ2621" s="42">
        <f t="shared" si="8501"/>
        <v>0</v>
      </c>
      <c r="AR2621" s="42">
        <f t="shared" si="8502"/>
        <v>0</v>
      </c>
      <c r="AS2621" s="42">
        <f t="shared" si="8503"/>
        <v>0</v>
      </c>
      <c r="AT2621" s="42">
        <f t="shared" si="8504"/>
        <v>0</v>
      </c>
      <c r="AU2621" s="42">
        <f t="shared" si="8423"/>
        <v>55</v>
      </c>
      <c r="AV2621" s="42">
        <f t="shared" si="8424"/>
        <v>-55</v>
      </c>
      <c r="AW2621" s="27"/>
      <c r="AX2621" s="27"/>
      <c r="AY2621" s="27"/>
      <c r="AZ2621" s="27"/>
      <c r="BA2621" s="43">
        <f t="shared" si="8428"/>
        <v>100</v>
      </c>
      <c r="BB2621" s="20"/>
    </row>
    <row r="2622" spans="2:54" s="21" customFormat="1" ht="31.2" x14ac:dyDescent="0.3">
      <c r="B2622" s="38" t="s">
        <v>940</v>
      </c>
      <c r="C2622" s="38" t="s">
        <v>42</v>
      </c>
      <c r="D2622" s="38" t="s">
        <v>44</v>
      </c>
      <c r="E2622" s="39" t="str">
        <f t="shared" si="8422"/>
        <v>0113</v>
      </c>
      <c r="F2622" s="16" t="s">
        <v>942</v>
      </c>
      <c r="G2622" s="22"/>
      <c r="H2622" s="48" t="s">
        <v>943</v>
      </c>
      <c r="I2622" s="25"/>
      <c r="J2622" s="25"/>
      <c r="K2622" s="25"/>
      <c r="L2622" s="25"/>
      <c r="M2622" s="25"/>
      <c r="N2622" s="25"/>
      <c r="O2622" s="25">
        <f t="shared" si="8488"/>
        <v>0</v>
      </c>
      <c r="P2622" s="18">
        <f t="shared" si="8489"/>
        <v>0</v>
      </c>
      <c r="Q2622" s="25"/>
      <c r="R2622" s="25"/>
      <c r="S2622" s="25"/>
      <c r="T2622" s="18">
        <f t="shared" si="8343"/>
        <v>0</v>
      </c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41">
        <f t="shared" si="8490"/>
        <v>55</v>
      </c>
      <c r="AG2622" s="41">
        <f t="shared" si="8491"/>
        <v>0</v>
      </c>
      <c r="AH2622" s="41">
        <f t="shared" si="8492"/>
        <v>55</v>
      </c>
      <c r="AI2622" s="41">
        <f t="shared" si="8493"/>
        <v>0</v>
      </c>
      <c r="AJ2622" s="41">
        <f t="shared" si="8494"/>
        <v>0</v>
      </c>
      <c r="AK2622" s="41">
        <f t="shared" si="8495"/>
        <v>0</v>
      </c>
      <c r="AL2622" s="41">
        <f t="shared" si="8496"/>
        <v>55</v>
      </c>
      <c r="AM2622" s="41">
        <f t="shared" si="8497"/>
        <v>55</v>
      </c>
      <c r="AN2622" s="41">
        <f t="shared" si="8498"/>
        <v>0</v>
      </c>
      <c r="AO2622" s="42">
        <f t="shared" si="8499"/>
        <v>55</v>
      </c>
      <c r="AP2622" s="42">
        <f t="shared" si="8500"/>
        <v>55</v>
      </c>
      <c r="AQ2622" s="42">
        <f t="shared" si="8501"/>
        <v>0</v>
      </c>
      <c r="AR2622" s="42">
        <f t="shared" si="8502"/>
        <v>0</v>
      </c>
      <c r="AS2622" s="42">
        <f t="shared" si="8503"/>
        <v>0</v>
      </c>
      <c r="AT2622" s="42">
        <f t="shared" si="8504"/>
        <v>0</v>
      </c>
      <c r="AU2622" s="42">
        <f t="shared" si="8423"/>
        <v>55</v>
      </c>
      <c r="AV2622" s="42">
        <f t="shared" si="8424"/>
        <v>-55</v>
      </c>
      <c r="AW2622" s="27"/>
      <c r="AX2622" s="27"/>
      <c r="AY2622" s="27"/>
      <c r="AZ2622" s="27"/>
      <c r="BA2622" s="43">
        <f t="shared" si="8428"/>
        <v>100</v>
      </c>
      <c r="BB2622" s="20"/>
    </row>
    <row r="2623" spans="2:54" s="21" customFormat="1" x14ac:dyDescent="0.3">
      <c r="B2623" s="38" t="s">
        <v>940</v>
      </c>
      <c r="C2623" s="38" t="s">
        <v>42</v>
      </c>
      <c r="D2623" s="38" t="s">
        <v>44</v>
      </c>
      <c r="E2623" s="39" t="str">
        <f t="shared" si="8422"/>
        <v>0113</v>
      </c>
      <c r="F2623" s="16" t="s">
        <v>942</v>
      </c>
      <c r="G2623" s="38" t="s">
        <v>68</v>
      </c>
      <c r="H2623" s="40" t="s">
        <v>69</v>
      </c>
      <c r="I2623" s="25"/>
      <c r="J2623" s="25"/>
      <c r="K2623" s="25"/>
      <c r="L2623" s="25"/>
      <c r="M2623" s="25"/>
      <c r="N2623" s="25"/>
      <c r="O2623" s="25">
        <v>0</v>
      </c>
      <c r="P2623" s="18">
        <v>0</v>
      </c>
      <c r="Q2623" s="25"/>
      <c r="R2623" s="25"/>
      <c r="S2623" s="25"/>
      <c r="T2623" s="18">
        <f t="shared" si="8343"/>
        <v>0</v>
      </c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41">
        <v>55</v>
      </c>
      <c r="AG2623" s="41"/>
      <c r="AH2623" s="41">
        <f>AF2623</f>
        <v>55</v>
      </c>
      <c r="AI2623" s="41">
        <f>AG2623</f>
        <v>0</v>
      </c>
      <c r="AJ2623" s="41">
        <v>0</v>
      </c>
      <c r="AK2623" s="41">
        <v>0</v>
      </c>
      <c r="AL2623" s="41">
        <v>55</v>
      </c>
      <c r="AM2623" s="41">
        <f>AL2623</f>
        <v>55</v>
      </c>
      <c r="AN2623" s="41">
        <v>0</v>
      </c>
      <c r="AO2623" s="14">
        <v>55</v>
      </c>
      <c r="AP2623" s="42">
        <v>55</v>
      </c>
      <c r="AQ2623" s="42">
        <v>0</v>
      </c>
      <c r="AR2623" s="42">
        <v>0</v>
      </c>
      <c r="AS2623" s="42">
        <v>0</v>
      </c>
      <c r="AT2623" s="42">
        <v>0</v>
      </c>
      <c r="AU2623" s="42">
        <f t="shared" si="8423"/>
        <v>55</v>
      </c>
      <c r="AV2623" s="42">
        <f t="shared" si="8424"/>
        <v>-55</v>
      </c>
      <c r="AW2623" s="27"/>
      <c r="AX2623" s="27"/>
      <c r="AY2623" s="27"/>
      <c r="AZ2623" s="27"/>
      <c r="BA2623" s="43">
        <f t="shared" si="8428"/>
        <v>100</v>
      </c>
      <c r="BB2623" s="20"/>
    </row>
    <row r="2624" spans="2:54" s="21" customFormat="1" ht="31.2" x14ac:dyDescent="0.3">
      <c r="B2624" s="22" t="s">
        <v>940</v>
      </c>
      <c r="C2624" s="22" t="s">
        <v>94</v>
      </c>
      <c r="D2624" s="22"/>
      <c r="E2624" s="23" t="str">
        <f t="shared" si="8422"/>
        <v>03</v>
      </c>
      <c r="F2624" s="22"/>
      <c r="G2624" s="23"/>
      <c r="H2624" s="24" t="s">
        <v>171</v>
      </c>
      <c r="I2624" s="25">
        <f t="shared" ref="I2624:I2626" si="8505">I2625</f>
        <v>5916.2</v>
      </c>
      <c r="J2624" s="25">
        <f t="shared" ref="J2624:J2626" si="8506">J2625</f>
        <v>6007.4</v>
      </c>
      <c r="K2624" s="25">
        <f t="shared" ref="K2624:K2626" si="8507">K2625</f>
        <v>6007.4</v>
      </c>
      <c r="L2624" s="25">
        <f t="shared" ref="L2624:L2626" si="8508">L2625</f>
        <v>0</v>
      </c>
      <c r="M2624" s="25">
        <f t="shared" ref="M2624:M2626" si="8509">M2625</f>
        <v>0</v>
      </c>
      <c r="N2624" s="25">
        <f t="shared" ref="N2624:N2626" si="8510">N2625</f>
        <v>0</v>
      </c>
      <c r="O2624" s="25">
        <f t="shared" si="8488"/>
        <v>655</v>
      </c>
      <c r="P2624" s="25">
        <f t="shared" si="8489"/>
        <v>0</v>
      </c>
      <c r="Q2624" s="25">
        <f t="shared" ref="Q2624:Q2626" si="8511">Q2625</f>
        <v>0</v>
      </c>
      <c r="R2624" s="25">
        <f t="shared" ref="R2624:R2626" si="8512">R2625</f>
        <v>0</v>
      </c>
      <c r="S2624" s="25">
        <f t="shared" ref="S2624:S2626" si="8513">S2625</f>
        <v>0</v>
      </c>
      <c r="T2624" s="25">
        <f t="shared" si="8343"/>
        <v>6571.2</v>
      </c>
      <c r="U2624" s="25">
        <f t="shared" si="8375"/>
        <v>6007.4</v>
      </c>
      <c r="V2624" s="25">
        <f t="shared" si="8376"/>
        <v>6007.4</v>
      </c>
      <c r="W2624" s="25">
        <f t="shared" ref="W2624:W2626" si="8514">W2625</f>
        <v>0</v>
      </c>
      <c r="X2624" s="25">
        <f t="shared" ref="X2624:X2626" si="8515">X2625</f>
        <v>0</v>
      </c>
      <c r="Y2624" s="25">
        <f t="shared" ref="Y2624:Y2626" si="8516">Y2625</f>
        <v>0</v>
      </c>
      <c r="Z2624" s="25">
        <f t="shared" ref="Z2624:Z2626" si="8517">Z2625</f>
        <v>0</v>
      </c>
      <c r="AA2624" s="25">
        <f t="shared" ref="AA2624:AA2626" si="8518">AA2625</f>
        <v>0</v>
      </c>
      <c r="AB2624" s="25">
        <f t="shared" ref="AB2624:AB2626" si="8519">AB2625</f>
        <v>0</v>
      </c>
      <c r="AC2624" s="25">
        <f t="shared" ref="AC2624:AC2626" si="8520">AC2625</f>
        <v>0</v>
      </c>
      <c r="AD2624" s="25">
        <f t="shared" ref="AD2624:AD2626" si="8521">AD2625</f>
        <v>0</v>
      </c>
      <c r="AE2624" s="25">
        <f t="shared" ref="AE2624:AE2626" si="8522">AE2625</f>
        <v>0</v>
      </c>
      <c r="AF2624" s="26">
        <f t="shared" si="8490"/>
        <v>6342.4690000000001</v>
      </c>
      <c r="AG2624" s="26">
        <f t="shared" si="8491"/>
        <v>0</v>
      </c>
      <c r="AH2624" s="26">
        <f t="shared" ref="AH2624:AH2626" si="8523">AH2625</f>
        <v>5687.4690000000001</v>
      </c>
      <c r="AI2624" s="26">
        <f t="shared" ref="AI2624:AI2626" si="8524">AI2625</f>
        <v>0</v>
      </c>
      <c r="AJ2624" s="26">
        <f t="shared" si="8494"/>
        <v>0</v>
      </c>
      <c r="AK2624" s="26">
        <f t="shared" si="8495"/>
        <v>0</v>
      </c>
      <c r="AL2624" s="26">
        <f t="shared" si="8496"/>
        <v>6342.4609999999993</v>
      </c>
      <c r="AM2624" s="26">
        <f t="shared" ref="AM2624:AM2626" si="8525">AM2625</f>
        <v>5687.4609999999993</v>
      </c>
      <c r="AN2624" s="26">
        <f t="shared" si="8498"/>
        <v>0</v>
      </c>
      <c r="AO2624" s="27">
        <f t="shared" si="8499"/>
        <v>4223.6570200000006</v>
      </c>
      <c r="AP2624" s="27">
        <f t="shared" si="8500"/>
        <v>5687.4690000000001</v>
      </c>
      <c r="AQ2624" s="27">
        <f t="shared" si="8501"/>
        <v>655</v>
      </c>
      <c r="AR2624" s="27">
        <f t="shared" si="8502"/>
        <v>0</v>
      </c>
      <c r="AS2624" s="27">
        <f t="shared" si="8503"/>
        <v>0</v>
      </c>
      <c r="AT2624" s="27">
        <f t="shared" si="8504"/>
        <v>0</v>
      </c>
      <c r="AU2624" s="27">
        <f t="shared" si="8423"/>
        <v>6342.4690000000001</v>
      </c>
      <c r="AV2624" s="27">
        <f t="shared" si="8424"/>
        <v>228.73099999999977</v>
      </c>
      <c r="AW2624" s="27">
        <f t="shared" si="8425"/>
        <v>6571.2</v>
      </c>
      <c r="AX2624" s="27">
        <f t="shared" si="8426"/>
        <v>6007.4</v>
      </c>
      <c r="AY2624" s="27">
        <f t="shared" si="8427"/>
        <v>6007.4</v>
      </c>
      <c r="AZ2624" s="27">
        <f t="shared" ref="AZ2624:AZ2626" si="8526">AZ2625</f>
        <v>0</v>
      </c>
      <c r="BA2624" s="28">
        <f t="shared" si="8428"/>
        <v>99.999873866155269</v>
      </c>
      <c r="BB2624" s="20"/>
    </row>
    <row r="2625" spans="2:54" s="30" customFormat="1" ht="31.2" x14ac:dyDescent="0.3">
      <c r="B2625" s="31" t="s">
        <v>940</v>
      </c>
      <c r="C2625" s="31" t="s">
        <v>94</v>
      </c>
      <c r="D2625" s="31" t="s">
        <v>172</v>
      </c>
      <c r="E2625" s="29" t="str">
        <f t="shared" si="8422"/>
        <v>0314</v>
      </c>
      <c r="F2625" s="31"/>
      <c r="G2625" s="29"/>
      <c r="H2625" s="32" t="s">
        <v>173</v>
      </c>
      <c r="I2625" s="33">
        <f t="shared" si="8505"/>
        <v>5916.2</v>
      </c>
      <c r="J2625" s="33">
        <f t="shared" si="8506"/>
        <v>6007.4</v>
      </c>
      <c r="K2625" s="33">
        <f t="shared" si="8507"/>
        <v>6007.4</v>
      </c>
      <c r="L2625" s="33">
        <f t="shared" si="8508"/>
        <v>0</v>
      </c>
      <c r="M2625" s="33">
        <f t="shared" si="8509"/>
        <v>0</v>
      </c>
      <c r="N2625" s="33">
        <f t="shared" si="8510"/>
        <v>0</v>
      </c>
      <c r="O2625" s="33">
        <f t="shared" si="8488"/>
        <v>655</v>
      </c>
      <c r="P2625" s="33">
        <f t="shared" si="8489"/>
        <v>0</v>
      </c>
      <c r="Q2625" s="33">
        <f t="shared" si="8511"/>
        <v>0</v>
      </c>
      <c r="R2625" s="33">
        <f t="shared" si="8512"/>
        <v>0</v>
      </c>
      <c r="S2625" s="33">
        <f t="shared" si="8513"/>
        <v>0</v>
      </c>
      <c r="T2625" s="33">
        <f t="shared" si="8343"/>
        <v>6571.2</v>
      </c>
      <c r="U2625" s="33">
        <f t="shared" si="8375"/>
        <v>6007.4</v>
      </c>
      <c r="V2625" s="33">
        <f t="shared" si="8376"/>
        <v>6007.4</v>
      </c>
      <c r="W2625" s="33">
        <f t="shared" si="8514"/>
        <v>0</v>
      </c>
      <c r="X2625" s="33">
        <f t="shared" si="8515"/>
        <v>0</v>
      </c>
      <c r="Y2625" s="33">
        <f t="shared" si="8516"/>
        <v>0</v>
      </c>
      <c r="Z2625" s="33">
        <f t="shared" si="8517"/>
        <v>0</v>
      </c>
      <c r="AA2625" s="33">
        <f t="shared" si="8518"/>
        <v>0</v>
      </c>
      <c r="AB2625" s="33">
        <f t="shared" si="8519"/>
        <v>0</v>
      </c>
      <c r="AC2625" s="33">
        <f t="shared" si="8520"/>
        <v>0</v>
      </c>
      <c r="AD2625" s="33">
        <f t="shared" si="8521"/>
        <v>0</v>
      </c>
      <c r="AE2625" s="33">
        <f t="shared" si="8522"/>
        <v>0</v>
      </c>
      <c r="AF2625" s="34">
        <f t="shared" si="8490"/>
        <v>6342.4690000000001</v>
      </c>
      <c r="AG2625" s="34">
        <f t="shared" si="8491"/>
        <v>0</v>
      </c>
      <c r="AH2625" s="34">
        <f t="shared" si="8523"/>
        <v>5687.4690000000001</v>
      </c>
      <c r="AI2625" s="34">
        <f t="shared" si="8524"/>
        <v>0</v>
      </c>
      <c r="AJ2625" s="34">
        <f t="shared" si="8494"/>
        <v>0</v>
      </c>
      <c r="AK2625" s="34">
        <f t="shared" si="8495"/>
        <v>0</v>
      </c>
      <c r="AL2625" s="34">
        <f t="shared" si="8496"/>
        <v>6342.4609999999993</v>
      </c>
      <c r="AM2625" s="34">
        <f t="shared" si="8525"/>
        <v>5687.4609999999993</v>
      </c>
      <c r="AN2625" s="34">
        <f t="shared" si="8498"/>
        <v>0</v>
      </c>
      <c r="AO2625" s="35">
        <f t="shared" si="8499"/>
        <v>4223.6570200000006</v>
      </c>
      <c r="AP2625" s="36">
        <f t="shared" si="8500"/>
        <v>5687.4690000000001</v>
      </c>
      <c r="AQ2625" s="36">
        <f t="shared" si="8501"/>
        <v>655</v>
      </c>
      <c r="AR2625" s="36">
        <f t="shared" si="8502"/>
        <v>0</v>
      </c>
      <c r="AS2625" s="36">
        <f t="shared" si="8503"/>
        <v>0</v>
      </c>
      <c r="AT2625" s="36">
        <f t="shared" si="8504"/>
        <v>0</v>
      </c>
      <c r="AU2625" s="36">
        <f t="shared" si="8423"/>
        <v>6342.4690000000001</v>
      </c>
      <c r="AV2625" s="36">
        <f t="shared" si="8424"/>
        <v>228.73099999999977</v>
      </c>
      <c r="AW2625" s="36">
        <f t="shared" si="8425"/>
        <v>6571.2</v>
      </c>
      <c r="AX2625" s="36">
        <f t="shared" si="8426"/>
        <v>6007.4</v>
      </c>
      <c r="AY2625" s="36">
        <f t="shared" si="8427"/>
        <v>6007.4</v>
      </c>
      <c r="AZ2625" s="36">
        <f t="shared" si="8526"/>
        <v>0</v>
      </c>
      <c r="BA2625" s="37">
        <f t="shared" si="8428"/>
        <v>99.999873866155269</v>
      </c>
      <c r="BB2625" s="20"/>
    </row>
    <row r="2626" spans="2:54" ht="31.2" x14ac:dyDescent="0.3">
      <c r="B2626" s="38" t="s">
        <v>940</v>
      </c>
      <c r="C2626" s="38" t="s">
        <v>94</v>
      </c>
      <c r="D2626" s="38" t="s">
        <v>172</v>
      </c>
      <c r="E2626" s="39" t="str">
        <f t="shared" si="8422"/>
        <v>0314</v>
      </c>
      <c r="F2626" s="38" t="s">
        <v>72</v>
      </c>
      <c r="G2626" s="39"/>
      <c r="H2626" s="40" t="s">
        <v>73</v>
      </c>
      <c r="I2626" s="18">
        <f t="shared" si="8505"/>
        <v>5916.2</v>
      </c>
      <c r="J2626" s="18">
        <f t="shared" si="8506"/>
        <v>6007.4</v>
      </c>
      <c r="K2626" s="18">
        <f t="shared" si="8507"/>
        <v>6007.4</v>
      </c>
      <c r="L2626" s="18">
        <f t="shared" si="8508"/>
        <v>0</v>
      </c>
      <c r="M2626" s="18">
        <f t="shared" si="8509"/>
        <v>0</v>
      </c>
      <c r="N2626" s="18">
        <f t="shared" si="8510"/>
        <v>0</v>
      </c>
      <c r="O2626" s="18">
        <f t="shared" si="8488"/>
        <v>655</v>
      </c>
      <c r="P2626" s="18">
        <f t="shared" si="8489"/>
        <v>0</v>
      </c>
      <c r="Q2626" s="18">
        <f t="shared" si="8511"/>
        <v>0</v>
      </c>
      <c r="R2626" s="18">
        <f t="shared" si="8512"/>
        <v>0</v>
      </c>
      <c r="S2626" s="18">
        <f t="shared" si="8513"/>
        <v>0</v>
      </c>
      <c r="T2626" s="18">
        <f t="shared" si="8343"/>
        <v>6571.2</v>
      </c>
      <c r="U2626" s="18">
        <f t="shared" si="8375"/>
        <v>6007.4</v>
      </c>
      <c r="V2626" s="18">
        <f t="shared" si="8376"/>
        <v>6007.4</v>
      </c>
      <c r="W2626" s="18">
        <f t="shared" si="8514"/>
        <v>0</v>
      </c>
      <c r="X2626" s="18">
        <f t="shared" si="8515"/>
        <v>0</v>
      </c>
      <c r="Y2626" s="18">
        <f t="shared" si="8516"/>
        <v>0</v>
      </c>
      <c r="Z2626" s="18">
        <f t="shared" si="8517"/>
        <v>0</v>
      </c>
      <c r="AA2626" s="18">
        <f t="shared" si="8518"/>
        <v>0</v>
      </c>
      <c r="AB2626" s="18">
        <f t="shared" si="8519"/>
        <v>0</v>
      </c>
      <c r="AC2626" s="18">
        <f t="shared" si="8520"/>
        <v>0</v>
      </c>
      <c r="AD2626" s="18">
        <f t="shared" si="8521"/>
        <v>0</v>
      </c>
      <c r="AE2626" s="18">
        <f t="shared" si="8522"/>
        <v>0</v>
      </c>
      <c r="AF2626" s="41">
        <f t="shared" si="8490"/>
        <v>6342.4690000000001</v>
      </c>
      <c r="AG2626" s="41">
        <f t="shared" si="8491"/>
        <v>0</v>
      </c>
      <c r="AH2626" s="41">
        <f t="shared" si="8523"/>
        <v>5687.4690000000001</v>
      </c>
      <c r="AI2626" s="41">
        <f t="shared" si="8524"/>
        <v>0</v>
      </c>
      <c r="AJ2626" s="41">
        <f t="shared" si="8494"/>
        <v>0</v>
      </c>
      <c r="AK2626" s="41">
        <f t="shared" si="8495"/>
        <v>0</v>
      </c>
      <c r="AL2626" s="41">
        <f t="shared" si="8496"/>
        <v>6342.4609999999993</v>
      </c>
      <c r="AM2626" s="41">
        <f t="shared" si="8525"/>
        <v>5687.4609999999993</v>
      </c>
      <c r="AN2626" s="41">
        <f t="shared" si="8498"/>
        <v>0</v>
      </c>
      <c r="AO2626" s="42">
        <f t="shared" si="8499"/>
        <v>4223.6570200000006</v>
      </c>
      <c r="AP2626" s="42">
        <f t="shared" si="8500"/>
        <v>5687.4690000000001</v>
      </c>
      <c r="AQ2626" s="42">
        <f t="shared" si="8501"/>
        <v>655</v>
      </c>
      <c r="AR2626" s="42">
        <f t="shared" si="8502"/>
        <v>0</v>
      </c>
      <c r="AS2626" s="42">
        <f t="shared" si="8503"/>
        <v>0</v>
      </c>
      <c r="AT2626" s="42">
        <f t="shared" si="8504"/>
        <v>0</v>
      </c>
      <c r="AU2626" s="42">
        <f t="shared" si="8423"/>
        <v>6342.4690000000001</v>
      </c>
      <c r="AV2626" s="42">
        <f t="shared" si="8424"/>
        <v>228.73099999999977</v>
      </c>
      <c r="AW2626" s="42">
        <f t="shared" si="8425"/>
        <v>6571.2</v>
      </c>
      <c r="AX2626" s="42">
        <f t="shared" si="8426"/>
        <v>6007.4</v>
      </c>
      <c r="AY2626" s="42">
        <f t="shared" si="8427"/>
        <v>6007.4</v>
      </c>
      <c r="AZ2626" s="42">
        <f t="shared" si="8526"/>
        <v>0</v>
      </c>
      <c r="BA2626" s="43">
        <f t="shared" si="8428"/>
        <v>99.999873866155269</v>
      </c>
      <c r="BB2626" s="20"/>
    </row>
    <row r="2627" spans="2:54" x14ac:dyDescent="0.3">
      <c r="B2627" s="38" t="s">
        <v>940</v>
      </c>
      <c r="C2627" s="38" t="s">
        <v>94</v>
      </c>
      <c r="D2627" s="38" t="s">
        <v>172</v>
      </c>
      <c r="E2627" s="39" t="str">
        <f t="shared" si="8422"/>
        <v>0314</v>
      </c>
      <c r="F2627" s="38" t="s">
        <v>74</v>
      </c>
      <c r="G2627" s="39"/>
      <c r="H2627" s="40" t="s">
        <v>75</v>
      </c>
      <c r="I2627" s="18">
        <f t="shared" ref="I2627:N2627" si="8527">I2630+I2632</f>
        <v>5916.2</v>
      </c>
      <c r="J2627" s="18">
        <f t="shared" si="8527"/>
        <v>6007.4</v>
      </c>
      <c r="K2627" s="18">
        <f t="shared" si="8527"/>
        <v>6007.4</v>
      </c>
      <c r="L2627" s="18">
        <f t="shared" si="8527"/>
        <v>0</v>
      </c>
      <c r="M2627" s="18">
        <f t="shared" si="8527"/>
        <v>0</v>
      </c>
      <c r="N2627" s="18">
        <f t="shared" si="8527"/>
        <v>0</v>
      </c>
      <c r="O2627" s="18">
        <f>O2630+O2632+O2628</f>
        <v>655</v>
      </c>
      <c r="P2627" s="18">
        <f>P2630+P2632</f>
        <v>0</v>
      </c>
      <c r="Q2627" s="18">
        <f>Q2630+Q2632</f>
        <v>0</v>
      </c>
      <c r="R2627" s="18">
        <f>R2630+R2632</f>
        <v>0</v>
      </c>
      <c r="S2627" s="18">
        <f>S2630+S2632</f>
        <v>0</v>
      </c>
      <c r="T2627" s="18">
        <f t="shared" si="8343"/>
        <v>6571.2</v>
      </c>
      <c r="U2627" s="18">
        <f t="shared" si="8375"/>
        <v>6007.4</v>
      </c>
      <c r="V2627" s="18">
        <f t="shared" si="8376"/>
        <v>6007.4</v>
      </c>
      <c r="W2627" s="18">
        <f t="shared" ref="W2627:AE2627" si="8528">W2630+W2632</f>
        <v>0</v>
      </c>
      <c r="X2627" s="18">
        <f t="shared" si="8528"/>
        <v>0</v>
      </c>
      <c r="Y2627" s="18">
        <f t="shared" si="8528"/>
        <v>0</v>
      </c>
      <c r="Z2627" s="18">
        <f t="shared" si="8528"/>
        <v>0</v>
      </c>
      <c r="AA2627" s="18">
        <f t="shared" si="8528"/>
        <v>0</v>
      </c>
      <c r="AB2627" s="18">
        <f t="shared" si="8528"/>
        <v>0</v>
      </c>
      <c r="AC2627" s="18">
        <f t="shared" si="8528"/>
        <v>0</v>
      </c>
      <c r="AD2627" s="18">
        <f t="shared" si="8528"/>
        <v>0</v>
      </c>
      <c r="AE2627" s="18">
        <f t="shared" si="8528"/>
        <v>0</v>
      </c>
      <c r="AF2627" s="41">
        <f t="shared" ref="AF2627:AT2627" si="8529">AF2630+AF2632+AF2628</f>
        <v>6342.4690000000001</v>
      </c>
      <c r="AG2627" s="41">
        <f t="shared" si="8529"/>
        <v>0</v>
      </c>
      <c r="AH2627" s="41">
        <f t="shared" si="8529"/>
        <v>5687.4690000000001</v>
      </c>
      <c r="AI2627" s="41">
        <f t="shared" si="8529"/>
        <v>0</v>
      </c>
      <c r="AJ2627" s="41">
        <f t="shared" si="8529"/>
        <v>0</v>
      </c>
      <c r="AK2627" s="41">
        <f t="shared" si="8529"/>
        <v>0</v>
      </c>
      <c r="AL2627" s="41">
        <f t="shared" si="8529"/>
        <v>6342.4609999999993</v>
      </c>
      <c r="AM2627" s="41">
        <f t="shared" si="8529"/>
        <v>5687.4609999999993</v>
      </c>
      <c r="AN2627" s="41">
        <f t="shared" si="8529"/>
        <v>0</v>
      </c>
      <c r="AO2627" s="14">
        <f t="shared" si="8529"/>
        <v>4223.6570200000006</v>
      </c>
      <c r="AP2627" s="42">
        <f t="shared" si="8529"/>
        <v>5687.4690000000001</v>
      </c>
      <c r="AQ2627" s="42">
        <f t="shared" si="8529"/>
        <v>655</v>
      </c>
      <c r="AR2627" s="42">
        <f t="shared" si="8529"/>
        <v>0</v>
      </c>
      <c r="AS2627" s="42">
        <f t="shared" si="8529"/>
        <v>0</v>
      </c>
      <c r="AT2627" s="42">
        <f t="shared" si="8529"/>
        <v>0</v>
      </c>
      <c r="AU2627" s="42">
        <f t="shared" si="8423"/>
        <v>6342.4690000000001</v>
      </c>
      <c r="AV2627" s="42">
        <f t="shared" si="8424"/>
        <v>228.73099999999977</v>
      </c>
      <c r="AW2627" s="42">
        <f t="shared" si="8425"/>
        <v>6571.2</v>
      </c>
      <c r="AX2627" s="42">
        <f t="shared" si="8426"/>
        <v>6007.4</v>
      </c>
      <c r="AY2627" s="42">
        <f t="shared" si="8427"/>
        <v>6007.4</v>
      </c>
      <c r="AZ2627" s="42">
        <f>AZ2630+AZ2632</f>
        <v>0</v>
      </c>
      <c r="BA2627" s="43">
        <f t="shared" si="8428"/>
        <v>99.999873866155269</v>
      </c>
      <c r="BB2627" s="20"/>
    </row>
    <row r="2628" spans="2:54" ht="62.4" x14ac:dyDescent="0.3">
      <c r="B2628" s="38" t="s">
        <v>940</v>
      </c>
      <c r="C2628" s="38" t="s">
        <v>94</v>
      </c>
      <c r="D2628" s="38" t="s">
        <v>172</v>
      </c>
      <c r="E2628" s="39" t="str">
        <f t="shared" si="8422"/>
        <v>0314</v>
      </c>
      <c r="F2628" s="38" t="s">
        <v>796</v>
      </c>
      <c r="G2628" s="39"/>
      <c r="H2628" s="40" t="s">
        <v>797</v>
      </c>
      <c r="I2628" s="18"/>
      <c r="J2628" s="18"/>
      <c r="K2628" s="18"/>
      <c r="L2628" s="18"/>
      <c r="M2628" s="18"/>
      <c r="N2628" s="18"/>
      <c r="O2628" s="18">
        <f>O2629</f>
        <v>655</v>
      </c>
      <c r="P2628" s="18"/>
      <c r="Q2628" s="18"/>
      <c r="R2628" s="18"/>
      <c r="S2628" s="18"/>
      <c r="T2628" s="18">
        <f t="shared" si="8343"/>
        <v>655</v>
      </c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41">
        <f t="shared" ref="AF2628:AT2628" si="8530">AF2629</f>
        <v>655</v>
      </c>
      <c r="AG2628" s="41">
        <f t="shared" si="8530"/>
        <v>0</v>
      </c>
      <c r="AH2628" s="41">
        <f t="shared" si="8530"/>
        <v>0</v>
      </c>
      <c r="AI2628" s="41">
        <f t="shared" si="8530"/>
        <v>0</v>
      </c>
      <c r="AJ2628" s="41">
        <f t="shared" si="8530"/>
        <v>0</v>
      </c>
      <c r="AK2628" s="41">
        <f t="shared" si="8530"/>
        <v>0</v>
      </c>
      <c r="AL2628" s="41">
        <f t="shared" si="8530"/>
        <v>655</v>
      </c>
      <c r="AM2628" s="41">
        <f t="shared" si="8530"/>
        <v>0</v>
      </c>
      <c r="AN2628" s="41">
        <f t="shared" si="8530"/>
        <v>0</v>
      </c>
      <c r="AO2628" s="54">
        <f t="shared" si="8530"/>
        <v>0</v>
      </c>
      <c r="AP2628" s="14">
        <f t="shared" si="8530"/>
        <v>0</v>
      </c>
      <c r="AQ2628" s="42">
        <f t="shared" si="8530"/>
        <v>655</v>
      </c>
      <c r="AR2628" s="14">
        <f t="shared" si="8530"/>
        <v>0</v>
      </c>
      <c r="AS2628" s="42">
        <f t="shared" si="8530"/>
        <v>0</v>
      </c>
      <c r="AT2628" s="14">
        <f t="shared" si="8530"/>
        <v>0</v>
      </c>
      <c r="AU2628" s="42">
        <f t="shared" si="8423"/>
        <v>655</v>
      </c>
      <c r="AV2628" s="42">
        <f t="shared" si="8424"/>
        <v>0</v>
      </c>
      <c r="AW2628" s="42"/>
      <c r="AX2628" s="42"/>
      <c r="AY2628" s="42"/>
      <c r="AZ2628" s="42"/>
      <c r="BA2628" s="43">
        <f t="shared" si="8428"/>
        <v>100</v>
      </c>
      <c r="BB2628" s="20"/>
    </row>
    <row r="2629" spans="2:54" ht="31.2" x14ac:dyDescent="0.3">
      <c r="B2629" s="38" t="s">
        <v>940</v>
      </c>
      <c r="C2629" s="38" t="s">
        <v>94</v>
      </c>
      <c r="D2629" s="38" t="s">
        <v>172</v>
      </c>
      <c r="E2629" s="39" t="str">
        <f t="shared" si="8422"/>
        <v>0314</v>
      </c>
      <c r="F2629" s="38" t="s">
        <v>796</v>
      </c>
      <c r="G2629" s="16" t="s">
        <v>54</v>
      </c>
      <c r="H2629" s="40" t="s">
        <v>55</v>
      </c>
      <c r="I2629" s="18"/>
      <c r="J2629" s="18"/>
      <c r="K2629" s="18"/>
      <c r="L2629" s="18"/>
      <c r="M2629" s="18"/>
      <c r="N2629" s="18"/>
      <c r="O2629" s="18">
        <v>655</v>
      </c>
      <c r="P2629" s="18"/>
      <c r="Q2629" s="18"/>
      <c r="R2629" s="18"/>
      <c r="S2629" s="18"/>
      <c r="T2629" s="18">
        <f t="shared" si="8343"/>
        <v>655</v>
      </c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41">
        <v>655</v>
      </c>
      <c r="AG2629" s="41"/>
      <c r="AH2629" s="41">
        <v>0</v>
      </c>
      <c r="AI2629" s="41">
        <v>0</v>
      </c>
      <c r="AJ2629" s="41">
        <v>0</v>
      </c>
      <c r="AK2629" s="41">
        <v>0</v>
      </c>
      <c r="AL2629" s="41">
        <v>655</v>
      </c>
      <c r="AM2629" s="41">
        <v>0</v>
      </c>
      <c r="AN2629" s="41">
        <v>0</v>
      </c>
      <c r="AO2629" s="14">
        <v>0</v>
      </c>
      <c r="AP2629" s="42">
        <v>0</v>
      </c>
      <c r="AQ2629" s="14">
        <v>655</v>
      </c>
      <c r="AR2629" s="42">
        <v>0</v>
      </c>
      <c r="AS2629" s="14">
        <v>0</v>
      </c>
      <c r="AT2629" s="42">
        <v>0</v>
      </c>
      <c r="AU2629" s="42">
        <f t="shared" si="8423"/>
        <v>655</v>
      </c>
      <c r="AV2629" s="42">
        <f t="shared" si="8424"/>
        <v>0</v>
      </c>
      <c r="AW2629" s="42"/>
      <c r="AX2629" s="42"/>
      <c r="AY2629" s="42"/>
      <c r="AZ2629" s="42"/>
      <c r="BA2629" s="43">
        <f t="shared" si="8428"/>
        <v>100</v>
      </c>
      <c r="BB2629" s="20"/>
    </row>
    <row r="2630" spans="2:54" ht="31.2" x14ac:dyDescent="0.3">
      <c r="B2630" s="38" t="s">
        <v>940</v>
      </c>
      <c r="C2630" s="38" t="s">
        <v>94</v>
      </c>
      <c r="D2630" s="38" t="s">
        <v>172</v>
      </c>
      <c r="E2630" s="39" t="str">
        <f t="shared" si="8422"/>
        <v>0314</v>
      </c>
      <c r="F2630" s="38" t="s">
        <v>174</v>
      </c>
      <c r="G2630" s="39"/>
      <c r="H2630" s="40" t="s">
        <v>175</v>
      </c>
      <c r="I2630" s="18">
        <f t="shared" ref="I2630:S2630" si="8531">I2631</f>
        <v>1900</v>
      </c>
      <c r="J2630" s="18">
        <f t="shared" si="8531"/>
        <v>1900</v>
      </c>
      <c r="K2630" s="18">
        <f t="shared" si="8531"/>
        <v>1900</v>
      </c>
      <c r="L2630" s="18">
        <f t="shared" si="8531"/>
        <v>0</v>
      </c>
      <c r="M2630" s="18">
        <f t="shared" si="8531"/>
        <v>0</v>
      </c>
      <c r="N2630" s="18">
        <f t="shared" si="8531"/>
        <v>0</v>
      </c>
      <c r="O2630" s="18">
        <f t="shared" si="8531"/>
        <v>0</v>
      </c>
      <c r="P2630" s="18">
        <f t="shared" si="8531"/>
        <v>0</v>
      </c>
      <c r="Q2630" s="18">
        <f t="shared" si="8531"/>
        <v>0</v>
      </c>
      <c r="R2630" s="18">
        <f t="shared" si="8531"/>
        <v>0</v>
      </c>
      <c r="S2630" s="18">
        <f t="shared" si="8531"/>
        <v>0</v>
      </c>
      <c r="T2630" s="18">
        <f t="shared" si="8343"/>
        <v>1900</v>
      </c>
      <c r="U2630" s="18">
        <f t="shared" si="8375"/>
        <v>1900</v>
      </c>
      <c r="V2630" s="18">
        <f t="shared" si="8376"/>
        <v>1900</v>
      </c>
      <c r="W2630" s="18">
        <f t="shared" ref="W2630:AT2630" si="8532">W2631</f>
        <v>0</v>
      </c>
      <c r="X2630" s="18">
        <f t="shared" si="8532"/>
        <v>0</v>
      </c>
      <c r="Y2630" s="18">
        <f t="shared" si="8532"/>
        <v>0</v>
      </c>
      <c r="Z2630" s="18">
        <f t="shared" si="8532"/>
        <v>0</v>
      </c>
      <c r="AA2630" s="18">
        <f t="shared" si="8532"/>
        <v>0</v>
      </c>
      <c r="AB2630" s="18">
        <f t="shared" si="8532"/>
        <v>0</v>
      </c>
      <c r="AC2630" s="18">
        <f t="shared" si="8532"/>
        <v>0</v>
      </c>
      <c r="AD2630" s="18">
        <f t="shared" si="8532"/>
        <v>0</v>
      </c>
      <c r="AE2630" s="18">
        <f t="shared" si="8532"/>
        <v>0</v>
      </c>
      <c r="AF2630" s="41">
        <f t="shared" si="8532"/>
        <v>1900</v>
      </c>
      <c r="AG2630" s="41">
        <f t="shared" si="8532"/>
        <v>0</v>
      </c>
      <c r="AH2630" s="41">
        <f t="shared" si="8532"/>
        <v>1900</v>
      </c>
      <c r="AI2630" s="41">
        <f t="shared" si="8532"/>
        <v>0</v>
      </c>
      <c r="AJ2630" s="41">
        <f t="shared" si="8532"/>
        <v>0</v>
      </c>
      <c r="AK2630" s="41">
        <f t="shared" si="8532"/>
        <v>0</v>
      </c>
      <c r="AL2630" s="41">
        <f t="shared" si="8532"/>
        <v>1900</v>
      </c>
      <c r="AM2630" s="41">
        <f t="shared" si="8532"/>
        <v>1900</v>
      </c>
      <c r="AN2630" s="41">
        <f t="shared" si="8532"/>
        <v>0</v>
      </c>
      <c r="AO2630" s="42">
        <f t="shared" si="8532"/>
        <v>1424.7635</v>
      </c>
      <c r="AP2630" s="42">
        <f t="shared" si="8532"/>
        <v>1900</v>
      </c>
      <c r="AQ2630" s="42">
        <f t="shared" si="8532"/>
        <v>0</v>
      </c>
      <c r="AR2630" s="42">
        <f t="shared" si="8532"/>
        <v>0</v>
      </c>
      <c r="AS2630" s="42">
        <f t="shared" si="8532"/>
        <v>0</v>
      </c>
      <c r="AT2630" s="42">
        <f t="shared" si="8532"/>
        <v>0</v>
      </c>
      <c r="AU2630" s="42">
        <f t="shared" si="8423"/>
        <v>1900</v>
      </c>
      <c r="AV2630" s="42">
        <f t="shared" si="8424"/>
        <v>0</v>
      </c>
      <c r="AW2630" s="42">
        <f t="shared" si="8425"/>
        <v>1900</v>
      </c>
      <c r="AX2630" s="42">
        <f t="shared" si="8426"/>
        <v>1900</v>
      </c>
      <c r="AY2630" s="42">
        <f t="shared" si="8427"/>
        <v>1900</v>
      </c>
      <c r="AZ2630" s="42">
        <f>AZ2631</f>
        <v>0</v>
      </c>
      <c r="BA2630" s="43">
        <f t="shared" si="8428"/>
        <v>100</v>
      </c>
      <c r="BB2630" s="20"/>
    </row>
    <row r="2631" spans="2:54" ht="31.2" x14ac:dyDescent="0.3">
      <c r="B2631" s="38" t="s">
        <v>940</v>
      </c>
      <c r="C2631" s="38" t="s">
        <v>94</v>
      </c>
      <c r="D2631" s="38" t="s">
        <v>172</v>
      </c>
      <c r="E2631" s="39" t="str">
        <f t="shared" si="8422"/>
        <v>0314</v>
      </c>
      <c r="F2631" s="38" t="s">
        <v>174</v>
      </c>
      <c r="G2631" s="38" t="s">
        <v>54</v>
      </c>
      <c r="H2631" s="40" t="s">
        <v>55</v>
      </c>
      <c r="I2631" s="18">
        <v>1900</v>
      </c>
      <c r="J2631" s="18">
        <v>1900</v>
      </c>
      <c r="K2631" s="18">
        <v>1900</v>
      </c>
      <c r="L2631" s="18"/>
      <c r="M2631" s="18"/>
      <c r="N2631" s="18"/>
      <c r="O2631" s="18">
        <v>0</v>
      </c>
      <c r="P2631" s="18">
        <v>0</v>
      </c>
      <c r="Q2631" s="18">
        <v>0</v>
      </c>
      <c r="R2631" s="18">
        <v>0</v>
      </c>
      <c r="S2631" s="18"/>
      <c r="T2631" s="18">
        <f t="shared" si="8343"/>
        <v>1900</v>
      </c>
      <c r="U2631" s="18">
        <f t="shared" si="8375"/>
        <v>1900</v>
      </c>
      <c r="V2631" s="18">
        <f t="shared" si="8376"/>
        <v>1900</v>
      </c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41">
        <v>1900</v>
      </c>
      <c r="AG2631" s="41"/>
      <c r="AH2631" s="41">
        <f>AF2631</f>
        <v>1900</v>
      </c>
      <c r="AI2631" s="41">
        <f>AG2631</f>
        <v>0</v>
      </c>
      <c r="AJ2631" s="41">
        <v>0</v>
      </c>
      <c r="AK2631" s="41">
        <v>0</v>
      </c>
      <c r="AL2631" s="41">
        <v>1900</v>
      </c>
      <c r="AM2631" s="41">
        <f>AL2631</f>
        <v>1900</v>
      </c>
      <c r="AN2631" s="41">
        <v>0</v>
      </c>
      <c r="AO2631" s="14">
        <v>1424.7635</v>
      </c>
      <c r="AP2631" s="42">
        <v>1900</v>
      </c>
      <c r="AQ2631" s="42">
        <v>0</v>
      </c>
      <c r="AR2631" s="42">
        <v>0</v>
      </c>
      <c r="AS2631" s="42">
        <v>0</v>
      </c>
      <c r="AT2631" s="42">
        <v>0</v>
      </c>
      <c r="AU2631" s="42">
        <f t="shared" si="8423"/>
        <v>1900</v>
      </c>
      <c r="AV2631" s="42">
        <f t="shared" si="8424"/>
        <v>0</v>
      </c>
      <c r="AW2631" s="42">
        <f t="shared" si="8425"/>
        <v>1900</v>
      </c>
      <c r="AX2631" s="42">
        <f t="shared" si="8426"/>
        <v>1900</v>
      </c>
      <c r="AY2631" s="42">
        <f t="shared" si="8427"/>
        <v>1900</v>
      </c>
      <c r="AZ2631" s="42"/>
      <c r="BA2631" s="43">
        <f t="shared" si="8428"/>
        <v>100</v>
      </c>
      <c r="BB2631" s="44"/>
    </row>
    <row r="2632" spans="2:54" ht="46.8" x14ac:dyDescent="0.3">
      <c r="B2632" s="38" t="s">
        <v>940</v>
      </c>
      <c r="C2632" s="38" t="s">
        <v>94</v>
      </c>
      <c r="D2632" s="38" t="s">
        <v>172</v>
      </c>
      <c r="E2632" s="39" t="str">
        <f t="shared" si="8422"/>
        <v>0314</v>
      </c>
      <c r="F2632" s="38" t="s">
        <v>507</v>
      </c>
      <c r="G2632" s="39"/>
      <c r="H2632" s="40" t="s">
        <v>508</v>
      </c>
      <c r="I2632" s="18">
        <f t="shared" ref="I2632:S2632" si="8533">I2633+I2634</f>
        <v>4016.2</v>
      </c>
      <c r="J2632" s="18">
        <f t="shared" si="8533"/>
        <v>4107.3999999999996</v>
      </c>
      <c r="K2632" s="18">
        <f t="shared" si="8533"/>
        <v>4107.3999999999996</v>
      </c>
      <c r="L2632" s="18">
        <f t="shared" si="8533"/>
        <v>0</v>
      </c>
      <c r="M2632" s="18">
        <f t="shared" si="8533"/>
        <v>0</v>
      </c>
      <c r="N2632" s="18">
        <f t="shared" si="8533"/>
        <v>0</v>
      </c>
      <c r="O2632" s="18">
        <f t="shared" si="8533"/>
        <v>0</v>
      </c>
      <c r="P2632" s="18">
        <f t="shared" si="8533"/>
        <v>0</v>
      </c>
      <c r="Q2632" s="18">
        <f t="shared" si="8533"/>
        <v>0</v>
      </c>
      <c r="R2632" s="18">
        <f t="shared" si="8533"/>
        <v>0</v>
      </c>
      <c r="S2632" s="18">
        <f t="shared" si="8533"/>
        <v>0</v>
      </c>
      <c r="T2632" s="18">
        <f t="shared" si="8343"/>
        <v>4016.2</v>
      </c>
      <c r="U2632" s="18">
        <f t="shared" si="8375"/>
        <v>4107.3999999999996</v>
      </c>
      <c r="V2632" s="18">
        <f t="shared" si="8376"/>
        <v>4107.3999999999996</v>
      </c>
      <c r="W2632" s="18">
        <f t="shared" ref="W2632:AT2632" si="8534">W2633+W2634</f>
        <v>0</v>
      </c>
      <c r="X2632" s="18">
        <f t="shared" si="8534"/>
        <v>0</v>
      </c>
      <c r="Y2632" s="18">
        <f t="shared" si="8534"/>
        <v>0</v>
      </c>
      <c r="Z2632" s="18">
        <f t="shared" si="8534"/>
        <v>0</v>
      </c>
      <c r="AA2632" s="18">
        <f t="shared" si="8534"/>
        <v>0</v>
      </c>
      <c r="AB2632" s="18">
        <f t="shared" si="8534"/>
        <v>0</v>
      </c>
      <c r="AC2632" s="18">
        <f t="shared" si="8534"/>
        <v>0</v>
      </c>
      <c r="AD2632" s="18">
        <f t="shared" si="8534"/>
        <v>0</v>
      </c>
      <c r="AE2632" s="18">
        <f t="shared" si="8534"/>
        <v>0</v>
      </c>
      <c r="AF2632" s="41">
        <f t="shared" si="8534"/>
        <v>3787.4690000000001</v>
      </c>
      <c r="AG2632" s="41">
        <f t="shared" si="8534"/>
        <v>0</v>
      </c>
      <c r="AH2632" s="41">
        <f t="shared" si="8534"/>
        <v>3787.4690000000001</v>
      </c>
      <c r="AI2632" s="41">
        <f t="shared" si="8534"/>
        <v>0</v>
      </c>
      <c r="AJ2632" s="41">
        <f t="shared" si="8534"/>
        <v>0</v>
      </c>
      <c r="AK2632" s="41">
        <f t="shared" si="8534"/>
        <v>0</v>
      </c>
      <c r="AL2632" s="41">
        <f t="shared" si="8534"/>
        <v>3787.4609999999998</v>
      </c>
      <c r="AM2632" s="41">
        <f t="shared" si="8534"/>
        <v>3787.4609999999998</v>
      </c>
      <c r="AN2632" s="41">
        <f t="shared" si="8534"/>
        <v>0</v>
      </c>
      <c r="AO2632" s="42">
        <f t="shared" si="8534"/>
        <v>2798.8935200000001</v>
      </c>
      <c r="AP2632" s="42">
        <f t="shared" si="8534"/>
        <v>3787.4690000000001</v>
      </c>
      <c r="AQ2632" s="42">
        <f t="shared" si="8534"/>
        <v>0</v>
      </c>
      <c r="AR2632" s="42">
        <f t="shared" si="8534"/>
        <v>0</v>
      </c>
      <c r="AS2632" s="42">
        <f t="shared" si="8534"/>
        <v>0</v>
      </c>
      <c r="AT2632" s="42">
        <f t="shared" si="8534"/>
        <v>0</v>
      </c>
      <c r="AU2632" s="42">
        <f t="shared" si="8423"/>
        <v>3787.4690000000001</v>
      </c>
      <c r="AV2632" s="42">
        <f t="shared" si="8424"/>
        <v>228.73099999999977</v>
      </c>
      <c r="AW2632" s="42">
        <f t="shared" si="8425"/>
        <v>4016.2</v>
      </c>
      <c r="AX2632" s="42">
        <f t="shared" si="8426"/>
        <v>4107.3999999999996</v>
      </c>
      <c r="AY2632" s="42">
        <f t="shared" si="8427"/>
        <v>4107.3999999999996</v>
      </c>
      <c r="AZ2632" s="42">
        <f>AZ2633+AZ2634</f>
        <v>0</v>
      </c>
      <c r="BA2632" s="43">
        <f t="shared" si="8428"/>
        <v>99.999788777149064</v>
      </c>
      <c r="BB2632" s="20"/>
    </row>
    <row r="2633" spans="2:54" ht="78" x14ac:dyDescent="0.3">
      <c r="B2633" s="38" t="s">
        <v>940</v>
      </c>
      <c r="C2633" s="38" t="s">
        <v>94</v>
      </c>
      <c r="D2633" s="38" t="s">
        <v>172</v>
      </c>
      <c r="E2633" s="39" t="str">
        <f t="shared" si="8422"/>
        <v>0314</v>
      </c>
      <c r="F2633" s="38" t="s">
        <v>507</v>
      </c>
      <c r="G2633" s="38" t="s">
        <v>66</v>
      </c>
      <c r="H2633" s="40" t="s">
        <v>67</v>
      </c>
      <c r="I2633" s="18">
        <v>1048.8</v>
      </c>
      <c r="J2633" s="18">
        <v>1140</v>
      </c>
      <c r="K2633" s="18">
        <v>1140</v>
      </c>
      <c r="L2633" s="18"/>
      <c r="M2633" s="18"/>
      <c r="N2633" s="18"/>
      <c r="O2633" s="18">
        <v>0</v>
      </c>
      <c r="P2633" s="18">
        <v>0</v>
      </c>
      <c r="Q2633" s="18">
        <v>0</v>
      </c>
      <c r="R2633" s="18">
        <v>0</v>
      </c>
      <c r="S2633" s="18"/>
      <c r="T2633" s="18">
        <f t="shared" si="8343"/>
        <v>1048.8</v>
      </c>
      <c r="U2633" s="18">
        <f t="shared" si="8375"/>
        <v>1140</v>
      </c>
      <c r="V2633" s="18">
        <f t="shared" si="8376"/>
        <v>1140</v>
      </c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41">
        <v>942.09704999999997</v>
      </c>
      <c r="AG2633" s="41"/>
      <c r="AH2633" s="41">
        <f t="shared" ref="AH2633:AH2634" si="8535">AF2633</f>
        <v>942.09704999999997</v>
      </c>
      <c r="AI2633" s="41">
        <f t="shared" ref="AI2633:AI2634" si="8536">AG2633</f>
        <v>0</v>
      </c>
      <c r="AJ2633" s="41">
        <v>0</v>
      </c>
      <c r="AK2633" s="41">
        <v>0</v>
      </c>
      <c r="AL2633" s="41">
        <v>942.09704999999997</v>
      </c>
      <c r="AM2633" s="41">
        <f t="shared" ref="AM2633:AM2634" si="8537">AL2633</f>
        <v>942.09704999999997</v>
      </c>
      <c r="AN2633" s="41">
        <v>0</v>
      </c>
      <c r="AO2633" s="14">
        <v>581.92852000000005</v>
      </c>
      <c r="AP2633" s="42">
        <v>942.09704999999997</v>
      </c>
      <c r="AQ2633" s="42">
        <v>0</v>
      </c>
      <c r="AR2633" s="42">
        <v>0</v>
      </c>
      <c r="AS2633" s="42">
        <v>0</v>
      </c>
      <c r="AT2633" s="42">
        <v>0</v>
      </c>
      <c r="AU2633" s="42">
        <f t="shared" si="8423"/>
        <v>942.09704999999997</v>
      </c>
      <c r="AV2633" s="42">
        <f t="shared" si="8424"/>
        <v>106.70294999999999</v>
      </c>
      <c r="AW2633" s="42">
        <f t="shared" si="8425"/>
        <v>1048.8</v>
      </c>
      <c r="AX2633" s="42">
        <f t="shared" si="8426"/>
        <v>1140</v>
      </c>
      <c r="AY2633" s="42">
        <f t="shared" si="8427"/>
        <v>1140</v>
      </c>
      <c r="AZ2633" s="42"/>
      <c r="BA2633" s="43">
        <f t="shared" si="8428"/>
        <v>100</v>
      </c>
      <c r="BB2633" s="44"/>
    </row>
    <row r="2634" spans="2:54" ht="31.2" x14ac:dyDescent="0.3">
      <c r="B2634" s="38" t="s">
        <v>940</v>
      </c>
      <c r="C2634" s="38" t="s">
        <v>94</v>
      </c>
      <c r="D2634" s="38" t="s">
        <v>172</v>
      </c>
      <c r="E2634" s="39" t="str">
        <f t="shared" si="8422"/>
        <v>0314</v>
      </c>
      <c r="F2634" s="38" t="s">
        <v>507</v>
      </c>
      <c r="G2634" s="38" t="s">
        <v>54</v>
      </c>
      <c r="H2634" s="40" t="s">
        <v>55</v>
      </c>
      <c r="I2634" s="18">
        <v>2967.4</v>
      </c>
      <c r="J2634" s="18">
        <v>2967.4</v>
      </c>
      <c r="K2634" s="18">
        <v>2967.4</v>
      </c>
      <c r="L2634" s="18"/>
      <c r="M2634" s="18"/>
      <c r="N2634" s="18"/>
      <c r="O2634" s="18">
        <v>0</v>
      </c>
      <c r="P2634" s="18">
        <v>0</v>
      </c>
      <c r="Q2634" s="18">
        <v>0</v>
      </c>
      <c r="R2634" s="18">
        <v>0</v>
      </c>
      <c r="S2634" s="18"/>
      <c r="T2634" s="18">
        <f t="shared" si="8343"/>
        <v>2967.4</v>
      </c>
      <c r="U2634" s="18">
        <f t="shared" si="8375"/>
        <v>2967.4</v>
      </c>
      <c r="V2634" s="18">
        <f t="shared" si="8376"/>
        <v>2967.4</v>
      </c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41">
        <v>2845.3719500000002</v>
      </c>
      <c r="AG2634" s="41"/>
      <c r="AH2634" s="41">
        <f t="shared" si="8535"/>
        <v>2845.3719500000002</v>
      </c>
      <c r="AI2634" s="41">
        <f t="shared" si="8536"/>
        <v>0</v>
      </c>
      <c r="AJ2634" s="41">
        <v>0</v>
      </c>
      <c r="AK2634" s="41">
        <v>0</v>
      </c>
      <c r="AL2634" s="41">
        <v>2845.3639499999999</v>
      </c>
      <c r="AM2634" s="41">
        <f t="shared" si="8537"/>
        <v>2845.3639499999999</v>
      </c>
      <c r="AN2634" s="41">
        <v>0</v>
      </c>
      <c r="AO2634" s="42">
        <v>2216.9650000000001</v>
      </c>
      <c r="AP2634" s="42">
        <v>2845.3719500000002</v>
      </c>
      <c r="AQ2634" s="42">
        <v>0</v>
      </c>
      <c r="AR2634" s="42">
        <v>0</v>
      </c>
      <c r="AS2634" s="42">
        <v>0</v>
      </c>
      <c r="AT2634" s="42">
        <v>0</v>
      </c>
      <c r="AU2634" s="42">
        <f t="shared" si="8423"/>
        <v>2845.3719500000002</v>
      </c>
      <c r="AV2634" s="42">
        <f t="shared" si="8424"/>
        <v>122.02804999999989</v>
      </c>
      <c r="AW2634" s="42">
        <f t="shared" si="8425"/>
        <v>2967.4</v>
      </c>
      <c r="AX2634" s="42">
        <f t="shared" si="8426"/>
        <v>2967.4</v>
      </c>
      <c r="AY2634" s="42">
        <f t="shared" si="8427"/>
        <v>2967.4</v>
      </c>
      <c r="AZ2634" s="42"/>
      <c r="BA2634" s="43">
        <f t="shared" si="8428"/>
        <v>99.999718841679027</v>
      </c>
      <c r="BB2634" s="44"/>
    </row>
    <row r="2635" spans="2:54" s="21" customFormat="1" x14ac:dyDescent="0.3">
      <c r="B2635" s="22" t="s">
        <v>940</v>
      </c>
      <c r="C2635" s="22" t="s">
        <v>84</v>
      </c>
      <c r="D2635" s="22"/>
      <c r="E2635" s="23" t="str">
        <f t="shared" si="8422"/>
        <v>04</v>
      </c>
      <c r="F2635" s="22"/>
      <c r="G2635" s="22"/>
      <c r="H2635" s="24" t="s">
        <v>85</v>
      </c>
      <c r="I2635" s="25">
        <f t="shared" ref="I2635:S2635" si="8538">I2636+I2684</f>
        <v>9533447.1999999993</v>
      </c>
      <c r="J2635" s="25">
        <f t="shared" si="8538"/>
        <v>10294973.400000002</v>
      </c>
      <c r="K2635" s="25">
        <f t="shared" si="8538"/>
        <v>10894149.899999999</v>
      </c>
      <c r="L2635" s="25">
        <f t="shared" si="8538"/>
        <v>40792.500000000015</v>
      </c>
      <c r="M2635" s="25">
        <f t="shared" si="8538"/>
        <v>25118.799999999967</v>
      </c>
      <c r="N2635" s="25">
        <f t="shared" si="8538"/>
        <v>8326.1</v>
      </c>
      <c r="O2635" s="25">
        <f t="shared" si="8538"/>
        <v>-119572.859</v>
      </c>
      <c r="P2635" s="25">
        <f t="shared" si="8538"/>
        <v>-15031.548000000008</v>
      </c>
      <c r="Q2635" s="25">
        <f t="shared" si="8538"/>
        <v>0</v>
      </c>
      <c r="R2635" s="25">
        <f t="shared" si="8538"/>
        <v>418323.16600000003</v>
      </c>
      <c r="S2635" s="25">
        <f t="shared" si="8538"/>
        <v>326396.05410000001</v>
      </c>
      <c r="T2635" s="25">
        <f t="shared" si="8343"/>
        <v>10184354.513099998</v>
      </c>
      <c r="U2635" s="25">
        <f t="shared" si="8375"/>
        <v>10320092.200000003</v>
      </c>
      <c r="V2635" s="25">
        <f t="shared" si="8376"/>
        <v>10902475.999999998</v>
      </c>
      <c r="W2635" s="25">
        <f t="shared" ref="W2635:AT2635" si="8539">W2636+W2684</f>
        <v>128781.177</v>
      </c>
      <c r="X2635" s="25">
        <f t="shared" si="8539"/>
        <v>0</v>
      </c>
      <c r="Y2635" s="25">
        <f t="shared" si="8539"/>
        <v>126753.448</v>
      </c>
      <c r="Z2635" s="25">
        <f t="shared" si="8539"/>
        <v>309917.3541</v>
      </c>
      <c r="AA2635" s="25">
        <f t="shared" si="8539"/>
        <v>108356.60399999999</v>
      </c>
      <c r="AB2635" s="25">
        <f t="shared" si="8539"/>
        <v>489054.55800000002</v>
      </c>
      <c r="AC2635" s="25">
        <f t="shared" si="8539"/>
        <v>186810.65100000001</v>
      </c>
      <c r="AD2635" s="25">
        <f t="shared" si="8539"/>
        <v>0</v>
      </c>
      <c r="AE2635" s="25">
        <f t="shared" si="8539"/>
        <v>385091.59499999997</v>
      </c>
      <c r="AF2635" s="26">
        <f t="shared" si="8539"/>
        <v>10124917.412560001</v>
      </c>
      <c r="AG2635" s="26">
        <f t="shared" si="8539"/>
        <v>0</v>
      </c>
      <c r="AH2635" s="26">
        <f t="shared" si="8539"/>
        <v>869164.02746000001</v>
      </c>
      <c r="AI2635" s="26">
        <f t="shared" si="8539"/>
        <v>0</v>
      </c>
      <c r="AJ2635" s="26">
        <f t="shared" si="8539"/>
        <v>0</v>
      </c>
      <c r="AK2635" s="26">
        <f t="shared" si="8539"/>
        <v>0</v>
      </c>
      <c r="AL2635" s="26">
        <f t="shared" si="8539"/>
        <v>9678553.7993199993</v>
      </c>
      <c r="AM2635" s="26">
        <f t="shared" si="8539"/>
        <v>869163.85767000006</v>
      </c>
      <c r="AN2635" s="26">
        <f t="shared" si="8539"/>
        <v>0</v>
      </c>
      <c r="AO2635" s="45">
        <f t="shared" si="8539"/>
        <v>6842634.3749000002</v>
      </c>
      <c r="AP2635" s="27">
        <f t="shared" si="8539"/>
        <v>10560621.799559997</v>
      </c>
      <c r="AQ2635" s="27">
        <f t="shared" si="8539"/>
        <v>-119572.859</v>
      </c>
      <c r="AR2635" s="27">
        <f t="shared" si="8539"/>
        <v>-153898.5</v>
      </c>
      <c r="AS2635" s="27">
        <f t="shared" si="8539"/>
        <v>0</v>
      </c>
      <c r="AT2635" s="27">
        <f t="shared" si="8539"/>
        <v>0</v>
      </c>
      <c r="AU2635" s="27">
        <f t="shared" si="8423"/>
        <v>10287150.440559998</v>
      </c>
      <c r="AV2635" s="27">
        <f t="shared" si="8424"/>
        <v>-102795.92745999992</v>
      </c>
      <c r="AW2635" s="27">
        <f t="shared" si="8425"/>
        <v>10749806.492199998</v>
      </c>
      <c r="AX2635" s="27">
        <f t="shared" si="8426"/>
        <v>10917503.362000003</v>
      </c>
      <c r="AY2635" s="27">
        <f t="shared" si="8427"/>
        <v>11474378.245999999</v>
      </c>
      <c r="AZ2635" s="27">
        <f>AZ2636+AZ2684</f>
        <v>0</v>
      </c>
      <c r="BA2635" s="28">
        <f t="shared" si="8428"/>
        <v>95.591434526801308</v>
      </c>
      <c r="BB2635" s="20"/>
    </row>
    <row r="2636" spans="2:54" s="30" customFormat="1" x14ac:dyDescent="0.3">
      <c r="B2636" s="31" t="s">
        <v>940</v>
      </c>
      <c r="C2636" s="31" t="s">
        <v>84</v>
      </c>
      <c r="D2636" s="31" t="s">
        <v>103</v>
      </c>
      <c r="E2636" s="29" t="str">
        <f t="shared" si="8422"/>
        <v>0408</v>
      </c>
      <c r="F2636" s="31"/>
      <c r="G2636" s="31"/>
      <c r="H2636" s="32" t="s">
        <v>944</v>
      </c>
      <c r="I2636" s="33">
        <f t="shared" ref="I2636:N2636" si="8540">I2637+I2676</f>
        <v>9302126.0999999996</v>
      </c>
      <c r="J2636" s="33">
        <f t="shared" si="8540"/>
        <v>10066305.000000002</v>
      </c>
      <c r="K2636" s="33">
        <f t="shared" si="8540"/>
        <v>10551160.599999998</v>
      </c>
      <c r="L2636" s="33">
        <f t="shared" si="8540"/>
        <v>64707.700000000012</v>
      </c>
      <c r="M2636" s="33">
        <f t="shared" si="8540"/>
        <v>42844.899999999965</v>
      </c>
      <c r="N2636" s="33">
        <f t="shared" si="8540"/>
        <v>24220</v>
      </c>
      <c r="O2636" s="33">
        <f>O2637+O2676+O2680</f>
        <v>-56454.569000000003</v>
      </c>
      <c r="P2636" s="33">
        <f>P2637+P2676+P2680</f>
        <v>-15031.548000000008</v>
      </c>
      <c r="Q2636" s="33">
        <f>Q2637+Q2676</f>
        <v>0</v>
      </c>
      <c r="R2636" s="33">
        <f>R2637+R2676</f>
        <v>418243.16600000003</v>
      </c>
      <c r="S2636" s="33">
        <f>S2637+S2676</f>
        <v>226972.80000000002</v>
      </c>
      <c r="T2636" s="33">
        <f t="shared" si="8343"/>
        <v>9940563.6489999983</v>
      </c>
      <c r="U2636" s="33">
        <f t="shared" si="8375"/>
        <v>10109149.900000002</v>
      </c>
      <c r="V2636" s="33">
        <f t="shared" si="8376"/>
        <v>10575380.599999998</v>
      </c>
      <c r="W2636" s="33">
        <f t="shared" ref="W2636:AE2636" si="8541">W2637+W2676</f>
        <v>128781.177</v>
      </c>
      <c r="X2636" s="33">
        <f t="shared" si="8541"/>
        <v>0</v>
      </c>
      <c r="Y2636" s="33">
        <f t="shared" si="8541"/>
        <v>126753.448</v>
      </c>
      <c r="Z2636" s="33">
        <f t="shared" si="8541"/>
        <v>210494.1</v>
      </c>
      <c r="AA2636" s="33">
        <f t="shared" si="8541"/>
        <v>108356.60399999999</v>
      </c>
      <c r="AB2636" s="33">
        <f t="shared" si="8541"/>
        <v>489054.55800000002</v>
      </c>
      <c r="AC2636" s="33">
        <f t="shared" si="8541"/>
        <v>186810.65100000001</v>
      </c>
      <c r="AD2636" s="33">
        <f t="shared" si="8541"/>
        <v>0</v>
      </c>
      <c r="AE2636" s="33">
        <f t="shared" si="8541"/>
        <v>385091.59499999997</v>
      </c>
      <c r="AF2636" s="34">
        <f t="shared" ref="AF2636:AT2636" si="8542">AF2637+AF2676+AF2680</f>
        <v>9890055.3577900007</v>
      </c>
      <c r="AG2636" s="34">
        <f t="shared" si="8542"/>
        <v>0</v>
      </c>
      <c r="AH2636" s="34">
        <f t="shared" si="8542"/>
        <v>869164.02746000001</v>
      </c>
      <c r="AI2636" s="34">
        <f t="shared" si="8542"/>
        <v>0</v>
      </c>
      <c r="AJ2636" s="34">
        <f t="shared" si="8542"/>
        <v>0</v>
      </c>
      <c r="AK2636" s="34">
        <f t="shared" si="8542"/>
        <v>0</v>
      </c>
      <c r="AL2636" s="34">
        <f t="shared" si="8542"/>
        <v>9509113.2885299996</v>
      </c>
      <c r="AM2636" s="34">
        <f t="shared" si="8542"/>
        <v>869163.85767000006</v>
      </c>
      <c r="AN2636" s="34">
        <f t="shared" si="8542"/>
        <v>0</v>
      </c>
      <c r="AO2636" s="36">
        <f t="shared" si="8542"/>
        <v>6753367.14561</v>
      </c>
      <c r="AP2636" s="36">
        <f t="shared" si="8542"/>
        <v>10256787.845459998</v>
      </c>
      <c r="AQ2636" s="36">
        <f t="shared" si="8542"/>
        <v>-56454.569000000003</v>
      </c>
      <c r="AR2636" s="36">
        <f t="shared" si="8542"/>
        <v>-153898.5</v>
      </c>
      <c r="AS2636" s="36">
        <f t="shared" si="8542"/>
        <v>0</v>
      </c>
      <c r="AT2636" s="36">
        <f t="shared" si="8542"/>
        <v>0</v>
      </c>
      <c r="AU2636" s="36">
        <f t="shared" si="8423"/>
        <v>10046434.776459998</v>
      </c>
      <c r="AV2636" s="36">
        <f t="shared" si="8424"/>
        <v>-105871.12745999917</v>
      </c>
      <c r="AW2636" s="36">
        <f t="shared" si="8425"/>
        <v>10406592.373999998</v>
      </c>
      <c r="AX2636" s="36">
        <f t="shared" si="8426"/>
        <v>10706561.062000003</v>
      </c>
      <c r="AY2636" s="36">
        <f t="shared" si="8427"/>
        <v>11147282.845999999</v>
      </c>
      <c r="AZ2636" s="36">
        <f>AZ2637+AZ2676</f>
        <v>0</v>
      </c>
      <c r="BA2636" s="37">
        <f t="shared" si="8428"/>
        <v>96.14823117284223</v>
      </c>
      <c r="BB2636" s="20"/>
    </row>
    <row r="2637" spans="2:54" ht="31.2" x14ac:dyDescent="0.3">
      <c r="B2637" s="38" t="s">
        <v>940</v>
      </c>
      <c r="C2637" s="38" t="s">
        <v>84</v>
      </c>
      <c r="D2637" s="38" t="s">
        <v>103</v>
      </c>
      <c r="E2637" s="39" t="str">
        <f t="shared" si="8422"/>
        <v>0408</v>
      </c>
      <c r="F2637" s="38" t="s">
        <v>877</v>
      </c>
      <c r="G2637" s="39"/>
      <c r="H2637" s="40" t="s">
        <v>878</v>
      </c>
      <c r="I2637" s="18">
        <f t="shared" ref="I2637:S2637" si="8543">I2638+I2645+I2649</f>
        <v>9302061.5999999996</v>
      </c>
      <c r="J2637" s="18">
        <f t="shared" si="8543"/>
        <v>10066238.500000002</v>
      </c>
      <c r="K2637" s="18">
        <f t="shared" si="8543"/>
        <v>10551094.099999998</v>
      </c>
      <c r="L2637" s="18">
        <f t="shared" si="8543"/>
        <v>64707.700000000012</v>
      </c>
      <c r="M2637" s="18">
        <f t="shared" si="8543"/>
        <v>42844.899999999965</v>
      </c>
      <c r="N2637" s="18">
        <f t="shared" si="8543"/>
        <v>24220</v>
      </c>
      <c r="O2637" s="18">
        <f t="shared" si="8543"/>
        <v>-56454.569000000003</v>
      </c>
      <c r="P2637" s="18">
        <f t="shared" si="8543"/>
        <v>-15031.548000000008</v>
      </c>
      <c r="Q2637" s="18">
        <f t="shared" si="8543"/>
        <v>0</v>
      </c>
      <c r="R2637" s="18">
        <f t="shared" si="8543"/>
        <v>418243.16600000003</v>
      </c>
      <c r="S2637" s="18">
        <f t="shared" si="8543"/>
        <v>226972.80000000002</v>
      </c>
      <c r="T2637" s="18">
        <f t="shared" si="8343"/>
        <v>9940499.1489999983</v>
      </c>
      <c r="U2637" s="18">
        <f t="shared" si="8375"/>
        <v>10109083.400000002</v>
      </c>
      <c r="V2637" s="18">
        <f t="shared" si="8376"/>
        <v>10575314.099999998</v>
      </c>
      <c r="W2637" s="18">
        <f t="shared" ref="W2637:AT2637" si="8544">W2638+W2645+W2649</f>
        <v>128781.177</v>
      </c>
      <c r="X2637" s="18">
        <f t="shared" si="8544"/>
        <v>0</v>
      </c>
      <c r="Y2637" s="18">
        <f t="shared" si="8544"/>
        <v>126753.448</v>
      </c>
      <c r="Z2637" s="18">
        <f t="shared" si="8544"/>
        <v>210494.1</v>
      </c>
      <c r="AA2637" s="18">
        <f t="shared" si="8544"/>
        <v>108356.60399999999</v>
      </c>
      <c r="AB2637" s="18">
        <f t="shared" si="8544"/>
        <v>489054.55800000002</v>
      </c>
      <c r="AC2637" s="18">
        <f t="shared" si="8544"/>
        <v>186810.65100000001</v>
      </c>
      <c r="AD2637" s="18">
        <f t="shared" si="8544"/>
        <v>0</v>
      </c>
      <c r="AE2637" s="18">
        <f t="shared" si="8544"/>
        <v>385091.59499999997</v>
      </c>
      <c r="AF2637" s="41">
        <f t="shared" si="8544"/>
        <v>9889909.7734600008</v>
      </c>
      <c r="AG2637" s="41">
        <f t="shared" si="8544"/>
        <v>0</v>
      </c>
      <c r="AH2637" s="41">
        <f t="shared" si="8544"/>
        <v>869097.72745999997</v>
      </c>
      <c r="AI2637" s="41">
        <f t="shared" si="8544"/>
        <v>0</v>
      </c>
      <c r="AJ2637" s="41">
        <f t="shared" si="8544"/>
        <v>0</v>
      </c>
      <c r="AK2637" s="41">
        <f t="shared" si="8544"/>
        <v>0</v>
      </c>
      <c r="AL2637" s="41">
        <f t="shared" si="8544"/>
        <v>9508967.7041999996</v>
      </c>
      <c r="AM2637" s="41">
        <f t="shared" si="8544"/>
        <v>869097.55767000001</v>
      </c>
      <c r="AN2637" s="41">
        <f t="shared" si="8544"/>
        <v>0</v>
      </c>
      <c r="AO2637" s="14">
        <f t="shared" si="8544"/>
        <v>6753222.1577899996</v>
      </c>
      <c r="AP2637" s="42">
        <f t="shared" si="8544"/>
        <v>10256642.261129998</v>
      </c>
      <c r="AQ2637" s="42">
        <f t="shared" si="8544"/>
        <v>-56454.569000000003</v>
      </c>
      <c r="AR2637" s="42">
        <f t="shared" si="8544"/>
        <v>-153898.5</v>
      </c>
      <c r="AS2637" s="42">
        <f t="shared" si="8544"/>
        <v>0</v>
      </c>
      <c r="AT2637" s="42">
        <f t="shared" si="8544"/>
        <v>0</v>
      </c>
      <c r="AU2637" s="42">
        <f t="shared" si="8423"/>
        <v>10046289.192129998</v>
      </c>
      <c r="AV2637" s="42">
        <f t="shared" si="8424"/>
        <v>-105790.04312999919</v>
      </c>
      <c r="AW2637" s="42">
        <f t="shared" si="8425"/>
        <v>10406527.873999998</v>
      </c>
      <c r="AX2637" s="42">
        <f t="shared" si="8426"/>
        <v>10706494.562000003</v>
      </c>
      <c r="AY2637" s="42">
        <f t="shared" si="8427"/>
        <v>11147216.345999999</v>
      </c>
      <c r="AZ2637" s="42">
        <f>AZ2638+AZ2645+AZ2649</f>
        <v>0</v>
      </c>
      <c r="BA2637" s="43">
        <f t="shared" si="8428"/>
        <v>96.148174472913027</v>
      </c>
      <c r="BB2637" s="20"/>
    </row>
    <row r="2638" spans="2:54" ht="31.2" x14ac:dyDescent="0.3">
      <c r="B2638" s="38" t="s">
        <v>940</v>
      </c>
      <c r="C2638" s="38" t="s">
        <v>84</v>
      </c>
      <c r="D2638" s="38" t="s">
        <v>103</v>
      </c>
      <c r="E2638" s="39" t="str">
        <f t="shared" si="8422"/>
        <v>0408</v>
      </c>
      <c r="F2638" s="38" t="s">
        <v>945</v>
      </c>
      <c r="G2638" s="39"/>
      <c r="H2638" s="40" t="s">
        <v>308</v>
      </c>
      <c r="I2638" s="18">
        <f t="shared" ref="I2638:I2647" si="8545">I2639</f>
        <v>367188.1</v>
      </c>
      <c r="J2638" s="18">
        <f t="shared" ref="J2638:J2647" si="8546">J2639</f>
        <v>0</v>
      </c>
      <c r="K2638" s="18">
        <f t="shared" ref="K2638:K2647" si="8547">K2639</f>
        <v>0</v>
      </c>
      <c r="L2638" s="18">
        <f t="shared" ref="L2638:L2647" si="8548">L2639</f>
        <v>0</v>
      </c>
      <c r="M2638" s="18">
        <f t="shared" ref="M2638:M2647" si="8549">M2639</f>
        <v>0</v>
      </c>
      <c r="N2638" s="18">
        <f t="shared" ref="N2638:N2647" si="8550">N2639</f>
        <v>0</v>
      </c>
      <c r="O2638" s="18">
        <f>O2639+O2642</f>
        <v>0</v>
      </c>
      <c r="P2638" s="18">
        <f>P2639+P2642</f>
        <v>0</v>
      </c>
      <c r="Q2638" s="18">
        <f>Q2639+Q2642</f>
        <v>0</v>
      </c>
      <c r="R2638" s="18">
        <f>R2639+R2642</f>
        <v>0</v>
      </c>
      <c r="S2638" s="18">
        <f t="shared" ref="S2638:S2647" si="8551">S2639</f>
        <v>0</v>
      </c>
      <c r="T2638" s="18">
        <f t="shared" si="8343"/>
        <v>367188.1</v>
      </c>
      <c r="U2638" s="18">
        <f t="shared" si="8375"/>
        <v>0</v>
      </c>
      <c r="V2638" s="18">
        <f t="shared" si="8376"/>
        <v>0</v>
      </c>
      <c r="W2638" s="18">
        <f t="shared" ref="W2638:W2647" si="8552">W2639</f>
        <v>0</v>
      </c>
      <c r="X2638" s="18">
        <f t="shared" ref="X2638:X2647" si="8553">X2639</f>
        <v>0</v>
      </c>
      <c r="Y2638" s="18">
        <f t="shared" ref="Y2638:Y2647" si="8554">Y2639</f>
        <v>0</v>
      </c>
      <c r="Z2638" s="18">
        <f t="shared" ref="Z2638:Z2647" si="8555">Z2639</f>
        <v>0</v>
      </c>
      <c r="AA2638" s="18">
        <f t="shared" ref="AA2638:AA2647" si="8556">AA2639</f>
        <v>0</v>
      </c>
      <c r="AB2638" s="18">
        <f t="shared" ref="AB2638:AB2647" si="8557">AB2639</f>
        <v>0</v>
      </c>
      <c r="AC2638" s="18">
        <f t="shared" ref="AC2638:AC2647" si="8558">AC2639</f>
        <v>0</v>
      </c>
      <c r="AD2638" s="18">
        <f t="shared" ref="AD2638:AD2647" si="8559">AD2639</f>
        <v>0</v>
      </c>
      <c r="AE2638" s="18">
        <f t="shared" ref="AE2638:AE2647" si="8560">AE2639</f>
        <v>0</v>
      </c>
      <c r="AF2638" s="41">
        <f t="shared" ref="AF2638:AT2638" si="8561">AF2639+AF2642</f>
        <v>371049.29501</v>
      </c>
      <c r="AG2638" s="41">
        <f t="shared" si="8561"/>
        <v>0</v>
      </c>
      <c r="AH2638" s="41">
        <f t="shared" si="8561"/>
        <v>370678.19501000002</v>
      </c>
      <c r="AI2638" s="41">
        <f t="shared" si="8561"/>
        <v>0</v>
      </c>
      <c r="AJ2638" s="41">
        <f t="shared" si="8561"/>
        <v>0</v>
      </c>
      <c r="AK2638" s="41">
        <f t="shared" si="8561"/>
        <v>0</v>
      </c>
      <c r="AL2638" s="41">
        <f t="shared" si="8561"/>
        <v>371049.24462999997</v>
      </c>
      <c r="AM2638" s="41">
        <f t="shared" si="8561"/>
        <v>370678.19500999997</v>
      </c>
      <c r="AN2638" s="41">
        <f t="shared" si="8561"/>
        <v>0</v>
      </c>
      <c r="AO2638" s="42">
        <f t="shared" si="8561"/>
        <v>371049.24462999997</v>
      </c>
      <c r="AP2638" s="42">
        <f t="shared" si="8561"/>
        <v>371049.29501</v>
      </c>
      <c r="AQ2638" s="42">
        <f t="shared" si="8561"/>
        <v>0</v>
      </c>
      <c r="AR2638" s="42">
        <f t="shared" si="8561"/>
        <v>0</v>
      </c>
      <c r="AS2638" s="42">
        <f t="shared" si="8561"/>
        <v>0</v>
      </c>
      <c r="AT2638" s="42">
        <f t="shared" si="8561"/>
        <v>0</v>
      </c>
      <c r="AU2638" s="42">
        <f t="shared" si="8423"/>
        <v>371049.29501</v>
      </c>
      <c r="AV2638" s="42">
        <f t="shared" si="8424"/>
        <v>-3861.1950100000249</v>
      </c>
      <c r="AW2638" s="42">
        <f t="shared" si="8425"/>
        <v>367188.1</v>
      </c>
      <c r="AX2638" s="42">
        <f t="shared" si="8426"/>
        <v>0</v>
      </c>
      <c r="AY2638" s="42">
        <f t="shared" si="8427"/>
        <v>0</v>
      </c>
      <c r="AZ2638" s="42">
        <f t="shared" ref="AZ2638:AZ2647" si="8562">AZ2639</f>
        <v>0</v>
      </c>
      <c r="BA2638" s="43">
        <f t="shared" si="8428"/>
        <v>99.99998642228924</v>
      </c>
      <c r="BB2638" s="20"/>
    </row>
    <row r="2639" spans="2:54" ht="31.2" x14ac:dyDescent="0.3">
      <c r="B2639" s="38" t="s">
        <v>940</v>
      </c>
      <c r="C2639" s="38" t="s">
        <v>84</v>
      </c>
      <c r="D2639" s="38" t="s">
        <v>103</v>
      </c>
      <c r="E2639" s="39" t="str">
        <f t="shared" si="8422"/>
        <v>0408</v>
      </c>
      <c r="F2639" s="38" t="s">
        <v>946</v>
      </c>
      <c r="G2639" s="39"/>
      <c r="H2639" s="40" t="s">
        <v>947</v>
      </c>
      <c r="I2639" s="18">
        <f t="shared" si="8545"/>
        <v>367188.1</v>
      </c>
      <c r="J2639" s="18">
        <f t="shared" si="8546"/>
        <v>0</v>
      </c>
      <c r="K2639" s="18">
        <f t="shared" si="8547"/>
        <v>0</v>
      </c>
      <c r="L2639" s="18">
        <f t="shared" si="8548"/>
        <v>0</v>
      </c>
      <c r="M2639" s="18">
        <f t="shared" si="8549"/>
        <v>0</v>
      </c>
      <c r="N2639" s="18">
        <f t="shared" si="8550"/>
        <v>0</v>
      </c>
      <c r="O2639" s="18">
        <f t="shared" ref="O2639:O2647" si="8563">O2640</f>
        <v>0</v>
      </c>
      <c r="P2639" s="18">
        <f t="shared" ref="P2639:P2647" si="8564">P2640</f>
        <v>0</v>
      </c>
      <c r="Q2639" s="18">
        <f t="shared" ref="Q2639:Q2647" si="8565">Q2640</f>
        <v>0</v>
      </c>
      <c r="R2639" s="18">
        <f t="shared" ref="R2639:R2647" si="8566">R2640</f>
        <v>0</v>
      </c>
      <c r="S2639" s="18">
        <f t="shared" si="8551"/>
        <v>0</v>
      </c>
      <c r="T2639" s="18">
        <f t="shared" si="8343"/>
        <v>367188.1</v>
      </c>
      <c r="U2639" s="18">
        <f t="shared" si="8375"/>
        <v>0</v>
      </c>
      <c r="V2639" s="18">
        <f t="shared" si="8376"/>
        <v>0</v>
      </c>
      <c r="W2639" s="18">
        <f t="shared" si="8552"/>
        <v>0</v>
      </c>
      <c r="X2639" s="18">
        <f t="shared" si="8553"/>
        <v>0</v>
      </c>
      <c r="Y2639" s="18">
        <f t="shared" si="8554"/>
        <v>0</v>
      </c>
      <c r="Z2639" s="18">
        <f t="shared" si="8555"/>
        <v>0</v>
      </c>
      <c r="AA2639" s="18">
        <f t="shared" si="8556"/>
        <v>0</v>
      </c>
      <c r="AB2639" s="18">
        <f t="shared" si="8557"/>
        <v>0</v>
      </c>
      <c r="AC2639" s="18">
        <f t="shared" si="8558"/>
        <v>0</v>
      </c>
      <c r="AD2639" s="18">
        <f t="shared" si="8559"/>
        <v>0</v>
      </c>
      <c r="AE2639" s="18">
        <f t="shared" si="8560"/>
        <v>0</v>
      </c>
      <c r="AF2639" s="41">
        <f t="shared" ref="AF2639:AF2647" si="8567">AF2640</f>
        <v>0</v>
      </c>
      <c r="AG2639" s="41">
        <f t="shared" ref="AG2639:AG2647" si="8568">AG2640</f>
        <v>0</v>
      </c>
      <c r="AH2639" s="41">
        <f t="shared" ref="AH2639:AH2647" si="8569">AH2640</f>
        <v>0</v>
      </c>
      <c r="AI2639" s="41">
        <f t="shared" ref="AI2639:AI2647" si="8570">AI2640</f>
        <v>0</v>
      </c>
      <c r="AJ2639" s="41">
        <f t="shared" ref="AJ2639:AJ2647" si="8571">AJ2640</f>
        <v>0</v>
      </c>
      <c r="AK2639" s="41">
        <f t="shared" ref="AK2639:AK2647" si="8572">AK2640</f>
        <v>0</v>
      </c>
      <c r="AL2639" s="41">
        <f t="shared" ref="AL2639:AL2647" si="8573">AL2640</f>
        <v>0</v>
      </c>
      <c r="AM2639" s="41">
        <f t="shared" ref="AM2639:AM2647" si="8574">AM2640</f>
        <v>0</v>
      </c>
      <c r="AN2639" s="41">
        <f t="shared" ref="AN2639:AN2647" si="8575">AN2640</f>
        <v>0</v>
      </c>
      <c r="AO2639" s="14">
        <f t="shared" ref="AO2639:AO2647" si="8576">AO2640</f>
        <v>0</v>
      </c>
      <c r="AP2639" s="42">
        <f t="shared" ref="AP2639:AP2647" si="8577">AP2640</f>
        <v>0</v>
      </c>
      <c r="AQ2639" s="42">
        <f t="shared" ref="AQ2639:AQ2647" si="8578">AQ2640</f>
        <v>0</v>
      </c>
      <c r="AR2639" s="42">
        <f t="shared" ref="AR2639:AR2647" si="8579">AR2640</f>
        <v>0</v>
      </c>
      <c r="AS2639" s="42">
        <f t="shared" ref="AS2639:AS2647" si="8580">AS2640</f>
        <v>0</v>
      </c>
      <c r="AT2639" s="42">
        <f t="shared" ref="AT2639:AT2647" si="8581">AT2640</f>
        <v>0</v>
      </c>
      <c r="AU2639" s="42">
        <f t="shared" si="8423"/>
        <v>0</v>
      </c>
      <c r="AV2639" s="42">
        <f t="shared" si="8424"/>
        <v>367188.1</v>
      </c>
      <c r="AW2639" s="42">
        <f t="shared" si="8425"/>
        <v>367188.1</v>
      </c>
      <c r="AX2639" s="42">
        <f t="shared" si="8426"/>
        <v>0</v>
      </c>
      <c r="AY2639" s="42">
        <f t="shared" si="8427"/>
        <v>0</v>
      </c>
      <c r="AZ2639" s="42">
        <f t="shared" si="8562"/>
        <v>0</v>
      </c>
      <c r="BA2639" s="43"/>
      <c r="BB2639" s="20">
        <v>0</v>
      </c>
    </row>
    <row r="2640" spans="2:54" ht="124.8" x14ac:dyDescent="0.3">
      <c r="B2640" s="38" t="s">
        <v>940</v>
      </c>
      <c r="C2640" s="38" t="s">
        <v>84</v>
      </c>
      <c r="D2640" s="38" t="s">
        <v>103</v>
      </c>
      <c r="E2640" s="39" t="str">
        <f t="shared" si="8422"/>
        <v>0408</v>
      </c>
      <c r="F2640" s="38" t="s">
        <v>948</v>
      </c>
      <c r="G2640" s="39"/>
      <c r="H2640" s="40" t="s">
        <v>949</v>
      </c>
      <c r="I2640" s="18">
        <f t="shared" si="8545"/>
        <v>367188.1</v>
      </c>
      <c r="J2640" s="18">
        <f t="shared" si="8546"/>
        <v>0</v>
      </c>
      <c r="K2640" s="18">
        <f t="shared" si="8547"/>
        <v>0</v>
      </c>
      <c r="L2640" s="18">
        <f t="shared" si="8548"/>
        <v>0</v>
      </c>
      <c r="M2640" s="18">
        <f t="shared" si="8549"/>
        <v>0</v>
      </c>
      <c r="N2640" s="18">
        <f t="shared" si="8550"/>
        <v>0</v>
      </c>
      <c r="O2640" s="18">
        <f t="shared" si="8563"/>
        <v>0</v>
      </c>
      <c r="P2640" s="18">
        <f t="shared" si="8564"/>
        <v>0</v>
      </c>
      <c r="Q2640" s="18">
        <f t="shared" si="8565"/>
        <v>0</v>
      </c>
      <c r="R2640" s="18">
        <f t="shared" si="8566"/>
        <v>0</v>
      </c>
      <c r="S2640" s="18">
        <f t="shared" si="8551"/>
        <v>0</v>
      </c>
      <c r="T2640" s="18">
        <f t="shared" si="8343"/>
        <v>367188.1</v>
      </c>
      <c r="U2640" s="18">
        <f t="shared" si="8375"/>
        <v>0</v>
      </c>
      <c r="V2640" s="18">
        <f t="shared" si="8376"/>
        <v>0</v>
      </c>
      <c r="W2640" s="18">
        <f t="shared" si="8552"/>
        <v>0</v>
      </c>
      <c r="X2640" s="18">
        <f t="shared" si="8553"/>
        <v>0</v>
      </c>
      <c r="Y2640" s="18">
        <f t="shared" si="8554"/>
        <v>0</v>
      </c>
      <c r="Z2640" s="18">
        <f t="shared" si="8555"/>
        <v>0</v>
      </c>
      <c r="AA2640" s="18">
        <f t="shared" si="8556"/>
        <v>0</v>
      </c>
      <c r="AB2640" s="18">
        <f t="shared" si="8557"/>
        <v>0</v>
      </c>
      <c r="AC2640" s="18">
        <f t="shared" si="8558"/>
        <v>0</v>
      </c>
      <c r="AD2640" s="18">
        <f t="shared" si="8559"/>
        <v>0</v>
      </c>
      <c r="AE2640" s="18">
        <f t="shared" si="8560"/>
        <v>0</v>
      </c>
      <c r="AF2640" s="41">
        <f t="shared" si="8567"/>
        <v>0</v>
      </c>
      <c r="AG2640" s="41">
        <f t="shared" si="8568"/>
        <v>0</v>
      </c>
      <c r="AH2640" s="41">
        <f t="shared" si="8569"/>
        <v>0</v>
      </c>
      <c r="AI2640" s="41">
        <f t="shared" si="8570"/>
        <v>0</v>
      </c>
      <c r="AJ2640" s="41">
        <f t="shared" si="8571"/>
        <v>0</v>
      </c>
      <c r="AK2640" s="41">
        <f t="shared" si="8572"/>
        <v>0</v>
      </c>
      <c r="AL2640" s="41">
        <f t="shared" si="8573"/>
        <v>0</v>
      </c>
      <c r="AM2640" s="41">
        <f t="shared" si="8574"/>
        <v>0</v>
      </c>
      <c r="AN2640" s="41">
        <f t="shared" si="8575"/>
        <v>0</v>
      </c>
      <c r="AO2640" s="42">
        <f t="shared" si="8576"/>
        <v>0</v>
      </c>
      <c r="AP2640" s="42">
        <f t="shared" si="8577"/>
        <v>0</v>
      </c>
      <c r="AQ2640" s="42">
        <f t="shared" si="8578"/>
        <v>0</v>
      </c>
      <c r="AR2640" s="42">
        <f t="shared" si="8579"/>
        <v>0</v>
      </c>
      <c r="AS2640" s="42">
        <f t="shared" si="8580"/>
        <v>0</v>
      </c>
      <c r="AT2640" s="42">
        <f t="shared" si="8581"/>
        <v>0</v>
      </c>
      <c r="AU2640" s="42">
        <f t="shared" si="8423"/>
        <v>0</v>
      </c>
      <c r="AV2640" s="42">
        <f t="shared" si="8424"/>
        <v>367188.1</v>
      </c>
      <c r="AW2640" s="42">
        <f t="shared" si="8425"/>
        <v>367188.1</v>
      </c>
      <c r="AX2640" s="42">
        <f t="shared" si="8426"/>
        <v>0</v>
      </c>
      <c r="AY2640" s="42">
        <f t="shared" si="8427"/>
        <v>0</v>
      </c>
      <c r="AZ2640" s="42">
        <f t="shared" si="8562"/>
        <v>0</v>
      </c>
      <c r="BA2640" s="43"/>
      <c r="BB2640" s="20">
        <v>0</v>
      </c>
    </row>
    <row r="2641" spans="2:54" x14ac:dyDescent="0.3">
      <c r="B2641" s="38" t="s">
        <v>940</v>
      </c>
      <c r="C2641" s="38" t="s">
        <v>84</v>
      </c>
      <c r="D2641" s="38" t="s">
        <v>103</v>
      </c>
      <c r="E2641" s="39" t="str">
        <f t="shared" si="8422"/>
        <v>0408</v>
      </c>
      <c r="F2641" s="38" t="s">
        <v>948</v>
      </c>
      <c r="G2641" s="38" t="s">
        <v>56</v>
      </c>
      <c r="H2641" s="40" t="s">
        <v>57</v>
      </c>
      <c r="I2641" s="18">
        <v>367188.1</v>
      </c>
      <c r="J2641" s="18">
        <v>0</v>
      </c>
      <c r="K2641" s="18">
        <v>0</v>
      </c>
      <c r="L2641" s="18"/>
      <c r="M2641" s="18"/>
      <c r="N2641" s="18"/>
      <c r="O2641" s="18">
        <v>0</v>
      </c>
      <c r="P2641" s="18">
        <v>0</v>
      </c>
      <c r="Q2641" s="18">
        <v>0</v>
      </c>
      <c r="R2641" s="18">
        <v>0</v>
      </c>
      <c r="S2641" s="18"/>
      <c r="T2641" s="18">
        <f t="shared" si="8343"/>
        <v>367188.1</v>
      </c>
      <c r="U2641" s="18">
        <f t="shared" si="8375"/>
        <v>0</v>
      </c>
      <c r="V2641" s="18">
        <f t="shared" si="8376"/>
        <v>0</v>
      </c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41">
        <v>0</v>
      </c>
      <c r="AG2641" s="41"/>
      <c r="AH2641" s="41">
        <v>0</v>
      </c>
      <c r="AI2641" s="41">
        <v>0</v>
      </c>
      <c r="AJ2641" s="41">
        <v>0</v>
      </c>
      <c r="AK2641" s="41">
        <v>0</v>
      </c>
      <c r="AL2641" s="41">
        <v>0</v>
      </c>
      <c r="AM2641" s="41">
        <v>0</v>
      </c>
      <c r="AN2641" s="41">
        <v>0</v>
      </c>
      <c r="AO2641" s="14">
        <v>0</v>
      </c>
      <c r="AP2641" s="42">
        <v>0</v>
      </c>
      <c r="AQ2641" s="42">
        <v>0</v>
      </c>
      <c r="AR2641" s="42">
        <v>0</v>
      </c>
      <c r="AS2641" s="42">
        <v>0</v>
      </c>
      <c r="AT2641" s="42">
        <v>0</v>
      </c>
      <c r="AU2641" s="42">
        <f t="shared" si="8423"/>
        <v>0</v>
      </c>
      <c r="AV2641" s="42">
        <f t="shared" si="8424"/>
        <v>367188.1</v>
      </c>
      <c r="AW2641" s="42">
        <f t="shared" si="8425"/>
        <v>367188.1</v>
      </c>
      <c r="AX2641" s="42">
        <f t="shared" si="8426"/>
        <v>0</v>
      </c>
      <c r="AY2641" s="42">
        <f t="shared" si="8427"/>
        <v>0</v>
      </c>
      <c r="AZ2641" s="42"/>
      <c r="BA2641" s="43"/>
      <c r="BB2641" s="44">
        <v>0</v>
      </c>
    </row>
    <row r="2642" spans="2:54" ht="31.2" x14ac:dyDescent="0.3">
      <c r="B2642" s="38" t="s">
        <v>940</v>
      </c>
      <c r="C2642" s="38" t="s">
        <v>84</v>
      </c>
      <c r="D2642" s="38" t="s">
        <v>103</v>
      </c>
      <c r="E2642" s="39" t="str">
        <f t="shared" si="8422"/>
        <v>0408</v>
      </c>
      <c r="F2642" s="38" t="s">
        <v>950</v>
      </c>
      <c r="G2642" s="38"/>
      <c r="H2642" s="40" t="s">
        <v>947</v>
      </c>
      <c r="I2642" s="18"/>
      <c r="J2642" s="18"/>
      <c r="K2642" s="18"/>
      <c r="L2642" s="18"/>
      <c r="M2642" s="18"/>
      <c r="N2642" s="18"/>
      <c r="O2642" s="18">
        <f t="shared" si="8563"/>
        <v>0</v>
      </c>
      <c r="P2642" s="18">
        <f t="shared" si="8564"/>
        <v>0</v>
      </c>
      <c r="Q2642" s="18">
        <f t="shared" si="8565"/>
        <v>0</v>
      </c>
      <c r="R2642" s="18">
        <f t="shared" si="8566"/>
        <v>0</v>
      </c>
      <c r="S2642" s="18"/>
      <c r="T2642" s="18">
        <f t="shared" si="8343"/>
        <v>0</v>
      </c>
      <c r="U2642" s="18">
        <f t="shared" ref="U2642:U2643" si="8582">U2643</f>
        <v>0</v>
      </c>
      <c r="V2642" s="18">
        <f t="shared" ref="V2642:V2643" si="8583">V2643</f>
        <v>0</v>
      </c>
      <c r="W2642" s="18">
        <f t="shared" si="8552"/>
        <v>0</v>
      </c>
      <c r="X2642" s="18">
        <f t="shared" si="8553"/>
        <v>0</v>
      </c>
      <c r="Y2642" s="18">
        <f t="shared" si="8554"/>
        <v>0</v>
      </c>
      <c r="Z2642" s="18">
        <f t="shared" si="8555"/>
        <v>0</v>
      </c>
      <c r="AA2642" s="18">
        <f t="shared" si="8556"/>
        <v>0</v>
      </c>
      <c r="AB2642" s="18">
        <f t="shared" si="8557"/>
        <v>0</v>
      </c>
      <c r="AC2642" s="18">
        <f t="shared" si="8558"/>
        <v>0</v>
      </c>
      <c r="AD2642" s="18">
        <f t="shared" si="8559"/>
        <v>0</v>
      </c>
      <c r="AE2642" s="18">
        <f t="shared" si="8560"/>
        <v>0</v>
      </c>
      <c r="AF2642" s="41">
        <f t="shared" si="8567"/>
        <v>371049.29501</v>
      </c>
      <c r="AG2642" s="41">
        <f t="shared" si="8568"/>
        <v>0</v>
      </c>
      <c r="AH2642" s="41">
        <f t="shared" si="8569"/>
        <v>370678.19501000002</v>
      </c>
      <c r="AI2642" s="41">
        <f t="shared" si="8570"/>
        <v>0</v>
      </c>
      <c r="AJ2642" s="41">
        <f t="shared" si="8571"/>
        <v>0</v>
      </c>
      <c r="AK2642" s="41">
        <f t="shared" si="8572"/>
        <v>0</v>
      </c>
      <c r="AL2642" s="41">
        <f t="shared" si="8573"/>
        <v>371049.24462999997</v>
      </c>
      <c r="AM2642" s="41">
        <f t="shared" si="8574"/>
        <v>370678.19500999997</v>
      </c>
      <c r="AN2642" s="41">
        <f t="shared" si="8575"/>
        <v>0</v>
      </c>
      <c r="AO2642" s="42">
        <f t="shared" si="8576"/>
        <v>371049.24462999997</v>
      </c>
      <c r="AP2642" s="42">
        <f t="shared" si="8577"/>
        <v>371049.29501</v>
      </c>
      <c r="AQ2642" s="42">
        <f t="shared" si="8578"/>
        <v>0</v>
      </c>
      <c r="AR2642" s="42">
        <f t="shared" si="8579"/>
        <v>0</v>
      </c>
      <c r="AS2642" s="42">
        <f t="shared" si="8580"/>
        <v>0</v>
      </c>
      <c r="AT2642" s="42">
        <f t="shared" si="8581"/>
        <v>0</v>
      </c>
      <c r="AU2642" s="42">
        <f t="shared" si="8423"/>
        <v>371049.29501</v>
      </c>
      <c r="AV2642" s="42">
        <f t="shared" si="8424"/>
        <v>-371049.29501</v>
      </c>
      <c r="AW2642" s="42"/>
      <c r="AX2642" s="42"/>
      <c r="AY2642" s="42"/>
      <c r="AZ2642" s="42"/>
      <c r="BA2642" s="43">
        <f t="shared" si="8428"/>
        <v>99.99998642228924</v>
      </c>
      <c r="BB2642" s="44"/>
    </row>
    <row r="2643" spans="2:54" ht="96.6" x14ac:dyDescent="0.3">
      <c r="B2643" s="38" t="s">
        <v>940</v>
      </c>
      <c r="C2643" s="38" t="s">
        <v>84</v>
      </c>
      <c r="D2643" s="38" t="s">
        <v>103</v>
      </c>
      <c r="E2643" s="39" t="str">
        <f t="shared" si="8422"/>
        <v>0408</v>
      </c>
      <c r="F2643" s="38" t="s">
        <v>951</v>
      </c>
      <c r="G2643" s="38"/>
      <c r="H2643" s="57" t="s">
        <v>949</v>
      </c>
      <c r="I2643" s="18"/>
      <c r="J2643" s="18"/>
      <c r="K2643" s="18"/>
      <c r="L2643" s="18"/>
      <c r="M2643" s="18"/>
      <c r="N2643" s="18"/>
      <c r="O2643" s="18">
        <f t="shared" si="8563"/>
        <v>0</v>
      </c>
      <c r="P2643" s="18">
        <f t="shared" si="8564"/>
        <v>0</v>
      </c>
      <c r="Q2643" s="18">
        <f t="shared" si="8565"/>
        <v>0</v>
      </c>
      <c r="R2643" s="18">
        <f t="shared" si="8566"/>
        <v>0</v>
      </c>
      <c r="S2643" s="18"/>
      <c r="T2643" s="18">
        <f t="shared" si="8343"/>
        <v>0</v>
      </c>
      <c r="U2643" s="18">
        <f t="shared" si="8582"/>
        <v>0</v>
      </c>
      <c r="V2643" s="18">
        <f t="shared" si="8583"/>
        <v>0</v>
      </c>
      <c r="W2643" s="18">
        <f t="shared" si="8552"/>
        <v>0</v>
      </c>
      <c r="X2643" s="18">
        <f t="shared" si="8553"/>
        <v>0</v>
      </c>
      <c r="Y2643" s="18">
        <f t="shared" si="8554"/>
        <v>0</v>
      </c>
      <c r="Z2643" s="18">
        <f t="shared" si="8555"/>
        <v>0</v>
      </c>
      <c r="AA2643" s="18">
        <f t="shared" si="8556"/>
        <v>0</v>
      </c>
      <c r="AB2643" s="18">
        <f t="shared" si="8557"/>
        <v>0</v>
      </c>
      <c r="AC2643" s="18">
        <f t="shared" si="8558"/>
        <v>0</v>
      </c>
      <c r="AD2643" s="18">
        <f t="shared" si="8559"/>
        <v>0</v>
      </c>
      <c r="AE2643" s="18">
        <f t="shared" si="8560"/>
        <v>0</v>
      </c>
      <c r="AF2643" s="41">
        <f t="shared" si="8567"/>
        <v>371049.29501</v>
      </c>
      <c r="AG2643" s="41">
        <f t="shared" si="8568"/>
        <v>0</v>
      </c>
      <c r="AH2643" s="41">
        <f t="shared" si="8569"/>
        <v>370678.19501000002</v>
      </c>
      <c r="AI2643" s="41">
        <f t="shared" si="8570"/>
        <v>0</v>
      </c>
      <c r="AJ2643" s="41">
        <f t="shared" si="8571"/>
        <v>0</v>
      </c>
      <c r="AK2643" s="41">
        <f t="shared" si="8572"/>
        <v>0</v>
      </c>
      <c r="AL2643" s="41">
        <f t="shared" si="8573"/>
        <v>371049.24462999997</v>
      </c>
      <c r="AM2643" s="41">
        <f t="shared" si="8574"/>
        <v>370678.19500999997</v>
      </c>
      <c r="AN2643" s="41">
        <f t="shared" si="8575"/>
        <v>0</v>
      </c>
      <c r="AO2643" s="14">
        <f t="shared" si="8576"/>
        <v>371049.24462999997</v>
      </c>
      <c r="AP2643" s="42">
        <f t="shared" si="8577"/>
        <v>371049.29501</v>
      </c>
      <c r="AQ2643" s="42">
        <f t="shared" si="8578"/>
        <v>0</v>
      </c>
      <c r="AR2643" s="42">
        <f t="shared" si="8579"/>
        <v>0</v>
      </c>
      <c r="AS2643" s="42">
        <f t="shared" si="8580"/>
        <v>0</v>
      </c>
      <c r="AT2643" s="42">
        <f t="shared" si="8581"/>
        <v>0</v>
      </c>
      <c r="AU2643" s="42">
        <f t="shared" si="8423"/>
        <v>371049.29501</v>
      </c>
      <c r="AV2643" s="42">
        <f t="shared" si="8424"/>
        <v>-371049.29501</v>
      </c>
      <c r="AW2643" s="42"/>
      <c r="AX2643" s="42"/>
      <c r="AY2643" s="42"/>
      <c r="AZ2643" s="42"/>
      <c r="BA2643" s="43">
        <f t="shared" si="8428"/>
        <v>99.99998642228924</v>
      </c>
      <c r="BB2643" s="44"/>
    </row>
    <row r="2644" spans="2:54" x14ac:dyDescent="0.3">
      <c r="B2644" s="38" t="s">
        <v>940</v>
      </c>
      <c r="C2644" s="38" t="s">
        <v>84</v>
      </c>
      <c r="D2644" s="38" t="s">
        <v>103</v>
      </c>
      <c r="E2644" s="39" t="str">
        <f t="shared" si="8422"/>
        <v>0408</v>
      </c>
      <c r="F2644" s="38" t="s">
        <v>951</v>
      </c>
      <c r="G2644" s="38" t="s">
        <v>56</v>
      </c>
      <c r="H2644" s="40" t="s">
        <v>57</v>
      </c>
      <c r="I2644" s="18"/>
      <c r="J2644" s="18"/>
      <c r="K2644" s="18"/>
      <c r="L2644" s="18"/>
      <c r="M2644" s="18"/>
      <c r="N2644" s="18"/>
      <c r="O2644" s="18">
        <v>0</v>
      </c>
      <c r="P2644" s="18">
        <v>0</v>
      </c>
      <c r="Q2644" s="18">
        <v>0</v>
      </c>
      <c r="R2644" s="18">
        <v>0</v>
      </c>
      <c r="S2644" s="18"/>
      <c r="T2644" s="18">
        <f t="shared" si="8343"/>
        <v>0</v>
      </c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41">
        <v>371049.29501</v>
      </c>
      <c r="AG2644" s="41"/>
      <c r="AH2644" s="41">
        <v>370678.19501000002</v>
      </c>
      <c r="AI2644" s="41"/>
      <c r="AJ2644" s="41">
        <v>0</v>
      </c>
      <c r="AK2644" s="41">
        <v>0</v>
      </c>
      <c r="AL2644" s="41">
        <v>371049.24462999997</v>
      </c>
      <c r="AM2644" s="41">
        <v>370678.19500999997</v>
      </c>
      <c r="AN2644" s="41">
        <v>0</v>
      </c>
      <c r="AO2644" s="42">
        <v>371049.24462999997</v>
      </c>
      <c r="AP2644" s="42">
        <v>371049.29501</v>
      </c>
      <c r="AQ2644" s="42">
        <v>0</v>
      </c>
      <c r="AR2644" s="42">
        <v>0</v>
      </c>
      <c r="AS2644" s="42">
        <v>0</v>
      </c>
      <c r="AT2644" s="42">
        <v>0</v>
      </c>
      <c r="AU2644" s="42">
        <f t="shared" si="8423"/>
        <v>371049.29501</v>
      </c>
      <c r="AV2644" s="42">
        <f t="shared" si="8424"/>
        <v>-371049.29501</v>
      </c>
      <c r="AW2644" s="42"/>
      <c r="AX2644" s="42"/>
      <c r="AY2644" s="42"/>
      <c r="AZ2644" s="42"/>
      <c r="BA2644" s="43">
        <f t="shared" si="8428"/>
        <v>99.99998642228924</v>
      </c>
      <c r="BB2644" s="44"/>
    </row>
    <row r="2645" spans="2:54" ht="31.2" x14ac:dyDescent="0.3">
      <c r="B2645" s="38" t="s">
        <v>940</v>
      </c>
      <c r="C2645" s="38" t="s">
        <v>84</v>
      </c>
      <c r="D2645" s="38" t="s">
        <v>103</v>
      </c>
      <c r="E2645" s="39" t="str">
        <f t="shared" si="8422"/>
        <v>0408</v>
      </c>
      <c r="F2645" s="38" t="s">
        <v>952</v>
      </c>
      <c r="G2645" s="39"/>
      <c r="H2645" s="40" t="s">
        <v>206</v>
      </c>
      <c r="I2645" s="18">
        <f t="shared" si="8545"/>
        <v>882299.1</v>
      </c>
      <c r="J2645" s="18">
        <f t="shared" si="8546"/>
        <v>1399738.4</v>
      </c>
      <c r="K2645" s="18">
        <f t="shared" si="8547"/>
        <v>1355736.2999999998</v>
      </c>
      <c r="L2645" s="18">
        <f t="shared" si="8548"/>
        <v>0</v>
      </c>
      <c r="M2645" s="18">
        <f t="shared" si="8549"/>
        <v>0</v>
      </c>
      <c r="N2645" s="18">
        <f t="shared" si="8550"/>
        <v>0</v>
      </c>
      <c r="O2645" s="18">
        <f t="shared" si="8563"/>
        <v>-46799.569000000003</v>
      </c>
      <c r="P2645" s="18">
        <f t="shared" si="8564"/>
        <v>0</v>
      </c>
      <c r="Q2645" s="18">
        <f t="shared" si="8565"/>
        <v>0</v>
      </c>
      <c r="R2645" s="18">
        <f t="shared" si="8566"/>
        <v>0</v>
      </c>
      <c r="S2645" s="18">
        <f t="shared" si="8551"/>
        <v>0</v>
      </c>
      <c r="T2645" s="18">
        <f t="shared" si="8343"/>
        <v>835499.53099999996</v>
      </c>
      <c r="U2645" s="18">
        <f t="shared" ref="U2645:U2662" si="8584">J2645+M2645</f>
        <v>1399738.4</v>
      </c>
      <c r="V2645" s="18">
        <f t="shared" ref="V2645:V2662" si="8585">K2645+N2645</f>
        <v>1355736.2999999998</v>
      </c>
      <c r="W2645" s="18">
        <f t="shared" si="8552"/>
        <v>0</v>
      </c>
      <c r="X2645" s="18">
        <f t="shared" si="8553"/>
        <v>0</v>
      </c>
      <c r="Y2645" s="18">
        <f t="shared" si="8554"/>
        <v>0</v>
      </c>
      <c r="Z2645" s="18">
        <f t="shared" si="8555"/>
        <v>0</v>
      </c>
      <c r="AA2645" s="18">
        <f t="shared" si="8556"/>
        <v>0</v>
      </c>
      <c r="AB2645" s="18">
        <f t="shared" si="8557"/>
        <v>0</v>
      </c>
      <c r="AC2645" s="18">
        <f t="shared" si="8558"/>
        <v>0</v>
      </c>
      <c r="AD2645" s="18">
        <f t="shared" si="8559"/>
        <v>0</v>
      </c>
      <c r="AE2645" s="18">
        <f t="shared" si="8560"/>
        <v>0</v>
      </c>
      <c r="AF2645" s="41">
        <f t="shared" si="8567"/>
        <v>784838.8959</v>
      </c>
      <c r="AG2645" s="41">
        <f t="shared" si="8568"/>
        <v>0</v>
      </c>
      <c r="AH2645" s="41">
        <f t="shared" si="8569"/>
        <v>392419.53245</v>
      </c>
      <c r="AI2645" s="41">
        <f t="shared" si="8570"/>
        <v>0</v>
      </c>
      <c r="AJ2645" s="41">
        <f t="shared" si="8571"/>
        <v>0</v>
      </c>
      <c r="AK2645" s="41">
        <f t="shared" si="8572"/>
        <v>0</v>
      </c>
      <c r="AL2645" s="41">
        <f t="shared" si="8573"/>
        <v>784838.72533000004</v>
      </c>
      <c r="AM2645" s="41">
        <f t="shared" si="8574"/>
        <v>392419.36265999998</v>
      </c>
      <c r="AN2645" s="41">
        <f t="shared" si="8575"/>
        <v>0</v>
      </c>
      <c r="AO2645" s="14">
        <f t="shared" si="8576"/>
        <v>338290.85174000001</v>
      </c>
      <c r="AP2645" s="42">
        <f t="shared" si="8577"/>
        <v>878437.86490000004</v>
      </c>
      <c r="AQ2645" s="42">
        <f t="shared" si="8578"/>
        <v>-46799.569000000003</v>
      </c>
      <c r="AR2645" s="42">
        <f t="shared" si="8579"/>
        <v>0</v>
      </c>
      <c r="AS2645" s="42">
        <f t="shared" si="8580"/>
        <v>0</v>
      </c>
      <c r="AT2645" s="42">
        <f t="shared" si="8581"/>
        <v>0</v>
      </c>
      <c r="AU2645" s="42">
        <f t="shared" si="8423"/>
        <v>831638.29590000003</v>
      </c>
      <c r="AV2645" s="42">
        <f t="shared" si="8424"/>
        <v>3861.2350999999326</v>
      </c>
      <c r="AW2645" s="42">
        <f t="shared" si="8425"/>
        <v>835499.53099999996</v>
      </c>
      <c r="AX2645" s="42">
        <f t="shared" si="8426"/>
        <v>1399738.4</v>
      </c>
      <c r="AY2645" s="42">
        <f t="shared" si="8427"/>
        <v>1355736.2999999998</v>
      </c>
      <c r="AZ2645" s="42">
        <f t="shared" si="8562"/>
        <v>0</v>
      </c>
      <c r="BA2645" s="43">
        <f t="shared" si="8428"/>
        <v>99.999978266877335</v>
      </c>
      <c r="BB2645" s="20"/>
    </row>
    <row r="2646" spans="2:54" ht="31.2" x14ac:dyDescent="0.3">
      <c r="B2646" s="38" t="s">
        <v>940</v>
      </c>
      <c r="C2646" s="38" t="s">
        <v>84</v>
      </c>
      <c r="D2646" s="38" t="s">
        <v>103</v>
      </c>
      <c r="E2646" s="39" t="str">
        <f t="shared" si="8422"/>
        <v>0408</v>
      </c>
      <c r="F2646" s="38" t="s">
        <v>953</v>
      </c>
      <c r="G2646" s="39"/>
      <c r="H2646" s="40" t="s">
        <v>954</v>
      </c>
      <c r="I2646" s="18">
        <f t="shared" si="8545"/>
        <v>882299.1</v>
      </c>
      <c r="J2646" s="18">
        <f t="shared" si="8546"/>
        <v>1399738.4</v>
      </c>
      <c r="K2646" s="18">
        <f t="shared" si="8547"/>
        <v>1355736.2999999998</v>
      </c>
      <c r="L2646" s="18">
        <f t="shared" si="8548"/>
        <v>0</v>
      </c>
      <c r="M2646" s="18">
        <f t="shared" si="8549"/>
        <v>0</v>
      </c>
      <c r="N2646" s="18">
        <f t="shared" si="8550"/>
        <v>0</v>
      </c>
      <c r="O2646" s="18">
        <f t="shared" si="8563"/>
        <v>-46799.569000000003</v>
      </c>
      <c r="P2646" s="18">
        <f t="shared" si="8564"/>
        <v>0</v>
      </c>
      <c r="Q2646" s="18">
        <f t="shared" si="8565"/>
        <v>0</v>
      </c>
      <c r="R2646" s="18">
        <f t="shared" si="8566"/>
        <v>0</v>
      </c>
      <c r="S2646" s="18">
        <f t="shared" si="8551"/>
        <v>0</v>
      </c>
      <c r="T2646" s="18">
        <f t="shared" si="8343"/>
        <v>835499.53099999996</v>
      </c>
      <c r="U2646" s="18">
        <f t="shared" si="8584"/>
        <v>1399738.4</v>
      </c>
      <c r="V2646" s="18">
        <f t="shared" si="8585"/>
        <v>1355736.2999999998</v>
      </c>
      <c r="W2646" s="18">
        <f t="shared" si="8552"/>
        <v>0</v>
      </c>
      <c r="X2646" s="18">
        <f t="shared" si="8553"/>
        <v>0</v>
      </c>
      <c r="Y2646" s="18">
        <f t="shared" si="8554"/>
        <v>0</v>
      </c>
      <c r="Z2646" s="18">
        <f t="shared" si="8555"/>
        <v>0</v>
      </c>
      <c r="AA2646" s="18">
        <f t="shared" si="8556"/>
        <v>0</v>
      </c>
      <c r="AB2646" s="18">
        <f t="shared" si="8557"/>
        <v>0</v>
      </c>
      <c r="AC2646" s="18">
        <f t="shared" si="8558"/>
        <v>0</v>
      </c>
      <c r="AD2646" s="18">
        <f t="shared" si="8559"/>
        <v>0</v>
      </c>
      <c r="AE2646" s="18">
        <f t="shared" si="8560"/>
        <v>0</v>
      </c>
      <c r="AF2646" s="41">
        <f t="shared" si="8567"/>
        <v>784838.8959</v>
      </c>
      <c r="AG2646" s="41">
        <f t="shared" si="8568"/>
        <v>0</v>
      </c>
      <c r="AH2646" s="41">
        <f t="shared" si="8569"/>
        <v>392419.53245</v>
      </c>
      <c r="AI2646" s="41">
        <f t="shared" si="8570"/>
        <v>0</v>
      </c>
      <c r="AJ2646" s="41">
        <f t="shared" si="8571"/>
        <v>0</v>
      </c>
      <c r="AK2646" s="41">
        <f t="shared" si="8572"/>
        <v>0</v>
      </c>
      <c r="AL2646" s="41">
        <f t="shared" si="8573"/>
        <v>784838.72533000004</v>
      </c>
      <c r="AM2646" s="41">
        <f t="shared" si="8574"/>
        <v>392419.36265999998</v>
      </c>
      <c r="AN2646" s="41">
        <f t="shared" si="8575"/>
        <v>0</v>
      </c>
      <c r="AO2646" s="42">
        <f t="shared" si="8576"/>
        <v>338290.85174000001</v>
      </c>
      <c r="AP2646" s="42">
        <f t="shared" si="8577"/>
        <v>878437.86490000004</v>
      </c>
      <c r="AQ2646" s="42">
        <f t="shared" si="8578"/>
        <v>-46799.569000000003</v>
      </c>
      <c r="AR2646" s="42">
        <f t="shared" si="8579"/>
        <v>0</v>
      </c>
      <c r="AS2646" s="42">
        <f t="shared" si="8580"/>
        <v>0</v>
      </c>
      <c r="AT2646" s="42">
        <f t="shared" si="8581"/>
        <v>0</v>
      </c>
      <c r="AU2646" s="42">
        <f t="shared" si="8423"/>
        <v>831638.29590000003</v>
      </c>
      <c r="AV2646" s="42">
        <f t="shared" si="8424"/>
        <v>3861.2350999999326</v>
      </c>
      <c r="AW2646" s="42">
        <f t="shared" si="8425"/>
        <v>835499.53099999996</v>
      </c>
      <c r="AX2646" s="42">
        <f t="shared" si="8426"/>
        <v>1399738.4</v>
      </c>
      <c r="AY2646" s="42">
        <f t="shared" si="8427"/>
        <v>1355736.2999999998</v>
      </c>
      <c r="AZ2646" s="42">
        <f t="shared" si="8562"/>
        <v>0</v>
      </c>
      <c r="BA2646" s="43">
        <f t="shared" si="8428"/>
        <v>99.999978266877335</v>
      </c>
      <c r="BB2646" s="20"/>
    </row>
    <row r="2647" spans="2:54" ht="93.6" x14ac:dyDescent="0.3">
      <c r="B2647" s="38" t="s">
        <v>940</v>
      </c>
      <c r="C2647" s="38" t="s">
        <v>84</v>
      </c>
      <c r="D2647" s="38" t="s">
        <v>103</v>
      </c>
      <c r="E2647" s="39" t="str">
        <f t="shared" si="8422"/>
        <v>0408</v>
      </c>
      <c r="F2647" s="38" t="s">
        <v>955</v>
      </c>
      <c r="G2647" s="39"/>
      <c r="H2647" s="40" t="s">
        <v>956</v>
      </c>
      <c r="I2647" s="18">
        <f t="shared" si="8545"/>
        <v>882299.1</v>
      </c>
      <c r="J2647" s="18">
        <f t="shared" si="8546"/>
        <v>1399738.4</v>
      </c>
      <c r="K2647" s="18">
        <f t="shared" si="8547"/>
        <v>1355736.2999999998</v>
      </c>
      <c r="L2647" s="18">
        <f t="shared" si="8548"/>
        <v>0</v>
      </c>
      <c r="M2647" s="18">
        <f t="shared" si="8549"/>
        <v>0</v>
      </c>
      <c r="N2647" s="18">
        <f t="shared" si="8550"/>
        <v>0</v>
      </c>
      <c r="O2647" s="18">
        <f t="shared" si="8563"/>
        <v>-46799.569000000003</v>
      </c>
      <c r="P2647" s="18">
        <f t="shared" si="8564"/>
        <v>0</v>
      </c>
      <c r="Q2647" s="18">
        <f t="shared" si="8565"/>
        <v>0</v>
      </c>
      <c r="R2647" s="18">
        <f t="shared" si="8566"/>
        <v>0</v>
      </c>
      <c r="S2647" s="18">
        <f t="shared" si="8551"/>
        <v>0</v>
      </c>
      <c r="T2647" s="18">
        <f t="shared" si="8343"/>
        <v>835499.53099999996</v>
      </c>
      <c r="U2647" s="18">
        <f t="shared" si="8584"/>
        <v>1399738.4</v>
      </c>
      <c r="V2647" s="18">
        <f t="shared" si="8585"/>
        <v>1355736.2999999998</v>
      </c>
      <c r="W2647" s="18">
        <f t="shared" si="8552"/>
        <v>0</v>
      </c>
      <c r="X2647" s="18">
        <f t="shared" si="8553"/>
        <v>0</v>
      </c>
      <c r="Y2647" s="18">
        <f t="shared" si="8554"/>
        <v>0</v>
      </c>
      <c r="Z2647" s="18">
        <f t="shared" si="8555"/>
        <v>0</v>
      </c>
      <c r="AA2647" s="18">
        <f t="shared" si="8556"/>
        <v>0</v>
      </c>
      <c r="AB2647" s="18">
        <f t="shared" si="8557"/>
        <v>0</v>
      </c>
      <c r="AC2647" s="18">
        <f t="shared" si="8558"/>
        <v>0</v>
      </c>
      <c r="AD2647" s="18">
        <f t="shared" si="8559"/>
        <v>0</v>
      </c>
      <c r="AE2647" s="18">
        <f t="shared" si="8560"/>
        <v>0</v>
      </c>
      <c r="AF2647" s="41">
        <f t="shared" si="8567"/>
        <v>784838.8959</v>
      </c>
      <c r="AG2647" s="41">
        <f t="shared" si="8568"/>
        <v>0</v>
      </c>
      <c r="AH2647" s="41">
        <f t="shared" si="8569"/>
        <v>392419.53245</v>
      </c>
      <c r="AI2647" s="41">
        <f t="shared" si="8570"/>
        <v>0</v>
      </c>
      <c r="AJ2647" s="41">
        <f t="shared" si="8571"/>
        <v>0</v>
      </c>
      <c r="AK2647" s="41">
        <f t="shared" si="8572"/>
        <v>0</v>
      </c>
      <c r="AL2647" s="41">
        <f t="shared" si="8573"/>
        <v>784838.72533000004</v>
      </c>
      <c r="AM2647" s="41">
        <f t="shared" si="8574"/>
        <v>392419.36265999998</v>
      </c>
      <c r="AN2647" s="41">
        <f t="shared" si="8575"/>
        <v>0</v>
      </c>
      <c r="AO2647" s="14">
        <f t="shared" si="8576"/>
        <v>338290.85174000001</v>
      </c>
      <c r="AP2647" s="42">
        <f t="shared" si="8577"/>
        <v>878437.86490000004</v>
      </c>
      <c r="AQ2647" s="42">
        <f t="shared" si="8578"/>
        <v>-46799.569000000003</v>
      </c>
      <c r="AR2647" s="42">
        <f t="shared" si="8579"/>
        <v>0</v>
      </c>
      <c r="AS2647" s="42">
        <f t="shared" si="8580"/>
        <v>0</v>
      </c>
      <c r="AT2647" s="42">
        <f t="shared" si="8581"/>
        <v>0</v>
      </c>
      <c r="AU2647" s="42">
        <f t="shared" si="8423"/>
        <v>831638.29590000003</v>
      </c>
      <c r="AV2647" s="42">
        <f t="shared" si="8424"/>
        <v>3861.2350999999326</v>
      </c>
      <c r="AW2647" s="42">
        <f t="shared" si="8425"/>
        <v>835499.53099999996</v>
      </c>
      <c r="AX2647" s="42">
        <f t="shared" si="8426"/>
        <v>1399738.4</v>
      </c>
      <c r="AY2647" s="42">
        <f t="shared" si="8427"/>
        <v>1355736.2999999998</v>
      </c>
      <c r="AZ2647" s="42">
        <f t="shared" si="8562"/>
        <v>0</v>
      </c>
      <c r="BA2647" s="43">
        <f t="shared" si="8428"/>
        <v>99.999978266877335</v>
      </c>
      <c r="BB2647" s="20"/>
    </row>
    <row r="2648" spans="2:54" x14ac:dyDescent="0.3">
      <c r="B2648" s="38" t="s">
        <v>940</v>
      </c>
      <c r="C2648" s="38" t="s">
        <v>84</v>
      </c>
      <c r="D2648" s="38" t="s">
        <v>103</v>
      </c>
      <c r="E2648" s="39" t="str">
        <f t="shared" si="8422"/>
        <v>0408</v>
      </c>
      <c r="F2648" s="38" t="s">
        <v>955</v>
      </c>
      <c r="G2648" s="38" t="s">
        <v>56</v>
      </c>
      <c r="H2648" s="40" t="s">
        <v>57</v>
      </c>
      <c r="I2648" s="18">
        <f>886160.4-3861.3</f>
        <v>882299.1</v>
      </c>
      <c r="J2648" s="18">
        <v>1399738.4</v>
      </c>
      <c r="K2648" s="18">
        <v>1355736.2999999998</v>
      </c>
      <c r="L2648" s="18"/>
      <c r="M2648" s="18"/>
      <c r="N2648" s="18"/>
      <c r="O2648" s="18">
        <v>-46799.569000000003</v>
      </c>
      <c r="P2648" s="18">
        <v>0</v>
      </c>
      <c r="Q2648" s="18">
        <v>0</v>
      </c>
      <c r="R2648" s="18">
        <v>0</v>
      </c>
      <c r="S2648" s="18"/>
      <c r="T2648" s="18">
        <f t="shared" si="8343"/>
        <v>835499.53099999996</v>
      </c>
      <c r="U2648" s="18">
        <f t="shared" si="8584"/>
        <v>1399738.4</v>
      </c>
      <c r="V2648" s="18">
        <f t="shared" si="8585"/>
        <v>1355736.2999999998</v>
      </c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41">
        <v>784838.8959</v>
      </c>
      <c r="AG2648" s="41"/>
      <c r="AH2648" s="41">
        <v>392419.53245</v>
      </c>
      <c r="AI2648" s="41"/>
      <c r="AJ2648" s="41">
        <v>0</v>
      </c>
      <c r="AK2648" s="41">
        <v>0</v>
      </c>
      <c r="AL2648" s="41">
        <v>784838.72533000004</v>
      </c>
      <c r="AM2648" s="41">
        <v>392419.36265999998</v>
      </c>
      <c r="AN2648" s="41">
        <v>0</v>
      </c>
      <c r="AO2648" s="42">
        <v>338290.85174000001</v>
      </c>
      <c r="AP2648" s="42">
        <v>878437.86490000004</v>
      </c>
      <c r="AQ2648" s="42">
        <v>-46799.569000000003</v>
      </c>
      <c r="AR2648" s="42">
        <v>0</v>
      </c>
      <c r="AS2648" s="42">
        <v>0</v>
      </c>
      <c r="AT2648" s="42">
        <v>0</v>
      </c>
      <c r="AU2648" s="42">
        <f t="shared" si="8423"/>
        <v>831638.29590000003</v>
      </c>
      <c r="AV2648" s="42">
        <f t="shared" si="8424"/>
        <v>3861.2350999999326</v>
      </c>
      <c r="AW2648" s="42">
        <f t="shared" si="8425"/>
        <v>835499.53099999996</v>
      </c>
      <c r="AX2648" s="42">
        <f t="shared" si="8426"/>
        <v>1399738.4</v>
      </c>
      <c r="AY2648" s="42">
        <f t="shared" si="8427"/>
        <v>1355736.2999999998</v>
      </c>
      <c r="AZ2648" s="42"/>
      <c r="BA2648" s="43">
        <f t="shared" si="8428"/>
        <v>99.999978266877335</v>
      </c>
      <c r="BB2648" s="44"/>
    </row>
    <row r="2649" spans="2:54" x14ac:dyDescent="0.3">
      <c r="B2649" s="38" t="s">
        <v>940</v>
      </c>
      <c r="C2649" s="38" t="s">
        <v>84</v>
      </c>
      <c r="D2649" s="38" t="s">
        <v>103</v>
      </c>
      <c r="E2649" s="39" t="str">
        <f t="shared" si="8422"/>
        <v>0408</v>
      </c>
      <c r="F2649" s="38" t="s">
        <v>879</v>
      </c>
      <c r="G2649" s="39"/>
      <c r="H2649" s="40" t="s">
        <v>49</v>
      </c>
      <c r="I2649" s="18">
        <f t="shared" ref="I2649:S2649" si="8586">I2650+I2667</f>
        <v>8052574.4000000004</v>
      </c>
      <c r="J2649" s="18">
        <f t="shared" si="8586"/>
        <v>8666500.1000000015</v>
      </c>
      <c r="K2649" s="18">
        <f t="shared" si="8586"/>
        <v>9195357.7999999989</v>
      </c>
      <c r="L2649" s="18">
        <f t="shared" si="8586"/>
        <v>64707.700000000012</v>
      </c>
      <c r="M2649" s="18">
        <f t="shared" si="8586"/>
        <v>42844.899999999965</v>
      </c>
      <c r="N2649" s="18">
        <f t="shared" si="8586"/>
        <v>24220</v>
      </c>
      <c r="O2649" s="18">
        <f t="shared" si="8586"/>
        <v>-9655</v>
      </c>
      <c r="P2649" s="18">
        <f t="shared" si="8586"/>
        <v>-15031.548000000008</v>
      </c>
      <c r="Q2649" s="18">
        <f t="shared" si="8586"/>
        <v>0</v>
      </c>
      <c r="R2649" s="18">
        <f t="shared" si="8586"/>
        <v>418243.16600000003</v>
      </c>
      <c r="S2649" s="18">
        <f t="shared" si="8586"/>
        <v>226972.80000000002</v>
      </c>
      <c r="T2649" s="18">
        <f t="shared" si="8343"/>
        <v>8737811.5179999992</v>
      </c>
      <c r="U2649" s="18">
        <f t="shared" si="8584"/>
        <v>8709345.0000000019</v>
      </c>
      <c r="V2649" s="18">
        <f t="shared" si="8585"/>
        <v>9219577.7999999989</v>
      </c>
      <c r="W2649" s="18">
        <f t="shared" ref="W2649:AT2649" si="8587">W2650+W2667</f>
        <v>128781.177</v>
      </c>
      <c r="X2649" s="18">
        <f t="shared" si="8587"/>
        <v>0</v>
      </c>
      <c r="Y2649" s="18">
        <f t="shared" si="8587"/>
        <v>126753.448</v>
      </c>
      <c r="Z2649" s="18">
        <f t="shared" si="8587"/>
        <v>210494.1</v>
      </c>
      <c r="AA2649" s="18">
        <f t="shared" si="8587"/>
        <v>108356.60399999999</v>
      </c>
      <c r="AB2649" s="18">
        <f t="shared" si="8587"/>
        <v>489054.55800000002</v>
      </c>
      <c r="AC2649" s="18">
        <f t="shared" si="8587"/>
        <v>186810.65100000001</v>
      </c>
      <c r="AD2649" s="18">
        <f t="shared" si="8587"/>
        <v>0</v>
      </c>
      <c r="AE2649" s="18">
        <f t="shared" si="8587"/>
        <v>385091.59499999997</v>
      </c>
      <c r="AF2649" s="41">
        <f t="shared" si="8587"/>
        <v>8734021.5825500004</v>
      </c>
      <c r="AG2649" s="41">
        <f t="shared" si="8587"/>
        <v>0</v>
      </c>
      <c r="AH2649" s="41">
        <f t="shared" si="8587"/>
        <v>106000</v>
      </c>
      <c r="AI2649" s="41">
        <f t="shared" si="8587"/>
        <v>0</v>
      </c>
      <c r="AJ2649" s="41">
        <f t="shared" si="8587"/>
        <v>0</v>
      </c>
      <c r="AK2649" s="41">
        <f t="shared" si="8587"/>
        <v>0</v>
      </c>
      <c r="AL2649" s="41">
        <f t="shared" si="8587"/>
        <v>8353079.7342400001</v>
      </c>
      <c r="AM2649" s="41">
        <f t="shared" si="8587"/>
        <v>106000</v>
      </c>
      <c r="AN2649" s="41">
        <f t="shared" si="8587"/>
        <v>0</v>
      </c>
      <c r="AO2649" s="14">
        <f t="shared" si="8587"/>
        <v>6043882.0614200002</v>
      </c>
      <c r="AP2649" s="42">
        <f t="shared" si="8587"/>
        <v>9007155.1012199987</v>
      </c>
      <c r="AQ2649" s="42">
        <f t="shared" si="8587"/>
        <v>-9655</v>
      </c>
      <c r="AR2649" s="42">
        <f t="shared" si="8587"/>
        <v>-153898.5</v>
      </c>
      <c r="AS2649" s="42">
        <f t="shared" si="8587"/>
        <v>0</v>
      </c>
      <c r="AT2649" s="42">
        <f t="shared" si="8587"/>
        <v>0</v>
      </c>
      <c r="AU2649" s="42">
        <f t="shared" si="8423"/>
        <v>8843601.6012199987</v>
      </c>
      <c r="AV2649" s="42">
        <f t="shared" si="8424"/>
        <v>-105790.08321999945</v>
      </c>
      <c r="AW2649" s="42">
        <f t="shared" si="8425"/>
        <v>9203840.2429999989</v>
      </c>
      <c r="AX2649" s="42">
        <f t="shared" si="8426"/>
        <v>9306756.1620000023</v>
      </c>
      <c r="AY2649" s="42">
        <f t="shared" si="8427"/>
        <v>9791480.0460000001</v>
      </c>
      <c r="AZ2649" s="42">
        <f>AZ2650+AZ2667</f>
        <v>0</v>
      </c>
      <c r="BA2649" s="43">
        <f t="shared" si="8428"/>
        <v>95.638414163401009</v>
      </c>
      <c r="BB2649" s="20"/>
    </row>
    <row r="2650" spans="2:54" ht="31.2" x14ac:dyDescent="0.3">
      <c r="B2650" s="38" t="s">
        <v>940</v>
      </c>
      <c r="C2650" s="38" t="s">
        <v>84</v>
      </c>
      <c r="D2650" s="38" t="s">
        <v>103</v>
      </c>
      <c r="E2650" s="39" t="str">
        <f t="shared" si="8422"/>
        <v>0408</v>
      </c>
      <c r="F2650" s="38" t="s">
        <v>880</v>
      </c>
      <c r="G2650" s="39"/>
      <c r="H2650" s="40" t="s">
        <v>881</v>
      </c>
      <c r="I2650" s="18">
        <f>I2651+I2653+I2655+I2661</f>
        <v>7875084.2000000002</v>
      </c>
      <c r="J2650" s="18">
        <f>J2651+J2653+J2655+J2661</f>
        <v>8483855.1000000015</v>
      </c>
      <c r="K2650" s="18">
        <f>K2651+K2653+K2655+K2661</f>
        <v>9012712.7999999989</v>
      </c>
      <c r="L2650" s="18">
        <f>L2651+L2653+L2655+L2661+L2659</f>
        <v>64707.700000000012</v>
      </c>
      <c r="M2650" s="18">
        <f>M2651+M2653+M2655+M2661+M2659</f>
        <v>42844.899999999965</v>
      </c>
      <c r="N2650" s="18">
        <f>N2651+N2653+N2655+N2661+N2659</f>
        <v>24220</v>
      </c>
      <c r="O2650" s="18">
        <f>O2651+O2653+O2655+O2661+O2659+O2663+O2665</f>
        <v>-9655</v>
      </c>
      <c r="P2650" s="18">
        <f>P2651+P2653+P2655+P2661+P2659+P2663+P2665</f>
        <v>-23180.233000000007</v>
      </c>
      <c r="Q2650" s="18">
        <f>Q2651+Q2653+Q2655+Q2661+Q2659+Q2663+Q2665</f>
        <v>0</v>
      </c>
      <c r="R2650" s="18">
        <f>R2651+R2653+R2655+R2661+R2659+R2663+R2665</f>
        <v>418243.16600000003</v>
      </c>
      <c r="S2650" s="18">
        <f>S2651+S2653+S2655+S2661+S2659+S2663</f>
        <v>210494.1</v>
      </c>
      <c r="T2650" s="18">
        <f t="shared" si="8343"/>
        <v>8535693.9329999983</v>
      </c>
      <c r="U2650" s="18">
        <f t="shared" si="8584"/>
        <v>8526700.0000000019</v>
      </c>
      <c r="V2650" s="18">
        <f t="shared" si="8585"/>
        <v>9036932.7999999989</v>
      </c>
      <c r="W2650" s="18">
        <f t="shared" ref="W2650:AE2650" si="8588">W2651+W2653+W2655+W2661+W2659+W2663</f>
        <v>112302.477</v>
      </c>
      <c r="X2650" s="18">
        <f t="shared" si="8588"/>
        <v>0</v>
      </c>
      <c r="Y2650" s="18">
        <f t="shared" si="8588"/>
        <v>126753.448</v>
      </c>
      <c r="Z2650" s="18">
        <f t="shared" si="8588"/>
        <v>210494.1</v>
      </c>
      <c r="AA2650" s="18">
        <f t="shared" si="8588"/>
        <v>89228.903999999995</v>
      </c>
      <c r="AB2650" s="18">
        <f t="shared" si="8588"/>
        <v>489054.55800000002</v>
      </c>
      <c r="AC2650" s="18">
        <f t="shared" si="8588"/>
        <v>167682.951</v>
      </c>
      <c r="AD2650" s="18">
        <f t="shared" si="8588"/>
        <v>0</v>
      </c>
      <c r="AE2650" s="18">
        <f t="shared" si="8588"/>
        <v>385091.59499999997</v>
      </c>
      <c r="AF2650" s="41">
        <f t="shared" ref="AF2650:AT2650" si="8589">AF2651+AF2653+AF2655+AF2661+AF2659+AF2663+AF2665</f>
        <v>8532034.597550001</v>
      </c>
      <c r="AG2650" s="41">
        <f t="shared" si="8589"/>
        <v>0</v>
      </c>
      <c r="AH2650" s="41">
        <f t="shared" si="8589"/>
        <v>106000</v>
      </c>
      <c r="AI2650" s="41">
        <f t="shared" si="8589"/>
        <v>0</v>
      </c>
      <c r="AJ2650" s="41">
        <f t="shared" si="8589"/>
        <v>0</v>
      </c>
      <c r="AK2650" s="41">
        <f t="shared" si="8589"/>
        <v>0</v>
      </c>
      <c r="AL2650" s="41">
        <f t="shared" si="8589"/>
        <v>8166707.8908200003</v>
      </c>
      <c r="AM2650" s="41">
        <f t="shared" si="8589"/>
        <v>106000</v>
      </c>
      <c r="AN2650" s="41">
        <f t="shared" si="8589"/>
        <v>0</v>
      </c>
      <c r="AO2650" s="42">
        <f t="shared" si="8589"/>
        <v>5927143.58672</v>
      </c>
      <c r="AP2650" s="42">
        <f t="shared" si="8589"/>
        <v>8805168.1162199993</v>
      </c>
      <c r="AQ2650" s="42">
        <f t="shared" si="8589"/>
        <v>-9655</v>
      </c>
      <c r="AR2650" s="42">
        <f t="shared" si="8589"/>
        <v>-153898.5</v>
      </c>
      <c r="AS2650" s="42">
        <f t="shared" si="8589"/>
        <v>0</v>
      </c>
      <c r="AT2650" s="42">
        <f t="shared" si="8589"/>
        <v>0</v>
      </c>
      <c r="AU2650" s="42">
        <f t="shared" si="8423"/>
        <v>8641614.6162199993</v>
      </c>
      <c r="AV2650" s="42">
        <f t="shared" si="8424"/>
        <v>-105920.68322000094</v>
      </c>
      <c r="AW2650" s="42">
        <f t="shared" si="8425"/>
        <v>8985243.9579999987</v>
      </c>
      <c r="AX2650" s="42">
        <f t="shared" si="8426"/>
        <v>9104983.4620000012</v>
      </c>
      <c r="AY2650" s="42">
        <f t="shared" si="8427"/>
        <v>9589707.345999999</v>
      </c>
      <c r="AZ2650" s="42">
        <f>AZ2651+AZ2653+AZ2655+AZ2661+AZ2659+AZ2663</f>
        <v>0</v>
      </c>
      <c r="BA2650" s="43">
        <f t="shared" si="8428"/>
        <v>95.718175980733761</v>
      </c>
      <c r="BB2650" s="20"/>
    </row>
    <row r="2651" spans="2:54" ht="31.2" x14ac:dyDescent="0.3">
      <c r="B2651" s="38" t="s">
        <v>940</v>
      </c>
      <c r="C2651" s="38" t="s">
        <v>84</v>
      </c>
      <c r="D2651" s="38" t="s">
        <v>103</v>
      </c>
      <c r="E2651" s="39" t="str">
        <f t="shared" si="8422"/>
        <v>0408</v>
      </c>
      <c r="F2651" s="38" t="s">
        <v>957</v>
      </c>
      <c r="G2651" s="39"/>
      <c r="H2651" s="40" t="s">
        <v>958</v>
      </c>
      <c r="I2651" s="18">
        <f t="shared" ref="I2651:S2651" si="8590">I2652</f>
        <v>180169.7</v>
      </c>
      <c r="J2651" s="18">
        <f t="shared" si="8590"/>
        <v>103992.4</v>
      </c>
      <c r="K2651" s="18">
        <f t="shared" si="8590"/>
        <v>103988.20000000001</v>
      </c>
      <c r="L2651" s="18">
        <f t="shared" si="8590"/>
        <v>-328.8</v>
      </c>
      <c r="M2651" s="18">
        <f t="shared" si="8590"/>
        <v>-297.7</v>
      </c>
      <c r="N2651" s="18">
        <f t="shared" si="8590"/>
        <v>-297.7</v>
      </c>
      <c r="O2651" s="18">
        <f t="shared" si="8590"/>
        <v>-9655</v>
      </c>
      <c r="P2651" s="18">
        <f t="shared" si="8590"/>
        <v>0</v>
      </c>
      <c r="Q2651" s="18">
        <f t="shared" si="8590"/>
        <v>0</v>
      </c>
      <c r="R2651" s="18">
        <f t="shared" si="8590"/>
        <v>0</v>
      </c>
      <c r="S2651" s="18">
        <f t="shared" si="8590"/>
        <v>10494.1</v>
      </c>
      <c r="T2651" s="18">
        <f t="shared" ref="T2651:T2714" si="8591">I2651+L2651+S2651+R2651+Q2651+P2651+O2651</f>
        <v>180680.00000000003</v>
      </c>
      <c r="U2651" s="18">
        <f t="shared" si="8584"/>
        <v>103694.7</v>
      </c>
      <c r="V2651" s="18">
        <f t="shared" si="8585"/>
        <v>103690.50000000001</v>
      </c>
      <c r="W2651" s="18">
        <f t="shared" ref="W2651:AD2651" si="8592">W2652</f>
        <v>0</v>
      </c>
      <c r="X2651" s="18">
        <f t="shared" si="8592"/>
        <v>0</v>
      </c>
      <c r="Y2651" s="18">
        <f t="shared" si="8592"/>
        <v>0</v>
      </c>
      <c r="Z2651" s="18">
        <f t="shared" si="8592"/>
        <v>10494.1</v>
      </c>
      <c r="AA2651" s="18">
        <f t="shared" si="8592"/>
        <v>13770.2</v>
      </c>
      <c r="AB2651" s="18">
        <f t="shared" si="8592"/>
        <v>0</v>
      </c>
      <c r="AC2651" s="18">
        <f t="shared" si="8592"/>
        <v>14609.9</v>
      </c>
      <c r="AD2651" s="18">
        <f t="shared" si="8592"/>
        <v>0</v>
      </c>
      <c r="AE2651" s="18"/>
      <c r="AF2651" s="41">
        <f t="shared" ref="AF2651:AT2651" si="8593">AF2652</f>
        <v>180680</v>
      </c>
      <c r="AG2651" s="41">
        <f t="shared" si="8593"/>
        <v>0</v>
      </c>
      <c r="AH2651" s="41">
        <f t="shared" si="8593"/>
        <v>0</v>
      </c>
      <c r="AI2651" s="41">
        <f t="shared" si="8593"/>
        <v>0</v>
      </c>
      <c r="AJ2651" s="41">
        <f t="shared" si="8593"/>
        <v>0</v>
      </c>
      <c r="AK2651" s="41">
        <f t="shared" si="8593"/>
        <v>0</v>
      </c>
      <c r="AL2651" s="41">
        <f t="shared" si="8593"/>
        <v>168528.83296999999</v>
      </c>
      <c r="AM2651" s="41">
        <f t="shared" si="8593"/>
        <v>0</v>
      </c>
      <c r="AN2651" s="41">
        <f t="shared" si="8593"/>
        <v>0</v>
      </c>
      <c r="AO2651" s="14">
        <f t="shared" si="8593"/>
        <v>127431.47563</v>
      </c>
      <c r="AP2651" s="42">
        <f t="shared" si="8593"/>
        <v>190335</v>
      </c>
      <c r="AQ2651" s="42">
        <f t="shared" si="8593"/>
        <v>-9655</v>
      </c>
      <c r="AR2651" s="42">
        <f t="shared" si="8593"/>
        <v>0</v>
      </c>
      <c r="AS2651" s="42">
        <f t="shared" si="8593"/>
        <v>0</v>
      </c>
      <c r="AT2651" s="42">
        <f t="shared" si="8593"/>
        <v>0</v>
      </c>
      <c r="AU2651" s="42">
        <f t="shared" si="8423"/>
        <v>180680</v>
      </c>
      <c r="AV2651" s="42">
        <f t="shared" si="8424"/>
        <v>0</v>
      </c>
      <c r="AW2651" s="42">
        <f t="shared" si="8425"/>
        <v>191174.10000000003</v>
      </c>
      <c r="AX2651" s="42">
        <f t="shared" si="8426"/>
        <v>117464.9</v>
      </c>
      <c r="AY2651" s="42">
        <f t="shared" si="8427"/>
        <v>118300.40000000001</v>
      </c>
      <c r="AZ2651" s="42">
        <f>AZ2652</f>
        <v>0</v>
      </c>
      <c r="BA2651" s="43">
        <f t="shared" si="8428"/>
        <v>93.274758119326989</v>
      </c>
      <c r="BB2651" s="20"/>
    </row>
    <row r="2652" spans="2:54" ht="31.2" x14ac:dyDescent="0.3">
      <c r="B2652" s="38" t="s">
        <v>940</v>
      </c>
      <c r="C2652" s="38" t="s">
        <v>84</v>
      </c>
      <c r="D2652" s="38" t="s">
        <v>103</v>
      </c>
      <c r="E2652" s="39" t="str">
        <f t="shared" si="8422"/>
        <v>0408</v>
      </c>
      <c r="F2652" s="38" t="s">
        <v>957</v>
      </c>
      <c r="G2652" s="38" t="s">
        <v>54</v>
      </c>
      <c r="H2652" s="40" t="s">
        <v>55</v>
      </c>
      <c r="I2652" s="18">
        <v>180169.7</v>
      </c>
      <c r="J2652" s="18">
        <v>103992.4</v>
      </c>
      <c r="K2652" s="18">
        <v>103988.20000000001</v>
      </c>
      <c r="L2652" s="18">
        <v>-328.8</v>
      </c>
      <c r="M2652" s="18">
        <v>-297.7</v>
      </c>
      <c r="N2652" s="18">
        <v>-297.7</v>
      </c>
      <c r="O2652" s="18">
        <v>-9655</v>
      </c>
      <c r="P2652" s="18">
        <v>0</v>
      </c>
      <c r="Q2652" s="18">
        <v>0</v>
      </c>
      <c r="R2652" s="18">
        <v>0</v>
      </c>
      <c r="S2652" s="18">
        <v>10494.1</v>
      </c>
      <c r="T2652" s="18">
        <f t="shared" si="8591"/>
        <v>180680.00000000003</v>
      </c>
      <c r="U2652" s="18">
        <f t="shared" si="8584"/>
        <v>103694.7</v>
      </c>
      <c r="V2652" s="18">
        <f t="shared" si="8585"/>
        <v>103690.50000000001</v>
      </c>
      <c r="W2652" s="18"/>
      <c r="X2652" s="18"/>
      <c r="Y2652" s="18"/>
      <c r="Z2652" s="18">
        <v>10494.1</v>
      </c>
      <c r="AA2652" s="18">
        <v>13770.2</v>
      </c>
      <c r="AB2652" s="18"/>
      <c r="AC2652" s="18">
        <v>14609.9</v>
      </c>
      <c r="AD2652" s="18"/>
      <c r="AE2652" s="18"/>
      <c r="AF2652" s="41">
        <v>180680</v>
      </c>
      <c r="AG2652" s="41"/>
      <c r="AH2652" s="41">
        <v>0</v>
      </c>
      <c r="AI2652" s="41">
        <v>0</v>
      </c>
      <c r="AJ2652" s="41">
        <v>0</v>
      </c>
      <c r="AK2652" s="41">
        <v>0</v>
      </c>
      <c r="AL2652" s="41">
        <v>168528.83296999999</v>
      </c>
      <c r="AM2652" s="41">
        <v>0</v>
      </c>
      <c r="AN2652" s="41">
        <v>0</v>
      </c>
      <c r="AO2652" s="42">
        <v>127431.47563</v>
      </c>
      <c r="AP2652" s="42">
        <v>190335</v>
      </c>
      <c r="AQ2652" s="42">
        <v>-9655</v>
      </c>
      <c r="AR2652" s="42">
        <v>0</v>
      </c>
      <c r="AS2652" s="42">
        <v>0</v>
      </c>
      <c r="AT2652" s="42">
        <v>0</v>
      </c>
      <c r="AU2652" s="42">
        <f t="shared" si="8423"/>
        <v>180680</v>
      </c>
      <c r="AV2652" s="42">
        <f t="shared" si="8424"/>
        <v>0</v>
      </c>
      <c r="AW2652" s="42">
        <f t="shared" si="8425"/>
        <v>191174.10000000003</v>
      </c>
      <c r="AX2652" s="42">
        <f t="shared" si="8426"/>
        <v>117464.9</v>
      </c>
      <c r="AY2652" s="42">
        <f t="shared" si="8427"/>
        <v>118300.40000000001</v>
      </c>
      <c r="AZ2652" s="42"/>
      <c r="BA2652" s="43">
        <f t="shared" si="8428"/>
        <v>93.274758119326989</v>
      </c>
      <c r="BB2652" s="44"/>
    </row>
    <row r="2653" spans="2:54" ht="78" x14ac:dyDescent="0.3">
      <c r="B2653" s="38" t="s">
        <v>940</v>
      </c>
      <c r="C2653" s="38" t="s">
        <v>84</v>
      </c>
      <c r="D2653" s="38" t="s">
        <v>103</v>
      </c>
      <c r="E2653" s="39" t="str">
        <f t="shared" si="8422"/>
        <v>0408</v>
      </c>
      <c r="F2653" s="38" t="s">
        <v>959</v>
      </c>
      <c r="G2653" s="39"/>
      <c r="H2653" s="40" t="s">
        <v>960</v>
      </c>
      <c r="I2653" s="18">
        <f t="shared" ref="I2653:S2653" si="8594">I2654</f>
        <v>7563551.7999999998</v>
      </c>
      <c r="J2653" s="18">
        <f t="shared" si="8594"/>
        <v>8263112.9000000004</v>
      </c>
      <c r="K2653" s="18">
        <f t="shared" si="8594"/>
        <v>8810093.3000000007</v>
      </c>
      <c r="L2653" s="18">
        <f t="shared" si="8594"/>
        <v>-153898.5</v>
      </c>
      <c r="M2653" s="18">
        <f t="shared" si="8594"/>
        <v>-320108.79999999999</v>
      </c>
      <c r="N2653" s="18">
        <f t="shared" si="8594"/>
        <v>-332913.2</v>
      </c>
      <c r="O2653" s="18">
        <f t="shared" si="8594"/>
        <v>0</v>
      </c>
      <c r="P2653" s="18">
        <f t="shared" si="8594"/>
        <v>130718.26699999999</v>
      </c>
      <c r="Q2653" s="18">
        <f t="shared" si="8594"/>
        <v>0</v>
      </c>
      <c r="R2653" s="18">
        <f t="shared" si="8594"/>
        <v>312243.16600000003</v>
      </c>
      <c r="S2653" s="18">
        <f t="shared" si="8594"/>
        <v>200000</v>
      </c>
      <c r="T2653" s="18">
        <f t="shared" si="8591"/>
        <v>8052614.733</v>
      </c>
      <c r="U2653" s="18">
        <f t="shared" si="8584"/>
        <v>7943004.1000000006</v>
      </c>
      <c r="V2653" s="18">
        <f t="shared" si="8585"/>
        <v>8477180.1000000015</v>
      </c>
      <c r="W2653" s="18">
        <f t="shared" ref="W2653:AT2653" si="8595">W2654</f>
        <v>112302.477</v>
      </c>
      <c r="X2653" s="18">
        <f t="shared" si="8595"/>
        <v>0</v>
      </c>
      <c r="Y2653" s="18">
        <f t="shared" si="8595"/>
        <v>126753.448</v>
      </c>
      <c r="Z2653" s="18">
        <f t="shared" si="8595"/>
        <v>200000</v>
      </c>
      <c r="AA2653" s="18">
        <f t="shared" si="8595"/>
        <v>75458.703999999998</v>
      </c>
      <c r="AB2653" s="18">
        <f t="shared" si="8595"/>
        <v>452176.93400000001</v>
      </c>
      <c r="AC2653" s="18">
        <f t="shared" si="8595"/>
        <v>153073.05100000001</v>
      </c>
      <c r="AD2653" s="18">
        <f t="shared" si="8595"/>
        <v>0</v>
      </c>
      <c r="AE2653" s="18">
        <f t="shared" si="8595"/>
        <v>385091.59499999997</v>
      </c>
      <c r="AF2653" s="41">
        <f t="shared" si="8595"/>
        <v>7942955.3975499999</v>
      </c>
      <c r="AG2653" s="41">
        <f t="shared" si="8595"/>
        <v>0</v>
      </c>
      <c r="AH2653" s="41">
        <f t="shared" si="8595"/>
        <v>0</v>
      </c>
      <c r="AI2653" s="41">
        <f t="shared" si="8595"/>
        <v>0</v>
      </c>
      <c r="AJ2653" s="41">
        <f t="shared" si="8595"/>
        <v>0</v>
      </c>
      <c r="AK2653" s="41">
        <f t="shared" si="8595"/>
        <v>0</v>
      </c>
      <c r="AL2653" s="41">
        <f t="shared" si="8595"/>
        <v>7589898.5629500002</v>
      </c>
      <c r="AM2653" s="41">
        <f t="shared" si="8595"/>
        <v>0</v>
      </c>
      <c r="AN2653" s="41">
        <f t="shared" si="8595"/>
        <v>0</v>
      </c>
      <c r="AO2653" s="14">
        <f t="shared" si="8595"/>
        <v>5658910.03278</v>
      </c>
      <c r="AP2653" s="42">
        <f t="shared" si="8595"/>
        <v>8052535.41622</v>
      </c>
      <c r="AQ2653" s="42">
        <f t="shared" si="8595"/>
        <v>0</v>
      </c>
      <c r="AR2653" s="42">
        <f t="shared" si="8595"/>
        <v>0</v>
      </c>
      <c r="AS2653" s="42">
        <f t="shared" si="8595"/>
        <v>0</v>
      </c>
      <c r="AT2653" s="42">
        <f t="shared" si="8595"/>
        <v>0</v>
      </c>
      <c r="AU2653" s="42">
        <f t="shared" si="8423"/>
        <v>8052535.41622</v>
      </c>
      <c r="AV2653" s="42">
        <f t="shared" si="8424"/>
        <v>79.316779999993742</v>
      </c>
      <c r="AW2653" s="42">
        <f t="shared" si="8425"/>
        <v>8491670.6579999998</v>
      </c>
      <c r="AX2653" s="42">
        <f t="shared" si="8426"/>
        <v>8470639.7379999999</v>
      </c>
      <c r="AY2653" s="42">
        <f t="shared" si="8427"/>
        <v>9015344.7460000031</v>
      </c>
      <c r="AZ2653" s="42">
        <f>AZ2654</f>
        <v>0</v>
      </c>
      <c r="BA2653" s="43">
        <f t="shared" si="8428"/>
        <v>95.555094836502548</v>
      </c>
      <c r="BB2653" s="20"/>
    </row>
    <row r="2654" spans="2:54" ht="31.2" x14ac:dyDescent="0.3">
      <c r="B2654" s="38" t="s">
        <v>940</v>
      </c>
      <c r="C2654" s="38" t="s">
        <v>84</v>
      </c>
      <c r="D2654" s="38" t="s">
        <v>103</v>
      </c>
      <c r="E2654" s="39" t="str">
        <f t="shared" si="8422"/>
        <v>0408</v>
      </c>
      <c r="F2654" s="38" t="s">
        <v>959</v>
      </c>
      <c r="G2654" s="38" t="s">
        <v>54</v>
      </c>
      <c r="H2654" s="40" t="s">
        <v>55</v>
      </c>
      <c r="I2654" s="18">
        <f>7559690.5+3861.3</f>
        <v>7563551.7999999998</v>
      </c>
      <c r="J2654" s="18">
        <v>8263112.9000000004</v>
      </c>
      <c r="K2654" s="18">
        <v>8810093.3000000007</v>
      </c>
      <c r="L2654" s="18">
        <v>-153898.5</v>
      </c>
      <c r="M2654" s="18">
        <v>-320108.79999999999</v>
      </c>
      <c r="N2654" s="18">
        <v>-332913.2</v>
      </c>
      <c r="O2654" s="18">
        <v>0</v>
      </c>
      <c r="P2654" s="18">
        <f>-8180.233+138898.5</f>
        <v>130718.26699999999</v>
      </c>
      <c r="Q2654" s="18">
        <v>0</v>
      </c>
      <c r="R2654" s="18">
        <f>418243.166-106000</f>
        <v>312243.16600000003</v>
      </c>
      <c r="S2654" s="18">
        <f>112302.477+126753.448+200000-239055.925</f>
        <v>200000</v>
      </c>
      <c r="T2654" s="18">
        <f t="shared" si="8591"/>
        <v>8052614.733</v>
      </c>
      <c r="U2654" s="18">
        <f t="shared" si="8584"/>
        <v>7943004.1000000006</v>
      </c>
      <c r="V2654" s="18">
        <f t="shared" si="8585"/>
        <v>8477180.1000000015</v>
      </c>
      <c r="W2654" s="18">
        <v>112302.477</v>
      </c>
      <c r="X2654" s="18"/>
      <c r="Y2654" s="18">
        <v>126753.448</v>
      </c>
      <c r="Z2654" s="18">
        <v>200000</v>
      </c>
      <c r="AA2654" s="18">
        <v>75458.703999999998</v>
      </c>
      <c r="AB2654" s="18">
        <f>200000+252176.934</f>
        <v>452176.93400000001</v>
      </c>
      <c r="AC2654" s="18">
        <v>153073.05100000001</v>
      </c>
      <c r="AD2654" s="18"/>
      <c r="AE2654" s="18">
        <f>200000+185091.595</f>
        <v>385091.59499999997</v>
      </c>
      <c r="AF2654" s="41">
        <v>7942955.3975499999</v>
      </c>
      <c r="AG2654" s="41"/>
      <c r="AH2654" s="41">
        <v>0</v>
      </c>
      <c r="AI2654" s="41">
        <v>0</v>
      </c>
      <c r="AJ2654" s="41">
        <v>0</v>
      </c>
      <c r="AK2654" s="41">
        <v>0</v>
      </c>
      <c r="AL2654" s="41">
        <v>7589898.5629500002</v>
      </c>
      <c r="AM2654" s="41">
        <v>0</v>
      </c>
      <c r="AN2654" s="41">
        <v>0</v>
      </c>
      <c r="AO2654" s="42">
        <v>5658910.03278</v>
      </c>
      <c r="AP2654" s="42">
        <v>8052535.41622</v>
      </c>
      <c r="AQ2654" s="42">
        <v>0</v>
      </c>
      <c r="AR2654" s="42">
        <v>0</v>
      </c>
      <c r="AS2654" s="42">
        <v>0</v>
      </c>
      <c r="AT2654" s="42">
        <v>0</v>
      </c>
      <c r="AU2654" s="42">
        <f t="shared" si="8423"/>
        <v>8052535.41622</v>
      </c>
      <c r="AV2654" s="42">
        <f t="shared" si="8424"/>
        <v>79.316779999993742</v>
      </c>
      <c r="AW2654" s="42">
        <f t="shared" si="8425"/>
        <v>8491670.6579999998</v>
      </c>
      <c r="AX2654" s="42">
        <f t="shared" si="8426"/>
        <v>8470639.7379999999</v>
      </c>
      <c r="AY2654" s="42">
        <f t="shared" si="8427"/>
        <v>9015344.7460000031</v>
      </c>
      <c r="AZ2654" s="42"/>
      <c r="BA2654" s="43">
        <f t="shared" si="8428"/>
        <v>95.555094836502548</v>
      </c>
      <c r="BB2654" s="44"/>
    </row>
    <row r="2655" spans="2:54" x14ac:dyDescent="0.3">
      <c r="B2655" s="38" t="s">
        <v>940</v>
      </c>
      <c r="C2655" s="38" t="s">
        <v>84</v>
      </c>
      <c r="D2655" s="38" t="s">
        <v>103</v>
      </c>
      <c r="E2655" s="39" t="str">
        <f t="shared" si="8422"/>
        <v>0408</v>
      </c>
      <c r="F2655" s="38" t="s">
        <v>961</v>
      </c>
      <c r="G2655" s="39"/>
      <c r="H2655" s="40" t="s">
        <v>962</v>
      </c>
      <c r="I2655" s="18">
        <f t="shared" ref="I2655:S2655" si="8596">I2656+I2657+I2658</f>
        <v>36141.699999999997</v>
      </c>
      <c r="J2655" s="18">
        <f t="shared" si="8596"/>
        <v>37973.899999999994</v>
      </c>
      <c r="K2655" s="18">
        <f t="shared" si="8596"/>
        <v>39806.1</v>
      </c>
      <c r="L2655" s="18">
        <f t="shared" si="8596"/>
        <v>-22597.4</v>
      </c>
      <c r="M2655" s="18">
        <f t="shared" si="8596"/>
        <v>-37973.899999999994</v>
      </c>
      <c r="N2655" s="18">
        <f t="shared" si="8596"/>
        <v>-39806.1</v>
      </c>
      <c r="O2655" s="18">
        <f t="shared" si="8596"/>
        <v>0</v>
      </c>
      <c r="P2655" s="18">
        <f t="shared" si="8596"/>
        <v>0</v>
      </c>
      <c r="Q2655" s="18">
        <f t="shared" si="8596"/>
        <v>0</v>
      </c>
      <c r="R2655" s="18">
        <f t="shared" si="8596"/>
        <v>0</v>
      </c>
      <c r="S2655" s="18">
        <f t="shared" si="8596"/>
        <v>0</v>
      </c>
      <c r="T2655" s="18">
        <f t="shared" si="8591"/>
        <v>13544.299999999996</v>
      </c>
      <c r="U2655" s="18">
        <f t="shared" si="8584"/>
        <v>0</v>
      </c>
      <c r="V2655" s="18">
        <f t="shared" si="8585"/>
        <v>0</v>
      </c>
      <c r="W2655" s="18">
        <f t="shared" ref="W2655:AT2655" si="8597">W2656+W2657+W2658</f>
        <v>0</v>
      </c>
      <c r="X2655" s="18">
        <f t="shared" si="8597"/>
        <v>0</v>
      </c>
      <c r="Y2655" s="18">
        <f t="shared" si="8597"/>
        <v>0</v>
      </c>
      <c r="Z2655" s="18">
        <f t="shared" si="8597"/>
        <v>0</v>
      </c>
      <c r="AA2655" s="18">
        <f t="shared" si="8597"/>
        <v>0</v>
      </c>
      <c r="AB2655" s="18">
        <f t="shared" si="8597"/>
        <v>0</v>
      </c>
      <c r="AC2655" s="18">
        <f t="shared" si="8597"/>
        <v>0</v>
      </c>
      <c r="AD2655" s="18">
        <f t="shared" si="8597"/>
        <v>0</v>
      </c>
      <c r="AE2655" s="18">
        <f t="shared" si="8597"/>
        <v>0</v>
      </c>
      <c r="AF2655" s="41">
        <f t="shared" si="8597"/>
        <v>13544.3</v>
      </c>
      <c r="AG2655" s="41">
        <f t="shared" si="8597"/>
        <v>0</v>
      </c>
      <c r="AH2655" s="41">
        <f t="shared" si="8597"/>
        <v>0</v>
      </c>
      <c r="AI2655" s="41">
        <f t="shared" si="8597"/>
        <v>0</v>
      </c>
      <c r="AJ2655" s="41">
        <f t="shared" si="8597"/>
        <v>0</v>
      </c>
      <c r="AK2655" s="41">
        <f t="shared" si="8597"/>
        <v>0</v>
      </c>
      <c r="AL2655" s="41">
        <f t="shared" si="8597"/>
        <v>13535.55</v>
      </c>
      <c r="AM2655" s="41">
        <f t="shared" si="8597"/>
        <v>0</v>
      </c>
      <c r="AN2655" s="41">
        <f t="shared" si="8597"/>
        <v>0</v>
      </c>
      <c r="AO2655" s="14">
        <f t="shared" si="8597"/>
        <v>1741.25</v>
      </c>
      <c r="AP2655" s="42">
        <f t="shared" si="8597"/>
        <v>13544.3</v>
      </c>
      <c r="AQ2655" s="42">
        <f t="shared" si="8597"/>
        <v>0</v>
      </c>
      <c r="AR2655" s="42">
        <f t="shared" si="8597"/>
        <v>0</v>
      </c>
      <c r="AS2655" s="42">
        <f t="shared" si="8597"/>
        <v>0</v>
      </c>
      <c r="AT2655" s="42">
        <f t="shared" si="8597"/>
        <v>0</v>
      </c>
      <c r="AU2655" s="42">
        <f t="shared" si="8423"/>
        <v>13544.3</v>
      </c>
      <c r="AV2655" s="42">
        <f t="shared" si="8424"/>
        <v>0</v>
      </c>
      <c r="AW2655" s="42">
        <f t="shared" si="8425"/>
        <v>13544.299999999996</v>
      </c>
      <c r="AX2655" s="42">
        <f t="shared" si="8426"/>
        <v>0</v>
      </c>
      <c r="AY2655" s="42">
        <f t="shared" si="8427"/>
        <v>0</v>
      </c>
      <c r="AZ2655" s="42">
        <f>AZ2656+AZ2657+AZ2658</f>
        <v>0</v>
      </c>
      <c r="BA2655" s="43">
        <f t="shared" si="8428"/>
        <v>99.935397178148747</v>
      </c>
      <c r="BB2655" s="20"/>
    </row>
    <row r="2656" spans="2:54" ht="31.2" x14ac:dyDescent="0.3">
      <c r="B2656" s="38" t="s">
        <v>940</v>
      </c>
      <c r="C2656" s="38" t="s">
        <v>84</v>
      </c>
      <c r="D2656" s="38" t="s">
        <v>103</v>
      </c>
      <c r="E2656" s="39" t="str">
        <f t="shared" si="8422"/>
        <v>0408</v>
      </c>
      <c r="F2656" s="38" t="s">
        <v>961</v>
      </c>
      <c r="G2656" s="38" t="s">
        <v>54</v>
      </c>
      <c r="H2656" s="40" t="s">
        <v>55</v>
      </c>
      <c r="I2656" s="18">
        <v>2050</v>
      </c>
      <c r="J2656" s="18">
        <v>2050</v>
      </c>
      <c r="K2656" s="18">
        <v>2050</v>
      </c>
      <c r="L2656" s="18"/>
      <c r="M2656" s="18">
        <v>-2050</v>
      </c>
      <c r="N2656" s="18">
        <v>-2050</v>
      </c>
      <c r="O2656" s="18">
        <v>0</v>
      </c>
      <c r="P2656" s="18">
        <v>0</v>
      </c>
      <c r="Q2656" s="18">
        <v>0</v>
      </c>
      <c r="R2656" s="18">
        <v>0</v>
      </c>
      <c r="S2656" s="18"/>
      <c r="T2656" s="18">
        <f t="shared" si="8591"/>
        <v>2050</v>
      </c>
      <c r="U2656" s="18">
        <f t="shared" si="8584"/>
        <v>0</v>
      </c>
      <c r="V2656" s="18">
        <f t="shared" si="8585"/>
        <v>0</v>
      </c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41">
        <v>1750</v>
      </c>
      <c r="AG2656" s="41"/>
      <c r="AH2656" s="41">
        <v>0</v>
      </c>
      <c r="AI2656" s="41">
        <v>0</v>
      </c>
      <c r="AJ2656" s="41">
        <v>0</v>
      </c>
      <c r="AK2656" s="41">
        <v>0</v>
      </c>
      <c r="AL2656" s="41">
        <v>1741.25</v>
      </c>
      <c r="AM2656" s="41">
        <v>0</v>
      </c>
      <c r="AN2656" s="41">
        <v>0</v>
      </c>
      <c r="AO2656" s="42">
        <v>1741.25</v>
      </c>
      <c r="AP2656" s="42">
        <v>1750</v>
      </c>
      <c r="AQ2656" s="42">
        <v>0</v>
      </c>
      <c r="AR2656" s="42">
        <v>0</v>
      </c>
      <c r="AS2656" s="42">
        <v>0</v>
      </c>
      <c r="AT2656" s="42">
        <v>0</v>
      </c>
      <c r="AU2656" s="42">
        <f t="shared" si="8423"/>
        <v>1750</v>
      </c>
      <c r="AV2656" s="42">
        <f t="shared" si="8424"/>
        <v>300</v>
      </c>
      <c r="AW2656" s="42">
        <f t="shared" si="8425"/>
        <v>2050</v>
      </c>
      <c r="AX2656" s="42">
        <f t="shared" si="8426"/>
        <v>0</v>
      </c>
      <c r="AY2656" s="42">
        <f t="shared" si="8427"/>
        <v>0</v>
      </c>
      <c r="AZ2656" s="42"/>
      <c r="BA2656" s="43">
        <f t="shared" si="8428"/>
        <v>99.5</v>
      </c>
      <c r="BB2656" s="44"/>
    </row>
    <row r="2657" spans="2:54" x14ac:dyDescent="0.3">
      <c r="B2657" s="38" t="s">
        <v>940</v>
      </c>
      <c r="C2657" s="38" t="s">
        <v>84</v>
      </c>
      <c r="D2657" s="38" t="s">
        <v>103</v>
      </c>
      <c r="E2657" s="39" t="str">
        <f t="shared" si="8422"/>
        <v>0408</v>
      </c>
      <c r="F2657" s="38" t="s">
        <v>961</v>
      </c>
      <c r="G2657" s="38" t="s">
        <v>68</v>
      </c>
      <c r="H2657" s="40" t="s">
        <v>69</v>
      </c>
      <c r="I2657" s="18">
        <v>11494.3</v>
      </c>
      <c r="J2657" s="18">
        <v>11494.3</v>
      </c>
      <c r="K2657" s="18">
        <v>11494.3</v>
      </c>
      <c r="L2657" s="18"/>
      <c r="M2657" s="18">
        <v>-11494.3</v>
      </c>
      <c r="N2657" s="18">
        <v>-11494.3</v>
      </c>
      <c r="O2657" s="18">
        <v>0</v>
      </c>
      <c r="P2657" s="18">
        <v>0</v>
      </c>
      <c r="Q2657" s="18">
        <v>0</v>
      </c>
      <c r="R2657" s="18">
        <v>0</v>
      </c>
      <c r="S2657" s="18"/>
      <c r="T2657" s="18">
        <f t="shared" si="8591"/>
        <v>11494.3</v>
      </c>
      <c r="U2657" s="18">
        <f t="shared" si="8584"/>
        <v>0</v>
      </c>
      <c r="V2657" s="18">
        <f t="shared" si="8585"/>
        <v>0</v>
      </c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41">
        <v>11794.3</v>
      </c>
      <c r="AG2657" s="41"/>
      <c r="AH2657" s="41">
        <v>0</v>
      </c>
      <c r="AI2657" s="41">
        <v>0</v>
      </c>
      <c r="AJ2657" s="41">
        <v>0</v>
      </c>
      <c r="AK2657" s="41">
        <v>0</v>
      </c>
      <c r="AL2657" s="41">
        <v>11794.3</v>
      </c>
      <c r="AM2657" s="41">
        <v>0</v>
      </c>
      <c r="AN2657" s="41">
        <v>0</v>
      </c>
      <c r="AO2657" s="14">
        <v>0</v>
      </c>
      <c r="AP2657" s="42">
        <v>11794.3</v>
      </c>
      <c r="AQ2657" s="42">
        <v>0</v>
      </c>
      <c r="AR2657" s="42">
        <v>0</v>
      </c>
      <c r="AS2657" s="42">
        <v>0</v>
      </c>
      <c r="AT2657" s="42">
        <v>0</v>
      </c>
      <c r="AU2657" s="42">
        <f t="shared" si="8423"/>
        <v>11794.3</v>
      </c>
      <c r="AV2657" s="42">
        <f t="shared" si="8424"/>
        <v>-300</v>
      </c>
      <c r="AW2657" s="42">
        <f t="shared" si="8425"/>
        <v>11494.3</v>
      </c>
      <c r="AX2657" s="42">
        <f t="shared" si="8426"/>
        <v>0</v>
      </c>
      <c r="AY2657" s="42">
        <f t="shared" si="8427"/>
        <v>0</v>
      </c>
      <c r="AZ2657" s="42"/>
      <c r="BA2657" s="43">
        <f t="shared" si="8428"/>
        <v>100</v>
      </c>
      <c r="BB2657" s="44"/>
    </row>
    <row r="2658" spans="2:54" x14ac:dyDescent="0.3">
      <c r="B2658" s="38" t="s">
        <v>940</v>
      </c>
      <c r="C2658" s="38" t="s">
        <v>84</v>
      </c>
      <c r="D2658" s="38" t="s">
        <v>103</v>
      </c>
      <c r="E2658" s="39" t="str">
        <f t="shared" si="8422"/>
        <v>0408</v>
      </c>
      <c r="F2658" s="38" t="s">
        <v>961</v>
      </c>
      <c r="G2658" s="38" t="s">
        <v>56</v>
      </c>
      <c r="H2658" s="40" t="s">
        <v>57</v>
      </c>
      <c r="I2658" s="18">
        <v>22597.4</v>
      </c>
      <c r="J2658" s="18">
        <v>24429.599999999999</v>
      </c>
      <c r="K2658" s="18">
        <v>26261.8</v>
      </c>
      <c r="L2658" s="18">
        <v>-22597.4</v>
      </c>
      <c r="M2658" s="18">
        <v>-24429.599999999999</v>
      </c>
      <c r="N2658" s="18">
        <v>-26261.8</v>
      </c>
      <c r="O2658" s="18">
        <v>0</v>
      </c>
      <c r="P2658" s="18">
        <v>0</v>
      </c>
      <c r="Q2658" s="18">
        <v>0</v>
      </c>
      <c r="R2658" s="18">
        <v>0</v>
      </c>
      <c r="S2658" s="18"/>
      <c r="T2658" s="18">
        <f t="shared" si="8591"/>
        <v>0</v>
      </c>
      <c r="U2658" s="18">
        <f t="shared" si="8584"/>
        <v>0</v>
      </c>
      <c r="V2658" s="18">
        <f t="shared" si="8585"/>
        <v>0</v>
      </c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41">
        <v>0</v>
      </c>
      <c r="AG2658" s="41"/>
      <c r="AH2658" s="41">
        <v>0</v>
      </c>
      <c r="AI2658" s="41">
        <v>0</v>
      </c>
      <c r="AJ2658" s="41">
        <v>0</v>
      </c>
      <c r="AK2658" s="41">
        <v>0</v>
      </c>
      <c r="AL2658" s="41">
        <v>0</v>
      </c>
      <c r="AM2658" s="41">
        <v>0</v>
      </c>
      <c r="AN2658" s="41">
        <v>0</v>
      </c>
      <c r="AO2658" s="42">
        <v>0</v>
      </c>
      <c r="AP2658" s="42">
        <v>0</v>
      </c>
      <c r="AQ2658" s="42">
        <v>0</v>
      </c>
      <c r="AR2658" s="42">
        <v>0</v>
      </c>
      <c r="AS2658" s="42">
        <v>0</v>
      </c>
      <c r="AT2658" s="42">
        <v>0</v>
      </c>
      <c r="AU2658" s="42">
        <f t="shared" si="8423"/>
        <v>0</v>
      </c>
      <c r="AV2658" s="42">
        <f t="shared" si="8424"/>
        <v>0</v>
      </c>
      <c r="AW2658" s="42">
        <f t="shared" si="8425"/>
        <v>0</v>
      </c>
      <c r="AX2658" s="42">
        <f t="shared" si="8426"/>
        <v>0</v>
      </c>
      <c r="AY2658" s="42">
        <f t="shared" si="8427"/>
        <v>0</v>
      </c>
      <c r="AZ2658" s="42"/>
      <c r="BA2658" s="43"/>
      <c r="BB2658" s="20">
        <v>0</v>
      </c>
    </row>
    <row r="2659" spans="2:54" ht="31.2" x14ac:dyDescent="0.3">
      <c r="B2659" s="38" t="s">
        <v>940</v>
      </c>
      <c r="C2659" s="38" t="s">
        <v>84</v>
      </c>
      <c r="D2659" s="38" t="s">
        <v>103</v>
      </c>
      <c r="E2659" s="39" t="str">
        <f t="shared" si="8422"/>
        <v>0408</v>
      </c>
      <c r="F2659" s="38" t="s">
        <v>963</v>
      </c>
      <c r="G2659" s="38"/>
      <c r="H2659" s="40" t="s">
        <v>964</v>
      </c>
      <c r="I2659" s="18"/>
      <c r="J2659" s="18"/>
      <c r="K2659" s="18"/>
      <c r="L2659" s="18">
        <f t="shared" ref="L2659:S2659" si="8598">L2660</f>
        <v>153898.5</v>
      </c>
      <c r="M2659" s="18">
        <f t="shared" si="8598"/>
        <v>320108.79999999999</v>
      </c>
      <c r="N2659" s="18">
        <f t="shared" si="8598"/>
        <v>332913.2</v>
      </c>
      <c r="O2659" s="18">
        <f t="shared" si="8598"/>
        <v>0</v>
      </c>
      <c r="P2659" s="18">
        <f t="shared" si="8598"/>
        <v>-153898.5</v>
      </c>
      <c r="Q2659" s="18">
        <f t="shared" si="8598"/>
        <v>0</v>
      </c>
      <c r="R2659" s="18">
        <f t="shared" si="8598"/>
        <v>0</v>
      </c>
      <c r="S2659" s="18">
        <f t="shared" si="8598"/>
        <v>0</v>
      </c>
      <c r="T2659" s="18">
        <f t="shared" si="8591"/>
        <v>0</v>
      </c>
      <c r="U2659" s="18">
        <f t="shared" si="8584"/>
        <v>320108.79999999999</v>
      </c>
      <c r="V2659" s="18">
        <f t="shared" si="8585"/>
        <v>332913.2</v>
      </c>
      <c r="W2659" s="18">
        <f t="shared" ref="W2659:AT2659" si="8599">W2660</f>
        <v>0</v>
      </c>
      <c r="X2659" s="18">
        <f t="shared" si="8599"/>
        <v>0</v>
      </c>
      <c r="Y2659" s="18">
        <f t="shared" si="8599"/>
        <v>0</v>
      </c>
      <c r="Z2659" s="18">
        <f t="shared" si="8599"/>
        <v>0</v>
      </c>
      <c r="AA2659" s="18">
        <f t="shared" si="8599"/>
        <v>0</v>
      </c>
      <c r="AB2659" s="18">
        <f t="shared" si="8599"/>
        <v>0</v>
      </c>
      <c r="AC2659" s="18">
        <f t="shared" si="8599"/>
        <v>0</v>
      </c>
      <c r="AD2659" s="18">
        <f t="shared" si="8599"/>
        <v>0</v>
      </c>
      <c r="AE2659" s="18">
        <f t="shared" si="8599"/>
        <v>0</v>
      </c>
      <c r="AF2659" s="41">
        <f t="shared" si="8599"/>
        <v>0</v>
      </c>
      <c r="AG2659" s="41">
        <f t="shared" si="8599"/>
        <v>0</v>
      </c>
      <c r="AH2659" s="41">
        <f t="shared" si="8599"/>
        <v>0</v>
      </c>
      <c r="AI2659" s="41">
        <f t="shared" si="8599"/>
        <v>0</v>
      </c>
      <c r="AJ2659" s="41">
        <f t="shared" si="8599"/>
        <v>0</v>
      </c>
      <c r="AK2659" s="41">
        <f t="shared" si="8599"/>
        <v>0</v>
      </c>
      <c r="AL2659" s="41">
        <f t="shared" si="8599"/>
        <v>0</v>
      </c>
      <c r="AM2659" s="41">
        <f t="shared" si="8599"/>
        <v>0</v>
      </c>
      <c r="AN2659" s="41">
        <f t="shared" si="8599"/>
        <v>0</v>
      </c>
      <c r="AO2659" s="14">
        <f t="shared" si="8599"/>
        <v>0</v>
      </c>
      <c r="AP2659" s="42">
        <f t="shared" si="8599"/>
        <v>153898.5</v>
      </c>
      <c r="AQ2659" s="42">
        <f t="shared" si="8599"/>
        <v>0</v>
      </c>
      <c r="AR2659" s="42">
        <f t="shared" si="8599"/>
        <v>-153898.5</v>
      </c>
      <c r="AS2659" s="42">
        <f t="shared" si="8599"/>
        <v>0</v>
      </c>
      <c r="AT2659" s="42">
        <f t="shared" si="8599"/>
        <v>0</v>
      </c>
      <c r="AU2659" s="42">
        <f t="shared" si="8423"/>
        <v>0</v>
      </c>
      <c r="AV2659" s="42">
        <f t="shared" si="8424"/>
        <v>0</v>
      </c>
      <c r="AW2659" s="42">
        <f t="shared" si="8425"/>
        <v>0</v>
      </c>
      <c r="AX2659" s="42">
        <f t="shared" si="8426"/>
        <v>320108.79999999999</v>
      </c>
      <c r="AY2659" s="42">
        <f t="shared" si="8427"/>
        <v>332913.2</v>
      </c>
      <c r="AZ2659" s="42">
        <f>AZ2660</f>
        <v>0</v>
      </c>
      <c r="BA2659" s="43"/>
      <c r="BB2659" s="20">
        <v>0</v>
      </c>
    </row>
    <row r="2660" spans="2:54" x14ac:dyDescent="0.3">
      <c r="B2660" s="38" t="s">
        <v>940</v>
      </c>
      <c r="C2660" s="38" t="s">
        <v>84</v>
      </c>
      <c r="D2660" s="38" t="s">
        <v>103</v>
      </c>
      <c r="E2660" s="39" t="str">
        <f t="shared" si="8422"/>
        <v>0408</v>
      </c>
      <c r="F2660" s="38" t="s">
        <v>963</v>
      </c>
      <c r="G2660" s="38" t="s">
        <v>56</v>
      </c>
      <c r="H2660" s="40" t="s">
        <v>57</v>
      </c>
      <c r="I2660" s="18"/>
      <c r="J2660" s="18"/>
      <c r="K2660" s="18"/>
      <c r="L2660" s="18">
        <v>153898.5</v>
      </c>
      <c r="M2660" s="18">
        <v>320108.79999999999</v>
      </c>
      <c r="N2660" s="18">
        <v>332913.2</v>
      </c>
      <c r="O2660" s="18">
        <v>0</v>
      </c>
      <c r="P2660" s="18">
        <v>-153898.5</v>
      </c>
      <c r="Q2660" s="18">
        <v>0</v>
      </c>
      <c r="R2660" s="18">
        <v>0</v>
      </c>
      <c r="S2660" s="18"/>
      <c r="T2660" s="18">
        <f t="shared" si="8591"/>
        <v>0</v>
      </c>
      <c r="U2660" s="18">
        <f t="shared" si="8584"/>
        <v>320108.79999999999</v>
      </c>
      <c r="V2660" s="18">
        <f t="shared" si="8585"/>
        <v>332913.2</v>
      </c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41">
        <v>0</v>
      </c>
      <c r="AG2660" s="41"/>
      <c r="AH2660" s="41">
        <v>0</v>
      </c>
      <c r="AI2660" s="41">
        <v>0</v>
      </c>
      <c r="AJ2660" s="41">
        <v>0</v>
      </c>
      <c r="AK2660" s="41">
        <v>0</v>
      </c>
      <c r="AL2660" s="41">
        <v>0</v>
      </c>
      <c r="AM2660" s="41">
        <v>0</v>
      </c>
      <c r="AN2660" s="41">
        <v>0</v>
      </c>
      <c r="AO2660" s="42">
        <v>0</v>
      </c>
      <c r="AP2660" s="42">
        <v>153898.5</v>
      </c>
      <c r="AQ2660" s="42">
        <v>0</v>
      </c>
      <c r="AR2660" s="42">
        <v>-153898.5</v>
      </c>
      <c r="AS2660" s="42">
        <v>0</v>
      </c>
      <c r="AT2660" s="42">
        <v>0</v>
      </c>
      <c r="AU2660" s="42">
        <f t="shared" si="8423"/>
        <v>0</v>
      </c>
      <c r="AV2660" s="42">
        <f t="shared" si="8424"/>
        <v>0</v>
      </c>
      <c r="AW2660" s="42">
        <f t="shared" si="8425"/>
        <v>0</v>
      </c>
      <c r="AX2660" s="42">
        <f t="shared" si="8426"/>
        <v>320108.79999999999</v>
      </c>
      <c r="AY2660" s="42">
        <f t="shared" si="8427"/>
        <v>332913.2</v>
      </c>
      <c r="AZ2660" s="42"/>
      <c r="BA2660" s="43"/>
      <c r="BB2660" s="44">
        <v>0</v>
      </c>
    </row>
    <row r="2661" spans="2:54" ht="31.2" x14ac:dyDescent="0.3">
      <c r="B2661" s="38" t="s">
        <v>940</v>
      </c>
      <c r="C2661" s="38" t="s">
        <v>84</v>
      </c>
      <c r="D2661" s="38" t="s">
        <v>103</v>
      </c>
      <c r="E2661" s="39" t="str">
        <f t="shared" si="8422"/>
        <v>0408</v>
      </c>
      <c r="F2661" s="38" t="s">
        <v>965</v>
      </c>
      <c r="G2661" s="39"/>
      <c r="H2661" s="40" t="s">
        <v>966</v>
      </c>
      <c r="I2661" s="18">
        <f t="shared" ref="I2661:S2661" si="8600">I2662</f>
        <v>95221</v>
      </c>
      <c r="J2661" s="18">
        <f t="shared" si="8600"/>
        <v>78775.899999999994</v>
      </c>
      <c r="K2661" s="18">
        <f t="shared" si="8600"/>
        <v>58825.2</v>
      </c>
      <c r="L2661" s="18">
        <f t="shared" si="8600"/>
        <v>87633.9</v>
      </c>
      <c r="M2661" s="18">
        <f t="shared" si="8600"/>
        <v>81116.5</v>
      </c>
      <c r="N2661" s="18">
        <f t="shared" si="8600"/>
        <v>64323.8</v>
      </c>
      <c r="O2661" s="18">
        <f t="shared" si="8600"/>
        <v>0</v>
      </c>
      <c r="P2661" s="18">
        <f t="shared" si="8600"/>
        <v>0</v>
      </c>
      <c r="Q2661" s="18">
        <f t="shared" si="8600"/>
        <v>0</v>
      </c>
      <c r="R2661" s="18">
        <f t="shared" si="8600"/>
        <v>0</v>
      </c>
      <c r="S2661" s="18">
        <f t="shared" si="8600"/>
        <v>0</v>
      </c>
      <c r="T2661" s="18">
        <f t="shared" si="8591"/>
        <v>182854.9</v>
      </c>
      <c r="U2661" s="18">
        <f t="shared" si="8584"/>
        <v>159892.4</v>
      </c>
      <c r="V2661" s="18">
        <f t="shared" si="8585"/>
        <v>123149</v>
      </c>
      <c r="W2661" s="18">
        <f t="shared" ref="W2661:AT2661" si="8601">W2662</f>
        <v>0</v>
      </c>
      <c r="X2661" s="18">
        <f t="shared" si="8601"/>
        <v>0</v>
      </c>
      <c r="Y2661" s="18">
        <f t="shared" si="8601"/>
        <v>0</v>
      </c>
      <c r="Z2661" s="18">
        <f t="shared" si="8601"/>
        <v>0</v>
      </c>
      <c r="AA2661" s="18">
        <f t="shared" si="8601"/>
        <v>0</v>
      </c>
      <c r="AB2661" s="18">
        <f t="shared" si="8601"/>
        <v>0</v>
      </c>
      <c r="AC2661" s="18">
        <f t="shared" si="8601"/>
        <v>0</v>
      </c>
      <c r="AD2661" s="18">
        <f t="shared" si="8601"/>
        <v>0</v>
      </c>
      <c r="AE2661" s="18">
        <f t="shared" si="8601"/>
        <v>0</v>
      </c>
      <c r="AF2661" s="41">
        <f t="shared" si="8601"/>
        <v>182854.9</v>
      </c>
      <c r="AG2661" s="41">
        <f t="shared" si="8601"/>
        <v>0</v>
      </c>
      <c r="AH2661" s="41">
        <f t="shared" si="8601"/>
        <v>0</v>
      </c>
      <c r="AI2661" s="41">
        <f t="shared" si="8601"/>
        <v>0</v>
      </c>
      <c r="AJ2661" s="41">
        <f t="shared" si="8601"/>
        <v>0</v>
      </c>
      <c r="AK2661" s="41">
        <f t="shared" si="8601"/>
        <v>0</v>
      </c>
      <c r="AL2661" s="41">
        <f t="shared" si="8601"/>
        <v>182744.9449</v>
      </c>
      <c r="AM2661" s="41">
        <f t="shared" si="8601"/>
        <v>0</v>
      </c>
      <c r="AN2661" s="41">
        <f t="shared" si="8601"/>
        <v>0</v>
      </c>
      <c r="AO2661" s="14">
        <f t="shared" si="8601"/>
        <v>139060.82831000001</v>
      </c>
      <c r="AP2661" s="42">
        <f t="shared" si="8601"/>
        <v>182854.9</v>
      </c>
      <c r="AQ2661" s="42">
        <f t="shared" si="8601"/>
        <v>0</v>
      </c>
      <c r="AR2661" s="42">
        <f t="shared" si="8601"/>
        <v>0</v>
      </c>
      <c r="AS2661" s="42">
        <f t="shared" si="8601"/>
        <v>0</v>
      </c>
      <c r="AT2661" s="42">
        <f t="shared" si="8601"/>
        <v>0</v>
      </c>
      <c r="AU2661" s="42">
        <f t="shared" si="8423"/>
        <v>182854.9</v>
      </c>
      <c r="AV2661" s="42">
        <f t="shared" si="8424"/>
        <v>0</v>
      </c>
      <c r="AW2661" s="42">
        <f t="shared" si="8425"/>
        <v>182854.9</v>
      </c>
      <c r="AX2661" s="42">
        <f t="shared" si="8426"/>
        <v>159892.4</v>
      </c>
      <c r="AY2661" s="42">
        <f t="shared" si="8427"/>
        <v>123149</v>
      </c>
      <c r="AZ2661" s="42">
        <f>AZ2662</f>
        <v>0</v>
      </c>
      <c r="BA2661" s="43">
        <f t="shared" si="8428"/>
        <v>99.939867567125631</v>
      </c>
      <c r="BB2661" s="20"/>
    </row>
    <row r="2662" spans="2:54" x14ac:dyDescent="0.3">
      <c r="B2662" s="38" t="s">
        <v>940</v>
      </c>
      <c r="C2662" s="38" t="s">
        <v>84</v>
      </c>
      <c r="D2662" s="38" t="s">
        <v>103</v>
      </c>
      <c r="E2662" s="39" t="str">
        <f t="shared" si="8422"/>
        <v>0408</v>
      </c>
      <c r="F2662" s="38" t="s">
        <v>965</v>
      </c>
      <c r="G2662" s="38" t="s">
        <v>56</v>
      </c>
      <c r="H2662" s="40" t="s">
        <v>57</v>
      </c>
      <c r="I2662" s="18">
        <v>95221</v>
      </c>
      <c r="J2662" s="18">
        <v>78775.899999999994</v>
      </c>
      <c r="K2662" s="18">
        <v>58825.2</v>
      </c>
      <c r="L2662" s="18">
        <v>87633.9</v>
      </c>
      <c r="M2662" s="18">
        <v>81116.5</v>
      </c>
      <c r="N2662" s="18">
        <v>64323.8</v>
      </c>
      <c r="O2662" s="18">
        <v>0</v>
      </c>
      <c r="P2662" s="18">
        <v>0</v>
      </c>
      <c r="Q2662" s="18">
        <v>0</v>
      </c>
      <c r="R2662" s="18">
        <v>0</v>
      </c>
      <c r="S2662" s="18"/>
      <c r="T2662" s="18">
        <f t="shared" si="8591"/>
        <v>182854.9</v>
      </c>
      <c r="U2662" s="18">
        <f t="shared" si="8584"/>
        <v>159892.4</v>
      </c>
      <c r="V2662" s="18">
        <f t="shared" si="8585"/>
        <v>123149</v>
      </c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41">
        <v>182854.9</v>
      </c>
      <c r="AG2662" s="41"/>
      <c r="AH2662" s="41">
        <v>0</v>
      </c>
      <c r="AI2662" s="41">
        <v>0</v>
      </c>
      <c r="AJ2662" s="41">
        <v>0</v>
      </c>
      <c r="AK2662" s="41">
        <v>0</v>
      </c>
      <c r="AL2662" s="41">
        <v>182744.9449</v>
      </c>
      <c r="AM2662" s="41">
        <v>0</v>
      </c>
      <c r="AN2662" s="41">
        <v>0</v>
      </c>
      <c r="AO2662" s="42">
        <v>139060.82831000001</v>
      </c>
      <c r="AP2662" s="42">
        <v>182854.9</v>
      </c>
      <c r="AQ2662" s="42">
        <v>0</v>
      </c>
      <c r="AR2662" s="42">
        <v>0</v>
      </c>
      <c r="AS2662" s="42">
        <v>0</v>
      </c>
      <c r="AT2662" s="42">
        <v>0</v>
      </c>
      <c r="AU2662" s="42">
        <f t="shared" si="8423"/>
        <v>182854.9</v>
      </c>
      <c r="AV2662" s="42">
        <f t="shared" si="8424"/>
        <v>0</v>
      </c>
      <c r="AW2662" s="42">
        <f t="shared" si="8425"/>
        <v>182854.9</v>
      </c>
      <c r="AX2662" s="42">
        <f t="shared" si="8426"/>
        <v>159892.4</v>
      </c>
      <c r="AY2662" s="42">
        <f t="shared" si="8427"/>
        <v>123149</v>
      </c>
      <c r="AZ2662" s="42"/>
      <c r="BA2662" s="43">
        <f t="shared" si="8428"/>
        <v>99.939867567125631</v>
      </c>
      <c r="BB2662" s="44"/>
    </row>
    <row r="2663" spans="2:54" ht="31.2" x14ac:dyDescent="0.3">
      <c r="B2663" s="38" t="s">
        <v>940</v>
      </c>
      <c r="C2663" s="38" t="s">
        <v>84</v>
      </c>
      <c r="D2663" s="38" t="s">
        <v>103</v>
      </c>
      <c r="E2663" s="39" t="str">
        <f t="shared" si="8422"/>
        <v>0408</v>
      </c>
      <c r="F2663" s="38" t="s">
        <v>967</v>
      </c>
      <c r="G2663" s="38"/>
      <c r="H2663" s="40" t="s">
        <v>968</v>
      </c>
      <c r="I2663" s="18"/>
      <c r="J2663" s="18"/>
      <c r="K2663" s="18"/>
      <c r="L2663" s="18"/>
      <c r="M2663" s="18"/>
      <c r="N2663" s="18"/>
      <c r="O2663" s="18">
        <f>O2664</f>
        <v>0</v>
      </c>
      <c r="P2663" s="18">
        <f>P2664</f>
        <v>0</v>
      </c>
      <c r="Q2663" s="18">
        <f>Q2664</f>
        <v>0</v>
      </c>
      <c r="R2663" s="18">
        <f>R2664</f>
        <v>0</v>
      </c>
      <c r="S2663" s="18">
        <f>S2664</f>
        <v>0</v>
      </c>
      <c r="T2663" s="18">
        <f t="shared" si="8591"/>
        <v>0</v>
      </c>
      <c r="U2663" s="18">
        <f t="shared" ref="U2663:AT2663" si="8602">U2664</f>
        <v>0</v>
      </c>
      <c r="V2663" s="18">
        <f t="shared" si="8602"/>
        <v>0</v>
      </c>
      <c r="W2663" s="18">
        <f t="shared" si="8602"/>
        <v>0</v>
      </c>
      <c r="X2663" s="18">
        <f t="shared" si="8602"/>
        <v>0</v>
      </c>
      <c r="Y2663" s="18">
        <f t="shared" si="8602"/>
        <v>0</v>
      </c>
      <c r="Z2663" s="18">
        <f t="shared" si="8602"/>
        <v>0</v>
      </c>
      <c r="AA2663" s="18">
        <f t="shared" si="8602"/>
        <v>0</v>
      </c>
      <c r="AB2663" s="18">
        <f t="shared" si="8602"/>
        <v>36877.624000000003</v>
      </c>
      <c r="AC2663" s="18">
        <f t="shared" si="8602"/>
        <v>0</v>
      </c>
      <c r="AD2663" s="18">
        <f t="shared" si="8602"/>
        <v>0</v>
      </c>
      <c r="AE2663" s="18">
        <f t="shared" si="8602"/>
        <v>0</v>
      </c>
      <c r="AF2663" s="41">
        <f t="shared" si="8602"/>
        <v>0</v>
      </c>
      <c r="AG2663" s="41">
        <f t="shared" si="8602"/>
        <v>0</v>
      </c>
      <c r="AH2663" s="41">
        <f t="shared" si="8602"/>
        <v>0</v>
      </c>
      <c r="AI2663" s="41">
        <f t="shared" si="8602"/>
        <v>0</v>
      </c>
      <c r="AJ2663" s="41">
        <f t="shared" si="8602"/>
        <v>0</v>
      </c>
      <c r="AK2663" s="41">
        <f t="shared" si="8602"/>
        <v>0</v>
      </c>
      <c r="AL2663" s="41">
        <f t="shared" si="8602"/>
        <v>0</v>
      </c>
      <c r="AM2663" s="41">
        <f t="shared" si="8602"/>
        <v>0</v>
      </c>
      <c r="AN2663" s="41">
        <f t="shared" si="8602"/>
        <v>0</v>
      </c>
      <c r="AO2663" s="14">
        <f t="shared" si="8602"/>
        <v>0</v>
      </c>
      <c r="AP2663" s="42">
        <f t="shared" si="8602"/>
        <v>0</v>
      </c>
      <c r="AQ2663" s="42">
        <f t="shared" si="8602"/>
        <v>0</v>
      </c>
      <c r="AR2663" s="42">
        <f t="shared" si="8602"/>
        <v>0</v>
      </c>
      <c r="AS2663" s="42">
        <f t="shared" si="8602"/>
        <v>0</v>
      </c>
      <c r="AT2663" s="42">
        <f t="shared" si="8602"/>
        <v>0</v>
      </c>
      <c r="AU2663" s="42">
        <f t="shared" si="8423"/>
        <v>0</v>
      </c>
      <c r="AV2663" s="42">
        <f t="shared" si="8424"/>
        <v>0</v>
      </c>
      <c r="AW2663" s="42">
        <f t="shared" si="8425"/>
        <v>0</v>
      </c>
      <c r="AX2663" s="42">
        <f t="shared" si="8426"/>
        <v>36877.624000000003</v>
      </c>
      <c r="AY2663" s="42">
        <f t="shared" si="8427"/>
        <v>0</v>
      </c>
      <c r="AZ2663" s="42">
        <f>AZ2664</f>
        <v>0</v>
      </c>
      <c r="BA2663" s="43"/>
      <c r="BB2663" s="20">
        <v>0</v>
      </c>
    </row>
    <row r="2664" spans="2:54" ht="31.2" x14ac:dyDescent="0.3">
      <c r="B2664" s="38" t="s">
        <v>940</v>
      </c>
      <c r="C2664" s="38" t="s">
        <v>84</v>
      </c>
      <c r="D2664" s="38" t="s">
        <v>103</v>
      </c>
      <c r="E2664" s="39" t="str">
        <f t="shared" si="8422"/>
        <v>0408</v>
      </c>
      <c r="F2664" s="38" t="s">
        <v>967</v>
      </c>
      <c r="G2664" s="38" t="s">
        <v>54</v>
      </c>
      <c r="H2664" s="40" t="s">
        <v>55</v>
      </c>
      <c r="I2664" s="18"/>
      <c r="J2664" s="18"/>
      <c r="K2664" s="18"/>
      <c r="L2664" s="18"/>
      <c r="M2664" s="18"/>
      <c r="N2664" s="18"/>
      <c r="O2664" s="18">
        <v>0</v>
      </c>
      <c r="P2664" s="18">
        <v>0</v>
      </c>
      <c r="Q2664" s="18">
        <v>0</v>
      </c>
      <c r="R2664" s="18">
        <v>0</v>
      </c>
      <c r="S2664" s="18"/>
      <c r="T2664" s="18">
        <f t="shared" si="8591"/>
        <v>0</v>
      </c>
      <c r="U2664" s="18"/>
      <c r="V2664" s="18"/>
      <c r="W2664" s="18"/>
      <c r="X2664" s="18"/>
      <c r="Y2664" s="18"/>
      <c r="Z2664" s="18"/>
      <c r="AA2664" s="18"/>
      <c r="AB2664" s="18">
        <v>36877.624000000003</v>
      </c>
      <c r="AC2664" s="18"/>
      <c r="AD2664" s="18"/>
      <c r="AE2664" s="18"/>
      <c r="AF2664" s="41">
        <v>0</v>
      </c>
      <c r="AG2664" s="41"/>
      <c r="AH2664" s="41">
        <v>0</v>
      </c>
      <c r="AI2664" s="41">
        <v>0</v>
      </c>
      <c r="AJ2664" s="41">
        <v>0</v>
      </c>
      <c r="AK2664" s="41">
        <v>0</v>
      </c>
      <c r="AL2664" s="41">
        <v>0</v>
      </c>
      <c r="AM2664" s="41">
        <v>0</v>
      </c>
      <c r="AN2664" s="41">
        <v>0</v>
      </c>
      <c r="AO2664" s="42">
        <v>0</v>
      </c>
      <c r="AP2664" s="42">
        <v>0</v>
      </c>
      <c r="AQ2664" s="42">
        <v>0</v>
      </c>
      <c r="AR2664" s="42">
        <v>0</v>
      </c>
      <c r="AS2664" s="42">
        <v>0</v>
      </c>
      <c r="AT2664" s="42">
        <v>0</v>
      </c>
      <c r="AU2664" s="42">
        <f t="shared" si="8423"/>
        <v>0</v>
      </c>
      <c r="AV2664" s="42">
        <f t="shared" si="8424"/>
        <v>0</v>
      </c>
      <c r="AW2664" s="42">
        <f t="shared" si="8425"/>
        <v>0</v>
      </c>
      <c r="AX2664" s="42">
        <f t="shared" si="8426"/>
        <v>36877.624000000003</v>
      </c>
      <c r="AY2664" s="42">
        <f t="shared" si="8427"/>
        <v>0</v>
      </c>
      <c r="AZ2664" s="42"/>
      <c r="BA2664" s="43"/>
      <c r="BB2664" s="20">
        <v>0</v>
      </c>
    </row>
    <row r="2665" spans="2:54" ht="46.8" x14ac:dyDescent="0.3">
      <c r="B2665" s="38" t="s">
        <v>940</v>
      </c>
      <c r="C2665" s="38" t="s">
        <v>84</v>
      </c>
      <c r="D2665" s="38" t="s">
        <v>103</v>
      </c>
      <c r="E2665" s="39" t="str">
        <f t="shared" si="8422"/>
        <v>0408</v>
      </c>
      <c r="F2665" s="16" t="s">
        <v>969</v>
      </c>
      <c r="G2665" s="38"/>
      <c r="H2665" s="48" t="s">
        <v>970</v>
      </c>
      <c r="I2665" s="18"/>
      <c r="J2665" s="18"/>
      <c r="K2665" s="18"/>
      <c r="L2665" s="18"/>
      <c r="M2665" s="18"/>
      <c r="N2665" s="18"/>
      <c r="O2665" s="18">
        <f>O2666</f>
        <v>0</v>
      </c>
      <c r="P2665" s="18">
        <f>P2666</f>
        <v>0</v>
      </c>
      <c r="Q2665" s="18">
        <f>Q2666</f>
        <v>0</v>
      </c>
      <c r="R2665" s="18">
        <f>R2666</f>
        <v>106000</v>
      </c>
      <c r="S2665" s="18"/>
      <c r="T2665" s="18">
        <f t="shared" si="8591"/>
        <v>106000</v>
      </c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41">
        <f t="shared" ref="AF2665:AT2665" si="8603">AF2666</f>
        <v>212000</v>
      </c>
      <c r="AG2665" s="41">
        <f t="shared" si="8603"/>
        <v>0</v>
      </c>
      <c r="AH2665" s="41">
        <f t="shared" si="8603"/>
        <v>106000</v>
      </c>
      <c r="AI2665" s="41">
        <f t="shared" si="8603"/>
        <v>0</v>
      </c>
      <c r="AJ2665" s="41">
        <f t="shared" si="8603"/>
        <v>0</v>
      </c>
      <c r="AK2665" s="41">
        <f t="shared" si="8603"/>
        <v>0</v>
      </c>
      <c r="AL2665" s="41">
        <f t="shared" si="8603"/>
        <v>212000</v>
      </c>
      <c r="AM2665" s="41">
        <f t="shared" si="8603"/>
        <v>106000</v>
      </c>
      <c r="AN2665" s="41">
        <f t="shared" si="8603"/>
        <v>0</v>
      </c>
      <c r="AO2665" s="14">
        <f t="shared" si="8603"/>
        <v>0</v>
      </c>
      <c r="AP2665" s="42">
        <f t="shared" si="8603"/>
        <v>212000</v>
      </c>
      <c r="AQ2665" s="42">
        <f t="shared" si="8603"/>
        <v>0</v>
      </c>
      <c r="AR2665" s="42">
        <f t="shared" si="8603"/>
        <v>0</v>
      </c>
      <c r="AS2665" s="42">
        <f t="shared" si="8603"/>
        <v>0</v>
      </c>
      <c r="AT2665" s="42">
        <f t="shared" si="8603"/>
        <v>0</v>
      </c>
      <c r="AU2665" s="42">
        <f t="shared" si="8423"/>
        <v>212000</v>
      </c>
      <c r="AV2665" s="42">
        <f t="shared" si="8424"/>
        <v>-106000</v>
      </c>
      <c r="AW2665" s="42"/>
      <c r="AX2665" s="42"/>
      <c r="AY2665" s="42"/>
      <c r="AZ2665" s="42"/>
      <c r="BA2665" s="43">
        <f t="shared" si="8428"/>
        <v>100</v>
      </c>
      <c r="BB2665" s="44"/>
    </row>
    <row r="2666" spans="2:54" x14ac:dyDescent="0.3">
      <c r="B2666" s="38" t="s">
        <v>940</v>
      </c>
      <c r="C2666" s="38" t="s">
        <v>84</v>
      </c>
      <c r="D2666" s="38" t="s">
        <v>103</v>
      </c>
      <c r="E2666" s="39" t="str">
        <f t="shared" ref="E2666:E2729" si="8604">CONCATENATE(C2666,D2666)</f>
        <v>0408</v>
      </c>
      <c r="F2666" s="16" t="s">
        <v>969</v>
      </c>
      <c r="G2666" s="38" t="s">
        <v>56</v>
      </c>
      <c r="H2666" s="40" t="s">
        <v>57</v>
      </c>
      <c r="I2666" s="18"/>
      <c r="J2666" s="18"/>
      <c r="K2666" s="18"/>
      <c r="L2666" s="18"/>
      <c r="M2666" s="18"/>
      <c r="N2666" s="18"/>
      <c r="O2666" s="18">
        <v>0</v>
      </c>
      <c r="P2666" s="18">
        <v>0</v>
      </c>
      <c r="Q2666" s="18">
        <v>0</v>
      </c>
      <c r="R2666" s="18">
        <v>106000</v>
      </c>
      <c r="S2666" s="18"/>
      <c r="T2666" s="18">
        <f t="shared" si="8591"/>
        <v>106000</v>
      </c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41">
        <v>212000</v>
      </c>
      <c r="AG2666" s="41"/>
      <c r="AH2666" s="41">
        <v>106000</v>
      </c>
      <c r="AI2666" s="41">
        <v>0</v>
      </c>
      <c r="AJ2666" s="41">
        <v>0</v>
      </c>
      <c r="AK2666" s="41">
        <v>0</v>
      </c>
      <c r="AL2666" s="41">
        <v>212000</v>
      </c>
      <c r="AM2666" s="41">
        <v>106000</v>
      </c>
      <c r="AN2666" s="41">
        <v>0</v>
      </c>
      <c r="AO2666" s="42">
        <v>0</v>
      </c>
      <c r="AP2666" s="42">
        <v>212000</v>
      </c>
      <c r="AQ2666" s="42">
        <v>0</v>
      </c>
      <c r="AR2666" s="42">
        <v>0</v>
      </c>
      <c r="AS2666" s="42">
        <v>0</v>
      </c>
      <c r="AT2666" s="42">
        <v>0</v>
      </c>
      <c r="AU2666" s="42">
        <f t="shared" ref="AU2666:AU2729" si="8605">AP2666+AS2666+AT2666+AR2666+AQ2666</f>
        <v>212000</v>
      </c>
      <c r="AV2666" s="42">
        <f t="shared" ref="AV2666:AV2729" si="8606">T2666-AU2666</f>
        <v>-106000</v>
      </c>
      <c r="AW2666" s="42"/>
      <c r="AX2666" s="42"/>
      <c r="AY2666" s="42"/>
      <c r="AZ2666" s="42"/>
      <c r="BA2666" s="43">
        <f t="shared" ref="BA2666:BA2729" si="8607">AL2666/AF2666*100</f>
        <v>100</v>
      </c>
      <c r="BB2666" s="44"/>
    </row>
    <row r="2667" spans="2:54" ht="46.8" x14ac:dyDescent="0.3">
      <c r="B2667" s="38" t="s">
        <v>940</v>
      </c>
      <c r="C2667" s="38" t="s">
        <v>84</v>
      </c>
      <c r="D2667" s="38" t="s">
        <v>103</v>
      </c>
      <c r="E2667" s="39" t="str">
        <f t="shared" si="8604"/>
        <v>0408</v>
      </c>
      <c r="F2667" s="38" t="s">
        <v>971</v>
      </c>
      <c r="G2667" s="39"/>
      <c r="H2667" s="40" t="s">
        <v>972</v>
      </c>
      <c r="I2667" s="18">
        <f t="shared" ref="I2667:S2667" si="8608">I2671+I2668</f>
        <v>177490.19999999998</v>
      </c>
      <c r="J2667" s="18">
        <f t="shared" si="8608"/>
        <v>182645</v>
      </c>
      <c r="K2667" s="18">
        <f t="shared" si="8608"/>
        <v>182645</v>
      </c>
      <c r="L2667" s="18">
        <f t="shared" si="8608"/>
        <v>0</v>
      </c>
      <c r="M2667" s="18">
        <f t="shared" si="8608"/>
        <v>0</v>
      </c>
      <c r="N2667" s="18">
        <f t="shared" si="8608"/>
        <v>0</v>
      </c>
      <c r="O2667" s="18">
        <f t="shared" si="8608"/>
        <v>0</v>
      </c>
      <c r="P2667" s="18">
        <f t="shared" si="8608"/>
        <v>8148.6849999999995</v>
      </c>
      <c r="Q2667" s="18">
        <f t="shared" si="8608"/>
        <v>0</v>
      </c>
      <c r="R2667" s="18">
        <f t="shared" si="8608"/>
        <v>0</v>
      </c>
      <c r="S2667" s="18">
        <f t="shared" si="8608"/>
        <v>16478.7</v>
      </c>
      <c r="T2667" s="18">
        <f t="shared" si="8591"/>
        <v>202117.58499999999</v>
      </c>
      <c r="U2667" s="18">
        <f t="shared" ref="U2667:U2691" si="8609">J2667+M2667</f>
        <v>182645</v>
      </c>
      <c r="V2667" s="18">
        <f t="shared" ref="V2667:V2691" si="8610">K2667+N2667</f>
        <v>182645</v>
      </c>
      <c r="W2667" s="18">
        <f t="shared" ref="W2667:AT2667" si="8611">W2671+W2668</f>
        <v>16478.7</v>
      </c>
      <c r="X2667" s="18">
        <f t="shared" si="8611"/>
        <v>0</v>
      </c>
      <c r="Y2667" s="18">
        <f t="shared" si="8611"/>
        <v>0</v>
      </c>
      <c r="Z2667" s="18">
        <f t="shared" si="8611"/>
        <v>0</v>
      </c>
      <c r="AA2667" s="18">
        <f t="shared" si="8611"/>
        <v>19127.7</v>
      </c>
      <c r="AB2667" s="18">
        <f t="shared" si="8611"/>
        <v>0</v>
      </c>
      <c r="AC2667" s="18">
        <f t="shared" si="8611"/>
        <v>19127.7</v>
      </c>
      <c r="AD2667" s="18">
        <f t="shared" si="8611"/>
        <v>0</v>
      </c>
      <c r="AE2667" s="18">
        <f t="shared" si="8611"/>
        <v>0</v>
      </c>
      <c r="AF2667" s="41">
        <f t="shared" si="8611"/>
        <v>201986.98499999999</v>
      </c>
      <c r="AG2667" s="41">
        <f t="shared" si="8611"/>
        <v>0</v>
      </c>
      <c r="AH2667" s="41">
        <f t="shared" si="8611"/>
        <v>0</v>
      </c>
      <c r="AI2667" s="41">
        <f t="shared" si="8611"/>
        <v>0</v>
      </c>
      <c r="AJ2667" s="41">
        <f t="shared" si="8611"/>
        <v>0</v>
      </c>
      <c r="AK2667" s="41">
        <f t="shared" si="8611"/>
        <v>0</v>
      </c>
      <c r="AL2667" s="41">
        <f t="shared" si="8611"/>
        <v>186371.84342000002</v>
      </c>
      <c r="AM2667" s="41">
        <f t="shared" si="8611"/>
        <v>0</v>
      </c>
      <c r="AN2667" s="41">
        <f t="shared" si="8611"/>
        <v>0</v>
      </c>
      <c r="AO2667" s="14">
        <f t="shared" si="8611"/>
        <v>116738.47470000001</v>
      </c>
      <c r="AP2667" s="42">
        <f t="shared" si="8611"/>
        <v>201986.98500000002</v>
      </c>
      <c r="AQ2667" s="42">
        <f t="shared" si="8611"/>
        <v>0</v>
      </c>
      <c r="AR2667" s="42">
        <f t="shared" si="8611"/>
        <v>0</v>
      </c>
      <c r="AS2667" s="42">
        <f t="shared" si="8611"/>
        <v>0</v>
      </c>
      <c r="AT2667" s="42">
        <f t="shared" si="8611"/>
        <v>0</v>
      </c>
      <c r="AU2667" s="42">
        <f t="shared" si="8605"/>
        <v>201986.98500000002</v>
      </c>
      <c r="AV2667" s="42">
        <f t="shared" si="8606"/>
        <v>130.59999999997672</v>
      </c>
      <c r="AW2667" s="42">
        <f t="shared" ref="AW2667:AW2729" si="8612">T2667+W2667+X2667+Y2667+Z2667</f>
        <v>218596.285</v>
      </c>
      <c r="AX2667" s="42">
        <f t="shared" ref="AX2667:AX2729" si="8613">U2667+AA2667+AB2667</f>
        <v>201772.7</v>
      </c>
      <c r="AY2667" s="42">
        <f t="shared" ref="AY2667:AY2729" si="8614">V2667+AC2667+AE2667+AD2667</f>
        <v>201772.7</v>
      </c>
      <c r="AZ2667" s="42">
        <f>AZ2671+AZ2668</f>
        <v>0</v>
      </c>
      <c r="BA2667" s="43">
        <f t="shared" si="8607"/>
        <v>92.269233792464405</v>
      </c>
      <c r="BB2667" s="20"/>
    </row>
    <row r="2668" spans="2:54" x14ac:dyDescent="0.3">
      <c r="B2668" s="38" t="s">
        <v>940</v>
      </c>
      <c r="C2668" s="38" t="s">
        <v>84</v>
      </c>
      <c r="D2668" s="38" t="s">
        <v>103</v>
      </c>
      <c r="E2668" s="39" t="str">
        <f t="shared" si="8604"/>
        <v>0408</v>
      </c>
      <c r="F2668" s="38" t="s">
        <v>973</v>
      </c>
      <c r="G2668" s="39"/>
      <c r="H2668" s="40" t="s">
        <v>65</v>
      </c>
      <c r="I2668" s="18">
        <f t="shared" ref="I2668:S2668" si="8615">I2669+I2670</f>
        <v>32296.899999999998</v>
      </c>
      <c r="J2668" s="18">
        <f t="shared" si="8615"/>
        <v>33207</v>
      </c>
      <c r="K2668" s="18">
        <f t="shared" si="8615"/>
        <v>33207</v>
      </c>
      <c r="L2668" s="18">
        <f t="shared" si="8615"/>
        <v>0</v>
      </c>
      <c r="M2668" s="18">
        <f t="shared" si="8615"/>
        <v>0</v>
      </c>
      <c r="N2668" s="18">
        <f t="shared" si="8615"/>
        <v>0</v>
      </c>
      <c r="O2668" s="18">
        <f t="shared" si="8615"/>
        <v>0</v>
      </c>
      <c r="P2668" s="18">
        <f t="shared" si="8615"/>
        <v>1116.5439999999999</v>
      </c>
      <c r="Q2668" s="18">
        <f t="shared" si="8615"/>
        <v>0</v>
      </c>
      <c r="R2668" s="18">
        <f t="shared" si="8615"/>
        <v>0</v>
      </c>
      <c r="S2668" s="18">
        <f t="shared" si="8615"/>
        <v>4467.6000000000004</v>
      </c>
      <c r="T2668" s="18">
        <f t="shared" si="8591"/>
        <v>37881.044000000002</v>
      </c>
      <c r="U2668" s="18">
        <f t="shared" si="8609"/>
        <v>33207</v>
      </c>
      <c r="V2668" s="18">
        <f t="shared" si="8610"/>
        <v>33207</v>
      </c>
      <c r="W2668" s="18">
        <f t="shared" ref="W2668:AT2668" si="8616">W2669+W2670</f>
        <v>4467.6000000000004</v>
      </c>
      <c r="X2668" s="18">
        <f t="shared" si="8616"/>
        <v>0</v>
      </c>
      <c r="Y2668" s="18">
        <f t="shared" si="8616"/>
        <v>0</v>
      </c>
      <c r="Z2668" s="18">
        <f t="shared" si="8616"/>
        <v>0</v>
      </c>
      <c r="AA2668" s="18">
        <f t="shared" si="8616"/>
        <v>5454.1</v>
      </c>
      <c r="AB2668" s="18">
        <f t="shared" si="8616"/>
        <v>0</v>
      </c>
      <c r="AC2668" s="18">
        <f t="shared" si="8616"/>
        <v>5454.1</v>
      </c>
      <c r="AD2668" s="18">
        <f t="shared" si="8616"/>
        <v>0</v>
      </c>
      <c r="AE2668" s="18">
        <f t="shared" si="8616"/>
        <v>0</v>
      </c>
      <c r="AF2668" s="41">
        <f t="shared" si="8616"/>
        <v>37750.444000000003</v>
      </c>
      <c r="AG2668" s="41">
        <f t="shared" si="8616"/>
        <v>0</v>
      </c>
      <c r="AH2668" s="41">
        <f t="shared" si="8616"/>
        <v>0</v>
      </c>
      <c r="AI2668" s="41">
        <f t="shared" si="8616"/>
        <v>0</v>
      </c>
      <c r="AJ2668" s="41">
        <f t="shared" si="8616"/>
        <v>0</v>
      </c>
      <c r="AK2668" s="41">
        <f t="shared" si="8616"/>
        <v>0</v>
      </c>
      <c r="AL2668" s="41">
        <f t="shared" si="8616"/>
        <v>36018.474269999999</v>
      </c>
      <c r="AM2668" s="41">
        <f t="shared" si="8616"/>
        <v>0</v>
      </c>
      <c r="AN2668" s="41">
        <f t="shared" si="8616"/>
        <v>0</v>
      </c>
      <c r="AO2668" s="42">
        <f t="shared" si="8616"/>
        <v>21322.683509999999</v>
      </c>
      <c r="AP2668" s="42">
        <f t="shared" si="8616"/>
        <v>37750.443999999996</v>
      </c>
      <c r="AQ2668" s="42">
        <f t="shared" si="8616"/>
        <v>0</v>
      </c>
      <c r="AR2668" s="42">
        <f t="shared" si="8616"/>
        <v>0</v>
      </c>
      <c r="AS2668" s="42">
        <f t="shared" si="8616"/>
        <v>0</v>
      </c>
      <c r="AT2668" s="42">
        <f t="shared" si="8616"/>
        <v>0</v>
      </c>
      <c r="AU2668" s="42">
        <f t="shared" si="8605"/>
        <v>37750.443999999996</v>
      </c>
      <c r="AV2668" s="42">
        <f t="shared" si="8606"/>
        <v>130.60000000000582</v>
      </c>
      <c r="AW2668" s="42">
        <f t="shared" si="8612"/>
        <v>42348.644</v>
      </c>
      <c r="AX2668" s="42">
        <f t="shared" si="8613"/>
        <v>38661.1</v>
      </c>
      <c r="AY2668" s="42">
        <f t="shared" si="8614"/>
        <v>38661.1</v>
      </c>
      <c r="AZ2668" s="42">
        <f>AZ2669+AZ2670</f>
        <v>0</v>
      </c>
      <c r="BA2668" s="43">
        <f t="shared" si="8607"/>
        <v>95.412054676760874</v>
      </c>
      <c r="BB2668" s="20"/>
    </row>
    <row r="2669" spans="2:54" ht="78" x14ac:dyDescent="0.3">
      <c r="B2669" s="38" t="s">
        <v>940</v>
      </c>
      <c r="C2669" s="38" t="s">
        <v>84</v>
      </c>
      <c r="D2669" s="38" t="s">
        <v>103</v>
      </c>
      <c r="E2669" s="39" t="str">
        <f t="shared" si="8604"/>
        <v>0408</v>
      </c>
      <c r="F2669" s="38" t="s">
        <v>973</v>
      </c>
      <c r="G2669" s="38" t="s">
        <v>66</v>
      </c>
      <c r="H2669" s="40" t="s">
        <v>67</v>
      </c>
      <c r="I2669" s="18">
        <v>29753.599999999999</v>
      </c>
      <c r="J2669" s="18">
        <v>30663.7</v>
      </c>
      <c r="K2669" s="18">
        <v>30663.7</v>
      </c>
      <c r="L2669" s="18"/>
      <c r="M2669" s="18"/>
      <c r="N2669" s="18"/>
      <c r="O2669" s="18">
        <v>0</v>
      </c>
      <c r="P2669" s="18">
        <v>0</v>
      </c>
      <c r="Q2669" s="18">
        <v>0</v>
      </c>
      <c r="R2669" s="18">
        <v>0</v>
      </c>
      <c r="S2669" s="18">
        <v>4467.6000000000004</v>
      </c>
      <c r="T2669" s="18">
        <f t="shared" si="8591"/>
        <v>34221.199999999997</v>
      </c>
      <c r="U2669" s="18">
        <f t="shared" si="8609"/>
        <v>30663.7</v>
      </c>
      <c r="V2669" s="18">
        <f t="shared" si="8610"/>
        <v>30663.7</v>
      </c>
      <c r="W2669" s="18">
        <v>4467.6000000000004</v>
      </c>
      <c r="X2669" s="18"/>
      <c r="Y2669" s="18"/>
      <c r="Z2669" s="18"/>
      <c r="AA2669" s="18">
        <v>5454.1</v>
      </c>
      <c r="AB2669" s="18"/>
      <c r="AC2669" s="18">
        <v>5454.1</v>
      </c>
      <c r="AD2669" s="18"/>
      <c r="AE2669" s="18"/>
      <c r="AF2669" s="41">
        <v>34142.349900000001</v>
      </c>
      <c r="AG2669" s="41"/>
      <c r="AH2669" s="41">
        <v>0</v>
      </c>
      <c r="AI2669" s="41">
        <v>0</v>
      </c>
      <c r="AJ2669" s="41">
        <v>0</v>
      </c>
      <c r="AK2669" s="41">
        <v>0</v>
      </c>
      <c r="AL2669" s="41">
        <v>32410.38017</v>
      </c>
      <c r="AM2669" s="41">
        <v>0</v>
      </c>
      <c r="AN2669" s="41">
        <v>0</v>
      </c>
      <c r="AO2669" s="14">
        <v>20063.491770000001</v>
      </c>
      <c r="AP2669" s="42">
        <v>34090.6</v>
      </c>
      <c r="AQ2669" s="42">
        <v>0</v>
      </c>
      <c r="AR2669" s="42">
        <v>0</v>
      </c>
      <c r="AS2669" s="42">
        <v>0</v>
      </c>
      <c r="AT2669" s="42">
        <v>0</v>
      </c>
      <c r="AU2669" s="42">
        <f t="shared" si="8605"/>
        <v>34090.6</v>
      </c>
      <c r="AV2669" s="42">
        <f t="shared" si="8606"/>
        <v>130.59999999999854</v>
      </c>
      <c r="AW2669" s="42">
        <f t="shared" si="8612"/>
        <v>38688.799999999996</v>
      </c>
      <c r="AX2669" s="42">
        <f t="shared" si="8613"/>
        <v>36117.800000000003</v>
      </c>
      <c r="AY2669" s="42">
        <f t="shared" si="8614"/>
        <v>36117.800000000003</v>
      </c>
      <c r="AZ2669" s="42"/>
      <c r="BA2669" s="43">
        <f t="shared" si="8607"/>
        <v>94.927209945792285</v>
      </c>
      <c r="BB2669" s="44"/>
    </row>
    <row r="2670" spans="2:54" ht="31.2" x14ac:dyDescent="0.3">
      <c r="B2670" s="38" t="s">
        <v>940</v>
      </c>
      <c r="C2670" s="38" t="s">
        <v>84</v>
      </c>
      <c r="D2670" s="38" t="s">
        <v>103</v>
      </c>
      <c r="E2670" s="39" t="str">
        <f t="shared" si="8604"/>
        <v>0408</v>
      </c>
      <c r="F2670" s="38" t="s">
        <v>973</v>
      </c>
      <c r="G2670" s="38" t="s">
        <v>54</v>
      </c>
      <c r="H2670" s="40" t="s">
        <v>55</v>
      </c>
      <c r="I2670" s="18">
        <v>2543.3000000000002</v>
      </c>
      <c r="J2670" s="18">
        <v>2543.3000000000002</v>
      </c>
      <c r="K2670" s="18">
        <v>2543.3000000000002</v>
      </c>
      <c r="L2670" s="18"/>
      <c r="M2670" s="18"/>
      <c r="N2670" s="18"/>
      <c r="O2670" s="18">
        <v>0</v>
      </c>
      <c r="P2670" s="18">
        <f>1146.658-30.114</f>
        <v>1116.5439999999999</v>
      </c>
      <c r="Q2670" s="18">
        <v>0</v>
      </c>
      <c r="R2670" s="18">
        <v>0</v>
      </c>
      <c r="S2670" s="18"/>
      <c r="T2670" s="18">
        <f t="shared" si="8591"/>
        <v>3659.8440000000001</v>
      </c>
      <c r="U2670" s="18">
        <f t="shared" si="8609"/>
        <v>2543.3000000000002</v>
      </c>
      <c r="V2670" s="18">
        <f t="shared" si="8610"/>
        <v>2543.3000000000002</v>
      </c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41">
        <v>3608.0940999999998</v>
      </c>
      <c r="AG2670" s="41"/>
      <c r="AH2670" s="41">
        <v>0</v>
      </c>
      <c r="AI2670" s="41">
        <v>0</v>
      </c>
      <c r="AJ2670" s="41">
        <v>0</v>
      </c>
      <c r="AK2670" s="41">
        <v>0</v>
      </c>
      <c r="AL2670" s="41">
        <v>3608.0940999999998</v>
      </c>
      <c r="AM2670" s="41">
        <v>0</v>
      </c>
      <c r="AN2670" s="41">
        <v>0</v>
      </c>
      <c r="AO2670" s="42">
        <v>1259.19174</v>
      </c>
      <c r="AP2670" s="42">
        <v>3659.8440000000001</v>
      </c>
      <c r="AQ2670" s="42">
        <v>0</v>
      </c>
      <c r="AR2670" s="42">
        <v>0</v>
      </c>
      <c r="AS2670" s="42">
        <v>0</v>
      </c>
      <c r="AT2670" s="42">
        <v>0</v>
      </c>
      <c r="AU2670" s="42">
        <f t="shared" si="8605"/>
        <v>3659.8440000000001</v>
      </c>
      <c r="AV2670" s="42">
        <f t="shared" si="8606"/>
        <v>0</v>
      </c>
      <c r="AW2670" s="42">
        <f t="shared" si="8612"/>
        <v>3659.8440000000001</v>
      </c>
      <c r="AX2670" s="42">
        <f t="shared" si="8613"/>
        <v>2543.3000000000002</v>
      </c>
      <c r="AY2670" s="42">
        <f t="shared" si="8614"/>
        <v>2543.3000000000002</v>
      </c>
      <c r="AZ2670" s="42"/>
      <c r="BA2670" s="43">
        <f t="shared" si="8607"/>
        <v>100</v>
      </c>
      <c r="BB2670" s="44"/>
    </row>
    <row r="2671" spans="2:54" ht="46.8" x14ac:dyDescent="0.3">
      <c r="B2671" s="38" t="s">
        <v>940</v>
      </c>
      <c r="C2671" s="38" t="s">
        <v>84</v>
      </c>
      <c r="D2671" s="38" t="s">
        <v>103</v>
      </c>
      <c r="E2671" s="39" t="str">
        <f t="shared" si="8604"/>
        <v>0408</v>
      </c>
      <c r="F2671" s="16" t="s">
        <v>974</v>
      </c>
      <c r="G2671" s="39"/>
      <c r="H2671" s="40" t="s">
        <v>71</v>
      </c>
      <c r="I2671" s="18">
        <f t="shared" ref="I2671:S2671" si="8617">I2672+I2673+I2675</f>
        <v>145193.29999999999</v>
      </c>
      <c r="J2671" s="18">
        <f t="shared" si="8617"/>
        <v>149438</v>
      </c>
      <c r="K2671" s="18">
        <f t="shared" si="8617"/>
        <v>149438</v>
      </c>
      <c r="L2671" s="18">
        <f t="shared" si="8617"/>
        <v>0</v>
      </c>
      <c r="M2671" s="18">
        <f t="shared" si="8617"/>
        <v>0</v>
      </c>
      <c r="N2671" s="18">
        <f t="shared" si="8617"/>
        <v>0</v>
      </c>
      <c r="O2671" s="18">
        <f t="shared" si="8617"/>
        <v>0</v>
      </c>
      <c r="P2671" s="18">
        <f t="shared" si="8617"/>
        <v>7032.1409999999996</v>
      </c>
      <c r="Q2671" s="18">
        <f t="shared" si="8617"/>
        <v>0</v>
      </c>
      <c r="R2671" s="18">
        <f t="shared" si="8617"/>
        <v>0</v>
      </c>
      <c r="S2671" s="18">
        <f t="shared" si="8617"/>
        <v>12011.1</v>
      </c>
      <c r="T2671" s="18">
        <f t="shared" si="8591"/>
        <v>164236.541</v>
      </c>
      <c r="U2671" s="18">
        <f t="shared" si="8609"/>
        <v>149438</v>
      </c>
      <c r="V2671" s="18">
        <f t="shared" si="8610"/>
        <v>149438</v>
      </c>
      <c r="W2671" s="18">
        <f t="shared" ref="W2671:AE2671" si="8618">W2672+W2673+W2675</f>
        <v>12011.1</v>
      </c>
      <c r="X2671" s="18">
        <f t="shared" si="8618"/>
        <v>0</v>
      </c>
      <c r="Y2671" s="18">
        <f t="shared" si="8618"/>
        <v>0</v>
      </c>
      <c r="Z2671" s="18">
        <f t="shared" si="8618"/>
        <v>0</v>
      </c>
      <c r="AA2671" s="18">
        <f t="shared" si="8618"/>
        <v>13673.6</v>
      </c>
      <c r="AB2671" s="18">
        <f t="shared" si="8618"/>
        <v>0</v>
      </c>
      <c r="AC2671" s="18">
        <f t="shared" si="8618"/>
        <v>13673.6</v>
      </c>
      <c r="AD2671" s="18">
        <f t="shared" si="8618"/>
        <v>0</v>
      </c>
      <c r="AE2671" s="18">
        <f t="shared" si="8618"/>
        <v>0</v>
      </c>
      <c r="AF2671" s="41">
        <f t="shared" ref="AF2671:AN2671" si="8619">AF2672+AF2673+AF2675+AF2674</f>
        <v>164236.541</v>
      </c>
      <c r="AG2671" s="41">
        <f t="shared" si="8619"/>
        <v>0</v>
      </c>
      <c r="AH2671" s="41">
        <f t="shared" si="8619"/>
        <v>0</v>
      </c>
      <c r="AI2671" s="41">
        <f t="shared" si="8619"/>
        <v>0</v>
      </c>
      <c r="AJ2671" s="41">
        <f t="shared" si="8619"/>
        <v>0</v>
      </c>
      <c r="AK2671" s="41">
        <f t="shared" si="8619"/>
        <v>0</v>
      </c>
      <c r="AL2671" s="41">
        <f t="shared" si="8619"/>
        <v>150353.36915000001</v>
      </c>
      <c r="AM2671" s="41">
        <f t="shared" si="8619"/>
        <v>0</v>
      </c>
      <c r="AN2671" s="41">
        <f t="shared" si="8619"/>
        <v>0</v>
      </c>
      <c r="AO2671" s="14">
        <f t="shared" ref="AO2671:AT2671" si="8620">AO2672+AO2673+AO2675</f>
        <v>95415.791190000004</v>
      </c>
      <c r="AP2671" s="42">
        <f t="shared" si="8620"/>
        <v>164236.54100000003</v>
      </c>
      <c r="AQ2671" s="42">
        <f t="shared" si="8620"/>
        <v>0</v>
      </c>
      <c r="AR2671" s="42">
        <f t="shared" si="8620"/>
        <v>0</v>
      </c>
      <c r="AS2671" s="42">
        <f t="shared" si="8620"/>
        <v>0</v>
      </c>
      <c r="AT2671" s="42">
        <f t="shared" si="8620"/>
        <v>0</v>
      </c>
      <c r="AU2671" s="42">
        <f t="shared" si="8605"/>
        <v>164236.54100000003</v>
      </c>
      <c r="AV2671" s="42">
        <f t="shared" si="8606"/>
        <v>0</v>
      </c>
      <c r="AW2671" s="42">
        <f t="shared" si="8612"/>
        <v>176247.641</v>
      </c>
      <c r="AX2671" s="42">
        <f t="shared" si="8613"/>
        <v>163111.6</v>
      </c>
      <c r="AY2671" s="42">
        <f t="shared" si="8614"/>
        <v>163111.6</v>
      </c>
      <c r="AZ2671" s="42">
        <f>AZ2672+AZ2673+AZ2675</f>
        <v>0</v>
      </c>
      <c r="BA2671" s="43">
        <f t="shared" si="8607"/>
        <v>91.546843494469371</v>
      </c>
      <c r="BB2671" s="20"/>
    </row>
    <row r="2672" spans="2:54" ht="78" x14ac:dyDescent="0.3">
      <c r="B2672" s="38" t="s">
        <v>940</v>
      </c>
      <c r="C2672" s="38" t="s">
        <v>84</v>
      </c>
      <c r="D2672" s="38" t="s">
        <v>103</v>
      </c>
      <c r="E2672" s="39" t="str">
        <f t="shared" si="8604"/>
        <v>0408</v>
      </c>
      <c r="F2672" s="16" t="s">
        <v>974</v>
      </c>
      <c r="G2672" s="38" t="s">
        <v>66</v>
      </c>
      <c r="H2672" s="40" t="s">
        <v>67</v>
      </c>
      <c r="I2672" s="18">
        <v>138052.29999999999</v>
      </c>
      <c r="J2672" s="18">
        <v>142297</v>
      </c>
      <c r="K2672" s="18">
        <v>142297</v>
      </c>
      <c r="L2672" s="18"/>
      <c r="M2672" s="18"/>
      <c r="N2672" s="18"/>
      <c r="O2672" s="18">
        <v>0</v>
      </c>
      <c r="P2672" s="18">
        <v>0</v>
      </c>
      <c r="Q2672" s="18">
        <v>0</v>
      </c>
      <c r="R2672" s="18">
        <v>0</v>
      </c>
      <c r="S2672" s="18">
        <v>12011.1</v>
      </c>
      <c r="T2672" s="18">
        <f t="shared" si="8591"/>
        <v>150063.4</v>
      </c>
      <c r="U2672" s="18">
        <f t="shared" si="8609"/>
        <v>142297</v>
      </c>
      <c r="V2672" s="18">
        <f t="shared" si="8610"/>
        <v>142297</v>
      </c>
      <c r="W2672" s="18">
        <v>12011.1</v>
      </c>
      <c r="X2672" s="18"/>
      <c r="Y2672" s="18"/>
      <c r="Z2672" s="18"/>
      <c r="AA2672" s="18">
        <v>13673.6</v>
      </c>
      <c r="AB2672" s="18"/>
      <c r="AC2672" s="18">
        <v>13673.6</v>
      </c>
      <c r="AD2672" s="18"/>
      <c r="AE2672" s="18"/>
      <c r="AF2672" s="41">
        <v>150420.685</v>
      </c>
      <c r="AG2672" s="41"/>
      <c r="AH2672" s="41">
        <v>0</v>
      </c>
      <c r="AI2672" s="41">
        <v>0</v>
      </c>
      <c r="AJ2672" s="41">
        <v>0</v>
      </c>
      <c r="AK2672" s="41">
        <v>0</v>
      </c>
      <c r="AL2672" s="41">
        <v>141549.57750000001</v>
      </c>
      <c r="AM2672" s="41">
        <v>0</v>
      </c>
      <c r="AN2672" s="41">
        <v>0</v>
      </c>
      <c r="AO2672" s="42">
        <v>90272.814809999996</v>
      </c>
      <c r="AP2672" s="42">
        <v>150086.89678000001</v>
      </c>
      <c r="AQ2672" s="42">
        <v>0</v>
      </c>
      <c r="AR2672" s="42">
        <v>0</v>
      </c>
      <c r="AS2672" s="42">
        <v>0</v>
      </c>
      <c r="AT2672" s="42">
        <v>0</v>
      </c>
      <c r="AU2672" s="42">
        <f t="shared" si="8605"/>
        <v>150086.89678000001</v>
      </c>
      <c r="AV2672" s="42">
        <f t="shared" si="8606"/>
        <v>-23.49678000001586</v>
      </c>
      <c r="AW2672" s="42">
        <f t="shared" si="8612"/>
        <v>162074.5</v>
      </c>
      <c r="AX2672" s="42">
        <f t="shared" si="8613"/>
        <v>155970.6</v>
      </c>
      <c r="AY2672" s="42">
        <f t="shared" si="8614"/>
        <v>155970.6</v>
      </c>
      <c r="AZ2672" s="42"/>
      <c r="BA2672" s="43">
        <f t="shared" si="8607"/>
        <v>94.102468354003321</v>
      </c>
      <c r="BB2672" s="44"/>
    </row>
    <row r="2673" spans="2:54" ht="31.2" x14ac:dyDescent="0.3">
      <c r="B2673" s="38" t="s">
        <v>940</v>
      </c>
      <c r="C2673" s="38" t="s">
        <v>84</v>
      </c>
      <c r="D2673" s="38" t="s">
        <v>103</v>
      </c>
      <c r="E2673" s="39" t="str">
        <f t="shared" si="8604"/>
        <v>0408</v>
      </c>
      <c r="F2673" s="16" t="s">
        <v>974</v>
      </c>
      <c r="G2673" s="38" t="s">
        <v>54</v>
      </c>
      <c r="H2673" s="40" t="s">
        <v>55</v>
      </c>
      <c r="I2673" s="18">
        <v>7130.3</v>
      </c>
      <c r="J2673" s="18">
        <v>7130.3</v>
      </c>
      <c r="K2673" s="18">
        <v>7130.3</v>
      </c>
      <c r="L2673" s="18"/>
      <c r="M2673" s="18"/>
      <c r="N2673" s="18"/>
      <c r="O2673" s="18">
        <v>0</v>
      </c>
      <c r="P2673" s="18">
        <f>7033.575-1.434</f>
        <v>7032.1409999999996</v>
      </c>
      <c r="Q2673" s="18">
        <v>0</v>
      </c>
      <c r="R2673" s="18">
        <v>0</v>
      </c>
      <c r="S2673" s="18"/>
      <c r="T2673" s="18">
        <f t="shared" si="8591"/>
        <v>14162.440999999999</v>
      </c>
      <c r="U2673" s="18">
        <f t="shared" si="8609"/>
        <v>7130.3</v>
      </c>
      <c r="V2673" s="18">
        <f t="shared" si="8610"/>
        <v>7130.3</v>
      </c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41">
        <v>13797.720649999999</v>
      </c>
      <c r="AG2673" s="41"/>
      <c r="AH2673" s="41">
        <v>0</v>
      </c>
      <c r="AI2673" s="41">
        <v>0</v>
      </c>
      <c r="AJ2673" s="41">
        <v>0</v>
      </c>
      <c r="AK2673" s="41">
        <v>0</v>
      </c>
      <c r="AL2673" s="41">
        <v>8790.1563000000006</v>
      </c>
      <c r="AM2673" s="41">
        <v>0</v>
      </c>
      <c r="AN2673" s="41">
        <v>0</v>
      </c>
      <c r="AO2673" s="14">
        <v>5134.49838</v>
      </c>
      <c r="AP2673" s="42">
        <v>14138.444219999999</v>
      </c>
      <c r="AQ2673" s="42">
        <v>0</v>
      </c>
      <c r="AR2673" s="42">
        <v>0</v>
      </c>
      <c r="AS2673" s="42">
        <v>0</v>
      </c>
      <c r="AT2673" s="42">
        <v>0</v>
      </c>
      <c r="AU2673" s="42">
        <f t="shared" si="8605"/>
        <v>14138.444219999999</v>
      </c>
      <c r="AV2673" s="42">
        <f t="shared" si="8606"/>
        <v>23.99677999999949</v>
      </c>
      <c r="AW2673" s="42">
        <f t="shared" si="8612"/>
        <v>14162.440999999999</v>
      </c>
      <c r="AX2673" s="42">
        <f t="shared" si="8613"/>
        <v>7130.3</v>
      </c>
      <c r="AY2673" s="42">
        <f t="shared" si="8614"/>
        <v>7130.3</v>
      </c>
      <c r="AZ2673" s="42"/>
      <c r="BA2673" s="43">
        <f t="shared" si="8607"/>
        <v>63.707307337027444</v>
      </c>
      <c r="BB2673" s="44"/>
    </row>
    <row r="2674" spans="2:54" x14ac:dyDescent="0.3">
      <c r="B2674" s="38" t="s">
        <v>940</v>
      </c>
      <c r="C2674" s="38" t="s">
        <v>84</v>
      </c>
      <c r="D2674" s="38" t="s">
        <v>103</v>
      </c>
      <c r="E2674" s="39" t="str">
        <f t="shared" si="8604"/>
        <v>0408</v>
      </c>
      <c r="F2674" s="16" t="s">
        <v>974</v>
      </c>
      <c r="G2674" s="38" t="s">
        <v>68</v>
      </c>
      <c r="H2674" s="40" t="s">
        <v>69</v>
      </c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>
        <v>0</v>
      </c>
      <c r="U2674" s="18">
        <v>0</v>
      </c>
      <c r="V2674" s="18">
        <v>0</v>
      </c>
      <c r="W2674" s="18">
        <v>0</v>
      </c>
      <c r="X2674" s="18">
        <v>0</v>
      </c>
      <c r="Y2674" s="18">
        <v>0</v>
      </c>
      <c r="Z2674" s="18">
        <v>0</v>
      </c>
      <c r="AA2674" s="18">
        <v>0</v>
      </c>
      <c r="AB2674" s="18">
        <v>0</v>
      </c>
      <c r="AC2674" s="18">
        <v>0</v>
      </c>
      <c r="AD2674" s="18">
        <v>0</v>
      </c>
      <c r="AE2674" s="18">
        <v>0</v>
      </c>
      <c r="AF2674" s="42">
        <v>2.49735</v>
      </c>
      <c r="AG2674" s="42"/>
      <c r="AH2674" s="42">
        <v>0</v>
      </c>
      <c r="AI2674" s="42">
        <v>0</v>
      </c>
      <c r="AJ2674" s="42">
        <v>0</v>
      </c>
      <c r="AK2674" s="42">
        <v>0</v>
      </c>
      <c r="AL2674" s="42">
        <v>2.49735</v>
      </c>
      <c r="AM2674" s="42">
        <v>0</v>
      </c>
      <c r="AN2674" s="42">
        <v>0</v>
      </c>
      <c r="AO2674" s="14"/>
      <c r="AP2674" s="42"/>
      <c r="AQ2674" s="42"/>
      <c r="AR2674" s="42"/>
      <c r="AS2674" s="42"/>
      <c r="AT2674" s="42"/>
      <c r="AU2674" s="42"/>
      <c r="AV2674" s="42"/>
      <c r="AW2674" s="42"/>
      <c r="AX2674" s="42"/>
      <c r="AY2674" s="42"/>
      <c r="AZ2674" s="42"/>
      <c r="BA2674" s="49">
        <f t="shared" si="8607"/>
        <v>100</v>
      </c>
      <c r="BB2674" s="44"/>
    </row>
    <row r="2675" spans="2:54" x14ac:dyDescent="0.3">
      <c r="B2675" s="38" t="s">
        <v>940</v>
      </c>
      <c r="C2675" s="38" t="s">
        <v>84</v>
      </c>
      <c r="D2675" s="38" t="s">
        <v>103</v>
      </c>
      <c r="E2675" s="39" t="str">
        <f t="shared" si="8604"/>
        <v>0408</v>
      </c>
      <c r="F2675" s="16" t="s">
        <v>974</v>
      </c>
      <c r="G2675" s="38" t="s">
        <v>56</v>
      </c>
      <c r="H2675" s="40" t="s">
        <v>57</v>
      </c>
      <c r="I2675" s="18">
        <v>10.7</v>
      </c>
      <c r="J2675" s="18">
        <v>10.7</v>
      </c>
      <c r="K2675" s="18">
        <v>10.7</v>
      </c>
      <c r="L2675" s="18"/>
      <c r="M2675" s="18"/>
      <c r="N2675" s="18"/>
      <c r="O2675" s="18">
        <v>0</v>
      </c>
      <c r="P2675" s="18">
        <v>0</v>
      </c>
      <c r="Q2675" s="18">
        <v>0</v>
      </c>
      <c r="R2675" s="18">
        <v>0</v>
      </c>
      <c r="S2675" s="18"/>
      <c r="T2675" s="18">
        <f t="shared" si="8591"/>
        <v>10.7</v>
      </c>
      <c r="U2675" s="18">
        <f t="shared" si="8609"/>
        <v>10.7</v>
      </c>
      <c r="V2675" s="18">
        <f t="shared" si="8610"/>
        <v>10.7</v>
      </c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41">
        <v>15.638</v>
      </c>
      <c r="AG2675" s="41"/>
      <c r="AH2675" s="41">
        <v>0</v>
      </c>
      <c r="AI2675" s="41">
        <v>0</v>
      </c>
      <c r="AJ2675" s="41">
        <v>0</v>
      </c>
      <c r="AK2675" s="41">
        <v>0</v>
      </c>
      <c r="AL2675" s="41">
        <v>11.138</v>
      </c>
      <c r="AM2675" s="41">
        <v>0</v>
      </c>
      <c r="AN2675" s="41">
        <v>0</v>
      </c>
      <c r="AO2675" s="42">
        <v>8.4779999999999998</v>
      </c>
      <c r="AP2675" s="42">
        <v>11.2</v>
      </c>
      <c r="AQ2675" s="42">
        <v>0</v>
      </c>
      <c r="AR2675" s="42">
        <v>0</v>
      </c>
      <c r="AS2675" s="42">
        <v>0</v>
      </c>
      <c r="AT2675" s="42">
        <v>0</v>
      </c>
      <c r="AU2675" s="42">
        <f t="shared" si="8605"/>
        <v>11.2</v>
      </c>
      <c r="AV2675" s="42">
        <f t="shared" si="8606"/>
        <v>-0.5</v>
      </c>
      <c r="AW2675" s="42">
        <f t="shared" si="8612"/>
        <v>10.7</v>
      </c>
      <c r="AX2675" s="42">
        <f t="shared" si="8613"/>
        <v>10.7</v>
      </c>
      <c r="AY2675" s="42">
        <f t="shared" si="8614"/>
        <v>10.7</v>
      </c>
      <c r="AZ2675" s="42"/>
      <c r="BA2675" s="43">
        <f t="shared" si="8607"/>
        <v>71.223941680521804</v>
      </c>
      <c r="BB2675" s="44"/>
    </row>
    <row r="2676" spans="2:54" ht="31.2" x14ac:dyDescent="0.3">
      <c r="B2676" s="38" t="s">
        <v>940</v>
      </c>
      <c r="C2676" s="38" t="s">
        <v>84</v>
      </c>
      <c r="D2676" s="38" t="s">
        <v>103</v>
      </c>
      <c r="E2676" s="39" t="str">
        <f t="shared" si="8604"/>
        <v>0408</v>
      </c>
      <c r="F2676" s="38" t="s">
        <v>72</v>
      </c>
      <c r="G2676" s="39"/>
      <c r="H2676" s="40" t="s">
        <v>73</v>
      </c>
      <c r="I2676" s="18">
        <f t="shared" ref="I2676:I2686" si="8621">I2677</f>
        <v>64.5</v>
      </c>
      <c r="J2676" s="18">
        <f t="shared" ref="J2676:J2686" si="8622">J2677</f>
        <v>66.5</v>
      </c>
      <c r="K2676" s="18">
        <f t="shared" ref="K2676:K2686" si="8623">K2677</f>
        <v>66.5</v>
      </c>
      <c r="L2676" s="18">
        <f t="shared" ref="L2676:L2686" si="8624">L2677</f>
        <v>0</v>
      </c>
      <c r="M2676" s="18">
        <f t="shared" ref="M2676:M2686" si="8625">M2677</f>
        <v>0</v>
      </c>
      <c r="N2676" s="18">
        <f t="shared" ref="N2676:N2686" si="8626">N2677</f>
        <v>0</v>
      </c>
      <c r="O2676" s="18">
        <f t="shared" ref="O2676:O2686" si="8627">O2677</f>
        <v>0</v>
      </c>
      <c r="P2676" s="18">
        <f t="shared" ref="P2676:P2686" si="8628">P2677</f>
        <v>0</v>
      </c>
      <c r="Q2676" s="18">
        <f t="shared" ref="Q2676:Q2686" si="8629">Q2677</f>
        <v>0</v>
      </c>
      <c r="R2676" s="18">
        <f t="shared" ref="R2676:R2686" si="8630">R2677</f>
        <v>0</v>
      </c>
      <c r="S2676" s="18">
        <f t="shared" ref="S2676:S2686" si="8631">S2677</f>
        <v>0</v>
      </c>
      <c r="T2676" s="18">
        <f t="shared" si="8591"/>
        <v>64.5</v>
      </c>
      <c r="U2676" s="18">
        <f t="shared" si="8609"/>
        <v>66.5</v>
      </c>
      <c r="V2676" s="18">
        <f t="shared" si="8610"/>
        <v>66.5</v>
      </c>
      <c r="W2676" s="18">
        <f t="shared" ref="W2676:W2686" si="8632">W2677</f>
        <v>0</v>
      </c>
      <c r="X2676" s="18">
        <f t="shared" ref="X2676:X2686" si="8633">X2677</f>
        <v>0</v>
      </c>
      <c r="Y2676" s="18">
        <f t="shared" ref="Y2676:Y2686" si="8634">Y2677</f>
        <v>0</v>
      </c>
      <c r="Z2676" s="18">
        <f t="shared" ref="Z2676:Z2686" si="8635">Z2677</f>
        <v>0</v>
      </c>
      <c r="AA2676" s="18">
        <f t="shared" ref="AA2676:AA2686" si="8636">AA2677</f>
        <v>0</v>
      </c>
      <c r="AB2676" s="18">
        <f t="shared" ref="AB2676:AB2686" si="8637">AB2677</f>
        <v>0</v>
      </c>
      <c r="AC2676" s="18">
        <f t="shared" ref="AC2676:AC2686" si="8638">AC2677</f>
        <v>0</v>
      </c>
      <c r="AD2676" s="18">
        <f t="shared" ref="AD2676:AD2686" si="8639">AD2677</f>
        <v>0</v>
      </c>
      <c r="AE2676" s="18">
        <f t="shared" ref="AE2676:AE2686" si="8640">AE2677</f>
        <v>0</v>
      </c>
      <c r="AF2676" s="41">
        <f t="shared" ref="AF2676:AF2686" si="8641">AF2677</f>
        <v>66.3</v>
      </c>
      <c r="AG2676" s="41">
        <f t="shared" ref="AG2676:AG2686" si="8642">AG2677</f>
        <v>0</v>
      </c>
      <c r="AH2676" s="41">
        <f t="shared" ref="AH2676:AH2678" si="8643">AH2677</f>
        <v>66.3</v>
      </c>
      <c r="AI2676" s="41">
        <f t="shared" ref="AI2676:AI2678" si="8644">AI2677</f>
        <v>0</v>
      </c>
      <c r="AJ2676" s="41">
        <f t="shared" ref="AJ2676:AJ2686" si="8645">AJ2677</f>
        <v>0</v>
      </c>
      <c r="AK2676" s="41">
        <f t="shared" ref="AK2676:AK2686" si="8646">AK2677</f>
        <v>0</v>
      </c>
      <c r="AL2676" s="41">
        <f t="shared" ref="AL2676:AL2686" si="8647">AL2677</f>
        <v>66.3</v>
      </c>
      <c r="AM2676" s="41">
        <f t="shared" ref="AM2676:AM2678" si="8648">AM2677</f>
        <v>66.3</v>
      </c>
      <c r="AN2676" s="41">
        <f t="shared" ref="AN2676:AN2686" si="8649">AN2677</f>
        <v>0</v>
      </c>
      <c r="AO2676" s="14">
        <f t="shared" ref="AO2676:AO2686" si="8650">AO2677</f>
        <v>65.703490000000002</v>
      </c>
      <c r="AP2676" s="42">
        <f t="shared" ref="AP2676:AP2686" si="8651">AP2677</f>
        <v>66.3</v>
      </c>
      <c r="AQ2676" s="42">
        <f t="shared" ref="AQ2676:AQ2686" si="8652">AQ2677</f>
        <v>0</v>
      </c>
      <c r="AR2676" s="42">
        <f t="shared" ref="AR2676:AR2686" si="8653">AR2677</f>
        <v>0</v>
      </c>
      <c r="AS2676" s="42">
        <f t="shared" ref="AS2676:AS2686" si="8654">AS2677</f>
        <v>0</v>
      </c>
      <c r="AT2676" s="42">
        <f t="shared" ref="AT2676:AT2686" si="8655">AT2677</f>
        <v>0</v>
      </c>
      <c r="AU2676" s="42">
        <f t="shared" si="8605"/>
        <v>66.3</v>
      </c>
      <c r="AV2676" s="42">
        <f t="shared" si="8606"/>
        <v>-1.7999999999999972</v>
      </c>
      <c r="AW2676" s="42">
        <f t="shared" si="8612"/>
        <v>64.5</v>
      </c>
      <c r="AX2676" s="42">
        <f t="shared" si="8613"/>
        <v>66.5</v>
      </c>
      <c r="AY2676" s="42">
        <f t="shared" si="8614"/>
        <v>66.5</v>
      </c>
      <c r="AZ2676" s="42">
        <f t="shared" ref="AZ2676:AZ2686" si="8656">AZ2677</f>
        <v>0</v>
      </c>
      <c r="BA2676" s="43">
        <f t="shared" si="8607"/>
        <v>100</v>
      </c>
      <c r="BB2676" s="20"/>
    </row>
    <row r="2677" spans="2:54" x14ac:dyDescent="0.3">
      <c r="B2677" s="38" t="s">
        <v>940</v>
      </c>
      <c r="C2677" s="38" t="s">
        <v>84</v>
      </c>
      <c r="D2677" s="38" t="s">
        <v>103</v>
      </c>
      <c r="E2677" s="39" t="str">
        <f t="shared" si="8604"/>
        <v>0408</v>
      </c>
      <c r="F2677" s="38" t="s">
        <v>74</v>
      </c>
      <c r="G2677" s="39"/>
      <c r="H2677" s="40" t="s">
        <v>75</v>
      </c>
      <c r="I2677" s="18">
        <f t="shared" si="8621"/>
        <v>64.5</v>
      </c>
      <c r="J2677" s="18">
        <f t="shared" si="8622"/>
        <v>66.5</v>
      </c>
      <c r="K2677" s="18">
        <f t="shared" si="8623"/>
        <v>66.5</v>
      </c>
      <c r="L2677" s="18">
        <f t="shared" si="8624"/>
        <v>0</v>
      </c>
      <c r="M2677" s="18">
        <f t="shared" si="8625"/>
        <v>0</v>
      </c>
      <c r="N2677" s="18">
        <f t="shared" si="8626"/>
        <v>0</v>
      </c>
      <c r="O2677" s="18">
        <f t="shared" si="8627"/>
        <v>0</v>
      </c>
      <c r="P2677" s="18">
        <f t="shared" si="8628"/>
        <v>0</v>
      </c>
      <c r="Q2677" s="18">
        <f t="shared" si="8629"/>
        <v>0</v>
      </c>
      <c r="R2677" s="18">
        <f t="shared" si="8630"/>
        <v>0</v>
      </c>
      <c r="S2677" s="18">
        <f t="shared" si="8631"/>
        <v>0</v>
      </c>
      <c r="T2677" s="18">
        <f t="shared" si="8591"/>
        <v>64.5</v>
      </c>
      <c r="U2677" s="18">
        <f t="shared" si="8609"/>
        <v>66.5</v>
      </c>
      <c r="V2677" s="18">
        <f t="shared" si="8610"/>
        <v>66.5</v>
      </c>
      <c r="W2677" s="18">
        <f t="shared" si="8632"/>
        <v>0</v>
      </c>
      <c r="X2677" s="18">
        <f t="shared" si="8633"/>
        <v>0</v>
      </c>
      <c r="Y2677" s="18">
        <f t="shared" si="8634"/>
        <v>0</v>
      </c>
      <c r="Z2677" s="18">
        <f t="shared" si="8635"/>
        <v>0</v>
      </c>
      <c r="AA2677" s="18">
        <f t="shared" si="8636"/>
        <v>0</v>
      </c>
      <c r="AB2677" s="18">
        <f t="shared" si="8637"/>
        <v>0</v>
      </c>
      <c r="AC2677" s="18">
        <f t="shared" si="8638"/>
        <v>0</v>
      </c>
      <c r="AD2677" s="18">
        <f t="shared" si="8639"/>
        <v>0</v>
      </c>
      <c r="AE2677" s="18">
        <f t="shared" si="8640"/>
        <v>0</v>
      </c>
      <c r="AF2677" s="41">
        <f t="shared" si="8641"/>
        <v>66.3</v>
      </c>
      <c r="AG2677" s="41">
        <f t="shared" si="8642"/>
        <v>0</v>
      </c>
      <c r="AH2677" s="41">
        <f t="shared" si="8643"/>
        <v>66.3</v>
      </c>
      <c r="AI2677" s="41">
        <f t="shared" si="8644"/>
        <v>0</v>
      </c>
      <c r="AJ2677" s="41">
        <f t="shared" si="8645"/>
        <v>0</v>
      </c>
      <c r="AK2677" s="41">
        <f t="shared" si="8646"/>
        <v>0</v>
      </c>
      <c r="AL2677" s="41">
        <f t="shared" si="8647"/>
        <v>66.3</v>
      </c>
      <c r="AM2677" s="41">
        <f t="shared" si="8648"/>
        <v>66.3</v>
      </c>
      <c r="AN2677" s="41">
        <f t="shared" si="8649"/>
        <v>0</v>
      </c>
      <c r="AO2677" s="42">
        <f t="shared" si="8650"/>
        <v>65.703490000000002</v>
      </c>
      <c r="AP2677" s="42">
        <f t="shared" si="8651"/>
        <v>66.3</v>
      </c>
      <c r="AQ2677" s="42">
        <f t="shared" si="8652"/>
        <v>0</v>
      </c>
      <c r="AR2677" s="42">
        <f t="shared" si="8653"/>
        <v>0</v>
      </c>
      <c r="AS2677" s="42">
        <f t="shared" si="8654"/>
        <v>0</v>
      </c>
      <c r="AT2677" s="42">
        <f t="shared" si="8655"/>
        <v>0</v>
      </c>
      <c r="AU2677" s="42">
        <f t="shared" si="8605"/>
        <v>66.3</v>
      </c>
      <c r="AV2677" s="42">
        <f t="shared" si="8606"/>
        <v>-1.7999999999999972</v>
      </c>
      <c r="AW2677" s="42">
        <f t="shared" si="8612"/>
        <v>64.5</v>
      </c>
      <c r="AX2677" s="42">
        <f t="shared" si="8613"/>
        <v>66.5</v>
      </c>
      <c r="AY2677" s="42">
        <f t="shared" si="8614"/>
        <v>66.5</v>
      </c>
      <c r="AZ2677" s="42">
        <f t="shared" si="8656"/>
        <v>0</v>
      </c>
      <c r="BA2677" s="43">
        <f t="shared" si="8607"/>
        <v>100</v>
      </c>
      <c r="BB2677" s="20"/>
    </row>
    <row r="2678" spans="2:54" ht="62.4" x14ac:dyDescent="0.3">
      <c r="B2678" s="38" t="s">
        <v>940</v>
      </c>
      <c r="C2678" s="38" t="s">
        <v>84</v>
      </c>
      <c r="D2678" s="38" t="s">
        <v>103</v>
      </c>
      <c r="E2678" s="39" t="str">
        <f t="shared" si="8604"/>
        <v>0408</v>
      </c>
      <c r="F2678" s="38" t="s">
        <v>975</v>
      </c>
      <c r="G2678" s="39"/>
      <c r="H2678" s="40" t="s">
        <v>976</v>
      </c>
      <c r="I2678" s="18">
        <f t="shared" si="8621"/>
        <v>64.5</v>
      </c>
      <c r="J2678" s="18">
        <f t="shared" si="8622"/>
        <v>66.5</v>
      </c>
      <c r="K2678" s="18">
        <f t="shared" si="8623"/>
        <v>66.5</v>
      </c>
      <c r="L2678" s="18">
        <f t="shared" si="8624"/>
        <v>0</v>
      </c>
      <c r="M2678" s="18">
        <f t="shared" si="8625"/>
        <v>0</v>
      </c>
      <c r="N2678" s="18">
        <f t="shared" si="8626"/>
        <v>0</v>
      </c>
      <c r="O2678" s="18">
        <f t="shared" si="8627"/>
        <v>0</v>
      </c>
      <c r="P2678" s="18">
        <f t="shared" si="8628"/>
        <v>0</v>
      </c>
      <c r="Q2678" s="18">
        <f t="shared" si="8629"/>
        <v>0</v>
      </c>
      <c r="R2678" s="18">
        <f t="shared" si="8630"/>
        <v>0</v>
      </c>
      <c r="S2678" s="18">
        <f t="shared" si="8631"/>
        <v>0</v>
      </c>
      <c r="T2678" s="18">
        <f t="shared" si="8591"/>
        <v>64.5</v>
      </c>
      <c r="U2678" s="18">
        <f t="shared" si="8609"/>
        <v>66.5</v>
      </c>
      <c r="V2678" s="18">
        <f t="shared" si="8610"/>
        <v>66.5</v>
      </c>
      <c r="W2678" s="18">
        <f t="shared" si="8632"/>
        <v>0</v>
      </c>
      <c r="X2678" s="18">
        <f t="shared" si="8633"/>
        <v>0</v>
      </c>
      <c r="Y2678" s="18">
        <f t="shared" si="8634"/>
        <v>0</v>
      </c>
      <c r="Z2678" s="18">
        <f t="shared" si="8635"/>
        <v>0</v>
      </c>
      <c r="AA2678" s="18">
        <f t="shared" si="8636"/>
        <v>0</v>
      </c>
      <c r="AB2678" s="18">
        <f t="shared" si="8637"/>
        <v>0</v>
      </c>
      <c r="AC2678" s="18">
        <f t="shared" si="8638"/>
        <v>0</v>
      </c>
      <c r="AD2678" s="18">
        <f t="shared" si="8639"/>
        <v>0</v>
      </c>
      <c r="AE2678" s="18">
        <f t="shared" si="8640"/>
        <v>0</v>
      </c>
      <c r="AF2678" s="41">
        <f t="shared" si="8641"/>
        <v>66.3</v>
      </c>
      <c r="AG2678" s="41">
        <f t="shared" si="8642"/>
        <v>0</v>
      </c>
      <c r="AH2678" s="41">
        <f t="shared" si="8643"/>
        <v>66.3</v>
      </c>
      <c r="AI2678" s="41">
        <f t="shared" si="8644"/>
        <v>0</v>
      </c>
      <c r="AJ2678" s="41">
        <f t="shared" si="8645"/>
        <v>0</v>
      </c>
      <c r="AK2678" s="41">
        <f t="shared" si="8646"/>
        <v>0</v>
      </c>
      <c r="AL2678" s="41">
        <f t="shared" si="8647"/>
        <v>66.3</v>
      </c>
      <c r="AM2678" s="41">
        <f t="shared" si="8648"/>
        <v>66.3</v>
      </c>
      <c r="AN2678" s="41">
        <f t="shared" si="8649"/>
        <v>0</v>
      </c>
      <c r="AO2678" s="14">
        <f t="shared" si="8650"/>
        <v>65.703490000000002</v>
      </c>
      <c r="AP2678" s="42">
        <f t="shared" si="8651"/>
        <v>66.3</v>
      </c>
      <c r="AQ2678" s="42">
        <f t="shared" si="8652"/>
        <v>0</v>
      </c>
      <c r="AR2678" s="42">
        <f t="shared" si="8653"/>
        <v>0</v>
      </c>
      <c r="AS2678" s="42">
        <f t="shared" si="8654"/>
        <v>0</v>
      </c>
      <c r="AT2678" s="42">
        <f t="shared" si="8655"/>
        <v>0</v>
      </c>
      <c r="AU2678" s="42">
        <f t="shared" si="8605"/>
        <v>66.3</v>
      </c>
      <c r="AV2678" s="42">
        <f t="shared" si="8606"/>
        <v>-1.7999999999999972</v>
      </c>
      <c r="AW2678" s="42">
        <f t="shared" si="8612"/>
        <v>64.5</v>
      </c>
      <c r="AX2678" s="42">
        <f t="shared" si="8613"/>
        <v>66.5</v>
      </c>
      <c r="AY2678" s="42">
        <f t="shared" si="8614"/>
        <v>66.5</v>
      </c>
      <c r="AZ2678" s="42">
        <f t="shared" si="8656"/>
        <v>0</v>
      </c>
      <c r="BA2678" s="43">
        <f t="shared" si="8607"/>
        <v>100</v>
      </c>
      <c r="BB2678" s="20"/>
    </row>
    <row r="2679" spans="2:54" ht="78" x14ac:dyDescent="0.3">
      <c r="B2679" s="38" t="s">
        <v>940</v>
      </c>
      <c r="C2679" s="38" t="s">
        <v>84</v>
      </c>
      <c r="D2679" s="38" t="s">
        <v>103</v>
      </c>
      <c r="E2679" s="39" t="str">
        <f t="shared" si="8604"/>
        <v>0408</v>
      </c>
      <c r="F2679" s="38" t="s">
        <v>975</v>
      </c>
      <c r="G2679" s="38" t="s">
        <v>66</v>
      </c>
      <c r="H2679" s="40" t="s">
        <v>67</v>
      </c>
      <c r="I2679" s="18">
        <v>64.5</v>
      </c>
      <c r="J2679" s="18">
        <v>66.5</v>
      </c>
      <c r="K2679" s="18">
        <v>66.5</v>
      </c>
      <c r="L2679" s="18"/>
      <c r="M2679" s="18"/>
      <c r="N2679" s="18"/>
      <c r="O2679" s="18">
        <v>0</v>
      </c>
      <c r="P2679" s="18">
        <v>0</v>
      </c>
      <c r="Q2679" s="18">
        <v>0</v>
      </c>
      <c r="R2679" s="18">
        <v>0</v>
      </c>
      <c r="S2679" s="18"/>
      <c r="T2679" s="18">
        <f t="shared" si="8591"/>
        <v>64.5</v>
      </c>
      <c r="U2679" s="18">
        <f t="shared" si="8609"/>
        <v>66.5</v>
      </c>
      <c r="V2679" s="18">
        <f t="shared" si="8610"/>
        <v>66.5</v>
      </c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41">
        <v>66.3</v>
      </c>
      <c r="AG2679" s="41"/>
      <c r="AH2679" s="41">
        <f>AF2679</f>
        <v>66.3</v>
      </c>
      <c r="AI2679" s="41">
        <f>AG2679</f>
        <v>0</v>
      </c>
      <c r="AJ2679" s="41">
        <v>0</v>
      </c>
      <c r="AK2679" s="41">
        <v>0</v>
      </c>
      <c r="AL2679" s="41">
        <v>66.3</v>
      </c>
      <c r="AM2679" s="41">
        <f>AL2679</f>
        <v>66.3</v>
      </c>
      <c r="AN2679" s="41">
        <v>0</v>
      </c>
      <c r="AO2679" s="42">
        <v>65.703490000000002</v>
      </c>
      <c r="AP2679" s="42">
        <v>66.3</v>
      </c>
      <c r="AQ2679" s="42">
        <v>0</v>
      </c>
      <c r="AR2679" s="42">
        <v>0</v>
      </c>
      <c r="AS2679" s="42">
        <v>0</v>
      </c>
      <c r="AT2679" s="42">
        <v>0</v>
      </c>
      <c r="AU2679" s="42">
        <f t="shared" si="8605"/>
        <v>66.3</v>
      </c>
      <c r="AV2679" s="42">
        <f t="shared" si="8606"/>
        <v>-1.7999999999999972</v>
      </c>
      <c r="AW2679" s="42">
        <f t="shared" si="8612"/>
        <v>64.5</v>
      </c>
      <c r="AX2679" s="42">
        <f t="shared" si="8613"/>
        <v>66.5</v>
      </c>
      <c r="AY2679" s="42">
        <f t="shared" si="8614"/>
        <v>66.5</v>
      </c>
      <c r="AZ2679" s="42"/>
      <c r="BA2679" s="43">
        <f t="shared" si="8607"/>
        <v>100</v>
      </c>
      <c r="BB2679" s="44"/>
    </row>
    <row r="2680" spans="2:54" ht="46.8" x14ac:dyDescent="0.3">
      <c r="B2680" s="38" t="s">
        <v>940</v>
      </c>
      <c r="C2680" s="38" t="s">
        <v>84</v>
      </c>
      <c r="D2680" s="38" t="s">
        <v>103</v>
      </c>
      <c r="E2680" s="39" t="str">
        <f t="shared" si="8604"/>
        <v>0408</v>
      </c>
      <c r="F2680" s="38" t="s">
        <v>78</v>
      </c>
      <c r="G2680" s="39"/>
      <c r="H2680" s="40" t="s">
        <v>79</v>
      </c>
      <c r="I2680" s="18"/>
      <c r="J2680" s="18"/>
      <c r="K2680" s="18"/>
      <c r="L2680" s="18"/>
      <c r="M2680" s="18"/>
      <c r="N2680" s="18"/>
      <c r="O2680" s="18">
        <f t="shared" si="8627"/>
        <v>0</v>
      </c>
      <c r="P2680" s="18">
        <f t="shared" si="8628"/>
        <v>0</v>
      </c>
      <c r="Q2680" s="18"/>
      <c r="R2680" s="18"/>
      <c r="S2680" s="18"/>
      <c r="T2680" s="18">
        <f t="shared" si="8591"/>
        <v>0</v>
      </c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41">
        <f t="shared" si="8641"/>
        <v>79.284329999999997</v>
      </c>
      <c r="AG2680" s="41">
        <f t="shared" si="8642"/>
        <v>0</v>
      </c>
      <c r="AH2680" s="41">
        <f t="shared" ref="AH2680:AH2686" si="8657">AH2681</f>
        <v>0</v>
      </c>
      <c r="AI2680" s="41">
        <f t="shared" ref="AI2680:AI2686" si="8658">AI2681</f>
        <v>0</v>
      </c>
      <c r="AJ2680" s="41">
        <f t="shared" si="8645"/>
        <v>0</v>
      </c>
      <c r="AK2680" s="41">
        <f t="shared" si="8646"/>
        <v>0</v>
      </c>
      <c r="AL2680" s="41">
        <f t="shared" si="8647"/>
        <v>79.284329999999997</v>
      </c>
      <c r="AM2680" s="41">
        <f t="shared" ref="AM2680:AM2686" si="8659">AM2681</f>
        <v>0</v>
      </c>
      <c r="AN2680" s="41">
        <f t="shared" si="8649"/>
        <v>0</v>
      </c>
      <c r="AO2680" s="14">
        <f t="shared" si="8650"/>
        <v>79.284329999999997</v>
      </c>
      <c r="AP2680" s="42">
        <f t="shared" si="8651"/>
        <v>79.284329999999997</v>
      </c>
      <c r="AQ2680" s="42">
        <f t="shared" si="8652"/>
        <v>0</v>
      </c>
      <c r="AR2680" s="42">
        <f t="shared" si="8653"/>
        <v>0</v>
      </c>
      <c r="AS2680" s="42">
        <f t="shared" si="8654"/>
        <v>0</v>
      </c>
      <c r="AT2680" s="42">
        <f t="shared" si="8655"/>
        <v>0</v>
      </c>
      <c r="AU2680" s="42">
        <f t="shared" si="8605"/>
        <v>79.284329999999997</v>
      </c>
      <c r="AV2680" s="42">
        <f t="shared" si="8606"/>
        <v>-79.284329999999997</v>
      </c>
      <c r="AW2680" s="42"/>
      <c r="AX2680" s="42"/>
      <c r="AY2680" s="42"/>
      <c r="AZ2680" s="42"/>
      <c r="BA2680" s="43">
        <f t="shared" si="8607"/>
        <v>100</v>
      </c>
      <c r="BB2680" s="44"/>
    </row>
    <row r="2681" spans="2:54" ht="31.2" x14ac:dyDescent="0.3">
      <c r="B2681" s="38" t="s">
        <v>940</v>
      </c>
      <c r="C2681" s="38" t="s">
        <v>84</v>
      </c>
      <c r="D2681" s="38" t="s">
        <v>103</v>
      </c>
      <c r="E2681" s="39" t="str">
        <f t="shared" si="8604"/>
        <v>0408</v>
      </c>
      <c r="F2681" s="38" t="s">
        <v>80</v>
      </c>
      <c r="G2681" s="39"/>
      <c r="H2681" s="40" t="s">
        <v>81</v>
      </c>
      <c r="I2681" s="18"/>
      <c r="J2681" s="18"/>
      <c r="K2681" s="18"/>
      <c r="L2681" s="18"/>
      <c r="M2681" s="18"/>
      <c r="N2681" s="18"/>
      <c r="O2681" s="18">
        <f t="shared" si="8627"/>
        <v>0</v>
      </c>
      <c r="P2681" s="18">
        <f t="shared" si="8628"/>
        <v>0</v>
      </c>
      <c r="Q2681" s="18"/>
      <c r="R2681" s="18"/>
      <c r="S2681" s="18"/>
      <c r="T2681" s="18">
        <f t="shared" si="8591"/>
        <v>0</v>
      </c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41">
        <f t="shared" si="8641"/>
        <v>79.284329999999997</v>
      </c>
      <c r="AG2681" s="41">
        <f t="shared" si="8642"/>
        <v>0</v>
      </c>
      <c r="AH2681" s="41">
        <f t="shared" si="8657"/>
        <v>0</v>
      </c>
      <c r="AI2681" s="41">
        <f t="shared" si="8658"/>
        <v>0</v>
      </c>
      <c r="AJ2681" s="41">
        <f t="shared" si="8645"/>
        <v>0</v>
      </c>
      <c r="AK2681" s="41">
        <f t="shared" si="8646"/>
        <v>0</v>
      </c>
      <c r="AL2681" s="41">
        <f t="shared" si="8647"/>
        <v>79.284329999999997</v>
      </c>
      <c r="AM2681" s="41">
        <f t="shared" si="8659"/>
        <v>0</v>
      </c>
      <c r="AN2681" s="41">
        <f t="shared" si="8649"/>
        <v>0</v>
      </c>
      <c r="AO2681" s="42">
        <f t="shared" si="8650"/>
        <v>79.284329999999997</v>
      </c>
      <c r="AP2681" s="42">
        <f t="shared" si="8651"/>
        <v>79.284329999999997</v>
      </c>
      <c r="AQ2681" s="42">
        <f t="shared" si="8652"/>
        <v>0</v>
      </c>
      <c r="AR2681" s="42">
        <f t="shared" si="8653"/>
        <v>0</v>
      </c>
      <c r="AS2681" s="42">
        <f t="shared" si="8654"/>
        <v>0</v>
      </c>
      <c r="AT2681" s="42">
        <f t="shared" si="8655"/>
        <v>0</v>
      </c>
      <c r="AU2681" s="42">
        <f t="shared" si="8605"/>
        <v>79.284329999999997</v>
      </c>
      <c r="AV2681" s="42">
        <f t="shared" si="8606"/>
        <v>-79.284329999999997</v>
      </c>
      <c r="AW2681" s="42"/>
      <c r="AX2681" s="42"/>
      <c r="AY2681" s="42"/>
      <c r="AZ2681" s="42"/>
      <c r="BA2681" s="43">
        <f t="shared" si="8607"/>
        <v>100</v>
      </c>
      <c r="BB2681" s="44"/>
    </row>
    <row r="2682" spans="2:54" ht="31.2" x14ac:dyDescent="0.3">
      <c r="B2682" s="38" t="s">
        <v>940</v>
      </c>
      <c r="C2682" s="38" t="s">
        <v>84</v>
      </c>
      <c r="D2682" s="38" t="s">
        <v>103</v>
      </c>
      <c r="E2682" s="39" t="str">
        <f t="shared" si="8604"/>
        <v>0408</v>
      </c>
      <c r="F2682" s="38" t="s">
        <v>82</v>
      </c>
      <c r="G2682" s="39"/>
      <c r="H2682" s="40" t="s">
        <v>83</v>
      </c>
      <c r="I2682" s="18"/>
      <c r="J2682" s="18"/>
      <c r="K2682" s="18"/>
      <c r="L2682" s="18"/>
      <c r="M2682" s="18"/>
      <c r="N2682" s="18"/>
      <c r="O2682" s="18">
        <f t="shared" si="8627"/>
        <v>0</v>
      </c>
      <c r="P2682" s="18">
        <f t="shared" si="8628"/>
        <v>0</v>
      </c>
      <c r="Q2682" s="18"/>
      <c r="R2682" s="18"/>
      <c r="S2682" s="18"/>
      <c r="T2682" s="18">
        <f t="shared" si="8591"/>
        <v>0</v>
      </c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41">
        <f t="shared" si="8641"/>
        <v>79.284329999999997</v>
      </c>
      <c r="AG2682" s="41">
        <f t="shared" si="8642"/>
        <v>0</v>
      </c>
      <c r="AH2682" s="41">
        <f t="shared" si="8657"/>
        <v>0</v>
      </c>
      <c r="AI2682" s="41">
        <f t="shared" si="8658"/>
        <v>0</v>
      </c>
      <c r="AJ2682" s="41">
        <f t="shared" si="8645"/>
        <v>0</v>
      </c>
      <c r="AK2682" s="41">
        <f t="shared" si="8646"/>
        <v>0</v>
      </c>
      <c r="AL2682" s="41">
        <f t="shared" si="8647"/>
        <v>79.284329999999997</v>
      </c>
      <c r="AM2682" s="41">
        <f t="shared" si="8659"/>
        <v>0</v>
      </c>
      <c r="AN2682" s="41">
        <f t="shared" si="8649"/>
        <v>0</v>
      </c>
      <c r="AO2682" s="14">
        <f t="shared" si="8650"/>
        <v>79.284329999999997</v>
      </c>
      <c r="AP2682" s="42">
        <f t="shared" si="8651"/>
        <v>79.284329999999997</v>
      </c>
      <c r="AQ2682" s="42">
        <f t="shared" si="8652"/>
        <v>0</v>
      </c>
      <c r="AR2682" s="42">
        <f t="shared" si="8653"/>
        <v>0</v>
      </c>
      <c r="AS2682" s="42">
        <f t="shared" si="8654"/>
        <v>0</v>
      </c>
      <c r="AT2682" s="42">
        <f t="shared" si="8655"/>
        <v>0</v>
      </c>
      <c r="AU2682" s="42">
        <f t="shared" si="8605"/>
        <v>79.284329999999997</v>
      </c>
      <c r="AV2682" s="42">
        <f t="shared" si="8606"/>
        <v>-79.284329999999997</v>
      </c>
      <c r="AW2682" s="42"/>
      <c r="AX2682" s="42"/>
      <c r="AY2682" s="42"/>
      <c r="AZ2682" s="42"/>
      <c r="BA2682" s="43">
        <f t="shared" si="8607"/>
        <v>100</v>
      </c>
      <c r="BB2682" s="44"/>
    </row>
    <row r="2683" spans="2:54" x14ac:dyDescent="0.3">
      <c r="B2683" s="38" t="s">
        <v>940</v>
      </c>
      <c r="C2683" s="38" t="s">
        <v>84</v>
      </c>
      <c r="D2683" s="38" t="s">
        <v>103</v>
      </c>
      <c r="E2683" s="39" t="str">
        <f t="shared" si="8604"/>
        <v>0408</v>
      </c>
      <c r="F2683" s="38" t="s">
        <v>82</v>
      </c>
      <c r="G2683" s="38" t="s">
        <v>56</v>
      </c>
      <c r="H2683" s="40" t="s">
        <v>57</v>
      </c>
      <c r="I2683" s="18"/>
      <c r="J2683" s="18"/>
      <c r="K2683" s="18"/>
      <c r="L2683" s="18"/>
      <c r="M2683" s="18"/>
      <c r="N2683" s="18"/>
      <c r="O2683" s="18">
        <v>0</v>
      </c>
      <c r="P2683" s="18">
        <v>0</v>
      </c>
      <c r="Q2683" s="18"/>
      <c r="R2683" s="18"/>
      <c r="S2683" s="18"/>
      <c r="T2683" s="18">
        <f t="shared" si="8591"/>
        <v>0</v>
      </c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41">
        <v>79.284329999999997</v>
      </c>
      <c r="AG2683" s="41"/>
      <c r="AH2683" s="41">
        <v>0</v>
      </c>
      <c r="AI2683" s="41">
        <v>0</v>
      </c>
      <c r="AJ2683" s="41">
        <v>0</v>
      </c>
      <c r="AK2683" s="41">
        <v>0</v>
      </c>
      <c r="AL2683" s="41">
        <v>79.284329999999997</v>
      </c>
      <c r="AM2683" s="41">
        <v>0</v>
      </c>
      <c r="AN2683" s="41">
        <v>0</v>
      </c>
      <c r="AO2683" s="42">
        <v>79.284329999999997</v>
      </c>
      <c r="AP2683" s="42">
        <v>79.284329999999997</v>
      </c>
      <c r="AQ2683" s="42">
        <v>0</v>
      </c>
      <c r="AR2683" s="42">
        <v>0</v>
      </c>
      <c r="AS2683" s="42">
        <v>0</v>
      </c>
      <c r="AT2683" s="42">
        <v>0</v>
      </c>
      <c r="AU2683" s="42">
        <f t="shared" si="8605"/>
        <v>79.284329999999997</v>
      </c>
      <c r="AV2683" s="42">
        <f t="shared" si="8606"/>
        <v>-79.284329999999997</v>
      </c>
      <c r="AW2683" s="42"/>
      <c r="AX2683" s="42"/>
      <c r="AY2683" s="42"/>
      <c r="AZ2683" s="42"/>
      <c r="BA2683" s="43">
        <f t="shared" si="8607"/>
        <v>100</v>
      </c>
      <c r="BB2683" s="44"/>
    </row>
    <row r="2684" spans="2:54" s="30" customFormat="1" x14ac:dyDescent="0.3">
      <c r="B2684" s="31" t="s">
        <v>940</v>
      </c>
      <c r="C2684" s="31" t="s">
        <v>84</v>
      </c>
      <c r="D2684" s="31" t="s">
        <v>86</v>
      </c>
      <c r="E2684" s="29" t="str">
        <f t="shared" si="8604"/>
        <v>0409</v>
      </c>
      <c r="F2684" s="31"/>
      <c r="G2684" s="31"/>
      <c r="H2684" s="32" t="s">
        <v>87</v>
      </c>
      <c r="I2684" s="33">
        <f t="shared" si="8621"/>
        <v>231321.1</v>
      </c>
      <c r="J2684" s="33">
        <f t="shared" si="8622"/>
        <v>228668.4</v>
      </c>
      <c r="K2684" s="33">
        <f t="shared" si="8623"/>
        <v>342989.3</v>
      </c>
      <c r="L2684" s="33">
        <f t="shared" si="8624"/>
        <v>-23915.200000000001</v>
      </c>
      <c r="M2684" s="33">
        <f t="shared" si="8625"/>
        <v>-17726.099999999999</v>
      </c>
      <c r="N2684" s="33">
        <f t="shared" si="8626"/>
        <v>-15893.9</v>
      </c>
      <c r="O2684" s="33">
        <f t="shared" si="8627"/>
        <v>-63118.29</v>
      </c>
      <c r="P2684" s="33">
        <f t="shared" si="8628"/>
        <v>0</v>
      </c>
      <c r="Q2684" s="33">
        <f t="shared" si="8629"/>
        <v>0</v>
      </c>
      <c r="R2684" s="33">
        <f t="shared" si="8630"/>
        <v>80</v>
      </c>
      <c r="S2684" s="33">
        <f t="shared" si="8631"/>
        <v>99423.254099999991</v>
      </c>
      <c r="T2684" s="33">
        <f t="shared" si="8591"/>
        <v>243790.86409999998</v>
      </c>
      <c r="U2684" s="33">
        <f t="shared" si="8609"/>
        <v>210942.3</v>
      </c>
      <c r="V2684" s="33">
        <f t="shared" si="8610"/>
        <v>327095.39999999997</v>
      </c>
      <c r="W2684" s="33">
        <f t="shared" si="8632"/>
        <v>0</v>
      </c>
      <c r="X2684" s="33">
        <f t="shared" si="8633"/>
        <v>0</v>
      </c>
      <c r="Y2684" s="33">
        <f t="shared" si="8634"/>
        <v>0</v>
      </c>
      <c r="Z2684" s="33">
        <f t="shared" si="8635"/>
        <v>99423.254099999991</v>
      </c>
      <c r="AA2684" s="33">
        <f t="shared" si="8636"/>
        <v>0</v>
      </c>
      <c r="AB2684" s="33">
        <f t="shared" si="8637"/>
        <v>0</v>
      </c>
      <c r="AC2684" s="33">
        <f t="shared" si="8638"/>
        <v>0</v>
      </c>
      <c r="AD2684" s="33">
        <f t="shared" si="8639"/>
        <v>0</v>
      </c>
      <c r="AE2684" s="33">
        <f t="shared" si="8640"/>
        <v>0</v>
      </c>
      <c r="AF2684" s="34">
        <f t="shared" si="8641"/>
        <v>234862.05476999999</v>
      </c>
      <c r="AG2684" s="34">
        <f t="shared" si="8642"/>
        <v>0</v>
      </c>
      <c r="AH2684" s="34">
        <f t="shared" si="8657"/>
        <v>0</v>
      </c>
      <c r="AI2684" s="34">
        <f t="shared" si="8658"/>
        <v>0</v>
      </c>
      <c r="AJ2684" s="34">
        <f t="shared" si="8645"/>
        <v>0</v>
      </c>
      <c r="AK2684" s="34">
        <f t="shared" si="8646"/>
        <v>0</v>
      </c>
      <c r="AL2684" s="34">
        <f t="shared" si="8647"/>
        <v>169440.51079</v>
      </c>
      <c r="AM2684" s="34">
        <f t="shared" si="8659"/>
        <v>0</v>
      </c>
      <c r="AN2684" s="34">
        <f t="shared" si="8649"/>
        <v>0</v>
      </c>
      <c r="AO2684" s="35">
        <f t="shared" si="8650"/>
        <v>89267.229290000003</v>
      </c>
      <c r="AP2684" s="36">
        <f t="shared" si="8651"/>
        <v>303833.95409999997</v>
      </c>
      <c r="AQ2684" s="36">
        <f t="shared" si="8652"/>
        <v>-63118.29</v>
      </c>
      <c r="AR2684" s="36">
        <f t="shared" si="8653"/>
        <v>0</v>
      </c>
      <c r="AS2684" s="36">
        <f t="shared" si="8654"/>
        <v>0</v>
      </c>
      <c r="AT2684" s="36">
        <f t="shared" si="8655"/>
        <v>0</v>
      </c>
      <c r="AU2684" s="36">
        <f t="shared" si="8605"/>
        <v>240715.66409999997</v>
      </c>
      <c r="AV2684" s="36">
        <f t="shared" si="8606"/>
        <v>3075.2000000000116</v>
      </c>
      <c r="AW2684" s="36">
        <f t="shared" si="8612"/>
        <v>343214.11819999997</v>
      </c>
      <c r="AX2684" s="36">
        <f t="shared" si="8613"/>
        <v>210942.3</v>
      </c>
      <c r="AY2684" s="36">
        <f t="shared" si="8614"/>
        <v>327095.39999999997</v>
      </c>
      <c r="AZ2684" s="36">
        <f t="shared" si="8656"/>
        <v>0</v>
      </c>
      <c r="BA2684" s="37">
        <f t="shared" si="8607"/>
        <v>72.144694023022495</v>
      </c>
      <c r="BB2684" s="20"/>
    </row>
    <row r="2685" spans="2:54" ht="31.2" x14ac:dyDescent="0.3">
      <c r="B2685" s="38" t="s">
        <v>940</v>
      </c>
      <c r="C2685" s="38" t="s">
        <v>84</v>
      </c>
      <c r="D2685" s="38" t="s">
        <v>86</v>
      </c>
      <c r="E2685" s="39" t="str">
        <f t="shared" si="8604"/>
        <v>0409</v>
      </c>
      <c r="F2685" s="38" t="s">
        <v>877</v>
      </c>
      <c r="G2685" s="39"/>
      <c r="H2685" s="40" t="s">
        <v>878</v>
      </c>
      <c r="I2685" s="18">
        <f t="shared" si="8621"/>
        <v>231321.1</v>
      </c>
      <c r="J2685" s="18">
        <f t="shared" si="8622"/>
        <v>228668.4</v>
      </c>
      <c r="K2685" s="18">
        <f t="shared" si="8623"/>
        <v>342989.3</v>
      </c>
      <c r="L2685" s="18">
        <f t="shared" si="8624"/>
        <v>-23915.200000000001</v>
      </c>
      <c r="M2685" s="18">
        <f t="shared" si="8625"/>
        <v>-17726.099999999999</v>
      </c>
      <c r="N2685" s="18">
        <f t="shared" si="8626"/>
        <v>-15893.9</v>
      </c>
      <c r="O2685" s="18">
        <f t="shared" si="8627"/>
        <v>-63118.29</v>
      </c>
      <c r="P2685" s="18">
        <f t="shared" si="8628"/>
        <v>0</v>
      </c>
      <c r="Q2685" s="18">
        <f t="shared" si="8629"/>
        <v>0</v>
      </c>
      <c r="R2685" s="18">
        <f t="shared" si="8630"/>
        <v>80</v>
      </c>
      <c r="S2685" s="18">
        <f t="shared" si="8631"/>
        <v>99423.254099999991</v>
      </c>
      <c r="T2685" s="18">
        <f t="shared" si="8591"/>
        <v>243790.86409999998</v>
      </c>
      <c r="U2685" s="18">
        <f t="shared" si="8609"/>
        <v>210942.3</v>
      </c>
      <c r="V2685" s="18">
        <f t="shared" si="8610"/>
        <v>327095.39999999997</v>
      </c>
      <c r="W2685" s="18">
        <f t="shared" si="8632"/>
        <v>0</v>
      </c>
      <c r="X2685" s="18">
        <f t="shared" si="8633"/>
        <v>0</v>
      </c>
      <c r="Y2685" s="18">
        <f t="shared" si="8634"/>
        <v>0</v>
      </c>
      <c r="Z2685" s="18">
        <f t="shared" si="8635"/>
        <v>99423.254099999991</v>
      </c>
      <c r="AA2685" s="18">
        <f t="shared" si="8636"/>
        <v>0</v>
      </c>
      <c r="AB2685" s="18">
        <f t="shared" si="8637"/>
        <v>0</v>
      </c>
      <c r="AC2685" s="18">
        <f t="shared" si="8638"/>
        <v>0</v>
      </c>
      <c r="AD2685" s="18">
        <f t="shared" si="8639"/>
        <v>0</v>
      </c>
      <c r="AE2685" s="18">
        <f t="shared" si="8640"/>
        <v>0</v>
      </c>
      <c r="AF2685" s="41">
        <f t="shared" si="8641"/>
        <v>234862.05476999999</v>
      </c>
      <c r="AG2685" s="41">
        <f t="shared" si="8642"/>
        <v>0</v>
      </c>
      <c r="AH2685" s="41">
        <f t="shared" si="8657"/>
        <v>0</v>
      </c>
      <c r="AI2685" s="41">
        <f t="shared" si="8658"/>
        <v>0</v>
      </c>
      <c r="AJ2685" s="41">
        <f t="shared" si="8645"/>
        <v>0</v>
      </c>
      <c r="AK2685" s="41">
        <f t="shared" si="8646"/>
        <v>0</v>
      </c>
      <c r="AL2685" s="41">
        <f t="shared" si="8647"/>
        <v>169440.51079</v>
      </c>
      <c r="AM2685" s="41">
        <f t="shared" si="8659"/>
        <v>0</v>
      </c>
      <c r="AN2685" s="41">
        <f t="shared" si="8649"/>
        <v>0</v>
      </c>
      <c r="AO2685" s="42">
        <f t="shared" si="8650"/>
        <v>89267.229290000003</v>
      </c>
      <c r="AP2685" s="42">
        <f t="shared" si="8651"/>
        <v>303833.95409999997</v>
      </c>
      <c r="AQ2685" s="42">
        <f t="shared" si="8652"/>
        <v>-63118.29</v>
      </c>
      <c r="AR2685" s="42">
        <f t="shared" si="8653"/>
        <v>0</v>
      </c>
      <c r="AS2685" s="42">
        <f t="shared" si="8654"/>
        <v>0</v>
      </c>
      <c r="AT2685" s="42">
        <f t="shared" si="8655"/>
        <v>0</v>
      </c>
      <c r="AU2685" s="42">
        <f t="shared" si="8605"/>
        <v>240715.66409999997</v>
      </c>
      <c r="AV2685" s="42">
        <f t="shared" si="8606"/>
        <v>3075.2000000000116</v>
      </c>
      <c r="AW2685" s="42">
        <f t="shared" si="8612"/>
        <v>343214.11819999997</v>
      </c>
      <c r="AX2685" s="42">
        <f t="shared" si="8613"/>
        <v>210942.3</v>
      </c>
      <c r="AY2685" s="42">
        <f t="shared" si="8614"/>
        <v>327095.39999999997</v>
      </c>
      <c r="AZ2685" s="42">
        <f t="shared" si="8656"/>
        <v>0</v>
      </c>
      <c r="BA2685" s="43">
        <f t="shared" si="8607"/>
        <v>72.144694023022495</v>
      </c>
      <c r="BB2685" s="20"/>
    </row>
    <row r="2686" spans="2:54" x14ac:dyDescent="0.3">
      <c r="B2686" s="38" t="s">
        <v>940</v>
      </c>
      <c r="C2686" s="38" t="s">
        <v>84</v>
      </c>
      <c r="D2686" s="38" t="s">
        <v>86</v>
      </c>
      <c r="E2686" s="39" t="str">
        <f t="shared" si="8604"/>
        <v>0409</v>
      </c>
      <c r="F2686" s="38" t="s">
        <v>879</v>
      </c>
      <c r="G2686" s="39"/>
      <c r="H2686" s="40" t="s">
        <v>49</v>
      </c>
      <c r="I2686" s="18">
        <f t="shared" si="8621"/>
        <v>231321.1</v>
      </c>
      <c r="J2686" s="18">
        <f t="shared" si="8622"/>
        <v>228668.4</v>
      </c>
      <c r="K2686" s="18">
        <f t="shared" si="8623"/>
        <v>342989.3</v>
      </c>
      <c r="L2686" s="18">
        <f t="shared" si="8624"/>
        <v>-23915.200000000001</v>
      </c>
      <c r="M2686" s="18">
        <f t="shared" si="8625"/>
        <v>-17726.099999999999</v>
      </c>
      <c r="N2686" s="18">
        <f t="shared" si="8626"/>
        <v>-15893.9</v>
      </c>
      <c r="O2686" s="18">
        <f t="shared" si="8627"/>
        <v>-63118.29</v>
      </c>
      <c r="P2686" s="18">
        <f t="shared" si="8628"/>
        <v>0</v>
      </c>
      <c r="Q2686" s="18">
        <f t="shared" si="8629"/>
        <v>0</v>
      </c>
      <c r="R2686" s="18">
        <f t="shared" si="8630"/>
        <v>80</v>
      </c>
      <c r="S2686" s="18">
        <f t="shared" si="8631"/>
        <v>99423.254099999991</v>
      </c>
      <c r="T2686" s="18">
        <f t="shared" si="8591"/>
        <v>243790.86409999998</v>
      </c>
      <c r="U2686" s="18">
        <f t="shared" si="8609"/>
        <v>210942.3</v>
      </c>
      <c r="V2686" s="18">
        <f t="shared" si="8610"/>
        <v>327095.39999999997</v>
      </c>
      <c r="W2686" s="18">
        <f t="shared" si="8632"/>
        <v>0</v>
      </c>
      <c r="X2686" s="18">
        <f t="shared" si="8633"/>
        <v>0</v>
      </c>
      <c r="Y2686" s="18">
        <f t="shared" si="8634"/>
        <v>0</v>
      </c>
      <c r="Z2686" s="18">
        <f t="shared" si="8635"/>
        <v>99423.254099999991</v>
      </c>
      <c r="AA2686" s="18">
        <f t="shared" si="8636"/>
        <v>0</v>
      </c>
      <c r="AB2686" s="18">
        <f t="shared" si="8637"/>
        <v>0</v>
      </c>
      <c r="AC2686" s="18">
        <f t="shared" si="8638"/>
        <v>0</v>
      </c>
      <c r="AD2686" s="18">
        <f t="shared" si="8639"/>
        <v>0</v>
      </c>
      <c r="AE2686" s="18">
        <f t="shared" si="8640"/>
        <v>0</v>
      </c>
      <c r="AF2686" s="41">
        <f t="shared" si="8641"/>
        <v>234862.05476999999</v>
      </c>
      <c r="AG2686" s="41">
        <f t="shared" si="8642"/>
        <v>0</v>
      </c>
      <c r="AH2686" s="41">
        <f t="shared" si="8657"/>
        <v>0</v>
      </c>
      <c r="AI2686" s="41">
        <f t="shared" si="8658"/>
        <v>0</v>
      </c>
      <c r="AJ2686" s="41">
        <f t="shared" si="8645"/>
        <v>0</v>
      </c>
      <c r="AK2686" s="41">
        <f t="shared" si="8646"/>
        <v>0</v>
      </c>
      <c r="AL2686" s="41">
        <f t="shared" si="8647"/>
        <v>169440.51079</v>
      </c>
      <c r="AM2686" s="41">
        <f t="shared" si="8659"/>
        <v>0</v>
      </c>
      <c r="AN2686" s="41">
        <f t="shared" si="8649"/>
        <v>0</v>
      </c>
      <c r="AO2686" s="14">
        <f t="shared" si="8650"/>
        <v>89267.229290000003</v>
      </c>
      <c r="AP2686" s="42">
        <f t="shared" si="8651"/>
        <v>303833.95409999997</v>
      </c>
      <c r="AQ2686" s="42">
        <f t="shared" si="8652"/>
        <v>-63118.29</v>
      </c>
      <c r="AR2686" s="42">
        <f t="shared" si="8653"/>
        <v>0</v>
      </c>
      <c r="AS2686" s="42">
        <f t="shared" si="8654"/>
        <v>0</v>
      </c>
      <c r="AT2686" s="42">
        <f t="shared" si="8655"/>
        <v>0</v>
      </c>
      <c r="AU2686" s="42">
        <f t="shared" si="8605"/>
        <v>240715.66409999997</v>
      </c>
      <c r="AV2686" s="42">
        <f t="shared" si="8606"/>
        <v>3075.2000000000116</v>
      </c>
      <c r="AW2686" s="42">
        <f t="shared" si="8612"/>
        <v>343214.11819999997</v>
      </c>
      <c r="AX2686" s="42">
        <f t="shared" si="8613"/>
        <v>210942.3</v>
      </c>
      <c r="AY2686" s="42">
        <f t="shared" si="8614"/>
        <v>327095.39999999997</v>
      </c>
      <c r="AZ2686" s="42">
        <f t="shared" si="8656"/>
        <v>0</v>
      </c>
      <c r="BA2686" s="43">
        <f t="shared" si="8607"/>
        <v>72.144694023022495</v>
      </c>
      <c r="BB2686" s="20"/>
    </row>
    <row r="2687" spans="2:54" ht="31.2" x14ac:dyDescent="0.3">
      <c r="B2687" s="38" t="s">
        <v>940</v>
      </c>
      <c r="C2687" s="38" t="s">
        <v>84</v>
      </c>
      <c r="D2687" s="38" t="s">
        <v>86</v>
      </c>
      <c r="E2687" s="39" t="str">
        <f t="shared" si="8604"/>
        <v>0409</v>
      </c>
      <c r="F2687" s="38" t="s">
        <v>880</v>
      </c>
      <c r="G2687" s="39"/>
      <c r="H2687" s="40" t="s">
        <v>881</v>
      </c>
      <c r="I2687" s="18">
        <f t="shared" ref="I2687:S2687" si="8660">I2688+I2690</f>
        <v>231321.1</v>
      </c>
      <c r="J2687" s="18">
        <f t="shared" si="8660"/>
        <v>228668.4</v>
      </c>
      <c r="K2687" s="18">
        <f t="shared" si="8660"/>
        <v>342989.3</v>
      </c>
      <c r="L2687" s="18">
        <f t="shared" si="8660"/>
        <v>-23915.200000000001</v>
      </c>
      <c r="M2687" s="18">
        <f t="shared" si="8660"/>
        <v>-17726.099999999999</v>
      </c>
      <c r="N2687" s="18">
        <f t="shared" si="8660"/>
        <v>-15893.9</v>
      </c>
      <c r="O2687" s="18">
        <f t="shared" si="8660"/>
        <v>-63118.29</v>
      </c>
      <c r="P2687" s="18">
        <f t="shared" si="8660"/>
        <v>0</v>
      </c>
      <c r="Q2687" s="18">
        <f t="shared" si="8660"/>
        <v>0</v>
      </c>
      <c r="R2687" s="18">
        <f t="shared" si="8660"/>
        <v>80</v>
      </c>
      <c r="S2687" s="18">
        <f t="shared" si="8660"/>
        <v>99423.254099999991</v>
      </c>
      <c r="T2687" s="18">
        <f t="shared" si="8591"/>
        <v>243790.86409999998</v>
      </c>
      <c r="U2687" s="18">
        <f t="shared" si="8609"/>
        <v>210942.3</v>
      </c>
      <c r="V2687" s="18">
        <f t="shared" si="8610"/>
        <v>327095.39999999997</v>
      </c>
      <c r="W2687" s="18">
        <f t="shared" ref="W2687:AT2687" si="8661">W2688+W2690</f>
        <v>0</v>
      </c>
      <c r="X2687" s="18">
        <f t="shared" si="8661"/>
        <v>0</v>
      </c>
      <c r="Y2687" s="18">
        <f t="shared" si="8661"/>
        <v>0</v>
      </c>
      <c r="Z2687" s="18">
        <f t="shared" si="8661"/>
        <v>99423.254099999991</v>
      </c>
      <c r="AA2687" s="18">
        <f t="shared" si="8661"/>
        <v>0</v>
      </c>
      <c r="AB2687" s="18">
        <f t="shared" si="8661"/>
        <v>0</v>
      </c>
      <c r="AC2687" s="18">
        <f t="shared" si="8661"/>
        <v>0</v>
      </c>
      <c r="AD2687" s="18">
        <f t="shared" si="8661"/>
        <v>0</v>
      </c>
      <c r="AE2687" s="18">
        <f t="shared" si="8661"/>
        <v>0</v>
      </c>
      <c r="AF2687" s="41">
        <f t="shared" si="8661"/>
        <v>234862.05476999999</v>
      </c>
      <c r="AG2687" s="41">
        <f t="shared" si="8661"/>
        <v>0</v>
      </c>
      <c r="AH2687" s="41">
        <f t="shared" si="8661"/>
        <v>0</v>
      </c>
      <c r="AI2687" s="41">
        <f t="shared" si="8661"/>
        <v>0</v>
      </c>
      <c r="AJ2687" s="41">
        <f t="shared" si="8661"/>
        <v>0</v>
      </c>
      <c r="AK2687" s="41">
        <f t="shared" si="8661"/>
        <v>0</v>
      </c>
      <c r="AL2687" s="41">
        <f t="shared" si="8661"/>
        <v>169440.51079</v>
      </c>
      <c r="AM2687" s="41">
        <f t="shared" si="8661"/>
        <v>0</v>
      </c>
      <c r="AN2687" s="41">
        <f t="shared" si="8661"/>
        <v>0</v>
      </c>
      <c r="AO2687" s="42">
        <f t="shared" si="8661"/>
        <v>89267.229290000003</v>
      </c>
      <c r="AP2687" s="42">
        <f t="shared" si="8661"/>
        <v>303833.95409999997</v>
      </c>
      <c r="AQ2687" s="42">
        <f t="shared" si="8661"/>
        <v>-63118.29</v>
      </c>
      <c r="AR2687" s="42">
        <f t="shared" si="8661"/>
        <v>0</v>
      </c>
      <c r="AS2687" s="42">
        <f t="shared" si="8661"/>
        <v>0</v>
      </c>
      <c r="AT2687" s="42">
        <f t="shared" si="8661"/>
        <v>0</v>
      </c>
      <c r="AU2687" s="42">
        <f t="shared" si="8605"/>
        <v>240715.66409999997</v>
      </c>
      <c r="AV2687" s="42">
        <f t="shared" si="8606"/>
        <v>3075.2000000000116</v>
      </c>
      <c r="AW2687" s="42">
        <f t="shared" si="8612"/>
        <v>343214.11819999997</v>
      </c>
      <c r="AX2687" s="42">
        <f t="shared" si="8613"/>
        <v>210942.3</v>
      </c>
      <c r="AY2687" s="42">
        <f t="shared" si="8614"/>
        <v>327095.39999999997</v>
      </c>
      <c r="AZ2687" s="42">
        <f>AZ2688+AZ2690</f>
        <v>0</v>
      </c>
      <c r="BA2687" s="43">
        <f t="shared" si="8607"/>
        <v>72.144694023022495</v>
      </c>
      <c r="BB2687" s="20"/>
    </row>
    <row r="2688" spans="2:54" ht="31.2" x14ac:dyDescent="0.3">
      <c r="B2688" s="38" t="s">
        <v>940</v>
      </c>
      <c r="C2688" s="38" t="s">
        <v>84</v>
      </c>
      <c r="D2688" s="38" t="s">
        <v>86</v>
      </c>
      <c r="E2688" s="39" t="str">
        <f t="shared" si="8604"/>
        <v>0409</v>
      </c>
      <c r="F2688" s="38" t="s">
        <v>967</v>
      </c>
      <c r="G2688" s="39"/>
      <c r="H2688" s="40" t="s">
        <v>968</v>
      </c>
      <c r="I2688" s="18">
        <f t="shared" ref="I2688:S2688" si="8662">I2689</f>
        <v>143760.5</v>
      </c>
      <c r="J2688" s="18">
        <f t="shared" si="8662"/>
        <v>134516.5</v>
      </c>
      <c r="K2688" s="18">
        <f t="shared" si="8662"/>
        <v>247955.5</v>
      </c>
      <c r="L2688" s="18">
        <f t="shared" si="8662"/>
        <v>-22604.400000000001</v>
      </c>
      <c r="M2688" s="18">
        <f t="shared" si="8662"/>
        <v>-17726.099999999999</v>
      </c>
      <c r="N2688" s="18">
        <f t="shared" si="8662"/>
        <v>-15893.9</v>
      </c>
      <c r="O2688" s="18">
        <f t="shared" si="8662"/>
        <v>-63118.29</v>
      </c>
      <c r="P2688" s="18">
        <f t="shared" si="8662"/>
        <v>0</v>
      </c>
      <c r="Q2688" s="18">
        <f t="shared" si="8662"/>
        <v>0</v>
      </c>
      <c r="R2688" s="18">
        <f t="shared" si="8662"/>
        <v>0</v>
      </c>
      <c r="S2688" s="18">
        <f t="shared" si="8662"/>
        <v>99423.254099999991</v>
      </c>
      <c r="T2688" s="18">
        <f t="shared" si="8591"/>
        <v>157461.06409999999</v>
      </c>
      <c r="U2688" s="18">
        <f t="shared" si="8609"/>
        <v>116790.39999999999</v>
      </c>
      <c r="V2688" s="18">
        <f t="shared" si="8610"/>
        <v>232061.6</v>
      </c>
      <c r="W2688" s="18">
        <f t="shared" ref="W2688:AD2688" si="8663">W2689</f>
        <v>0</v>
      </c>
      <c r="X2688" s="18">
        <f t="shared" si="8663"/>
        <v>0</v>
      </c>
      <c r="Y2688" s="18">
        <f t="shared" si="8663"/>
        <v>0</v>
      </c>
      <c r="Z2688" s="18">
        <f t="shared" si="8663"/>
        <v>99423.254099999991</v>
      </c>
      <c r="AA2688" s="18">
        <f t="shared" si="8663"/>
        <v>0</v>
      </c>
      <c r="AB2688" s="18">
        <f t="shared" si="8663"/>
        <v>0</v>
      </c>
      <c r="AC2688" s="18">
        <f t="shared" si="8663"/>
        <v>0</v>
      </c>
      <c r="AD2688" s="18">
        <f t="shared" si="8663"/>
        <v>0</v>
      </c>
      <c r="AE2688" s="18"/>
      <c r="AF2688" s="41">
        <f t="shared" ref="AF2688:AT2688" si="8664">AF2689</f>
        <v>156682.16310000001</v>
      </c>
      <c r="AG2688" s="41">
        <f t="shared" si="8664"/>
        <v>0</v>
      </c>
      <c r="AH2688" s="41">
        <f t="shared" si="8664"/>
        <v>0</v>
      </c>
      <c r="AI2688" s="41">
        <f t="shared" si="8664"/>
        <v>0</v>
      </c>
      <c r="AJ2688" s="41">
        <f t="shared" si="8664"/>
        <v>0</v>
      </c>
      <c r="AK2688" s="41">
        <f t="shared" si="8664"/>
        <v>0</v>
      </c>
      <c r="AL2688" s="41">
        <f t="shared" si="8664"/>
        <v>92175.233600000007</v>
      </c>
      <c r="AM2688" s="41">
        <f t="shared" si="8664"/>
        <v>0</v>
      </c>
      <c r="AN2688" s="41">
        <f t="shared" si="8664"/>
        <v>0</v>
      </c>
      <c r="AO2688" s="14">
        <f t="shared" si="8664"/>
        <v>44251.459430000003</v>
      </c>
      <c r="AP2688" s="42">
        <f t="shared" si="8664"/>
        <v>220579.3541</v>
      </c>
      <c r="AQ2688" s="42">
        <f t="shared" si="8664"/>
        <v>-63118.29</v>
      </c>
      <c r="AR2688" s="42">
        <f t="shared" si="8664"/>
        <v>0</v>
      </c>
      <c r="AS2688" s="42">
        <f t="shared" si="8664"/>
        <v>0</v>
      </c>
      <c r="AT2688" s="42">
        <f t="shared" si="8664"/>
        <v>0</v>
      </c>
      <c r="AU2688" s="42">
        <f t="shared" si="8605"/>
        <v>157461.06409999999</v>
      </c>
      <c r="AV2688" s="42">
        <f t="shared" si="8606"/>
        <v>0</v>
      </c>
      <c r="AW2688" s="42">
        <f t="shared" si="8612"/>
        <v>256884.31819999998</v>
      </c>
      <c r="AX2688" s="42">
        <f t="shared" si="8613"/>
        <v>116790.39999999999</v>
      </c>
      <c r="AY2688" s="42">
        <f t="shared" si="8614"/>
        <v>232061.6</v>
      </c>
      <c r="AZ2688" s="42">
        <f>AZ2689</f>
        <v>0</v>
      </c>
      <c r="BA2688" s="43">
        <f t="shared" si="8607"/>
        <v>58.82943646953008</v>
      </c>
      <c r="BB2688" s="20"/>
    </row>
    <row r="2689" spans="2:54" ht="31.2" x14ac:dyDescent="0.3">
      <c r="B2689" s="38" t="s">
        <v>940</v>
      </c>
      <c r="C2689" s="38" t="s">
        <v>84</v>
      </c>
      <c r="D2689" s="38" t="s">
        <v>86</v>
      </c>
      <c r="E2689" s="39" t="str">
        <f t="shared" si="8604"/>
        <v>0409</v>
      </c>
      <c r="F2689" s="38" t="s">
        <v>967</v>
      </c>
      <c r="G2689" s="38" t="s">
        <v>54</v>
      </c>
      <c r="H2689" s="40" t="s">
        <v>55</v>
      </c>
      <c r="I2689" s="18">
        <v>143760.5</v>
      </c>
      <c r="J2689" s="18">
        <v>134516.5</v>
      </c>
      <c r="K2689" s="18">
        <v>247955.5</v>
      </c>
      <c r="L2689" s="18">
        <f>-3046-19558.4</f>
        <v>-22604.400000000001</v>
      </c>
      <c r="M2689" s="18">
        <v>-17726.099999999999</v>
      </c>
      <c r="N2689" s="18">
        <v>-15893.9</v>
      </c>
      <c r="O2689" s="18">
        <f>-7120.8-55997.49</f>
        <v>-63118.29</v>
      </c>
      <c r="P2689" s="18">
        <v>0</v>
      </c>
      <c r="Q2689" s="18">
        <v>0</v>
      </c>
      <c r="R2689" s="18">
        <v>0</v>
      </c>
      <c r="S2689" s="18">
        <f>1931.65+97491.6041</f>
        <v>99423.254099999991</v>
      </c>
      <c r="T2689" s="18">
        <f t="shared" si="8591"/>
        <v>157461.06409999999</v>
      </c>
      <c r="U2689" s="18">
        <f t="shared" si="8609"/>
        <v>116790.39999999999</v>
      </c>
      <c r="V2689" s="18">
        <f t="shared" si="8610"/>
        <v>232061.6</v>
      </c>
      <c r="W2689" s="18"/>
      <c r="X2689" s="18"/>
      <c r="Y2689" s="18"/>
      <c r="Z2689" s="18">
        <f>1931.65+97491.6041</f>
        <v>99423.254099999991</v>
      </c>
      <c r="AA2689" s="18"/>
      <c r="AB2689" s="18"/>
      <c r="AC2689" s="18"/>
      <c r="AD2689" s="18"/>
      <c r="AE2689" s="18"/>
      <c r="AF2689" s="41">
        <v>156682.16310000001</v>
      </c>
      <c r="AG2689" s="41"/>
      <c r="AH2689" s="41">
        <v>0</v>
      </c>
      <c r="AI2689" s="41">
        <v>0</v>
      </c>
      <c r="AJ2689" s="41">
        <v>0</v>
      </c>
      <c r="AK2689" s="41">
        <v>0</v>
      </c>
      <c r="AL2689" s="41">
        <v>92175.233600000007</v>
      </c>
      <c r="AM2689" s="41">
        <v>0</v>
      </c>
      <c r="AN2689" s="41">
        <v>0</v>
      </c>
      <c r="AO2689" s="42">
        <v>44251.459430000003</v>
      </c>
      <c r="AP2689" s="42">
        <v>220579.3541</v>
      </c>
      <c r="AQ2689" s="42">
        <f>-7120.8-55997.49</f>
        <v>-63118.29</v>
      </c>
      <c r="AR2689" s="42">
        <v>0</v>
      </c>
      <c r="AS2689" s="42">
        <v>0</v>
      </c>
      <c r="AT2689" s="42">
        <v>0</v>
      </c>
      <c r="AU2689" s="42">
        <f t="shared" si="8605"/>
        <v>157461.06409999999</v>
      </c>
      <c r="AV2689" s="42">
        <f t="shared" si="8606"/>
        <v>0</v>
      </c>
      <c r="AW2689" s="42">
        <f t="shared" si="8612"/>
        <v>256884.31819999998</v>
      </c>
      <c r="AX2689" s="42">
        <f t="shared" si="8613"/>
        <v>116790.39999999999</v>
      </c>
      <c r="AY2689" s="42">
        <f t="shared" si="8614"/>
        <v>232061.6</v>
      </c>
      <c r="AZ2689" s="42"/>
      <c r="BA2689" s="43">
        <f t="shared" si="8607"/>
        <v>58.82943646953008</v>
      </c>
      <c r="BB2689" s="44"/>
    </row>
    <row r="2690" spans="2:54" ht="31.2" x14ac:dyDescent="0.3">
      <c r="B2690" s="38" t="s">
        <v>940</v>
      </c>
      <c r="C2690" s="38" t="s">
        <v>84</v>
      </c>
      <c r="D2690" s="38" t="s">
        <v>86</v>
      </c>
      <c r="E2690" s="39" t="str">
        <f t="shared" si="8604"/>
        <v>0409</v>
      </c>
      <c r="F2690" s="38" t="s">
        <v>882</v>
      </c>
      <c r="G2690" s="39"/>
      <c r="H2690" s="40" t="s">
        <v>883</v>
      </c>
      <c r="I2690" s="18">
        <f t="shared" ref="I2690:S2690" si="8665">I2691</f>
        <v>87560.6</v>
      </c>
      <c r="J2690" s="18">
        <f t="shared" si="8665"/>
        <v>94151.9</v>
      </c>
      <c r="K2690" s="18">
        <f t="shared" si="8665"/>
        <v>95033.8</v>
      </c>
      <c r="L2690" s="18">
        <f t="shared" si="8665"/>
        <v>-1310.8</v>
      </c>
      <c r="M2690" s="18">
        <f t="shared" si="8665"/>
        <v>0</v>
      </c>
      <c r="N2690" s="18">
        <f t="shared" si="8665"/>
        <v>0</v>
      </c>
      <c r="O2690" s="18">
        <f t="shared" si="8665"/>
        <v>0</v>
      </c>
      <c r="P2690" s="18">
        <f t="shared" si="8665"/>
        <v>0</v>
      </c>
      <c r="Q2690" s="18">
        <f t="shared" si="8665"/>
        <v>0</v>
      </c>
      <c r="R2690" s="18">
        <f t="shared" si="8665"/>
        <v>80</v>
      </c>
      <c r="S2690" s="18">
        <f t="shared" si="8665"/>
        <v>0</v>
      </c>
      <c r="T2690" s="18">
        <f t="shared" si="8591"/>
        <v>86329.8</v>
      </c>
      <c r="U2690" s="18">
        <f t="shared" si="8609"/>
        <v>94151.9</v>
      </c>
      <c r="V2690" s="18">
        <f t="shared" si="8610"/>
        <v>95033.8</v>
      </c>
      <c r="W2690" s="18">
        <f t="shared" ref="W2690:AT2690" si="8666">W2691</f>
        <v>0</v>
      </c>
      <c r="X2690" s="18">
        <f t="shared" si="8666"/>
        <v>0</v>
      </c>
      <c r="Y2690" s="18">
        <f t="shared" si="8666"/>
        <v>0</v>
      </c>
      <c r="Z2690" s="18">
        <f t="shared" si="8666"/>
        <v>0</v>
      </c>
      <c r="AA2690" s="18">
        <f t="shared" si="8666"/>
        <v>0</v>
      </c>
      <c r="AB2690" s="18">
        <f t="shared" si="8666"/>
        <v>0</v>
      </c>
      <c r="AC2690" s="18">
        <f t="shared" si="8666"/>
        <v>0</v>
      </c>
      <c r="AD2690" s="18">
        <f t="shared" si="8666"/>
        <v>0</v>
      </c>
      <c r="AE2690" s="18">
        <f t="shared" si="8666"/>
        <v>0</v>
      </c>
      <c r="AF2690" s="41">
        <f t="shared" si="8666"/>
        <v>78179.891669999997</v>
      </c>
      <c r="AG2690" s="41">
        <f t="shared" si="8666"/>
        <v>0</v>
      </c>
      <c r="AH2690" s="41">
        <f t="shared" si="8666"/>
        <v>0</v>
      </c>
      <c r="AI2690" s="41">
        <f t="shared" si="8666"/>
        <v>0</v>
      </c>
      <c r="AJ2690" s="41">
        <f t="shared" si="8666"/>
        <v>0</v>
      </c>
      <c r="AK2690" s="41">
        <f t="shared" si="8666"/>
        <v>0</v>
      </c>
      <c r="AL2690" s="41">
        <f t="shared" si="8666"/>
        <v>77265.277189999993</v>
      </c>
      <c r="AM2690" s="41">
        <f t="shared" si="8666"/>
        <v>0</v>
      </c>
      <c r="AN2690" s="41">
        <f t="shared" si="8666"/>
        <v>0</v>
      </c>
      <c r="AO2690" s="14">
        <f t="shared" si="8666"/>
        <v>45015.76986</v>
      </c>
      <c r="AP2690" s="42">
        <f t="shared" si="8666"/>
        <v>83254.600000000006</v>
      </c>
      <c r="AQ2690" s="42">
        <f t="shared" si="8666"/>
        <v>0</v>
      </c>
      <c r="AR2690" s="42">
        <f t="shared" si="8666"/>
        <v>0</v>
      </c>
      <c r="AS2690" s="42">
        <f t="shared" si="8666"/>
        <v>0</v>
      </c>
      <c r="AT2690" s="42">
        <f t="shared" si="8666"/>
        <v>0</v>
      </c>
      <c r="AU2690" s="42">
        <f t="shared" si="8605"/>
        <v>83254.600000000006</v>
      </c>
      <c r="AV2690" s="42">
        <f t="shared" si="8606"/>
        <v>3075.1999999999971</v>
      </c>
      <c r="AW2690" s="42">
        <f t="shared" si="8612"/>
        <v>86329.8</v>
      </c>
      <c r="AX2690" s="42">
        <f t="shared" si="8613"/>
        <v>94151.9</v>
      </c>
      <c r="AY2690" s="42">
        <f t="shared" si="8614"/>
        <v>95033.8</v>
      </c>
      <c r="AZ2690" s="42">
        <f>AZ2691</f>
        <v>0</v>
      </c>
      <c r="BA2690" s="43">
        <f t="shared" si="8607"/>
        <v>98.83011544213872</v>
      </c>
      <c r="BB2690" s="20"/>
    </row>
    <row r="2691" spans="2:54" ht="31.2" x14ac:dyDescent="0.3">
      <c r="B2691" s="38" t="s">
        <v>940</v>
      </c>
      <c r="C2691" s="38" t="s">
        <v>84</v>
      </c>
      <c r="D2691" s="38" t="s">
        <v>86</v>
      </c>
      <c r="E2691" s="39" t="str">
        <f t="shared" si="8604"/>
        <v>0409</v>
      </c>
      <c r="F2691" s="38" t="s">
        <v>882</v>
      </c>
      <c r="G2691" s="38" t="s">
        <v>54</v>
      </c>
      <c r="H2691" s="40" t="s">
        <v>55</v>
      </c>
      <c r="I2691" s="18">
        <v>87560.6</v>
      </c>
      <c r="J2691" s="18">
        <v>94151.9</v>
      </c>
      <c r="K2691" s="18">
        <v>95033.8</v>
      </c>
      <c r="L2691" s="18">
        <v>-1310.8</v>
      </c>
      <c r="M2691" s="18"/>
      <c r="N2691" s="18"/>
      <c r="O2691" s="18">
        <v>0</v>
      </c>
      <c r="P2691" s="18">
        <v>0</v>
      </c>
      <c r="Q2691" s="18">
        <v>0</v>
      </c>
      <c r="R2691" s="18">
        <v>80</v>
      </c>
      <c r="S2691" s="18"/>
      <c r="T2691" s="18">
        <f t="shared" si="8591"/>
        <v>86329.8</v>
      </c>
      <c r="U2691" s="18">
        <f t="shared" si="8609"/>
        <v>94151.9</v>
      </c>
      <c r="V2691" s="18">
        <f t="shared" si="8610"/>
        <v>95033.8</v>
      </c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41">
        <v>78179.891669999997</v>
      </c>
      <c r="AG2691" s="41"/>
      <c r="AH2691" s="41">
        <v>0</v>
      </c>
      <c r="AI2691" s="41">
        <v>0</v>
      </c>
      <c r="AJ2691" s="41">
        <v>0</v>
      </c>
      <c r="AK2691" s="41">
        <v>0</v>
      </c>
      <c r="AL2691" s="41">
        <v>77265.277189999993</v>
      </c>
      <c r="AM2691" s="41">
        <v>0</v>
      </c>
      <c r="AN2691" s="41">
        <v>0</v>
      </c>
      <c r="AO2691" s="42">
        <v>45015.76986</v>
      </c>
      <c r="AP2691" s="42">
        <v>83254.600000000006</v>
      </c>
      <c r="AQ2691" s="42">
        <v>0</v>
      </c>
      <c r="AR2691" s="42">
        <v>0</v>
      </c>
      <c r="AS2691" s="42">
        <v>0</v>
      </c>
      <c r="AT2691" s="42">
        <v>0</v>
      </c>
      <c r="AU2691" s="42">
        <f t="shared" si="8605"/>
        <v>83254.600000000006</v>
      </c>
      <c r="AV2691" s="42">
        <f t="shared" si="8606"/>
        <v>3075.1999999999971</v>
      </c>
      <c r="AW2691" s="42">
        <f t="shared" si="8612"/>
        <v>86329.8</v>
      </c>
      <c r="AX2691" s="42">
        <f t="shared" si="8613"/>
        <v>94151.9</v>
      </c>
      <c r="AY2691" s="42">
        <f t="shared" si="8614"/>
        <v>95033.8</v>
      </c>
      <c r="AZ2691" s="42"/>
      <c r="BA2691" s="43">
        <f t="shared" si="8607"/>
        <v>98.83011544213872</v>
      </c>
      <c r="BB2691" s="44"/>
    </row>
    <row r="2692" spans="2:54" s="21" customFormat="1" x14ac:dyDescent="0.3">
      <c r="B2692" s="22" t="s">
        <v>940</v>
      </c>
      <c r="C2692" s="22" t="s">
        <v>339</v>
      </c>
      <c r="D2692" s="22"/>
      <c r="E2692" s="23" t="str">
        <f t="shared" si="8604"/>
        <v>10</v>
      </c>
      <c r="F2692" s="22"/>
      <c r="G2692" s="22"/>
      <c r="H2692" s="24" t="s">
        <v>340</v>
      </c>
      <c r="I2692" s="25"/>
      <c r="J2692" s="25"/>
      <c r="K2692" s="25"/>
      <c r="L2692" s="25"/>
      <c r="M2692" s="25"/>
      <c r="N2692" s="25"/>
      <c r="O2692" s="25">
        <f>O2693</f>
        <v>0</v>
      </c>
      <c r="P2692" s="25">
        <f>P2693</f>
        <v>0</v>
      </c>
      <c r="Q2692" s="25">
        <f>Q2693</f>
        <v>0</v>
      </c>
      <c r="R2692" s="25">
        <f>R2693</f>
        <v>0</v>
      </c>
      <c r="S2692" s="25"/>
      <c r="T2692" s="25">
        <f t="shared" si="8591"/>
        <v>0</v>
      </c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6">
        <f t="shared" ref="AF2692:AT2692" si="8667">AF2693</f>
        <v>463694.51406000002</v>
      </c>
      <c r="AG2692" s="26">
        <f t="shared" si="8667"/>
        <v>0</v>
      </c>
      <c r="AH2692" s="26">
        <f t="shared" si="8667"/>
        <v>457831.35321999999</v>
      </c>
      <c r="AI2692" s="26">
        <f t="shared" si="8667"/>
        <v>0</v>
      </c>
      <c r="AJ2692" s="26">
        <f t="shared" si="8667"/>
        <v>0</v>
      </c>
      <c r="AK2692" s="26">
        <f t="shared" si="8667"/>
        <v>0</v>
      </c>
      <c r="AL2692" s="26">
        <f t="shared" si="8667"/>
        <v>463374.37325999996</v>
      </c>
      <c r="AM2692" s="26">
        <f t="shared" si="8667"/>
        <v>457831.35321999999</v>
      </c>
      <c r="AN2692" s="26">
        <f t="shared" si="8667"/>
        <v>0</v>
      </c>
      <c r="AO2692" s="45">
        <f t="shared" si="8667"/>
        <v>282987.65635</v>
      </c>
      <c r="AP2692" s="27">
        <f t="shared" si="8667"/>
        <v>408153.10700000002</v>
      </c>
      <c r="AQ2692" s="27">
        <f t="shared" si="8667"/>
        <v>0</v>
      </c>
      <c r="AR2692" s="27">
        <f t="shared" si="8667"/>
        <v>0</v>
      </c>
      <c r="AS2692" s="27">
        <f t="shared" si="8667"/>
        <v>0</v>
      </c>
      <c r="AT2692" s="27">
        <f t="shared" si="8667"/>
        <v>0</v>
      </c>
      <c r="AU2692" s="27">
        <f t="shared" si="8605"/>
        <v>408153.10700000002</v>
      </c>
      <c r="AV2692" s="27">
        <f t="shared" si="8606"/>
        <v>-408153.10700000002</v>
      </c>
      <c r="AW2692" s="27"/>
      <c r="AX2692" s="27"/>
      <c r="AY2692" s="27"/>
      <c r="AZ2692" s="27"/>
      <c r="BA2692" s="28">
        <f t="shared" si="8607"/>
        <v>99.93095868286278</v>
      </c>
      <c r="BB2692" s="46"/>
    </row>
    <row r="2693" spans="2:54" s="30" customFormat="1" x14ac:dyDescent="0.3">
      <c r="B2693" s="31" t="s">
        <v>940</v>
      </c>
      <c r="C2693" s="31" t="s">
        <v>339</v>
      </c>
      <c r="D2693" s="31" t="s">
        <v>94</v>
      </c>
      <c r="E2693" s="29" t="str">
        <f t="shared" si="8604"/>
        <v>1003</v>
      </c>
      <c r="F2693" s="31"/>
      <c r="G2693" s="31"/>
      <c r="H2693" s="32" t="s">
        <v>341</v>
      </c>
      <c r="I2693" s="33"/>
      <c r="J2693" s="33"/>
      <c r="K2693" s="33"/>
      <c r="L2693" s="33"/>
      <c r="M2693" s="33"/>
      <c r="N2693" s="33"/>
      <c r="O2693" s="33">
        <f>O2694+O2699</f>
        <v>0</v>
      </c>
      <c r="P2693" s="33">
        <f>P2694+P2699</f>
        <v>0</v>
      </c>
      <c r="Q2693" s="33">
        <f>Q2694+Q2699</f>
        <v>0</v>
      </c>
      <c r="R2693" s="33">
        <f>R2694+R2699</f>
        <v>0</v>
      </c>
      <c r="S2693" s="33"/>
      <c r="T2693" s="33">
        <f t="shared" si="8591"/>
        <v>0</v>
      </c>
      <c r="U2693" s="33"/>
      <c r="V2693" s="33"/>
      <c r="W2693" s="33"/>
      <c r="X2693" s="33"/>
      <c r="Y2693" s="33"/>
      <c r="Z2693" s="33"/>
      <c r="AA2693" s="33"/>
      <c r="AB2693" s="33"/>
      <c r="AC2693" s="33"/>
      <c r="AD2693" s="33"/>
      <c r="AE2693" s="33"/>
      <c r="AF2693" s="34">
        <f t="shared" ref="AF2693:AT2693" si="8668">AF2694+AF2699</f>
        <v>463694.51406000002</v>
      </c>
      <c r="AG2693" s="34">
        <f t="shared" si="8668"/>
        <v>0</v>
      </c>
      <c r="AH2693" s="34">
        <f t="shared" si="8668"/>
        <v>457831.35321999999</v>
      </c>
      <c r="AI2693" s="34">
        <f t="shared" si="8668"/>
        <v>0</v>
      </c>
      <c r="AJ2693" s="34">
        <f t="shared" si="8668"/>
        <v>0</v>
      </c>
      <c r="AK2693" s="34">
        <f t="shared" si="8668"/>
        <v>0</v>
      </c>
      <c r="AL2693" s="34">
        <f t="shared" si="8668"/>
        <v>463374.37325999996</v>
      </c>
      <c r="AM2693" s="34">
        <f t="shared" si="8668"/>
        <v>457831.35321999999</v>
      </c>
      <c r="AN2693" s="34">
        <f t="shared" si="8668"/>
        <v>0</v>
      </c>
      <c r="AO2693" s="36">
        <f t="shared" si="8668"/>
        <v>282987.65635</v>
      </c>
      <c r="AP2693" s="36">
        <f t="shared" si="8668"/>
        <v>408153.10700000002</v>
      </c>
      <c r="AQ2693" s="36">
        <f t="shared" si="8668"/>
        <v>0</v>
      </c>
      <c r="AR2693" s="36">
        <f t="shared" si="8668"/>
        <v>0</v>
      </c>
      <c r="AS2693" s="36">
        <f t="shared" si="8668"/>
        <v>0</v>
      </c>
      <c r="AT2693" s="36">
        <f t="shared" si="8668"/>
        <v>0</v>
      </c>
      <c r="AU2693" s="36">
        <f t="shared" si="8605"/>
        <v>408153.10700000002</v>
      </c>
      <c r="AV2693" s="36">
        <f t="shared" si="8606"/>
        <v>-408153.10700000002</v>
      </c>
      <c r="AW2693" s="36"/>
      <c r="AX2693" s="36"/>
      <c r="AY2693" s="36"/>
      <c r="AZ2693" s="36"/>
      <c r="BA2693" s="37">
        <f t="shared" si="8607"/>
        <v>99.93095868286278</v>
      </c>
      <c r="BB2693" s="47"/>
    </row>
    <row r="2694" spans="2:54" s="30" customFormat="1" ht="31.2" x14ac:dyDescent="0.3">
      <c r="B2694" s="38" t="s">
        <v>940</v>
      </c>
      <c r="C2694" s="38" t="s">
        <v>339</v>
      </c>
      <c r="D2694" s="38" t="s">
        <v>94</v>
      </c>
      <c r="E2694" s="39" t="str">
        <f t="shared" si="8604"/>
        <v>1003</v>
      </c>
      <c r="F2694" s="38" t="s">
        <v>877</v>
      </c>
      <c r="G2694" s="39"/>
      <c r="H2694" s="40" t="s">
        <v>878</v>
      </c>
      <c r="I2694" s="33"/>
      <c r="J2694" s="33"/>
      <c r="K2694" s="33"/>
      <c r="L2694" s="33"/>
      <c r="M2694" s="33"/>
      <c r="N2694" s="33"/>
      <c r="O2694" s="33">
        <f t="shared" ref="O2694:O2701" si="8669">O2695</f>
        <v>0</v>
      </c>
      <c r="P2694" s="33">
        <f t="shared" ref="P2694:P2701" si="8670">P2695</f>
        <v>0</v>
      </c>
      <c r="Q2694" s="33">
        <f t="shared" ref="Q2694:Q2701" si="8671">Q2695</f>
        <v>0</v>
      </c>
      <c r="R2694" s="33">
        <f t="shared" ref="R2694:R2701" si="8672">R2695</f>
        <v>0</v>
      </c>
      <c r="S2694" s="33"/>
      <c r="T2694" s="18">
        <f t="shared" si="8591"/>
        <v>0</v>
      </c>
      <c r="U2694" s="18">
        <f t="shared" ref="U2694:AE2694" si="8673">U2695</f>
        <v>0</v>
      </c>
      <c r="V2694" s="18">
        <f t="shared" si="8673"/>
        <v>0</v>
      </c>
      <c r="W2694" s="18">
        <f t="shared" si="8673"/>
        <v>0</v>
      </c>
      <c r="X2694" s="18">
        <f t="shared" si="8673"/>
        <v>0</v>
      </c>
      <c r="Y2694" s="18">
        <f t="shared" si="8673"/>
        <v>0</v>
      </c>
      <c r="Z2694" s="18">
        <f t="shared" si="8673"/>
        <v>0</v>
      </c>
      <c r="AA2694" s="18">
        <f t="shared" si="8673"/>
        <v>0</v>
      </c>
      <c r="AB2694" s="18">
        <f t="shared" si="8673"/>
        <v>0</v>
      </c>
      <c r="AC2694" s="18">
        <f t="shared" si="8673"/>
        <v>0</v>
      </c>
      <c r="AD2694" s="18">
        <f t="shared" si="8673"/>
        <v>0</v>
      </c>
      <c r="AE2694" s="18">
        <f t="shared" si="8673"/>
        <v>0</v>
      </c>
      <c r="AF2694" s="41">
        <f t="shared" ref="AF2694:AF2701" si="8674">AF2695</f>
        <v>457831.35321999999</v>
      </c>
      <c r="AG2694" s="41">
        <f t="shared" ref="AG2694:AG2701" si="8675">AG2695</f>
        <v>0</v>
      </c>
      <c r="AH2694" s="41">
        <f t="shared" ref="AH2694:AH2697" si="8676">AH2695</f>
        <v>457831.35321999999</v>
      </c>
      <c r="AI2694" s="41">
        <f t="shared" ref="AI2694:AI2697" si="8677">AI2695</f>
        <v>0</v>
      </c>
      <c r="AJ2694" s="41">
        <f t="shared" ref="AJ2694:AJ2701" si="8678">AJ2695</f>
        <v>0</v>
      </c>
      <c r="AK2694" s="41">
        <f t="shared" ref="AK2694:AK2701" si="8679">AK2695</f>
        <v>0</v>
      </c>
      <c r="AL2694" s="41">
        <f t="shared" ref="AL2694:AL2701" si="8680">AL2695</f>
        <v>457831.35321999999</v>
      </c>
      <c r="AM2694" s="41">
        <f t="shared" ref="AM2694:AM2697" si="8681">AM2695</f>
        <v>457831.35321999999</v>
      </c>
      <c r="AN2694" s="41">
        <f t="shared" ref="AN2694:AN2701" si="8682">AN2695</f>
        <v>0</v>
      </c>
      <c r="AO2694" s="14">
        <f t="shared" ref="AO2694:AO2701" si="8683">AO2695</f>
        <v>280229.58139000001</v>
      </c>
      <c r="AP2694" s="42">
        <f t="shared" ref="AP2694:AP2701" si="8684">AP2695</f>
        <v>402855.647</v>
      </c>
      <c r="AQ2694" s="42">
        <f t="shared" ref="AQ2694:AQ2701" si="8685">AQ2695</f>
        <v>0</v>
      </c>
      <c r="AR2694" s="42">
        <f t="shared" ref="AR2694:AR2701" si="8686">AR2695</f>
        <v>0</v>
      </c>
      <c r="AS2694" s="42">
        <f t="shared" ref="AS2694:AS2701" si="8687">AS2695</f>
        <v>0</v>
      </c>
      <c r="AT2694" s="42">
        <f t="shared" ref="AT2694:AT2701" si="8688">AT2695</f>
        <v>0</v>
      </c>
      <c r="AU2694" s="36">
        <f t="shared" si="8605"/>
        <v>402855.647</v>
      </c>
      <c r="AV2694" s="36">
        <f t="shared" si="8606"/>
        <v>-402855.647</v>
      </c>
      <c r="AW2694" s="36"/>
      <c r="AX2694" s="36"/>
      <c r="AY2694" s="36"/>
      <c r="AZ2694" s="36"/>
      <c r="BA2694" s="43">
        <f t="shared" si="8607"/>
        <v>100</v>
      </c>
      <c r="BB2694" s="47"/>
    </row>
    <row r="2695" spans="2:54" x14ac:dyDescent="0.3">
      <c r="B2695" s="38" t="s">
        <v>940</v>
      </c>
      <c r="C2695" s="38" t="s">
        <v>339</v>
      </c>
      <c r="D2695" s="38" t="s">
        <v>94</v>
      </c>
      <c r="E2695" s="39" t="str">
        <f t="shared" si="8604"/>
        <v>1003</v>
      </c>
      <c r="F2695" s="38" t="s">
        <v>879</v>
      </c>
      <c r="G2695" s="39"/>
      <c r="H2695" s="40" t="s">
        <v>49</v>
      </c>
      <c r="I2695" s="18"/>
      <c r="J2695" s="18"/>
      <c r="K2695" s="18"/>
      <c r="L2695" s="18"/>
      <c r="M2695" s="18"/>
      <c r="N2695" s="18"/>
      <c r="O2695" s="18">
        <f t="shared" si="8669"/>
        <v>0</v>
      </c>
      <c r="P2695" s="18">
        <f t="shared" si="8670"/>
        <v>0</v>
      </c>
      <c r="Q2695" s="18">
        <f t="shared" si="8671"/>
        <v>0</v>
      </c>
      <c r="R2695" s="18">
        <f t="shared" si="8672"/>
        <v>0</v>
      </c>
      <c r="S2695" s="18"/>
      <c r="T2695" s="18">
        <f t="shared" si="8591"/>
        <v>0</v>
      </c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41">
        <f t="shared" si="8674"/>
        <v>457831.35321999999</v>
      </c>
      <c r="AG2695" s="41">
        <f t="shared" si="8675"/>
        <v>0</v>
      </c>
      <c r="AH2695" s="41">
        <f t="shared" si="8676"/>
        <v>457831.35321999999</v>
      </c>
      <c r="AI2695" s="41">
        <f t="shared" si="8677"/>
        <v>0</v>
      </c>
      <c r="AJ2695" s="41">
        <f t="shared" si="8678"/>
        <v>0</v>
      </c>
      <c r="AK2695" s="41">
        <f t="shared" si="8679"/>
        <v>0</v>
      </c>
      <c r="AL2695" s="41">
        <f t="shared" si="8680"/>
        <v>457831.35321999999</v>
      </c>
      <c r="AM2695" s="41">
        <f t="shared" si="8681"/>
        <v>457831.35321999999</v>
      </c>
      <c r="AN2695" s="41">
        <f t="shared" si="8682"/>
        <v>0</v>
      </c>
      <c r="AO2695" s="42">
        <f t="shared" si="8683"/>
        <v>280229.58139000001</v>
      </c>
      <c r="AP2695" s="42">
        <f t="shared" si="8684"/>
        <v>402855.647</v>
      </c>
      <c r="AQ2695" s="42">
        <f t="shared" si="8685"/>
        <v>0</v>
      </c>
      <c r="AR2695" s="42">
        <f t="shared" si="8686"/>
        <v>0</v>
      </c>
      <c r="AS2695" s="42">
        <f t="shared" si="8687"/>
        <v>0</v>
      </c>
      <c r="AT2695" s="42">
        <f t="shared" si="8688"/>
        <v>0</v>
      </c>
      <c r="AU2695" s="42">
        <f t="shared" si="8605"/>
        <v>402855.647</v>
      </c>
      <c r="AV2695" s="42">
        <f t="shared" si="8606"/>
        <v>-402855.647</v>
      </c>
      <c r="AW2695" s="42"/>
      <c r="AX2695" s="42"/>
      <c r="AY2695" s="42"/>
      <c r="AZ2695" s="42"/>
      <c r="BA2695" s="43">
        <f t="shared" si="8607"/>
        <v>100</v>
      </c>
      <c r="BB2695" s="44"/>
    </row>
    <row r="2696" spans="2:54" ht="31.2" x14ac:dyDescent="0.3">
      <c r="B2696" s="38" t="s">
        <v>940</v>
      </c>
      <c r="C2696" s="38" t="s">
        <v>339</v>
      </c>
      <c r="D2696" s="38" t="s">
        <v>94</v>
      </c>
      <c r="E2696" s="39" t="str">
        <f t="shared" si="8604"/>
        <v>1003</v>
      </c>
      <c r="F2696" s="38" t="s">
        <v>880</v>
      </c>
      <c r="G2696" s="39"/>
      <c r="H2696" s="40" t="s">
        <v>881</v>
      </c>
      <c r="I2696" s="18"/>
      <c r="J2696" s="18"/>
      <c r="K2696" s="18"/>
      <c r="L2696" s="18"/>
      <c r="M2696" s="18"/>
      <c r="N2696" s="18"/>
      <c r="O2696" s="18">
        <f t="shared" si="8669"/>
        <v>0</v>
      </c>
      <c r="P2696" s="18">
        <f t="shared" si="8670"/>
        <v>0</v>
      </c>
      <c r="Q2696" s="18">
        <f t="shared" si="8671"/>
        <v>0</v>
      </c>
      <c r="R2696" s="18">
        <f t="shared" si="8672"/>
        <v>0</v>
      </c>
      <c r="S2696" s="18"/>
      <c r="T2696" s="18">
        <f t="shared" si="8591"/>
        <v>0</v>
      </c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41">
        <f t="shared" si="8674"/>
        <v>457831.35321999999</v>
      </c>
      <c r="AG2696" s="41">
        <f t="shared" si="8675"/>
        <v>0</v>
      </c>
      <c r="AH2696" s="41">
        <f t="shared" si="8676"/>
        <v>457831.35321999999</v>
      </c>
      <c r="AI2696" s="41">
        <f t="shared" si="8677"/>
        <v>0</v>
      </c>
      <c r="AJ2696" s="41">
        <f t="shared" si="8678"/>
        <v>0</v>
      </c>
      <c r="AK2696" s="41">
        <f t="shared" si="8679"/>
        <v>0</v>
      </c>
      <c r="AL2696" s="41">
        <f t="shared" si="8680"/>
        <v>457831.35321999999</v>
      </c>
      <c r="AM2696" s="41">
        <f t="shared" si="8681"/>
        <v>457831.35321999999</v>
      </c>
      <c r="AN2696" s="41">
        <f t="shared" si="8682"/>
        <v>0</v>
      </c>
      <c r="AO2696" s="14">
        <f t="shared" si="8683"/>
        <v>280229.58139000001</v>
      </c>
      <c r="AP2696" s="42">
        <f t="shared" si="8684"/>
        <v>402855.647</v>
      </c>
      <c r="AQ2696" s="42">
        <f t="shared" si="8685"/>
        <v>0</v>
      </c>
      <c r="AR2696" s="42">
        <f t="shared" si="8686"/>
        <v>0</v>
      </c>
      <c r="AS2696" s="42">
        <f t="shared" si="8687"/>
        <v>0</v>
      </c>
      <c r="AT2696" s="42">
        <f t="shared" si="8688"/>
        <v>0</v>
      </c>
      <c r="AU2696" s="42">
        <f t="shared" si="8605"/>
        <v>402855.647</v>
      </c>
      <c r="AV2696" s="42">
        <f t="shared" si="8606"/>
        <v>-402855.647</v>
      </c>
      <c r="AW2696" s="42"/>
      <c r="AX2696" s="42"/>
      <c r="AY2696" s="42"/>
      <c r="AZ2696" s="42"/>
      <c r="BA2696" s="43">
        <f t="shared" si="8607"/>
        <v>100</v>
      </c>
      <c r="BB2696" s="44"/>
    </row>
    <row r="2697" spans="2:54" ht="124.8" x14ac:dyDescent="0.3">
      <c r="B2697" s="38" t="s">
        <v>940</v>
      </c>
      <c r="C2697" s="38" t="s">
        <v>339</v>
      </c>
      <c r="D2697" s="38" t="s">
        <v>94</v>
      </c>
      <c r="E2697" s="39" t="str">
        <f t="shared" si="8604"/>
        <v>1003</v>
      </c>
      <c r="F2697" s="16" t="s">
        <v>977</v>
      </c>
      <c r="G2697" s="38"/>
      <c r="H2697" s="48" t="s">
        <v>978</v>
      </c>
      <c r="I2697" s="18"/>
      <c r="J2697" s="18"/>
      <c r="K2697" s="18"/>
      <c r="L2697" s="18"/>
      <c r="M2697" s="18"/>
      <c r="N2697" s="18"/>
      <c r="O2697" s="18">
        <f t="shared" si="8669"/>
        <v>0</v>
      </c>
      <c r="P2697" s="18">
        <f t="shared" si="8670"/>
        <v>0</v>
      </c>
      <c r="Q2697" s="18">
        <f t="shared" si="8671"/>
        <v>0</v>
      </c>
      <c r="R2697" s="18">
        <f t="shared" si="8672"/>
        <v>0</v>
      </c>
      <c r="S2697" s="18"/>
      <c r="T2697" s="18">
        <f t="shared" si="8591"/>
        <v>0</v>
      </c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41">
        <f t="shared" si="8674"/>
        <v>457831.35321999999</v>
      </c>
      <c r="AG2697" s="41">
        <f t="shared" si="8675"/>
        <v>0</v>
      </c>
      <c r="AH2697" s="41">
        <f t="shared" si="8676"/>
        <v>457831.35321999999</v>
      </c>
      <c r="AI2697" s="41">
        <f t="shared" si="8677"/>
        <v>0</v>
      </c>
      <c r="AJ2697" s="41">
        <f t="shared" si="8678"/>
        <v>0</v>
      </c>
      <c r="AK2697" s="41">
        <f t="shared" si="8679"/>
        <v>0</v>
      </c>
      <c r="AL2697" s="41">
        <f t="shared" si="8680"/>
        <v>457831.35321999999</v>
      </c>
      <c r="AM2697" s="41">
        <f t="shared" si="8681"/>
        <v>457831.35321999999</v>
      </c>
      <c r="AN2697" s="41">
        <f t="shared" si="8682"/>
        <v>0</v>
      </c>
      <c r="AO2697" s="42">
        <f t="shared" si="8683"/>
        <v>280229.58139000001</v>
      </c>
      <c r="AP2697" s="42">
        <f t="shared" si="8684"/>
        <v>402855.647</v>
      </c>
      <c r="AQ2697" s="42">
        <f t="shared" si="8685"/>
        <v>0</v>
      </c>
      <c r="AR2697" s="42">
        <f t="shared" si="8686"/>
        <v>0</v>
      </c>
      <c r="AS2697" s="42">
        <f t="shared" si="8687"/>
        <v>0</v>
      </c>
      <c r="AT2697" s="42">
        <f t="shared" si="8688"/>
        <v>0</v>
      </c>
      <c r="AU2697" s="42">
        <f t="shared" si="8605"/>
        <v>402855.647</v>
      </c>
      <c r="AV2697" s="42">
        <f t="shared" si="8606"/>
        <v>-402855.647</v>
      </c>
      <c r="AW2697" s="42"/>
      <c r="AX2697" s="42"/>
      <c r="AY2697" s="42"/>
      <c r="AZ2697" s="42"/>
      <c r="BA2697" s="43">
        <f t="shared" si="8607"/>
        <v>100</v>
      </c>
      <c r="BB2697" s="44"/>
    </row>
    <row r="2698" spans="2:54" ht="31.2" x14ac:dyDescent="0.3">
      <c r="B2698" s="38" t="s">
        <v>940</v>
      </c>
      <c r="C2698" s="38" t="s">
        <v>339</v>
      </c>
      <c r="D2698" s="38" t="s">
        <v>94</v>
      </c>
      <c r="E2698" s="39" t="str">
        <f t="shared" si="8604"/>
        <v>1003</v>
      </c>
      <c r="F2698" s="16" t="s">
        <v>977</v>
      </c>
      <c r="G2698" s="38" t="s">
        <v>54</v>
      </c>
      <c r="H2698" s="40" t="s">
        <v>55</v>
      </c>
      <c r="I2698" s="18"/>
      <c r="J2698" s="18"/>
      <c r="K2698" s="18"/>
      <c r="L2698" s="18"/>
      <c r="M2698" s="18"/>
      <c r="N2698" s="18"/>
      <c r="O2698" s="18">
        <v>0</v>
      </c>
      <c r="P2698" s="18">
        <v>0</v>
      </c>
      <c r="Q2698" s="18">
        <v>0</v>
      </c>
      <c r="R2698" s="18">
        <v>0</v>
      </c>
      <c r="S2698" s="18"/>
      <c r="T2698" s="18">
        <f t="shared" si="8591"/>
        <v>0</v>
      </c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41">
        <v>457831.35321999999</v>
      </c>
      <c r="AG2698" s="41"/>
      <c r="AH2698" s="41">
        <f>AF2698</f>
        <v>457831.35321999999</v>
      </c>
      <c r="AI2698" s="41">
        <f>AG2698</f>
        <v>0</v>
      </c>
      <c r="AJ2698" s="41">
        <v>0</v>
      </c>
      <c r="AK2698" s="41">
        <v>0</v>
      </c>
      <c r="AL2698" s="41">
        <v>457831.35321999999</v>
      </c>
      <c r="AM2698" s="41">
        <f>AL2698</f>
        <v>457831.35321999999</v>
      </c>
      <c r="AN2698" s="41">
        <v>0</v>
      </c>
      <c r="AO2698" s="14">
        <v>280229.58139000001</v>
      </c>
      <c r="AP2698" s="42">
        <v>402855.647</v>
      </c>
      <c r="AQ2698" s="42">
        <v>0</v>
      </c>
      <c r="AR2698" s="42">
        <v>0</v>
      </c>
      <c r="AS2698" s="42">
        <v>0</v>
      </c>
      <c r="AT2698" s="42">
        <v>0</v>
      </c>
      <c r="AU2698" s="42">
        <f t="shared" si="8605"/>
        <v>402855.647</v>
      </c>
      <c r="AV2698" s="42">
        <f t="shared" si="8606"/>
        <v>-402855.647</v>
      </c>
      <c r="AW2698" s="42"/>
      <c r="AX2698" s="42"/>
      <c r="AY2698" s="42"/>
      <c r="AZ2698" s="42"/>
      <c r="BA2698" s="43">
        <f t="shared" si="8607"/>
        <v>100</v>
      </c>
      <c r="BB2698" s="44"/>
    </row>
    <row r="2699" spans="2:54" ht="46.8" x14ac:dyDescent="0.3">
      <c r="B2699" s="38" t="s">
        <v>940</v>
      </c>
      <c r="C2699" s="38" t="s">
        <v>339</v>
      </c>
      <c r="D2699" s="38" t="s">
        <v>94</v>
      </c>
      <c r="E2699" s="39" t="str">
        <f t="shared" si="8604"/>
        <v>1003</v>
      </c>
      <c r="F2699" s="16" t="s">
        <v>78</v>
      </c>
      <c r="G2699" s="39"/>
      <c r="H2699" s="40" t="s">
        <v>79</v>
      </c>
      <c r="I2699" s="18"/>
      <c r="J2699" s="18"/>
      <c r="K2699" s="18"/>
      <c r="L2699" s="18"/>
      <c r="M2699" s="18"/>
      <c r="N2699" s="18"/>
      <c r="O2699" s="18">
        <f t="shared" si="8669"/>
        <v>0</v>
      </c>
      <c r="P2699" s="18">
        <f t="shared" si="8670"/>
        <v>0</v>
      </c>
      <c r="Q2699" s="18">
        <f t="shared" si="8671"/>
        <v>0</v>
      </c>
      <c r="R2699" s="18">
        <f t="shared" si="8672"/>
        <v>0</v>
      </c>
      <c r="S2699" s="18"/>
      <c r="T2699" s="18">
        <f t="shared" si="8591"/>
        <v>0</v>
      </c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41">
        <f t="shared" si="8674"/>
        <v>5863.1608399999996</v>
      </c>
      <c r="AG2699" s="41">
        <f t="shared" si="8675"/>
        <v>0</v>
      </c>
      <c r="AH2699" s="41">
        <f t="shared" ref="AH2699:AH2701" si="8689">AH2700</f>
        <v>0</v>
      </c>
      <c r="AI2699" s="41">
        <f t="shared" ref="AI2699:AI2701" si="8690">AI2700</f>
        <v>0</v>
      </c>
      <c r="AJ2699" s="41">
        <f t="shared" si="8678"/>
        <v>0</v>
      </c>
      <c r="AK2699" s="41">
        <f t="shared" si="8679"/>
        <v>0</v>
      </c>
      <c r="AL2699" s="41">
        <f t="shared" si="8680"/>
        <v>5543.0200400000003</v>
      </c>
      <c r="AM2699" s="41">
        <f t="shared" ref="AM2699:AM2701" si="8691">AM2700</f>
        <v>0</v>
      </c>
      <c r="AN2699" s="41">
        <f t="shared" si="8682"/>
        <v>0</v>
      </c>
      <c r="AO2699" s="42">
        <f t="shared" si="8683"/>
        <v>2758.0749599999999</v>
      </c>
      <c r="AP2699" s="42">
        <f t="shared" si="8684"/>
        <v>5297.46</v>
      </c>
      <c r="AQ2699" s="42">
        <f t="shared" si="8685"/>
        <v>0</v>
      </c>
      <c r="AR2699" s="42">
        <f t="shared" si="8686"/>
        <v>0</v>
      </c>
      <c r="AS2699" s="42">
        <f t="shared" si="8687"/>
        <v>0</v>
      </c>
      <c r="AT2699" s="42">
        <f t="shared" si="8688"/>
        <v>0</v>
      </c>
      <c r="AU2699" s="42">
        <f t="shared" si="8605"/>
        <v>5297.46</v>
      </c>
      <c r="AV2699" s="42">
        <f t="shared" si="8606"/>
        <v>-5297.46</v>
      </c>
      <c r="AW2699" s="42"/>
      <c r="AX2699" s="42"/>
      <c r="AY2699" s="42"/>
      <c r="AZ2699" s="42"/>
      <c r="BA2699" s="43">
        <f t="shared" si="8607"/>
        <v>94.539791611788715</v>
      </c>
      <c r="BB2699" s="44"/>
    </row>
    <row r="2700" spans="2:54" x14ac:dyDescent="0.3">
      <c r="B2700" s="38" t="s">
        <v>940</v>
      </c>
      <c r="C2700" s="38" t="s">
        <v>339</v>
      </c>
      <c r="D2700" s="38" t="s">
        <v>94</v>
      </c>
      <c r="E2700" s="39" t="str">
        <f t="shared" si="8604"/>
        <v>1003</v>
      </c>
      <c r="F2700" s="16" t="s">
        <v>88</v>
      </c>
      <c r="G2700" s="39"/>
      <c r="H2700" s="40" t="s">
        <v>89</v>
      </c>
      <c r="I2700" s="18"/>
      <c r="J2700" s="18"/>
      <c r="K2700" s="18"/>
      <c r="L2700" s="18"/>
      <c r="M2700" s="18"/>
      <c r="N2700" s="18"/>
      <c r="O2700" s="18">
        <f t="shared" si="8669"/>
        <v>0</v>
      </c>
      <c r="P2700" s="18">
        <f t="shared" si="8670"/>
        <v>0</v>
      </c>
      <c r="Q2700" s="18">
        <f t="shared" si="8671"/>
        <v>0</v>
      </c>
      <c r="R2700" s="18">
        <f t="shared" si="8672"/>
        <v>0</v>
      </c>
      <c r="S2700" s="18"/>
      <c r="T2700" s="18">
        <f t="shared" si="8591"/>
        <v>0</v>
      </c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41">
        <f t="shared" si="8674"/>
        <v>5863.1608399999996</v>
      </c>
      <c r="AG2700" s="41">
        <f t="shared" si="8675"/>
        <v>0</v>
      </c>
      <c r="AH2700" s="41">
        <f t="shared" si="8689"/>
        <v>0</v>
      </c>
      <c r="AI2700" s="41">
        <f t="shared" si="8690"/>
        <v>0</v>
      </c>
      <c r="AJ2700" s="41">
        <f t="shared" si="8678"/>
        <v>0</v>
      </c>
      <c r="AK2700" s="41">
        <f t="shared" si="8679"/>
        <v>0</v>
      </c>
      <c r="AL2700" s="41">
        <f t="shared" si="8680"/>
        <v>5543.0200400000003</v>
      </c>
      <c r="AM2700" s="41">
        <f t="shared" si="8691"/>
        <v>0</v>
      </c>
      <c r="AN2700" s="41">
        <f t="shared" si="8682"/>
        <v>0</v>
      </c>
      <c r="AO2700" s="14">
        <f t="shared" si="8683"/>
        <v>2758.0749599999999</v>
      </c>
      <c r="AP2700" s="42">
        <f t="shared" si="8684"/>
        <v>5297.46</v>
      </c>
      <c r="AQ2700" s="42">
        <f t="shared" si="8685"/>
        <v>0</v>
      </c>
      <c r="AR2700" s="42">
        <f t="shared" si="8686"/>
        <v>0</v>
      </c>
      <c r="AS2700" s="42">
        <f t="shared" si="8687"/>
        <v>0</v>
      </c>
      <c r="AT2700" s="42">
        <f t="shared" si="8688"/>
        <v>0</v>
      </c>
      <c r="AU2700" s="42">
        <f t="shared" si="8605"/>
        <v>5297.46</v>
      </c>
      <c r="AV2700" s="42">
        <f t="shared" si="8606"/>
        <v>-5297.46</v>
      </c>
      <c r="AW2700" s="42"/>
      <c r="AX2700" s="42"/>
      <c r="AY2700" s="42"/>
      <c r="AZ2700" s="42"/>
      <c r="BA2700" s="43">
        <f t="shared" si="8607"/>
        <v>94.539791611788715</v>
      </c>
      <c r="BB2700" s="44"/>
    </row>
    <row r="2701" spans="2:54" x14ac:dyDescent="0.3">
      <c r="B2701" s="38" t="s">
        <v>940</v>
      </c>
      <c r="C2701" s="38" t="s">
        <v>339</v>
      </c>
      <c r="D2701" s="38" t="s">
        <v>94</v>
      </c>
      <c r="E2701" s="39" t="str">
        <f t="shared" si="8604"/>
        <v>1003</v>
      </c>
      <c r="F2701" s="16" t="s">
        <v>90</v>
      </c>
      <c r="G2701" s="39"/>
      <c r="H2701" s="40" t="s">
        <v>91</v>
      </c>
      <c r="I2701" s="18"/>
      <c r="J2701" s="18"/>
      <c r="K2701" s="18"/>
      <c r="L2701" s="18"/>
      <c r="M2701" s="18"/>
      <c r="N2701" s="18"/>
      <c r="O2701" s="18">
        <f t="shared" si="8669"/>
        <v>0</v>
      </c>
      <c r="P2701" s="18">
        <f t="shared" si="8670"/>
        <v>0</v>
      </c>
      <c r="Q2701" s="18">
        <f t="shared" si="8671"/>
        <v>0</v>
      </c>
      <c r="R2701" s="18">
        <f t="shared" si="8672"/>
        <v>0</v>
      </c>
      <c r="S2701" s="18"/>
      <c r="T2701" s="18">
        <f t="shared" si="8591"/>
        <v>0</v>
      </c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41">
        <f t="shared" si="8674"/>
        <v>5863.1608399999996</v>
      </c>
      <c r="AG2701" s="41">
        <f t="shared" si="8675"/>
        <v>0</v>
      </c>
      <c r="AH2701" s="41">
        <f t="shared" si="8689"/>
        <v>0</v>
      </c>
      <c r="AI2701" s="41">
        <f t="shared" si="8690"/>
        <v>0</v>
      </c>
      <c r="AJ2701" s="41">
        <f t="shared" si="8678"/>
        <v>0</v>
      </c>
      <c r="AK2701" s="41">
        <f t="shared" si="8679"/>
        <v>0</v>
      </c>
      <c r="AL2701" s="41">
        <f t="shared" si="8680"/>
        <v>5543.0200400000003</v>
      </c>
      <c r="AM2701" s="41">
        <f t="shared" si="8691"/>
        <v>0</v>
      </c>
      <c r="AN2701" s="41">
        <f t="shared" si="8682"/>
        <v>0</v>
      </c>
      <c r="AO2701" s="42">
        <f t="shared" si="8683"/>
        <v>2758.0749599999999</v>
      </c>
      <c r="AP2701" s="42">
        <f t="shared" si="8684"/>
        <v>5297.46</v>
      </c>
      <c r="AQ2701" s="42">
        <f t="shared" si="8685"/>
        <v>0</v>
      </c>
      <c r="AR2701" s="42">
        <f t="shared" si="8686"/>
        <v>0</v>
      </c>
      <c r="AS2701" s="42">
        <f t="shared" si="8687"/>
        <v>0</v>
      </c>
      <c r="AT2701" s="42">
        <f t="shared" si="8688"/>
        <v>0</v>
      </c>
      <c r="AU2701" s="42">
        <f t="shared" si="8605"/>
        <v>5297.46</v>
      </c>
      <c r="AV2701" s="42">
        <f t="shared" si="8606"/>
        <v>-5297.46</v>
      </c>
      <c r="AW2701" s="42"/>
      <c r="AX2701" s="42"/>
      <c r="AY2701" s="42"/>
      <c r="AZ2701" s="42"/>
      <c r="BA2701" s="43">
        <f t="shared" si="8607"/>
        <v>94.539791611788715</v>
      </c>
      <c r="BB2701" s="44"/>
    </row>
    <row r="2702" spans="2:54" x14ac:dyDescent="0.3">
      <c r="B2702" s="38" t="s">
        <v>940</v>
      </c>
      <c r="C2702" s="38" t="s">
        <v>339</v>
      </c>
      <c r="D2702" s="38" t="s">
        <v>94</v>
      </c>
      <c r="E2702" s="39" t="str">
        <f t="shared" si="8604"/>
        <v>1003</v>
      </c>
      <c r="F2702" s="16" t="s">
        <v>90</v>
      </c>
      <c r="G2702" s="38" t="s">
        <v>68</v>
      </c>
      <c r="H2702" s="40" t="s">
        <v>69</v>
      </c>
      <c r="I2702" s="18"/>
      <c r="J2702" s="18"/>
      <c r="K2702" s="18"/>
      <c r="L2702" s="18"/>
      <c r="M2702" s="18"/>
      <c r="N2702" s="18"/>
      <c r="O2702" s="18">
        <v>0</v>
      </c>
      <c r="P2702" s="18">
        <v>0</v>
      </c>
      <c r="Q2702" s="18">
        <v>0</v>
      </c>
      <c r="R2702" s="18">
        <v>0</v>
      </c>
      <c r="S2702" s="18"/>
      <c r="T2702" s="18">
        <f t="shared" si="8591"/>
        <v>0</v>
      </c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41">
        <v>5863.1608399999996</v>
      </c>
      <c r="AG2702" s="41"/>
      <c r="AH2702" s="41">
        <v>0</v>
      </c>
      <c r="AI2702" s="41">
        <v>0</v>
      </c>
      <c r="AJ2702" s="41">
        <v>0</v>
      </c>
      <c r="AK2702" s="41">
        <v>0</v>
      </c>
      <c r="AL2702" s="41">
        <v>5543.0200400000003</v>
      </c>
      <c r="AM2702" s="41">
        <v>0</v>
      </c>
      <c r="AN2702" s="41">
        <v>0</v>
      </c>
      <c r="AO2702" s="14">
        <v>2758.0749599999999</v>
      </c>
      <c r="AP2702" s="42">
        <v>5297.46</v>
      </c>
      <c r="AQ2702" s="42">
        <v>0</v>
      </c>
      <c r="AR2702" s="42">
        <v>0</v>
      </c>
      <c r="AS2702" s="42">
        <v>0</v>
      </c>
      <c r="AT2702" s="42">
        <v>0</v>
      </c>
      <c r="AU2702" s="42">
        <f t="shared" si="8605"/>
        <v>5297.46</v>
      </c>
      <c r="AV2702" s="42">
        <f t="shared" si="8606"/>
        <v>-5297.46</v>
      </c>
      <c r="AW2702" s="42"/>
      <c r="AX2702" s="42"/>
      <c r="AY2702" s="42"/>
      <c r="AZ2702" s="42"/>
      <c r="BA2702" s="43">
        <f t="shared" si="8607"/>
        <v>94.539791611788715</v>
      </c>
      <c r="BB2702" s="44"/>
    </row>
    <row r="2703" spans="2:54" s="21" customFormat="1" ht="31.2" x14ac:dyDescent="0.3">
      <c r="B2703" s="22" t="s">
        <v>979</v>
      </c>
      <c r="C2703" s="22"/>
      <c r="D2703" s="22"/>
      <c r="E2703" s="23" t="str">
        <f t="shared" si="8604"/>
        <v/>
      </c>
      <c r="F2703" s="22"/>
      <c r="G2703" s="23"/>
      <c r="H2703" s="24" t="s">
        <v>980</v>
      </c>
      <c r="I2703" s="25">
        <f t="shared" ref="I2703:S2703" si="8692">I2704+I2718</f>
        <v>146412.4</v>
      </c>
      <c r="J2703" s="25">
        <f t="shared" si="8692"/>
        <v>148319.80000000002</v>
      </c>
      <c r="K2703" s="25">
        <f t="shared" si="8692"/>
        <v>148319.80000000002</v>
      </c>
      <c r="L2703" s="25">
        <f t="shared" si="8692"/>
        <v>0</v>
      </c>
      <c r="M2703" s="25">
        <f t="shared" si="8692"/>
        <v>0</v>
      </c>
      <c r="N2703" s="25">
        <f t="shared" si="8692"/>
        <v>0</v>
      </c>
      <c r="O2703" s="25">
        <f t="shared" si="8692"/>
        <v>0</v>
      </c>
      <c r="P2703" s="25">
        <f t="shared" si="8692"/>
        <v>0</v>
      </c>
      <c r="Q2703" s="25">
        <f t="shared" si="8692"/>
        <v>0</v>
      </c>
      <c r="R2703" s="25">
        <f t="shared" si="8692"/>
        <v>0</v>
      </c>
      <c r="S2703" s="25">
        <f t="shared" si="8692"/>
        <v>22937.353999999999</v>
      </c>
      <c r="T2703" s="25">
        <f t="shared" si="8591"/>
        <v>169349.75399999999</v>
      </c>
      <c r="U2703" s="25">
        <f t="shared" ref="U2703:U2766" si="8693">J2703+M2703</f>
        <v>148319.80000000002</v>
      </c>
      <c r="V2703" s="25">
        <f t="shared" ref="V2703:V2766" si="8694">K2703+N2703</f>
        <v>148319.80000000002</v>
      </c>
      <c r="W2703" s="25">
        <f t="shared" ref="W2703:AT2703" si="8695">W2704+W2718</f>
        <v>22417.200000000001</v>
      </c>
      <c r="X2703" s="25">
        <f t="shared" si="8695"/>
        <v>0</v>
      </c>
      <c r="Y2703" s="25">
        <f t="shared" si="8695"/>
        <v>0</v>
      </c>
      <c r="Z2703" s="25">
        <f t="shared" si="8695"/>
        <v>520.154</v>
      </c>
      <c r="AA2703" s="25">
        <f t="shared" si="8695"/>
        <v>28259.412999999997</v>
      </c>
      <c r="AB2703" s="25">
        <f t="shared" si="8695"/>
        <v>0</v>
      </c>
      <c r="AC2703" s="25">
        <f t="shared" si="8695"/>
        <v>28259.412999999997</v>
      </c>
      <c r="AD2703" s="25">
        <f t="shared" si="8695"/>
        <v>0</v>
      </c>
      <c r="AE2703" s="25">
        <f t="shared" si="8695"/>
        <v>0</v>
      </c>
      <c r="AF2703" s="26">
        <f t="shared" si="8695"/>
        <v>168762.12700000001</v>
      </c>
      <c r="AG2703" s="26">
        <f t="shared" si="8695"/>
        <v>0</v>
      </c>
      <c r="AH2703" s="26">
        <f t="shared" si="8695"/>
        <v>360.4</v>
      </c>
      <c r="AI2703" s="26">
        <f t="shared" si="8695"/>
        <v>0</v>
      </c>
      <c r="AJ2703" s="26">
        <f t="shared" si="8695"/>
        <v>0</v>
      </c>
      <c r="AK2703" s="26">
        <f t="shared" si="8695"/>
        <v>0</v>
      </c>
      <c r="AL2703" s="26">
        <f t="shared" si="8695"/>
        <v>162145.00576999999</v>
      </c>
      <c r="AM2703" s="26">
        <f t="shared" si="8695"/>
        <v>360.39994999999999</v>
      </c>
      <c r="AN2703" s="26">
        <f t="shared" si="8695"/>
        <v>0</v>
      </c>
      <c r="AO2703" s="27">
        <f t="shared" si="8695"/>
        <v>109175.19373</v>
      </c>
      <c r="AP2703" s="27">
        <f t="shared" si="8695"/>
        <v>169193.954</v>
      </c>
      <c r="AQ2703" s="27">
        <f t="shared" si="8695"/>
        <v>0</v>
      </c>
      <c r="AR2703" s="27">
        <f t="shared" si="8695"/>
        <v>0</v>
      </c>
      <c r="AS2703" s="27">
        <f t="shared" si="8695"/>
        <v>0</v>
      </c>
      <c r="AT2703" s="27">
        <f t="shared" si="8695"/>
        <v>0</v>
      </c>
      <c r="AU2703" s="27">
        <f t="shared" si="8605"/>
        <v>169193.954</v>
      </c>
      <c r="AV2703" s="27">
        <f t="shared" si="8606"/>
        <v>155.79999999998836</v>
      </c>
      <c r="AW2703" s="27">
        <f t="shared" si="8612"/>
        <v>192287.10800000001</v>
      </c>
      <c r="AX2703" s="27">
        <f t="shared" si="8613"/>
        <v>176579.21300000002</v>
      </c>
      <c r="AY2703" s="27">
        <f t="shared" si="8614"/>
        <v>176579.21300000002</v>
      </c>
      <c r="AZ2703" s="27">
        <f>AZ2704+AZ2718</f>
        <v>0</v>
      </c>
      <c r="BA2703" s="28">
        <f t="shared" si="8607"/>
        <v>96.079024750618359</v>
      </c>
      <c r="BB2703" s="20"/>
    </row>
    <row r="2704" spans="2:54" s="21" customFormat="1" x14ac:dyDescent="0.3">
      <c r="B2704" s="22" t="s">
        <v>979</v>
      </c>
      <c r="C2704" s="22" t="s">
        <v>42</v>
      </c>
      <c r="D2704" s="22"/>
      <c r="E2704" s="23" t="str">
        <f t="shared" si="8604"/>
        <v>01</v>
      </c>
      <c r="F2704" s="22"/>
      <c r="G2704" s="23"/>
      <c r="H2704" s="24" t="s">
        <v>43</v>
      </c>
      <c r="I2704" s="25">
        <f t="shared" ref="I2704:S2704" si="8696">I2705</f>
        <v>146052</v>
      </c>
      <c r="J2704" s="25">
        <f t="shared" si="8696"/>
        <v>147959.40000000002</v>
      </c>
      <c r="K2704" s="25">
        <f t="shared" si="8696"/>
        <v>147959.40000000002</v>
      </c>
      <c r="L2704" s="25">
        <f t="shared" si="8696"/>
        <v>0</v>
      </c>
      <c r="M2704" s="25">
        <f t="shared" si="8696"/>
        <v>0</v>
      </c>
      <c r="N2704" s="25">
        <f t="shared" si="8696"/>
        <v>0</v>
      </c>
      <c r="O2704" s="25">
        <f t="shared" si="8696"/>
        <v>0</v>
      </c>
      <c r="P2704" s="25">
        <f t="shared" si="8696"/>
        <v>0</v>
      </c>
      <c r="Q2704" s="25">
        <f t="shared" si="8696"/>
        <v>0</v>
      </c>
      <c r="R2704" s="25">
        <f t="shared" si="8696"/>
        <v>0</v>
      </c>
      <c r="S2704" s="25">
        <f t="shared" si="8696"/>
        <v>22937.353999999999</v>
      </c>
      <c r="T2704" s="25">
        <f t="shared" si="8591"/>
        <v>168989.35399999999</v>
      </c>
      <c r="U2704" s="25">
        <f t="shared" si="8693"/>
        <v>147959.40000000002</v>
      </c>
      <c r="V2704" s="25">
        <f t="shared" si="8694"/>
        <v>147959.40000000002</v>
      </c>
      <c r="W2704" s="25">
        <f t="shared" ref="W2704:AT2704" si="8697">W2705</f>
        <v>22417.200000000001</v>
      </c>
      <c r="X2704" s="25">
        <f t="shared" si="8697"/>
        <v>0</v>
      </c>
      <c r="Y2704" s="25">
        <f t="shared" si="8697"/>
        <v>0</v>
      </c>
      <c r="Z2704" s="25">
        <f t="shared" si="8697"/>
        <v>520.154</v>
      </c>
      <c r="AA2704" s="25">
        <f t="shared" si="8697"/>
        <v>28259.412999999997</v>
      </c>
      <c r="AB2704" s="25">
        <f t="shared" si="8697"/>
        <v>0</v>
      </c>
      <c r="AC2704" s="25">
        <f t="shared" si="8697"/>
        <v>28259.412999999997</v>
      </c>
      <c r="AD2704" s="25">
        <f t="shared" si="8697"/>
        <v>0</v>
      </c>
      <c r="AE2704" s="25">
        <f t="shared" si="8697"/>
        <v>0</v>
      </c>
      <c r="AF2704" s="26">
        <f t="shared" si="8697"/>
        <v>168401.72700000001</v>
      </c>
      <c r="AG2704" s="26">
        <f t="shared" si="8697"/>
        <v>0</v>
      </c>
      <c r="AH2704" s="26">
        <f t="shared" si="8697"/>
        <v>0</v>
      </c>
      <c r="AI2704" s="26">
        <f t="shared" si="8697"/>
        <v>0</v>
      </c>
      <c r="AJ2704" s="26">
        <f t="shared" si="8697"/>
        <v>0</v>
      </c>
      <c r="AK2704" s="26">
        <f t="shared" si="8697"/>
        <v>0</v>
      </c>
      <c r="AL2704" s="26">
        <f t="shared" si="8697"/>
        <v>161784.60582</v>
      </c>
      <c r="AM2704" s="26">
        <f t="shared" si="8697"/>
        <v>0</v>
      </c>
      <c r="AN2704" s="26">
        <f t="shared" si="8697"/>
        <v>0</v>
      </c>
      <c r="AO2704" s="45">
        <f t="shared" si="8697"/>
        <v>108918.22513000001</v>
      </c>
      <c r="AP2704" s="27">
        <f t="shared" si="8697"/>
        <v>168833.554</v>
      </c>
      <c r="AQ2704" s="27">
        <f t="shared" si="8697"/>
        <v>0</v>
      </c>
      <c r="AR2704" s="27">
        <f t="shared" si="8697"/>
        <v>0</v>
      </c>
      <c r="AS2704" s="27">
        <f t="shared" si="8697"/>
        <v>0</v>
      </c>
      <c r="AT2704" s="27">
        <f t="shared" si="8697"/>
        <v>0</v>
      </c>
      <c r="AU2704" s="27">
        <f t="shared" si="8605"/>
        <v>168833.554</v>
      </c>
      <c r="AV2704" s="27">
        <f t="shared" si="8606"/>
        <v>155.79999999998836</v>
      </c>
      <c r="AW2704" s="27">
        <f t="shared" si="8612"/>
        <v>191926.70800000001</v>
      </c>
      <c r="AX2704" s="27">
        <f t="shared" si="8613"/>
        <v>176218.81300000002</v>
      </c>
      <c r="AY2704" s="27">
        <f t="shared" si="8614"/>
        <v>176218.81300000002</v>
      </c>
      <c r="AZ2704" s="27">
        <f>AZ2705</f>
        <v>0</v>
      </c>
      <c r="BA2704" s="28">
        <f t="shared" si="8607"/>
        <v>96.070633420523038</v>
      </c>
      <c r="BB2704" s="20"/>
    </row>
    <row r="2705" spans="2:54" s="30" customFormat="1" ht="16.5" customHeight="1" x14ac:dyDescent="0.3">
      <c r="B2705" s="31" t="s">
        <v>979</v>
      </c>
      <c r="C2705" s="31" t="s">
        <v>42</v>
      </c>
      <c r="D2705" s="31" t="s">
        <v>44</v>
      </c>
      <c r="E2705" s="29" t="str">
        <f t="shared" si="8604"/>
        <v>0113</v>
      </c>
      <c r="F2705" s="31"/>
      <c r="G2705" s="29"/>
      <c r="H2705" s="32" t="s">
        <v>45</v>
      </c>
      <c r="I2705" s="33">
        <f t="shared" ref="I2705:S2705" si="8698">I2706+I2713</f>
        <v>146052</v>
      </c>
      <c r="J2705" s="33">
        <f t="shared" si="8698"/>
        <v>147959.40000000002</v>
      </c>
      <c r="K2705" s="33">
        <f t="shared" si="8698"/>
        <v>147959.40000000002</v>
      </c>
      <c r="L2705" s="33">
        <f t="shared" si="8698"/>
        <v>0</v>
      </c>
      <c r="M2705" s="33">
        <f t="shared" si="8698"/>
        <v>0</v>
      </c>
      <c r="N2705" s="33">
        <f t="shared" si="8698"/>
        <v>0</v>
      </c>
      <c r="O2705" s="33">
        <f t="shared" si="8698"/>
        <v>0</v>
      </c>
      <c r="P2705" s="33">
        <f t="shared" si="8698"/>
        <v>0</v>
      </c>
      <c r="Q2705" s="33">
        <f t="shared" si="8698"/>
        <v>0</v>
      </c>
      <c r="R2705" s="33">
        <f t="shared" si="8698"/>
        <v>0</v>
      </c>
      <c r="S2705" s="33">
        <f t="shared" si="8698"/>
        <v>22937.353999999999</v>
      </c>
      <c r="T2705" s="33">
        <f t="shared" si="8591"/>
        <v>168989.35399999999</v>
      </c>
      <c r="U2705" s="33">
        <f t="shared" si="8693"/>
        <v>147959.40000000002</v>
      </c>
      <c r="V2705" s="33">
        <f t="shared" si="8694"/>
        <v>147959.40000000002</v>
      </c>
      <c r="W2705" s="33">
        <f t="shared" ref="W2705:AT2705" si="8699">W2706+W2713</f>
        <v>22417.200000000001</v>
      </c>
      <c r="X2705" s="33">
        <f t="shared" si="8699"/>
        <v>0</v>
      </c>
      <c r="Y2705" s="33">
        <f t="shared" si="8699"/>
        <v>0</v>
      </c>
      <c r="Z2705" s="33">
        <f t="shared" si="8699"/>
        <v>520.154</v>
      </c>
      <c r="AA2705" s="33">
        <f t="shared" si="8699"/>
        <v>28259.412999999997</v>
      </c>
      <c r="AB2705" s="33">
        <f t="shared" si="8699"/>
        <v>0</v>
      </c>
      <c r="AC2705" s="33">
        <f t="shared" si="8699"/>
        <v>28259.412999999997</v>
      </c>
      <c r="AD2705" s="33">
        <f t="shared" si="8699"/>
        <v>0</v>
      </c>
      <c r="AE2705" s="33">
        <f t="shared" si="8699"/>
        <v>0</v>
      </c>
      <c r="AF2705" s="34">
        <f t="shared" si="8699"/>
        <v>168401.72700000001</v>
      </c>
      <c r="AG2705" s="34">
        <f t="shared" si="8699"/>
        <v>0</v>
      </c>
      <c r="AH2705" s="34">
        <f t="shared" si="8699"/>
        <v>0</v>
      </c>
      <c r="AI2705" s="34">
        <f t="shared" si="8699"/>
        <v>0</v>
      </c>
      <c r="AJ2705" s="34">
        <f t="shared" si="8699"/>
        <v>0</v>
      </c>
      <c r="AK2705" s="34">
        <f t="shared" si="8699"/>
        <v>0</v>
      </c>
      <c r="AL2705" s="34">
        <f t="shared" si="8699"/>
        <v>161784.60582</v>
      </c>
      <c r="AM2705" s="34">
        <f t="shared" si="8699"/>
        <v>0</v>
      </c>
      <c r="AN2705" s="34">
        <f t="shared" si="8699"/>
        <v>0</v>
      </c>
      <c r="AO2705" s="36">
        <f t="shared" si="8699"/>
        <v>108918.22513000001</v>
      </c>
      <c r="AP2705" s="36">
        <f t="shared" si="8699"/>
        <v>168833.554</v>
      </c>
      <c r="AQ2705" s="36">
        <f t="shared" si="8699"/>
        <v>0</v>
      </c>
      <c r="AR2705" s="36">
        <f t="shared" si="8699"/>
        <v>0</v>
      </c>
      <c r="AS2705" s="36">
        <f t="shared" si="8699"/>
        <v>0</v>
      </c>
      <c r="AT2705" s="36">
        <f t="shared" si="8699"/>
        <v>0</v>
      </c>
      <c r="AU2705" s="36">
        <f t="shared" si="8605"/>
        <v>168833.554</v>
      </c>
      <c r="AV2705" s="36">
        <f t="shared" si="8606"/>
        <v>155.79999999998836</v>
      </c>
      <c r="AW2705" s="36">
        <f t="shared" si="8612"/>
        <v>191926.70800000001</v>
      </c>
      <c r="AX2705" s="36">
        <f t="shared" si="8613"/>
        <v>176218.81300000002</v>
      </c>
      <c r="AY2705" s="36">
        <f t="shared" si="8614"/>
        <v>176218.81300000002</v>
      </c>
      <c r="AZ2705" s="36">
        <f>AZ2706+AZ2713</f>
        <v>0</v>
      </c>
      <c r="BA2705" s="37">
        <f t="shared" si="8607"/>
        <v>96.070633420523038</v>
      </c>
      <c r="BB2705" s="20"/>
    </row>
    <row r="2706" spans="2:54" ht="31.2" x14ac:dyDescent="0.3">
      <c r="B2706" s="38" t="s">
        <v>979</v>
      </c>
      <c r="C2706" s="38" t="s">
        <v>42</v>
      </c>
      <c r="D2706" s="38" t="s">
        <v>44</v>
      </c>
      <c r="E2706" s="39" t="str">
        <f t="shared" si="8604"/>
        <v>0113</v>
      </c>
      <c r="F2706" s="38" t="s">
        <v>72</v>
      </c>
      <c r="G2706" s="39"/>
      <c r="H2706" s="40" t="s">
        <v>73</v>
      </c>
      <c r="I2706" s="18">
        <f t="shared" ref="I2706:I2707" si="8700">I2707</f>
        <v>108851.59999999999</v>
      </c>
      <c r="J2706" s="18">
        <f t="shared" ref="J2706:J2707" si="8701">J2707</f>
        <v>109675.1</v>
      </c>
      <c r="K2706" s="18">
        <f t="shared" ref="K2706:K2707" si="8702">K2707</f>
        <v>109675.1</v>
      </c>
      <c r="L2706" s="18">
        <f t="shared" ref="L2706:L2707" si="8703">L2707</f>
        <v>0</v>
      </c>
      <c r="M2706" s="18">
        <f t="shared" ref="M2706:M2707" si="8704">M2707</f>
        <v>0</v>
      </c>
      <c r="N2706" s="18">
        <f t="shared" ref="N2706:N2707" si="8705">N2707</f>
        <v>0</v>
      </c>
      <c r="O2706" s="18">
        <f t="shared" ref="O2706:O2707" si="8706">O2707</f>
        <v>0</v>
      </c>
      <c r="P2706" s="18">
        <f t="shared" ref="P2706:P2707" si="8707">P2707</f>
        <v>0</v>
      </c>
      <c r="Q2706" s="18">
        <f t="shared" ref="Q2706:Q2707" si="8708">Q2707</f>
        <v>0</v>
      </c>
      <c r="R2706" s="18">
        <f t="shared" ref="R2706:R2707" si="8709">R2707</f>
        <v>0</v>
      </c>
      <c r="S2706" s="18">
        <f t="shared" ref="S2706:S2707" si="8710">S2707</f>
        <v>17527.853999999999</v>
      </c>
      <c r="T2706" s="18">
        <f t="shared" si="8591"/>
        <v>126379.454</v>
      </c>
      <c r="U2706" s="18">
        <f t="shared" si="8693"/>
        <v>109675.1</v>
      </c>
      <c r="V2706" s="18">
        <f t="shared" si="8694"/>
        <v>109675.1</v>
      </c>
      <c r="W2706" s="18">
        <f t="shared" ref="W2706:W2707" si="8711">W2707</f>
        <v>17007.7</v>
      </c>
      <c r="X2706" s="18">
        <f t="shared" ref="X2706:X2707" si="8712">X2707</f>
        <v>0</v>
      </c>
      <c r="Y2706" s="18">
        <f t="shared" ref="Y2706:Y2707" si="8713">Y2707</f>
        <v>0</v>
      </c>
      <c r="Z2706" s="18">
        <f t="shared" ref="Z2706:Z2707" si="8714">Z2707</f>
        <v>520.154</v>
      </c>
      <c r="AA2706" s="18">
        <f t="shared" ref="AA2706:AA2707" si="8715">AA2707</f>
        <v>21645.412999999997</v>
      </c>
      <c r="AB2706" s="18">
        <f t="shared" ref="AB2706:AB2707" si="8716">AB2707</f>
        <v>0</v>
      </c>
      <c r="AC2706" s="18">
        <f t="shared" ref="AC2706:AC2707" si="8717">AC2707</f>
        <v>21645.412999999997</v>
      </c>
      <c r="AD2706" s="18">
        <f t="shared" ref="AD2706:AD2707" si="8718">AD2707</f>
        <v>0</v>
      </c>
      <c r="AE2706" s="18">
        <f t="shared" ref="AE2706:AE2707" si="8719">AE2707</f>
        <v>0</v>
      </c>
      <c r="AF2706" s="41">
        <f t="shared" ref="AF2706:AF2707" si="8720">AF2707</f>
        <v>125947.62700000001</v>
      </c>
      <c r="AG2706" s="41">
        <f t="shared" ref="AG2706:AG2707" si="8721">AG2707</f>
        <v>0</v>
      </c>
      <c r="AH2706" s="41">
        <f t="shared" ref="AH2706:AH2707" si="8722">AH2707</f>
        <v>0</v>
      </c>
      <c r="AI2706" s="41">
        <f t="shared" ref="AI2706:AI2707" si="8723">AI2707</f>
        <v>0</v>
      </c>
      <c r="AJ2706" s="41">
        <f t="shared" ref="AJ2706:AJ2707" si="8724">AJ2707</f>
        <v>0</v>
      </c>
      <c r="AK2706" s="41">
        <f t="shared" ref="AK2706:AK2707" si="8725">AK2707</f>
        <v>0</v>
      </c>
      <c r="AL2706" s="41">
        <f t="shared" ref="AL2706:AL2707" si="8726">AL2707</f>
        <v>120922.62568</v>
      </c>
      <c r="AM2706" s="41">
        <f t="shared" ref="AM2706:AM2707" si="8727">AM2707</f>
        <v>0</v>
      </c>
      <c r="AN2706" s="41">
        <f t="shared" ref="AN2706:AN2707" si="8728">AN2707</f>
        <v>0</v>
      </c>
      <c r="AO2706" s="14">
        <f t="shared" ref="AO2706:AO2707" si="8729">AO2707</f>
        <v>81708.943350000001</v>
      </c>
      <c r="AP2706" s="42">
        <f t="shared" ref="AP2706:AP2707" si="8730">AP2707</f>
        <v>126379.454</v>
      </c>
      <c r="AQ2706" s="42">
        <f t="shared" ref="AQ2706:AQ2707" si="8731">AQ2707</f>
        <v>0</v>
      </c>
      <c r="AR2706" s="42">
        <f t="shared" ref="AR2706:AR2707" si="8732">AR2707</f>
        <v>0</v>
      </c>
      <c r="AS2706" s="42">
        <f t="shared" ref="AS2706:AS2707" si="8733">AS2707</f>
        <v>0</v>
      </c>
      <c r="AT2706" s="42">
        <f t="shared" ref="AT2706:AT2707" si="8734">AT2707</f>
        <v>0</v>
      </c>
      <c r="AU2706" s="42">
        <f t="shared" si="8605"/>
        <v>126379.454</v>
      </c>
      <c r="AV2706" s="42">
        <f t="shared" si="8606"/>
        <v>0</v>
      </c>
      <c r="AW2706" s="42">
        <f t="shared" si="8612"/>
        <v>143907.30800000002</v>
      </c>
      <c r="AX2706" s="42">
        <f t="shared" si="8613"/>
        <v>131320.51300000001</v>
      </c>
      <c r="AY2706" s="42">
        <f t="shared" si="8614"/>
        <v>131320.51300000001</v>
      </c>
      <c r="AZ2706" s="42">
        <f t="shared" ref="AZ2706:AZ2707" si="8735">AZ2707</f>
        <v>0</v>
      </c>
      <c r="BA2706" s="43">
        <f t="shared" si="8607"/>
        <v>96.01024533792922</v>
      </c>
      <c r="BB2706" s="20"/>
    </row>
    <row r="2707" spans="2:54" ht="31.2" x14ac:dyDescent="0.3">
      <c r="B2707" s="38" t="s">
        <v>979</v>
      </c>
      <c r="C2707" s="38" t="s">
        <v>42</v>
      </c>
      <c r="D2707" s="38" t="s">
        <v>44</v>
      </c>
      <c r="E2707" s="39" t="str">
        <f t="shared" si="8604"/>
        <v>0113</v>
      </c>
      <c r="F2707" s="38" t="s">
        <v>981</v>
      </c>
      <c r="G2707" s="39"/>
      <c r="H2707" s="40" t="s">
        <v>982</v>
      </c>
      <c r="I2707" s="18">
        <f t="shared" si="8700"/>
        <v>108851.59999999999</v>
      </c>
      <c r="J2707" s="18">
        <f t="shared" si="8701"/>
        <v>109675.1</v>
      </c>
      <c r="K2707" s="18">
        <f t="shared" si="8702"/>
        <v>109675.1</v>
      </c>
      <c r="L2707" s="18">
        <f t="shared" si="8703"/>
        <v>0</v>
      </c>
      <c r="M2707" s="18">
        <f t="shared" si="8704"/>
        <v>0</v>
      </c>
      <c r="N2707" s="18">
        <f t="shared" si="8705"/>
        <v>0</v>
      </c>
      <c r="O2707" s="18">
        <f t="shared" si="8706"/>
        <v>0</v>
      </c>
      <c r="P2707" s="18">
        <f t="shared" si="8707"/>
        <v>0</v>
      </c>
      <c r="Q2707" s="18">
        <f t="shared" si="8708"/>
        <v>0</v>
      </c>
      <c r="R2707" s="18">
        <f t="shared" si="8709"/>
        <v>0</v>
      </c>
      <c r="S2707" s="18">
        <f t="shared" si="8710"/>
        <v>17527.853999999999</v>
      </c>
      <c r="T2707" s="18">
        <f t="shared" si="8591"/>
        <v>126379.454</v>
      </c>
      <c r="U2707" s="18">
        <f t="shared" si="8693"/>
        <v>109675.1</v>
      </c>
      <c r="V2707" s="18">
        <f t="shared" si="8694"/>
        <v>109675.1</v>
      </c>
      <c r="W2707" s="18">
        <f t="shared" si="8711"/>
        <v>17007.7</v>
      </c>
      <c r="X2707" s="18">
        <f t="shared" si="8712"/>
        <v>0</v>
      </c>
      <c r="Y2707" s="18">
        <f t="shared" si="8713"/>
        <v>0</v>
      </c>
      <c r="Z2707" s="18">
        <f t="shared" si="8714"/>
        <v>520.154</v>
      </c>
      <c r="AA2707" s="18">
        <f t="shared" si="8715"/>
        <v>21645.412999999997</v>
      </c>
      <c r="AB2707" s="18">
        <f t="shared" si="8716"/>
        <v>0</v>
      </c>
      <c r="AC2707" s="18">
        <f t="shared" si="8717"/>
        <v>21645.412999999997</v>
      </c>
      <c r="AD2707" s="18">
        <f t="shared" si="8718"/>
        <v>0</v>
      </c>
      <c r="AE2707" s="18">
        <f t="shared" si="8719"/>
        <v>0</v>
      </c>
      <c r="AF2707" s="41">
        <f t="shared" si="8720"/>
        <v>125947.62700000001</v>
      </c>
      <c r="AG2707" s="41">
        <f t="shared" si="8721"/>
        <v>0</v>
      </c>
      <c r="AH2707" s="41">
        <f t="shared" si="8722"/>
        <v>0</v>
      </c>
      <c r="AI2707" s="41">
        <f t="shared" si="8723"/>
        <v>0</v>
      </c>
      <c r="AJ2707" s="41">
        <f t="shared" si="8724"/>
        <v>0</v>
      </c>
      <c r="AK2707" s="41">
        <f t="shared" si="8725"/>
        <v>0</v>
      </c>
      <c r="AL2707" s="41">
        <f t="shared" si="8726"/>
        <v>120922.62568</v>
      </c>
      <c r="AM2707" s="41">
        <f t="shared" si="8727"/>
        <v>0</v>
      </c>
      <c r="AN2707" s="41">
        <f t="shared" si="8728"/>
        <v>0</v>
      </c>
      <c r="AO2707" s="42">
        <f t="shared" si="8729"/>
        <v>81708.943350000001</v>
      </c>
      <c r="AP2707" s="42">
        <f t="shared" si="8730"/>
        <v>126379.454</v>
      </c>
      <c r="AQ2707" s="42">
        <f t="shared" si="8731"/>
        <v>0</v>
      </c>
      <c r="AR2707" s="42">
        <f t="shared" si="8732"/>
        <v>0</v>
      </c>
      <c r="AS2707" s="42">
        <f t="shared" si="8733"/>
        <v>0</v>
      </c>
      <c r="AT2707" s="42">
        <f t="shared" si="8734"/>
        <v>0</v>
      </c>
      <c r="AU2707" s="42">
        <f t="shared" si="8605"/>
        <v>126379.454</v>
      </c>
      <c r="AV2707" s="42">
        <f t="shared" si="8606"/>
        <v>0</v>
      </c>
      <c r="AW2707" s="42">
        <f t="shared" si="8612"/>
        <v>143907.30800000002</v>
      </c>
      <c r="AX2707" s="42">
        <f t="shared" si="8613"/>
        <v>131320.51300000001</v>
      </c>
      <c r="AY2707" s="42">
        <f t="shared" si="8614"/>
        <v>131320.51300000001</v>
      </c>
      <c r="AZ2707" s="42">
        <f t="shared" si="8735"/>
        <v>0</v>
      </c>
      <c r="BA2707" s="43">
        <f t="shared" si="8607"/>
        <v>96.01024533792922</v>
      </c>
      <c r="BB2707" s="20"/>
    </row>
    <row r="2708" spans="2:54" ht="46.8" x14ac:dyDescent="0.3">
      <c r="B2708" s="38" t="s">
        <v>979</v>
      </c>
      <c r="C2708" s="38" t="s">
        <v>42</v>
      </c>
      <c r="D2708" s="38" t="s">
        <v>44</v>
      </c>
      <c r="E2708" s="39" t="str">
        <f t="shared" si="8604"/>
        <v>0113</v>
      </c>
      <c r="F2708" s="38" t="s">
        <v>983</v>
      </c>
      <c r="G2708" s="39"/>
      <c r="H2708" s="40" t="s">
        <v>71</v>
      </c>
      <c r="I2708" s="18">
        <f t="shared" ref="I2708:N2708" si="8736">I2709+I2710+I2712</f>
        <v>108851.59999999999</v>
      </c>
      <c r="J2708" s="18">
        <f t="shared" si="8736"/>
        <v>109675.1</v>
      </c>
      <c r="K2708" s="18">
        <f t="shared" si="8736"/>
        <v>109675.1</v>
      </c>
      <c r="L2708" s="18">
        <f t="shared" si="8736"/>
        <v>0</v>
      </c>
      <c r="M2708" s="18">
        <f t="shared" si="8736"/>
        <v>0</v>
      </c>
      <c r="N2708" s="18">
        <f t="shared" si="8736"/>
        <v>0</v>
      </c>
      <c r="O2708" s="18">
        <f>O2709+O2710+O2712+O2711</f>
        <v>0</v>
      </c>
      <c r="P2708" s="18">
        <f>P2709+P2710+P2712+P2711</f>
        <v>0</v>
      </c>
      <c r="Q2708" s="18">
        <f>Q2709+Q2710+Q2712+Q2711</f>
        <v>0</v>
      </c>
      <c r="R2708" s="18">
        <f>R2709+R2710+R2712+R2711</f>
        <v>0</v>
      </c>
      <c r="S2708" s="18">
        <f>S2709+S2710+S2712</f>
        <v>17527.853999999999</v>
      </c>
      <c r="T2708" s="18">
        <f t="shared" si="8591"/>
        <v>126379.454</v>
      </c>
      <c r="U2708" s="18">
        <f t="shared" si="8693"/>
        <v>109675.1</v>
      </c>
      <c r="V2708" s="18">
        <f t="shared" si="8694"/>
        <v>109675.1</v>
      </c>
      <c r="W2708" s="18">
        <f t="shared" ref="W2708:AE2708" si="8737">W2709+W2710+W2712</f>
        <v>17007.7</v>
      </c>
      <c r="X2708" s="18">
        <f t="shared" si="8737"/>
        <v>0</v>
      </c>
      <c r="Y2708" s="18">
        <f t="shared" si="8737"/>
        <v>0</v>
      </c>
      <c r="Z2708" s="18">
        <f t="shared" si="8737"/>
        <v>520.154</v>
      </c>
      <c r="AA2708" s="18">
        <f t="shared" si="8737"/>
        <v>21645.412999999997</v>
      </c>
      <c r="AB2708" s="18">
        <f t="shared" si="8737"/>
        <v>0</v>
      </c>
      <c r="AC2708" s="18">
        <f t="shared" si="8737"/>
        <v>21645.412999999997</v>
      </c>
      <c r="AD2708" s="18">
        <f t="shared" si="8737"/>
        <v>0</v>
      </c>
      <c r="AE2708" s="18">
        <f t="shared" si="8737"/>
        <v>0</v>
      </c>
      <c r="AF2708" s="41">
        <f t="shared" ref="AF2708:AT2708" si="8738">AF2709+AF2710+AF2712+AF2711</f>
        <v>125947.62700000001</v>
      </c>
      <c r="AG2708" s="41">
        <f t="shared" si="8738"/>
        <v>0</v>
      </c>
      <c r="AH2708" s="41">
        <f t="shared" si="8738"/>
        <v>0</v>
      </c>
      <c r="AI2708" s="41">
        <f t="shared" si="8738"/>
        <v>0</v>
      </c>
      <c r="AJ2708" s="41">
        <f t="shared" si="8738"/>
        <v>0</v>
      </c>
      <c r="AK2708" s="41">
        <f t="shared" si="8738"/>
        <v>0</v>
      </c>
      <c r="AL2708" s="41">
        <f t="shared" si="8738"/>
        <v>120922.62568</v>
      </c>
      <c r="AM2708" s="41">
        <f t="shared" si="8738"/>
        <v>0</v>
      </c>
      <c r="AN2708" s="41">
        <f t="shared" si="8738"/>
        <v>0</v>
      </c>
      <c r="AO2708" s="14">
        <f t="shared" si="8738"/>
        <v>81708.943350000001</v>
      </c>
      <c r="AP2708" s="42">
        <f t="shared" si="8738"/>
        <v>126379.454</v>
      </c>
      <c r="AQ2708" s="42">
        <f t="shared" si="8738"/>
        <v>0</v>
      </c>
      <c r="AR2708" s="42">
        <f t="shared" si="8738"/>
        <v>0</v>
      </c>
      <c r="AS2708" s="42">
        <f t="shared" si="8738"/>
        <v>0</v>
      </c>
      <c r="AT2708" s="42">
        <f t="shared" si="8738"/>
        <v>0</v>
      </c>
      <c r="AU2708" s="42">
        <f t="shared" si="8605"/>
        <v>126379.454</v>
      </c>
      <c r="AV2708" s="42">
        <f t="shared" si="8606"/>
        <v>0</v>
      </c>
      <c r="AW2708" s="42">
        <f t="shared" si="8612"/>
        <v>143907.30800000002</v>
      </c>
      <c r="AX2708" s="42">
        <f t="shared" si="8613"/>
        <v>131320.51300000001</v>
      </c>
      <c r="AY2708" s="42">
        <f t="shared" si="8614"/>
        <v>131320.51300000001</v>
      </c>
      <c r="AZ2708" s="42">
        <f>AZ2709+AZ2710+AZ2712</f>
        <v>0</v>
      </c>
      <c r="BA2708" s="43">
        <f t="shared" si="8607"/>
        <v>96.01024533792922</v>
      </c>
      <c r="BB2708" s="20"/>
    </row>
    <row r="2709" spans="2:54" ht="78" x14ac:dyDescent="0.3">
      <c r="B2709" s="38" t="s">
        <v>979</v>
      </c>
      <c r="C2709" s="38" t="s">
        <v>42</v>
      </c>
      <c r="D2709" s="38" t="s">
        <v>44</v>
      </c>
      <c r="E2709" s="39" t="str">
        <f t="shared" si="8604"/>
        <v>0113</v>
      </c>
      <c r="F2709" s="38" t="s">
        <v>983</v>
      </c>
      <c r="G2709" s="38" t="s">
        <v>66</v>
      </c>
      <c r="H2709" s="40" t="s">
        <v>67</v>
      </c>
      <c r="I2709" s="18">
        <v>92852.9</v>
      </c>
      <c r="J2709" s="18">
        <v>95707.8</v>
      </c>
      <c r="K2709" s="18">
        <v>95707.8</v>
      </c>
      <c r="L2709" s="18"/>
      <c r="M2709" s="18"/>
      <c r="N2709" s="18"/>
      <c r="O2709" s="18">
        <v>0</v>
      </c>
      <c r="P2709" s="18">
        <v>0</v>
      </c>
      <c r="Q2709" s="18">
        <v>0</v>
      </c>
      <c r="R2709" s="18">
        <v>0</v>
      </c>
      <c r="S2709" s="18">
        <v>17007.7</v>
      </c>
      <c r="T2709" s="18">
        <f t="shared" si="8591"/>
        <v>109860.59999999999</v>
      </c>
      <c r="U2709" s="18">
        <f t="shared" si="8693"/>
        <v>95707.8</v>
      </c>
      <c r="V2709" s="18">
        <f t="shared" si="8694"/>
        <v>95707.8</v>
      </c>
      <c r="W2709" s="18">
        <v>17007.7</v>
      </c>
      <c r="X2709" s="18"/>
      <c r="Y2709" s="18"/>
      <c r="Z2709" s="18"/>
      <c r="AA2709" s="18">
        <v>21100.1</v>
      </c>
      <c r="AB2709" s="18"/>
      <c r="AC2709" s="18">
        <v>21100.1</v>
      </c>
      <c r="AD2709" s="18"/>
      <c r="AE2709" s="18"/>
      <c r="AF2709" s="41">
        <v>110700.07016</v>
      </c>
      <c r="AG2709" s="41"/>
      <c r="AH2709" s="41">
        <v>0</v>
      </c>
      <c r="AI2709" s="41">
        <v>0</v>
      </c>
      <c r="AJ2709" s="41">
        <v>0</v>
      </c>
      <c r="AK2709" s="41">
        <v>0</v>
      </c>
      <c r="AL2709" s="41">
        <v>105856.92769</v>
      </c>
      <c r="AM2709" s="41">
        <v>0</v>
      </c>
      <c r="AN2709" s="41">
        <v>0</v>
      </c>
      <c r="AO2709" s="42">
        <v>70652.616519999996</v>
      </c>
      <c r="AP2709" s="42">
        <v>110006.26796</v>
      </c>
      <c r="AQ2709" s="42">
        <v>0</v>
      </c>
      <c r="AR2709" s="42">
        <v>0</v>
      </c>
      <c r="AS2709" s="42">
        <v>0</v>
      </c>
      <c r="AT2709" s="42">
        <v>0</v>
      </c>
      <c r="AU2709" s="42">
        <f t="shared" si="8605"/>
        <v>110006.26796</v>
      </c>
      <c r="AV2709" s="42">
        <f t="shared" si="8606"/>
        <v>-145.66796000000613</v>
      </c>
      <c r="AW2709" s="42">
        <f t="shared" si="8612"/>
        <v>126868.29999999999</v>
      </c>
      <c r="AX2709" s="42">
        <f t="shared" si="8613"/>
        <v>116807.9</v>
      </c>
      <c r="AY2709" s="42">
        <f t="shared" si="8614"/>
        <v>116807.9</v>
      </c>
      <c r="AZ2709" s="42"/>
      <c r="BA2709" s="43">
        <f t="shared" si="8607"/>
        <v>95.624986991426482</v>
      </c>
      <c r="BB2709" s="44"/>
    </row>
    <row r="2710" spans="2:54" ht="31.2" x14ac:dyDescent="0.3">
      <c r="B2710" s="38" t="s">
        <v>979</v>
      </c>
      <c r="C2710" s="38" t="s">
        <v>42</v>
      </c>
      <c r="D2710" s="38" t="s">
        <v>44</v>
      </c>
      <c r="E2710" s="39" t="str">
        <f t="shared" si="8604"/>
        <v>0113</v>
      </c>
      <c r="F2710" s="38" t="s">
        <v>983</v>
      </c>
      <c r="G2710" s="38" t="s">
        <v>54</v>
      </c>
      <c r="H2710" s="40" t="s">
        <v>55</v>
      </c>
      <c r="I2710" s="18">
        <v>15976.7</v>
      </c>
      <c r="J2710" s="18">
        <v>13945.3</v>
      </c>
      <c r="K2710" s="18">
        <v>13945.3</v>
      </c>
      <c r="L2710" s="18"/>
      <c r="M2710" s="18"/>
      <c r="N2710" s="18"/>
      <c r="O2710" s="18">
        <v>0</v>
      </c>
      <c r="P2710" s="18">
        <v>0</v>
      </c>
      <c r="Q2710" s="18">
        <v>0</v>
      </c>
      <c r="R2710" s="18">
        <v>0</v>
      </c>
      <c r="S2710" s="18">
        <v>520.154</v>
      </c>
      <c r="T2710" s="18">
        <f t="shared" si="8591"/>
        <v>16496.853999999999</v>
      </c>
      <c r="U2710" s="18">
        <f t="shared" si="8693"/>
        <v>13945.3</v>
      </c>
      <c r="V2710" s="18">
        <f t="shared" si="8694"/>
        <v>13945.3</v>
      </c>
      <c r="W2710" s="18"/>
      <c r="X2710" s="18"/>
      <c r="Y2710" s="18"/>
      <c r="Z2710" s="18">
        <v>520.154</v>
      </c>
      <c r="AA2710" s="18">
        <v>545.31299999999999</v>
      </c>
      <c r="AB2710" s="18"/>
      <c r="AC2710" s="18">
        <v>545.31299999999999</v>
      </c>
      <c r="AD2710" s="18"/>
      <c r="AE2710" s="18"/>
      <c r="AF2710" s="41">
        <v>15238.9566</v>
      </c>
      <c r="AG2710" s="41"/>
      <c r="AH2710" s="41">
        <v>0</v>
      </c>
      <c r="AI2710" s="41">
        <v>0</v>
      </c>
      <c r="AJ2710" s="41">
        <v>0</v>
      </c>
      <c r="AK2710" s="41">
        <v>0</v>
      </c>
      <c r="AL2710" s="41">
        <v>15057.097750000001</v>
      </c>
      <c r="AM2710" s="41">
        <v>0</v>
      </c>
      <c r="AN2710" s="41">
        <v>0</v>
      </c>
      <c r="AO2710" s="14">
        <v>11049.934590000001</v>
      </c>
      <c r="AP2710" s="42">
        <v>16348.353800000001</v>
      </c>
      <c r="AQ2710" s="42">
        <v>0</v>
      </c>
      <c r="AR2710" s="42">
        <v>0</v>
      </c>
      <c r="AS2710" s="42">
        <v>0</v>
      </c>
      <c r="AT2710" s="42">
        <v>0</v>
      </c>
      <c r="AU2710" s="42">
        <f t="shared" si="8605"/>
        <v>16348.353800000001</v>
      </c>
      <c r="AV2710" s="42">
        <f t="shared" si="8606"/>
        <v>148.50019999999859</v>
      </c>
      <c r="AW2710" s="42">
        <f t="shared" si="8612"/>
        <v>17017.007999999998</v>
      </c>
      <c r="AX2710" s="42">
        <f t="shared" si="8613"/>
        <v>14490.612999999999</v>
      </c>
      <c r="AY2710" s="42">
        <f t="shared" si="8614"/>
        <v>14490.612999999999</v>
      </c>
      <c r="AZ2710" s="42"/>
      <c r="BA2710" s="43">
        <f t="shared" si="8607"/>
        <v>98.806618754987468</v>
      </c>
      <c r="BB2710" s="44"/>
    </row>
    <row r="2711" spans="2:54" x14ac:dyDescent="0.3">
      <c r="B2711" s="38" t="s">
        <v>979</v>
      </c>
      <c r="C2711" s="38" t="s">
        <v>42</v>
      </c>
      <c r="D2711" s="38" t="s">
        <v>44</v>
      </c>
      <c r="E2711" s="39" t="str">
        <f t="shared" si="8604"/>
        <v>0113</v>
      </c>
      <c r="F2711" s="38" t="s">
        <v>983</v>
      </c>
      <c r="G2711" s="38" t="s">
        <v>68</v>
      </c>
      <c r="H2711" s="40" t="s">
        <v>69</v>
      </c>
      <c r="I2711" s="18"/>
      <c r="J2711" s="18"/>
      <c r="K2711" s="18"/>
      <c r="L2711" s="18"/>
      <c r="M2711" s="18"/>
      <c r="N2711" s="18"/>
      <c r="O2711" s="18">
        <v>0</v>
      </c>
      <c r="P2711" s="18">
        <v>0</v>
      </c>
      <c r="Q2711" s="18">
        <v>0</v>
      </c>
      <c r="R2711" s="18">
        <v>0</v>
      </c>
      <c r="S2711" s="18"/>
      <c r="T2711" s="18">
        <f t="shared" si="8591"/>
        <v>0</v>
      </c>
      <c r="U2711" s="18">
        <v>0</v>
      </c>
      <c r="V2711" s="18">
        <v>0</v>
      </c>
      <c r="W2711" s="18">
        <v>0</v>
      </c>
      <c r="X2711" s="18">
        <v>0</v>
      </c>
      <c r="Y2711" s="18">
        <v>0</v>
      </c>
      <c r="Z2711" s="18">
        <v>0</v>
      </c>
      <c r="AA2711" s="18">
        <v>0</v>
      </c>
      <c r="AB2711" s="18">
        <v>0</v>
      </c>
      <c r="AC2711" s="18">
        <v>0</v>
      </c>
      <c r="AD2711" s="18">
        <v>0</v>
      </c>
      <c r="AE2711" s="18">
        <v>0</v>
      </c>
      <c r="AF2711" s="41">
        <v>2.8322400000000001</v>
      </c>
      <c r="AG2711" s="41"/>
      <c r="AH2711" s="41">
        <v>0</v>
      </c>
      <c r="AI2711" s="41">
        <v>0</v>
      </c>
      <c r="AJ2711" s="41">
        <v>0</v>
      </c>
      <c r="AK2711" s="41">
        <v>0</v>
      </c>
      <c r="AL2711" s="41">
        <v>2.8322400000000001</v>
      </c>
      <c r="AM2711" s="41">
        <v>0</v>
      </c>
      <c r="AN2711" s="41">
        <v>0</v>
      </c>
      <c r="AO2711" s="42">
        <v>2.8322400000000001</v>
      </c>
      <c r="AP2711" s="42">
        <v>2.8322400000000001</v>
      </c>
      <c r="AQ2711" s="42">
        <v>0</v>
      </c>
      <c r="AR2711" s="42">
        <v>0</v>
      </c>
      <c r="AS2711" s="42">
        <v>0</v>
      </c>
      <c r="AT2711" s="42">
        <v>0</v>
      </c>
      <c r="AU2711" s="42">
        <f t="shared" si="8605"/>
        <v>2.8322400000000001</v>
      </c>
      <c r="AV2711" s="42">
        <f t="shared" si="8606"/>
        <v>-2.8322400000000001</v>
      </c>
      <c r="AW2711" s="42"/>
      <c r="AX2711" s="42"/>
      <c r="AY2711" s="42"/>
      <c r="AZ2711" s="42"/>
      <c r="BA2711" s="43">
        <f t="shared" si="8607"/>
        <v>100</v>
      </c>
      <c r="BB2711" s="44"/>
    </row>
    <row r="2712" spans="2:54" x14ac:dyDescent="0.3">
      <c r="B2712" s="38" t="s">
        <v>979</v>
      </c>
      <c r="C2712" s="38" t="s">
        <v>42</v>
      </c>
      <c r="D2712" s="38" t="s">
        <v>44</v>
      </c>
      <c r="E2712" s="39" t="str">
        <f t="shared" si="8604"/>
        <v>0113</v>
      </c>
      <c r="F2712" s="38" t="s">
        <v>983</v>
      </c>
      <c r="G2712" s="38" t="s">
        <v>56</v>
      </c>
      <c r="H2712" s="40" t="s">
        <v>57</v>
      </c>
      <c r="I2712" s="18">
        <v>22</v>
      </c>
      <c r="J2712" s="18">
        <v>22</v>
      </c>
      <c r="K2712" s="18">
        <v>22</v>
      </c>
      <c r="L2712" s="18"/>
      <c r="M2712" s="18"/>
      <c r="N2712" s="18"/>
      <c r="O2712" s="18">
        <v>0</v>
      </c>
      <c r="P2712" s="18">
        <v>0</v>
      </c>
      <c r="Q2712" s="18">
        <v>0</v>
      </c>
      <c r="R2712" s="18">
        <v>0</v>
      </c>
      <c r="S2712" s="18"/>
      <c r="T2712" s="18">
        <f t="shared" si="8591"/>
        <v>22</v>
      </c>
      <c r="U2712" s="18">
        <f t="shared" si="8693"/>
        <v>22</v>
      </c>
      <c r="V2712" s="18">
        <f t="shared" si="8694"/>
        <v>22</v>
      </c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41">
        <v>5.7679999999999998</v>
      </c>
      <c r="AG2712" s="41"/>
      <c r="AH2712" s="41">
        <v>0</v>
      </c>
      <c r="AI2712" s="41">
        <v>0</v>
      </c>
      <c r="AJ2712" s="41">
        <v>0</v>
      </c>
      <c r="AK2712" s="41">
        <v>0</v>
      </c>
      <c r="AL2712" s="41">
        <v>5.7679999999999998</v>
      </c>
      <c r="AM2712" s="41">
        <v>0</v>
      </c>
      <c r="AN2712" s="41">
        <v>0</v>
      </c>
      <c r="AO2712" s="14">
        <v>3.56</v>
      </c>
      <c r="AP2712" s="42">
        <v>22</v>
      </c>
      <c r="AQ2712" s="42">
        <v>0</v>
      </c>
      <c r="AR2712" s="42">
        <v>0</v>
      </c>
      <c r="AS2712" s="42">
        <v>0</v>
      </c>
      <c r="AT2712" s="42">
        <v>0</v>
      </c>
      <c r="AU2712" s="42">
        <f t="shared" si="8605"/>
        <v>22</v>
      </c>
      <c r="AV2712" s="42">
        <f t="shared" si="8606"/>
        <v>0</v>
      </c>
      <c r="AW2712" s="42">
        <f t="shared" si="8612"/>
        <v>22</v>
      </c>
      <c r="AX2712" s="42">
        <f t="shared" si="8613"/>
        <v>22</v>
      </c>
      <c r="AY2712" s="42">
        <f t="shared" si="8614"/>
        <v>22</v>
      </c>
      <c r="AZ2712" s="42"/>
      <c r="BA2712" s="43">
        <f t="shared" si="8607"/>
        <v>100</v>
      </c>
      <c r="BB2712" s="44"/>
    </row>
    <row r="2713" spans="2:54" ht="31.2" x14ac:dyDescent="0.3">
      <c r="B2713" s="38" t="s">
        <v>979</v>
      </c>
      <c r="C2713" s="38" t="s">
        <v>42</v>
      </c>
      <c r="D2713" s="38" t="s">
        <v>44</v>
      </c>
      <c r="E2713" s="39" t="str">
        <f t="shared" si="8604"/>
        <v>0113</v>
      </c>
      <c r="F2713" s="38" t="s">
        <v>120</v>
      </c>
      <c r="G2713" s="39"/>
      <c r="H2713" s="40" t="s">
        <v>121</v>
      </c>
      <c r="I2713" s="18">
        <f t="shared" ref="I2713:I2714" si="8739">I2714</f>
        <v>37200.400000000001</v>
      </c>
      <c r="J2713" s="18">
        <f t="shared" ref="J2713:J2714" si="8740">J2714</f>
        <v>38284.300000000003</v>
      </c>
      <c r="K2713" s="18">
        <f t="shared" ref="K2713:K2714" si="8741">K2714</f>
        <v>38284.300000000003</v>
      </c>
      <c r="L2713" s="18">
        <f t="shared" ref="L2713:L2714" si="8742">L2714</f>
        <v>0</v>
      </c>
      <c r="M2713" s="18">
        <f t="shared" ref="M2713:M2714" si="8743">M2714</f>
        <v>0</v>
      </c>
      <c r="N2713" s="18">
        <f t="shared" ref="N2713:N2714" si="8744">N2714</f>
        <v>0</v>
      </c>
      <c r="O2713" s="18">
        <f t="shared" ref="O2713:O2714" si="8745">O2714</f>
        <v>0</v>
      </c>
      <c r="P2713" s="18">
        <f t="shared" ref="P2713:P2714" si="8746">P2714</f>
        <v>0</v>
      </c>
      <c r="Q2713" s="18">
        <f t="shared" ref="Q2713:Q2714" si="8747">Q2714</f>
        <v>0</v>
      </c>
      <c r="R2713" s="18">
        <f t="shared" ref="R2713:R2714" si="8748">R2714</f>
        <v>0</v>
      </c>
      <c r="S2713" s="18">
        <f t="shared" ref="S2713:S2714" si="8749">S2714</f>
        <v>5409.5</v>
      </c>
      <c r="T2713" s="18">
        <f t="shared" si="8591"/>
        <v>42609.9</v>
      </c>
      <c r="U2713" s="18">
        <f t="shared" si="8693"/>
        <v>38284.300000000003</v>
      </c>
      <c r="V2713" s="18">
        <f t="shared" si="8694"/>
        <v>38284.300000000003</v>
      </c>
      <c r="W2713" s="18">
        <f t="shared" ref="W2713:W2714" si="8750">W2714</f>
        <v>5409.5</v>
      </c>
      <c r="X2713" s="18">
        <f t="shared" ref="X2713:X2714" si="8751">X2714</f>
        <v>0</v>
      </c>
      <c r="Y2713" s="18">
        <f t="shared" ref="Y2713:Y2714" si="8752">Y2714</f>
        <v>0</v>
      </c>
      <c r="Z2713" s="18">
        <f t="shared" ref="Z2713:Z2714" si="8753">Z2714</f>
        <v>0</v>
      </c>
      <c r="AA2713" s="18">
        <f t="shared" ref="AA2713:AA2714" si="8754">AA2714</f>
        <v>6614</v>
      </c>
      <c r="AB2713" s="18">
        <f t="shared" ref="AB2713:AB2714" si="8755">AB2714</f>
        <v>0</v>
      </c>
      <c r="AC2713" s="18">
        <f t="shared" ref="AC2713:AC2714" si="8756">AC2714</f>
        <v>6614</v>
      </c>
      <c r="AD2713" s="18">
        <f t="shared" ref="AD2713:AD2714" si="8757">AD2714</f>
        <v>0</v>
      </c>
      <c r="AE2713" s="18">
        <f t="shared" ref="AE2713:AE2714" si="8758">AE2714</f>
        <v>0</v>
      </c>
      <c r="AF2713" s="41">
        <f t="shared" ref="AF2713:AF2714" si="8759">AF2714</f>
        <v>42454.1</v>
      </c>
      <c r="AG2713" s="41">
        <f t="shared" ref="AG2713:AG2714" si="8760">AG2714</f>
        <v>0</v>
      </c>
      <c r="AH2713" s="41">
        <f t="shared" ref="AH2713:AH2714" si="8761">AH2714</f>
        <v>0</v>
      </c>
      <c r="AI2713" s="41">
        <f t="shared" ref="AI2713:AI2714" si="8762">AI2714</f>
        <v>0</v>
      </c>
      <c r="AJ2713" s="41">
        <f t="shared" ref="AJ2713:AJ2714" si="8763">AJ2714</f>
        <v>0</v>
      </c>
      <c r="AK2713" s="41">
        <f t="shared" ref="AK2713:AK2714" si="8764">AK2714</f>
        <v>0</v>
      </c>
      <c r="AL2713" s="41">
        <f t="shared" ref="AL2713:AL2714" si="8765">AL2714</f>
        <v>40861.98014</v>
      </c>
      <c r="AM2713" s="41">
        <f t="shared" ref="AM2713:AM2714" si="8766">AM2714</f>
        <v>0</v>
      </c>
      <c r="AN2713" s="41">
        <f t="shared" ref="AN2713:AN2714" si="8767">AN2714</f>
        <v>0</v>
      </c>
      <c r="AO2713" s="42">
        <f t="shared" ref="AO2713:AO2714" si="8768">AO2714</f>
        <v>27209.281780000001</v>
      </c>
      <c r="AP2713" s="42">
        <f t="shared" ref="AP2713:AP2714" si="8769">AP2714</f>
        <v>42454.1</v>
      </c>
      <c r="AQ2713" s="42">
        <f t="shared" ref="AQ2713:AQ2714" si="8770">AQ2714</f>
        <v>0</v>
      </c>
      <c r="AR2713" s="42">
        <f t="shared" ref="AR2713:AR2714" si="8771">AR2714</f>
        <v>0</v>
      </c>
      <c r="AS2713" s="42">
        <f t="shared" ref="AS2713:AS2714" si="8772">AS2714</f>
        <v>0</v>
      </c>
      <c r="AT2713" s="42">
        <f t="shared" ref="AT2713:AT2714" si="8773">AT2714</f>
        <v>0</v>
      </c>
      <c r="AU2713" s="42">
        <f t="shared" si="8605"/>
        <v>42454.1</v>
      </c>
      <c r="AV2713" s="42">
        <f t="shared" si="8606"/>
        <v>155.80000000000291</v>
      </c>
      <c r="AW2713" s="42">
        <f t="shared" si="8612"/>
        <v>48019.4</v>
      </c>
      <c r="AX2713" s="42">
        <f t="shared" si="8613"/>
        <v>44898.3</v>
      </c>
      <c r="AY2713" s="42">
        <f t="shared" si="8614"/>
        <v>44898.3</v>
      </c>
      <c r="AZ2713" s="42">
        <f t="shared" ref="AZ2713:AZ2714" si="8774">AZ2714</f>
        <v>0</v>
      </c>
      <c r="BA2713" s="43">
        <f t="shared" si="8607"/>
        <v>96.249785391752511</v>
      </c>
      <c r="BB2713" s="20"/>
    </row>
    <row r="2714" spans="2:54" x14ac:dyDescent="0.3">
      <c r="B2714" s="38" t="s">
        <v>979</v>
      </c>
      <c r="C2714" s="38" t="s">
        <v>42</v>
      </c>
      <c r="D2714" s="38" t="s">
        <v>44</v>
      </c>
      <c r="E2714" s="39" t="str">
        <f t="shared" si="8604"/>
        <v>0113</v>
      </c>
      <c r="F2714" s="38" t="s">
        <v>122</v>
      </c>
      <c r="G2714" s="39"/>
      <c r="H2714" s="40" t="s">
        <v>123</v>
      </c>
      <c r="I2714" s="18">
        <f t="shared" si="8739"/>
        <v>37200.400000000001</v>
      </c>
      <c r="J2714" s="18">
        <f t="shared" si="8740"/>
        <v>38284.300000000003</v>
      </c>
      <c r="K2714" s="18">
        <f t="shared" si="8741"/>
        <v>38284.300000000003</v>
      </c>
      <c r="L2714" s="18">
        <f t="shared" si="8742"/>
        <v>0</v>
      </c>
      <c r="M2714" s="18">
        <f t="shared" si="8743"/>
        <v>0</v>
      </c>
      <c r="N2714" s="18">
        <f t="shared" si="8744"/>
        <v>0</v>
      </c>
      <c r="O2714" s="18">
        <f t="shared" si="8745"/>
        <v>0</v>
      </c>
      <c r="P2714" s="18">
        <f t="shared" si="8746"/>
        <v>0</v>
      </c>
      <c r="Q2714" s="18">
        <f t="shared" si="8747"/>
        <v>0</v>
      </c>
      <c r="R2714" s="18">
        <f t="shared" si="8748"/>
        <v>0</v>
      </c>
      <c r="S2714" s="18">
        <f t="shared" si="8749"/>
        <v>5409.5</v>
      </c>
      <c r="T2714" s="18">
        <f t="shared" si="8591"/>
        <v>42609.9</v>
      </c>
      <c r="U2714" s="18">
        <f t="shared" si="8693"/>
        <v>38284.300000000003</v>
      </c>
      <c r="V2714" s="18">
        <f t="shared" si="8694"/>
        <v>38284.300000000003</v>
      </c>
      <c r="W2714" s="18">
        <f t="shared" si="8750"/>
        <v>5409.5</v>
      </c>
      <c r="X2714" s="18">
        <f t="shared" si="8751"/>
        <v>0</v>
      </c>
      <c r="Y2714" s="18">
        <f t="shared" si="8752"/>
        <v>0</v>
      </c>
      <c r="Z2714" s="18">
        <f t="shared" si="8753"/>
        <v>0</v>
      </c>
      <c r="AA2714" s="18">
        <f t="shared" si="8754"/>
        <v>6614</v>
      </c>
      <c r="AB2714" s="18">
        <f t="shared" si="8755"/>
        <v>0</v>
      </c>
      <c r="AC2714" s="18">
        <f t="shared" si="8756"/>
        <v>6614</v>
      </c>
      <c r="AD2714" s="18">
        <f t="shared" si="8757"/>
        <v>0</v>
      </c>
      <c r="AE2714" s="18">
        <f t="shared" si="8758"/>
        <v>0</v>
      </c>
      <c r="AF2714" s="41">
        <f t="shared" si="8759"/>
        <v>42454.1</v>
      </c>
      <c r="AG2714" s="41">
        <f t="shared" si="8760"/>
        <v>0</v>
      </c>
      <c r="AH2714" s="41">
        <f t="shared" si="8761"/>
        <v>0</v>
      </c>
      <c r="AI2714" s="41">
        <f t="shared" si="8762"/>
        <v>0</v>
      </c>
      <c r="AJ2714" s="41">
        <f t="shared" si="8763"/>
        <v>0</v>
      </c>
      <c r="AK2714" s="41">
        <f t="shared" si="8764"/>
        <v>0</v>
      </c>
      <c r="AL2714" s="41">
        <f t="shared" si="8765"/>
        <v>40861.98014</v>
      </c>
      <c r="AM2714" s="41">
        <f t="shared" si="8766"/>
        <v>0</v>
      </c>
      <c r="AN2714" s="41">
        <f t="shared" si="8767"/>
        <v>0</v>
      </c>
      <c r="AO2714" s="14">
        <f t="shared" si="8768"/>
        <v>27209.281780000001</v>
      </c>
      <c r="AP2714" s="42">
        <f t="shared" si="8769"/>
        <v>42454.1</v>
      </c>
      <c r="AQ2714" s="42">
        <f t="shared" si="8770"/>
        <v>0</v>
      </c>
      <c r="AR2714" s="42">
        <f t="shared" si="8771"/>
        <v>0</v>
      </c>
      <c r="AS2714" s="42">
        <f t="shared" si="8772"/>
        <v>0</v>
      </c>
      <c r="AT2714" s="42">
        <f t="shared" si="8773"/>
        <v>0</v>
      </c>
      <c r="AU2714" s="42">
        <f t="shared" si="8605"/>
        <v>42454.1</v>
      </c>
      <c r="AV2714" s="42">
        <f t="shared" si="8606"/>
        <v>155.80000000000291</v>
      </c>
      <c r="AW2714" s="42">
        <f t="shared" si="8612"/>
        <v>48019.4</v>
      </c>
      <c r="AX2714" s="42">
        <f t="shared" si="8613"/>
        <v>44898.3</v>
      </c>
      <c r="AY2714" s="42">
        <f t="shared" si="8614"/>
        <v>44898.3</v>
      </c>
      <c r="AZ2714" s="42">
        <f t="shared" si="8774"/>
        <v>0</v>
      </c>
      <c r="BA2714" s="43">
        <f t="shared" si="8607"/>
        <v>96.249785391752511</v>
      </c>
      <c r="BB2714" s="20"/>
    </row>
    <row r="2715" spans="2:54" x14ac:dyDescent="0.3">
      <c r="B2715" s="38" t="s">
        <v>979</v>
      </c>
      <c r="C2715" s="38" t="s">
        <v>42</v>
      </c>
      <c r="D2715" s="38" t="s">
        <v>44</v>
      </c>
      <c r="E2715" s="39" t="str">
        <f t="shared" si="8604"/>
        <v>0113</v>
      </c>
      <c r="F2715" s="38" t="s">
        <v>124</v>
      </c>
      <c r="G2715" s="39"/>
      <c r="H2715" s="40" t="s">
        <v>65</v>
      </c>
      <c r="I2715" s="18">
        <f t="shared" ref="I2715:S2715" si="8775">I2716+I2717</f>
        <v>37200.400000000001</v>
      </c>
      <c r="J2715" s="18">
        <f t="shared" si="8775"/>
        <v>38284.300000000003</v>
      </c>
      <c r="K2715" s="18">
        <f t="shared" si="8775"/>
        <v>38284.300000000003</v>
      </c>
      <c r="L2715" s="18">
        <f t="shared" si="8775"/>
        <v>0</v>
      </c>
      <c r="M2715" s="18">
        <f t="shared" si="8775"/>
        <v>0</v>
      </c>
      <c r="N2715" s="18">
        <f t="shared" si="8775"/>
        <v>0</v>
      </c>
      <c r="O2715" s="18">
        <f t="shared" si="8775"/>
        <v>0</v>
      </c>
      <c r="P2715" s="18">
        <f t="shared" si="8775"/>
        <v>0</v>
      </c>
      <c r="Q2715" s="18">
        <f t="shared" si="8775"/>
        <v>0</v>
      </c>
      <c r="R2715" s="18">
        <f t="shared" si="8775"/>
        <v>0</v>
      </c>
      <c r="S2715" s="18">
        <f t="shared" si="8775"/>
        <v>5409.5</v>
      </c>
      <c r="T2715" s="18">
        <f t="shared" ref="T2715:T2778" si="8776">I2715+L2715+S2715+R2715+Q2715+P2715+O2715</f>
        <v>42609.9</v>
      </c>
      <c r="U2715" s="18">
        <f t="shared" si="8693"/>
        <v>38284.300000000003</v>
      </c>
      <c r="V2715" s="18">
        <f t="shared" si="8694"/>
        <v>38284.300000000003</v>
      </c>
      <c r="W2715" s="18">
        <f t="shared" ref="W2715:AT2715" si="8777">W2716+W2717</f>
        <v>5409.5</v>
      </c>
      <c r="X2715" s="18">
        <f t="shared" si="8777"/>
        <v>0</v>
      </c>
      <c r="Y2715" s="18">
        <f t="shared" si="8777"/>
        <v>0</v>
      </c>
      <c r="Z2715" s="18">
        <f t="shared" si="8777"/>
        <v>0</v>
      </c>
      <c r="AA2715" s="18">
        <f t="shared" si="8777"/>
        <v>6614</v>
      </c>
      <c r="AB2715" s="18">
        <f t="shared" si="8777"/>
        <v>0</v>
      </c>
      <c r="AC2715" s="18">
        <f t="shared" si="8777"/>
        <v>6614</v>
      </c>
      <c r="AD2715" s="18">
        <f t="shared" si="8777"/>
        <v>0</v>
      </c>
      <c r="AE2715" s="18">
        <f t="shared" si="8777"/>
        <v>0</v>
      </c>
      <c r="AF2715" s="41">
        <f t="shared" si="8777"/>
        <v>42454.1</v>
      </c>
      <c r="AG2715" s="41">
        <f t="shared" si="8777"/>
        <v>0</v>
      </c>
      <c r="AH2715" s="41">
        <f t="shared" si="8777"/>
        <v>0</v>
      </c>
      <c r="AI2715" s="41">
        <f t="shared" si="8777"/>
        <v>0</v>
      </c>
      <c r="AJ2715" s="41">
        <f t="shared" si="8777"/>
        <v>0</v>
      </c>
      <c r="AK2715" s="41">
        <f t="shared" si="8777"/>
        <v>0</v>
      </c>
      <c r="AL2715" s="41">
        <f t="shared" si="8777"/>
        <v>40861.98014</v>
      </c>
      <c r="AM2715" s="41">
        <f t="shared" si="8777"/>
        <v>0</v>
      </c>
      <c r="AN2715" s="41">
        <f t="shared" si="8777"/>
        <v>0</v>
      </c>
      <c r="AO2715" s="42">
        <f t="shared" si="8777"/>
        <v>27209.281780000001</v>
      </c>
      <c r="AP2715" s="42">
        <f t="shared" si="8777"/>
        <v>42454.1</v>
      </c>
      <c r="AQ2715" s="42">
        <f t="shared" si="8777"/>
        <v>0</v>
      </c>
      <c r="AR2715" s="42">
        <f t="shared" si="8777"/>
        <v>0</v>
      </c>
      <c r="AS2715" s="42">
        <f t="shared" si="8777"/>
        <v>0</v>
      </c>
      <c r="AT2715" s="42">
        <f t="shared" si="8777"/>
        <v>0</v>
      </c>
      <c r="AU2715" s="42">
        <f t="shared" si="8605"/>
        <v>42454.1</v>
      </c>
      <c r="AV2715" s="42">
        <f t="shared" si="8606"/>
        <v>155.80000000000291</v>
      </c>
      <c r="AW2715" s="42">
        <f t="shared" si="8612"/>
        <v>48019.4</v>
      </c>
      <c r="AX2715" s="42">
        <f t="shared" si="8613"/>
        <v>44898.3</v>
      </c>
      <c r="AY2715" s="42">
        <f t="shared" si="8614"/>
        <v>44898.3</v>
      </c>
      <c r="AZ2715" s="42">
        <f>AZ2716+AZ2717</f>
        <v>0</v>
      </c>
      <c r="BA2715" s="43">
        <f t="shared" si="8607"/>
        <v>96.249785391752511</v>
      </c>
      <c r="BB2715" s="20"/>
    </row>
    <row r="2716" spans="2:54" ht="78" x14ac:dyDescent="0.3">
      <c r="B2716" s="38" t="s">
        <v>979</v>
      </c>
      <c r="C2716" s="38" t="s">
        <v>42</v>
      </c>
      <c r="D2716" s="38" t="s">
        <v>44</v>
      </c>
      <c r="E2716" s="39" t="str">
        <f t="shared" si="8604"/>
        <v>0113</v>
      </c>
      <c r="F2716" s="38" t="s">
        <v>124</v>
      </c>
      <c r="G2716" s="38" t="s">
        <v>66</v>
      </c>
      <c r="H2716" s="40" t="s">
        <v>67</v>
      </c>
      <c r="I2716" s="18">
        <v>35240.400000000001</v>
      </c>
      <c r="J2716" s="18">
        <v>36324.300000000003</v>
      </c>
      <c r="K2716" s="18">
        <v>36324.300000000003</v>
      </c>
      <c r="L2716" s="18"/>
      <c r="M2716" s="18"/>
      <c r="N2716" s="18"/>
      <c r="O2716" s="18">
        <v>0</v>
      </c>
      <c r="P2716" s="18">
        <v>0</v>
      </c>
      <c r="Q2716" s="18">
        <v>0</v>
      </c>
      <c r="R2716" s="18">
        <v>0</v>
      </c>
      <c r="S2716" s="18">
        <v>5409.5</v>
      </c>
      <c r="T2716" s="18">
        <f t="shared" si="8776"/>
        <v>40649.9</v>
      </c>
      <c r="U2716" s="18">
        <f t="shared" si="8693"/>
        <v>36324.300000000003</v>
      </c>
      <c r="V2716" s="18">
        <f t="shared" si="8694"/>
        <v>36324.300000000003</v>
      </c>
      <c r="W2716" s="18">
        <v>5409.5</v>
      </c>
      <c r="X2716" s="18"/>
      <c r="Y2716" s="18"/>
      <c r="Z2716" s="18"/>
      <c r="AA2716" s="18">
        <v>6614</v>
      </c>
      <c r="AB2716" s="18"/>
      <c r="AC2716" s="18">
        <v>6614</v>
      </c>
      <c r="AD2716" s="18"/>
      <c r="AE2716" s="18"/>
      <c r="AF2716" s="41">
        <v>40908.797789999997</v>
      </c>
      <c r="AG2716" s="41"/>
      <c r="AH2716" s="41">
        <v>0</v>
      </c>
      <c r="AI2716" s="41">
        <v>0</v>
      </c>
      <c r="AJ2716" s="41">
        <v>0</v>
      </c>
      <c r="AK2716" s="41">
        <v>0</v>
      </c>
      <c r="AL2716" s="41">
        <v>39316.677929999998</v>
      </c>
      <c r="AM2716" s="41">
        <v>0</v>
      </c>
      <c r="AN2716" s="41">
        <v>0</v>
      </c>
      <c r="AO2716" s="14">
        <v>25958.870070000001</v>
      </c>
      <c r="AP2716" s="42">
        <v>40494.1</v>
      </c>
      <c r="AQ2716" s="42">
        <v>0</v>
      </c>
      <c r="AR2716" s="42">
        <v>0</v>
      </c>
      <c r="AS2716" s="42">
        <v>0</v>
      </c>
      <c r="AT2716" s="42">
        <v>0</v>
      </c>
      <c r="AU2716" s="42">
        <f t="shared" si="8605"/>
        <v>40494.1</v>
      </c>
      <c r="AV2716" s="42">
        <f t="shared" si="8606"/>
        <v>155.80000000000291</v>
      </c>
      <c r="AW2716" s="42">
        <f t="shared" si="8612"/>
        <v>46059.4</v>
      </c>
      <c r="AX2716" s="42">
        <f t="shared" si="8613"/>
        <v>42938.3</v>
      </c>
      <c r="AY2716" s="42">
        <f t="shared" si="8614"/>
        <v>42938.3</v>
      </c>
      <c r="AZ2716" s="42"/>
      <c r="BA2716" s="43">
        <f t="shared" si="8607"/>
        <v>96.108123567519783</v>
      </c>
      <c r="BB2716" s="44"/>
    </row>
    <row r="2717" spans="2:54" ht="31.2" x14ac:dyDescent="0.3">
      <c r="B2717" s="38" t="s">
        <v>979</v>
      </c>
      <c r="C2717" s="38" t="s">
        <v>42</v>
      </c>
      <c r="D2717" s="38" t="s">
        <v>44</v>
      </c>
      <c r="E2717" s="39" t="str">
        <f t="shared" si="8604"/>
        <v>0113</v>
      </c>
      <c r="F2717" s="38" t="s">
        <v>124</v>
      </c>
      <c r="G2717" s="38" t="s">
        <v>54</v>
      </c>
      <c r="H2717" s="40" t="s">
        <v>55</v>
      </c>
      <c r="I2717" s="18">
        <v>1960</v>
      </c>
      <c r="J2717" s="18">
        <v>1960</v>
      </c>
      <c r="K2717" s="18">
        <v>1960</v>
      </c>
      <c r="L2717" s="18"/>
      <c r="M2717" s="18"/>
      <c r="N2717" s="18"/>
      <c r="O2717" s="18">
        <v>0</v>
      </c>
      <c r="P2717" s="18">
        <v>0</v>
      </c>
      <c r="Q2717" s="18">
        <v>0</v>
      </c>
      <c r="R2717" s="18">
        <v>0</v>
      </c>
      <c r="S2717" s="18"/>
      <c r="T2717" s="18">
        <f t="shared" si="8776"/>
        <v>1960</v>
      </c>
      <c r="U2717" s="18">
        <f t="shared" si="8693"/>
        <v>1960</v>
      </c>
      <c r="V2717" s="18">
        <f t="shared" si="8694"/>
        <v>1960</v>
      </c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41">
        <v>1545.3022100000001</v>
      </c>
      <c r="AG2717" s="41"/>
      <c r="AH2717" s="41">
        <v>0</v>
      </c>
      <c r="AI2717" s="41">
        <v>0</v>
      </c>
      <c r="AJ2717" s="41">
        <v>0</v>
      </c>
      <c r="AK2717" s="41">
        <v>0</v>
      </c>
      <c r="AL2717" s="41">
        <v>1545.3022100000001</v>
      </c>
      <c r="AM2717" s="41">
        <v>0</v>
      </c>
      <c r="AN2717" s="41">
        <v>0</v>
      </c>
      <c r="AO2717" s="42">
        <v>1250.4117100000001</v>
      </c>
      <c r="AP2717" s="42">
        <v>1960</v>
      </c>
      <c r="AQ2717" s="42">
        <v>0</v>
      </c>
      <c r="AR2717" s="42">
        <v>0</v>
      </c>
      <c r="AS2717" s="42">
        <v>0</v>
      </c>
      <c r="AT2717" s="42">
        <v>0</v>
      </c>
      <c r="AU2717" s="42">
        <f t="shared" si="8605"/>
        <v>1960</v>
      </c>
      <c r="AV2717" s="42">
        <f t="shared" si="8606"/>
        <v>0</v>
      </c>
      <c r="AW2717" s="42">
        <f t="shared" si="8612"/>
        <v>1960</v>
      </c>
      <c r="AX2717" s="42">
        <f t="shared" si="8613"/>
        <v>1960</v>
      </c>
      <c r="AY2717" s="42">
        <f t="shared" si="8614"/>
        <v>1960</v>
      </c>
      <c r="AZ2717" s="42"/>
      <c r="BA2717" s="43">
        <f t="shared" si="8607"/>
        <v>100</v>
      </c>
      <c r="BB2717" s="44"/>
    </row>
    <row r="2718" spans="2:54" s="21" customFormat="1" ht="31.2" x14ac:dyDescent="0.3">
      <c r="B2718" s="22" t="s">
        <v>979</v>
      </c>
      <c r="C2718" s="22" t="s">
        <v>94</v>
      </c>
      <c r="D2718" s="22"/>
      <c r="E2718" s="23" t="str">
        <f t="shared" si="8604"/>
        <v>03</v>
      </c>
      <c r="F2718" s="22"/>
      <c r="G2718" s="23"/>
      <c r="H2718" s="24" t="s">
        <v>171</v>
      </c>
      <c r="I2718" s="25">
        <f t="shared" ref="I2718:I2722" si="8778">I2719</f>
        <v>360.4</v>
      </c>
      <c r="J2718" s="25">
        <f t="shared" ref="J2718:J2722" si="8779">J2719</f>
        <v>360.4</v>
      </c>
      <c r="K2718" s="25">
        <f t="shared" ref="K2718:K2722" si="8780">K2719</f>
        <v>360.4</v>
      </c>
      <c r="L2718" s="25">
        <f t="shared" ref="L2718:L2722" si="8781">L2719</f>
        <v>0</v>
      </c>
      <c r="M2718" s="25">
        <f t="shared" ref="M2718:M2722" si="8782">M2719</f>
        <v>0</v>
      </c>
      <c r="N2718" s="25">
        <f t="shared" ref="N2718:N2722" si="8783">N2719</f>
        <v>0</v>
      </c>
      <c r="O2718" s="25">
        <f t="shared" ref="O2718:O2722" si="8784">O2719</f>
        <v>0</v>
      </c>
      <c r="P2718" s="25">
        <f t="shared" ref="P2718:P2722" si="8785">P2719</f>
        <v>0</v>
      </c>
      <c r="Q2718" s="25">
        <f t="shared" ref="Q2718:Q2722" si="8786">Q2719</f>
        <v>0</v>
      </c>
      <c r="R2718" s="25">
        <f t="shared" ref="R2718:R2722" si="8787">R2719</f>
        <v>0</v>
      </c>
      <c r="S2718" s="25">
        <f t="shared" ref="S2718:S2722" si="8788">S2719</f>
        <v>0</v>
      </c>
      <c r="T2718" s="25">
        <f t="shared" si="8776"/>
        <v>360.4</v>
      </c>
      <c r="U2718" s="25">
        <f t="shared" si="8693"/>
        <v>360.4</v>
      </c>
      <c r="V2718" s="25">
        <f t="shared" si="8694"/>
        <v>360.4</v>
      </c>
      <c r="W2718" s="25">
        <f t="shared" ref="W2718:W2722" si="8789">W2719</f>
        <v>0</v>
      </c>
      <c r="X2718" s="25">
        <f t="shared" ref="X2718:X2722" si="8790">X2719</f>
        <v>0</v>
      </c>
      <c r="Y2718" s="25">
        <f t="shared" ref="Y2718:Y2722" si="8791">Y2719</f>
        <v>0</v>
      </c>
      <c r="Z2718" s="25">
        <f t="shared" ref="Z2718:Z2722" si="8792">Z2719</f>
        <v>0</v>
      </c>
      <c r="AA2718" s="25">
        <f t="shared" ref="AA2718:AA2722" si="8793">AA2719</f>
        <v>0</v>
      </c>
      <c r="AB2718" s="25">
        <f t="shared" ref="AB2718:AB2722" si="8794">AB2719</f>
        <v>0</v>
      </c>
      <c r="AC2718" s="25">
        <f t="shared" ref="AC2718:AC2722" si="8795">AC2719</f>
        <v>0</v>
      </c>
      <c r="AD2718" s="25">
        <f t="shared" ref="AD2718:AD2722" si="8796">AD2719</f>
        <v>0</v>
      </c>
      <c r="AE2718" s="25">
        <f t="shared" ref="AE2718:AE2722" si="8797">AE2719</f>
        <v>0</v>
      </c>
      <c r="AF2718" s="26">
        <f t="shared" ref="AF2718:AF2722" si="8798">AF2719</f>
        <v>360.4</v>
      </c>
      <c r="AG2718" s="26">
        <f t="shared" ref="AG2718:AG2722" si="8799">AG2719</f>
        <v>0</v>
      </c>
      <c r="AH2718" s="26">
        <f t="shared" ref="AH2718:AH2722" si="8800">AH2719</f>
        <v>360.4</v>
      </c>
      <c r="AI2718" s="26">
        <f t="shared" ref="AI2718:AI2722" si="8801">AI2719</f>
        <v>0</v>
      </c>
      <c r="AJ2718" s="26">
        <f t="shared" ref="AJ2718:AJ2722" si="8802">AJ2719</f>
        <v>0</v>
      </c>
      <c r="AK2718" s="26">
        <f t="shared" ref="AK2718:AK2722" si="8803">AK2719</f>
        <v>0</v>
      </c>
      <c r="AL2718" s="26">
        <f t="shared" ref="AL2718:AL2722" si="8804">AL2719</f>
        <v>360.39994999999999</v>
      </c>
      <c r="AM2718" s="26">
        <f t="shared" ref="AM2718:AM2722" si="8805">AM2719</f>
        <v>360.39994999999999</v>
      </c>
      <c r="AN2718" s="26">
        <f t="shared" ref="AN2718:AN2722" si="8806">AN2719</f>
        <v>0</v>
      </c>
      <c r="AO2718" s="45">
        <f t="shared" ref="AO2718:AO2722" si="8807">AO2719</f>
        <v>256.96859999999998</v>
      </c>
      <c r="AP2718" s="27">
        <f t="shared" ref="AP2718:AP2722" si="8808">AP2719</f>
        <v>360.4</v>
      </c>
      <c r="AQ2718" s="27">
        <f t="shared" ref="AQ2718:AQ2722" si="8809">AQ2719</f>
        <v>0</v>
      </c>
      <c r="AR2718" s="27">
        <f t="shared" ref="AR2718:AR2722" si="8810">AR2719</f>
        <v>0</v>
      </c>
      <c r="AS2718" s="27">
        <f t="shared" ref="AS2718:AS2722" si="8811">AS2719</f>
        <v>0</v>
      </c>
      <c r="AT2718" s="27">
        <f t="shared" ref="AT2718:AT2722" si="8812">AT2719</f>
        <v>0</v>
      </c>
      <c r="AU2718" s="27">
        <f t="shared" si="8605"/>
        <v>360.4</v>
      </c>
      <c r="AV2718" s="27">
        <f t="shared" si="8606"/>
        <v>0</v>
      </c>
      <c r="AW2718" s="27">
        <f t="shared" si="8612"/>
        <v>360.4</v>
      </c>
      <c r="AX2718" s="27">
        <f t="shared" si="8613"/>
        <v>360.4</v>
      </c>
      <c r="AY2718" s="27">
        <f t="shared" si="8614"/>
        <v>360.4</v>
      </c>
      <c r="AZ2718" s="27">
        <f t="shared" ref="AZ2718:AZ2722" si="8813">AZ2719</f>
        <v>0</v>
      </c>
      <c r="BA2718" s="28">
        <f t="shared" si="8607"/>
        <v>99.999986126526082</v>
      </c>
      <c r="BB2718" s="20"/>
    </row>
    <row r="2719" spans="2:54" s="30" customFormat="1" ht="31.2" x14ac:dyDescent="0.3">
      <c r="B2719" s="31" t="s">
        <v>979</v>
      </c>
      <c r="C2719" s="31" t="s">
        <v>94</v>
      </c>
      <c r="D2719" s="31" t="s">
        <v>172</v>
      </c>
      <c r="E2719" s="29" t="str">
        <f t="shared" si="8604"/>
        <v>0314</v>
      </c>
      <c r="F2719" s="31"/>
      <c r="G2719" s="29"/>
      <c r="H2719" s="32" t="s">
        <v>173</v>
      </c>
      <c r="I2719" s="33">
        <f t="shared" si="8778"/>
        <v>360.4</v>
      </c>
      <c r="J2719" s="33">
        <f t="shared" si="8779"/>
        <v>360.4</v>
      </c>
      <c r="K2719" s="33">
        <f t="shared" si="8780"/>
        <v>360.4</v>
      </c>
      <c r="L2719" s="33">
        <f t="shared" si="8781"/>
        <v>0</v>
      </c>
      <c r="M2719" s="33">
        <f t="shared" si="8782"/>
        <v>0</v>
      </c>
      <c r="N2719" s="33">
        <f t="shared" si="8783"/>
        <v>0</v>
      </c>
      <c r="O2719" s="33">
        <f t="shared" si="8784"/>
        <v>0</v>
      </c>
      <c r="P2719" s="33">
        <f t="shared" si="8785"/>
        <v>0</v>
      </c>
      <c r="Q2719" s="33">
        <f t="shared" si="8786"/>
        <v>0</v>
      </c>
      <c r="R2719" s="33">
        <f t="shared" si="8787"/>
        <v>0</v>
      </c>
      <c r="S2719" s="33">
        <f t="shared" si="8788"/>
        <v>0</v>
      </c>
      <c r="T2719" s="33">
        <f t="shared" si="8776"/>
        <v>360.4</v>
      </c>
      <c r="U2719" s="33">
        <f t="shared" si="8693"/>
        <v>360.4</v>
      </c>
      <c r="V2719" s="33">
        <f t="shared" si="8694"/>
        <v>360.4</v>
      </c>
      <c r="W2719" s="33">
        <f t="shared" si="8789"/>
        <v>0</v>
      </c>
      <c r="X2719" s="33">
        <f t="shared" si="8790"/>
        <v>0</v>
      </c>
      <c r="Y2719" s="33">
        <f t="shared" si="8791"/>
        <v>0</v>
      </c>
      <c r="Z2719" s="33">
        <f t="shared" si="8792"/>
        <v>0</v>
      </c>
      <c r="AA2719" s="33">
        <f t="shared" si="8793"/>
        <v>0</v>
      </c>
      <c r="AB2719" s="33">
        <f t="shared" si="8794"/>
        <v>0</v>
      </c>
      <c r="AC2719" s="33">
        <f t="shared" si="8795"/>
        <v>0</v>
      </c>
      <c r="AD2719" s="33">
        <f t="shared" si="8796"/>
        <v>0</v>
      </c>
      <c r="AE2719" s="33">
        <f t="shared" si="8797"/>
        <v>0</v>
      </c>
      <c r="AF2719" s="34">
        <f t="shared" si="8798"/>
        <v>360.4</v>
      </c>
      <c r="AG2719" s="34">
        <f t="shared" si="8799"/>
        <v>0</v>
      </c>
      <c r="AH2719" s="34">
        <f t="shared" si="8800"/>
        <v>360.4</v>
      </c>
      <c r="AI2719" s="34">
        <f t="shared" si="8801"/>
        <v>0</v>
      </c>
      <c r="AJ2719" s="34">
        <f t="shared" si="8802"/>
        <v>0</v>
      </c>
      <c r="AK2719" s="34">
        <f t="shared" si="8803"/>
        <v>0</v>
      </c>
      <c r="AL2719" s="34">
        <f t="shared" si="8804"/>
        <v>360.39994999999999</v>
      </c>
      <c r="AM2719" s="34">
        <f t="shared" si="8805"/>
        <v>360.39994999999999</v>
      </c>
      <c r="AN2719" s="34">
        <f t="shared" si="8806"/>
        <v>0</v>
      </c>
      <c r="AO2719" s="36">
        <f t="shared" si="8807"/>
        <v>256.96859999999998</v>
      </c>
      <c r="AP2719" s="36">
        <f t="shared" si="8808"/>
        <v>360.4</v>
      </c>
      <c r="AQ2719" s="36">
        <f t="shared" si="8809"/>
        <v>0</v>
      </c>
      <c r="AR2719" s="36">
        <f t="shared" si="8810"/>
        <v>0</v>
      </c>
      <c r="AS2719" s="36">
        <f t="shared" si="8811"/>
        <v>0</v>
      </c>
      <c r="AT2719" s="36">
        <f t="shared" si="8812"/>
        <v>0</v>
      </c>
      <c r="AU2719" s="36">
        <f t="shared" si="8605"/>
        <v>360.4</v>
      </c>
      <c r="AV2719" s="36">
        <f t="shared" si="8606"/>
        <v>0</v>
      </c>
      <c r="AW2719" s="36">
        <f t="shared" si="8612"/>
        <v>360.4</v>
      </c>
      <c r="AX2719" s="36">
        <f t="shared" si="8613"/>
        <v>360.4</v>
      </c>
      <c r="AY2719" s="36">
        <f t="shared" si="8614"/>
        <v>360.4</v>
      </c>
      <c r="AZ2719" s="36">
        <f t="shared" si="8813"/>
        <v>0</v>
      </c>
      <c r="BA2719" s="37">
        <f t="shared" si="8607"/>
        <v>99.999986126526082</v>
      </c>
      <c r="BB2719" s="20"/>
    </row>
    <row r="2720" spans="2:54" ht="31.2" x14ac:dyDescent="0.3">
      <c r="B2720" s="38" t="s">
        <v>979</v>
      </c>
      <c r="C2720" s="38" t="s">
        <v>94</v>
      </c>
      <c r="D2720" s="38" t="s">
        <v>172</v>
      </c>
      <c r="E2720" s="39" t="str">
        <f t="shared" si="8604"/>
        <v>0314</v>
      </c>
      <c r="F2720" s="38" t="s">
        <v>72</v>
      </c>
      <c r="G2720" s="39"/>
      <c r="H2720" s="40" t="s">
        <v>73</v>
      </c>
      <c r="I2720" s="18">
        <f t="shared" si="8778"/>
        <v>360.4</v>
      </c>
      <c r="J2720" s="18">
        <f t="shared" si="8779"/>
        <v>360.4</v>
      </c>
      <c r="K2720" s="18">
        <f t="shared" si="8780"/>
        <v>360.4</v>
      </c>
      <c r="L2720" s="18">
        <f t="shared" si="8781"/>
        <v>0</v>
      </c>
      <c r="M2720" s="18">
        <f t="shared" si="8782"/>
        <v>0</v>
      </c>
      <c r="N2720" s="18">
        <f t="shared" si="8783"/>
        <v>0</v>
      </c>
      <c r="O2720" s="18">
        <f t="shared" si="8784"/>
        <v>0</v>
      </c>
      <c r="P2720" s="18">
        <f t="shared" si="8785"/>
        <v>0</v>
      </c>
      <c r="Q2720" s="18">
        <f t="shared" si="8786"/>
        <v>0</v>
      </c>
      <c r="R2720" s="18">
        <f t="shared" si="8787"/>
        <v>0</v>
      </c>
      <c r="S2720" s="18">
        <f t="shared" si="8788"/>
        <v>0</v>
      </c>
      <c r="T2720" s="18">
        <f t="shared" si="8776"/>
        <v>360.4</v>
      </c>
      <c r="U2720" s="18">
        <f t="shared" si="8693"/>
        <v>360.4</v>
      </c>
      <c r="V2720" s="18">
        <f t="shared" si="8694"/>
        <v>360.4</v>
      </c>
      <c r="W2720" s="18">
        <f t="shared" si="8789"/>
        <v>0</v>
      </c>
      <c r="X2720" s="18">
        <f t="shared" si="8790"/>
        <v>0</v>
      </c>
      <c r="Y2720" s="18">
        <f t="shared" si="8791"/>
        <v>0</v>
      </c>
      <c r="Z2720" s="18">
        <f t="shared" si="8792"/>
        <v>0</v>
      </c>
      <c r="AA2720" s="18">
        <f t="shared" si="8793"/>
        <v>0</v>
      </c>
      <c r="AB2720" s="18">
        <f t="shared" si="8794"/>
        <v>0</v>
      </c>
      <c r="AC2720" s="18">
        <f t="shared" si="8795"/>
        <v>0</v>
      </c>
      <c r="AD2720" s="18">
        <f t="shared" si="8796"/>
        <v>0</v>
      </c>
      <c r="AE2720" s="18">
        <f t="shared" si="8797"/>
        <v>0</v>
      </c>
      <c r="AF2720" s="41">
        <f t="shared" si="8798"/>
        <v>360.4</v>
      </c>
      <c r="AG2720" s="41">
        <f t="shared" si="8799"/>
        <v>0</v>
      </c>
      <c r="AH2720" s="41">
        <f t="shared" si="8800"/>
        <v>360.4</v>
      </c>
      <c r="AI2720" s="41">
        <f t="shared" si="8801"/>
        <v>0</v>
      </c>
      <c r="AJ2720" s="41">
        <f t="shared" si="8802"/>
        <v>0</v>
      </c>
      <c r="AK2720" s="41">
        <f t="shared" si="8803"/>
        <v>0</v>
      </c>
      <c r="AL2720" s="41">
        <f t="shared" si="8804"/>
        <v>360.39994999999999</v>
      </c>
      <c r="AM2720" s="41">
        <f t="shared" si="8805"/>
        <v>360.39994999999999</v>
      </c>
      <c r="AN2720" s="41">
        <f t="shared" si="8806"/>
        <v>0</v>
      </c>
      <c r="AO2720" s="14">
        <f t="shared" si="8807"/>
        <v>256.96859999999998</v>
      </c>
      <c r="AP2720" s="42">
        <f t="shared" si="8808"/>
        <v>360.4</v>
      </c>
      <c r="AQ2720" s="42">
        <f t="shared" si="8809"/>
        <v>0</v>
      </c>
      <c r="AR2720" s="42">
        <f t="shared" si="8810"/>
        <v>0</v>
      </c>
      <c r="AS2720" s="42">
        <f t="shared" si="8811"/>
        <v>0</v>
      </c>
      <c r="AT2720" s="42">
        <f t="shared" si="8812"/>
        <v>0</v>
      </c>
      <c r="AU2720" s="42">
        <f t="shared" si="8605"/>
        <v>360.4</v>
      </c>
      <c r="AV2720" s="42">
        <f t="shared" si="8606"/>
        <v>0</v>
      </c>
      <c r="AW2720" s="42">
        <f t="shared" si="8612"/>
        <v>360.4</v>
      </c>
      <c r="AX2720" s="42">
        <f t="shared" si="8613"/>
        <v>360.4</v>
      </c>
      <c r="AY2720" s="42">
        <f t="shared" si="8614"/>
        <v>360.4</v>
      </c>
      <c r="AZ2720" s="42">
        <f t="shared" si="8813"/>
        <v>0</v>
      </c>
      <c r="BA2720" s="43">
        <f t="shared" si="8607"/>
        <v>99.999986126526082</v>
      </c>
      <c r="BB2720" s="20"/>
    </row>
    <row r="2721" spans="2:54" x14ac:dyDescent="0.3">
      <c r="B2721" s="38" t="s">
        <v>979</v>
      </c>
      <c r="C2721" s="38" t="s">
        <v>94</v>
      </c>
      <c r="D2721" s="38" t="s">
        <v>172</v>
      </c>
      <c r="E2721" s="39" t="str">
        <f t="shared" si="8604"/>
        <v>0314</v>
      </c>
      <c r="F2721" s="38" t="s">
        <v>74</v>
      </c>
      <c r="G2721" s="39"/>
      <c r="H2721" s="40" t="s">
        <v>75</v>
      </c>
      <c r="I2721" s="18">
        <f t="shared" si="8778"/>
        <v>360.4</v>
      </c>
      <c r="J2721" s="18">
        <f t="shared" si="8779"/>
        <v>360.4</v>
      </c>
      <c r="K2721" s="18">
        <f t="shared" si="8780"/>
        <v>360.4</v>
      </c>
      <c r="L2721" s="18">
        <f t="shared" si="8781"/>
        <v>0</v>
      </c>
      <c r="M2721" s="18">
        <f t="shared" si="8782"/>
        <v>0</v>
      </c>
      <c r="N2721" s="18">
        <f t="shared" si="8783"/>
        <v>0</v>
      </c>
      <c r="O2721" s="18">
        <f t="shared" si="8784"/>
        <v>0</v>
      </c>
      <c r="P2721" s="18">
        <f t="shared" si="8785"/>
        <v>0</v>
      </c>
      <c r="Q2721" s="18">
        <f t="shared" si="8786"/>
        <v>0</v>
      </c>
      <c r="R2721" s="18">
        <f t="shared" si="8787"/>
        <v>0</v>
      </c>
      <c r="S2721" s="18">
        <f t="shared" si="8788"/>
        <v>0</v>
      </c>
      <c r="T2721" s="18">
        <f t="shared" si="8776"/>
        <v>360.4</v>
      </c>
      <c r="U2721" s="18">
        <f t="shared" si="8693"/>
        <v>360.4</v>
      </c>
      <c r="V2721" s="18">
        <f t="shared" si="8694"/>
        <v>360.4</v>
      </c>
      <c r="W2721" s="18">
        <f t="shared" si="8789"/>
        <v>0</v>
      </c>
      <c r="X2721" s="18">
        <f t="shared" si="8790"/>
        <v>0</v>
      </c>
      <c r="Y2721" s="18">
        <f t="shared" si="8791"/>
        <v>0</v>
      </c>
      <c r="Z2721" s="18">
        <f t="shared" si="8792"/>
        <v>0</v>
      </c>
      <c r="AA2721" s="18">
        <f t="shared" si="8793"/>
        <v>0</v>
      </c>
      <c r="AB2721" s="18">
        <f t="shared" si="8794"/>
        <v>0</v>
      </c>
      <c r="AC2721" s="18">
        <f t="shared" si="8795"/>
        <v>0</v>
      </c>
      <c r="AD2721" s="18">
        <f t="shared" si="8796"/>
        <v>0</v>
      </c>
      <c r="AE2721" s="18">
        <f t="shared" si="8797"/>
        <v>0</v>
      </c>
      <c r="AF2721" s="41">
        <f t="shared" si="8798"/>
        <v>360.4</v>
      </c>
      <c r="AG2721" s="41">
        <f t="shared" si="8799"/>
        <v>0</v>
      </c>
      <c r="AH2721" s="41">
        <f t="shared" si="8800"/>
        <v>360.4</v>
      </c>
      <c r="AI2721" s="41">
        <f t="shared" si="8801"/>
        <v>0</v>
      </c>
      <c r="AJ2721" s="41">
        <f t="shared" si="8802"/>
        <v>0</v>
      </c>
      <c r="AK2721" s="41">
        <f t="shared" si="8803"/>
        <v>0</v>
      </c>
      <c r="AL2721" s="41">
        <f t="shared" si="8804"/>
        <v>360.39994999999999</v>
      </c>
      <c r="AM2721" s="41">
        <f t="shared" si="8805"/>
        <v>360.39994999999999</v>
      </c>
      <c r="AN2721" s="41">
        <f t="shared" si="8806"/>
        <v>0</v>
      </c>
      <c r="AO2721" s="42">
        <f t="shared" si="8807"/>
        <v>256.96859999999998</v>
      </c>
      <c r="AP2721" s="42">
        <f t="shared" si="8808"/>
        <v>360.4</v>
      </c>
      <c r="AQ2721" s="42">
        <f t="shared" si="8809"/>
        <v>0</v>
      </c>
      <c r="AR2721" s="42">
        <f t="shared" si="8810"/>
        <v>0</v>
      </c>
      <c r="AS2721" s="42">
        <f t="shared" si="8811"/>
        <v>0</v>
      </c>
      <c r="AT2721" s="42">
        <f t="shared" si="8812"/>
        <v>0</v>
      </c>
      <c r="AU2721" s="42">
        <f t="shared" si="8605"/>
        <v>360.4</v>
      </c>
      <c r="AV2721" s="42">
        <f t="shared" si="8606"/>
        <v>0</v>
      </c>
      <c r="AW2721" s="42">
        <f t="shared" si="8612"/>
        <v>360.4</v>
      </c>
      <c r="AX2721" s="42">
        <f t="shared" si="8613"/>
        <v>360.4</v>
      </c>
      <c r="AY2721" s="42">
        <f t="shared" si="8614"/>
        <v>360.4</v>
      </c>
      <c r="AZ2721" s="42">
        <f t="shared" si="8813"/>
        <v>0</v>
      </c>
      <c r="BA2721" s="43">
        <f t="shared" si="8607"/>
        <v>99.999986126526082</v>
      </c>
      <c r="BB2721" s="20"/>
    </row>
    <row r="2722" spans="2:54" ht="31.2" x14ac:dyDescent="0.3">
      <c r="B2722" s="38" t="s">
        <v>979</v>
      </c>
      <c r="C2722" s="38" t="s">
        <v>94</v>
      </c>
      <c r="D2722" s="38" t="s">
        <v>172</v>
      </c>
      <c r="E2722" s="39" t="str">
        <f t="shared" si="8604"/>
        <v>0314</v>
      </c>
      <c r="F2722" s="38" t="s">
        <v>174</v>
      </c>
      <c r="G2722" s="39"/>
      <c r="H2722" s="40" t="s">
        <v>175</v>
      </c>
      <c r="I2722" s="18">
        <f t="shared" si="8778"/>
        <v>360.4</v>
      </c>
      <c r="J2722" s="18">
        <f t="shared" si="8779"/>
        <v>360.4</v>
      </c>
      <c r="K2722" s="18">
        <f t="shared" si="8780"/>
        <v>360.4</v>
      </c>
      <c r="L2722" s="18">
        <f t="shared" si="8781"/>
        <v>0</v>
      </c>
      <c r="M2722" s="18">
        <f t="shared" si="8782"/>
        <v>0</v>
      </c>
      <c r="N2722" s="18">
        <f t="shared" si="8783"/>
        <v>0</v>
      </c>
      <c r="O2722" s="18">
        <f t="shared" si="8784"/>
        <v>0</v>
      </c>
      <c r="P2722" s="18">
        <f t="shared" si="8785"/>
        <v>0</v>
      </c>
      <c r="Q2722" s="18">
        <f t="shared" si="8786"/>
        <v>0</v>
      </c>
      <c r="R2722" s="18">
        <f t="shared" si="8787"/>
        <v>0</v>
      </c>
      <c r="S2722" s="18">
        <f t="shared" si="8788"/>
        <v>0</v>
      </c>
      <c r="T2722" s="18">
        <f t="shared" si="8776"/>
        <v>360.4</v>
      </c>
      <c r="U2722" s="18">
        <f t="shared" si="8693"/>
        <v>360.4</v>
      </c>
      <c r="V2722" s="18">
        <f t="shared" si="8694"/>
        <v>360.4</v>
      </c>
      <c r="W2722" s="18">
        <f t="shared" si="8789"/>
        <v>0</v>
      </c>
      <c r="X2722" s="18">
        <f t="shared" si="8790"/>
        <v>0</v>
      </c>
      <c r="Y2722" s="18">
        <f t="shared" si="8791"/>
        <v>0</v>
      </c>
      <c r="Z2722" s="18">
        <f t="shared" si="8792"/>
        <v>0</v>
      </c>
      <c r="AA2722" s="18">
        <f t="shared" si="8793"/>
        <v>0</v>
      </c>
      <c r="AB2722" s="18">
        <f t="shared" si="8794"/>
        <v>0</v>
      </c>
      <c r="AC2722" s="18">
        <f t="shared" si="8795"/>
        <v>0</v>
      </c>
      <c r="AD2722" s="18">
        <f t="shared" si="8796"/>
        <v>0</v>
      </c>
      <c r="AE2722" s="18">
        <f t="shared" si="8797"/>
        <v>0</v>
      </c>
      <c r="AF2722" s="41">
        <f t="shared" si="8798"/>
        <v>360.4</v>
      </c>
      <c r="AG2722" s="41">
        <f t="shared" si="8799"/>
        <v>0</v>
      </c>
      <c r="AH2722" s="41">
        <f t="shared" si="8800"/>
        <v>360.4</v>
      </c>
      <c r="AI2722" s="41">
        <f t="shared" si="8801"/>
        <v>0</v>
      </c>
      <c r="AJ2722" s="41">
        <f t="shared" si="8802"/>
        <v>0</v>
      </c>
      <c r="AK2722" s="41">
        <f t="shared" si="8803"/>
        <v>0</v>
      </c>
      <c r="AL2722" s="41">
        <f t="shared" si="8804"/>
        <v>360.39994999999999</v>
      </c>
      <c r="AM2722" s="41">
        <f t="shared" si="8805"/>
        <v>360.39994999999999</v>
      </c>
      <c r="AN2722" s="41">
        <f t="shared" si="8806"/>
        <v>0</v>
      </c>
      <c r="AO2722" s="14">
        <f t="shared" si="8807"/>
        <v>256.96859999999998</v>
      </c>
      <c r="AP2722" s="42">
        <f t="shared" si="8808"/>
        <v>360.4</v>
      </c>
      <c r="AQ2722" s="42">
        <f t="shared" si="8809"/>
        <v>0</v>
      </c>
      <c r="AR2722" s="42">
        <f t="shared" si="8810"/>
        <v>0</v>
      </c>
      <c r="AS2722" s="42">
        <f t="shared" si="8811"/>
        <v>0</v>
      </c>
      <c r="AT2722" s="42">
        <f t="shared" si="8812"/>
        <v>0</v>
      </c>
      <c r="AU2722" s="42">
        <f t="shared" si="8605"/>
        <v>360.4</v>
      </c>
      <c r="AV2722" s="42">
        <f t="shared" si="8606"/>
        <v>0</v>
      </c>
      <c r="AW2722" s="42">
        <f t="shared" si="8612"/>
        <v>360.4</v>
      </c>
      <c r="AX2722" s="42">
        <f t="shared" si="8613"/>
        <v>360.4</v>
      </c>
      <c r="AY2722" s="42">
        <f t="shared" si="8614"/>
        <v>360.4</v>
      </c>
      <c r="AZ2722" s="42">
        <f t="shared" si="8813"/>
        <v>0</v>
      </c>
      <c r="BA2722" s="43">
        <f t="shared" si="8607"/>
        <v>99.999986126526082</v>
      </c>
      <c r="BB2722" s="20"/>
    </row>
    <row r="2723" spans="2:54" ht="31.2" x14ac:dyDescent="0.3">
      <c r="B2723" s="38" t="s">
        <v>979</v>
      </c>
      <c r="C2723" s="38" t="s">
        <v>94</v>
      </c>
      <c r="D2723" s="38" t="s">
        <v>172</v>
      </c>
      <c r="E2723" s="39" t="str">
        <f t="shared" si="8604"/>
        <v>0314</v>
      </c>
      <c r="F2723" s="38" t="s">
        <v>174</v>
      </c>
      <c r="G2723" s="38" t="s">
        <v>54</v>
      </c>
      <c r="H2723" s="40" t="s">
        <v>55</v>
      </c>
      <c r="I2723" s="18">
        <v>360.4</v>
      </c>
      <c r="J2723" s="18">
        <v>360.4</v>
      </c>
      <c r="K2723" s="18">
        <v>360.4</v>
      </c>
      <c r="L2723" s="18"/>
      <c r="M2723" s="18"/>
      <c r="N2723" s="18"/>
      <c r="O2723" s="18">
        <v>0</v>
      </c>
      <c r="P2723" s="18">
        <v>0</v>
      </c>
      <c r="Q2723" s="18">
        <v>0</v>
      </c>
      <c r="R2723" s="18">
        <v>0</v>
      </c>
      <c r="S2723" s="18"/>
      <c r="T2723" s="18">
        <f t="shared" si="8776"/>
        <v>360.4</v>
      </c>
      <c r="U2723" s="18">
        <f t="shared" si="8693"/>
        <v>360.4</v>
      </c>
      <c r="V2723" s="18">
        <f t="shared" si="8694"/>
        <v>360.4</v>
      </c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41">
        <v>360.4</v>
      </c>
      <c r="AG2723" s="41"/>
      <c r="AH2723" s="41">
        <f>AF2723</f>
        <v>360.4</v>
      </c>
      <c r="AI2723" s="41">
        <f>AG2723</f>
        <v>0</v>
      </c>
      <c r="AJ2723" s="41">
        <v>0</v>
      </c>
      <c r="AK2723" s="41">
        <v>0</v>
      </c>
      <c r="AL2723" s="41">
        <v>360.39994999999999</v>
      </c>
      <c r="AM2723" s="41">
        <f>AL2723</f>
        <v>360.39994999999999</v>
      </c>
      <c r="AN2723" s="41">
        <v>0</v>
      </c>
      <c r="AO2723" s="42">
        <v>256.96859999999998</v>
      </c>
      <c r="AP2723" s="42">
        <v>360.4</v>
      </c>
      <c r="AQ2723" s="42">
        <v>0</v>
      </c>
      <c r="AR2723" s="42">
        <v>0</v>
      </c>
      <c r="AS2723" s="42">
        <v>0</v>
      </c>
      <c r="AT2723" s="42">
        <v>0</v>
      </c>
      <c r="AU2723" s="42">
        <f t="shared" si="8605"/>
        <v>360.4</v>
      </c>
      <c r="AV2723" s="42">
        <f t="shared" si="8606"/>
        <v>0</v>
      </c>
      <c r="AW2723" s="42">
        <f t="shared" si="8612"/>
        <v>360.4</v>
      </c>
      <c r="AX2723" s="42">
        <f t="shared" si="8613"/>
        <v>360.4</v>
      </c>
      <c r="AY2723" s="42">
        <f t="shared" si="8614"/>
        <v>360.4</v>
      </c>
      <c r="AZ2723" s="42"/>
      <c r="BA2723" s="43">
        <f t="shared" si="8607"/>
        <v>99.999986126526082</v>
      </c>
      <c r="BB2723" s="44"/>
    </row>
    <row r="2724" spans="2:54" s="21" customFormat="1" ht="31.2" x14ac:dyDescent="0.3">
      <c r="B2724" s="22" t="s">
        <v>984</v>
      </c>
      <c r="C2724" s="22"/>
      <c r="D2724" s="22"/>
      <c r="E2724" s="23" t="str">
        <f t="shared" si="8604"/>
        <v/>
      </c>
      <c r="F2724" s="22"/>
      <c r="G2724" s="22"/>
      <c r="H2724" s="24" t="s">
        <v>985</v>
      </c>
      <c r="I2724" s="25">
        <f t="shared" ref="I2724:S2724" si="8814">I2742+I2725+I2735</f>
        <v>112522.7</v>
      </c>
      <c r="J2724" s="25">
        <f t="shared" si="8814"/>
        <v>104724.5</v>
      </c>
      <c r="K2724" s="25">
        <f t="shared" si="8814"/>
        <v>104724.5</v>
      </c>
      <c r="L2724" s="25">
        <f t="shared" si="8814"/>
        <v>-53.1</v>
      </c>
      <c r="M2724" s="25">
        <f t="shared" si="8814"/>
        <v>-53.8</v>
      </c>
      <c r="N2724" s="25">
        <f t="shared" si="8814"/>
        <v>-54.5</v>
      </c>
      <c r="O2724" s="25">
        <f t="shared" si="8814"/>
        <v>864.17599999999993</v>
      </c>
      <c r="P2724" s="25">
        <f t="shared" si="8814"/>
        <v>0</v>
      </c>
      <c r="Q2724" s="25">
        <f t="shared" si="8814"/>
        <v>-1400</v>
      </c>
      <c r="R2724" s="25">
        <f t="shared" si="8814"/>
        <v>0</v>
      </c>
      <c r="S2724" s="25">
        <f t="shared" si="8814"/>
        <v>15516.12607</v>
      </c>
      <c r="T2724" s="25">
        <f t="shared" si="8776"/>
        <v>127449.90207</v>
      </c>
      <c r="U2724" s="25">
        <f t="shared" si="8693"/>
        <v>104670.7</v>
      </c>
      <c r="V2724" s="25">
        <f t="shared" si="8694"/>
        <v>104670</v>
      </c>
      <c r="W2724" s="25">
        <f t="shared" ref="W2724:AT2724" si="8815">W2742+W2725+W2735</f>
        <v>8569.2000000000007</v>
      </c>
      <c r="X2724" s="25">
        <f t="shared" si="8815"/>
        <v>0</v>
      </c>
      <c r="Y2724" s="25">
        <f t="shared" si="8815"/>
        <v>0</v>
      </c>
      <c r="Z2724" s="25">
        <f t="shared" si="8815"/>
        <v>7117.3260700000001</v>
      </c>
      <c r="AA2724" s="25">
        <f t="shared" si="8815"/>
        <v>10313</v>
      </c>
      <c r="AB2724" s="25">
        <f t="shared" si="8815"/>
        <v>0</v>
      </c>
      <c r="AC2724" s="25">
        <f t="shared" si="8815"/>
        <v>10313</v>
      </c>
      <c r="AD2724" s="25">
        <f t="shared" si="8815"/>
        <v>0</v>
      </c>
      <c r="AE2724" s="25">
        <f t="shared" si="8815"/>
        <v>0</v>
      </c>
      <c r="AF2724" s="26">
        <f t="shared" si="8815"/>
        <v>128816.19857999998</v>
      </c>
      <c r="AG2724" s="26">
        <f t="shared" si="8815"/>
        <v>0</v>
      </c>
      <c r="AH2724" s="26">
        <f t="shared" si="8815"/>
        <v>0</v>
      </c>
      <c r="AI2724" s="26">
        <f t="shared" si="8815"/>
        <v>0</v>
      </c>
      <c r="AJ2724" s="26">
        <f t="shared" si="8815"/>
        <v>0</v>
      </c>
      <c r="AK2724" s="26">
        <f t="shared" si="8815"/>
        <v>0</v>
      </c>
      <c r="AL2724" s="26">
        <f t="shared" si="8815"/>
        <v>123021.23721999998</v>
      </c>
      <c r="AM2724" s="26">
        <f t="shared" si="8815"/>
        <v>0</v>
      </c>
      <c r="AN2724" s="26">
        <f t="shared" si="8815"/>
        <v>0</v>
      </c>
      <c r="AO2724" s="45">
        <f t="shared" si="8815"/>
        <v>79389.119079999989</v>
      </c>
      <c r="AP2724" s="27">
        <f t="shared" si="8815"/>
        <v>127952.02257999999</v>
      </c>
      <c r="AQ2724" s="27">
        <f t="shared" si="8815"/>
        <v>864.17599999999993</v>
      </c>
      <c r="AR2724" s="27">
        <f t="shared" si="8815"/>
        <v>0</v>
      </c>
      <c r="AS2724" s="27">
        <f t="shared" si="8815"/>
        <v>0</v>
      </c>
      <c r="AT2724" s="27">
        <f t="shared" si="8815"/>
        <v>0</v>
      </c>
      <c r="AU2724" s="27">
        <f t="shared" si="8605"/>
        <v>128816.19858</v>
      </c>
      <c r="AV2724" s="27">
        <f t="shared" si="8606"/>
        <v>-1366.2965100000001</v>
      </c>
      <c r="AW2724" s="27">
        <f t="shared" si="8612"/>
        <v>143136.42814</v>
      </c>
      <c r="AX2724" s="27">
        <f t="shared" si="8613"/>
        <v>114983.7</v>
      </c>
      <c r="AY2724" s="27">
        <f t="shared" si="8614"/>
        <v>114983</v>
      </c>
      <c r="AZ2724" s="27">
        <f>AZ2742+AZ2725+AZ2735</f>
        <v>0</v>
      </c>
      <c r="BA2724" s="28">
        <f t="shared" si="8607"/>
        <v>95.501372169121183</v>
      </c>
      <c r="BB2724" s="20"/>
    </row>
    <row r="2725" spans="2:54" s="21" customFormat="1" x14ac:dyDescent="0.3">
      <c r="B2725" s="22" t="s">
        <v>984</v>
      </c>
      <c r="C2725" s="22" t="s">
        <v>42</v>
      </c>
      <c r="D2725" s="22"/>
      <c r="E2725" s="23" t="str">
        <f t="shared" si="8604"/>
        <v>01</v>
      </c>
      <c r="F2725" s="22"/>
      <c r="G2725" s="22"/>
      <c r="H2725" s="24" t="s">
        <v>43</v>
      </c>
      <c r="I2725" s="25">
        <f t="shared" ref="I2725:I2744" si="8816">I2726</f>
        <v>61.5</v>
      </c>
      <c r="J2725" s="25">
        <f t="shared" ref="J2725:J2744" si="8817">J2726</f>
        <v>61.5</v>
      </c>
      <c r="K2725" s="25">
        <f t="shared" ref="K2725:K2744" si="8818">K2726</f>
        <v>61.5</v>
      </c>
      <c r="L2725" s="25">
        <f t="shared" ref="L2725:L2744" si="8819">L2726</f>
        <v>0</v>
      </c>
      <c r="M2725" s="25">
        <f t="shared" ref="M2725:M2744" si="8820">M2726</f>
        <v>0</v>
      </c>
      <c r="N2725" s="25">
        <f t="shared" ref="N2725:N2744" si="8821">N2726</f>
        <v>0</v>
      </c>
      <c r="O2725" s="25">
        <f>O2726</f>
        <v>0</v>
      </c>
      <c r="P2725" s="25">
        <f>P2726</f>
        <v>0</v>
      </c>
      <c r="Q2725" s="25">
        <f>Q2726</f>
        <v>0</v>
      </c>
      <c r="R2725" s="25">
        <f>R2726</f>
        <v>0</v>
      </c>
      <c r="S2725" s="25">
        <f t="shared" ref="S2725:S2744" si="8822">S2726</f>
        <v>0</v>
      </c>
      <c r="T2725" s="25">
        <f t="shared" si="8776"/>
        <v>61.5</v>
      </c>
      <c r="U2725" s="25">
        <f t="shared" si="8693"/>
        <v>61.5</v>
      </c>
      <c r="V2725" s="25">
        <f t="shared" si="8694"/>
        <v>61.5</v>
      </c>
      <c r="W2725" s="25">
        <f t="shared" ref="W2725:W2744" si="8823">W2726</f>
        <v>0</v>
      </c>
      <c r="X2725" s="25">
        <f t="shared" ref="X2725:X2744" si="8824">X2726</f>
        <v>0</v>
      </c>
      <c r="Y2725" s="25">
        <f t="shared" ref="Y2725:Y2744" si="8825">Y2726</f>
        <v>0</v>
      </c>
      <c r="Z2725" s="25">
        <f t="shared" ref="Z2725:Z2744" si="8826">Z2726</f>
        <v>0</v>
      </c>
      <c r="AA2725" s="25">
        <f t="shared" ref="AA2725:AA2744" si="8827">AA2726</f>
        <v>0</v>
      </c>
      <c r="AB2725" s="25">
        <f t="shared" ref="AB2725:AB2744" si="8828">AB2726</f>
        <v>0</v>
      </c>
      <c r="AC2725" s="25">
        <f t="shared" ref="AC2725:AC2744" si="8829">AC2726</f>
        <v>0</v>
      </c>
      <c r="AD2725" s="25">
        <f t="shared" ref="AD2725:AD2744" si="8830">AD2726</f>
        <v>0</v>
      </c>
      <c r="AE2725" s="25">
        <f t="shared" ref="AE2725:AE2744" si="8831">AE2726</f>
        <v>0</v>
      </c>
      <c r="AF2725" s="26">
        <f t="shared" ref="AF2725:AT2725" si="8832">AF2726</f>
        <v>3328.0691900000002</v>
      </c>
      <c r="AG2725" s="26">
        <f t="shared" si="8832"/>
        <v>0</v>
      </c>
      <c r="AH2725" s="26">
        <f t="shared" si="8832"/>
        <v>0</v>
      </c>
      <c r="AI2725" s="26">
        <f t="shared" si="8832"/>
        <v>0</v>
      </c>
      <c r="AJ2725" s="26">
        <f t="shared" si="8832"/>
        <v>0</v>
      </c>
      <c r="AK2725" s="26">
        <f t="shared" si="8832"/>
        <v>0</v>
      </c>
      <c r="AL2725" s="26">
        <f t="shared" si="8832"/>
        <v>3328.0691900000002</v>
      </c>
      <c r="AM2725" s="26">
        <f t="shared" si="8832"/>
        <v>0</v>
      </c>
      <c r="AN2725" s="26">
        <f t="shared" si="8832"/>
        <v>0</v>
      </c>
      <c r="AO2725" s="27">
        <f t="shared" si="8832"/>
        <v>2840.8691900000003</v>
      </c>
      <c r="AP2725" s="27">
        <f t="shared" si="8832"/>
        <v>2845.0691900000002</v>
      </c>
      <c r="AQ2725" s="27">
        <f t="shared" si="8832"/>
        <v>0</v>
      </c>
      <c r="AR2725" s="27">
        <f t="shared" si="8832"/>
        <v>0</v>
      </c>
      <c r="AS2725" s="27">
        <f t="shared" si="8832"/>
        <v>0</v>
      </c>
      <c r="AT2725" s="27">
        <f t="shared" si="8832"/>
        <v>0</v>
      </c>
      <c r="AU2725" s="27">
        <f t="shared" si="8605"/>
        <v>2845.0691900000002</v>
      </c>
      <c r="AV2725" s="27">
        <f t="shared" si="8606"/>
        <v>-2783.5691900000002</v>
      </c>
      <c r="AW2725" s="27">
        <f t="shared" si="8612"/>
        <v>61.5</v>
      </c>
      <c r="AX2725" s="27">
        <f t="shared" si="8613"/>
        <v>61.5</v>
      </c>
      <c r="AY2725" s="27">
        <f t="shared" si="8614"/>
        <v>61.5</v>
      </c>
      <c r="AZ2725" s="27">
        <f t="shared" ref="AZ2725:AZ2744" si="8833">AZ2726</f>
        <v>0</v>
      </c>
      <c r="BA2725" s="28">
        <f t="shared" si="8607"/>
        <v>100</v>
      </c>
      <c r="BB2725" s="20"/>
    </row>
    <row r="2726" spans="2:54" s="30" customFormat="1" x14ac:dyDescent="0.3">
      <c r="B2726" s="31" t="s">
        <v>984</v>
      </c>
      <c r="C2726" s="31" t="s">
        <v>42</v>
      </c>
      <c r="D2726" s="31" t="s">
        <v>44</v>
      </c>
      <c r="E2726" s="29" t="str">
        <f t="shared" si="8604"/>
        <v>0113</v>
      </c>
      <c r="F2726" s="31"/>
      <c r="G2726" s="31"/>
      <c r="H2726" s="32" t="s">
        <v>45</v>
      </c>
      <c r="I2726" s="33">
        <f t="shared" si="8816"/>
        <v>61.5</v>
      </c>
      <c r="J2726" s="33">
        <f t="shared" si="8817"/>
        <v>61.5</v>
      </c>
      <c r="K2726" s="33">
        <f t="shared" si="8818"/>
        <v>61.5</v>
      </c>
      <c r="L2726" s="33">
        <f t="shared" si="8819"/>
        <v>0</v>
      </c>
      <c r="M2726" s="33">
        <f t="shared" si="8820"/>
        <v>0</v>
      </c>
      <c r="N2726" s="33">
        <f t="shared" si="8821"/>
        <v>0</v>
      </c>
      <c r="O2726" s="33">
        <f>O2727+O2731</f>
        <v>0</v>
      </c>
      <c r="P2726" s="33">
        <f>P2727+P2731</f>
        <v>0</v>
      </c>
      <c r="Q2726" s="33">
        <f>Q2727+Q2731</f>
        <v>0</v>
      </c>
      <c r="R2726" s="33">
        <f>R2727+R2731</f>
        <v>0</v>
      </c>
      <c r="S2726" s="33">
        <f t="shared" si="8822"/>
        <v>0</v>
      </c>
      <c r="T2726" s="33">
        <f t="shared" si="8776"/>
        <v>61.5</v>
      </c>
      <c r="U2726" s="33">
        <f t="shared" si="8693"/>
        <v>61.5</v>
      </c>
      <c r="V2726" s="33">
        <f t="shared" si="8694"/>
        <v>61.5</v>
      </c>
      <c r="W2726" s="33">
        <f t="shared" si="8823"/>
        <v>0</v>
      </c>
      <c r="X2726" s="33">
        <f t="shared" si="8824"/>
        <v>0</v>
      </c>
      <c r="Y2726" s="33">
        <f t="shared" si="8825"/>
        <v>0</v>
      </c>
      <c r="Z2726" s="33">
        <f t="shared" si="8826"/>
        <v>0</v>
      </c>
      <c r="AA2726" s="33">
        <f t="shared" si="8827"/>
        <v>0</v>
      </c>
      <c r="AB2726" s="33">
        <f t="shared" si="8828"/>
        <v>0</v>
      </c>
      <c r="AC2726" s="33">
        <f t="shared" si="8829"/>
        <v>0</v>
      </c>
      <c r="AD2726" s="33">
        <f t="shared" si="8830"/>
        <v>0</v>
      </c>
      <c r="AE2726" s="33">
        <f t="shared" si="8831"/>
        <v>0</v>
      </c>
      <c r="AF2726" s="34">
        <f t="shared" ref="AF2726:AT2726" si="8834">AF2727+AF2731</f>
        <v>3328.0691900000002</v>
      </c>
      <c r="AG2726" s="34">
        <f t="shared" si="8834"/>
        <v>0</v>
      </c>
      <c r="AH2726" s="34">
        <f t="shared" si="8834"/>
        <v>0</v>
      </c>
      <c r="AI2726" s="34">
        <f t="shared" si="8834"/>
        <v>0</v>
      </c>
      <c r="AJ2726" s="34">
        <f t="shared" si="8834"/>
        <v>0</v>
      </c>
      <c r="AK2726" s="34">
        <f t="shared" si="8834"/>
        <v>0</v>
      </c>
      <c r="AL2726" s="34">
        <f t="shared" si="8834"/>
        <v>3328.0691900000002</v>
      </c>
      <c r="AM2726" s="34">
        <f t="shared" si="8834"/>
        <v>0</v>
      </c>
      <c r="AN2726" s="34">
        <f t="shared" si="8834"/>
        <v>0</v>
      </c>
      <c r="AO2726" s="35">
        <f t="shared" si="8834"/>
        <v>2840.8691900000003</v>
      </c>
      <c r="AP2726" s="36">
        <f t="shared" si="8834"/>
        <v>2845.0691900000002</v>
      </c>
      <c r="AQ2726" s="36">
        <f t="shared" si="8834"/>
        <v>0</v>
      </c>
      <c r="AR2726" s="36">
        <f t="shared" si="8834"/>
        <v>0</v>
      </c>
      <c r="AS2726" s="36">
        <f t="shared" si="8834"/>
        <v>0</v>
      </c>
      <c r="AT2726" s="36">
        <f t="shared" si="8834"/>
        <v>0</v>
      </c>
      <c r="AU2726" s="36">
        <f t="shared" si="8605"/>
        <v>2845.0691900000002</v>
      </c>
      <c r="AV2726" s="36">
        <f t="shared" si="8606"/>
        <v>-2783.5691900000002</v>
      </c>
      <c r="AW2726" s="36">
        <f t="shared" si="8612"/>
        <v>61.5</v>
      </c>
      <c r="AX2726" s="36">
        <f t="shared" si="8613"/>
        <v>61.5</v>
      </c>
      <c r="AY2726" s="36">
        <f t="shared" si="8614"/>
        <v>61.5</v>
      </c>
      <c r="AZ2726" s="36">
        <f t="shared" si="8833"/>
        <v>0</v>
      </c>
      <c r="BA2726" s="37">
        <f t="shared" si="8607"/>
        <v>100</v>
      </c>
      <c r="BB2726" s="20"/>
    </row>
    <row r="2727" spans="2:54" ht="31.2" x14ac:dyDescent="0.3">
      <c r="B2727" s="38" t="s">
        <v>984</v>
      </c>
      <c r="C2727" s="38" t="s">
        <v>42</v>
      </c>
      <c r="D2727" s="38" t="s">
        <v>44</v>
      </c>
      <c r="E2727" s="39" t="str">
        <f t="shared" si="8604"/>
        <v>0113</v>
      </c>
      <c r="F2727" s="38" t="s">
        <v>72</v>
      </c>
      <c r="G2727" s="39"/>
      <c r="H2727" s="40" t="s">
        <v>73</v>
      </c>
      <c r="I2727" s="18">
        <f t="shared" si="8816"/>
        <v>61.5</v>
      </c>
      <c r="J2727" s="18">
        <f t="shared" si="8817"/>
        <v>61.5</v>
      </c>
      <c r="K2727" s="18">
        <f t="shared" si="8818"/>
        <v>61.5</v>
      </c>
      <c r="L2727" s="18">
        <f t="shared" si="8819"/>
        <v>0</v>
      </c>
      <c r="M2727" s="18">
        <f t="shared" si="8820"/>
        <v>0</v>
      </c>
      <c r="N2727" s="18">
        <f t="shared" si="8821"/>
        <v>0</v>
      </c>
      <c r="O2727" s="18">
        <f t="shared" ref="O2727:O2742" si="8835">O2728</f>
        <v>0</v>
      </c>
      <c r="P2727" s="18">
        <f t="shared" ref="P2727:P2742" si="8836">P2728</f>
        <v>0</v>
      </c>
      <c r="Q2727" s="18">
        <f t="shared" ref="Q2727:Q2742" si="8837">Q2728</f>
        <v>0</v>
      </c>
      <c r="R2727" s="18">
        <f t="shared" ref="R2727:R2742" si="8838">R2728</f>
        <v>0</v>
      </c>
      <c r="S2727" s="18">
        <f t="shared" si="8822"/>
        <v>0</v>
      </c>
      <c r="T2727" s="18">
        <f t="shared" si="8776"/>
        <v>61.5</v>
      </c>
      <c r="U2727" s="18">
        <f t="shared" si="8693"/>
        <v>61.5</v>
      </c>
      <c r="V2727" s="18">
        <f t="shared" si="8694"/>
        <v>61.5</v>
      </c>
      <c r="W2727" s="18">
        <f t="shared" si="8823"/>
        <v>0</v>
      </c>
      <c r="X2727" s="18">
        <f t="shared" si="8824"/>
        <v>0</v>
      </c>
      <c r="Y2727" s="18">
        <f t="shared" si="8825"/>
        <v>0</v>
      </c>
      <c r="Z2727" s="18">
        <f t="shared" si="8826"/>
        <v>0</v>
      </c>
      <c r="AA2727" s="18">
        <f t="shared" si="8827"/>
        <v>0</v>
      </c>
      <c r="AB2727" s="18">
        <f t="shared" si="8828"/>
        <v>0</v>
      </c>
      <c r="AC2727" s="18">
        <f t="shared" si="8829"/>
        <v>0</v>
      </c>
      <c r="AD2727" s="18">
        <f t="shared" si="8830"/>
        <v>0</v>
      </c>
      <c r="AE2727" s="18">
        <f t="shared" si="8831"/>
        <v>0</v>
      </c>
      <c r="AF2727" s="41">
        <f t="shared" ref="AF2727:AF2742" si="8839">AF2728</f>
        <v>61.5</v>
      </c>
      <c r="AG2727" s="41">
        <f t="shared" ref="AG2727:AG2742" si="8840">AG2728</f>
        <v>0</v>
      </c>
      <c r="AH2727" s="41">
        <f t="shared" ref="AH2727:AH2742" si="8841">AH2728</f>
        <v>0</v>
      </c>
      <c r="AI2727" s="41">
        <f t="shared" ref="AI2727:AI2742" si="8842">AI2728</f>
        <v>0</v>
      </c>
      <c r="AJ2727" s="41">
        <f t="shared" ref="AJ2727:AJ2742" si="8843">AJ2728</f>
        <v>0</v>
      </c>
      <c r="AK2727" s="41">
        <f t="shared" ref="AK2727:AK2742" si="8844">AK2728</f>
        <v>0</v>
      </c>
      <c r="AL2727" s="41">
        <f t="shared" ref="AL2727:AL2742" si="8845">AL2728</f>
        <v>61.5</v>
      </c>
      <c r="AM2727" s="41">
        <f t="shared" ref="AM2727:AM2742" si="8846">AM2728</f>
        <v>0</v>
      </c>
      <c r="AN2727" s="41">
        <f t="shared" ref="AN2727:AN2742" si="8847">AN2728</f>
        <v>0</v>
      </c>
      <c r="AO2727" s="42">
        <f t="shared" ref="AO2727:AO2742" si="8848">AO2728</f>
        <v>57.3</v>
      </c>
      <c r="AP2727" s="42">
        <f t="shared" ref="AP2727:AP2742" si="8849">AP2728</f>
        <v>61.5</v>
      </c>
      <c r="AQ2727" s="42">
        <f t="shared" ref="AQ2727:AQ2742" si="8850">AQ2728</f>
        <v>0</v>
      </c>
      <c r="AR2727" s="42">
        <f t="shared" ref="AR2727:AR2742" si="8851">AR2728</f>
        <v>0</v>
      </c>
      <c r="AS2727" s="42">
        <f t="shared" ref="AS2727:AS2742" si="8852">AS2728</f>
        <v>0</v>
      </c>
      <c r="AT2727" s="42">
        <f t="shared" ref="AT2727:AT2742" si="8853">AT2728</f>
        <v>0</v>
      </c>
      <c r="AU2727" s="42">
        <f t="shared" si="8605"/>
        <v>61.5</v>
      </c>
      <c r="AV2727" s="42">
        <f t="shared" si="8606"/>
        <v>0</v>
      </c>
      <c r="AW2727" s="42">
        <f t="shared" si="8612"/>
        <v>61.5</v>
      </c>
      <c r="AX2727" s="42">
        <f t="shared" si="8613"/>
        <v>61.5</v>
      </c>
      <c r="AY2727" s="42">
        <f t="shared" si="8614"/>
        <v>61.5</v>
      </c>
      <c r="AZ2727" s="42">
        <f t="shared" si="8833"/>
        <v>0</v>
      </c>
      <c r="BA2727" s="43">
        <f t="shared" si="8607"/>
        <v>100</v>
      </c>
      <c r="BB2727" s="20"/>
    </row>
    <row r="2728" spans="2:54" x14ac:dyDescent="0.3">
      <c r="B2728" s="38" t="s">
        <v>984</v>
      </c>
      <c r="C2728" s="38" t="s">
        <v>42</v>
      </c>
      <c r="D2728" s="38" t="s">
        <v>44</v>
      </c>
      <c r="E2728" s="39" t="str">
        <f t="shared" si="8604"/>
        <v>0113</v>
      </c>
      <c r="F2728" s="38" t="s">
        <v>74</v>
      </c>
      <c r="G2728" s="39"/>
      <c r="H2728" s="40" t="s">
        <v>75</v>
      </c>
      <c r="I2728" s="18">
        <f t="shared" si="8816"/>
        <v>61.5</v>
      </c>
      <c r="J2728" s="18">
        <f t="shared" si="8817"/>
        <v>61.5</v>
      </c>
      <c r="K2728" s="18">
        <f t="shared" si="8818"/>
        <v>61.5</v>
      </c>
      <c r="L2728" s="18">
        <f t="shared" si="8819"/>
        <v>0</v>
      </c>
      <c r="M2728" s="18">
        <f t="shared" si="8820"/>
        <v>0</v>
      </c>
      <c r="N2728" s="18">
        <f t="shared" si="8821"/>
        <v>0</v>
      </c>
      <c r="O2728" s="18">
        <f t="shared" si="8835"/>
        <v>0</v>
      </c>
      <c r="P2728" s="18">
        <f t="shared" si="8836"/>
        <v>0</v>
      </c>
      <c r="Q2728" s="18">
        <f t="shared" si="8837"/>
        <v>0</v>
      </c>
      <c r="R2728" s="18">
        <f t="shared" si="8838"/>
        <v>0</v>
      </c>
      <c r="S2728" s="18">
        <f t="shared" si="8822"/>
        <v>0</v>
      </c>
      <c r="T2728" s="18">
        <f t="shared" si="8776"/>
        <v>61.5</v>
      </c>
      <c r="U2728" s="18">
        <f t="shared" si="8693"/>
        <v>61.5</v>
      </c>
      <c r="V2728" s="18">
        <f t="shared" si="8694"/>
        <v>61.5</v>
      </c>
      <c r="W2728" s="18">
        <f t="shared" si="8823"/>
        <v>0</v>
      </c>
      <c r="X2728" s="18">
        <f t="shared" si="8824"/>
        <v>0</v>
      </c>
      <c r="Y2728" s="18">
        <f t="shared" si="8825"/>
        <v>0</v>
      </c>
      <c r="Z2728" s="18">
        <f t="shared" si="8826"/>
        <v>0</v>
      </c>
      <c r="AA2728" s="18">
        <f t="shared" si="8827"/>
        <v>0</v>
      </c>
      <c r="AB2728" s="18">
        <f t="shared" si="8828"/>
        <v>0</v>
      </c>
      <c r="AC2728" s="18">
        <f t="shared" si="8829"/>
        <v>0</v>
      </c>
      <c r="AD2728" s="18">
        <f t="shared" si="8830"/>
        <v>0</v>
      </c>
      <c r="AE2728" s="18">
        <f t="shared" si="8831"/>
        <v>0</v>
      </c>
      <c r="AF2728" s="41">
        <f t="shared" si="8839"/>
        <v>61.5</v>
      </c>
      <c r="AG2728" s="41">
        <f t="shared" si="8840"/>
        <v>0</v>
      </c>
      <c r="AH2728" s="41">
        <f t="shared" si="8841"/>
        <v>0</v>
      </c>
      <c r="AI2728" s="41">
        <f t="shared" si="8842"/>
        <v>0</v>
      </c>
      <c r="AJ2728" s="41">
        <f t="shared" si="8843"/>
        <v>0</v>
      </c>
      <c r="AK2728" s="41">
        <f t="shared" si="8844"/>
        <v>0</v>
      </c>
      <c r="AL2728" s="41">
        <f t="shared" si="8845"/>
        <v>61.5</v>
      </c>
      <c r="AM2728" s="41">
        <f t="shared" si="8846"/>
        <v>0</v>
      </c>
      <c r="AN2728" s="41">
        <f t="shared" si="8847"/>
        <v>0</v>
      </c>
      <c r="AO2728" s="14">
        <f t="shared" si="8848"/>
        <v>57.3</v>
      </c>
      <c r="AP2728" s="42">
        <f t="shared" si="8849"/>
        <v>61.5</v>
      </c>
      <c r="AQ2728" s="42">
        <f t="shared" si="8850"/>
        <v>0</v>
      </c>
      <c r="AR2728" s="42">
        <f t="shared" si="8851"/>
        <v>0</v>
      </c>
      <c r="AS2728" s="42">
        <f t="shared" si="8852"/>
        <v>0</v>
      </c>
      <c r="AT2728" s="42">
        <f t="shared" si="8853"/>
        <v>0</v>
      </c>
      <c r="AU2728" s="42">
        <f t="shared" si="8605"/>
        <v>61.5</v>
      </c>
      <c r="AV2728" s="42">
        <f t="shared" si="8606"/>
        <v>0</v>
      </c>
      <c r="AW2728" s="42">
        <f t="shared" si="8612"/>
        <v>61.5</v>
      </c>
      <c r="AX2728" s="42">
        <f t="shared" si="8613"/>
        <v>61.5</v>
      </c>
      <c r="AY2728" s="42">
        <f t="shared" si="8614"/>
        <v>61.5</v>
      </c>
      <c r="AZ2728" s="42">
        <f t="shared" si="8833"/>
        <v>0</v>
      </c>
      <c r="BA2728" s="43">
        <f t="shared" si="8607"/>
        <v>100</v>
      </c>
      <c r="BB2728" s="20"/>
    </row>
    <row r="2729" spans="2:54" ht="46.8" x14ac:dyDescent="0.3">
      <c r="B2729" s="38" t="s">
        <v>984</v>
      </c>
      <c r="C2729" s="38" t="s">
        <v>42</v>
      </c>
      <c r="D2729" s="38" t="s">
        <v>44</v>
      </c>
      <c r="E2729" s="39" t="str">
        <f t="shared" si="8604"/>
        <v>0113</v>
      </c>
      <c r="F2729" s="38" t="s">
        <v>986</v>
      </c>
      <c r="G2729" s="39"/>
      <c r="H2729" s="40" t="s">
        <v>987</v>
      </c>
      <c r="I2729" s="18">
        <f t="shared" si="8816"/>
        <v>61.5</v>
      </c>
      <c r="J2729" s="18">
        <f t="shared" si="8817"/>
        <v>61.5</v>
      </c>
      <c r="K2729" s="18">
        <f t="shared" si="8818"/>
        <v>61.5</v>
      </c>
      <c r="L2729" s="18">
        <f t="shared" si="8819"/>
        <v>0</v>
      </c>
      <c r="M2729" s="18">
        <f t="shared" si="8820"/>
        <v>0</v>
      </c>
      <c r="N2729" s="18">
        <f t="shared" si="8821"/>
        <v>0</v>
      </c>
      <c r="O2729" s="18">
        <f t="shared" si="8835"/>
        <v>0</v>
      </c>
      <c r="P2729" s="18">
        <f t="shared" si="8836"/>
        <v>0</v>
      </c>
      <c r="Q2729" s="18">
        <f t="shared" si="8837"/>
        <v>0</v>
      </c>
      <c r="R2729" s="18">
        <f t="shared" si="8838"/>
        <v>0</v>
      </c>
      <c r="S2729" s="18">
        <f t="shared" si="8822"/>
        <v>0</v>
      </c>
      <c r="T2729" s="18">
        <f t="shared" si="8776"/>
        <v>61.5</v>
      </c>
      <c r="U2729" s="18">
        <f t="shared" si="8693"/>
        <v>61.5</v>
      </c>
      <c r="V2729" s="18">
        <f t="shared" si="8694"/>
        <v>61.5</v>
      </c>
      <c r="W2729" s="18">
        <f t="shared" si="8823"/>
        <v>0</v>
      </c>
      <c r="X2729" s="18">
        <f t="shared" si="8824"/>
        <v>0</v>
      </c>
      <c r="Y2729" s="18">
        <f t="shared" si="8825"/>
        <v>0</v>
      </c>
      <c r="Z2729" s="18">
        <f t="shared" si="8826"/>
        <v>0</v>
      </c>
      <c r="AA2729" s="18">
        <f t="shared" si="8827"/>
        <v>0</v>
      </c>
      <c r="AB2729" s="18">
        <f t="shared" si="8828"/>
        <v>0</v>
      </c>
      <c r="AC2729" s="18">
        <f t="shared" si="8829"/>
        <v>0</v>
      </c>
      <c r="AD2729" s="18">
        <f t="shared" si="8830"/>
        <v>0</v>
      </c>
      <c r="AE2729" s="18">
        <f t="shared" si="8831"/>
        <v>0</v>
      </c>
      <c r="AF2729" s="41">
        <f t="shared" si="8839"/>
        <v>61.5</v>
      </c>
      <c r="AG2729" s="41">
        <f t="shared" si="8840"/>
        <v>0</v>
      </c>
      <c r="AH2729" s="41">
        <f t="shared" si="8841"/>
        <v>0</v>
      </c>
      <c r="AI2729" s="41">
        <f t="shared" si="8842"/>
        <v>0</v>
      </c>
      <c r="AJ2729" s="41">
        <f t="shared" si="8843"/>
        <v>0</v>
      </c>
      <c r="AK2729" s="41">
        <f t="shared" si="8844"/>
        <v>0</v>
      </c>
      <c r="AL2729" s="41">
        <f t="shared" si="8845"/>
        <v>61.5</v>
      </c>
      <c r="AM2729" s="41">
        <f t="shared" si="8846"/>
        <v>0</v>
      </c>
      <c r="AN2729" s="41">
        <f t="shared" si="8847"/>
        <v>0</v>
      </c>
      <c r="AO2729" s="42">
        <f t="shared" si="8848"/>
        <v>57.3</v>
      </c>
      <c r="AP2729" s="42">
        <f t="shared" si="8849"/>
        <v>61.5</v>
      </c>
      <c r="AQ2729" s="42">
        <f t="shared" si="8850"/>
        <v>0</v>
      </c>
      <c r="AR2729" s="42">
        <f t="shared" si="8851"/>
        <v>0</v>
      </c>
      <c r="AS2729" s="42">
        <f t="shared" si="8852"/>
        <v>0</v>
      </c>
      <c r="AT2729" s="42">
        <f t="shared" si="8853"/>
        <v>0</v>
      </c>
      <c r="AU2729" s="42">
        <f t="shared" si="8605"/>
        <v>61.5</v>
      </c>
      <c r="AV2729" s="42">
        <f t="shared" si="8606"/>
        <v>0</v>
      </c>
      <c r="AW2729" s="42">
        <f t="shared" si="8612"/>
        <v>61.5</v>
      </c>
      <c r="AX2729" s="42">
        <f t="shared" si="8613"/>
        <v>61.5</v>
      </c>
      <c r="AY2729" s="42">
        <f t="shared" si="8614"/>
        <v>61.5</v>
      </c>
      <c r="AZ2729" s="42">
        <f t="shared" si="8833"/>
        <v>0</v>
      </c>
      <c r="BA2729" s="43">
        <f t="shared" si="8607"/>
        <v>100</v>
      </c>
      <c r="BB2729" s="20"/>
    </row>
    <row r="2730" spans="2:54" ht="31.2" x14ac:dyDescent="0.3">
      <c r="B2730" s="38" t="s">
        <v>984</v>
      </c>
      <c r="C2730" s="38" t="s">
        <v>42</v>
      </c>
      <c r="D2730" s="38" t="s">
        <v>44</v>
      </c>
      <c r="E2730" s="39" t="str">
        <f t="shared" ref="E2730:E2793" si="8854">CONCATENATE(C2730,D2730)</f>
        <v>0113</v>
      </c>
      <c r="F2730" s="38" t="s">
        <v>986</v>
      </c>
      <c r="G2730" s="38" t="s">
        <v>54</v>
      </c>
      <c r="H2730" s="40" t="s">
        <v>55</v>
      </c>
      <c r="I2730" s="18">
        <v>61.5</v>
      </c>
      <c r="J2730" s="18">
        <v>61.5</v>
      </c>
      <c r="K2730" s="18">
        <v>61.5</v>
      </c>
      <c r="L2730" s="18"/>
      <c r="M2730" s="18"/>
      <c r="N2730" s="18"/>
      <c r="O2730" s="18">
        <v>0</v>
      </c>
      <c r="P2730" s="18">
        <v>0</v>
      </c>
      <c r="Q2730" s="18">
        <v>0</v>
      </c>
      <c r="R2730" s="18">
        <v>0</v>
      </c>
      <c r="S2730" s="18"/>
      <c r="T2730" s="18">
        <f t="shared" si="8776"/>
        <v>61.5</v>
      </c>
      <c r="U2730" s="18">
        <f t="shared" si="8693"/>
        <v>61.5</v>
      </c>
      <c r="V2730" s="18">
        <f t="shared" si="8694"/>
        <v>61.5</v>
      </c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41">
        <v>61.5</v>
      </c>
      <c r="AG2730" s="41"/>
      <c r="AH2730" s="41">
        <v>0</v>
      </c>
      <c r="AI2730" s="41">
        <v>0</v>
      </c>
      <c r="AJ2730" s="41">
        <v>0</v>
      </c>
      <c r="AK2730" s="41">
        <v>0</v>
      </c>
      <c r="AL2730" s="41">
        <v>61.5</v>
      </c>
      <c r="AM2730" s="41">
        <v>0</v>
      </c>
      <c r="AN2730" s="41">
        <v>0</v>
      </c>
      <c r="AO2730" s="14">
        <v>57.3</v>
      </c>
      <c r="AP2730" s="42">
        <v>61.5</v>
      </c>
      <c r="AQ2730" s="42">
        <v>0</v>
      </c>
      <c r="AR2730" s="42">
        <v>0</v>
      </c>
      <c r="AS2730" s="42">
        <v>0</v>
      </c>
      <c r="AT2730" s="42">
        <v>0</v>
      </c>
      <c r="AU2730" s="42">
        <f t="shared" ref="AU2730:AU2793" si="8855">AP2730+AS2730+AT2730+AR2730+AQ2730</f>
        <v>61.5</v>
      </c>
      <c r="AV2730" s="42">
        <f t="shared" ref="AV2730:AV2793" si="8856">T2730-AU2730</f>
        <v>0</v>
      </c>
      <c r="AW2730" s="42">
        <f t="shared" ref="AW2730:AW2793" si="8857">T2730+W2730+X2730+Y2730+Z2730</f>
        <v>61.5</v>
      </c>
      <c r="AX2730" s="42">
        <f t="shared" ref="AX2730:AX2793" si="8858">U2730+AA2730+AB2730</f>
        <v>61.5</v>
      </c>
      <c r="AY2730" s="42">
        <f t="shared" ref="AY2730:AY2793" si="8859">V2730+AC2730+AE2730+AD2730</f>
        <v>61.5</v>
      </c>
      <c r="AZ2730" s="42"/>
      <c r="BA2730" s="43">
        <f t="shared" ref="BA2730:BA2793" si="8860">AL2730/AF2730*100</f>
        <v>100</v>
      </c>
      <c r="BB2730" s="44"/>
    </row>
    <row r="2731" spans="2:54" ht="46.8" x14ac:dyDescent="0.3">
      <c r="B2731" s="38" t="s">
        <v>984</v>
      </c>
      <c r="C2731" s="38" t="s">
        <v>42</v>
      </c>
      <c r="D2731" s="38" t="s">
        <v>44</v>
      </c>
      <c r="E2731" s="39" t="str">
        <f t="shared" si="8854"/>
        <v>0113</v>
      </c>
      <c r="F2731" s="38" t="s">
        <v>78</v>
      </c>
      <c r="G2731" s="39"/>
      <c r="H2731" s="40" t="s">
        <v>79</v>
      </c>
      <c r="I2731" s="18"/>
      <c r="J2731" s="18"/>
      <c r="K2731" s="18"/>
      <c r="L2731" s="18"/>
      <c r="M2731" s="18"/>
      <c r="N2731" s="18"/>
      <c r="O2731" s="18">
        <f t="shared" si="8835"/>
        <v>0</v>
      </c>
      <c r="P2731" s="18">
        <f t="shared" si="8836"/>
        <v>0</v>
      </c>
      <c r="Q2731" s="18">
        <f t="shared" si="8837"/>
        <v>0</v>
      </c>
      <c r="R2731" s="18">
        <f t="shared" si="8838"/>
        <v>0</v>
      </c>
      <c r="S2731" s="18"/>
      <c r="T2731" s="18">
        <f t="shared" si="8776"/>
        <v>0</v>
      </c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41">
        <f t="shared" si="8839"/>
        <v>3266.5691900000002</v>
      </c>
      <c r="AG2731" s="41">
        <f t="shared" si="8840"/>
        <v>0</v>
      </c>
      <c r="AH2731" s="41">
        <f t="shared" si="8841"/>
        <v>0</v>
      </c>
      <c r="AI2731" s="41">
        <f t="shared" si="8842"/>
        <v>0</v>
      </c>
      <c r="AJ2731" s="41">
        <f t="shared" si="8843"/>
        <v>0</v>
      </c>
      <c r="AK2731" s="41">
        <f t="shared" si="8844"/>
        <v>0</v>
      </c>
      <c r="AL2731" s="41">
        <f t="shared" si="8845"/>
        <v>3266.5691900000002</v>
      </c>
      <c r="AM2731" s="41">
        <f t="shared" si="8846"/>
        <v>0</v>
      </c>
      <c r="AN2731" s="41">
        <f t="shared" si="8847"/>
        <v>0</v>
      </c>
      <c r="AO2731" s="42">
        <f t="shared" si="8848"/>
        <v>2783.5691900000002</v>
      </c>
      <c r="AP2731" s="42">
        <f t="shared" si="8849"/>
        <v>2783.5691900000002</v>
      </c>
      <c r="AQ2731" s="42">
        <f t="shared" si="8850"/>
        <v>0</v>
      </c>
      <c r="AR2731" s="42">
        <f t="shared" si="8851"/>
        <v>0</v>
      </c>
      <c r="AS2731" s="42">
        <f t="shared" si="8852"/>
        <v>0</v>
      </c>
      <c r="AT2731" s="42">
        <f t="shared" si="8853"/>
        <v>0</v>
      </c>
      <c r="AU2731" s="42">
        <f t="shared" si="8855"/>
        <v>2783.5691900000002</v>
      </c>
      <c r="AV2731" s="42">
        <f t="shared" si="8856"/>
        <v>-2783.5691900000002</v>
      </c>
      <c r="AW2731" s="42"/>
      <c r="AX2731" s="42"/>
      <c r="AY2731" s="42"/>
      <c r="AZ2731" s="42"/>
      <c r="BA2731" s="43">
        <f t="shared" si="8860"/>
        <v>100</v>
      </c>
      <c r="BB2731" s="44"/>
    </row>
    <row r="2732" spans="2:54" ht="31.2" x14ac:dyDescent="0.3">
      <c r="B2732" s="38" t="s">
        <v>984</v>
      </c>
      <c r="C2732" s="38" t="s">
        <v>42</v>
      </c>
      <c r="D2732" s="38" t="s">
        <v>44</v>
      </c>
      <c r="E2732" s="39" t="str">
        <f t="shared" si="8854"/>
        <v>0113</v>
      </c>
      <c r="F2732" s="38" t="s">
        <v>80</v>
      </c>
      <c r="G2732" s="39"/>
      <c r="H2732" s="40" t="s">
        <v>81</v>
      </c>
      <c r="I2732" s="18"/>
      <c r="J2732" s="18"/>
      <c r="K2732" s="18"/>
      <c r="L2732" s="18"/>
      <c r="M2732" s="18"/>
      <c r="N2732" s="18"/>
      <c r="O2732" s="18">
        <f t="shared" si="8835"/>
        <v>0</v>
      </c>
      <c r="P2732" s="18">
        <f t="shared" si="8836"/>
        <v>0</v>
      </c>
      <c r="Q2732" s="18">
        <f t="shared" si="8837"/>
        <v>0</v>
      </c>
      <c r="R2732" s="18">
        <f t="shared" si="8838"/>
        <v>0</v>
      </c>
      <c r="S2732" s="18"/>
      <c r="T2732" s="18">
        <f t="shared" si="8776"/>
        <v>0</v>
      </c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41">
        <f t="shared" si="8839"/>
        <v>3266.5691900000002</v>
      </c>
      <c r="AG2732" s="41">
        <f t="shared" si="8840"/>
        <v>0</v>
      </c>
      <c r="AH2732" s="41">
        <f t="shared" si="8841"/>
        <v>0</v>
      </c>
      <c r="AI2732" s="41">
        <f t="shared" si="8842"/>
        <v>0</v>
      </c>
      <c r="AJ2732" s="41">
        <f t="shared" si="8843"/>
        <v>0</v>
      </c>
      <c r="AK2732" s="41">
        <f t="shared" si="8844"/>
        <v>0</v>
      </c>
      <c r="AL2732" s="41">
        <f t="shared" si="8845"/>
        <v>3266.5691900000002</v>
      </c>
      <c r="AM2732" s="41">
        <f t="shared" si="8846"/>
        <v>0</v>
      </c>
      <c r="AN2732" s="41">
        <f t="shared" si="8847"/>
        <v>0</v>
      </c>
      <c r="AO2732" s="14">
        <f t="shared" si="8848"/>
        <v>2783.5691900000002</v>
      </c>
      <c r="AP2732" s="42">
        <f t="shared" si="8849"/>
        <v>2783.5691900000002</v>
      </c>
      <c r="AQ2732" s="42">
        <f t="shared" si="8850"/>
        <v>0</v>
      </c>
      <c r="AR2732" s="42">
        <f t="shared" si="8851"/>
        <v>0</v>
      </c>
      <c r="AS2732" s="42">
        <f t="shared" si="8852"/>
        <v>0</v>
      </c>
      <c r="AT2732" s="42">
        <f t="shared" si="8853"/>
        <v>0</v>
      </c>
      <c r="AU2732" s="42">
        <f t="shared" si="8855"/>
        <v>2783.5691900000002</v>
      </c>
      <c r="AV2732" s="42">
        <f t="shared" si="8856"/>
        <v>-2783.5691900000002</v>
      </c>
      <c r="AW2732" s="42"/>
      <c r="AX2732" s="42"/>
      <c r="AY2732" s="42"/>
      <c r="AZ2732" s="42"/>
      <c r="BA2732" s="43">
        <f t="shared" si="8860"/>
        <v>100</v>
      </c>
      <c r="BB2732" s="44"/>
    </row>
    <row r="2733" spans="2:54" ht="31.2" x14ac:dyDescent="0.3">
      <c r="B2733" s="38" t="s">
        <v>984</v>
      </c>
      <c r="C2733" s="38" t="s">
        <v>42</v>
      </c>
      <c r="D2733" s="38" t="s">
        <v>44</v>
      </c>
      <c r="E2733" s="39" t="str">
        <f t="shared" si="8854"/>
        <v>0113</v>
      </c>
      <c r="F2733" s="38" t="s">
        <v>82</v>
      </c>
      <c r="G2733" s="39"/>
      <c r="H2733" s="40" t="s">
        <v>83</v>
      </c>
      <c r="I2733" s="18"/>
      <c r="J2733" s="18"/>
      <c r="K2733" s="18"/>
      <c r="L2733" s="18"/>
      <c r="M2733" s="18"/>
      <c r="N2733" s="18"/>
      <c r="O2733" s="18">
        <f t="shared" si="8835"/>
        <v>0</v>
      </c>
      <c r="P2733" s="18">
        <f t="shared" si="8836"/>
        <v>0</v>
      </c>
      <c r="Q2733" s="18">
        <f t="shared" si="8837"/>
        <v>0</v>
      </c>
      <c r="R2733" s="18">
        <f t="shared" si="8838"/>
        <v>0</v>
      </c>
      <c r="S2733" s="18"/>
      <c r="T2733" s="18">
        <f t="shared" si="8776"/>
        <v>0</v>
      </c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41">
        <f t="shared" si="8839"/>
        <v>3266.5691900000002</v>
      </c>
      <c r="AG2733" s="41">
        <f t="shared" si="8840"/>
        <v>0</v>
      </c>
      <c r="AH2733" s="41">
        <f t="shared" si="8841"/>
        <v>0</v>
      </c>
      <c r="AI2733" s="41">
        <f t="shared" si="8842"/>
        <v>0</v>
      </c>
      <c r="AJ2733" s="41">
        <f t="shared" si="8843"/>
        <v>0</v>
      </c>
      <c r="AK2733" s="41">
        <f t="shared" si="8844"/>
        <v>0</v>
      </c>
      <c r="AL2733" s="41">
        <f t="shared" si="8845"/>
        <v>3266.5691900000002</v>
      </c>
      <c r="AM2733" s="41">
        <f t="shared" si="8846"/>
        <v>0</v>
      </c>
      <c r="AN2733" s="41">
        <f t="shared" si="8847"/>
        <v>0</v>
      </c>
      <c r="AO2733" s="42">
        <f t="shared" si="8848"/>
        <v>2783.5691900000002</v>
      </c>
      <c r="AP2733" s="42">
        <f t="shared" si="8849"/>
        <v>2783.5691900000002</v>
      </c>
      <c r="AQ2733" s="42">
        <f t="shared" si="8850"/>
        <v>0</v>
      </c>
      <c r="AR2733" s="42">
        <f t="shared" si="8851"/>
        <v>0</v>
      </c>
      <c r="AS2733" s="42">
        <f t="shared" si="8852"/>
        <v>0</v>
      </c>
      <c r="AT2733" s="42">
        <f t="shared" si="8853"/>
        <v>0</v>
      </c>
      <c r="AU2733" s="42">
        <f t="shared" si="8855"/>
        <v>2783.5691900000002</v>
      </c>
      <c r="AV2733" s="42">
        <f t="shared" si="8856"/>
        <v>-2783.5691900000002</v>
      </c>
      <c r="AW2733" s="42"/>
      <c r="AX2733" s="42"/>
      <c r="AY2733" s="42"/>
      <c r="AZ2733" s="42"/>
      <c r="BA2733" s="43">
        <f t="shared" si="8860"/>
        <v>100</v>
      </c>
      <c r="BB2733" s="44"/>
    </row>
    <row r="2734" spans="2:54" x14ac:dyDescent="0.3">
      <c r="B2734" s="38" t="s">
        <v>984</v>
      </c>
      <c r="C2734" s="38" t="s">
        <v>42</v>
      </c>
      <c r="D2734" s="38" t="s">
        <v>44</v>
      </c>
      <c r="E2734" s="39" t="str">
        <f t="shared" si="8854"/>
        <v>0113</v>
      </c>
      <c r="F2734" s="38" t="s">
        <v>82</v>
      </c>
      <c r="G2734" s="38" t="s">
        <v>56</v>
      </c>
      <c r="H2734" s="40" t="s">
        <v>57</v>
      </c>
      <c r="I2734" s="18"/>
      <c r="J2734" s="18"/>
      <c r="K2734" s="18"/>
      <c r="L2734" s="18"/>
      <c r="M2734" s="18"/>
      <c r="N2734" s="18"/>
      <c r="O2734" s="18">
        <v>0</v>
      </c>
      <c r="P2734" s="18">
        <v>0</v>
      </c>
      <c r="Q2734" s="18">
        <v>0</v>
      </c>
      <c r="R2734" s="18">
        <v>0</v>
      </c>
      <c r="S2734" s="18"/>
      <c r="T2734" s="18">
        <f t="shared" si="8776"/>
        <v>0</v>
      </c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41">
        <v>3266.5691900000002</v>
      </c>
      <c r="AG2734" s="41"/>
      <c r="AH2734" s="41">
        <v>0</v>
      </c>
      <c r="AI2734" s="41">
        <v>0</v>
      </c>
      <c r="AJ2734" s="41">
        <v>0</v>
      </c>
      <c r="AK2734" s="41">
        <v>0</v>
      </c>
      <c r="AL2734" s="41">
        <v>3266.5691900000002</v>
      </c>
      <c r="AM2734" s="41">
        <v>0</v>
      </c>
      <c r="AN2734" s="41">
        <v>0</v>
      </c>
      <c r="AO2734" s="14">
        <v>2783.5691900000002</v>
      </c>
      <c r="AP2734" s="42">
        <v>2783.5691900000002</v>
      </c>
      <c r="AQ2734" s="42">
        <v>0</v>
      </c>
      <c r="AR2734" s="42">
        <v>0</v>
      </c>
      <c r="AS2734" s="42">
        <v>0</v>
      </c>
      <c r="AT2734" s="42">
        <v>0</v>
      </c>
      <c r="AU2734" s="42">
        <f t="shared" si="8855"/>
        <v>2783.5691900000002</v>
      </c>
      <c r="AV2734" s="42">
        <f t="shared" si="8856"/>
        <v>-2783.5691900000002</v>
      </c>
      <c r="AW2734" s="42"/>
      <c r="AX2734" s="42"/>
      <c r="AY2734" s="42"/>
      <c r="AZ2734" s="42"/>
      <c r="BA2734" s="43">
        <f t="shared" si="8860"/>
        <v>100</v>
      </c>
      <c r="BB2734" s="44"/>
    </row>
    <row r="2735" spans="2:54" s="21" customFormat="1" ht="31.2" x14ac:dyDescent="0.3">
      <c r="B2735" s="22" t="s">
        <v>984</v>
      </c>
      <c r="C2735" s="22" t="s">
        <v>94</v>
      </c>
      <c r="D2735" s="22"/>
      <c r="E2735" s="23" t="str">
        <f t="shared" si="8854"/>
        <v>03</v>
      </c>
      <c r="F2735" s="22"/>
      <c r="G2735" s="23"/>
      <c r="H2735" s="24" t="s">
        <v>171</v>
      </c>
      <c r="I2735" s="25">
        <f t="shared" si="8816"/>
        <v>5441.9</v>
      </c>
      <c r="J2735" s="25">
        <f t="shared" si="8817"/>
        <v>5441.9</v>
      </c>
      <c r="K2735" s="25">
        <f t="shared" si="8818"/>
        <v>5441.9</v>
      </c>
      <c r="L2735" s="25">
        <f t="shared" si="8819"/>
        <v>0</v>
      </c>
      <c r="M2735" s="25">
        <f t="shared" si="8820"/>
        <v>0</v>
      </c>
      <c r="N2735" s="25">
        <f t="shared" si="8821"/>
        <v>0</v>
      </c>
      <c r="O2735" s="25">
        <f t="shared" si="8835"/>
        <v>0</v>
      </c>
      <c r="P2735" s="25">
        <f t="shared" si="8836"/>
        <v>0</v>
      </c>
      <c r="Q2735" s="25">
        <f t="shared" si="8837"/>
        <v>-1400</v>
      </c>
      <c r="R2735" s="25">
        <f t="shared" si="8838"/>
        <v>0</v>
      </c>
      <c r="S2735" s="25">
        <f t="shared" si="8822"/>
        <v>0</v>
      </c>
      <c r="T2735" s="25">
        <f t="shared" si="8776"/>
        <v>4041.8999999999996</v>
      </c>
      <c r="U2735" s="25">
        <f t="shared" si="8693"/>
        <v>5441.9</v>
      </c>
      <c r="V2735" s="25">
        <f t="shared" si="8694"/>
        <v>5441.9</v>
      </c>
      <c r="W2735" s="25">
        <f t="shared" si="8823"/>
        <v>0</v>
      </c>
      <c r="X2735" s="25">
        <f t="shared" si="8824"/>
        <v>0</v>
      </c>
      <c r="Y2735" s="25">
        <f t="shared" si="8825"/>
        <v>0</v>
      </c>
      <c r="Z2735" s="25">
        <f t="shared" si="8826"/>
        <v>0</v>
      </c>
      <c r="AA2735" s="25">
        <f t="shared" si="8827"/>
        <v>0</v>
      </c>
      <c r="AB2735" s="25">
        <f t="shared" si="8828"/>
        <v>0</v>
      </c>
      <c r="AC2735" s="25">
        <f t="shared" si="8829"/>
        <v>0</v>
      </c>
      <c r="AD2735" s="25">
        <f t="shared" si="8830"/>
        <v>0</v>
      </c>
      <c r="AE2735" s="25">
        <f t="shared" si="8831"/>
        <v>0</v>
      </c>
      <c r="AF2735" s="26">
        <f t="shared" si="8839"/>
        <v>3967.5165900000002</v>
      </c>
      <c r="AG2735" s="26">
        <f t="shared" si="8840"/>
        <v>0</v>
      </c>
      <c r="AH2735" s="26">
        <f t="shared" si="8841"/>
        <v>0</v>
      </c>
      <c r="AI2735" s="26">
        <f t="shared" si="8842"/>
        <v>0</v>
      </c>
      <c r="AJ2735" s="26">
        <f t="shared" si="8843"/>
        <v>0</v>
      </c>
      <c r="AK2735" s="26">
        <f t="shared" si="8844"/>
        <v>0</v>
      </c>
      <c r="AL2735" s="26">
        <f t="shared" si="8845"/>
        <v>3964.9101900000001</v>
      </c>
      <c r="AM2735" s="26">
        <f t="shared" si="8846"/>
        <v>0</v>
      </c>
      <c r="AN2735" s="26">
        <f t="shared" si="8847"/>
        <v>0</v>
      </c>
      <c r="AO2735" s="27">
        <f t="shared" si="8848"/>
        <v>2090.3000400000001</v>
      </c>
      <c r="AP2735" s="27">
        <f t="shared" si="8849"/>
        <v>4002.9</v>
      </c>
      <c r="AQ2735" s="27">
        <f t="shared" si="8850"/>
        <v>0</v>
      </c>
      <c r="AR2735" s="27">
        <f t="shared" si="8851"/>
        <v>0</v>
      </c>
      <c r="AS2735" s="27">
        <f t="shared" si="8852"/>
        <v>0</v>
      </c>
      <c r="AT2735" s="27">
        <f t="shared" si="8853"/>
        <v>0</v>
      </c>
      <c r="AU2735" s="27">
        <f t="shared" si="8855"/>
        <v>4002.9</v>
      </c>
      <c r="AV2735" s="27">
        <f t="shared" si="8856"/>
        <v>38.999999999999545</v>
      </c>
      <c r="AW2735" s="27">
        <f t="shared" si="8857"/>
        <v>4041.8999999999996</v>
      </c>
      <c r="AX2735" s="27">
        <f t="shared" si="8858"/>
        <v>5441.9</v>
      </c>
      <c r="AY2735" s="27">
        <f t="shared" si="8859"/>
        <v>5441.9</v>
      </c>
      <c r="AZ2735" s="27">
        <f t="shared" si="8833"/>
        <v>0</v>
      </c>
      <c r="BA2735" s="28">
        <f t="shared" si="8860"/>
        <v>99.934306512880895</v>
      </c>
      <c r="BB2735" s="20"/>
    </row>
    <row r="2736" spans="2:54" s="30" customFormat="1" x14ac:dyDescent="0.3">
      <c r="B2736" s="31" t="s">
        <v>984</v>
      </c>
      <c r="C2736" s="31" t="s">
        <v>94</v>
      </c>
      <c r="D2736" s="31" t="s">
        <v>86</v>
      </c>
      <c r="E2736" s="29" t="str">
        <f t="shared" si="8854"/>
        <v>0309</v>
      </c>
      <c r="F2736" s="31"/>
      <c r="G2736" s="29"/>
      <c r="H2736" s="32" t="s">
        <v>988</v>
      </c>
      <c r="I2736" s="33">
        <f t="shared" si="8816"/>
        <v>5441.9</v>
      </c>
      <c r="J2736" s="33">
        <f t="shared" si="8817"/>
        <v>5441.9</v>
      </c>
      <c r="K2736" s="33">
        <f t="shared" si="8818"/>
        <v>5441.9</v>
      </c>
      <c r="L2736" s="33">
        <f t="shared" si="8819"/>
        <v>0</v>
      </c>
      <c r="M2736" s="33">
        <f t="shared" si="8820"/>
        <v>0</v>
      </c>
      <c r="N2736" s="33">
        <f t="shared" si="8821"/>
        <v>0</v>
      </c>
      <c r="O2736" s="33">
        <f t="shared" si="8835"/>
        <v>0</v>
      </c>
      <c r="P2736" s="33">
        <f t="shared" si="8836"/>
        <v>0</v>
      </c>
      <c r="Q2736" s="33">
        <f t="shared" si="8837"/>
        <v>-1400</v>
      </c>
      <c r="R2736" s="33">
        <f t="shared" si="8838"/>
        <v>0</v>
      </c>
      <c r="S2736" s="33">
        <f t="shared" si="8822"/>
        <v>0</v>
      </c>
      <c r="T2736" s="33">
        <f t="shared" si="8776"/>
        <v>4041.8999999999996</v>
      </c>
      <c r="U2736" s="33">
        <f t="shared" si="8693"/>
        <v>5441.9</v>
      </c>
      <c r="V2736" s="33">
        <f t="shared" si="8694"/>
        <v>5441.9</v>
      </c>
      <c r="W2736" s="33">
        <f t="shared" si="8823"/>
        <v>0</v>
      </c>
      <c r="X2736" s="33">
        <f t="shared" si="8824"/>
        <v>0</v>
      </c>
      <c r="Y2736" s="33">
        <f t="shared" si="8825"/>
        <v>0</v>
      </c>
      <c r="Z2736" s="33">
        <f t="shared" si="8826"/>
        <v>0</v>
      </c>
      <c r="AA2736" s="33">
        <f t="shared" si="8827"/>
        <v>0</v>
      </c>
      <c r="AB2736" s="33">
        <f t="shared" si="8828"/>
        <v>0</v>
      </c>
      <c r="AC2736" s="33">
        <f t="shared" si="8829"/>
        <v>0</v>
      </c>
      <c r="AD2736" s="33">
        <f t="shared" si="8830"/>
        <v>0</v>
      </c>
      <c r="AE2736" s="33">
        <f t="shared" si="8831"/>
        <v>0</v>
      </c>
      <c r="AF2736" s="34">
        <f t="shared" si="8839"/>
        <v>3967.5165900000002</v>
      </c>
      <c r="AG2736" s="34">
        <f t="shared" si="8840"/>
        <v>0</v>
      </c>
      <c r="AH2736" s="34">
        <f t="shared" si="8841"/>
        <v>0</v>
      </c>
      <c r="AI2736" s="34">
        <f t="shared" si="8842"/>
        <v>0</v>
      </c>
      <c r="AJ2736" s="34">
        <f t="shared" si="8843"/>
        <v>0</v>
      </c>
      <c r="AK2736" s="34">
        <f t="shared" si="8844"/>
        <v>0</v>
      </c>
      <c r="AL2736" s="34">
        <f t="shared" si="8845"/>
        <v>3964.9101900000001</v>
      </c>
      <c r="AM2736" s="34">
        <f t="shared" si="8846"/>
        <v>0</v>
      </c>
      <c r="AN2736" s="34">
        <f t="shared" si="8847"/>
        <v>0</v>
      </c>
      <c r="AO2736" s="35">
        <f t="shared" si="8848"/>
        <v>2090.3000400000001</v>
      </c>
      <c r="AP2736" s="36">
        <f t="shared" si="8849"/>
        <v>4002.9</v>
      </c>
      <c r="AQ2736" s="36">
        <f t="shared" si="8850"/>
        <v>0</v>
      </c>
      <c r="AR2736" s="36">
        <f t="shared" si="8851"/>
        <v>0</v>
      </c>
      <c r="AS2736" s="36">
        <f t="shared" si="8852"/>
        <v>0</v>
      </c>
      <c r="AT2736" s="36">
        <f t="shared" si="8853"/>
        <v>0</v>
      </c>
      <c r="AU2736" s="36">
        <f t="shared" si="8855"/>
        <v>4002.9</v>
      </c>
      <c r="AV2736" s="36">
        <f t="shared" si="8856"/>
        <v>38.999999999999545</v>
      </c>
      <c r="AW2736" s="36">
        <f t="shared" si="8857"/>
        <v>4041.8999999999996</v>
      </c>
      <c r="AX2736" s="36">
        <f t="shared" si="8858"/>
        <v>5441.9</v>
      </c>
      <c r="AY2736" s="36">
        <f t="shared" si="8859"/>
        <v>5441.9</v>
      </c>
      <c r="AZ2736" s="36">
        <f t="shared" si="8833"/>
        <v>0</v>
      </c>
      <c r="BA2736" s="37">
        <f t="shared" si="8860"/>
        <v>99.934306512880895</v>
      </c>
      <c r="BB2736" s="20"/>
    </row>
    <row r="2737" spans="2:54" x14ac:dyDescent="0.3">
      <c r="B2737" s="38" t="s">
        <v>984</v>
      </c>
      <c r="C2737" s="38" t="s">
        <v>94</v>
      </c>
      <c r="D2737" s="38" t="s">
        <v>86</v>
      </c>
      <c r="E2737" s="39" t="str">
        <f t="shared" si="8854"/>
        <v>0309</v>
      </c>
      <c r="F2737" s="38" t="s">
        <v>273</v>
      </c>
      <c r="G2737" s="39"/>
      <c r="H2737" s="40" t="s">
        <v>274</v>
      </c>
      <c r="I2737" s="18">
        <f t="shared" si="8816"/>
        <v>5441.9</v>
      </c>
      <c r="J2737" s="18">
        <f t="shared" si="8817"/>
        <v>5441.9</v>
      </c>
      <c r="K2737" s="18">
        <f t="shared" si="8818"/>
        <v>5441.9</v>
      </c>
      <c r="L2737" s="18">
        <f t="shared" si="8819"/>
        <v>0</v>
      </c>
      <c r="M2737" s="18">
        <f t="shared" si="8820"/>
        <v>0</v>
      </c>
      <c r="N2737" s="18">
        <f t="shared" si="8821"/>
        <v>0</v>
      </c>
      <c r="O2737" s="18">
        <f t="shared" si="8835"/>
        <v>0</v>
      </c>
      <c r="P2737" s="18">
        <f t="shared" si="8836"/>
        <v>0</v>
      </c>
      <c r="Q2737" s="18">
        <f t="shared" si="8837"/>
        <v>-1400</v>
      </c>
      <c r="R2737" s="18">
        <f t="shared" si="8838"/>
        <v>0</v>
      </c>
      <c r="S2737" s="18">
        <f t="shared" si="8822"/>
        <v>0</v>
      </c>
      <c r="T2737" s="18">
        <f t="shared" si="8776"/>
        <v>4041.8999999999996</v>
      </c>
      <c r="U2737" s="18">
        <f t="shared" si="8693"/>
        <v>5441.9</v>
      </c>
      <c r="V2737" s="18">
        <f t="shared" si="8694"/>
        <v>5441.9</v>
      </c>
      <c r="W2737" s="18">
        <f t="shared" si="8823"/>
        <v>0</v>
      </c>
      <c r="X2737" s="18">
        <f t="shared" si="8824"/>
        <v>0</v>
      </c>
      <c r="Y2737" s="18">
        <f t="shared" si="8825"/>
        <v>0</v>
      </c>
      <c r="Z2737" s="18">
        <f t="shared" si="8826"/>
        <v>0</v>
      </c>
      <c r="AA2737" s="18">
        <f t="shared" si="8827"/>
        <v>0</v>
      </c>
      <c r="AB2737" s="18">
        <f t="shared" si="8828"/>
        <v>0</v>
      </c>
      <c r="AC2737" s="18">
        <f t="shared" si="8829"/>
        <v>0</v>
      </c>
      <c r="AD2737" s="18">
        <f t="shared" si="8830"/>
        <v>0</v>
      </c>
      <c r="AE2737" s="18">
        <f t="shared" si="8831"/>
        <v>0</v>
      </c>
      <c r="AF2737" s="41">
        <f t="shared" si="8839"/>
        <v>3967.5165900000002</v>
      </c>
      <c r="AG2737" s="41">
        <f t="shared" si="8840"/>
        <v>0</v>
      </c>
      <c r="AH2737" s="41">
        <f t="shared" si="8841"/>
        <v>0</v>
      </c>
      <c r="AI2737" s="41">
        <f t="shared" si="8842"/>
        <v>0</v>
      </c>
      <c r="AJ2737" s="41">
        <f t="shared" si="8843"/>
        <v>0</v>
      </c>
      <c r="AK2737" s="41">
        <f t="shared" si="8844"/>
        <v>0</v>
      </c>
      <c r="AL2737" s="41">
        <f t="shared" si="8845"/>
        <v>3964.9101900000001</v>
      </c>
      <c r="AM2737" s="41">
        <f t="shared" si="8846"/>
        <v>0</v>
      </c>
      <c r="AN2737" s="41">
        <f t="shared" si="8847"/>
        <v>0</v>
      </c>
      <c r="AO2737" s="42">
        <f t="shared" si="8848"/>
        <v>2090.3000400000001</v>
      </c>
      <c r="AP2737" s="42">
        <f t="shared" si="8849"/>
        <v>4002.9</v>
      </c>
      <c r="AQ2737" s="42">
        <f t="shared" si="8850"/>
        <v>0</v>
      </c>
      <c r="AR2737" s="42">
        <f t="shared" si="8851"/>
        <v>0</v>
      </c>
      <c r="AS2737" s="42">
        <f t="shared" si="8852"/>
        <v>0</v>
      </c>
      <c r="AT2737" s="42">
        <f t="shared" si="8853"/>
        <v>0</v>
      </c>
      <c r="AU2737" s="42">
        <f t="shared" si="8855"/>
        <v>4002.9</v>
      </c>
      <c r="AV2737" s="42">
        <f t="shared" si="8856"/>
        <v>38.999999999999545</v>
      </c>
      <c r="AW2737" s="42">
        <f t="shared" si="8857"/>
        <v>4041.8999999999996</v>
      </c>
      <c r="AX2737" s="42">
        <f t="shared" si="8858"/>
        <v>5441.9</v>
      </c>
      <c r="AY2737" s="42">
        <f t="shared" si="8859"/>
        <v>5441.9</v>
      </c>
      <c r="AZ2737" s="42">
        <f t="shared" si="8833"/>
        <v>0</v>
      </c>
      <c r="BA2737" s="43">
        <f t="shared" si="8860"/>
        <v>99.934306512880895</v>
      </c>
      <c r="BB2737" s="20"/>
    </row>
    <row r="2738" spans="2:54" x14ac:dyDescent="0.3">
      <c r="B2738" s="38" t="s">
        <v>984</v>
      </c>
      <c r="C2738" s="38" t="s">
        <v>94</v>
      </c>
      <c r="D2738" s="38" t="s">
        <v>86</v>
      </c>
      <c r="E2738" s="39" t="str">
        <f t="shared" si="8854"/>
        <v>0309</v>
      </c>
      <c r="F2738" s="38" t="s">
        <v>275</v>
      </c>
      <c r="G2738" s="39"/>
      <c r="H2738" s="40" t="s">
        <v>49</v>
      </c>
      <c r="I2738" s="18">
        <f t="shared" si="8816"/>
        <v>5441.9</v>
      </c>
      <c r="J2738" s="18">
        <f t="shared" si="8817"/>
        <v>5441.9</v>
      </c>
      <c r="K2738" s="18">
        <f t="shared" si="8818"/>
        <v>5441.9</v>
      </c>
      <c r="L2738" s="18">
        <f t="shared" si="8819"/>
        <v>0</v>
      </c>
      <c r="M2738" s="18">
        <f t="shared" si="8820"/>
        <v>0</v>
      </c>
      <c r="N2738" s="18">
        <f t="shared" si="8821"/>
        <v>0</v>
      </c>
      <c r="O2738" s="18">
        <f t="shared" si="8835"/>
        <v>0</v>
      </c>
      <c r="P2738" s="18">
        <f t="shared" si="8836"/>
        <v>0</v>
      </c>
      <c r="Q2738" s="18">
        <f t="shared" si="8837"/>
        <v>-1400</v>
      </c>
      <c r="R2738" s="18">
        <f t="shared" si="8838"/>
        <v>0</v>
      </c>
      <c r="S2738" s="18">
        <f t="shared" si="8822"/>
        <v>0</v>
      </c>
      <c r="T2738" s="18">
        <f t="shared" si="8776"/>
        <v>4041.8999999999996</v>
      </c>
      <c r="U2738" s="18">
        <f t="shared" si="8693"/>
        <v>5441.9</v>
      </c>
      <c r="V2738" s="18">
        <f t="shared" si="8694"/>
        <v>5441.9</v>
      </c>
      <c r="W2738" s="18">
        <f t="shared" si="8823"/>
        <v>0</v>
      </c>
      <c r="X2738" s="18">
        <f t="shared" si="8824"/>
        <v>0</v>
      </c>
      <c r="Y2738" s="18">
        <f t="shared" si="8825"/>
        <v>0</v>
      </c>
      <c r="Z2738" s="18">
        <f t="shared" si="8826"/>
        <v>0</v>
      </c>
      <c r="AA2738" s="18">
        <f t="shared" si="8827"/>
        <v>0</v>
      </c>
      <c r="AB2738" s="18">
        <f t="shared" si="8828"/>
        <v>0</v>
      </c>
      <c r="AC2738" s="18">
        <f t="shared" si="8829"/>
        <v>0</v>
      </c>
      <c r="AD2738" s="18">
        <f t="shared" si="8830"/>
        <v>0</v>
      </c>
      <c r="AE2738" s="18">
        <f t="shared" si="8831"/>
        <v>0</v>
      </c>
      <c r="AF2738" s="41">
        <f t="shared" si="8839"/>
        <v>3967.5165900000002</v>
      </c>
      <c r="AG2738" s="41">
        <f t="shared" si="8840"/>
        <v>0</v>
      </c>
      <c r="AH2738" s="41">
        <f t="shared" si="8841"/>
        <v>0</v>
      </c>
      <c r="AI2738" s="41">
        <f t="shared" si="8842"/>
        <v>0</v>
      </c>
      <c r="AJ2738" s="41">
        <f t="shared" si="8843"/>
        <v>0</v>
      </c>
      <c r="AK2738" s="41">
        <f t="shared" si="8844"/>
        <v>0</v>
      </c>
      <c r="AL2738" s="41">
        <f t="shared" si="8845"/>
        <v>3964.9101900000001</v>
      </c>
      <c r="AM2738" s="41">
        <f t="shared" si="8846"/>
        <v>0</v>
      </c>
      <c r="AN2738" s="41">
        <f t="shared" si="8847"/>
        <v>0</v>
      </c>
      <c r="AO2738" s="14">
        <f t="shared" si="8848"/>
        <v>2090.3000400000001</v>
      </c>
      <c r="AP2738" s="42">
        <f t="shared" si="8849"/>
        <v>4002.9</v>
      </c>
      <c r="AQ2738" s="42">
        <f t="shared" si="8850"/>
        <v>0</v>
      </c>
      <c r="AR2738" s="42">
        <f t="shared" si="8851"/>
        <v>0</v>
      </c>
      <c r="AS2738" s="42">
        <f t="shared" si="8852"/>
        <v>0</v>
      </c>
      <c r="AT2738" s="42">
        <f t="shared" si="8853"/>
        <v>0</v>
      </c>
      <c r="AU2738" s="42">
        <f t="shared" si="8855"/>
        <v>4002.9</v>
      </c>
      <c r="AV2738" s="42">
        <f t="shared" si="8856"/>
        <v>38.999999999999545</v>
      </c>
      <c r="AW2738" s="42">
        <f t="shared" si="8857"/>
        <v>4041.8999999999996</v>
      </c>
      <c r="AX2738" s="42">
        <f t="shared" si="8858"/>
        <v>5441.9</v>
      </c>
      <c r="AY2738" s="42">
        <f t="shared" si="8859"/>
        <v>5441.9</v>
      </c>
      <c r="AZ2738" s="42">
        <f t="shared" si="8833"/>
        <v>0</v>
      </c>
      <c r="BA2738" s="43">
        <f t="shared" si="8860"/>
        <v>99.934306512880895</v>
      </c>
      <c r="BB2738" s="20"/>
    </row>
    <row r="2739" spans="2:54" ht="93.6" x14ac:dyDescent="0.3">
      <c r="B2739" s="38" t="s">
        <v>984</v>
      </c>
      <c r="C2739" s="38" t="s">
        <v>94</v>
      </c>
      <c r="D2739" s="38" t="s">
        <v>86</v>
      </c>
      <c r="E2739" s="39" t="str">
        <f t="shared" si="8854"/>
        <v>0309</v>
      </c>
      <c r="F2739" s="38" t="s">
        <v>501</v>
      </c>
      <c r="G2739" s="39"/>
      <c r="H2739" s="40" t="s">
        <v>502</v>
      </c>
      <c r="I2739" s="18">
        <f t="shared" si="8816"/>
        <v>5441.9</v>
      </c>
      <c r="J2739" s="18">
        <f t="shared" si="8817"/>
        <v>5441.9</v>
      </c>
      <c r="K2739" s="18">
        <f t="shared" si="8818"/>
        <v>5441.9</v>
      </c>
      <c r="L2739" s="18">
        <f t="shared" si="8819"/>
        <v>0</v>
      </c>
      <c r="M2739" s="18">
        <f t="shared" si="8820"/>
        <v>0</v>
      </c>
      <c r="N2739" s="18">
        <f t="shared" si="8821"/>
        <v>0</v>
      </c>
      <c r="O2739" s="18">
        <f t="shared" si="8835"/>
        <v>0</v>
      </c>
      <c r="P2739" s="18">
        <f t="shared" si="8836"/>
        <v>0</v>
      </c>
      <c r="Q2739" s="18">
        <f t="shared" si="8837"/>
        <v>-1400</v>
      </c>
      <c r="R2739" s="18">
        <f t="shared" si="8838"/>
        <v>0</v>
      </c>
      <c r="S2739" s="18">
        <f t="shared" si="8822"/>
        <v>0</v>
      </c>
      <c r="T2739" s="18">
        <f t="shared" si="8776"/>
        <v>4041.8999999999996</v>
      </c>
      <c r="U2739" s="18">
        <f t="shared" si="8693"/>
        <v>5441.9</v>
      </c>
      <c r="V2739" s="18">
        <f t="shared" si="8694"/>
        <v>5441.9</v>
      </c>
      <c r="W2739" s="18">
        <f t="shared" si="8823"/>
        <v>0</v>
      </c>
      <c r="X2739" s="18">
        <f t="shared" si="8824"/>
        <v>0</v>
      </c>
      <c r="Y2739" s="18">
        <f t="shared" si="8825"/>
        <v>0</v>
      </c>
      <c r="Z2739" s="18">
        <f t="shared" si="8826"/>
        <v>0</v>
      </c>
      <c r="AA2739" s="18">
        <f t="shared" si="8827"/>
        <v>0</v>
      </c>
      <c r="AB2739" s="18">
        <f t="shared" si="8828"/>
        <v>0</v>
      </c>
      <c r="AC2739" s="18">
        <f t="shared" si="8829"/>
        <v>0</v>
      </c>
      <c r="AD2739" s="18">
        <f t="shared" si="8830"/>
        <v>0</v>
      </c>
      <c r="AE2739" s="18">
        <f t="shared" si="8831"/>
        <v>0</v>
      </c>
      <c r="AF2739" s="41">
        <f t="shared" si="8839"/>
        <v>3967.5165900000002</v>
      </c>
      <c r="AG2739" s="41">
        <f t="shared" si="8840"/>
        <v>0</v>
      </c>
      <c r="AH2739" s="41">
        <f t="shared" si="8841"/>
        <v>0</v>
      </c>
      <c r="AI2739" s="41">
        <f t="shared" si="8842"/>
        <v>0</v>
      </c>
      <c r="AJ2739" s="41">
        <f t="shared" si="8843"/>
        <v>0</v>
      </c>
      <c r="AK2739" s="41">
        <f t="shared" si="8844"/>
        <v>0</v>
      </c>
      <c r="AL2739" s="41">
        <f t="shared" si="8845"/>
        <v>3964.9101900000001</v>
      </c>
      <c r="AM2739" s="41">
        <f t="shared" si="8846"/>
        <v>0</v>
      </c>
      <c r="AN2739" s="41">
        <f t="shared" si="8847"/>
        <v>0</v>
      </c>
      <c r="AO2739" s="42">
        <f t="shared" si="8848"/>
        <v>2090.3000400000001</v>
      </c>
      <c r="AP2739" s="42">
        <f t="shared" si="8849"/>
        <v>4002.9</v>
      </c>
      <c r="AQ2739" s="42">
        <f t="shared" si="8850"/>
        <v>0</v>
      </c>
      <c r="AR2739" s="42">
        <f t="shared" si="8851"/>
        <v>0</v>
      </c>
      <c r="AS2739" s="42">
        <f t="shared" si="8852"/>
        <v>0</v>
      </c>
      <c r="AT2739" s="42">
        <f t="shared" si="8853"/>
        <v>0</v>
      </c>
      <c r="AU2739" s="42">
        <f t="shared" si="8855"/>
        <v>4002.9</v>
      </c>
      <c r="AV2739" s="42">
        <f t="shared" si="8856"/>
        <v>38.999999999999545</v>
      </c>
      <c r="AW2739" s="42">
        <f t="shared" si="8857"/>
        <v>4041.8999999999996</v>
      </c>
      <c r="AX2739" s="42">
        <f t="shared" si="8858"/>
        <v>5441.9</v>
      </c>
      <c r="AY2739" s="42">
        <f t="shared" si="8859"/>
        <v>5441.9</v>
      </c>
      <c r="AZ2739" s="42">
        <f t="shared" si="8833"/>
        <v>0</v>
      </c>
      <c r="BA2739" s="43">
        <f t="shared" si="8860"/>
        <v>99.934306512880895</v>
      </c>
      <c r="BB2739" s="20"/>
    </row>
    <row r="2740" spans="2:54" ht="46.8" x14ac:dyDescent="0.3">
      <c r="B2740" s="38" t="s">
        <v>984</v>
      </c>
      <c r="C2740" s="38" t="s">
        <v>94</v>
      </c>
      <c r="D2740" s="38" t="s">
        <v>86</v>
      </c>
      <c r="E2740" s="39" t="str">
        <f t="shared" si="8854"/>
        <v>0309</v>
      </c>
      <c r="F2740" s="38" t="s">
        <v>989</v>
      </c>
      <c r="G2740" s="39"/>
      <c r="H2740" s="40" t="s">
        <v>990</v>
      </c>
      <c r="I2740" s="18">
        <f t="shared" si="8816"/>
        <v>5441.9</v>
      </c>
      <c r="J2740" s="18">
        <f t="shared" si="8817"/>
        <v>5441.9</v>
      </c>
      <c r="K2740" s="18">
        <f t="shared" si="8818"/>
        <v>5441.9</v>
      </c>
      <c r="L2740" s="18">
        <f t="shared" si="8819"/>
        <v>0</v>
      </c>
      <c r="M2740" s="18">
        <f t="shared" si="8820"/>
        <v>0</v>
      </c>
      <c r="N2740" s="18">
        <f t="shared" si="8821"/>
        <v>0</v>
      </c>
      <c r="O2740" s="18">
        <f t="shared" si="8835"/>
        <v>0</v>
      </c>
      <c r="P2740" s="18">
        <f t="shared" si="8836"/>
        <v>0</v>
      </c>
      <c r="Q2740" s="18">
        <f t="shared" si="8837"/>
        <v>-1400</v>
      </c>
      <c r="R2740" s="18">
        <f t="shared" si="8838"/>
        <v>0</v>
      </c>
      <c r="S2740" s="18">
        <f t="shared" si="8822"/>
        <v>0</v>
      </c>
      <c r="T2740" s="18">
        <f t="shared" si="8776"/>
        <v>4041.8999999999996</v>
      </c>
      <c r="U2740" s="18">
        <f t="shared" si="8693"/>
        <v>5441.9</v>
      </c>
      <c r="V2740" s="18">
        <f t="shared" si="8694"/>
        <v>5441.9</v>
      </c>
      <c r="W2740" s="18">
        <f t="shared" si="8823"/>
        <v>0</v>
      </c>
      <c r="X2740" s="18">
        <f t="shared" si="8824"/>
        <v>0</v>
      </c>
      <c r="Y2740" s="18">
        <f t="shared" si="8825"/>
        <v>0</v>
      </c>
      <c r="Z2740" s="18">
        <f t="shared" si="8826"/>
        <v>0</v>
      </c>
      <c r="AA2740" s="18">
        <f t="shared" si="8827"/>
        <v>0</v>
      </c>
      <c r="AB2740" s="18">
        <f t="shared" si="8828"/>
        <v>0</v>
      </c>
      <c r="AC2740" s="18">
        <f t="shared" si="8829"/>
        <v>0</v>
      </c>
      <c r="AD2740" s="18">
        <f t="shared" si="8830"/>
        <v>0</v>
      </c>
      <c r="AE2740" s="18">
        <f t="shared" si="8831"/>
        <v>0</v>
      </c>
      <c r="AF2740" s="41">
        <f t="shared" si="8839"/>
        <v>3967.5165900000002</v>
      </c>
      <c r="AG2740" s="41">
        <f t="shared" si="8840"/>
        <v>0</v>
      </c>
      <c r="AH2740" s="41">
        <f t="shared" si="8841"/>
        <v>0</v>
      </c>
      <c r="AI2740" s="41">
        <f t="shared" si="8842"/>
        <v>0</v>
      </c>
      <c r="AJ2740" s="41">
        <f t="shared" si="8843"/>
        <v>0</v>
      </c>
      <c r="AK2740" s="41">
        <f t="shared" si="8844"/>
        <v>0</v>
      </c>
      <c r="AL2740" s="41">
        <f t="shared" si="8845"/>
        <v>3964.9101900000001</v>
      </c>
      <c r="AM2740" s="41">
        <f t="shared" si="8846"/>
        <v>0</v>
      </c>
      <c r="AN2740" s="41">
        <f t="shared" si="8847"/>
        <v>0</v>
      </c>
      <c r="AO2740" s="14">
        <f t="shared" si="8848"/>
        <v>2090.3000400000001</v>
      </c>
      <c r="AP2740" s="42">
        <f t="shared" si="8849"/>
        <v>4002.9</v>
      </c>
      <c r="AQ2740" s="42">
        <f t="shared" si="8850"/>
        <v>0</v>
      </c>
      <c r="AR2740" s="42">
        <f t="shared" si="8851"/>
        <v>0</v>
      </c>
      <c r="AS2740" s="42">
        <f t="shared" si="8852"/>
        <v>0</v>
      </c>
      <c r="AT2740" s="42">
        <f t="shared" si="8853"/>
        <v>0</v>
      </c>
      <c r="AU2740" s="42">
        <f t="shared" si="8855"/>
        <v>4002.9</v>
      </c>
      <c r="AV2740" s="42">
        <f t="shared" si="8856"/>
        <v>38.999999999999545</v>
      </c>
      <c r="AW2740" s="42">
        <f t="shared" si="8857"/>
        <v>4041.8999999999996</v>
      </c>
      <c r="AX2740" s="42">
        <f t="shared" si="8858"/>
        <v>5441.9</v>
      </c>
      <c r="AY2740" s="42">
        <f t="shared" si="8859"/>
        <v>5441.9</v>
      </c>
      <c r="AZ2740" s="42">
        <f t="shared" si="8833"/>
        <v>0</v>
      </c>
      <c r="BA2740" s="43">
        <f t="shared" si="8860"/>
        <v>99.934306512880895</v>
      </c>
      <c r="BB2740" s="20"/>
    </row>
    <row r="2741" spans="2:54" ht="31.2" x14ac:dyDescent="0.3">
      <c r="B2741" s="38" t="s">
        <v>984</v>
      </c>
      <c r="C2741" s="38" t="s">
        <v>94</v>
      </c>
      <c r="D2741" s="38" t="s">
        <v>86</v>
      </c>
      <c r="E2741" s="39" t="str">
        <f t="shared" si="8854"/>
        <v>0309</v>
      </c>
      <c r="F2741" s="38" t="s">
        <v>989</v>
      </c>
      <c r="G2741" s="38" t="s">
        <v>54</v>
      </c>
      <c r="H2741" s="40" t="s">
        <v>55</v>
      </c>
      <c r="I2741" s="18">
        <v>5441.9</v>
      </c>
      <c r="J2741" s="18">
        <v>5441.9</v>
      </c>
      <c r="K2741" s="18">
        <v>5441.9</v>
      </c>
      <c r="L2741" s="18"/>
      <c r="M2741" s="18"/>
      <c r="N2741" s="18"/>
      <c r="O2741" s="18">
        <v>0</v>
      </c>
      <c r="P2741" s="18">
        <v>0</v>
      </c>
      <c r="Q2741" s="18">
        <v>-1400</v>
      </c>
      <c r="R2741" s="18">
        <v>0</v>
      </c>
      <c r="S2741" s="18"/>
      <c r="T2741" s="18">
        <f t="shared" si="8776"/>
        <v>4041.8999999999996</v>
      </c>
      <c r="U2741" s="18">
        <f t="shared" si="8693"/>
        <v>5441.9</v>
      </c>
      <c r="V2741" s="18">
        <f t="shared" si="8694"/>
        <v>5441.9</v>
      </c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41">
        <v>3967.5165900000002</v>
      </c>
      <c r="AG2741" s="41"/>
      <c r="AH2741" s="41">
        <v>0</v>
      </c>
      <c r="AI2741" s="41">
        <v>0</v>
      </c>
      <c r="AJ2741" s="41">
        <v>0</v>
      </c>
      <c r="AK2741" s="41">
        <v>0</v>
      </c>
      <c r="AL2741" s="41">
        <v>3964.9101900000001</v>
      </c>
      <c r="AM2741" s="41">
        <v>0</v>
      </c>
      <c r="AN2741" s="41">
        <v>0</v>
      </c>
      <c r="AO2741" s="42">
        <v>2090.3000400000001</v>
      </c>
      <c r="AP2741" s="42">
        <v>4002.9</v>
      </c>
      <c r="AQ2741" s="42">
        <v>0</v>
      </c>
      <c r="AR2741" s="42">
        <v>0</v>
      </c>
      <c r="AS2741" s="42">
        <v>0</v>
      </c>
      <c r="AT2741" s="42">
        <v>0</v>
      </c>
      <c r="AU2741" s="42">
        <f t="shared" si="8855"/>
        <v>4002.9</v>
      </c>
      <c r="AV2741" s="42">
        <f t="shared" si="8856"/>
        <v>38.999999999999545</v>
      </c>
      <c r="AW2741" s="42">
        <f t="shared" si="8857"/>
        <v>4041.8999999999996</v>
      </c>
      <c r="AX2741" s="42">
        <f t="shared" si="8858"/>
        <v>5441.9</v>
      </c>
      <c r="AY2741" s="42">
        <f t="shared" si="8859"/>
        <v>5441.9</v>
      </c>
      <c r="AZ2741" s="42"/>
      <c r="BA2741" s="43">
        <f t="shared" si="8860"/>
        <v>99.934306512880895</v>
      </c>
      <c r="BB2741" s="44"/>
    </row>
    <row r="2742" spans="2:54" s="21" customFormat="1" x14ac:dyDescent="0.3">
      <c r="B2742" s="22" t="s">
        <v>984</v>
      </c>
      <c r="C2742" s="22" t="s">
        <v>84</v>
      </c>
      <c r="D2742" s="22"/>
      <c r="E2742" s="23" t="str">
        <f t="shared" si="8854"/>
        <v>04</v>
      </c>
      <c r="F2742" s="22"/>
      <c r="G2742" s="22"/>
      <c r="H2742" s="24" t="s">
        <v>85</v>
      </c>
      <c r="I2742" s="25">
        <f t="shared" si="8816"/>
        <v>107019.3</v>
      </c>
      <c r="J2742" s="25">
        <f t="shared" si="8817"/>
        <v>99221.1</v>
      </c>
      <c r="K2742" s="25">
        <f t="shared" si="8818"/>
        <v>99221.1</v>
      </c>
      <c r="L2742" s="25">
        <f t="shared" si="8819"/>
        <v>-53.1</v>
      </c>
      <c r="M2742" s="25">
        <f t="shared" si="8820"/>
        <v>-53.8</v>
      </c>
      <c r="N2742" s="25">
        <f t="shared" si="8821"/>
        <v>-54.5</v>
      </c>
      <c r="O2742" s="25">
        <f t="shared" si="8835"/>
        <v>864.17599999999993</v>
      </c>
      <c r="P2742" s="25">
        <f t="shared" si="8836"/>
        <v>0</v>
      </c>
      <c r="Q2742" s="25">
        <f t="shared" si="8837"/>
        <v>0</v>
      </c>
      <c r="R2742" s="25">
        <f t="shared" si="8838"/>
        <v>0</v>
      </c>
      <c r="S2742" s="25">
        <f t="shared" si="8822"/>
        <v>15516.12607</v>
      </c>
      <c r="T2742" s="25">
        <f t="shared" si="8776"/>
        <v>123346.50207</v>
      </c>
      <c r="U2742" s="25">
        <f t="shared" si="8693"/>
        <v>99167.3</v>
      </c>
      <c r="V2742" s="25">
        <f t="shared" si="8694"/>
        <v>99166.6</v>
      </c>
      <c r="W2742" s="25">
        <f t="shared" si="8823"/>
        <v>8569.2000000000007</v>
      </c>
      <c r="X2742" s="25">
        <f t="shared" si="8824"/>
        <v>0</v>
      </c>
      <c r="Y2742" s="25">
        <f t="shared" si="8825"/>
        <v>0</v>
      </c>
      <c r="Z2742" s="25">
        <f t="shared" si="8826"/>
        <v>7117.3260700000001</v>
      </c>
      <c r="AA2742" s="25">
        <f t="shared" si="8827"/>
        <v>10313</v>
      </c>
      <c r="AB2742" s="25">
        <f t="shared" si="8828"/>
        <v>0</v>
      </c>
      <c r="AC2742" s="25">
        <f t="shared" si="8829"/>
        <v>10313</v>
      </c>
      <c r="AD2742" s="25">
        <f t="shared" si="8830"/>
        <v>0</v>
      </c>
      <c r="AE2742" s="25">
        <f t="shared" si="8831"/>
        <v>0</v>
      </c>
      <c r="AF2742" s="26">
        <f t="shared" si="8839"/>
        <v>121520.61279999999</v>
      </c>
      <c r="AG2742" s="26">
        <f t="shared" si="8840"/>
        <v>0</v>
      </c>
      <c r="AH2742" s="26">
        <f t="shared" si="8841"/>
        <v>0</v>
      </c>
      <c r="AI2742" s="26">
        <f t="shared" si="8842"/>
        <v>0</v>
      </c>
      <c r="AJ2742" s="26">
        <f t="shared" si="8843"/>
        <v>0</v>
      </c>
      <c r="AK2742" s="26">
        <f t="shared" si="8844"/>
        <v>0</v>
      </c>
      <c r="AL2742" s="26">
        <f t="shared" si="8845"/>
        <v>115728.25783999999</v>
      </c>
      <c r="AM2742" s="26">
        <f t="shared" si="8846"/>
        <v>0</v>
      </c>
      <c r="AN2742" s="26">
        <f t="shared" si="8847"/>
        <v>0</v>
      </c>
      <c r="AO2742" s="45">
        <f t="shared" si="8848"/>
        <v>74457.94984999999</v>
      </c>
      <c r="AP2742" s="27">
        <f t="shared" si="8849"/>
        <v>121104.05339</v>
      </c>
      <c r="AQ2742" s="27">
        <f t="shared" si="8850"/>
        <v>864.17599999999993</v>
      </c>
      <c r="AR2742" s="27">
        <f t="shared" si="8851"/>
        <v>0</v>
      </c>
      <c r="AS2742" s="27">
        <f t="shared" si="8852"/>
        <v>0</v>
      </c>
      <c r="AT2742" s="27">
        <f t="shared" si="8853"/>
        <v>0</v>
      </c>
      <c r="AU2742" s="27">
        <f t="shared" si="8855"/>
        <v>121968.22939000001</v>
      </c>
      <c r="AV2742" s="27">
        <f t="shared" si="8856"/>
        <v>1378.2726799999946</v>
      </c>
      <c r="AW2742" s="27">
        <f t="shared" si="8857"/>
        <v>139033.02814000001</v>
      </c>
      <c r="AX2742" s="27">
        <f t="shared" si="8858"/>
        <v>109480.3</v>
      </c>
      <c r="AY2742" s="27">
        <f t="shared" si="8859"/>
        <v>109479.6</v>
      </c>
      <c r="AZ2742" s="27">
        <f t="shared" si="8833"/>
        <v>0</v>
      </c>
      <c r="BA2742" s="28">
        <f t="shared" si="8860"/>
        <v>95.233438322490088</v>
      </c>
      <c r="BB2742" s="20"/>
    </row>
    <row r="2743" spans="2:54" s="30" customFormat="1" x14ac:dyDescent="0.3">
      <c r="B2743" s="31" t="s">
        <v>984</v>
      </c>
      <c r="C2743" s="31" t="s">
        <v>84</v>
      </c>
      <c r="D2743" s="31" t="s">
        <v>139</v>
      </c>
      <c r="E2743" s="29" t="str">
        <f t="shared" si="8854"/>
        <v>0412</v>
      </c>
      <c r="F2743" s="31"/>
      <c r="G2743" s="31"/>
      <c r="H2743" s="32" t="s">
        <v>140</v>
      </c>
      <c r="I2743" s="33">
        <f t="shared" si="8816"/>
        <v>107019.3</v>
      </c>
      <c r="J2743" s="33">
        <f t="shared" si="8817"/>
        <v>99221.1</v>
      </c>
      <c r="K2743" s="33">
        <f t="shared" si="8818"/>
        <v>99221.1</v>
      </c>
      <c r="L2743" s="33">
        <f t="shared" si="8819"/>
        <v>-53.1</v>
      </c>
      <c r="M2743" s="33">
        <f t="shared" si="8820"/>
        <v>-53.8</v>
      </c>
      <c r="N2743" s="33">
        <f t="shared" si="8821"/>
        <v>-54.5</v>
      </c>
      <c r="O2743" s="33">
        <f>O2744+O2769</f>
        <v>864.17599999999993</v>
      </c>
      <c r="P2743" s="33">
        <f>P2744+P2769</f>
        <v>0</v>
      </c>
      <c r="Q2743" s="33">
        <f>Q2744+Q2769</f>
        <v>0</v>
      </c>
      <c r="R2743" s="33">
        <f>R2744+R2769</f>
        <v>0</v>
      </c>
      <c r="S2743" s="33">
        <f t="shared" si="8822"/>
        <v>15516.12607</v>
      </c>
      <c r="T2743" s="33">
        <f t="shared" si="8776"/>
        <v>123346.50207</v>
      </c>
      <c r="U2743" s="33">
        <f t="shared" si="8693"/>
        <v>99167.3</v>
      </c>
      <c r="V2743" s="33">
        <f t="shared" si="8694"/>
        <v>99166.6</v>
      </c>
      <c r="W2743" s="33">
        <f t="shared" si="8823"/>
        <v>8569.2000000000007</v>
      </c>
      <c r="X2743" s="33">
        <f t="shared" si="8824"/>
        <v>0</v>
      </c>
      <c r="Y2743" s="33">
        <f t="shared" si="8825"/>
        <v>0</v>
      </c>
      <c r="Z2743" s="33">
        <f t="shared" si="8826"/>
        <v>7117.3260700000001</v>
      </c>
      <c r="AA2743" s="33">
        <f t="shared" si="8827"/>
        <v>10313</v>
      </c>
      <c r="AB2743" s="33">
        <f t="shared" si="8828"/>
        <v>0</v>
      </c>
      <c r="AC2743" s="33">
        <f t="shared" si="8829"/>
        <v>10313</v>
      </c>
      <c r="AD2743" s="33">
        <f t="shared" si="8830"/>
        <v>0</v>
      </c>
      <c r="AE2743" s="33">
        <f t="shared" si="8831"/>
        <v>0</v>
      </c>
      <c r="AF2743" s="34">
        <f t="shared" ref="AF2743:AT2743" si="8861">AF2744+AF2769</f>
        <v>121520.61279999999</v>
      </c>
      <c r="AG2743" s="34">
        <f t="shared" si="8861"/>
        <v>0</v>
      </c>
      <c r="AH2743" s="34">
        <f t="shared" si="8861"/>
        <v>0</v>
      </c>
      <c r="AI2743" s="34">
        <f t="shared" si="8861"/>
        <v>0</v>
      </c>
      <c r="AJ2743" s="34">
        <f t="shared" si="8861"/>
        <v>0</v>
      </c>
      <c r="AK2743" s="34">
        <f t="shared" si="8861"/>
        <v>0</v>
      </c>
      <c r="AL2743" s="34">
        <f t="shared" si="8861"/>
        <v>115728.25783999999</v>
      </c>
      <c r="AM2743" s="34">
        <f t="shared" si="8861"/>
        <v>0</v>
      </c>
      <c r="AN2743" s="34">
        <f t="shared" si="8861"/>
        <v>0</v>
      </c>
      <c r="AO2743" s="36">
        <f t="shared" si="8861"/>
        <v>74457.94984999999</v>
      </c>
      <c r="AP2743" s="36">
        <f t="shared" si="8861"/>
        <v>121104.05339</v>
      </c>
      <c r="AQ2743" s="36">
        <f t="shared" si="8861"/>
        <v>864.17599999999993</v>
      </c>
      <c r="AR2743" s="36">
        <f t="shared" si="8861"/>
        <v>0</v>
      </c>
      <c r="AS2743" s="36">
        <f t="shared" si="8861"/>
        <v>0</v>
      </c>
      <c r="AT2743" s="36">
        <f t="shared" si="8861"/>
        <v>0</v>
      </c>
      <c r="AU2743" s="36">
        <f t="shared" si="8855"/>
        <v>121968.22939000001</v>
      </c>
      <c r="AV2743" s="36">
        <f t="shared" si="8856"/>
        <v>1378.2726799999946</v>
      </c>
      <c r="AW2743" s="36">
        <f t="shared" si="8857"/>
        <v>139033.02814000001</v>
      </c>
      <c r="AX2743" s="36">
        <f t="shared" si="8858"/>
        <v>109480.3</v>
      </c>
      <c r="AY2743" s="36">
        <f t="shared" si="8859"/>
        <v>109479.6</v>
      </c>
      <c r="AZ2743" s="36">
        <f t="shared" si="8833"/>
        <v>0</v>
      </c>
      <c r="BA2743" s="37">
        <f t="shared" si="8860"/>
        <v>95.233438322490088</v>
      </c>
      <c r="BB2743" s="20"/>
    </row>
    <row r="2744" spans="2:54" ht="31.2" x14ac:dyDescent="0.3">
      <c r="B2744" s="38" t="s">
        <v>984</v>
      </c>
      <c r="C2744" s="38" t="s">
        <v>84</v>
      </c>
      <c r="D2744" s="38" t="s">
        <v>139</v>
      </c>
      <c r="E2744" s="39" t="str">
        <f t="shared" si="8854"/>
        <v>0412</v>
      </c>
      <c r="F2744" s="38" t="s">
        <v>991</v>
      </c>
      <c r="G2744" s="39"/>
      <c r="H2744" s="40" t="s">
        <v>992</v>
      </c>
      <c r="I2744" s="18">
        <f t="shared" si="8816"/>
        <v>107019.3</v>
      </c>
      <c r="J2744" s="18">
        <f t="shared" si="8817"/>
        <v>99221.1</v>
      </c>
      <c r="K2744" s="18">
        <f t="shared" si="8818"/>
        <v>99221.1</v>
      </c>
      <c r="L2744" s="18">
        <f t="shared" si="8819"/>
        <v>-53.1</v>
      </c>
      <c r="M2744" s="18">
        <f t="shared" si="8820"/>
        <v>-53.8</v>
      </c>
      <c r="N2744" s="18">
        <f t="shared" si="8821"/>
        <v>-54.5</v>
      </c>
      <c r="O2744" s="18">
        <f>O2745</f>
        <v>864.17599999999993</v>
      </c>
      <c r="P2744" s="18">
        <f>P2745</f>
        <v>0</v>
      </c>
      <c r="Q2744" s="18">
        <f>Q2745</f>
        <v>0</v>
      </c>
      <c r="R2744" s="18">
        <f>R2745</f>
        <v>0</v>
      </c>
      <c r="S2744" s="18">
        <f t="shared" si="8822"/>
        <v>15516.12607</v>
      </c>
      <c r="T2744" s="18">
        <f t="shared" si="8776"/>
        <v>123346.50207</v>
      </c>
      <c r="U2744" s="18">
        <f t="shared" si="8693"/>
        <v>99167.3</v>
      </c>
      <c r="V2744" s="18">
        <f t="shared" si="8694"/>
        <v>99166.6</v>
      </c>
      <c r="W2744" s="18">
        <f t="shared" si="8823"/>
        <v>8569.2000000000007</v>
      </c>
      <c r="X2744" s="18">
        <f t="shared" si="8824"/>
        <v>0</v>
      </c>
      <c r="Y2744" s="18">
        <f t="shared" si="8825"/>
        <v>0</v>
      </c>
      <c r="Z2744" s="18">
        <f t="shared" si="8826"/>
        <v>7117.3260700000001</v>
      </c>
      <c r="AA2744" s="18">
        <f t="shared" si="8827"/>
        <v>10313</v>
      </c>
      <c r="AB2744" s="18">
        <f t="shared" si="8828"/>
        <v>0</v>
      </c>
      <c r="AC2744" s="18">
        <f t="shared" si="8829"/>
        <v>10313</v>
      </c>
      <c r="AD2744" s="18">
        <f t="shared" si="8830"/>
        <v>0</v>
      </c>
      <c r="AE2744" s="18">
        <f t="shared" si="8831"/>
        <v>0</v>
      </c>
      <c r="AF2744" s="41">
        <f t="shared" ref="AF2744:AT2744" si="8862">AF2745</f>
        <v>121395.73879999999</v>
      </c>
      <c r="AG2744" s="41">
        <f t="shared" si="8862"/>
        <v>0</v>
      </c>
      <c r="AH2744" s="41">
        <f t="shared" si="8862"/>
        <v>0</v>
      </c>
      <c r="AI2744" s="41">
        <f t="shared" si="8862"/>
        <v>0</v>
      </c>
      <c r="AJ2744" s="41">
        <f t="shared" si="8862"/>
        <v>0</v>
      </c>
      <c r="AK2744" s="41">
        <f t="shared" si="8862"/>
        <v>0</v>
      </c>
      <c r="AL2744" s="41">
        <f t="shared" si="8862"/>
        <v>115603.38383999999</v>
      </c>
      <c r="AM2744" s="41">
        <f t="shared" si="8862"/>
        <v>0</v>
      </c>
      <c r="AN2744" s="41">
        <f t="shared" si="8862"/>
        <v>0</v>
      </c>
      <c r="AO2744" s="14">
        <f t="shared" si="8862"/>
        <v>74333.075849999994</v>
      </c>
      <c r="AP2744" s="42">
        <f t="shared" si="8862"/>
        <v>120979.17939</v>
      </c>
      <c r="AQ2744" s="42">
        <f t="shared" si="8862"/>
        <v>864.17599999999993</v>
      </c>
      <c r="AR2744" s="42">
        <f t="shared" si="8862"/>
        <v>0</v>
      </c>
      <c r="AS2744" s="42">
        <f t="shared" si="8862"/>
        <v>0</v>
      </c>
      <c r="AT2744" s="42">
        <f t="shared" si="8862"/>
        <v>0</v>
      </c>
      <c r="AU2744" s="42">
        <f t="shared" si="8855"/>
        <v>121843.35539000001</v>
      </c>
      <c r="AV2744" s="42">
        <f t="shared" si="8856"/>
        <v>1503.1466799999907</v>
      </c>
      <c r="AW2744" s="42">
        <f t="shared" si="8857"/>
        <v>139033.02814000001</v>
      </c>
      <c r="AX2744" s="42">
        <f t="shared" si="8858"/>
        <v>109480.3</v>
      </c>
      <c r="AY2744" s="42">
        <f t="shared" si="8859"/>
        <v>109479.6</v>
      </c>
      <c r="AZ2744" s="42">
        <f t="shared" si="8833"/>
        <v>0</v>
      </c>
      <c r="BA2744" s="43">
        <f t="shared" si="8860"/>
        <v>95.228535188090149</v>
      </c>
      <c r="BB2744" s="20"/>
    </row>
    <row r="2745" spans="2:54" x14ac:dyDescent="0.3">
      <c r="B2745" s="38" t="s">
        <v>984</v>
      </c>
      <c r="C2745" s="38" t="s">
        <v>84</v>
      </c>
      <c r="D2745" s="38" t="s">
        <v>139</v>
      </c>
      <c r="E2745" s="39" t="str">
        <f t="shared" si="8854"/>
        <v>0412</v>
      </c>
      <c r="F2745" s="38" t="s">
        <v>993</v>
      </c>
      <c r="G2745" s="39"/>
      <c r="H2745" s="40" t="s">
        <v>49</v>
      </c>
      <c r="I2745" s="18">
        <f t="shared" ref="I2745:S2745" si="8863">I2746+I2757+I2763</f>
        <v>107019.3</v>
      </c>
      <c r="J2745" s="18">
        <f t="shared" si="8863"/>
        <v>99221.1</v>
      </c>
      <c r="K2745" s="18">
        <f t="shared" si="8863"/>
        <v>99221.1</v>
      </c>
      <c r="L2745" s="18">
        <f t="shared" si="8863"/>
        <v>-53.1</v>
      </c>
      <c r="M2745" s="18">
        <f t="shared" si="8863"/>
        <v>-53.8</v>
      </c>
      <c r="N2745" s="18">
        <f t="shared" si="8863"/>
        <v>-54.5</v>
      </c>
      <c r="O2745" s="18">
        <f t="shared" si="8863"/>
        <v>864.17599999999993</v>
      </c>
      <c r="P2745" s="18">
        <f t="shared" si="8863"/>
        <v>0</v>
      </c>
      <c r="Q2745" s="18">
        <f t="shared" si="8863"/>
        <v>0</v>
      </c>
      <c r="R2745" s="18">
        <f t="shared" si="8863"/>
        <v>0</v>
      </c>
      <c r="S2745" s="18">
        <f t="shared" si="8863"/>
        <v>15516.12607</v>
      </c>
      <c r="T2745" s="18">
        <f t="shared" si="8776"/>
        <v>123346.50207</v>
      </c>
      <c r="U2745" s="18">
        <f t="shared" si="8693"/>
        <v>99167.3</v>
      </c>
      <c r="V2745" s="18">
        <f t="shared" si="8694"/>
        <v>99166.6</v>
      </c>
      <c r="W2745" s="18">
        <f t="shared" ref="W2745:AT2745" si="8864">W2746+W2757+W2763</f>
        <v>8569.2000000000007</v>
      </c>
      <c r="X2745" s="18">
        <f t="shared" si="8864"/>
        <v>0</v>
      </c>
      <c r="Y2745" s="18">
        <f t="shared" si="8864"/>
        <v>0</v>
      </c>
      <c r="Z2745" s="18">
        <f t="shared" si="8864"/>
        <v>7117.3260700000001</v>
      </c>
      <c r="AA2745" s="18">
        <f t="shared" si="8864"/>
        <v>10313</v>
      </c>
      <c r="AB2745" s="18">
        <f t="shared" si="8864"/>
        <v>0</v>
      </c>
      <c r="AC2745" s="18">
        <f t="shared" si="8864"/>
        <v>10313</v>
      </c>
      <c r="AD2745" s="18">
        <f t="shared" si="8864"/>
        <v>0</v>
      </c>
      <c r="AE2745" s="18">
        <f t="shared" si="8864"/>
        <v>0</v>
      </c>
      <c r="AF2745" s="41">
        <f t="shared" si="8864"/>
        <v>121395.73879999999</v>
      </c>
      <c r="AG2745" s="41">
        <f t="shared" si="8864"/>
        <v>0</v>
      </c>
      <c r="AH2745" s="41">
        <f t="shared" si="8864"/>
        <v>0</v>
      </c>
      <c r="AI2745" s="41">
        <f t="shared" si="8864"/>
        <v>0</v>
      </c>
      <c r="AJ2745" s="41">
        <f t="shared" si="8864"/>
        <v>0</v>
      </c>
      <c r="AK2745" s="41">
        <f t="shared" si="8864"/>
        <v>0</v>
      </c>
      <c r="AL2745" s="41">
        <f t="shared" si="8864"/>
        <v>115603.38383999999</v>
      </c>
      <c r="AM2745" s="41">
        <f t="shared" si="8864"/>
        <v>0</v>
      </c>
      <c r="AN2745" s="41">
        <f t="shared" si="8864"/>
        <v>0</v>
      </c>
      <c r="AO2745" s="42">
        <f t="shared" si="8864"/>
        <v>74333.075849999994</v>
      </c>
      <c r="AP2745" s="42">
        <f t="shared" si="8864"/>
        <v>120979.17939</v>
      </c>
      <c r="AQ2745" s="42">
        <f t="shared" si="8864"/>
        <v>864.17599999999993</v>
      </c>
      <c r="AR2745" s="42">
        <f t="shared" si="8864"/>
        <v>0</v>
      </c>
      <c r="AS2745" s="42">
        <f t="shared" si="8864"/>
        <v>0</v>
      </c>
      <c r="AT2745" s="42">
        <f t="shared" si="8864"/>
        <v>0</v>
      </c>
      <c r="AU2745" s="42">
        <f t="shared" si="8855"/>
        <v>121843.35539000001</v>
      </c>
      <c r="AV2745" s="42">
        <f t="shared" si="8856"/>
        <v>1503.1466799999907</v>
      </c>
      <c r="AW2745" s="42">
        <f t="shared" si="8857"/>
        <v>139033.02814000001</v>
      </c>
      <c r="AX2745" s="42">
        <f t="shared" si="8858"/>
        <v>109480.3</v>
      </c>
      <c r="AY2745" s="42">
        <f t="shared" si="8859"/>
        <v>109479.6</v>
      </c>
      <c r="AZ2745" s="42">
        <f>AZ2746+AZ2757+AZ2763</f>
        <v>0</v>
      </c>
      <c r="BA2745" s="43">
        <f t="shared" si="8860"/>
        <v>95.228535188090149</v>
      </c>
      <c r="BB2745" s="20"/>
    </row>
    <row r="2746" spans="2:54" ht="46.8" x14ac:dyDescent="0.3">
      <c r="B2746" s="38" t="s">
        <v>984</v>
      </c>
      <c r="C2746" s="38" t="s">
        <v>84</v>
      </c>
      <c r="D2746" s="38" t="s">
        <v>139</v>
      </c>
      <c r="E2746" s="39" t="str">
        <f t="shared" si="8854"/>
        <v>0412</v>
      </c>
      <c r="F2746" s="38" t="s">
        <v>994</v>
      </c>
      <c r="G2746" s="39"/>
      <c r="H2746" s="40" t="s">
        <v>995</v>
      </c>
      <c r="I2746" s="18">
        <f t="shared" ref="I2746:S2746" si="8865">I2747+I2752+I2755</f>
        <v>25062.800000000003</v>
      </c>
      <c r="J2746" s="18">
        <f t="shared" si="8865"/>
        <v>25820.500000000004</v>
      </c>
      <c r="K2746" s="18">
        <f t="shared" si="8865"/>
        <v>25820.500000000004</v>
      </c>
      <c r="L2746" s="18">
        <f t="shared" si="8865"/>
        <v>-53.1</v>
      </c>
      <c r="M2746" s="18">
        <f t="shared" si="8865"/>
        <v>-53.8</v>
      </c>
      <c r="N2746" s="18">
        <f t="shared" si="8865"/>
        <v>-54.5</v>
      </c>
      <c r="O2746" s="18">
        <f t="shared" si="8865"/>
        <v>528.17899999999997</v>
      </c>
      <c r="P2746" s="18">
        <f t="shared" si="8865"/>
        <v>-992.54499999999996</v>
      </c>
      <c r="Q2746" s="18">
        <f t="shared" si="8865"/>
        <v>0</v>
      </c>
      <c r="R2746" s="18">
        <f t="shared" si="8865"/>
        <v>0</v>
      </c>
      <c r="S2746" s="18">
        <f t="shared" si="8865"/>
        <v>7518.5773900000004</v>
      </c>
      <c r="T2746" s="18">
        <f t="shared" si="8776"/>
        <v>32063.911390000005</v>
      </c>
      <c r="U2746" s="18">
        <f t="shared" si="8693"/>
        <v>25766.700000000004</v>
      </c>
      <c r="V2746" s="18">
        <f t="shared" si="8694"/>
        <v>25766.000000000004</v>
      </c>
      <c r="W2746" s="18">
        <f t="shared" ref="W2746:AT2746" si="8866">W2747+W2752+W2755</f>
        <v>769.4</v>
      </c>
      <c r="X2746" s="18">
        <f t="shared" si="8866"/>
        <v>0</v>
      </c>
      <c r="Y2746" s="18">
        <f t="shared" si="8866"/>
        <v>0</v>
      </c>
      <c r="Z2746" s="18">
        <f t="shared" si="8866"/>
        <v>6919.5773900000004</v>
      </c>
      <c r="AA2746" s="18">
        <f t="shared" si="8866"/>
        <v>792.1</v>
      </c>
      <c r="AB2746" s="18">
        <f t="shared" si="8866"/>
        <v>0</v>
      </c>
      <c r="AC2746" s="18">
        <f t="shared" si="8866"/>
        <v>792.1</v>
      </c>
      <c r="AD2746" s="18">
        <f t="shared" si="8866"/>
        <v>0</v>
      </c>
      <c r="AE2746" s="18">
        <f t="shared" si="8866"/>
        <v>0</v>
      </c>
      <c r="AF2746" s="41">
        <f t="shared" si="8866"/>
        <v>31856.565390000003</v>
      </c>
      <c r="AG2746" s="41">
        <f t="shared" si="8866"/>
        <v>0</v>
      </c>
      <c r="AH2746" s="41">
        <f t="shared" si="8866"/>
        <v>0</v>
      </c>
      <c r="AI2746" s="41">
        <f t="shared" si="8866"/>
        <v>0</v>
      </c>
      <c r="AJ2746" s="41">
        <f t="shared" si="8866"/>
        <v>0</v>
      </c>
      <c r="AK2746" s="41">
        <f t="shared" si="8866"/>
        <v>0</v>
      </c>
      <c r="AL2746" s="41">
        <f t="shared" si="8866"/>
        <v>31099.332450000002</v>
      </c>
      <c r="AM2746" s="41">
        <f t="shared" si="8866"/>
        <v>0</v>
      </c>
      <c r="AN2746" s="41">
        <f t="shared" si="8866"/>
        <v>0</v>
      </c>
      <c r="AO2746" s="14">
        <f t="shared" si="8866"/>
        <v>20676.80689</v>
      </c>
      <c r="AP2746" s="42">
        <f t="shared" si="8866"/>
        <v>31328.38639</v>
      </c>
      <c r="AQ2746" s="42">
        <f t="shared" si="8866"/>
        <v>528.17899999999997</v>
      </c>
      <c r="AR2746" s="42">
        <f t="shared" si="8866"/>
        <v>0</v>
      </c>
      <c r="AS2746" s="42">
        <f t="shared" si="8866"/>
        <v>0</v>
      </c>
      <c r="AT2746" s="42">
        <f t="shared" si="8866"/>
        <v>0</v>
      </c>
      <c r="AU2746" s="42">
        <f t="shared" si="8855"/>
        <v>31856.56539</v>
      </c>
      <c r="AV2746" s="42">
        <f t="shared" si="8856"/>
        <v>207.34600000000501</v>
      </c>
      <c r="AW2746" s="42">
        <f t="shared" si="8857"/>
        <v>39752.888780000001</v>
      </c>
      <c r="AX2746" s="42">
        <f t="shared" si="8858"/>
        <v>26558.800000000003</v>
      </c>
      <c r="AY2746" s="42">
        <f t="shared" si="8859"/>
        <v>26558.100000000002</v>
      </c>
      <c r="AZ2746" s="42">
        <f>AZ2747+AZ2752+AZ2755</f>
        <v>0</v>
      </c>
      <c r="BA2746" s="43">
        <f t="shared" si="8860"/>
        <v>97.622992526878932</v>
      </c>
      <c r="BB2746" s="20"/>
    </row>
    <row r="2747" spans="2:54" ht="46.8" x14ac:dyDescent="0.3">
      <c r="B2747" s="38" t="s">
        <v>984</v>
      </c>
      <c r="C2747" s="38" t="s">
        <v>84</v>
      </c>
      <c r="D2747" s="38" t="s">
        <v>139</v>
      </c>
      <c r="E2747" s="39" t="str">
        <f t="shared" si="8854"/>
        <v>0412</v>
      </c>
      <c r="F2747" s="38" t="s">
        <v>996</v>
      </c>
      <c r="G2747" s="39"/>
      <c r="H2747" s="40" t="s">
        <v>71</v>
      </c>
      <c r="I2747" s="18">
        <f t="shared" ref="I2747:N2747" si="8867">I2748+I2749+I2751</f>
        <v>15372.800000000001</v>
      </c>
      <c r="J2747" s="18">
        <f t="shared" si="8867"/>
        <v>15796.900000000001</v>
      </c>
      <c r="K2747" s="18">
        <f t="shared" si="8867"/>
        <v>15796.900000000001</v>
      </c>
      <c r="L2747" s="18">
        <f t="shared" si="8867"/>
        <v>-1.2</v>
      </c>
      <c r="M2747" s="18">
        <f t="shared" si="8867"/>
        <v>-1.9</v>
      </c>
      <c r="N2747" s="18">
        <f t="shared" si="8867"/>
        <v>-2.6</v>
      </c>
      <c r="O2747" s="18">
        <f>O2748+O2749+O2751+O2750</f>
        <v>528.17899999999997</v>
      </c>
      <c r="P2747" s="18">
        <f>P2748+P2749+P2751+P2750</f>
        <v>0</v>
      </c>
      <c r="Q2747" s="18">
        <f>Q2748+Q2749+Q2751</f>
        <v>0</v>
      </c>
      <c r="R2747" s="18">
        <f>R2748+R2749+R2751</f>
        <v>0</v>
      </c>
      <c r="S2747" s="18">
        <f>S2748+S2749+S2751</f>
        <v>4879.4899100000002</v>
      </c>
      <c r="T2747" s="18">
        <f t="shared" si="8776"/>
        <v>20779.268910000003</v>
      </c>
      <c r="U2747" s="18">
        <f t="shared" si="8693"/>
        <v>15795.000000000002</v>
      </c>
      <c r="V2747" s="18">
        <f t="shared" si="8694"/>
        <v>15794.300000000001</v>
      </c>
      <c r="W2747" s="18">
        <f t="shared" ref="W2747:AE2747" si="8868">W2748+W2749+W2751</f>
        <v>769.4</v>
      </c>
      <c r="X2747" s="18">
        <f t="shared" si="8868"/>
        <v>0</v>
      </c>
      <c r="Y2747" s="18">
        <f t="shared" si="8868"/>
        <v>0</v>
      </c>
      <c r="Z2747" s="18">
        <f t="shared" si="8868"/>
        <v>4280.4899100000002</v>
      </c>
      <c r="AA2747" s="18">
        <f t="shared" si="8868"/>
        <v>792.1</v>
      </c>
      <c r="AB2747" s="18">
        <f t="shared" si="8868"/>
        <v>0</v>
      </c>
      <c r="AC2747" s="18">
        <f t="shared" si="8868"/>
        <v>792.1</v>
      </c>
      <c r="AD2747" s="18">
        <f t="shared" si="8868"/>
        <v>0</v>
      </c>
      <c r="AE2747" s="18">
        <f t="shared" si="8868"/>
        <v>0</v>
      </c>
      <c r="AF2747" s="41">
        <f t="shared" ref="AF2747:AT2747" si="8869">AF2748+AF2749+AF2751+AF2750</f>
        <v>20703.003910000003</v>
      </c>
      <c r="AG2747" s="41">
        <f t="shared" si="8869"/>
        <v>0</v>
      </c>
      <c r="AH2747" s="41">
        <f t="shared" si="8869"/>
        <v>0</v>
      </c>
      <c r="AI2747" s="41">
        <f t="shared" si="8869"/>
        <v>0</v>
      </c>
      <c r="AJ2747" s="41">
        <f t="shared" si="8869"/>
        <v>0</v>
      </c>
      <c r="AK2747" s="41">
        <f t="shared" si="8869"/>
        <v>0</v>
      </c>
      <c r="AL2747" s="41">
        <f t="shared" si="8869"/>
        <v>19985.993129999999</v>
      </c>
      <c r="AM2747" s="41">
        <f t="shared" si="8869"/>
        <v>0</v>
      </c>
      <c r="AN2747" s="41">
        <f t="shared" si="8869"/>
        <v>0</v>
      </c>
      <c r="AO2747" s="42">
        <f t="shared" si="8869"/>
        <v>13611.471450000001</v>
      </c>
      <c r="AP2747" s="42">
        <f t="shared" si="8869"/>
        <v>20174.824909999999</v>
      </c>
      <c r="AQ2747" s="42">
        <f t="shared" si="8869"/>
        <v>528.17899999999997</v>
      </c>
      <c r="AR2747" s="42">
        <f t="shared" si="8869"/>
        <v>0</v>
      </c>
      <c r="AS2747" s="42">
        <f t="shared" si="8869"/>
        <v>0</v>
      </c>
      <c r="AT2747" s="42">
        <f t="shared" si="8869"/>
        <v>0</v>
      </c>
      <c r="AU2747" s="42">
        <f t="shared" si="8855"/>
        <v>20703.003909999999</v>
      </c>
      <c r="AV2747" s="42">
        <f t="shared" si="8856"/>
        <v>76.265000000003056</v>
      </c>
      <c r="AW2747" s="42">
        <f t="shared" si="8857"/>
        <v>25829.158820000004</v>
      </c>
      <c r="AX2747" s="42">
        <f t="shared" si="8858"/>
        <v>16587.100000000002</v>
      </c>
      <c r="AY2747" s="42">
        <f t="shared" si="8859"/>
        <v>16586.400000000001</v>
      </c>
      <c r="AZ2747" s="42">
        <f>AZ2748+AZ2749+AZ2751</f>
        <v>0</v>
      </c>
      <c r="BA2747" s="43">
        <f t="shared" si="8860"/>
        <v>96.536682391033736</v>
      </c>
      <c r="BB2747" s="20"/>
    </row>
    <row r="2748" spans="2:54" ht="78" x14ac:dyDescent="0.3">
      <c r="B2748" s="38" t="s">
        <v>984</v>
      </c>
      <c r="C2748" s="38" t="s">
        <v>84</v>
      </c>
      <c r="D2748" s="38" t="s">
        <v>139</v>
      </c>
      <c r="E2748" s="39" t="str">
        <f t="shared" si="8854"/>
        <v>0412</v>
      </c>
      <c r="F2748" s="38" t="s">
        <v>996</v>
      </c>
      <c r="G2748" s="38" t="s">
        <v>66</v>
      </c>
      <c r="H2748" s="40" t="s">
        <v>67</v>
      </c>
      <c r="I2748" s="18">
        <v>13795.6</v>
      </c>
      <c r="J2748" s="18">
        <v>14219.7</v>
      </c>
      <c r="K2748" s="18">
        <v>14219.7</v>
      </c>
      <c r="L2748" s="18"/>
      <c r="M2748" s="18"/>
      <c r="N2748" s="18"/>
      <c r="O2748" s="18">
        <v>0</v>
      </c>
      <c r="P2748" s="18">
        <v>0</v>
      </c>
      <c r="Q2748" s="18">
        <v>0</v>
      </c>
      <c r="R2748" s="18">
        <v>0</v>
      </c>
      <c r="S2748" s="18">
        <v>769.4</v>
      </c>
      <c r="T2748" s="18">
        <f t="shared" si="8776"/>
        <v>14565</v>
      </c>
      <c r="U2748" s="18">
        <f t="shared" si="8693"/>
        <v>14219.7</v>
      </c>
      <c r="V2748" s="18">
        <f t="shared" si="8694"/>
        <v>14219.7</v>
      </c>
      <c r="W2748" s="18">
        <v>769.4</v>
      </c>
      <c r="X2748" s="18"/>
      <c r="Y2748" s="18"/>
      <c r="Z2748" s="18"/>
      <c r="AA2748" s="18">
        <v>792.1</v>
      </c>
      <c r="AB2748" s="18"/>
      <c r="AC2748" s="18">
        <v>792.1</v>
      </c>
      <c r="AD2748" s="18"/>
      <c r="AE2748" s="18"/>
      <c r="AF2748" s="41">
        <v>14704.369269999999</v>
      </c>
      <c r="AG2748" s="41"/>
      <c r="AH2748" s="41">
        <v>0</v>
      </c>
      <c r="AI2748" s="41">
        <v>0</v>
      </c>
      <c r="AJ2748" s="41">
        <v>0</v>
      </c>
      <c r="AK2748" s="41">
        <v>0</v>
      </c>
      <c r="AL2748" s="41">
        <v>14095.883019999999</v>
      </c>
      <c r="AM2748" s="41">
        <v>0</v>
      </c>
      <c r="AN2748" s="41">
        <v>0</v>
      </c>
      <c r="AO2748" s="14">
        <v>9254.0009100000007</v>
      </c>
      <c r="AP2748" s="42">
        <v>14562.086429999999</v>
      </c>
      <c r="AQ2748" s="42">
        <v>0</v>
      </c>
      <c r="AR2748" s="42">
        <v>0</v>
      </c>
      <c r="AS2748" s="42">
        <v>0</v>
      </c>
      <c r="AT2748" s="42">
        <v>0</v>
      </c>
      <c r="AU2748" s="42">
        <f t="shared" si="8855"/>
        <v>14562.086429999999</v>
      </c>
      <c r="AV2748" s="42">
        <f t="shared" si="8856"/>
        <v>2.9135700000006182</v>
      </c>
      <c r="AW2748" s="42">
        <f t="shared" si="8857"/>
        <v>15334.4</v>
      </c>
      <c r="AX2748" s="42">
        <f t="shared" si="8858"/>
        <v>15011.800000000001</v>
      </c>
      <c r="AY2748" s="42">
        <f t="shared" si="8859"/>
        <v>15011.800000000001</v>
      </c>
      <c r="AZ2748" s="42"/>
      <c r="BA2748" s="43">
        <f t="shared" si="8860"/>
        <v>95.861867729060364</v>
      </c>
      <c r="BB2748" s="44"/>
    </row>
    <row r="2749" spans="2:54" ht="31.2" x14ac:dyDescent="0.3">
      <c r="B2749" s="38" t="s">
        <v>984</v>
      </c>
      <c r="C2749" s="38" t="s">
        <v>84</v>
      </c>
      <c r="D2749" s="38" t="s">
        <v>139</v>
      </c>
      <c r="E2749" s="39" t="str">
        <f t="shared" si="8854"/>
        <v>0412</v>
      </c>
      <c r="F2749" s="38" t="s">
        <v>996</v>
      </c>
      <c r="G2749" s="38" t="s">
        <v>54</v>
      </c>
      <c r="H2749" s="40" t="s">
        <v>55</v>
      </c>
      <c r="I2749" s="18">
        <v>1571</v>
      </c>
      <c r="J2749" s="18">
        <v>1571</v>
      </c>
      <c r="K2749" s="18">
        <v>1571</v>
      </c>
      <c r="L2749" s="18"/>
      <c r="M2749" s="18"/>
      <c r="N2749" s="18"/>
      <c r="O2749" s="18">
        <v>528.17899999999997</v>
      </c>
      <c r="P2749" s="18">
        <v>0</v>
      </c>
      <c r="Q2749" s="18">
        <v>0</v>
      </c>
      <c r="R2749" s="18">
        <v>0</v>
      </c>
      <c r="S2749" s="18">
        <f>20.48991+4260-170.4</f>
        <v>4110.0899100000006</v>
      </c>
      <c r="T2749" s="18">
        <f t="shared" si="8776"/>
        <v>6209.2689100000007</v>
      </c>
      <c r="U2749" s="18">
        <f t="shared" si="8693"/>
        <v>1571</v>
      </c>
      <c r="V2749" s="18">
        <f t="shared" si="8694"/>
        <v>1571</v>
      </c>
      <c r="W2749" s="18"/>
      <c r="X2749" s="18"/>
      <c r="Y2749" s="18"/>
      <c r="Z2749" s="18">
        <f>20.48991+4260</f>
        <v>4280.4899100000002</v>
      </c>
      <c r="AA2749" s="18"/>
      <c r="AB2749" s="18"/>
      <c r="AC2749" s="18"/>
      <c r="AD2749" s="18"/>
      <c r="AE2749" s="18"/>
      <c r="AF2749" s="41">
        <v>5962.8886000000002</v>
      </c>
      <c r="AG2749" s="41"/>
      <c r="AH2749" s="41">
        <v>0</v>
      </c>
      <c r="AI2749" s="41">
        <v>0</v>
      </c>
      <c r="AJ2749" s="41">
        <v>0</v>
      </c>
      <c r="AK2749" s="41">
        <v>0</v>
      </c>
      <c r="AL2749" s="41">
        <v>5854.3640699999996</v>
      </c>
      <c r="AM2749" s="41">
        <v>0</v>
      </c>
      <c r="AN2749" s="41">
        <v>0</v>
      </c>
      <c r="AO2749" s="42">
        <v>4340.2749700000004</v>
      </c>
      <c r="AP2749" s="42">
        <v>5583.7369099999996</v>
      </c>
      <c r="AQ2749" s="42">
        <v>528.17899999999997</v>
      </c>
      <c r="AR2749" s="42">
        <v>0</v>
      </c>
      <c r="AS2749" s="42">
        <v>0</v>
      </c>
      <c r="AT2749" s="42">
        <v>0</v>
      </c>
      <c r="AU2749" s="42">
        <f t="shared" si="8855"/>
        <v>6111.9159099999997</v>
      </c>
      <c r="AV2749" s="42">
        <f t="shared" si="8856"/>
        <v>97.353000000000975</v>
      </c>
      <c r="AW2749" s="42">
        <f t="shared" si="8857"/>
        <v>10489.758820000001</v>
      </c>
      <c r="AX2749" s="42">
        <f t="shared" si="8858"/>
        <v>1571</v>
      </c>
      <c r="AY2749" s="42">
        <f t="shared" si="8859"/>
        <v>1571</v>
      </c>
      <c r="AZ2749" s="42"/>
      <c r="BA2749" s="43">
        <f t="shared" si="8860"/>
        <v>98.180000713077206</v>
      </c>
      <c r="BB2749" s="44"/>
    </row>
    <row r="2750" spans="2:54" x14ac:dyDescent="0.3">
      <c r="B2750" s="38" t="s">
        <v>984</v>
      </c>
      <c r="C2750" s="38" t="s">
        <v>84</v>
      </c>
      <c r="D2750" s="38" t="s">
        <v>139</v>
      </c>
      <c r="E2750" s="39" t="str">
        <f t="shared" si="8854"/>
        <v>0412</v>
      </c>
      <c r="F2750" s="38" t="s">
        <v>996</v>
      </c>
      <c r="G2750" s="38" t="s">
        <v>68</v>
      </c>
      <c r="H2750" s="40" t="s">
        <v>69</v>
      </c>
      <c r="I2750" s="18"/>
      <c r="J2750" s="18"/>
      <c r="K2750" s="18"/>
      <c r="L2750" s="18"/>
      <c r="M2750" s="18"/>
      <c r="N2750" s="18"/>
      <c r="O2750" s="18">
        <v>0</v>
      </c>
      <c r="P2750" s="18">
        <v>0</v>
      </c>
      <c r="Q2750" s="18"/>
      <c r="R2750" s="18"/>
      <c r="S2750" s="18"/>
      <c r="T2750" s="18">
        <f t="shared" si="8776"/>
        <v>0</v>
      </c>
      <c r="U2750" s="18">
        <v>0</v>
      </c>
      <c r="V2750" s="18">
        <v>0</v>
      </c>
      <c r="W2750" s="18">
        <v>0</v>
      </c>
      <c r="X2750" s="18">
        <v>0</v>
      </c>
      <c r="Y2750" s="18">
        <v>0</v>
      </c>
      <c r="Z2750" s="18">
        <v>0</v>
      </c>
      <c r="AA2750" s="18">
        <v>0</v>
      </c>
      <c r="AB2750" s="18">
        <v>0</v>
      </c>
      <c r="AC2750" s="18">
        <v>0</v>
      </c>
      <c r="AD2750" s="18">
        <v>0</v>
      </c>
      <c r="AE2750" s="18">
        <v>0</v>
      </c>
      <c r="AF2750" s="41">
        <v>5.5130400000000002</v>
      </c>
      <c r="AG2750" s="41"/>
      <c r="AH2750" s="41">
        <v>0</v>
      </c>
      <c r="AI2750" s="41">
        <v>0</v>
      </c>
      <c r="AJ2750" s="41">
        <v>0</v>
      </c>
      <c r="AK2750" s="41">
        <v>0</v>
      </c>
      <c r="AL2750" s="41">
        <v>5.5130400000000002</v>
      </c>
      <c r="AM2750" s="41">
        <v>0</v>
      </c>
      <c r="AN2750" s="41">
        <v>0</v>
      </c>
      <c r="AO2750" s="14">
        <v>2.91357</v>
      </c>
      <c r="AP2750" s="42">
        <v>2.91357</v>
      </c>
      <c r="AQ2750" s="42">
        <v>0</v>
      </c>
      <c r="AR2750" s="42">
        <v>0</v>
      </c>
      <c r="AS2750" s="42">
        <v>0</v>
      </c>
      <c r="AT2750" s="42">
        <v>0</v>
      </c>
      <c r="AU2750" s="42">
        <f t="shared" si="8855"/>
        <v>2.91357</v>
      </c>
      <c r="AV2750" s="42">
        <f t="shared" si="8856"/>
        <v>-2.91357</v>
      </c>
      <c r="AW2750" s="42"/>
      <c r="AX2750" s="42"/>
      <c r="AY2750" s="42"/>
      <c r="AZ2750" s="42"/>
      <c r="BA2750" s="43">
        <f t="shared" si="8860"/>
        <v>100</v>
      </c>
      <c r="BB2750" s="44"/>
    </row>
    <row r="2751" spans="2:54" x14ac:dyDescent="0.3">
      <c r="B2751" s="38" t="s">
        <v>984</v>
      </c>
      <c r="C2751" s="38" t="s">
        <v>84</v>
      </c>
      <c r="D2751" s="38" t="s">
        <v>139</v>
      </c>
      <c r="E2751" s="39" t="str">
        <f t="shared" si="8854"/>
        <v>0412</v>
      </c>
      <c r="F2751" s="38" t="s">
        <v>996</v>
      </c>
      <c r="G2751" s="38" t="s">
        <v>56</v>
      </c>
      <c r="H2751" s="40" t="s">
        <v>57</v>
      </c>
      <c r="I2751" s="18">
        <v>6.2</v>
      </c>
      <c r="J2751" s="18">
        <v>6.2</v>
      </c>
      <c r="K2751" s="18">
        <v>6.2</v>
      </c>
      <c r="L2751" s="18">
        <v>-1.2</v>
      </c>
      <c r="M2751" s="18">
        <v>-1.9</v>
      </c>
      <c r="N2751" s="18">
        <v>-2.6</v>
      </c>
      <c r="O2751" s="18">
        <v>0</v>
      </c>
      <c r="P2751" s="18">
        <v>0</v>
      </c>
      <c r="Q2751" s="18">
        <v>0</v>
      </c>
      <c r="R2751" s="18">
        <v>0</v>
      </c>
      <c r="S2751" s="18"/>
      <c r="T2751" s="18">
        <f t="shared" si="8776"/>
        <v>5</v>
      </c>
      <c r="U2751" s="18">
        <f t="shared" si="8693"/>
        <v>4.3000000000000007</v>
      </c>
      <c r="V2751" s="18">
        <f t="shared" si="8694"/>
        <v>3.6</v>
      </c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41">
        <v>30.233000000000001</v>
      </c>
      <c r="AG2751" s="41"/>
      <c r="AH2751" s="41">
        <v>0</v>
      </c>
      <c r="AI2751" s="41">
        <v>0</v>
      </c>
      <c r="AJ2751" s="41">
        <v>0</v>
      </c>
      <c r="AK2751" s="41">
        <v>0</v>
      </c>
      <c r="AL2751" s="41">
        <v>30.233000000000001</v>
      </c>
      <c r="AM2751" s="41">
        <v>0</v>
      </c>
      <c r="AN2751" s="41">
        <v>0</v>
      </c>
      <c r="AO2751" s="42">
        <v>14.282</v>
      </c>
      <c r="AP2751" s="42">
        <v>26.088000000000001</v>
      </c>
      <c r="AQ2751" s="42">
        <v>0</v>
      </c>
      <c r="AR2751" s="42">
        <v>0</v>
      </c>
      <c r="AS2751" s="42">
        <v>0</v>
      </c>
      <c r="AT2751" s="42">
        <v>0</v>
      </c>
      <c r="AU2751" s="42">
        <f t="shared" si="8855"/>
        <v>26.088000000000001</v>
      </c>
      <c r="AV2751" s="42">
        <f t="shared" si="8856"/>
        <v>-21.088000000000001</v>
      </c>
      <c r="AW2751" s="42">
        <f t="shared" si="8857"/>
        <v>5</v>
      </c>
      <c r="AX2751" s="42">
        <f t="shared" si="8858"/>
        <v>4.3000000000000007</v>
      </c>
      <c r="AY2751" s="42">
        <f t="shared" si="8859"/>
        <v>3.6</v>
      </c>
      <c r="AZ2751" s="42"/>
      <c r="BA2751" s="43">
        <f t="shared" si="8860"/>
        <v>100</v>
      </c>
      <c r="BB2751" s="44"/>
    </row>
    <row r="2752" spans="2:54" ht="31.2" x14ac:dyDescent="0.3">
      <c r="B2752" s="38" t="s">
        <v>984</v>
      </c>
      <c r="C2752" s="38" t="s">
        <v>84</v>
      </c>
      <c r="D2752" s="38" t="s">
        <v>139</v>
      </c>
      <c r="E2752" s="39" t="str">
        <f t="shared" si="8854"/>
        <v>0412</v>
      </c>
      <c r="F2752" s="38" t="s">
        <v>997</v>
      </c>
      <c r="G2752" s="39"/>
      <c r="H2752" s="40" t="s">
        <v>998</v>
      </c>
      <c r="I2752" s="18">
        <f t="shared" ref="I2752:N2752" si="8870">I2753</f>
        <v>9440.1</v>
      </c>
      <c r="J2752" s="18">
        <f t="shared" si="8870"/>
        <v>9773.7000000000007</v>
      </c>
      <c r="K2752" s="18">
        <f t="shared" si="8870"/>
        <v>9773.7000000000007</v>
      </c>
      <c r="L2752" s="18">
        <f t="shared" si="8870"/>
        <v>-51.9</v>
      </c>
      <c r="M2752" s="18">
        <f t="shared" si="8870"/>
        <v>-51.9</v>
      </c>
      <c r="N2752" s="18">
        <f t="shared" si="8870"/>
        <v>-51.9</v>
      </c>
      <c r="O2752" s="18">
        <f>O2753+O2754</f>
        <v>0</v>
      </c>
      <c r="P2752" s="18">
        <f>P2753+P2754</f>
        <v>-992.54499999999996</v>
      </c>
      <c r="Q2752" s="18">
        <f>Q2753+Q2754</f>
        <v>0</v>
      </c>
      <c r="R2752" s="18">
        <f>R2753+R2754</f>
        <v>0</v>
      </c>
      <c r="S2752" s="18">
        <f>S2753</f>
        <v>2639.0874800000001</v>
      </c>
      <c r="T2752" s="18">
        <f t="shared" si="8776"/>
        <v>11034.742480000001</v>
      </c>
      <c r="U2752" s="18">
        <f t="shared" si="8693"/>
        <v>9721.8000000000011</v>
      </c>
      <c r="V2752" s="18">
        <f t="shared" si="8694"/>
        <v>9721.8000000000011</v>
      </c>
      <c r="W2752" s="18">
        <f t="shared" ref="W2752:AD2752" si="8871">W2753</f>
        <v>0</v>
      </c>
      <c r="X2752" s="18">
        <f t="shared" si="8871"/>
        <v>0</v>
      </c>
      <c r="Y2752" s="18">
        <f t="shared" si="8871"/>
        <v>0</v>
      </c>
      <c r="Z2752" s="18">
        <f t="shared" si="8871"/>
        <v>2639.0874800000001</v>
      </c>
      <c r="AA2752" s="18">
        <f t="shared" si="8871"/>
        <v>0</v>
      </c>
      <c r="AB2752" s="18">
        <f t="shared" si="8871"/>
        <v>0</v>
      </c>
      <c r="AC2752" s="18">
        <f t="shared" si="8871"/>
        <v>0</v>
      </c>
      <c r="AD2752" s="18">
        <f t="shared" si="8871"/>
        <v>0</v>
      </c>
      <c r="AE2752" s="18"/>
      <c r="AF2752" s="41">
        <f t="shared" ref="AF2752:AT2752" si="8872">AF2753+AF2754</f>
        <v>10903.661480000001</v>
      </c>
      <c r="AG2752" s="41">
        <f t="shared" si="8872"/>
        <v>0</v>
      </c>
      <c r="AH2752" s="41">
        <f t="shared" si="8872"/>
        <v>0</v>
      </c>
      <c r="AI2752" s="41">
        <f t="shared" si="8872"/>
        <v>0</v>
      </c>
      <c r="AJ2752" s="41">
        <f t="shared" si="8872"/>
        <v>0</v>
      </c>
      <c r="AK2752" s="41">
        <f t="shared" si="8872"/>
        <v>0</v>
      </c>
      <c r="AL2752" s="41">
        <f t="shared" si="8872"/>
        <v>10863.439319999999</v>
      </c>
      <c r="AM2752" s="41">
        <f t="shared" si="8872"/>
        <v>0</v>
      </c>
      <c r="AN2752" s="41">
        <f t="shared" si="8872"/>
        <v>0</v>
      </c>
      <c r="AO2752" s="14">
        <f t="shared" si="8872"/>
        <v>7065.3354399999998</v>
      </c>
      <c r="AP2752" s="42">
        <f t="shared" si="8872"/>
        <v>10903.661480000001</v>
      </c>
      <c r="AQ2752" s="42">
        <f t="shared" si="8872"/>
        <v>0</v>
      </c>
      <c r="AR2752" s="42">
        <f t="shared" si="8872"/>
        <v>0</v>
      </c>
      <c r="AS2752" s="42">
        <f t="shared" si="8872"/>
        <v>0</v>
      </c>
      <c r="AT2752" s="42">
        <f t="shared" si="8872"/>
        <v>0</v>
      </c>
      <c r="AU2752" s="42">
        <f t="shared" si="8855"/>
        <v>10903.661480000001</v>
      </c>
      <c r="AV2752" s="42">
        <f t="shared" si="8856"/>
        <v>131.08100000000013</v>
      </c>
      <c r="AW2752" s="42">
        <f t="shared" si="8857"/>
        <v>13673.829960000001</v>
      </c>
      <c r="AX2752" s="42">
        <f t="shared" si="8858"/>
        <v>9721.8000000000011</v>
      </c>
      <c r="AY2752" s="42">
        <f t="shared" si="8859"/>
        <v>9721.8000000000011</v>
      </c>
      <c r="AZ2752" s="42">
        <f>AZ2753</f>
        <v>0</v>
      </c>
      <c r="BA2752" s="43">
        <f t="shared" si="8860"/>
        <v>99.631113272603173</v>
      </c>
      <c r="BB2752" s="20"/>
    </row>
    <row r="2753" spans="2:54" ht="31.2" x14ac:dyDescent="0.3">
      <c r="B2753" s="38" t="s">
        <v>984</v>
      </c>
      <c r="C2753" s="38" t="s">
        <v>84</v>
      </c>
      <c r="D2753" s="38" t="s">
        <v>139</v>
      </c>
      <c r="E2753" s="39" t="str">
        <f t="shared" si="8854"/>
        <v>0412</v>
      </c>
      <c r="F2753" s="38" t="s">
        <v>997</v>
      </c>
      <c r="G2753" s="38" t="s">
        <v>54</v>
      </c>
      <c r="H2753" s="40" t="s">
        <v>55</v>
      </c>
      <c r="I2753" s="18">
        <v>9440.1</v>
      </c>
      <c r="J2753" s="18">
        <v>9773.7000000000007</v>
      </c>
      <c r="K2753" s="18">
        <v>9773.7000000000007</v>
      </c>
      <c r="L2753" s="18">
        <v>-51.9</v>
      </c>
      <c r="M2753" s="18">
        <v>-51.9</v>
      </c>
      <c r="N2753" s="18">
        <v>-51.9</v>
      </c>
      <c r="O2753" s="18">
        <v>0</v>
      </c>
      <c r="P2753" s="18">
        <v>-992.54499999999996</v>
      </c>
      <c r="Q2753" s="18">
        <v>0</v>
      </c>
      <c r="R2753" s="18">
        <v>0</v>
      </c>
      <c r="S2753" s="18">
        <f>239.08748+2400</f>
        <v>2639.0874800000001</v>
      </c>
      <c r="T2753" s="18">
        <f t="shared" si="8776"/>
        <v>11034.742480000001</v>
      </c>
      <c r="U2753" s="18">
        <f t="shared" si="8693"/>
        <v>9721.8000000000011</v>
      </c>
      <c r="V2753" s="18">
        <f t="shared" si="8694"/>
        <v>9721.8000000000011</v>
      </c>
      <c r="W2753" s="18"/>
      <c r="X2753" s="18"/>
      <c r="Y2753" s="18"/>
      <c r="Z2753" s="18">
        <f>239.08748+2400</f>
        <v>2639.0874800000001</v>
      </c>
      <c r="AA2753" s="18"/>
      <c r="AB2753" s="18"/>
      <c r="AC2753" s="18"/>
      <c r="AD2753" s="18"/>
      <c r="AE2753" s="18"/>
      <c r="AF2753" s="41">
        <v>10413.162480000001</v>
      </c>
      <c r="AG2753" s="41"/>
      <c r="AH2753" s="41">
        <v>0</v>
      </c>
      <c r="AI2753" s="41">
        <v>0</v>
      </c>
      <c r="AJ2753" s="41">
        <v>0</v>
      </c>
      <c r="AK2753" s="41">
        <v>0</v>
      </c>
      <c r="AL2753" s="41">
        <v>10413.07632</v>
      </c>
      <c r="AM2753" s="41">
        <v>0</v>
      </c>
      <c r="AN2753" s="41">
        <v>0</v>
      </c>
      <c r="AO2753" s="42">
        <v>6693.0584399999998</v>
      </c>
      <c r="AP2753" s="42">
        <v>10413.162480000001</v>
      </c>
      <c r="AQ2753" s="42">
        <v>0</v>
      </c>
      <c r="AR2753" s="42">
        <v>0</v>
      </c>
      <c r="AS2753" s="42">
        <v>0</v>
      </c>
      <c r="AT2753" s="42">
        <v>0</v>
      </c>
      <c r="AU2753" s="42">
        <f t="shared" si="8855"/>
        <v>10413.162480000001</v>
      </c>
      <c r="AV2753" s="42">
        <f t="shared" si="8856"/>
        <v>621.57999999999993</v>
      </c>
      <c r="AW2753" s="42">
        <f t="shared" si="8857"/>
        <v>13673.829960000001</v>
      </c>
      <c r="AX2753" s="42">
        <f t="shared" si="8858"/>
        <v>9721.8000000000011</v>
      </c>
      <c r="AY2753" s="42">
        <f t="shared" si="8859"/>
        <v>9721.8000000000011</v>
      </c>
      <c r="AZ2753" s="42"/>
      <c r="BA2753" s="43">
        <f t="shared" si="8860"/>
        <v>99.999172585656211</v>
      </c>
      <c r="BB2753" s="44"/>
    </row>
    <row r="2754" spans="2:54" x14ac:dyDescent="0.3">
      <c r="B2754" s="38" t="s">
        <v>984</v>
      </c>
      <c r="C2754" s="38" t="s">
        <v>84</v>
      </c>
      <c r="D2754" s="38" t="s">
        <v>139</v>
      </c>
      <c r="E2754" s="39" t="str">
        <f t="shared" si="8854"/>
        <v>0412</v>
      </c>
      <c r="F2754" s="38" t="s">
        <v>997</v>
      </c>
      <c r="G2754" s="38" t="s">
        <v>56</v>
      </c>
      <c r="H2754" s="40" t="s">
        <v>57</v>
      </c>
      <c r="I2754" s="18"/>
      <c r="J2754" s="18"/>
      <c r="K2754" s="18"/>
      <c r="L2754" s="18"/>
      <c r="M2754" s="18"/>
      <c r="N2754" s="18"/>
      <c r="O2754" s="18">
        <v>0</v>
      </c>
      <c r="P2754" s="18">
        <v>0</v>
      </c>
      <c r="Q2754" s="18">
        <v>0</v>
      </c>
      <c r="R2754" s="18">
        <v>0</v>
      </c>
      <c r="S2754" s="18"/>
      <c r="T2754" s="18">
        <f t="shared" si="8776"/>
        <v>0</v>
      </c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41">
        <v>490.49900000000002</v>
      </c>
      <c r="AG2754" s="41"/>
      <c r="AH2754" s="41">
        <v>0</v>
      </c>
      <c r="AI2754" s="41">
        <v>0</v>
      </c>
      <c r="AJ2754" s="41">
        <v>0</v>
      </c>
      <c r="AK2754" s="41">
        <v>0</v>
      </c>
      <c r="AL2754" s="41">
        <v>450.363</v>
      </c>
      <c r="AM2754" s="41">
        <v>0</v>
      </c>
      <c r="AN2754" s="41">
        <v>0</v>
      </c>
      <c r="AO2754" s="14">
        <v>372.27699999999999</v>
      </c>
      <c r="AP2754" s="42">
        <v>490.49900000000002</v>
      </c>
      <c r="AQ2754" s="42">
        <v>0</v>
      </c>
      <c r="AR2754" s="42">
        <v>0</v>
      </c>
      <c r="AS2754" s="42">
        <v>0</v>
      </c>
      <c r="AT2754" s="42">
        <v>0</v>
      </c>
      <c r="AU2754" s="42">
        <f t="shared" si="8855"/>
        <v>490.49900000000002</v>
      </c>
      <c r="AV2754" s="42">
        <f t="shared" si="8856"/>
        <v>-490.49900000000002</v>
      </c>
      <c r="AW2754" s="42"/>
      <c r="AX2754" s="42"/>
      <c r="AY2754" s="42"/>
      <c r="AZ2754" s="42"/>
      <c r="BA2754" s="43">
        <f t="shared" si="8860"/>
        <v>91.817312573522059</v>
      </c>
      <c r="BB2754" s="44"/>
    </row>
    <row r="2755" spans="2:54" ht="62.4" x14ac:dyDescent="0.3">
      <c r="B2755" s="38" t="s">
        <v>984</v>
      </c>
      <c r="C2755" s="38" t="s">
        <v>84</v>
      </c>
      <c r="D2755" s="38" t="s">
        <v>139</v>
      </c>
      <c r="E2755" s="39" t="str">
        <f t="shared" si="8854"/>
        <v>0412</v>
      </c>
      <c r="F2755" s="38" t="s">
        <v>999</v>
      </c>
      <c r="G2755" s="39"/>
      <c r="H2755" s="40" t="s">
        <v>1000</v>
      </c>
      <c r="I2755" s="18">
        <f t="shared" ref="I2755:S2755" si="8873">I2756</f>
        <v>249.9</v>
      </c>
      <c r="J2755" s="18">
        <f t="shared" si="8873"/>
        <v>249.9</v>
      </c>
      <c r="K2755" s="18">
        <f t="shared" si="8873"/>
        <v>249.9</v>
      </c>
      <c r="L2755" s="18">
        <f t="shared" si="8873"/>
        <v>0</v>
      </c>
      <c r="M2755" s="18">
        <f t="shared" si="8873"/>
        <v>0</v>
      </c>
      <c r="N2755" s="18">
        <f t="shared" si="8873"/>
        <v>0</v>
      </c>
      <c r="O2755" s="18">
        <f t="shared" si="8873"/>
        <v>0</v>
      </c>
      <c r="P2755" s="18">
        <f t="shared" si="8873"/>
        <v>0</v>
      </c>
      <c r="Q2755" s="18">
        <f t="shared" si="8873"/>
        <v>0</v>
      </c>
      <c r="R2755" s="18">
        <f t="shared" si="8873"/>
        <v>0</v>
      </c>
      <c r="S2755" s="18">
        <f t="shared" si="8873"/>
        <v>0</v>
      </c>
      <c r="T2755" s="18">
        <f t="shared" si="8776"/>
        <v>249.9</v>
      </c>
      <c r="U2755" s="18">
        <f t="shared" si="8693"/>
        <v>249.9</v>
      </c>
      <c r="V2755" s="18">
        <f t="shared" si="8694"/>
        <v>249.9</v>
      </c>
      <c r="W2755" s="18">
        <f t="shared" ref="W2755:AT2755" si="8874">W2756</f>
        <v>0</v>
      </c>
      <c r="X2755" s="18">
        <f t="shared" si="8874"/>
        <v>0</v>
      </c>
      <c r="Y2755" s="18">
        <f t="shared" si="8874"/>
        <v>0</v>
      </c>
      <c r="Z2755" s="18">
        <f t="shared" si="8874"/>
        <v>0</v>
      </c>
      <c r="AA2755" s="18">
        <f t="shared" si="8874"/>
        <v>0</v>
      </c>
      <c r="AB2755" s="18">
        <f t="shared" si="8874"/>
        <v>0</v>
      </c>
      <c r="AC2755" s="18">
        <f t="shared" si="8874"/>
        <v>0</v>
      </c>
      <c r="AD2755" s="18">
        <f t="shared" si="8874"/>
        <v>0</v>
      </c>
      <c r="AE2755" s="18">
        <f t="shared" si="8874"/>
        <v>0</v>
      </c>
      <c r="AF2755" s="41">
        <f t="shared" si="8874"/>
        <v>249.9</v>
      </c>
      <c r="AG2755" s="41">
        <f t="shared" si="8874"/>
        <v>0</v>
      </c>
      <c r="AH2755" s="41">
        <f t="shared" si="8874"/>
        <v>0</v>
      </c>
      <c r="AI2755" s="41">
        <f t="shared" si="8874"/>
        <v>0</v>
      </c>
      <c r="AJ2755" s="41">
        <f t="shared" si="8874"/>
        <v>0</v>
      </c>
      <c r="AK2755" s="41">
        <f t="shared" si="8874"/>
        <v>0</v>
      </c>
      <c r="AL2755" s="41">
        <f t="shared" si="8874"/>
        <v>249.9</v>
      </c>
      <c r="AM2755" s="41">
        <f t="shared" si="8874"/>
        <v>0</v>
      </c>
      <c r="AN2755" s="41">
        <f t="shared" si="8874"/>
        <v>0</v>
      </c>
      <c r="AO2755" s="42">
        <f t="shared" si="8874"/>
        <v>0</v>
      </c>
      <c r="AP2755" s="42">
        <f t="shared" si="8874"/>
        <v>249.9</v>
      </c>
      <c r="AQ2755" s="42">
        <f t="shared" si="8874"/>
        <v>0</v>
      </c>
      <c r="AR2755" s="42">
        <f t="shared" si="8874"/>
        <v>0</v>
      </c>
      <c r="AS2755" s="42">
        <f t="shared" si="8874"/>
        <v>0</v>
      </c>
      <c r="AT2755" s="42">
        <f t="shared" si="8874"/>
        <v>0</v>
      </c>
      <c r="AU2755" s="42">
        <f t="shared" si="8855"/>
        <v>249.9</v>
      </c>
      <c r="AV2755" s="42">
        <f t="shared" si="8856"/>
        <v>0</v>
      </c>
      <c r="AW2755" s="42">
        <f t="shared" si="8857"/>
        <v>249.9</v>
      </c>
      <c r="AX2755" s="42">
        <f t="shared" si="8858"/>
        <v>249.9</v>
      </c>
      <c r="AY2755" s="42">
        <f t="shared" si="8859"/>
        <v>249.9</v>
      </c>
      <c r="AZ2755" s="42">
        <f>AZ2756</f>
        <v>0</v>
      </c>
      <c r="BA2755" s="43">
        <f t="shared" si="8860"/>
        <v>100</v>
      </c>
      <c r="BB2755" s="20"/>
    </row>
    <row r="2756" spans="2:54" ht="31.2" x14ac:dyDescent="0.3">
      <c r="B2756" s="38" t="s">
        <v>984</v>
      </c>
      <c r="C2756" s="38" t="s">
        <v>84</v>
      </c>
      <c r="D2756" s="38" t="s">
        <v>139</v>
      </c>
      <c r="E2756" s="39" t="str">
        <f t="shared" si="8854"/>
        <v>0412</v>
      </c>
      <c r="F2756" s="38" t="s">
        <v>999</v>
      </c>
      <c r="G2756" s="38" t="s">
        <v>150</v>
      </c>
      <c r="H2756" s="40" t="s">
        <v>151</v>
      </c>
      <c r="I2756" s="18">
        <v>249.9</v>
      </c>
      <c r="J2756" s="18">
        <v>249.9</v>
      </c>
      <c r="K2756" s="18">
        <v>249.9</v>
      </c>
      <c r="L2756" s="18"/>
      <c r="M2756" s="18"/>
      <c r="N2756" s="18"/>
      <c r="O2756" s="18">
        <v>0</v>
      </c>
      <c r="P2756" s="18">
        <v>0</v>
      </c>
      <c r="Q2756" s="18">
        <v>0</v>
      </c>
      <c r="R2756" s="18">
        <v>0</v>
      </c>
      <c r="S2756" s="18"/>
      <c r="T2756" s="18">
        <f t="shared" si="8776"/>
        <v>249.9</v>
      </c>
      <c r="U2756" s="18">
        <f t="shared" si="8693"/>
        <v>249.9</v>
      </c>
      <c r="V2756" s="18">
        <f t="shared" si="8694"/>
        <v>249.9</v>
      </c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41">
        <v>249.9</v>
      </c>
      <c r="AG2756" s="41"/>
      <c r="AH2756" s="41">
        <v>0</v>
      </c>
      <c r="AI2756" s="41">
        <v>0</v>
      </c>
      <c r="AJ2756" s="41">
        <v>0</v>
      </c>
      <c r="AK2756" s="41">
        <v>0</v>
      </c>
      <c r="AL2756" s="41">
        <v>249.9</v>
      </c>
      <c r="AM2756" s="41">
        <v>0</v>
      </c>
      <c r="AN2756" s="41">
        <v>0</v>
      </c>
      <c r="AO2756" s="14">
        <v>0</v>
      </c>
      <c r="AP2756" s="42">
        <v>249.9</v>
      </c>
      <c r="AQ2756" s="42">
        <v>0</v>
      </c>
      <c r="AR2756" s="42">
        <v>0</v>
      </c>
      <c r="AS2756" s="42">
        <v>0</v>
      </c>
      <c r="AT2756" s="42">
        <v>0</v>
      </c>
      <c r="AU2756" s="42">
        <f t="shared" si="8855"/>
        <v>249.9</v>
      </c>
      <c r="AV2756" s="42">
        <f t="shared" si="8856"/>
        <v>0</v>
      </c>
      <c r="AW2756" s="42">
        <f t="shared" si="8857"/>
        <v>249.9</v>
      </c>
      <c r="AX2756" s="42">
        <f t="shared" si="8858"/>
        <v>249.9</v>
      </c>
      <c r="AY2756" s="42">
        <f t="shared" si="8859"/>
        <v>249.9</v>
      </c>
      <c r="AZ2756" s="42"/>
      <c r="BA2756" s="43">
        <f t="shared" si="8860"/>
        <v>100</v>
      </c>
      <c r="BB2756" s="44"/>
    </row>
    <row r="2757" spans="2:54" ht="31.2" x14ac:dyDescent="0.3">
      <c r="B2757" s="38" t="s">
        <v>984</v>
      </c>
      <c r="C2757" s="38" t="s">
        <v>84</v>
      </c>
      <c r="D2757" s="38" t="s">
        <v>139</v>
      </c>
      <c r="E2757" s="39" t="str">
        <f t="shared" si="8854"/>
        <v>0412</v>
      </c>
      <c r="F2757" s="38" t="s">
        <v>1001</v>
      </c>
      <c r="G2757" s="39"/>
      <c r="H2757" s="40" t="s">
        <v>1002</v>
      </c>
      <c r="I2757" s="18">
        <f t="shared" ref="I2757:S2757" si="8875">I2758+I2761</f>
        <v>27171.800000000003</v>
      </c>
      <c r="J2757" s="18">
        <f t="shared" si="8875"/>
        <v>17024.699999999997</v>
      </c>
      <c r="K2757" s="18">
        <f t="shared" si="8875"/>
        <v>17024.699999999997</v>
      </c>
      <c r="L2757" s="18">
        <f t="shared" si="8875"/>
        <v>0</v>
      </c>
      <c r="M2757" s="18">
        <f t="shared" si="8875"/>
        <v>0</v>
      </c>
      <c r="N2757" s="18">
        <f t="shared" si="8875"/>
        <v>0</v>
      </c>
      <c r="O2757" s="18">
        <f t="shared" si="8875"/>
        <v>335.99700000000001</v>
      </c>
      <c r="P2757" s="18">
        <f t="shared" si="8875"/>
        <v>0</v>
      </c>
      <c r="Q2757" s="18">
        <f t="shared" si="8875"/>
        <v>0</v>
      </c>
      <c r="R2757" s="18">
        <f t="shared" si="8875"/>
        <v>0</v>
      </c>
      <c r="S2757" s="18">
        <f t="shared" si="8875"/>
        <v>197.74868000000001</v>
      </c>
      <c r="T2757" s="18">
        <f t="shared" si="8776"/>
        <v>27705.545680000003</v>
      </c>
      <c r="U2757" s="18">
        <f t="shared" si="8693"/>
        <v>17024.699999999997</v>
      </c>
      <c r="V2757" s="18">
        <f t="shared" si="8694"/>
        <v>17024.699999999997</v>
      </c>
      <c r="W2757" s="18">
        <f t="shared" ref="W2757:AT2757" si="8876">W2758+W2761</f>
        <v>0</v>
      </c>
      <c r="X2757" s="18">
        <f t="shared" si="8876"/>
        <v>0</v>
      </c>
      <c r="Y2757" s="18">
        <f t="shared" si="8876"/>
        <v>0</v>
      </c>
      <c r="Z2757" s="18">
        <f t="shared" si="8876"/>
        <v>197.74868000000001</v>
      </c>
      <c r="AA2757" s="18">
        <f t="shared" si="8876"/>
        <v>0</v>
      </c>
      <c r="AB2757" s="18">
        <f t="shared" si="8876"/>
        <v>0</v>
      </c>
      <c r="AC2757" s="18">
        <f t="shared" si="8876"/>
        <v>0</v>
      </c>
      <c r="AD2757" s="18">
        <f t="shared" si="8876"/>
        <v>0</v>
      </c>
      <c r="AE2757" s="18">
        <f t="shared" si="8876"/>
        <v>0</v>
      </c>
      <c r="AF2757" s="41">
        <f t="shared" si="8876"/>
        <v>26222.488419999998</v>
      </c>
      <c r="AG2757" s="41">
        <f t="shared" si="8876"/>
        <v>0</v>
      </c>
      <c r="AH2757" s="41">
        <f t="shared" si="8876"/>
        <v>0</v>
      </c>
      <c r="AI2757" s="41">
        <f t="shared" si="8876"/>
        <v>0</v>
      </c>
      <c r="AJ2757" s="41">
        <f t="shared" si="8876"/>
        <v>0</v>
      </c>
      <c r="AK2757" s="41">
        <f t="shared" si="8876"/>
        <v>0</v>
      </c>
      <c r="AL2757" s="41">
        <f t="shared" si="8876"/>
        <v>24767.597280000002</v>
      </c>
      <c r="AM2757" s="41">
        <f t="shared" si="8876"/>
        <v>0</v>
      </c>
      <c r="AN2757" s="41">
        <f t="shared" si="8876"/>
        <v>0</v>
      </c>
      <c r="AO2757" s="42">
        <f t="shared" si="8876"/>
        <v>17220.946819999997</v>
      </c>
      <c r="AP2757" s="42">
        <f t="shared" si="8876"/>
        <v>26298.809000000001</v>
      </c>
      <c r="AQ2757" s="42">
        <f t="shared" si="8876"/>
        <v>335.99700000000001</v>
      </c>
      <c r="AR2757" s="42">
        <f t="shared" si="8876"/>
        <v>0</v>
      </c>
      <c r="AS2757" s="42">
        <f t="shared" si="8876"/>
        <v>0</v>
      </c>
      <c r="AT2757" s="42">
        <f t="shared" si="8876"/>
        <v>0</v>
      </c>
      <c r="AU2757" s="42">
        <f t="shared" si="8855"/>
        <v>26634.806</v>
      </c>
      <c r="AV2757" s="42">
        <f t="shared" si="8856"/>
        <v>1070.7396800000024</v>
      </c>
      <c r="AW2757" s="42">
        <f t="shared" si="8857"/>
        <v>27903.294360000004</v>
      </c>
      <c r="AX2757" s="42">
        <f t="shared" si="8858"/>
        <v>17024.699999999997</v>
      </c>
      <c r="AY2757" s="42">
        <f t="shared" si="8859"/>
        <v>17024.699999999997</v>
      </c>
      <c r="AZ2757" s="42">
        <f>AZ2758+AZ2761</f>
        <v>0</v>
      </c>
      <c r="BA2757" s="43">
        <f t="shared" si="8860"/>
        <v>94.451742654254176</v>
      </c>
      <c r="BB2757" s="20"/>
    </row>
    <row r="2758" spans="2:54" ht="62.4" x14ac:dyDescent="0.3">
      <c r="B2758" s="38" t="s">
        <v>984</v>
      </c>
      <c r="C2758" s="38" t="s">
        <v>84</v>
      </c>
      <c r="D2758" s="38" t="s">
        <v>139</v>
      </c>
      <c r="E2758" s="39" t="str">
        <f t="shared" si="8854"/>
        <v>0412</v>
      </c>
      <c r="F2758" s="38" t="s">
        <v>1003</v>
      </c>
      <c r="G2758" s="39"/>
      <c r="H2758" s="40" t="s">
        <v>1004</v>
      </c>
      <c r="I2758" s="18">
        <f t="shared" ref="I2758:N2758" si="8877">I2759</f>
        <v>21630.9</v>
      </c>
      <c r="J2758" s="18">
        <f t="shared" si="8877"/>
        <v>11483.8</v>
      </c>
      <c r="K2758" s="18">
        <f t="shared" si="8877"/>
        <v>11483.8</v>
      </c>
      <c r="L2758" s="18">
        <f t="shared" si="8877"/>
        <v>0</v>
      </c>
      <c r="M2758" s="18">
        <f t="shared" si="8877"/>
        <v>0</v>
      </c>
      <c r="N2758" s="18">
        <f t="shared" si="8877"/>
        <v>0</v>
      </c>
      <c r="O2758" s="18">
        <f>O2759+O2760</f>
        <v>335.99700000000001</v>
      </c>
      <c r="P2758" s="18">
        <f>P2759+P2760</f>
        <v>0</v>
      </c>
      <c r="Q2758" s="18">
        <f>Q2759+Q2760</f>
        <v>0</v>
      </c>
      <c r="R2758" s="18">
        <f>R2759+R2760</f>
        <v>0</v>
      </c>
      <c r="S2758" s="18">
        <f>S2759</f>
        <v>197.74868000000001</v>
      </c>
      <c r="T2758" s="18">
        <f t="shared" si="8776"/>
        <v>22164.645680000001</v>
      </c>
      <c r="U2758" s="18">
        <f t="shared" si="8693"/>
        <v>11483.8</v>
      </c>
      <c r="V2758" s="18">
        <f t="shared" si="8694"/>
        <v>11483.8</v>
      </c>
      <c r="W2758" s="18">
        <f t="shared" ref="W2758:AD2758" si="8878">W2759</f>
        <v>0</v>
      </c>
      <c r="X2758" s="18">
        <f t="shared" si="8878"/>
        <v>0</v>
      </c>
      <c r="Y2758" s="18">
        <f t="shared" si="8878"/>
        <v>0</v>
      </c>
      <c r="Z2758" s="18">
        <f t="shared" si="8878"/>
        <v>197.74868000000001</v>
      </c>
      <c r="AA2758" s="18">
        <f t="shared" si="8878"/>
        <v>0</v>
      </c>
      <c r="AB2758" s="18">
        <f t="shared" si="8878"/>
        <v>0</v>
      </c>
      <c r="AC2758" s="18">
        <f t="shared" si="8878"/>
        <v>0</v>
      </c>
      <c r="AD2758" s="18">
        <f t="shared" si="8878"/>
        <v>0</v>
      </c>
      <c r="AE2758" s="18"/>
      <c r="AF2758" s="41">
        <f t="shared" ref="AF2758:AT2758" si="8879">AF2759+AF2760</f>
        <v>20783.905999999999</v>
      </c>
      <c r="AG2758" s="41">
        <f t="shared" si="8879"/>
        <v>0</v>
      </c>
      <c r="AH2758" s="41">
        <f t="shared" si="8879"/>
        <v>0</v>
      </c>
      <c r="AI2758" s="41">
        <f t="shared" si="8879"/>
        <v>0</v>
      </c>
      <c r="AJ2758" s="41">
        <f t="shared" si="8879"/>
        <v>0</v>
      </c>
      <c r="AK2758" s="41">
        <f t="shared" si="8879"/>
        <v>0</v>
      </c>
      <c r="AL2758" s="41">
        <f t="shared" si="8879"/>
        <v>19329.128820000002</v>
      </c>
      <c r="AM2758" s="41">
        <f t="shared" si="8879"/>
        <v>0</v>
      </c>
      <c r="AN2758" s="41">
        <f t="shared" si="8879"/>
        <v>0</v>
      </c>
      <c r="AO2758" s="14">
        <f t="shared" si="8879"/>
        <v>14287.753769999999</v>
      </c>
      <c r="AP2758" s="42">
        <f t="shared" si="8879"/>
        <v>20832.909</v>
      </c>
      <c r="AQ2758" s="42">
        <f t="shared" si="8879"/>
        <v>335.99700000000001</v>
      </c>
      <c r="AR2758" s="42">
        <f t="shared" si="8879"/>
        <v>0</v>
      </c>
      <c r="AS2758" s="42">
        <f t="shared" si="8879"/>
        <v>0</v>
      </c>
      <c r="AT2758" s="42">
        <f t="shared" si="8879"/>
        <v>0</v>
      </c>
      <c r="AU2758" s="42">
        <f t="shared" si="8855"/>
        <v>21168.905999999999</v>
      </c>
      <c r="AV2758" s="42">
        <f t="shared" si="8856"/>
        <v>995.73968000000241</v>
      </c>
      <c r="AW2758" s="42">
        <f t="shared" si="8857"/>
        <v>22362.394360000002</v>
      </c>
      <c r="AX2758" s="42">
        <f t="shared" si="8858"/>
        <v>11483.8</v>
      </c>
      <c r="AY2758" s="42">
        <f t="shared" si="8859"/>
        <v>11483.8</v>
      </c>
      <c r="AZ2758" s="42">
        <f>AZ2759</f>
        <v>0</v>
      </c>
      <c r="BA2758" s="43">
        <f t="shared" si="8860"/>
        <v>93.000463050593098</v>
      </c>
      <c r="BB2758" s="20"/>
    </row>
    <row r="2759" spans="2:54" ht="31.2" x14ac:dyDescent="0.3">
      <c r="B2759" s="38" t="s">
        <v>984</v>
      </c>
      <c r="C2759" s="38" t="s">
        <v>84</v>
      </c>
      <c r="D2759" s="38" t="s">
        <v>139</v>
      </c>
      <c r="E2759" s="39" t="str">
        <f t="shared" si="8854"/>
        <v>0412</v>
      </c>
      <c r="F2759" s="38" t="s">
        <v>1003</v>
      </c>
      <c r="G2759" s="38" t="s">
        <v>54</v>
      </c>
      <c r="H2759" s="40" t="s">
        <v>55</v>
      </c>
      <c r="I2759" s="18">
        <v>21630.9</v>
      </c>
      <c r="J2759" s="18">
        <v>11483.8</v>
      </c>
      <c r="K2759" s="18">
        <v>11483.8</v>
      </c>
      <c r="L2759" s="18"/>
      <c r="M2759" s="18"/>
      <c r="N2759" s="18"/>
      <c r="O2759" s="18">
        <v>335.99700000000001</v>
      </c>
      <c r="P2759" s="18">
        <v>0</v>
      </c>
      <c r="Q2759" s="18">
        <v>0</v>
      </c>
      <c r="R2759" s="18">
        <v>0</v>
      </c>
      <c r="S2759" s="18">
        <v>197.74868000000001</v>
      </c>
      <c r="T2759" s="18">
        <f t="shared" si="8776"/>
        <v>22164.645680000001</v>
      </c>
      <c r="U2759" s="18">
        <f t="shared" si="8693"/>
        <v>11483.8</v>
      </c>
      <c r="V2759" s="18">
        <f t="shared" si="8694"/>
        <v>11483.8</v>
      </c>
      <c r="W2759" s="18"/>
      <c r="X2759" s="18"/>
      <c r="Y2759" s="18"/>
      <c r="Z2759" s="18">
        <v>197.74868000000001</v>
      </c>
      <c r="AA2759" s="18"/>
      <c r="AB2759" s="18"/>
      <c r="AC2759" s="18"/>
      <c r="AD2759" s="18"/>
      <c r="AE2759" s="18"/>
      <c r="AF2759" s="41">
        <v>20783.740099999999</v>
      </c>
      <c r="AG2759" s="41"/>
      <c r="AH2759" s="41">
        <v>0</v>
      </c>
      <c r="AI2759" s="41">
        <v>0</v>
      </c>
      <c r="AJ2759" s="41">
        <v>0</v>
      </c>
      <c r="AK2759" s="41">
        <v>0</v>
      </c>
      <c r="AL2759" s="41">
        <v>19329.128820000002</v>
      </c>
      <c r="AM2759" s="41">
        <v>0</v>
      </c>
      <c r="AN2759" s="41">
        <v>0</v>
      </c>
      <c r="AO2759" s="42">
        <v>14287.753769999999</v>
      </c>
      <c r="AP2759" s="42">
        <v>20832.7431</v>
      </c>
      <c r="AQ2759" s="42">
        <v>335.99700000000001</v>
      </c>
      <c r="AR2759" s="42">
        <v>0</v>
      </c>
      <c r="AS2759" s="42">
        <v>0</v>
      </c>
      <c r="AT2759" s="42">
        <v>0</v>
      </c>
      <c r="AU2759" s="42">
        <f t="shared" si="8855"/>
        <v>21168.740099999999</v>
      </c>
      <c r="AV2759" s="42">
        <f t="shared" si="8856"/>
        <v>995.90558000000237</v>
      </c>
      <c r="AW2759" s="42">
        <f t="shared" si="8857"/>
        <v>22362.394360000002</v>
      </c>
      <c r="AX2759" s="42">
        <f t="shared" si="8858"/>
        <v>11483.8</v>
      </c>
      <c r="AY2759" s="42">
        <f t="shared" si="8859"/>
        <v>11483.8</v>
      </c>
      <c r="AZ2759" s="42"/>
      <c r="BA2759" s="43">
        <f t="shared" si="8860"/>
        <v>93.001205399022496</v>
      </c>
      <c r="BB2759" s="44"/>
    </row>
    <row r="2760" spans="2:54" x14ac:dyDescent="0.3">
      <c r="B2760" s="38" t="s">
        <v>984</v>
      </c>
      <c r="C2760" s="38" t="s">
        <v>84</v>
      </c>
      <c r="D2760" s="38" t="s">
        <v>139</v>
      </c>
      <c r="E2760" s="39" t="str">
        <f t="shared" si="8854"/>
        <v>0412</v>
      </c>
      <c r="F2760" s="38" t="s">
        <v>1003</v>
      </c>
      <c r="G2760" s="38" t="s">
        <v>56</v>
      </c>
      <c r="H2760" s="40" t="s">
        <v>57</v>
      </c>
      <c r="I2760" s="18"/>
      <c r="J2760" s="18"/>
      <c r="K2760" s="18"/>
      <c r="L2760" s="18"/>
      <c r="M2760" s="18"/>
      <c r="N2760" s="18"/>
      <c r="O2760" s="18">
        <v>0</v>
      </c>
      <c r="P2760" s="18">
        <v>0</v>
      </c>
      <c r="Q2760" s="18">
        <v>0</v>
      </c>
      <c r="R2760" s="18">
        <v>0</v>
      </c>
      <c r="S2760" s="18"/>
      <c r="T2760" s="18">
        <f t="shared" si="8776"/>
        <v>0</v>
      </c>
      <c r="U2760" s="18">
        <v>0</v>
      </c>
      <c r="V2760" s="18">
        <v>0</v>
      </c>
      <c r="W2760" s="18">
        <v>0</v>
      </c>
      <c r="X2760" s="18">
        <v>0</v>
      </c>
      <c r="Y2760" s="18">
        <v>0</v>
      </c>
      <c r="Z2760" s="18">
        <v>0</v>
      </c>
      <c r="AA2760" s="18">
        <v>0</v>
      </c>
      <c r="AB2760" s="18">
        <v>0</v>
      </c>
      <c r="AC2760" s="18">
        <v>0</v>
      </c>
      <c r="AD2760" s="18">
        <v>0</v>
      </c>
      <c r="AE2760" s="18">
        <v>0</v>
      </c>
      <c r="AF2760" s="41">
        <v>0.16589999999999999</v>
      </c>
      <c r="AG2760" s="41"/>
      <c r="AH2760" s="41">
        <v>0</v>
      </c>
      <c r="AI2760" s="41">
        <v>0</v>
      </c>
      <c r="AJ2760" s="41">
        <v>0</v>
      </c>
      <c r="AK2760" s="41">
        <v>0</v>
      </c>
      <c r="AL2760" s="41">
        <v>0</v>
      </c>
      <c r="AM2760" s="41">
        <v>0</v>
      </c>
      <c r="AN2760" s="41">
        <v>0</v>
      </c>
      <c r="AO2760" s="14">
        <v>0</v>
      </c>
      <c r="AP2760" s="42">
        <v>0.16589999999999999</v>
      </c>
      <c r="AQ2760" s="42">
        <v>0</v>
      </c>
      <c r="AR2760" s="42">
        <v>0</v>
      </c>
      <c r="AS2760" s="42">
        <v>0</v>
      </c>
      <c r="AT2760" s="42">
        <v>0</v>
      </c>
      <c r="AU2760" s="42">
        <f t="shared" si="8855"/>
        <v>0.16589999999999999</v>
      </c>
      <c r="AV2760" s="42">
        <f t="shared" si="8856"/>
        <v>-0.16589999999999999</v>
      </c>
      <c r="AW2760" s="42"/>
      <c r="AX2760" s="42"/>
      <c r="AY2760" s="42"/>
      <c r="AZ2760" s="42"/>
      <c r="BA2760" s="43">
        <f t="shared" si="8860"/>
        <v>0</v>
      </c>
      <c r="BB2760" s="44"/>
    </row>
    <row r="2761" spans="2:54" x14ac:dyDescent="0.3">
      <c r="B2761" s="38" t="s">
        <v>984</v>
      </c>
      <c r="C2761" s="38" t="s">
        <v>84</v>
      </c>
      <c r="D2761" s="38" t="s">
        <v>139</v>
      </c>
      <c r="E2761" s="39" t="str">
        <f t="shared" si="8854"/>
        <v>0412</v>
      </c>
      <c r="F2761" s="38" t="s">
        <v>1005</v>
      </c>
      <c r="G2761" s="39"/>
      <c r="H2761" s="40" t="s">
        <v>1006</v>
      </c>
      <c r="I2761" s="18">
        <f t="shared" ref="I2761:S2761" si="8880">I2762</f>
        <v>5540.9</v>
      </c>
      <c r="J2761" s="18">
        <f t="shared" si="8880"/>
        <v>5540.9</v>
      </c>
      <c r="K2761" s="18">
        <f t="shared" si="8880"/>
        <v>5540.9</v>
      </c>
      <c r="L2761" s="18">
        <f t="shared" si="8880"/>
        <v>0</v>
      </c>
      <c r="M2761" s="18">
        <f t="shared" si="8880"/>
        <v>0</v>
      </c>
      <c r="N2761" s="18">
        <f t="shared" si="8880"/>
        <v>0</v>
      </c>
      <c r="O2761" s="18">
        <f t="shared" si="8880"/>
        <v>0</v>
      </c>
      <c r="P2761" s="18">
        <f t="shared" si="8880"/>
        <v>0</v>
      </c>
      <c r="Q2761" s="18">
        <f t="shared" si="8880"/>
        <v>0</v>
      </c>
      <c r="R2761" s="18">
        <f t="shared" si="8880"/>
        <v>0</v>
      </c>
      <c r="S2761" s="18">
        <f t="shared" si="8880"/>
        <v>0</v>
      </c>
      <c r="T2761" s="18">
        <f t="shared" si="8776"/>
        <v>5540.9</v>
      </c>
      <c r="U2761" s="18">
        <f t="shared" si="8693"/>
        <v>5540.9</v>
      </c>
      <c r="V2761" s="18">
        <f t="shared" si="8694"/>
        <v>5540.9</v>
      </c>
      <c r="W2761" s="18">
        <f t="shared" ref="W2761:AT2761" si="8881">W2762</f>
        <v>0</v>
      </c>
      <c r="X2761" s="18">
        <f t="shared" si="8881"/>
        <v>0</v>
      </c>
      <c r="Y2761" s="18">
        <f t="shared" si="8881"/>
        <v>0</v>
      </c>
      <c r="Z2761" s="18">
        <f t="shared" si="8881"/>
        <v>0</v>
      </c>
      <c r="AA2761" s="18">
        <f t="shared" si="8881"/>
        <v>0</v>
      </c>
      <c r="AB2761" s="18">
        <f t="shared" si="8881"/>
        <v>0</v>
      </c>
      <c r="AC2761" s="18">
        <f t="shared" si="8881"/>
        <v>0</v>
      </c>
      <c r="AD2761" s="18">
        <f t="shared" si="8881"/>
        <v>0</v>
      </c>
      <c r="AE2761" s="18">
        <f t="shared" si="8881"/>
        <v>0</v>
      </c>
      <c r="AF2761" s="41">
        <f t="shared" si="8881"/>
        <v>5438.5824199999997</v>
      </c>
      <c r="AG2761" s="41">
        <f t="shared" si="8881"/>
        <v>0</v>
      </c>
      <c r="AH2761" s="41">
        <f t="shared" si="8881"/>
        <v>0</v>
      </c>
      <c r="AI2761" s="41">
        <f t="shared" si="8881"/>
        <v>0</v>
      </c>
      <c r="AJ2761" s="41">
        <f t="shared" si="8881"/>
        <v>0</v>
      </c>
      <c r="AK2761" s="41">
        <f t="shared" si="8881"/>
        <v>0</v>
      </c>
      <c r="AL2761" s="41">
        <f t="shared" si="8881"/>
        <v>5438.4684600000001</v>
      </c>
      <c r="AM2761" s="41">
        <f t="shared" si="8881"/>
        <v>0</v>
      </c>
      <c r="AN2761" s="41">
        <f t="shared" si="8881"/>
        <v>0</v>
      </c>
      <c r="AO2761" s="42">
        <f t="shared" si="8881"/>
        <v>2933.1930499999999</v>
      </c>
      <c r="AP2761" s="42">
        <f t="shared" si="8881"/>
        <v>5465.9</v>
      </c>
      <c r="AQ2761" s="42">
        <f t="shared" si="8881"/>
        <v>0</v>
      </c>
      <c r="AR2761" s="42">
        <f t="shared" si="8881"/>
        <v>0</v>
      </c>
      <c r="AS2761" s="42">
        <f t="shared" si="8881"/>
        <v>0</v>
      </c>
      <c r="AT2761" s="42">
        <f t="shared" si="8881"/>
        <v>0</v>
      </c>
      <c r="AU2761" s="42">
        <f t="shared" si="8855"/>
        <v>5465.9</v>
      </c>
      <c r="AV2761" s="42">
        <f t="shared" si="8856"/>
        <v>75</v>
      </c>
      <c r="AW2761" s="42">
        <f t="shared" si="8857"/>
        <v>5540.9</v>
      </c>
      <c r="AX2761" s="42">
        <f t="shared" si="8858"/>
        <v>5540.9</v>
      </c>
      <c r="AY2761" s="42">
        <f t="shared" si="8859"/>
        <v>5540.9</v>
      </c>
      <c r="AZ2761" s="42">
        <f>AZ2762</f>
        <v>0</v>
      </c>
      <c r="BA2761" s="43">
        <f t="shared" si="8860"/>
        <v>99.997904601030214</v>
      </c>
      <c r="BB2761" s="20"/>
    </row>
    <row r="2762" spans="2:54" ht="31.2" x14ac:dyDescent="0.3">
      <c r="B2762" s="38" t="s">
        <v>984</v>
      </c>
      <c r="C2762" s="38" t="s">
        <v>84</v>
      </c>
      <c r="D2762" s="38" t="s">
        <v>139</v>
      </c>
      <c r="E2762" s="39" t="str">
        <f t="shared" si="8854"/>
        <v>0412</v>
      </c>
      <c r="F2762" s="38" t="s">
        <v>1005</v>
      </c>
      <c r="G2762" s="38" t="s">
        <v>54</v>
      </c>
      <c r="H2762" s="40" t="s">
        <v>55</v>
      </c>
      <c r="I2762" s="18">
        <v>5540.9</v>
      </c>
      <c r="J2762" s="18">
        <v>5540.9</v>
      </c>
      <c r="K2762" s="18">
        <v>5540.9</v>
      </c>
      <c r="L2762" s="18"/>
      <c r="M2762" s="18"/>
      <c r="N2762" s="18"/>
      <c r="O2762" s="18">
        <v>0</v>
      </c>
      <c r="P2762" s="18">
        <v>0</v>
      </c>
      <c r="Q2762" s="18">
        <v>0</v>
      </c>
      <c r="R2762" s="18">
        <v>0</v>
      </c>
      <c r="S2762" s="18"/>
      <c r="T2762" s="18">
        <f t="shared" si="8776"/>
        <v>5540.9</v>
      </c>
      <c r="U2762" s="18">
        <f t="shared" si="8693"/>
        <v>5540.9</v>
      </c>
      <c r="V2762" s="18">
        <f t="shared" si="8694"/>
        <v>5540.9</v>
      </c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41">
        <v>5438.5824199999997</v>
      </c>
      <c r="AG2762" s="41"/>
      <c r="AH2762" s="41">
        <v>0</v>
      </c>
      <c r="AI2762" s="41">
        <v>0</v>
      </c>
      <c r="AJ2762" s="41">
        <v>0</v>
      </c>
      <c r="AK2762" s="41">
        <v>0</v>
      </c>
      <c r="AL2762" s="41">
        <v>5438.4684600000001</v>
      </c>
      <c r="AM2762" s="41">
        <v>0</v>
      </c>
      <c r="AN2762" s="41">
        <v>0</v>
      </c>
      <c r="AO2762" s="14">
        <v>2933.1930499999999</v>
      </c>
      <c r="AP2762" s="42">
        <v>5465.9</v>
      </c>
      <c r="AQ2762" s="42">
        <v>0</v>
      </c>
      <c r="AR2762" s="42">
        <v>0</v>
      </c>
      <c r="AS2762" s="42">
        <v>0</v>
      </c>
      <c r="AT2762" s="42">
        <v>0</v>
      </c>
      <c r="AU2762" s="42">
        <f t="shared" si="8855"/>
        <v>5465.9</v>
      </c>
      <c r="AV2762" s="42">
        <f t="shared" si="8856"/>
        <v>75</v>
      </c>
      <c r="AW2762" s="42">
        <f t="shared" si="8857"/>
        <v>5540.9</v>
      </c>
      <c r="AX2762" s="42">
        <f t="shared" si="8858"/>
        <v>5540.9</v>
      </c>
      <c r="AY2762" s="42">
        <f t="shared" si="8859"/>
        <v>5540.9</v>
      </c>
      <c r="AZ2762" s="42"/>
      <c r="BA2762" s="43">
        <f t="shared" si="8860"/>
        <v>99.997904601030214</v>
      </c>
      <c r="BB2762" s="44"/>
    </row>
    <row r="2763" spans="2:54" ht="62.4" x14ac:dyDescent="0.3">
      <c r="B2763" s="38" t="s">
        <v>984</v>
      </c>
      <c r="C2763" s="38" t="s">
        <v>84</v>
      </c>
      <c r="D2763" s="38" t="s">
        <v>139</v>
      </c>
      <c r="E2763" s="39" t="str">
        <f t="shared" si="8854"/>
        <v>0412</v>
      </c>
      <c r="F2763" s="38" t="s">
        <v>1007</v>
      </c>
      <c r="G2763" s="38"/>
      <c r="H2763" s="40" t="s">
        <v>1008</v>
      </c>
      <c r="I2763" s="18">
        <f t="shared" ref="I2763:S2763" si="8882">I2764</f>
        <v>54784.7</v>
      </c>
      <c r="J2763" s="18">
        <f t="shared" si="8882"/>
        <v>56375.9</v>
      </c>
      <c r="K2763" s="18">
        <f t="shared" si="8882"/>
        <v>56375.9</v>
      </c>
      <c r="L2763" s="18">
        <f t="shared" si="8882"/>
        <v>0</v>
      </c>
      <c r="M2763" s="18">
        <f t="shared" si="8882"/>
        <v>0</v>
      </c>
      <c r="N2763" s="18">
        <f t="shared" si="8882"/>
        <v>0</v>
      </c>
      <c r="O2763" s="18">
        <f t="shared" si="8882"/>
        <v>0</v>
      </c>
      <c r="P2763" s="18">
        <f t="shared" si="8882"/>
        <v>992.54499999999996</v>
      </c>
      <c r="Q2763" s="18">
        <f t="shared" si="8882"/>
        <v>0</v>
      </c>
      <c r="R2763" s="18">
        <f t="shared" si="8882"/>
        <v>0</v>
      </c>
      <c r="S2763" s="18">
        <f t="shared" si="8882"/>
        <v>7799.8</v>
      </c>
      <c r="T2763" s="18">
        <f t="shared" si="8776"/>
        <v>63577.044999999998</v>
      </c>
      <c r="U2763" s="18">
        <f t="shared" si="8693"/>
        <v>56375.9</v>
      </c>
      <c r="V2763" s="18">
        <f t="shared" si="8694"/>
        <v>56375.9</v>
      </c>
      <c r="W2763" s="18">
        <f t="shared" ref="W2763:AT2763" si="8883">W2764</f>
        <v>7799.8</v>
      </c>
      <c r="X2763" s="18">
        <f t="shared" si="8883"/>
        <v>0</v>
      </c>
      <c r="Y2763" s="18">
        <f t="shared" si="8883"/>
        <v>0</v>
      </c>
      <c r="Z2763" s="18">
        <f t="shared" si="8883"/>
        <v>0</v>
      </c>
      <c r="AA2763" s="18">
        <f t="shared" si="8883"/>
        <v>9520.9</v>
      </c>
      <c r="AB2763" s="18">
        <f t="shared" si="8883"/>
        <v>0</v>
      </c>
      <c r="AC2763" s="18">
        <f t="shared" si="8883"/>
        <v>9520.9</v>
      </c>
      <c r="AD2763" s="18">
        <f t="shared" si="8883"/>
        <v>0</v>
      </c>
      <c r="AE2763" s="18">
        <f t="shared" si="8883"/>
        <v>0</v>
      </c>
      <c r="AF2763" s="41">
        <f t="shared" si="8883"/>
        <v>63316.684989999994</v>
      </c>
      <c r="AG2763" s="41">
        <f t="shared" si="8883"/>
        <v>0</v>
      </c>
      <c r="AH2763" s="41">
        <f t="shared" si="8883"/>
        <v>0</v>
      </c>
      <c r="AI2763" s="41">
        <f t="shared" si="8883"/>
        <v>0</v>
      </c>
      <c r="AJ2763" s="41">
        <f t="shared" si="8883"/>
        <v>0</v>
      </c>
      <c r="AK2763" s="41">
        <f t="shared" si="8883"/>
        <v>0</v>
      </c>
      <c r="AL2763" s="41">
        <f t="shared" si="8883"/>
        <v>59736.454109999999</v>
      </c>
      <c r="AM2763" s="41">
        <f t="shared" si="8883"/>
        <v>0</v>
      </c>
      <c r="AN2763" s="41">
        <f t="shared" si="8883"/>
        <v>0</v>
      </c>
      <c r="AO2763" s="42">
        <f t="shared" si="8883"/>
        <v>36435.322139999997</v>
      </c>
      <c r="AP2763" s="42">
        <f t="shared" si="8883"/>
        <v>63351.983999999997</v>
      </c>
      <c r="AQ2763" s="42">
        <f t="shared" si="8883"/>
        <v>0</v>
      </c>
      <c r="AR2763" s="42">
        <f t="shared" si="8883"/>
        <v>0</v>
      </c>
      <c r="AS2763" s="42">
        <f t="shared" si="8883"/>
        <v>0</v>
      </c>
      <c r="AT2763" s="42">
        <f t="shared" si="8883"/>
        <v>0</v>
      </c>
      <c r="AU2763" s="42">
        <f t="shared" si="8855"/>
        <v>63351.983999999997</v>
      </c>
      <c r="AV2763" s="42">
        <f t="shared" si="8856"/>
        <v>225.06100000000151</v>
      </c>
      <c r="AW2763" s="42">
        <f t="shared" si="8857"/>
        <v>71376.845000000001</v>
      </c>
      <c r="AX2763" s="42">
        <f t="shared" si="8858"/>
        <v>65896.800000000003</v>
      </c>
      <c r="AY2763" s="42">
        <f t="shared" si="8859"/>
        <v>65896.800000000003</v>
      </c>
      <c r="AZ2763" s="42">
        <f>AZ2764</f>
        <v>0</v>
      </c>
      <c r="BA2763" s="43">
        <f t="shared" si="8860"/>
        <v>94.345517487901574</v>
      </c>
      <c r="BB2763" s="20"/>
    </row>
    <row r="2764" spans="2:54" x14ac:dyDescent="0.3">
      <c r="B2764" s="38" t="s">
        <v>984</v>
      </c>
      <c r="C2764" s="38" t="s">
        <v>84</v>
      </c>
      <c r="D2764" s="38" t="s">
        <v>139</v>
      </c>
      <c r="E2764" s="39" t="str">
        <f t="shared" si="8854"/>
        <v>0412</v>
      </c>
      <c r="F2764" s="38" t="s">
        <v>1009</v>
      </c>
      <c r="G2764" s="38"/>
      <c r="H2764" s="40" t="s">
        <v>65</v>
      </c>
      <c r="I2764" s="18">
        <f t="shared" ref="I2764:N2764" si="8884">I2765+I2766</f>
        <v>54784.7</v>
      </c>
      <c r="J2764" s="18">
        <f t="shared" si="8884"/>
        <v>56375.9</v>
      </c>
      <c r="K2764" s="18">
        <f t="shared" si="8884"/>
        <v>56375.9</v>
      </c>
      <c r="L2764" s="18">
        <f t="shared" si="8884"/>
        <v>0</v>
      </c>
      <c r="M2764" s="18">
        <f t="shared" si="8884"/>
        <v>0</v>
      </c>
      <c r="N2764" s="18">
        <f t="shared" si="8884"/>
        <v>0</v>
      </c>
      <c r="O2764" s="18">
        <f>O2765+O2766+O2768+O2767</f>
        <v>0</v>
      </c>
      <c r="P2764" s="18">
        <f>P2765+P2766+P2768+P2767</f>
        <v>992.54499999999996</v>
      </c>
      <c r="Q2764" s="18">
        <f>Q2765+Q2766+Q2768</f>
        <v>0</v>
      </c>
      <c r="R2764" s="18">
        <f>R2765+R2766+R2768</f>
        <v>0</v>
      </c>
      <c r="S2764" s="18">
        <f>S2765+S2766</f>
        <v>7799.8</v>
      </c>
      <c r="T2764" s="18">
        <f t="shared" si="8776"/>
        <v>63577.044999999998</v>
      </c>
      <c r="U2764" s="18">
        <f t="shared" si="8693"/>
        <v>56375.9</v>
      </c>
      <c r="V2764" s="18">
        <f t="shared" si="8694"/>
        <v>56375.9</v>
      </c>
      <c r="W2764" s="18">
        <f t="shared" ref="W2764:AE2764" si="8885">W2765+W2766</f>
        <v>7799.8</v>
      </c>
      <c r="X2764" s="18">
        <f t="shared" si="8885"/>
        <v>0</v>
      </c>
      <c r="Y2764" s="18">
        <f t="shared" si="8885"/>
        <v>0</v>
      </c>
      <c r="Z2764" s="18">
        <f t="shared" si="8885"/>
        <v>0</v>
      </c>
      <c r="AA2764" s="18">
        <f t="shared" si="8885"/>
        <v>9520.9</v>
      </c>
      <c r="AB2764" s="18">
        <f t="shared" si="8885"/>
        <v>0</v>
      </c>
      <c r="AC2764" s="18">
        <f t="shared" si="8885"/>
        <v>9520.9</v>
      </c>
      <c r="AD2764" s="18">
        <f t="shared" si="8885"/>
        <v>0</v>
      </c>
      <c r="AE2764" s="18">
        <f t="shared" si="8885"/>
        <v>0</v>
      </c>
      <c r="AF2764" s="41">
        <f t="shared" ref="AF2764:AT2764" si="8886">AF2765+AF2766+AF2768+AF2767</f>
        <v>63316.684989999994</v>
      </c>
      <c r="AG2764" s="41">
        <f t="shared" si="8886"/>
        <v>0</v>
      </c>
      <c r="AH2764" s="41">
        <f t="shared" si="8886"/>
        <v>0</v>
      </c>
      <c r="AI2764" s="41">
        <f t="shared" si="8886"/>
        <v>0</v>
      </c>
      <c r="AJ2764" s="41">
        <f t="shared" si="8886"/>
        <v>0</v>
      </c>
      <c r="AK2764" s="41">
        <f t="shared" si="8886"/>
        <v>0</v>
      </c>
      <c r="AL2764" s="41">
        <f t="shared" si="8886"/>
        <v>59736.454109999999</v>
      </c>
      <c r="AM2764" s="41">
        <f t="shared" si="8886"/>
        <v>0</v>
      </c>
      <c r="AN2764" s="41">
        <f t="shared" si="8886"/>
        <v>0</v>
      </c>
      <c r="AO2764" s="14">
        <f t="shared" si="8886"/>
        <v>36435.322139999997</v>
      </c>
      <c r="AP2764" s="42">
        <f t="shared" si="8886"/>
        <v>63351.983999999997</v>
      </c>
      <c r="AQ2764" s="42">
        <f t="shared" si="8886"/>
        <v>0</v>
      </c>
      <c r="AR2764" s="42">
        <f t="shared" si="8886"/>
        <v>0</v>
      </c>
      <c r="AS2764" s="42">
        <f t="shared" si="8886"/>
        <v>0</v>
      </c>
      <c r="AT2764" s="42">
        <f t="shared" si="8886"/>
        <v>0</v>
      </c>
      <c r="AU2764" s="42">
        <f t="shared" si="8855"/>
        <v>63351.983999999997</v>
      </c>
      <c r="AV2764" s="42">
        <f t="shared" si="8856"/>
        <v>225.06100000000151</v>
      </c>
      <c r="AW2764" s="42">
        <f t="shared" si="8857"/>
        <v>71376.845000000001</v>
      </c>
      <c r="AX2764" s="42">
        <f t="shared" si="8858"/>
        <v>65896.800000000003</v>
      </c>
      <c r="AY2764" s="42">
        <f t="shared" si="8859"/>
        <v>65896.800000000003</v>
      </c>
      <c r="AZ2764" s="42">
        <f>AZ2765+AZ2766</f>
        <v>0</v>
      </c>
      <c r="BA2764" s="43">
        <f t="shared" si="8860"/>
        <v>94.345517487901574</v>
      </c>
      <c r="BB2764" s="20"/>
    </row>
    <row r="2765" spans="2:54" ht="78" x14ac:dyDescent="0.3">
      <c r="B2765" s="38" t="s">
        <v>984</v>
      </c>
      <c r="C2765" s="38" t="s">
        <v>84</v>
      </c>
      <c r="D2765" s="38" t="s">
        <v>139</v>
      </c>
      <c r="E2765" s="39" t="str">
        <f t="shared" si="8854"/>
        <v>0412</v>
      </c>
      <c r="F2765" s="38" t="s">
        <v>1009</v>
      </c>
      <c r="G2765" s="38" t="s">
        <v>66</v>
      </c>
      <c r="H2765" s="40" t="s">
        <v>67</v>
      </c>
      <c r="I2765" s="18">
        <v>52161.7</v>
      </c>
      <c r="J2765" s="18">
        <v>53752.9</v>
      </c>
      <c r="K2765" s="18">
        <v>53752.9</v>
      </c>
      <c r="L2765" s="18"/>
      <c r="M2765" s="18"/>
      <c r="N2765" s="18"/>
      <c r="O2765" s="18">
        <v>0</v>
      </c>
      <c r="P2765" s="18">
        <v>0</v>
      </c>
      <c r="Q2765" s="18">
        <v>0</v>
      </c>
      <c r="R2765" s="18">
        <v>0</v>
      </c>
      <c r="S2765" s="18">
        <v>7799.8</v>
      </c>
      <c r="T2765" s="18">
        <f t="shared" si="8776"/>
        <v>59961.5</v>
      </c>
      <c r="U2765" s="18">
        <f t="shared" si="8693"/>
        <v>53752.9</v>
      </c>
      <c r="V2765" s="18">
        <f t="shared" si="8694"/>
        <v>53752.9</v>
      </c>
      <c r="W2765" s="18">
        <v>7799.8</v>
      </c>
      <c r="X2765" s="18"/>
      <c r="Y2765" s="18"/>
      <c r="Z2765" s="18"/>
      <c r="AA2765" s="18">
        <v>9520.9</v>
      </c>
      <c r="AB2765" s="18"/>
      <c r="AC2765" s="18">
        <v>9520.9</v>
      </c>
      <c r="AD2765" s="18"/>
      <c r="AE2765" s="18"/>
      <c r="AF2765" s="41">
        <v>59724.346709999998</v>
      </c>
      <c r="AG2765" s="41"/>
      <c r="AH2765" s="41">
        <v>0</v>
      </c>
      <c r="AI2765" s="41">
        <v>0</v>
      </c>
      <c r="AJ2765" s="41">
        <v>0</v>
      </c>
      <c r="AK2765" s="41">
        <v>0</v>
      </c>
      <c r="AL2765" s="41">
        <v>56266.87657</v>
      </c>
      <c r="AM2765" s="41">
        <v>0</v>
      </c>
      <c r="AN2765" s="41">
        <v>0</v>
      </c>
      <c r="AO2765" s="42">
        <v>34784.039250000002</v>
      </c>
      <c r="AP2765" s="42">
        <v>59724.346709999998</v>
      </c>
      <c r="AQ2765" s="42">
        <v>0</v>
      </c>
      <c r="AR2765" s="42">
        <v>0</v>
      </c>
      <c r="AS2765" s="42">
        <v>0</v>
      </c>
      <c r="AT2765" s="42">
        <v>0</v>
      </c>
      <c r="AU2765" s="42">
        <f t="shared" si="8855"/>
        <v>59724.346709999998</v>
      </c>
      <c r="AV2765" s="42">
        <f t="shared" si="8856"/>
        <v>237.15329000000202</v>
      </c>
      <c r="AW2765" s="42">
        <f t="shared" si="8857"/>
        <v>67761.3</v>
      </c>
      <c r="AX2765" s="42">
        <f t="shared" si="8858"/>
        <v>63273.8</v>
      </c>
      <c r="AY2765" s="42">
        <f t="shared" si="8859"/>
        <v>63273.8</v>
      </c>
      <c r="AZ2765" s="42"/>
      <c r="BA2765" s="43">
        <f t="shared" si="8860"/>
        <v>94.210953605255426</v>
      </c>
      <c r="BB2765" s="44"/>
    </row>
    <row r="2766" spans="2:54" ht="31.2" x14ac:dyDescent="0.3">
      <c r="B2766" s="38" t="s">
        <v>984</v>
      </c>
      <c r="C2766" s="38" t="s">
        <v>84</v>
      </c>
      <c r="D2766" s="38" t="s">
        <v>139</v>
      </c>
      <c r="E2766" s="39" t="str">
        <f t="shared" si="8854"/>
        <v>0412</v>
      </c>
      <c r="F2766" s="38" t="s">
        <v>1009</v>
      </c>
      <c r="G2766" s="38" t="s">
        <v>54</v>
      </c>
      <c r="H2766" s="40" t="s">
        <v>55</v>
      </c>
      <c r="I2766" s="18">
        <v>2623</v>
      </c>
      <c r="J2766" s="18">
        <v>2623</v>
      </c>
      <c r="K2766" s="18">
        <v>2623</v>
      </c>
      <c r="L2766" s="18"/>
      <c r="M2766" s="18"/>
      <c r="N2766" s="18"/>
      <c r="O2766" s="18">
        <v>0</v>
      </c>
      <c r="P2766" s="18">
        <v>992.54499999999996</v>
      </c>
      <c r="Q2766" s="18">
        <v>0</v>
      </c>
      <c r="R2766" s="18">
        <v>0</v>
      </c>
      <c r="S2766" s="18"/>
      <c r="T2766" s="18">
        <f t="shared" si="8776"/>
        <v>3615.5450000000001</v>
      </c>
      <c r="U2766" s="18">
        <f t="shared" si="8693"/>
        <v>2623</v>
      </c>
      <c r="V2766" s="18">
        <f t="shared" si="8694"/>
        <v>2623</v>
      </c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41">
        <v>3563.38499</v>
      </c>
      <c r="AG2766" s="41"/>
      <c r="AH2766" s="41">
        <v>0</v>
      </c>
      <c r="AI2766" s="41">
        <v>0</v>
      </c>
      <c r="AJ2766" s="41">
        <v>0</v>
      </c>
      <c r="AK2766" s="41">
        <v>0</v>
      </c>
      <c r="AL2766" s="41">
        <v>3440.6242499999998</v>
      </c>
      <c r="AM2766" s="41">
        <v>0</v>
      </c>
      <c r="AN2766" s="41">
        <v>0</v>
      </c>
      <c r="AO2766" s="14">
        <v>1622.3296</v>
      </c>
      <c r="AP2766" s="42">
        <v>3598.6840000000002</v>
      </c>
      <c r="AQ2766" s="42">
        <v>0</v>
      </c>
      <c r="AR2766" s="42">
        <v>0</v>
      </c>
      <c r="AS2766" s="42">
        <v>0</v>
      </c>
      <c r="AT2766" s="42">
        <v>0</v>
      </c>
      <c r="AU2766" s="42">
        <f t="shared" si="8855"/>
        <v>3598.6840000000002</v>
      </c>
      <c r="AV2766" s="42">
        <f t="shared" si="8856"/>
        <v>16.860999999999876</v>
      </c>
      <c r="AW2766" s="42">
        <f t="shared" si="8857"/>
        <v>3615.5450000000001</v>
      </c>
      <c r="AX2766" s="42">
        <f t="shared" si="8858"/>
        <v>2623</v>
      </c>
      <c r="AY2766" s="42">
        <f t="shared" si="8859"/>
        <v>2623</v>
      </c>
      <c r="AZ2766" s="42"/>
      <c r="BA2766" s="43">
        <f t="shared" si="8860"/>
        <v>96.554940306913068</v>
      </c>
      <c r="BB2766" s="44"/>
    </row>
    <row r="2767" spans="2:54" x14ac:dyDescent="0.3">
      <c r="B2767" s="38" t="s">
        <v>984</v>
      </c>
      <c r="C2767" s="38" t="s">
        <v>84</v>
      </c>
      <c r="D2767" s="38" t="s">
        <v>139</v>
      </c>
      <c r="E2767" s="39" t="str">
        <f t="shared" si="8854"/>
        <v>0412</v>
      </c>
      <c r="F2767" s="38" t="s">
        <v>1009</v>
      </c>
      <c r="G2767" s="38" t="s">
        <v>68</v>
      </c>
      <c r="H2767" s="40" t="s">
        <v>69</v>
      </c>
      <c r="I2767" s="18"/>
      <c r="J2767" s="18"/>
      <c r="K2767" s="18"/>
      <c r="L2767" s="18"/>
      <c r="M2767" s="18"/>
      <c r="N2767" s="18"/>
      <c r="O2767" s="18">
        <v>0</v>
      </c>
      <c r="P2767" s="18">
        <v>0</v>
      </c>
      <c r="Q2767" s="18"/>
      <c r="R2767" s="18"/>
      <c r="S2767" s="18"/>
      <c r="T2767" s="18">
        <f t="shared" si="8776"/>
        <v>0</v>
      </c>
      <c r="U2767" s="18">
        <v>0</v>
      </c>
      <c r="V2767" s="18">
        <v>0</v>
      </c>
      <c r="W2767" s="18">
        <v>0</v>
      </c>
      <c r="X2767" s="18">
        <v>0</v>
      </c>
      <c r="Y2767" s="18">
        <v>0</v>
      </c>
      <c r="Z2767" s="18">
        <v>0</v>
      </c>
      <c r="AA2767" s="18">
        <v>0</v>
      </c>
      <c r="AB2767" s="18">
        <v>0</v>
      </c>
      <c r="AC2767" s="18">
        <v>0</v>
      </c>
      <c r="AD2767" s="18">
        <v>0</v>
      </c>
      <c r="AE2767" s="18">
        <v>0</v>
      </c>
      <c r="AF2767" s="41">
        <v>8.9532900000000009</v>
      </c>
      <c r="AG2767" s="41"/>
      <c r="AH2767" s="41">
        <v>0</v>
      </c>
      <c r="AI2767" s="41">
        <v>0</v>
      </c>
      <c r="AJ2767" s="41">
        <v>0</v>
      </c>
      <c r="AK2767" s="41">
        <v>0</v>
      </c>
      <c r="AL2767" s="41">
        <v>8.9532900000000009</v>
      </c>
      <c r="AM2767" s="41">
        <v>0</v>
      </c>
      <c r="AN2767" s="41">
        <v>0</v>
      </c>
      <c r="AO2767" s="42">
        <v>8.9532900000000009</v>
      </c>
      <c r="AP2767" s="42">
        <v>8.9532900000000009</v>
      </c>
      <c r="AQ2767" s="42">
        <v>0</v>
      </c>
      <c r="AR2767" s="42">
        <v>0</v>
      </c>
      <c r="AS2767" s="42">
        <v>0</v>
      </c>
      <c r="AT2767" s="42">
        <v>0</v>
      </c>
      <c r="AU2767" s="42">
        <f t="shared" si="8855"/>
        <v>8.9532900000000009</v>
      </c>
      <c r="AV2767" s="42">
        <f t="shared" si="8856"/>
        <v>-8.9532900000000009</v>
      </c>
      <c r="AW2767" s="42"/>
      <c r="AX2767" s="42"/>
      <c r="AY2767" s="42"/>
      <c r="AZ2767" s="42"/>
      <c r="BA2767" s="43">
        <f t="shared" si="8860"/>
        <v>100</v>
      </c>
      <c r="BB2767" s="44"/>
    </row>
    <row r="2768" spans="2:54" x14ac:dyDescent="0.3">
      <c r="B2768" s="38" t="s">
        <v>984</v>
      </c>
      <c r="C2768" s="38" t="s">
        <v>84</v>
      </c>
      <c r="D2768" s="38" t="s">
        <v>139</v>
      </c>
      <c r="E2768" s="39" t="str">
        <f t="shared" si="8854"/>
        <v>0412</v>
      </c>
      <c r="F2768" s="38" t="s">
        <v>1009</v>
      </c>
      <c r="G2768" s="38" t="s">
        <v>56</v>
      </c>
      <c r="H2768" s="40" t="s">
        <v>57</v>
      </c>
      <c r="I2768" s="18"/>
      <c r="J2768" s="18"/>
      <c r="K2768" s="18"/>
      <c r="L2768" s="18"/>
      <c r="M2768" s="18"/>
      <c r="N2768" s="18"/>
      <c r="O2768" s="18">
        <v>0</v>
      </c>
      <c r="P2768" s="18">
        <v>0</v>
      </c>
      <c r="Q2768" s="18">
        <v>0</v>
      </c>
      <c r="R2768" s="18">
        <v>0</v>
      </c>
      <c r="S2768" s="18"/>
      <c r="T2768" s="18">
        <f t="shared" si="8776"/>
        <v>0</v>
      </c>
      <c r="U2768" s="18">
        <v>0</v>
      </c>
      <c r="V2768" s="18">
        <v>0</v>
      </c>
      <c r="W2768" s="18">
        <v>0</v>
      </c>
      <c r="X2768" s="18">
        <v>0</v>
      </c>
      <c r="Y2768" s="18">
        <v>0</v>
      </c>
      <c r="Z2768" s="18">
        <v>0</v>
      </c>
      <c r="AA2768" s="18">
        <v>0</v>
      </c>
      <c r="AB2768" s="18">
        <v>0</v>
      </c>
      <c r="AC2768" s="18">
        <v>0</v>
      </c>
      <c r="AD2768" s="18">
        <v>0</v>
      </c>
      <c r="AE2768" s="18">
        <v>0</v>
      </c>
      <c r="AF2768" s="41">
        <v>20</v>
      </c>
      <c r="AG2768" s="41"/>
      <c r="AH2768" s="41">
        <v>0</v>
      </c>
      <c r="AI2768" s="41">
        <v>0</v>
      </c>
      <c r="AJ2768" s="41">
        <v>0</v>
      </c>
      <c r="AK2768" s="41">
        <v>0</v>
      </c>
      <c r="AL2768" s="41">
        <v>20</v>
      </c>
      <c r="AM2768" s="41">
        <v>0</v>
      </c>
      <c r="AN2768" s="41">
        <v>0</v>
      </c>
      <c r="AO2768" s="14">
        <v>20</v>
      </c>
      <c r="AP2768" s="42">
        <v>20</v>
      </c>
      <c r="AQ2768" s="42">
        <v>0</v>
      </c>
      <c r="AR2768" s="42">
        <v>0</v>
      </c>
      <c r="AS2768" s="42">
        <v>0</v>
      </c>
      <c r="AT2768" s="42">
        <v>0</v>
      </c>
      <c r="AU2768" s="42">
        <f t="shared" si="8855"/>
        <v>20</v>
      </c>
      <c r="AV2768" s="42">
        <f t="shared" si="8856"/>
        <v>-20</v>
      </c>
      <c r="AW2768" s="42"/>
      <c r="AX2768" s="42"/>
      <c r="AY2768" s="42"/>
      <c r="AZ2768" s="42"/>
      <c r="BA2768" s="43">
        <f t="shared" si="8860"/>
        <v>100</v>
      </c>
      <c r="BB2768" s="44"/>
    </row>
    <row r="2769" spans="2:54" ht="46.8" x14ac:dyDescent="0.3">
      <c r="B2769" s="38" t="s">
        <v>984</v>
      </c>
      <c r="C2769" s="38" t="s">
        <v>84</v>
      </c>
      <c r="D2769" s="38" t="s">
        <v>139</v>
      </c>
      <c r="E2769" s="39" t="str">
        <f t="shared" si="8854"/>
        <v>0412</v>
      </c>
      <c r="F2769" s="38" t="s">
        <v>78</v>
      </c>
      <c r="G2769" s="39"/>
      <c r="H2769" s="40" t="s">
        <v>79</v>
      </c>
      <c r="I2769" s="18"/>
      <c r="J2769" s="18"/>
      <c r="K2769" s="18"/>
      <c r="L2769" s="18"/>
      <c r="M2769" s="18"/>
      <c r="N2769" s="18"/>
      <c r="O2769" s="18">
        <f t="shared" ref="O2769:O2771" si="8887">O2770</f>
        <v>0</v>
      </c>
      <c r="P2769" s="18">
        <f t="shared" ref="P2769:P2771" si="8888">P2770</f>
        <v>0</v>
      </c>
      <c r="Q2769" s="18">
        <f t="shared" ref="Q2769:Q2771" si="8889">Q2770</f>
        <v>0</v>
      </c>
      <c r="R2769" s="18">
        <f t="shared" ref="R2769:R2771" si="8890">R2770</f>
        <v>0</v>
      </c>
      <c r="S2769" s="18"/>
      <c r="T2769" s="18">
        <f t="shared" si="8776"/>
        <v>0</v>
      </c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41">
        <f t="shared" ref="AF2769:AF2771" si="8891">AF2770</f>
        <v>124.874</v>
      </c>
      <c r="AG2769" s="41">
        <f t="shared" ref="AG2769:AG2771" si="8892">AG2770</f>
        <v>0</v>
      </c>
      <c r="AH2769" s="41">
        <f t="shared" ref="AH2769:AH2771" si="8893">AH2770</f>
        <v>0</v>
      </c>
      <c r="AI2769" s="41">
        <f t="shared" ref="AI2769:AI2771" si="8894">AI2770</f>
        <v>0</v>
      </c>
      <c r="AJ2769" s="41">
        <f t="shared" ref="AJ2769:AJ2771" si="8895">AJ2770</f>
        <v>0</v>
      </c>
      <c r="AK2769" s="41">
        <f t="shared" ref="AK2769:AK2771" si="8896">AK2770</f>
        <v>0</v>
      </c>
      <c r="AL2769" s="41">
        <f t="shared" ref="AL2769:AL2771" si="8897">AL2770</f>
        <v>124.874</v>
      </c>
      <c r="AM2769" s="41">
        <f t="shared" ref="AM2769:AM2771" si="8898">AM2770</f>
        <v>0</v>
      </c>
      <c r="AN2769" s="41">
        <f t="shared" ref="AN2769:AN2771" si="8899">AN2770</f>
        <v>0</v>
      </c>
      <c r="AO2769" s="42">
        <f t="shared" ref="AO2769:AO2771" si="8900">AO2770</f>
        <v>124.874</v>
      </c>
      <c r="AP2769" s="42">
        <f t="shared" ref="AP2769:AP2771" si="8901">AP2770</f>
        <v>124.874</v>
      </c>
      <c r="AQ2769" s="42">
        <f t="shared" ref="AQ2769:AQ2771" si="8902">AQ2770</f>
        <v>0</v>
      </c>
      <c r="AR2769" s="42">
        <f t="shared" ref="AR2769:AR2771" si="8903">AR2770</f>
        <v>0</v>
      </c>
      <c r="AS2769" s="42">
        <f t="shared" ref="AS2769:AS2771" si="8904">AS2770</f>
        <v>0</v>
      </c>
      <c r="AT2769" s="42">
        <f t="shared" ref="AT2769:AT2771" si="8905">AT2770</f>
        <v>0</v>
      </c>
      <c r="AU2769" s="42">
        <f t="shared" si="8855"/>
        <v>124.874</v>
      </c>
      <c r="AV2769" s="42">
        <f t="shared" si="8856"/>
        <v>-124.874</v>
      </c>
      <c r="AW2769" s="42"/>
      <c r="AX2769" s="42"/>
      <c r="AY2769" s="42"/>
      <c r="AZ2769" s="42"/>
      <c r="BA2769" s="43">
        <f t="shared" si="8860"/>
        <v>100</v>
      </c>
      <c r="BB2769" s="44"/>
    </row>
    <row r="2770" spans="2:54" ht="31.2" x14ac:dyDescent="0.3">
      <c r="B2770" s="38" t="s">
        <v>984</v>
      </c>
      <c r="C2770" s="38" t="s">
        <v>84</v>
      </c>
      <c r="D2770" s="38" t="s">
        <v>139</v>
      </c>
      <c r="E2770" s="39" t="str">
        <f t="shared" si="8854"/>
        <v>0412</v>
      </c>
      <c r="F2770" s="38" t="s">
        <v>80</v>
      </c>
      <c r="G2770" s="39"/>
      <c r="H2770" s="40" t="s">
        <v>81</v>
      </c>
      <c r="I2770" s="18"/>
      <c r="J2770" s="18"/>
      <c r="K2770" s="18"/>
      <c r="L2770" s="18"/>
      <c r="M2770" s="18"/>
      <c r="N2770" s="18"/>
      <c r="O2770" s="18">
        <f t="shared" si="8887"/>
        <v>0</v>
      </c>
      <c r="P2770" s="18">
        <f t="shared" si="8888"/>
        <v>0</v>
      </c>
      <c r="Q2770" s="18">
        <f t="shared" si="8889"/>
        <v>0</v>
      </c>
      <c r="R2770" s="18">
        <f t="shared" si="8890"/>
        <v>0</v>
      </c>
      <c r="S2770" s="18"/>
      <c r="T2770" s="18">
        <f t="shared" si="8776"/>
        <v>0</v>
      </c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/>
      <c r="AF2770" s="41">
        <f t="shared" si="8891"/>
        <v>124.874</v>
      </c>
      <c r="AG2770" s="41">
        <f t="shared" si="8892"/>
        <v>0</v>
      </c>
      <c r="AH2770" s="41">
        <f t="shared" si="8893"/>
        <v>0</v>
      </c>
      <c r="AI2770" s="41">
        <f t="shared" si="8894"/>
        <v>0</v>
      </c>
      <c r="AJ2770" s="41">
        <f t="shared" si="8895"/>
        <v>0</v>
      </c>
      <c r="AK2770" s="41">
        <f t="shared" si="8896"/>
        <v>0</v>
      </c>
      <c r="AL2770" s="41">
        <f t="shared" si="8897"/>
        <v>124.874</v>
      </c>
      <c r="AM2770" s="41">
        <f t="shared" si="8898"/>
        <v>0</v>
      </c>
      <c r="AN2770" s="41">
        <f t="shared" si="8899"/>
        <v>0</v>
      </c>
      <c r="AO2770" s="14">
        <f t="shared" si="8900"/>
        <v>124.874</v>
      </c>
      <c r="AP2770" s="42">
        <f t="shared" si="8901"/>
        <v>124.874</v>
      </c>
      <c r="AQ2770" s="42">
        <f t="shared" si="8902"/>
        <v>0</v>
      </c>
      <c r="AR2770" s="42">
        <f t="shared" si="8903"/>
        <v>0</v>
      </c>
      <c r="AS2770" s="42">
        <f t="shared" si="8904"/>
        <v>0</v>
      </c>
      <c r="AT2770" s="42">
        <f t="shared" si="8905"/>
        <v>0</v>
      </c>
      <c r="AU2770" s="42">
        <f t="shared" si="8855"/>
        <v>124.874</v>
      </c>
      <c r="AV2770" s="42">
        <f t="shared" si="8856"/>
        <v>-124.874</v>
      </c>
      <c r="AW2770" s="42"/>
      <c r="AX2770" s="42"/>
      <c r="AY2770" s="42"/>
      <c r="AZ2770" s="42"/>
      <c r="BA2770" s="43">
        <f t="shared" si="8860"/>
        <v>100</v>
      </c>
      <c r="BB2770" s="44"/>
    </row>
    <row r="2771" spans="2:54" ht="31.2" x14ac:dyDescent="0.3">
      <c r="B2771" s="38" t="s">
        <v>984</v>
      </c>
      <c r="C2771" s="38" t="s">
        <v>84</v>
      </c>
      <c r="D2771" s="38" t="s">
        <v>139</v>
      </c>
      <c r="E2771" s="39" t="str">
        <f t="shared" si="8854"/>
        <v>0412</v>
      </c>
      <c r="F2771" s="38" t="s">
        <v>82</v>
      </c>
      <c r="G2771" s="39"/>
      <c r="H2771" s="40" t="s">
        <v>83</v>
      </c>
      <c r="I2771" s="18"/>
      <c r="J2771" s="18"/>
      <c r="K2771" s="18"/>
      <c r="L2771" s="18"/>
      <c r="M2771" s="18"/>
      <c r="N2771" s="18"/>
      <c r="O2771" s="18">
        <f t="shared" si="8887"/>
        <v>0</v>
      </c>
      <c r="P2771" s="18">
        <f t="shared" si="8888"/>
        <v>0</v>
      </c>
      <c r="Q2771" s="18">
        <f t="shared" si="8889"/>
        <v>0</v>
      </c>
      <c r="R2771" s="18">
        <f t="shared" si="8890"/>
        <v>0</v>
      </c>
      <c r="S2771" s="18"/>
      <c r="T2771" s="18">
        <f t="shared" si="8776"/>
        <v>0</v>
      </c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41">
        <f t="shared" si="8891"/>
        <v>124.874</v>
      </c>
      <c r="AG2771" s="41">
        <f t="shared" si="8892"/>
        <v>0</v>
      </c>
      <c r="AH2771" s="41">
        <f t="shared" si="8893"/>
        <v>0</v>
      </c>
      <c r="AI2771" s="41">
        <f t="shared" si="8894"/>
        <v>0</v>
      </c>
      <c r="AJ2771" s="41">
        <f t="shared" si="8895"/>
        <v>0</v>
      </c>
      <c r="AK2771" s="41">
        <f t="shared" si="8896"/>
        <v>0</v>
      </c>
      <c r="AL2771" s="41">
        <f t="shared" si="8897"/>
        <v>124.874</v>
      </c>
      <c r="AM2771" s="41">
        <f t="shared" si="8898"/>
        <v>0</v>
      </c>
      <c r="AN2771" s="41">
        <f t="shared" si="8899"/>
        <v>0</v>
      </c>
      <c r="AO2771" s="42">
        <f t="shared" si="8900"/>
        <v>124.874</v>
      </c>
      <c r="AP2771" s="42">
        <f t="shared" si="8901"/>
        <v>124.874</v>
      </c>
      <c r="AQ2771" s="42">
        <f t="shared" si="8902"/>
        <v>0</v>
      </c>
      <c r="AR2771" s="42">
        <f t="shared" si="8903"/>
        <v>0</v>
      </c>
      <c r="AS2771" s="42">
        <f t="shared" si="8904"/>
        <v>0</v>
      </c>
      <c r="AT2771" s="42">
        <f t="shared" si="8905"/>
        <v>0</v>
      </c>
      <c r="AU2771" s="42">
        <f t="shared" si="8855"/>
        <v>124.874</v>
      </c>
      <c r="AV2771" s="42">
        <f t="shared" si="8856"/>
        <v>-124.874</v>
      </c>
      <c r="AW2771" s="42"/>
      <c r="AX2771" s="42"/>
      <c r="AY2771" s="42"/>
      <c r="AZ2771" s="42"/>
      <c r="BA2771" s="43">
        <f t="shared" si="8860"/>
        <v>100</v>
      </c>
      <c r="BB2771" s="44"/>
    </row>
    <row r="2772" spans="2:54" x14ac:dyDescent="0.3">
      <c r="B2772" s="38" t="s">
        <v>984</v>
      </c>
      <c r="C2772" s="38" t="s">
        <v>84</v>
      </c>
      <c r="D2772" s="38" t="s">
        <v>139</v>
      </c>
      <c r="E2772" s="39" t="str">
        <f t="shared" si="8854"/>
        <v>0412</v>
      </c>
      <c r="F2772" s="38" t="s">
        <v>82</v>
      </c>
      <c r="G2772" s="38" t="s">
        <v>56</v>
      </c>
      <c r="H2772" s="40" t="s">
        <v>57</v>
      </c>
      <c r="I2772" s="18"/>
      <c r="J2772" s="18"/>
      <c r="K2772" s="18"/>
      <c r="L2772" s="18"/>
      <c r="M2772" s="18"/>
      <c r="N2772" s="18"/>
      <c r="O2772" s="18">
        <v>0</v>
      </c>
      <c r="P2772" s="18">
        <v>0</v>
      </c>
      <c r="Q2772" s="18">
        <v>0</v>
      </c>
      <c r="R2772" s="18">
        <v>0</v>
      </c>
      <c r="S2772" s="18"/>
      <c r="T2772" s="18">
        <f t="shared" si="8776"/>
        <v>0</v>
      </c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41">
        <v>124.874</v>
      </c>
      <c r="AG2772" s="41"/>
      <c r="AH2772" s="41">
        <v>0</v>
      </c>
      <c r="AI2772" s="41">
        <v>0</v>
      </c>
      <c r="AJ2772" s="41">
        <v>0</v>
      </c>
      <c r="AK2772" s="41">
        <v>0</v>
      </c>
      <c r="AL2772" s="41">
        <v>124.874</v>
      </c>
      <c r="AM2772" s="41">
        <v>0</v>
      </c>
      <c r="AN2772" s="41">
        <v>0</v>
      </c>
      <c r="AO2772" s="14">
        <v>124.874</v>
      </c>
      <c r="AP2772" s="42">
        <v>124.874</v>
      </c>
      <c r="AQ2772" s="42">
        <v>0</v>
      </c>
      <c r="AR2772" s="42">
        <v>0</v>
      </c>
      <c r="AS2772" s="42">
        <v>0</v>
      </c>
      <c r="AT2772" s="42">
        <v>0</v>
      </c>
      <c r="AU2772" s="42">
        <f t="shared" si="8855"/>
        <v>124.874</v>
      </c>
      <c r="AV2772" s="42">
        <f t="shared" si="8856"/>
        <v>-124.874</v>
      </c>
      <c r="AW2772" s="42"/>
      <c r="AX2772" s="42"/>
      <c r="AY2772" s="42"/>
      <c r="AZ2772" s="42"/>
      <c r="BA2772" s="43">
        <f t="shared" si="8860"/>
        <v>100</v>
      </c>
      <c r="BB2772" s="44"/>
    </row>
    <row r="2773" spans="2:54" s="21" customFormat="1" ht="31.2" x14ac:dyDescent="0.3">
      <c r="B2773" s="22" t="s">
        <v>1010</v>
      </c>
      <c r="C2773" s="22"/>
      <c r="D2773" s="22"/>
      <c r="E2773" s="23" t="str">
        <f t="shared" si="8854"/>
        <v/>
      </c>
      <c r="F2773" s="22"/>
      <c r="G2773" s="22"/>
      <c r="H2773" s="24" t="s">
        <v>1011</v>
      </c>
      <c r="I2773" s="25">
        <f t="shared" ref="I2773:S2773" si="8906">I2791+I2774</f>
        <v>763975</v>
      </c>
      <c r="J2773" s="25">
        <f t="shared" si="8906"/>
        <v>736463</v>
      </c>
      <c r="K2773" s="25">
        <f t="shared" si="8906"/>
        <v>786463</v>
      </c>
      <c r="L2773" s="25">
        <f t="shared" si="8906"/>
        <v>0</v>
      </c>
      <c r="M2773" s="25">
        <f t="shared" si="8906"/>
        <v>0</v>
      </c>
      <c r="N2773" s="25">
        <f t="shared" si="8906"/>
        <v>0</v>
      </c>
      <c r="O2773" s="25">
        <f t="shared" si="8906"/>
        <v>-921.78099999999995</v>
      </c>
      <c r="P2773" s="25">
        <f t="shared" si="8906"/>
        <v>0</v>
      </c>
      <c r="Q2773" s="25">
        <f t="shared" si="8906"/>
        <v>0</v>
      </c>
      <c r="R2773" s="25">
        <f t="shared" si="8906"/>
        <v>-2342.3000000000002</v>
      </c>
      <c r="S2773" s="25">
        <f t="shared" si="8906"/>
        <v>11833.099999999999</v>
      </c>
      <c r="T2773" s="25">
        <f t="shared" si="8776"/>
        <v>772544.01899999997</v>
      </c>
      <c r="U2773" s="25">
        <f t="shared" ref="U2773:U2830" si="8907">J2773+M2773</f>
        <v>736463</v>
      </c>
      <c r="V2773" s="25">
        <f t="shared" ref="V2773:V2830" si="8908">K2773+N2773</f>
        <v>786463</v>
      </c>
      <c r="W2773" s="25">
        <f t="shared" ref="W2773:AT2773" si="8909">W2791+W2774</f>
        <v>10658.099999999999</v>
      </c>
      <c r="X2773" s="25">
        <f t="shared" si="8909"/>
        <v>0</v>
      </c>
      <c r="Y2773" s="25">
        <f t="shared" si="8909"/>
        <v>0</v>
      </c>
      <c r="Z2773" s="25">
        <f t="shared" si="8909"/>
        <v>1175</v>
      </c>
      <c r="AA2773" s="25">
        <f t="shared" si="8909"/>
        <v>10072.4</v>
      </c>
      <c r="AB2773" s="25">
        <f t="shared" si="8909"/>
        <v>0</v>
      </c>
      <c r="AC2773" s="25">
        <f t="shared" si="8909"/>
        <v>10072.4</v>
      </c>
      <c r="AD2773" s="25">
        <f t="shared" si="8909"/>
        <v>0</v>
      </c>
      <c r="AE2773" s="25">
        <f t="shared" si="8909"/>
        <v>0</v>
      </c>
      <c r="AF2773" s="26">
        <f t="shared" si="8909"/>
        <v>1067464.0249300001</v>
      </c>
      <c r="AG2773" s="26">
        <f t="shared" si="8909"/>
        <v>0</v>
      </c>
      <c r="AH2773" s="26">
        <f t="shared" si="8909"/>
        <v>332680.44088000001</v>
      </c>
      <c r="AI2773" s="26">
        <f t="shared" si="8909"/>
        <v>0</v>
      </c>
      <c r="AJ2773" s="26">
        <f t="shared" si="8909"/>
        <v>0</v>
      </c>
      <c r="AK2773" s="26">
        <f t="shared" si="8909"/>
        <v>0</v>
      </c>
      <c r="AL2773" s="26">
        <f t="shared" si="8909"/>
        <v>1037806.86467</v>
      </c>
      <c r="AM2773" s="26">
        <f t="shared" si="8909"/>
        <v>318170.17307000002</v>
      </c>
      <c r="AN2773" s="26">
        <f t="shared" si="8909"/>
        <v>0</v>
      </c>
      <c r="AO2773" s="27">
        <f t="shared" si="8909"/>
        <v>695973.01169000007</v>
      </c>
      <c r="AP2773" s="27">
        <f t="shared" si="8909"/>
        <v>1110106.41188</v>
      </c>
      <c r="AQ2773" s="27">
        <f t="shared" si="8909"/>
        <v>-921.78099999999995</v>
      </c>
      <c r="AR2773" s="27">
        <f t="shared" si="8909"/>
        <v>0</v>
      </c>
      <c r="AS2773" s="27">
        <f t="shared" si="8909"/>
        <v>0</v>
      </c>
      <c r="AT2773" s="27">
        <f t="shared" si="8909"/>
        <v>0</v>
      </c>
      <c r="AU2773" s="27">
        <f t="shared" si="8855"/>
        <v>1109184.6308800001</v>
      </c>
      <c r="AV2773" s="27">
        <f t="shared" si="8856"/>
        <v>-336640.6118800001</v>
      </c>
      <c r="AW2773" s="27">
        <f t="shared" si="8857"/>
        <v>784377.11899999995</v>
      </c>
      <c r="AX2773" s="27">
        <f t="shared" si="8858"/>
        <v>746535.4</v>
      </c>
      <c r="AY2773" s="27">
        <f t="shared" si="8859"/>
        <v>796535.4</v>
      </c>
      <c r="AZ2773" s="27">
        <f>AZ2791+AZ2774</f>
        <v>0</v>
      </c>
      <c r="BA2773" s="28">
        <f t="shared" si="8860"/>
        <v>97.221718056311573</v>
      </c>
      <c r="BB2773" s="20"/>
    </row>
    <row r="2774" spans="2:54" s="21" customFormat="1" x14ac:dyDescent="0.3">
      <c r="B2774" s="22" t="s">
        <v>1010</v>
      </c>
      <c r="C2774" s="22" t="s">
        <v>189</v>
      </c>
      <c r="D2774" s="22"/>
      <c r="E2774" s="23" t="str">
        <f t="shared" si="8854"/>
        <v>07</v>
      </c>
      <c r="F2774" s="22"/>
      <c r="G2774" s="22"/>
      <c r="H2774" s="24" t="s">
        <v>241</v>
      </c>
      <c r="I2774" s="25">
        <f t="shared" ref="I2774:I2777" si="8910">I2775</f>
        <v>295778.90000000002</v>
      </c>
      <c r="J2774" s="25">
        <f t="shared" ref="J2774:J2777" si="8911">J2775</f>
        <v>295802.90000000002</v>
      </c>
      <c r="K2774" s="25">
        <f t="shared" ref="K2774:K2777" si="8912">K2775</f>
        <v>295802.90000000002</v>
      </c>
      <c r="L2774" s="25">
        <f t="shared" ref="L2774:L2777" si="8913">L2775</f>
        <v>0</v>
      </c>
      <c r="M2774" s="25">
        <f t="shared" ref="M2774:M2777" si="8914">M2775</f>
        <v>0</v>
      </c>
      <c r="N2774" s="25">
        <f t="shared" ref="N2774:N2777" si="8915">N2775</f>
        <v>0</v>
      </c>
      <c r="O2774" s="25">
        <f t="shared" ref="O2774:O2777" si="8916">O2775</f>
        <v>-3873.55</v>
      </c>
      <c r="P2774" s="25">
        <f t="shared" ref="P2774:P2777" si="8917">P2775</f>
        <v>0</v>
      </c>
      <c r="Q2774" s="25">
        <f t="shared" ref="Q2774:Q2777" si="8918">Q2775</f>
        <v>0</v>
      </c>
      <c r="R2774" s="25">
        <f t="shared" ref="R2774:R2777" si="8919">R2775</f>
        <v>-2342.3000000000002</v>
      </c>
      <c r="S2774" s="25">
        <f t="shared" ref="S2774:S2777" si="8920">S2775</f>
        <v>0</v>
      </c>
      <c r="T2774" s="25">
        <f t="shared" si="8776"/>
        <v>289563.05000000005</v>
      </c>
      <c r="U2774" s="25">
        <f t="shared" si="8907"/>
        <v>295802.90000000002</v>
      </c>
      <c r="V2774" s="25">
        <f t="shared" si="8908"/>
        <v>295802.90000000002</v>
      </c>
      <c r="W2774" s="25">
        <f t="shared" ref="W2774:W2777" si="8921">W2775</f>
        <v>0</v>
      </c>
      <c r="X2774" s="25">
        <f t="shared" ref="X2774:X2777" si="8922">X2775</f>
        <v>0</v>
      </c>
      <c r="Y2774" s="25">
        <f t="shared" ref="Y2774:Y2777" si="8923">Y2775</f>
        <v>0</v>
      </c>
      <c r="Z2774" s="25">
        <f t="shared" ref="Z2774:Z2777" si="8924">Z2775</f>
        <v>0</v>
      </c>
      <c r="AA2774" s="25">
        <f t="shared" ref="AA2774:AA2777" si="8925">AA2775</f>
        <v>0</v>
      </c>
      <c r="AB2774" s="25">
        <f t="shared" ref="AB2774:AB2777" si="8926">AB2775</f>
        <v>0</v>
      </c>
      <c r="AC2774" s="25">
        <f t="shared" ref="AC2774:AC2777" si="8927">AC2775</f>
        <v>0</v>
      </c>
      <c r="AD2774" s="25">
        <f t="shared" ref="AD2774:AD2777" si="8928">AD2775</f>
        <v>0</v>
      </c>
      <c r="AE2774" s="25">
        <f t="shared" ref="AE2774:AE2777" si="8929">AE2775</f>
        <v>0</v>
      </c>
      <c r="AF2774" s="26">
        <f t="shared" ref="AF2774:AF2777" si="8930">AF2775</f>
        <v>146722.68561000002</v>
      </c>
      <c r="AG2774" s="26">
        <f t="shared" ref="AG2774:AG2777" si="8931">AG2775</f>
        <v>0</v>
      </c>
      <c r="AH2774" s="26">
        <f t="shared" ref="AH2774:AH2777" si="8932">AH2775</f>
        <v>139084.43561000002</v>
      </c>
      <c r="AI2774" s="26">
        <f t="shared" ref="AI2774:AI2777" si="8933">AI2775</f>
        <v>0</v>
      </c>
      <c r="AJ2774" s="26">
        <f t="shared" ref="AJ2774:AJ2777" si="8934">AJ2775</f>
        <v>0</v>
      </c>
      <c r="AK2774" s="26">
        <f t="shared" ref="AK2774:AK2777" si="8935">AK2775</f>
        <v>0</v>
      </c>
      <c r="AL2774" s="26">
        <f t="shared" ref="AL2774:AL2777" si="8936">AL2775</f>
        <v>136929.14392</v>
      </c>
      <c r="AM2774" s="26">
        <f t="shared" ref="AM2774:AM2777" si="8937">AM2775</f>
        <v>129384.6194</v>
      </c>
      <c r="AN2774" s="26">
        <f t="shared" ref="AN2774:AN2777" si="8938">AN2775</f>
        <v>0</v>
      </c>
      <c r="AO2774" s="45">
        <f t="shared" ref="AO2774:AO2777" si="8939">AO2775</f>
        <v>73830.787219999998</v>
      </c>
      <c r="AP2774" s="27">
        <f t="shared" ref="AP2774:AP2777" si="8940">AP2775</f>
        <v>249793.69892</v>
      </c>
      <c r="AQ2774" s="27">
        <f t="shared" ref="AQ2774:AQ2777" si="8941">AQ2775</f>
        <v>-3873.55</v>
      </c>
      <c r="AR2774" s="27">
        <f t="shared" ref="AR2774:AR2777" si="8942">AR2775</f>
        <v>0</v>
      </c>
      <c r="AS2774" s="27">
        <f t="shared" ref="AS2774:AS2777" si="8943">AS2775</f>
        <v>0</v>
      </c>
      <c r="AT2774" s="27">
        <f t="shared" ref="AT2774:AT2777" si="8944">AT2775</f>
        <v>0</v>
      </c>
      <c r="AU2774" s="27">
        <f t="shared" si="8855"/>
        <v>245920.14892000001</v>
      </c>
      <c r="AV2774" s="27">
        <f t="shared" si="8856"/>
        <v>43642.90108000004</v>
      </c>
      <c r="AW2774" s="27">
        <f t="shared" si="8857"/>
        <v>289563.05000000005</v>
      </c>
      <c r="AX2774" s="27">
        <f t="shared" si="8858"/>
        <v>295802.90000000002</v>
      </c>
      <c r="AY2774" s="27">
        <f t="shared" si="8859"/>
        <v>295802.90000000002</v>
      </c>
      <c r="AZ2774" s="27">
        <f t="shared" ref="AZ2774:AZ2777" si="8945">AZ2775</f>
        <v>0</v>
      </c>
      <c r="BA2774" s="28">
        <f t="shared" si="8860"/>
        <v>93.325134658431764</v>
      </c>
      <c r="BB2774" s="20"/>
    </row>
    <row r="2775" spans="2:54" s="30" customFormat="1" ht="16.5" customHeight="1" x14ac:dyDescent="0.3">
      <c r="B2775" s="31" t="s">
        <v>1010</v>
      </c>
      <c r="C2775" s="31" t="s">
        <v>189</v>
      </c>
      <c r="D2775" s="31" t="s">
        <v>86</v>
      </c>
      <c r="E2775" s="29" t="str">
        <f t="shared" si="8854"/>
        <v>0709</v>
      </c>
      <c r="F2775" s="31"/>
      <c r="G2775" s="31"/>
      <c r="H2775" s="32" t="s">
        <v>296</v>
      </c>
      <c r="I2775" s="33">
        <f t="shared" si="8910"/>
        <v>295778.90000000002</v>
      </c>
      <c r="J2775" s="33">
        <f t="shared" si="8911"/>
        <v>295802.90000000002</v>
      </c>
      <c r="K2775" s="33">
        <f t="shared" si="8912"/>
        <v>295802.90000000002</v>
      </c>
      <c r="L2775" s="33">
        <f t="shared" si="8913"/>
        <v>0</v>
      </c>
      <c r="M2775" s="33">
        <f t="shared" si="8914"/>
        <v>0</v>
      </c>
      <c r="N2775" s="33">
        <f t="shared" si="8915"/>
        <v>0</v>
      </c>
      <c r="O2775" s="33">
        <f t="shared" si="8916"/>
        <v>-3873.55</v>
      </c>
      <c r="P2775" s="33">
        <f t="shared" si="8917"/>
        <v>0</v>
      </c>
      <c r="Q2775" s="33">
        <f t="shared" si="8918"/>
        <v>0</v>
      </c>
      <c r="R2775" s="33">
        <f t="shared" si="8919"/>
        <v>-2342.3000000000002</v>
      </c>
      <c r="S2775" s="33">
        <f t="shared" si="8920"/>
        <v>0</v>
      </c>
      <c r="T2775" s="33">
        <f t="shared" si="8776"/>
        <v>289563.05000000005</v>
      </c>
      <c r="U2775" s="33">
        <f t="shared" si="8907"/>
        <v>295802.90000000002</v>
      </c>
      <c r="V2775" s="33">
        <f t="shared" si="8908"/>
        <v>295802.90000000002</v>
      </c>
      <c r="W2775" s="33">
        <f t="shared" si="8921"/>
        <v>0</v>
      </c>
      <c r="X2775" s="33">
        <f t="shared" si="8922"/>
        <v>0</v>
      </c>
      <c r="Y2775" s="33">
        <f t="shared" si="8923"/>
        <v>0</v>
      </c>
      <c r="Z2775" s="33">
        <f t="shared" si="8924"/>
        <v>0</v>
      </c>
      <c r="AA2775" s="33">
        <f t="shared" si="8925"/>
        <v>0</v>
      </c>
      <c r="AB2775" s="33">
        <f t="shared" si="8926"/>
        <v>0</v>
      </c>
      <c r="AC2775" s="33">
        <f t="shared" si="8927"/>
        <v>0</v>
      </c>
      <c r="AD2775" s="33">
        <f t="shared" si="8928"/>
        <v>0</v>
      </c>
      <c r="AE2775" s="33">
        <f t="shared" si="8929"/>
        <v>0</v>
      </c>
      <c r="AF2775" s="34">
        <f t="shared" si="8930"/>
        <v>146722.68561000002</v>
      </c>
      <c r="AG2775" s="34">
        <f t="shared" si="8931"/>
        <v>0</v>
      </c>
      <c r="AH2775" s="34">
        <f t="shared" si="8932"/>
        <v>139084.43561000002</v>
      </c>
      <c r="AI2775" s="34">
        <f t="shared" si="8933"/>
        <v>0</v>
      </c>
      <c r="AJ2775" s="34">
        <f t="shared" si="8934"/>
        <v>0</v>
      </c>
      <c r="AK2775" s="34">
        <f t="shared" si="8935"/>
        <v>0</v>
      </c>
      <c r="AL2775" s="34">
        <f t="shared" si="8936"/>
        <v>136929.14392</v>
      </c>
      <c r="AM2775" s="34">
        <f t="shared" si="8937"/>
        <v>129384.6194</v>
      </c>
      <c r="AN2775" s="34">
        <f t="shared" si="8938"/>
        <v>0</v>
      </c>
      <c r="AO2775" s="36">
        <f t="shared" si="8939"/>
        <v>73830.787219999998</v>
      </c>
      <c r="AP2775" s="36">
        <f t="shared" si="8940"/>
        <v>249793.69892</v>
      </c>
      <c r="AQ2775" s="36">
        <f t="shared" si="8941"/>
        <v>-3873.55</v>
      </c>
      <c r="AR2775" s="36">
        <f t="shared" si="8942"/>
        <v>0</v>
      </c>
      <c r="AS2775" s="36">
        <f t="shared" si="8943"/>
        <v>0</v>
      </c>
      <c r="AT2775" s="36">
        <f t="shared" si="8944"/>
        <v>0</v>
      </c>
      <c r="AU2775" s="36">
        <f t="shared" si="8855"/>
        <v>245920.14892000001</v>
      </c>
      <c r="AV2775" s="36">
        <f t="shared" si="8856"/>
        <v>43642.90108000004</v>
      </c>
      <c r="AW2775" s="36">
        <f t="shared" si="8857"/>
        <v>289563.05000000005</v>
      </c>
      <c r="AX2775" s="36">
        <f t="shared" si="8858"/>
        <v>295802.90000000002</v>
      </c>
      <c r="AY2775" s="36">
        <f t="shared" si="8859"/>
        <v>295802.90000000002</v>
      </c>
      <c r="AZ2775" s="36">
        <f t="shared" si="8945"/>
        <v>0</v>
      </c>
      <c r="BA2775" s="37">
        <f t="shared" si="8860"/>
        <v>93.325134658431764</v>
      </c>
      <c r="BB2775" s="20"/>
    </row>
    <row r="2776" spans="2:54" ht="46.8" x14ac:dyDescent="0.3">
      <c r="B2776" s="38" t="s">
        <v>1010</v>
      </c>
      <c r="C2776" s="38" t="s">
        <v>189</v>
      </c>
      <c r="D2776" s="38" t="s">
        <v>86</v>
      </c>
      <c r="E2776" s="39" t="str">
        <f t="shared" si="8854"/>
        <v>0709</v>
      </c>
      <c r="F2776" s="38" t="s">
        <v>258</v>
      </c>
      <c r="G2776" s="38"/>
      <c r="H2776" s="40" t="s">
        <v>259</v>
      </c>
      <c r="I2776" s="18">
        <f t="shared" si="8910"/>
        <v>295778.90000000002</v>
      </c>
      <c r="J2776" s="18">
        <f t="shared" si="8911"/>
        <v>295802.90000000002</v>
      </c>
      <c r="K2776" s="18">
        <f t="shared" si="8912"/>
        <v>295802.90000000002</v>
      </c>
      <c r="L2776" s="18">
        <f t="shared" si="8913"/>
        <v>0</v>
      </c>
      <c r="M2776" s="18">
        <f t="shared" si="8914"/>
        <v>0</v>
      </c>
      <c r="N2776" s="18">
        <f t="shared" si="8915"/>
        <v>0</v>
      </c>
      <c r="O2776" s="18">
        <f t="shared" si="8916"/>
        <v>-3873.55</v>
      </c>
      <c r="P2776" s="18">
        <f t="shared" si="8917"/>
        <v>0</v>
      </c>
      <c r="Q2776" s="18">
        <f t="shared" si="8918"/>
        <v>0</v>
      </c>
      <c r="R2776" s="18">
        <f t="shared" si="8919"/>
        <v>-2342.3000000000002</v>
      </c>
      <c r="S2776" s="18">
        <f t="shared" si="8920"/>
        <v>0</v>
      </c>
      <c r="T2776" s="18">
        <f t="shared" si="8776"/>
        <v>289563.05000000005</v>
      </c>
      <c r="U2776" s="18">
        <f t="shared" si="8907"/>
        <v>295802.90000000002</v>
      </c>
      <c r="V2776" s="18">
        <f t="shared" si="8908"/>
        <v>295802.90000000002</v>
      </c>
      <c r="W2776" s="18">
        <f t="shared" si="8921"/>
        <v>0</v>
      </c>
      <c r="X2776" s="18">
        <f t="shared" si="8922"/>
        <v>0</v>
      </c>
      <c r="Y2776" s="18">
        <f t="shared" si="8923"/>
        <v>0</v>
      </c>
      <c r="Z2776" s="18">
        <f t="shared" si="8924"/>
        <v>0</v>
      </c>
      <c r="AA2776" s="18">
        <f t="shared" si="8925"/>
        <v>0</v>
      </c>
      <c r="AB2776" s="18">
        <f t="shared" si="8926"/>
        <v>0</v>
      </c>
      <c r="AC2776" s="18">
        <f t="shared" si="8927"/>
        <v>0</v>
      </c>
      <c r="AD2776" s="18">
        <f t="shared" si="8928"/>
        <v>0</v>
      </c>
      <c r="AE2776" s="18">
        <f t="shared" si="8929"/>
        <v>0</v>
      </c>
      <c r="AF2776" s="41">
        <f t="shared" si="8930"/>
        <v>146722.68561000002</v>
      </c>
      <c r="AG2776" s="41">
        <f t="shared" si="8931"/>
        <v>0</v>
      </c>
      <c r="AH2776" s="41">
        <f t="shared" si="8932"/>
        <v>139084.43561000002</v>
      </c>
      <c r="AI2776" s="41">
        <f t="shared" si="8933"/>
        <v>0</v>
      </c>
      <c r="AJ2776" s="41">
        <f t="shared" si="8934"/>
        <v>0</v>
      </c>
      <c r="AK2776" s="41">
        <f t="shared" si="8935"/>
        <v>0</v>
      </c>
      <c r="AL2776" s="41">
        <f t="shared" si="8936"/>
        <v>136929.14392</v>
      </c>
      <c r="AM2776" s="41">
        <f t="shared" si="8937"/>
        <v>129384.6194</v>
      </c>
      <c r="AN2776" s="41">
        <f t="shared" si="8938"/>
        <v>0</v>
      </c>
      <c r="AO2776" s="14">
        <f t="shared" si="8939"/>
        <v>73830.787219999998</v>
      </c>
      <c r="AP2776" s="42">
        <f t="shared" si="8940"/>
        <v>249793.69892</v>
      </c>
      <c r="AQ2776" s="42">
        <f t="shared" si="8941"/>
        <v>-3873.55</v>
      </c>
      <c r="AR2776" s="42">
        <f t="shared" si="8942"/>
        <v>0</v>
      </c>
      <c r="AS2776" s="42">
        <f t="shared" si="8943"/>
        <v>0</v>
      </c>
      <c r="AT2776" s="42">
        <f t="shared" si="8944"/>
        <v>0</v>
      </c>
      <c r="AU2776" s="42">
        <f t="shared" si="8855"/>
        <v>245920.14892000001</v>
      </c>
      <c r="AV2776" s="42">
        <f t="shared" si="8856"/>
        <v>43642.90108000004</v>
      </c>
      <c r="AW2776" s="42">
        <f t="shared" si="8857"/>
        <v>289563.05000000005</v>
      </c>
      <c r="AX2776" s="42">
        <f t="shared" si="8858"/>
        <v>295802.90000000002</v>
      </c>
      <c r="AY2776" s="42">
        <f t="shared" si="8859"/>
        <v>295802.90000000002</v>
      </c>
      <c r="AZ2776" s="42">
        <f t="shared" si="8945"/>
        <v>0</v>
      </c>
      <c r="BA2776" s="43">
        <f t="shared" si="8860"/>
        <v>93.325134658431764</v>
      </c>
      <c r="BB2776" s="20"/>
    </row>
    <row r="2777" spans="2:54" x14ac:dyDescent="0.3">
      <c r="B2777" s="38" t="s">
        <v>1010</v>
      </c>
      <c r="C2777" s="38" t="s">
        <v>189</v>
      </c>
      <c r="D2777" s="38" t="s">
        <v>86</v>
      </c>
      <c r="E2777" s="39" t="str">
        <f t="shared" si="8854"/>
        <v>0709</v>
      </c>
      <c r="F2777" s="38" t="s">
        <v>260</v>
      </c>
      <c r="G2777" s="38"/>
      <c r="H2777" s="40" t="s">
        <v>49</v>
      </c>
      <c r="I2777" s="18">
        <f t="shared" si="8910"/>
        <v>295778.90000000002</v>
      </c>
      <c r="J2777" s="18">
        <f t="shared" si="8911"/>
        <v>295802.90000000002</v>
      </c>
      <c r="K2777" s="18">
        <f t="shared" si="8912"/>
        <v>295802.90000000002</v>
      </c>
      <c r="L2777" s="18">
        <f t="shared" si="8913"/>
        <v>0</v>
      </c>
      <c r="M2777" s="18">
        <f t="shared" si="8914"/>
        <v>0</v>
      </c>
      <c r="N2777" s="18">
        <f t="shared" si="8915"/>
        <v>0</v>
      </c>
      <c r="O2777" s="18">
        <f t="shared" si="8916"/>
        <v>-3873.55</v>
      </c>
      <c r="P2777" s="18">
        <f t="shared" si="8917"/>
        <v>0</v>
      </c>
      <c r="Q2777" s="18">
        <f t="shared" si="8918"/>
        <v>0</v>
      </c>
      <c r="R2777" s="18">
        <f t="shared" si="8919"/>
        <v>-2342.3000000000002</v>
      </c>
      <c r="S2777" s="18">
        <f t="shared" si="8920"/>
        <v>0</v>
      </c>
      <c r="T2777" s="18">
        <f t="shared" si="8776"/>
        <v>289563.05000000005</v>
      </c>
      <c r="U2777" s="18">
        <f t="shared" si="8907"/>
        <v>295802.90000000002</v>
      </c>
      <c r="V2777" s="18">
        <f t="shared" si="8908"/>
        <v>295802.90000000002</v>
      </c>
      <c r="W2777" s="18">
        <f t="shared" si="8921"/>
        <v>0</v>
      </c>
      <c r="X2777" s="18">
        <f t="shared" si="8922"/>
        <v>0</v>
      </c>
      <c r="Y2777" s="18">
        <f t="shared" si="8923"/>
        <v>0</v>
      </c>
      <c r="Z2777" s="18">
        <f t="shared" si="8924"/>
        <v>0</v>
      </c>
      <c r="AA2777" s="18">
        <f t="shared" si="8925"/>
        <v>0</v>
      </c>
      <c r="AB2777" s="18">
        <f t="shared" si="8926"/>
        <v>0</v>
      </c>
      <c r="AC2777" s="18">
        <f t="shared" si="8927"/>
        <v>0</v>
      </c>
      <c r="AD2777" s="18">
        <f t="shared" si="8928"/>
        <v>0</v>
      </c>
      <c r="AE2777" s="18">
        <f t="shared" si="8929"/>
        <v>0</v>
      </c>
      <c r="AF2777" s="41">
        <f t="shared" si="8930"/>
        <v>146722.68561000002</v>
      </c>
      <c r="AG2777" s="41">
        <f t="shared" si="8931"/>
        <v>0</v>
      </c>
      <c r="AH2777" s="41">
        <f t="shared" si="8932"/>
        <v>139084.43561000002</v>
      </c>
      <c r="AI2777" s="41">
        <f t="shared" si="8933"/>
        <v>0</v>
      </c>
      <c r="AJ2777" s="41">
        <f t="shared" si="8934"/>
        <v>0</v>
      </c>
      <c r="AK2777" s="41">
        <f t="shared" si="8935"/>
        <v>0</v>
      </c>
      <c r="AL2777" s="41">
        <f t="shared" si="8936"/>
        <v>136929.14392</v>
      </c>
      <c r="AM2777" s="41">
        <f t="shared" si="8937"/>
        <v>129384.6194</v>
      </c>
      <c r="AN2777" s="41">
        <f t="shared" si="8938"/>
        <v>0</v>
      </c>
      <c r="AO2777" s="42">
        <f t="shared" si="8939"/>
        <v>73830.787219999998</v>
      </c>
      <c r="AP2777" s="42">
        <f t="shared" si="8940"/>
        <v>249793.69892</v>
      </c>
      <c r="AQ2777" s="42">
        <f t="shared" si="8941"/>
        <v>-3873.55</v>
      </c>
      <c r="AR2777" s="42">
        <f t="shared" si="8942"/>
        <v>0</v>
      </c>
      <c r="AS2777" s="42">
        <f t="shared" si="8943"/>
        <v>0</v>
      </c>
      <c r="AT2777" s="42">
        <f t="shared" si="8944"/>
        <v>0</v>
      </c>
      <c r="AU2777" s="42">
        <f t="shared" si="8855"/>
        <v>245920.14892000001</v>
      </c>
      <c r="AV2777" s="42">
        <f t="shared" si="8856"/>
        <v>43642.90108000004</v>
      </c>
      <c r="AW2777" s="42">
        <f t="shared" si="8857"/>
        <v>289563.05000000005</v>
      </c>
      <c r="AX2777" s="42">
        <f t="shared" si="8858"/>
        <v>295802.90000000002</v>
      </c>
      <c r="AY2777" s="42">
        <f t="shared" si="8859"/>
        <v>295802.90000000002</v>
      </c>
      <c r="AZ2777" s="42">
        <f t="shared" si="8945"/>
        <v>0</v>
      </c>
      <c r="BA2777" s="43">
        <f t="shared" si="8860"/>
        <v>93.325134658431764</v>
      </c>
      <c r="BB2777" s="20"/>
    </row>
    <row r="2778" spans="2:54" ht="31.2" x14ac:dyDescent="0.3">
      <c r="B2778" s="38" t="s">
        <v>1010</v>
      </c>
      <c r="C2778" s="38" t="s">
        <v>189</v>
      </c>
      <c r="D2778" s="38" t="s">
        <v>86</v>
      </c>
      <c r="E2778" s="39" t="str">
        <f t="shared" si="8854"/>
        <v>0709</v>
      </c>
      <c r="F2778" s="38" t="s">
        <v>299</v>
      </c>
      <c r="G2778" s="38"/>
      <c r="H2778" s="40" t="s">
        <v>300</v>
      </c>
      <c r="I2778" s="18">
        <f t="shared" ref="I2778:S2778" si="8946">I2779+I2781+I2785+I2788</f>
        <v>295778.90000000002</v>
      </c>
      <c r="J2778" s="18">
        <f t="shared" si="8946"/>
        <v>295802.90000000002</v>
      </c>
      <c r="K2778" s="18">
        <f t="shared" si="8946"/>
        <v>295802.90000000002</v>
      </c>
      <c r="L2778" s="18">
        <f t="shared" si="8946"/>
        <v>0</v>
      </c>
      <c r="M2778" s="18">
        <f t="shared" si="8946"/>
        <v>0</v>
      </c>
      <c r="N2778" s="18">
        <f t="shared" si="8946"/>
        <v>0</v>
      </c>
      <c r="O2778" s="18">
        <f t="shared" si="8946"/>
        <v>-3873.55</v>
      </c>
      <c r="P2778" s="18">
        <f t="shared" si="8946"/>
        <v>0</v>
      </c>
      <c r="Q2778" s="18">
        <f t="shared" si="8946"/>
        <v>0</v>
      </c>
      <c r="R2778" s="18">
        <f t="shared" si="8946"/>
        <v>-2342.3000000000002</v>
      </c>
      <c r="S2778" s="18">
        <f t="shared" si="8946"/>
        <v>0</v>
      </c>
      <c r="T2778" s="18">
        <f t="shared" si="8776"/>
        <v>289563.05000000005</v>
      </c>
      <c r="U2778" s="18">
        <f t="shared" si="8907"/>
        <v>295802.90000000002</v>
      </c>
      <c r="V2778" s="18">
        <f t="shared" si="8908"/>
        <v>295802.90000000002</v>
      </c>
      <c r="W2778" s="18">
        <f t="shared" ref="W2778:AT2778" si="8947">W2779+W2781+W2785+W2788</f>
        <v>0</v>
      </c>
      <c r="X2778" s="18">
        <f t="shared" si="8947"/>
        <v>0</v>
      </c>
      <c r="Y2778" s="18">
        <f t="shared" si="8947"/>
        <v>0</v>
      </c>
      <c r="Z2778" s="18">
        <f t="shared" si="8947"/>
        <v>0</v>
      </c>
      <c r="AA2778" s="18">
        <f t="shared" si="8947"/>
        <v>0</v>
      </c>
      <c r="AB2778" s="18">
        <f t="shared" si="8947"/>
        <v>0</v>
      </c>
      <c r="AC2778" s="18">
        <f t="shared" si="8947"/>
        <v>0</v>
      </c>
      <c r="AD2778" s="18">
        <f t="shared" si="8947"/>
        <v>0</v>
      </c>
      <c r="AE2778" s="18">
        <f t="shared" si="8947"/>
        <v>0</v>
      </c>
      <c r="AF2778" s="41">
        <f t="shared" si="8947"/>
        <v>146722.68561000002</v>
      </c>
      <c r="AG2778" s="41">
        <f t="shared" si="8947"/>
        <v>0</v>
      </c>
      <c r="AH2778" s="41">
        <f t="shared" si="8947"/>
        <v>139084.43561000002</v>
      </c>
      <c r="AI2778" s="41">
        <f t="shared" si="8947"/>
        <v>0</v>
      </c>
      <c r="AJ2778" s="41">
        <f t="shared" si="8947"/>
        <v>0</v>
      </c>
      <c r="AK2778" s="41">
        <f t="shared" si="8947"/>
        <v>0</v>
      </c>
      <c r="AL2778" s="41">
        <f t="shared" si="8947"/>
        <v>136929.14392</v>
      </c>
      <c r="AM2778" s="41">
        <f t="shared" si="8947"/>
        <v>129384.6194</v>
      </c>
      <c r="AN2778" s="41">
        <f t="shared" si="8947"/>
        <v>0</v>
      </c>
      <c r="AO2778" s="14">
        <f t="shared" si="8947"/>
        <v>73830.787219999998</v>
      </c>
      <c r="AP2778" s="42">
        <f t="shared" si="8947"/>
        <v>249793.69892</v>
      </c>
      <c r="AQ2778" s="42">
        <f t="shared" si="8947"/>
        <v>-3873.55</v>
      </c>
      <c r="AR2778" s="42">
        <f t="shared" si="8947"/>
        <v>0</v>
      </c>
      <c r="AS2778" s="42">
        <f t="shared" si="8947"/>
        <v>0</v>
      </c>
      <c r="AT2778" s="42">
        <f t="shared" si="8947"/>
        <v>0</v>
      </c>
      <c r="AU2778" s="42">
        <f t="shared" si="8855"/>
        <v>245920.14892000001</v>
      </c>
      <c r="AV2778" s="42">
        <f t="shared" si="8856"/>
        <v>43642.90108000004</v>
      </c>
      <c r="AW2778" s="42">
        <f t="shared" si="8857"/>
        <v>289563.05000000005</v>
      </c>
      <c r="AX2778" s="42">
        <f t="shared" si="8858"/>
        <v>295802.90000000002</v>
      </c>
      <c r="AY2778" s="42">
        <f t="shared" si="8859"/>
        <v>295802.90000000002</v>
      </c>
      <c r="AZ2778" s="42">
        <f>AZ2779+AZ2781+AZ2785+AZ2788</f>
        <v>0</v>
      </c>
      <c r="BA2778" s="43">
        <f t="shared" si="8860"/>
        <v>93.325134658431764</v>
      </c>
      <c r="BB2778" s="20"/>
    </row>
    <row r="2779" spans="2:54" ht="31.2" x14ac:dyDescent="0.3">
      <c r="B2779" s="38" t="s">
        <v>1010</v>
      </c>
      <c r="C2779" s="38" t="s">
        <v>189</v>
      </c>
      <c r="D2779" s="38" t="s">
        <v>86</v>
      </c>
      <c r="E2779" s="39" t="str">
        <f t="shared" si="8854"/>
        <v>0709</v>
      </c>
      <c r="F2779" s="38" t="s">
        <v>1012</v>
      </c>
      <c r="G2779" s="38"/>
      <c r="H2779" s="40" t="s">
        <v>1013</v>
      </c>
      <c r="I2779" s="18">
        <f t="shared" ref="I2779:S2779" si="8948">I2780</f>
        <v>89.9</v>
      </c>
      <c r="J2779" s="18">
        <f t="shared" si="8948"/>
        <v>89.9</v>
      </c>
      <c r="K2779" s="18">
        <f t="shared" si="8948"/>
        <v>89.9</v>
      </c>
      <c r="L2779" s="18">
        <f t="shared" si="8948"/>
        <v>0</v>
      </c>
      <c r="M2779" s="18">
        <f t="shared" si="8948"/>
        <v>0</v>
      </c>
      <c r="N2779" s="18">
        <f t="shared" si="8948"/>
        <v>0</v>
      </c>
      <c r="O2779" s="18">
        <f t="shared" si="8948"/>
        <v>0</v>
      </c>
      <c r="P2779" s="18">
        <f t="shared" si="8948"/>
        <v>0</v>
      </c>
      <c r="Q2779" s="18">
        <f t="shared" si="8948"/>
        <v>0</v>
      </c>
      <c r="R2779" s="18">
        <f t="shared" si="8948"/>
        <v>0</v>
      </c>
      <c r="S2779" s="18">
        <f t="shared" si="8948"/>
        <v>0</v>
      </c>
      <c r="T2779" s="18">
        <f t="shared" ref="T2779:T2842" si="8949">I2779+L2779+S2779+R2779+Q2779+P2779+O2779</f>
        <v>89.9</v>
      </c>
      <c r="U2779" s="18">
        <f t="shared" si="8907"/>
        <v>89.9</v>
      </c>
      <c r="V2779" s="18">
        <f t="shared" si="8908"/>
        <v>89.9</v>
      </c>
      <c r="W2779" s="18">
        <f t="shared" ref="W2779:AT2779" si="8950">W2780</f>
        <v>0</v>
      </c>
      <c r="X2779" s="18">
        <f t="shared" si="8950"/>
        <v>0</v>
      </c>
      <c r="Y2779" s="18">
        <f t="shared" si="8950"/>
        <v>0</v>
      </c>
      <c r="Z2779" s="18">
        <f t="shared" si="8950"/>
        <v>0</v>
      </c>
      <c r="AA2779" s="18">
        <f t="shared" si="8950"/>
        <v>0</v>
      </c>
      <c r="AB2779" s="18">
        <f t="shared" si="8950"/>
        <v>0</v>
      </c>
      <c r="AC2779" s="18">
        <f t="shared" si="8950"/>
        <v>0</v>
      </c>
      <c r="AD2779" s="18">
        <f t="shared" si="8950"/>
        <v>0</v>
      </c>
      <c r="AE2779" s="18">
        <f t="shared" si="8950"/>
        <v>0</v>
      </c>
      <c r="AF2779" s="41">
        <f t="shared" si="8950"/>
        <v>89.9</v>
      </c>
      <c r="AG2779" s="41">
        <f t="shared" si="8950"/>
        <v>0</v>
      </c>
      <c r="AH2779" s="41">
        <f t="shared" si="8950"/>
        <v>0</v>
      </c>
      <c r="AI2779" s="41">
        <f t="shared" si="8950"/>
        <v>0</v>
      </c>
      <c r="AJ2779" s="41">
        <f t="shared" si="8950"/>
        <v>0</v>
      </c>
      <c r="AK2779" s="41">
        <f t="shared" si="8950"/>
        <v>0</v>
      </c>
      <c r="AL2779" s="41">
        <f t="shared" si="8950"/>
        <v>89.9</v>
      </c>
      <c r="AM2779" s="41">
        <f t="shared" si="8950"/>
        <v>0</v>
      </c>
      <c r="AN2779" s="41">
        <f t="shared" si="8950"/>
        <v>0</v>
      </c>
      <c r="AO2779" s="42">
        <f t="shared" si="8950"/>
        <v>89.9</v>
      </c>
      <c r="AP2779" s="42">
        <f t="shared" si="8950"/>
        <v>89.9</v>
      </c>
      <c r="AQ2779" s="42">
        <f t="shared" si="8950"/>
        <v>0</v>
      </c>
      <c r="AR2779" s="42">
        <f t="shared" si="8950"/>
        <v>0</v>
      </c>
      <c r="AS2779" s="42">
        <f t="shared" si="8950"/>
        <v>0</v>
      </c>
      <c r="AT2779" s="42">
        <f t="shared" si="8950"/>
        <v>0</v>
      </c>
      <c r="AU2779" s="42">
        <f t="shared" si="8855"/>
        <v>89.9</v>
      </c>
      <c r="AV2779" s="42">
        <f t="shared" si="8856"/>
        <v>0</v>
      </c>
      <c r="AW2779" s="42">
        <f t="shared" si="8857"/>
        <v>89.9</v>
      </c>
      <c r="AX2779" s="42">
        <f t="shared" si="8858"/>
        <v>89.9</v>
      </c>
      <c r="AY2779" s="42">
        <f t="shared" si="8859"/>
        <v>89.9</v>
      </c>
      <c r="AZ2779" s="42">
        <f>AZ2780</f>
        <v>0</v>
      </c>
      <c r="BA2779" s="43">
        <f t="shared" si="8860"/>
        <v>100</v>
      </c>
      <c r="BB2779" s="20"/>
    </row>
    <row r="2780" spans="2:54" ht="31.2" x14ac:dyDescent="0.3">
      <c r="B2780" s="38" t="s">
        <v>1010</v>
      </c>
      <c r="C2780" s="38" t="s">
        <v>189</v>
      </c>
      <c r="D2780" s="38" t="s">
        <v>86</v>
      </c>
      <c r="E2780" s="39" t="str">
        <f t="shared" si="8854"/>
        <v>0709</v>
      </c>
      <c r="F2780" s="38" t="s">
        <v>1012</v>
      </c>
      <c r="G2780" s="38" t="s">
        <v>54</v>
      </c>
      <c r="H2780" s="40" t="s">
        <v>55</v>
      </c>
      <c r="I2780" s="18">
        <v>89.9</v>
      </c>
      <c r="J2780" s="18">
        <v>89.9</v>
      </c>
      <c r="K2780" s="18">
        <v>89.9</v>
      </c>
      <c r="L2780" s="18"/>
      <c r="M2780" s="18"/>
      <c r="N2780" s="18"/>
      <c r="O2780" s="18">
        <v>0</v>
      </c>
      <c r="P2780" s="18">
        <v>0</v>
      </c>
      <c r="Q2780" s="18">
        <v>0</v>
      </c>
      <c r="R2780" s="18">
        <v>0</v>
      </c>
      <c r="S2780" s="18"/>
      <c r="T2780" s="18">
        <f t="shared" si="8949"/>
        <v>89.9</v>
      </c>
      <c r="U2780" s="18">
        <f t="shared" si="8907"/>
        <v>89.9</v>
      </c>
      <c r="V2780" s="18">
        <f t="shared" si="8908"/>
        <v>89.9</v>
      </c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41">
        <v>89.9</v>
      </c>
      <c r="AG2780" s="41"/>
      <c r="AH2780" s="41">
        <v>0</v>
      </c>
      <c r="AI2780" s="41">
        <v>0</v>
      </c>
      <c r="AJ2780" s="41">
        <v>0</v>
      </c>
      <c r="AK2780" s="41">
        <v>0</v>
      </c>
      <c r="AL2780" s="41">
        <v>89.9</v>
      </c>
      <c r="AM2780" s="41">
        <v>0</v>
      </c>
      <c r="AN2780" s="41">
        <v>0</v>
      </c>
      <c r="AO2780" s="14">
        <v>89.9</v>
      </c>
      <c r="AP2780" s="42">
        <v>89.9</v>
      </c>
      <c r="AQ2780" s="42">
        <v>0</v>
      </c>
      <c r="AR2780" s="42">
        <v>0</v>
      </c>
      <c r="AS2780" s="42">
        <v>0</v>
      </c>
      <c r="AT2780" s="42">
        <v>0</v>
      </c>
      <c r="AU2780" s="42">
        <f t="shared" si="8855"/>
        <v>89.9</v>
      </c>
      <c r="AV2780" s="42">
        <f t="shared" si="8856"/>
        <v>0</v>
      </c>
      <c r="AW2780" s="42">
        <f t="shared" si="8857"/>
        <v>89.9</v>
      </c>
      <c r="AX2780" s="42">
        <f t="shared" si="8858"/>
        <v>89.9</v>
      </c>
      <c r="AY2780" s="42">
        <f t="shared" si="8859"/>
        <v>89.9</v>
      </c>
      <c r="AZ2780" s="42"/>
      <c r="BA2780" s="43">
        <f t="shared" si="8860"/>
        <v>100</v>
      </c>
      <c r="BB2780" s="44"/>
    </row>
    <row r="2781" spans="2:54" x14ac:dyDescent="0.3">
      <c r="B2781" s="38" t="s">
        <v>1010</v>
      </c>
      <c r="C2781" s="38" t="s">
        <v>189</v>
      </c>
      <c r="D2781" s="38" t="s">
        <v>86</v>
      </c>
      <c r="E2781" s="39" t="str">
        <f t="shared" si="8854"/>
        <v>0709</v>
      </c>
      <c r="F2781" s="38" t="s">
        <v>303</v>
      </c>
      <c r="G2781" s="38"/>
      <c r="H2781" s="40" t="s">
        <v>304</v>
      </c>
      <c r="I2781" s="18">
        <f t="shared" ref="I2781:S2781" si="8951">I2782+I2783+I2784</f>
        <v>281924.8</v>
      </c>
      <c r="J2781" s="18">
        <f t="shared" si="8951"/>
        <v>281924.8</v>
      </c>
      <c r="K2781" s="18">
        <f t="shared" si="8951"/>
        <v>281924.8</v>
      </c>
      <c r="L2781" s="18">
        <f t="shared" si="8951"/>
        <v>0</v>
      </c>
      <c r="M2781" s="18">
        <f t="shared" si="8951"/>
        <v>0</v>
      </c>
      <c r="N2781" s="18">
        <f t="shared" si="8951"/>
        <v>0</v>
      </c>
      <c r="O2781" s="18">
        <f t="shared" si="8951"/>
        <v>0</v>
      </c>
      <c r="P2781" s="18">
        <f t="shared" si="8951"/>
        <v>0</v>
      </c>
      <c r="Q2781" s="18">
        <f t="shared" si="8951"/>
        <v>0</v>
      </c>
      <c r="R2781" s="18">
        <f t="shared" si="8951"/>
        <v>0</v>
      </c>
      <c r="S2781" s="18">
        <f t="shared" si="8951"/>
        <v>0</v>
      </c>
      <c r="T2781" s="18">
        <f t="shared" si="8949"/>
        <v>281924.8</v>
      </c>
      <c r="U2781" s="18">
        <f t="shared" si="8907"/>
        <v>281924.8</v>
      </c>
      <c r="V2781" s="18">
        <f t="shared" si="8908"/>
        <v>281924.8</v>
      </c>
      <c r="W2781" s="18">
        <f t="shared" ref="W2781:AT2781" si="8952">W2782+W2783+W2784</f>
        <v>0</v>
      </c>
      <c r="X2781" s="18">
        <f t="shared" si="8952"/>
        <v>0</v>
      </c>
      <c r="Y2781" s="18">
        <f t="shared" si="8952"/>
        <v>0</v>
      </c>
      <c r="Z2781" s="18">
        <f t="shared" si="8952"/>
        <v>0</v>
      </c>
      <c r="AA2781" s="18">
        <f t="shared" si="8952"/>
        <v>0</v>
      </c>
      <c r="AB2781" s="18">
        <f t="shared" si="8952"/>
        <v>0</v>
      </c>
      <c r="AC2781" s="18">
        <f t="shared" si="8952"/>
        <v>0</v>
      </c>
      <c r="AD2781" s="18">
        <f t="shared" si="8952"/>
        <v>0</v>
      </c>
      <c r="AE2781" s="18">
        <f t="shared" si="8952"/>
        <v>0</v>
      </c>
      <c r="AF2781" s="41">
        <f t="shared" si="8952"/>
        <v>139084.43561000002</v>
      </c>
      <c r="AG2781" s="41">
        <f t="shared" si="8952"/>
        <v>0</v>
      </c>
      <c r="AH2781" s="41">
        <f t="shared" si="8952"/>
        <v>139084.43561000002</v>
      </c>
      <c r="AI2781" s="41">
        <f t="shared" si="8952"/>
        <v>0</v>
      </c>
      <c r="AJ2781" s="41">
        <f t="shared" si="8952"/>
        <v>0</v>
      </c>
      <c r="AK2781" s="41">
        <f t="shared" si="8952"/>
        <v>0</v>
      </c>
      <c r="AL2781" s="41">
        <f t="shared" si="8952"/>
        <v>129384.6194</v>
      </c>
      <c r="AM2781" s="41">
        <f t="shared" si="8952"/>
        <v>129384.6194</v>
      </c>
      <c r="AN2781" s="41">
        <f t="shared" si="8952"/>
        <v>0</v>
      </c>
      <c r="AO2781" s="42">
        <f t="shared" si="8952"/>
        <v>69558.23159000001</v>
      </c>
      <c r="AP2781" s="42">
        <f t="shared" si="8952"/>
        <v>238281.89892000001</v>
      </c>
      <c r="AQ2781" s="42">
        <f t="shared" si="8952"/>
        <v>0</v>
      </c>
      <c r="AR2781" s="42">
        <f t="shared" si="8952"/>
        <v>0</v>
      </c>
      <c r="AS2781" s="42">
        <f t="shared" si="8952"/>
        <v>0</v>
      </c>
      <c r="AT2781" s="42">
        <f t="shared" si="8952"/>
        <v>0</v>
      </c>
      <c r="AU2781" s="42">
        <f t="shared" si="8855"/>
        <v>238281.89892000001</v>
      </c>
      <c r="AV2781" s="42">
        <f t="shared" si="8856"/>
        <v>43642.901079999981</v>
      </c>
      <c r="AW2781" s="42">
        <f t="shared" si="8857"/>
        <v>281924.8</v>
      </c>
      <c r="AX2781" s="42">
        <f t="shared" si="8858"/>
        <v>281924.8</v>
      </c>
      <c r="AY2781" s="42">
        <f t="shared" si="8859"/>
        <v>281924.8</v>
      </c>
      <c r="AZ2781" s="42">
        <f>AZ2782+AZ2783+AZ2784</f>
        <v>0</v>
      </c>
      <c r="BA2781" s="43">
        <f t="shared" si="8860"/>
        <v>93.025951345699951</v>
      </c>
      <c r="BB2781" s="20"/>
    </row>
    <row r="2782" spans="2:54" x14ac:dyDescent="0.3">
      <c r="B2782" s="38" t="s">
        <v>1010</v>
      </c>
      <c r="C2782" s="38" t="s">
        <v>189</v>
      </c>
      <c r="D2782" s="38" t="s">
        <v>86</v>
      </c>
      <c r="E2782" s="39" t="str">
        <f t="shared" si="8854"/>
        <v>0709</v>
      </c>
      <c r="F2782" s="38" t="s">
        <v>303</v>
      </c>
      <c r="G2782" s="38" t="s">
        <v>68</v>
      </c>
      <c r="H2782" s="40" t="s">
        <v>69</v>
      </c>
      <c r="I2782" s="18">
        <v>14696.7</v>
      </c>
      <c r="J2782" s="18">
        <v>14696.7</v>
      </c>
      <c r="K2782" s="18">
        <v>14696.7</v>
      </c>
      <c r="L2782" s="18"/>
      <c r="M2782" s="18"/>
      <c r="N2782" s="18"/>
      <c r="O2782" s="18">
        <v>0</v>
      </c>
      <c r="P2782" s="18">
        <v>0</v>
      </c>
      <c r="Q2782" s="18">
        <v>0</v>
      </c>
      <c r="R2782" s="18">
        <v>0</v>
      </c>
      <c r="S2782" s="18"/>
      <c r="T2782" s="18">
        <f t="shared" si="8949"/>
        <v>14696.7</v>
      </c>
      <c r="U2782" s="18">
        <f t="shared" si="8907"/>
        <v>14696.7</v>
      </c>
      <c r="V2782" s="18">
        <f t="shared" si="8908"/>
        <v>14696.7</v>
      </c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41">
        <v>11249.811470000001</v>
      </c>
      <c r="AG2782" s="41"/>
      <c r="AH2782" s="41">
        <f t="shared" ref="AH2782:AH2784" si="8953">AF2782</f>
        <v>11249.811470000001</v>
      </c>
      <c r="AI2782" s="41">
        <f t="shared" ref="AI2782:AI2784" si="8954">AG2782</f>
        <v>0</v>
      </c>
      <c r="AJ2782" s="41">
        <v>0</v>
      </c>
      <c r="AK2782" s="41">
        <v>0</v>
      </c>
      <c r="AL2782" s="41">
        <v>9204.8977300000006</v>
      </c>
      <c r="AM2782" s="41">
        <f t="shared" ref="AM2782:AM2784" si="8955">AL2782</f>
        <v>9204.8977300000006</v>
      </c>
      <c r="AN2782" s="41">
        <v>0</v>
      </c>
      <c r="AO2782" s="14">
        <v>5822.73891</v>
      </c>
      <c r="AP2782" s="42">
        <v>14696.7</v>
      </c>
      <c r="AQ2782" s="42">
        <v>0</v>
      </c>
      <c r="AR2782" s="42">
        <v>0</v>
      </c>
      <c r="AS2782" s="42">
        <v>0</v>
      </c>
      <c r="AT2782" s="42">
        <v>0</v>
      </c>
      <c r="AU2782" s="42">
        <f t="shared" si="8855"/>
        <v>14696.7</v>
      </c>
      <c r="AV2782" s="42">
        <f t="shared" si="8856"/>
        <v>0</v>
      </c>
      <c r="AW2782" s="42">
        <f t="shared" si="8857"/>
        <v>14696.7</v>
      </c>
      <c r="AX2782" s="42">
        <f t="shared" si="8858"/>
        <v>14696.7</v>
      </c>
      <c r="AY2782" s="42">
        <f t="shared" si="8859"/>
        <v>14696.7</v>
      </c>
      <c r="AZ2782" s="42"/>
      <c r="BA2782" s="43">
        <f t="shared" si="8860"/>
        <v>81.822684358282842</v>
      </c>
      <c r="BB2782" s="44"/>
    </row>
    <row r="2783" spans="2:54" ht="31.2" x14ac:dyDescent="0.3">
      <c r="B2783" s="38" t="s">
        <v>1010</v>
      </c>
      <c r="C2783" s="38" t="s">
        <v>189</v>
      </c>
      <c r="D2783" s="38" t="s">
        <v>86</v>
      </c>
      <c r="E2783" s="39" t="str">
        <f t="shared" si="8854"/>
        <v>0709</v>
      </c>
      <c r="F2783" s="38" t="s">
        <v>303</v>
      </c>
      <c r="G2783" s="38" t="s">
        <v>150</v>
      </c>
      <c r="H2783" s="40" t="s">
        <v>151</v>
      </c>
      <c r="I2783" s="18">
        <v>6137.2</v>
      </c>
      <c r="J2783" s="62">
        <v>6137.2</v>
      </c>
      <c r="K2783" s="62">
        <v>6137.2</v>
      </c>
      <c r="L2783" s="62"/>
      <c r="M2783" s="62"/>
      <c r="N2783" s="62"/>
      <c r="O2783" s="62">
        <v>0</v>
      </c>
      <c r="P2783" s="62">
        <v>0</v>
      </c>
      <c r="Q2783" s="62">
        <v>0</v>
      </c>
      <c r="R2783" s="62">
        <v>0</v>
      </c>
      <c r="S2783" s="62"/>
      <c r="T2783" s="62">
        <f t="shared" si="8949"/>
        <v>6137.2</v>
      </c>
      <c r="U2783" s="62">
        <f t="shared" si="8907"/>
        <v>6137.2</v>
      </c>
      <c r="V2783" s="62">
        <f t="shared" si="8908"/>
        <v>6137.2</v>
      </c>
      <c r="W2783" s="62"/>
      <c r="X2783" s="62"/>
      <c r="Y2783" s="62"/>
      <c r="Z2783" s="62"/>
      <c r="AA2783" s="62"/>
      <c r="AB2783" s="62"/>
      <c r="AC2783" s="62"/>
      <c r="AD2783" s="62"/>
      <c r="AE2783" s="62"/>
      <c r="AF2783" s="63">
        <v>3133.0852300000001</v>
      </c>
      <c r="AG2783" s="41"/>
      <c r="AH2783" s="63">
        <f t="shared" si="8953"/>
        <v>3133.0852300000001</v>
      </c>
      <c r="AI2783" s="63">
        <f t="shared" si="8954"/>
        <v>0</v>
      </c>
      <c r="AJ2783" s="63">
        <v>0</v>
      </c>
      <c r="AK2783" s="63">
        <v>0</v>
      </c>
      <c r="AL2783" s="63">
        <v>2777.7885700000002</v>
      </c>
      <c r="AM2783" s="63">
        <f t="shared" si="8955"/>
        <v>2777.7885700000002</v>
      </c>
      <c r="AN2783" s="63">
        <v>0</v>
      </c>
      <c r="AO2783" s="64">
        <v>2207.4183499999999</v>
      </c>
      <c r="AP2783" s="64">
        <v>6137.2</v>
      </c>
      <c r="AQ2783" s="64">
        <v>0</v>
      </c>
      <c r="AR2783" s="64">
        <v>0</v>
      </c>
      <c r="AS2783" s="42">
        <v>0</v>
      </c>
      <c r="AT2783" s="42">
        <v>0</v>
      </c>
      <c r="AU2783" s="64">
        <f t="shared" si="8855"/>
        <v>6137.2</v>
      </c>
      <c r="AV2783" s="64">
        <f t="shared" si="8856"/>
        <v>0</v>
      </c>
      <c r="AW2783" s="42">
        <f t="shared" si="8857"/>
        <v>6137.2</v>
      </c>
      <c r="AX2783" s="42">
        <f t="shared" si="8858"/>
        <v>6137.2</v>
      </c>
      <c r="AY2783" s="42">
        <f t="shared" si="8859"/>
        <v>6137.2</v>
      </c>
      <c r="AZ2783" s="64"/>
      <c r="BA2783" s="72">
        <f t="shared" si="8860"/>
        <v>88.659846958584026</v>
      </c>
      <c r="BB2783" s="44"/>
    </row>
    <row r="2784" spans="2:54" x14ac:dyDescent="0.3">
      <c r="B2784" s="38" t="s">
        <v>1010</v>
      </c>
      <c r="C2784" s="38" t="s">
        <v>189</v>
      </c>
      <c r="D2784" s="38" t="s">
        <v>86</v>
      </c>
      <c r="E2784" s="39" t="str">
        <f t="shared" si="8854"/>
        <v>0709</v>
      </c>
      <c r="F2784" s="38" t="s">
        <v>303</v>
      </c>
      <c r="G2784" s="38" t="s">
        <v>56</v>
      </c>
      <c r="H2784" s="40" t="s">
        <v>57</v>
      </c>
      <c r="I2784" s="18">
        <v>261090.9</v>
      </c>
      <c r="J2784" s="62">
        <v>261090.9</v>
      </c>
      <c r="K2784" s="62">
        <v>261090.9</v>
      </c>
      <c r="L2784" s="62"/>
      <c r="M2784" s="62"/>
      <c r="N2784" s="62"/>
      <c r="O2784" s="62">
        <v>0</v>
      </c>
      <c r="P2784" s="62">
        <v>0</v>
      </c>
      <c r="Q2784" s="62">
        <v>0</v>
      </c>
      <c r="R2784" s="62">
        <v>0</v>
      </c>
      <c r="S2784" s="62"/>
      <c r="T2784" s="62">
        <f t="shared" si="8949"/>
        <v>261090.9</v>
      </c>
      <c r="U2784" s="62">
        <f t="shared" si="8907"/>
        <v>261090.9</v>
      </c>
      <c r="V2784" s="62">
        <f t="shared" si="8908"/>
        <v>261090.9</v>
      </c>
      <c r="W2784" s="62"/>
      <c r="X2784" s="62"/>
      <c r="Y2784" s="62"/>
      <c r="Z2784" s="62"/>
      <c r="AA2784" s="62"/>
      <c r="AB2784" s="62"/>
      <c r="AC2784" s="62"/>
      <c r="AD2784" s="62"/>
      <c r="AE2784" s="62"/>
      <c r="AF2784" s="63">
        <v>124701.53891</v>
      </c>
      <c r="AG2784" s="41"/>
      <c r="AH2784" s="63">
        <f t="shared" si="8953"/>
        <v>124701.53891</v>
      </c>
      <c r="AI2784" s="63">
        <f t="shared" si="8954"/>
        <v>0</v>
      </c>
      <c r="AJ2784" s="63">
        <v>0</v>
      </c>
      <c r="AK2784" s="63">
        <v>0</v>
      </c>
      <c r="AL2784" s="63">
        <v>117401.93309999999</v>
      </c>
      <c r="AM2784" s="63">
        <f t="shared" si="8955"/>
        <v>117401.93309999999</v>
      </c>
      <c r="AN2784" s="63">
        <v>0</v>
      </c>
      <c r="AO2784" s="67">
        <v>61528.074330000003</v>
      </c>
      <c r="AP2784" s="64">
        <v>217447.99892000001</v>
      </c>
      <c r="AQ2784" s="64">
        <v>0</v>
      </c>
      <c r="AR2784" s="64">
        <v>0</v>
      </c>
      <c r="AS2784" s="42">
        <v>0</v>
      </c>
      <c r="AT2784" s="42">
        <v>0</v>
      </c>
      <c r="AU2784" s="64">
        <f t="shared" si="8855"/>
        <v>217447.99892000001</v>
      </c>
      <c r="AV2784" s="64">
        <f t="shared" si="8856"/>
        <v>43642.901079999981</v>
      </c>
      <c r="AW2784" s="42">
        <f t="shared" si="8857"/>
        <v>261090.9</v>
      </c>
      <c r="AX2784" s="42">
        <f t="shared" si="8858"/>
        <v>261090.9</v>
      </c>
      <c r="AY2784" s="42">
        <f t="shared" si="8859"/>
        <v>261090.9</v>
      </c>
      <c r="AZ2784" s="64"/>
      <c r="BA2784" s="72">
        <f t="shared" si="8860"/>
        <v>94.146338630778004</v>
      </c>
      <c r="BB2784" s="44"/>
    </row>
    <row r="2785" spans="2:54" ht="62.4" x14ac:dyDescent="0.3">
      <c r="B2785" s="38" t="s">
        <v>1010</v>
      </c>
      <c r="C2785" s="38" t="s">
        <v>189</v>
      </c>
      <c r="D2785" s="38" t="s">
        <v>86</v>
      </c>
      <c r="E2785" s="39" t="str">
        <f t="shared" si="8854"/>
        <v>0709</v>
      </c>
      <c r="F2785" s="38" t="s">
        <v>1014</v>
      </c>
      <c r="G2785" s="38"/>
      <c r="H2785" s="40" t="s">
        <v>1015</v>
      </c>
      <c r="I2785" s="18">
        <f t="shared" ref="I2785:S2785" si="8956">I2786+I2787</f>
        <v>2915.7</v>
      </c>
      <c r="J2785" s="18">
        <f t="shared" si="8956"/>
        <v>2939.7</v>
      </c>
      <c r="K2785" s="18">
        <f t="shared" si="8956"/>
        <v>2939.7</v>
      </c>
      <c r="L2785" s="18">
        <f t="shared" si="8956"/>
        <v>0</v>
      </c>
      <c r="M2785" s="18">
        <f t="shared" si="8956"/>
        <v>0</v>
      </c>
      <c r="N2785" s="18">
        <f t="shared" si="8956"/>
        <v>0</v>
      </c>
      <c r="O2785" s="18">
        <f t="shared" si="8956"/>
        <v>-349.75</v>
      </c>
      <c r="P2785" s="18">
        <f t="shared" si="8956"/>
        <v>0</v>
      </c>
      <c r="Q2785" s="18">
        <f t="shared" si="8956"/>
        <v>0</v>
      </c>
      <c r="R2785" s="18">
        <f t="shared" si="8956"/>
        <v>-2342.3000000000002</v>
      </c>
      <c r="S2785" s="18">
        <f t="shared" si="8956"/>
        <v>0</v>
      </c>
      <c r="T2785" s="18">
        <f t="shared" si="8949"/>
        <v>223.64999999999964</v>
      </c>
      <c r="U2785" s="18">
        <f t="shared" si="8907"/>
        <v>2939.7</v>
      </c>
      <c r="V2785" s="18">
        <f t="shared" si="8908"/>
        <v>2939.7</v>
      </c>
      <c r="W2785" s="18">
        <f t="shared" ref="W2785:AT2785" si="8957">W2786+W2787</f>
        <v>0</v>
      </c>
      <c r="X2785" s="18">
        <f t="shared" si="8957"/>
        <v>0</v>
      </c>
      <c r="Y2785" s="18">
        <f t="shared" si="8957"/>
        <v>0</v>
      </c>
      <c r="Z2785" s="18">
        <f t="shared" si="8957"/>
        <v>0</v>
      </c>
      <c r="AA2785" s="18">
        <f t="shared" si="8957"/>
        <v>0</v>
      </c>
      <c r="AB2785" s="18">
        <f t="shared" si="8957"/>
        <v>0</v>
      </c>
      <c r="AC2785" s="18">
        <f t="shared" si="8957"/>
        <v>0</v>
      </c>
      <c r="AD2785" s="18">
        <f t="shared" si="8957"/>
        <v>0</v>
      </c>
      <c r="AE2785" s="18">
        <f t="shared" si="8957"/>
        <v>0</v>
      </c>
      <c r="AF2785" s="41">
        <f t="shared" si="8957"/>
        <v>223.65</v>
      </c>
      <c r="AG2785" s="41">
        <f t="shared" si="8957"/>
        <v>0</v>
      </c>
      <c r="AH2785" s="41">
        <f t="shared" si="8957"/>
        <v>0</v>
      </c>
      <c r="AI2785" s="41">
        <f t="shared" si="8957"/>
        <v>0</v>
      </c>
      <c r="AJ2785" s="41">
        <f t="shared" si="8957"/>
        <v>0</v>
      </c>
      <c r="AK2785" s="41">
        <f t="shared" si="8957"/>
        <v>0</v>
      </c>
      <c r="AL2785" s="41">
        <f t="shared" si="8957"/>
        <v>220.66800000000001</v>
      </c>
      <c r="AM2785" s="41">
        <f t="shared" si="8957"/>
        <v>0</v>
      </c>
      <c r="AN2785" s="41">
        <f t="shared" si="8957"/>
        <v>0</v>
      </c>
      <c r="AO2785" s="42">
        <f t="shared" si="8957"/>
        <v>0</v>
      </c>
      <c r="AP2785" s="42">
        <f t="shared" si="8957"/>
        <v>573.4</v>
      </c>
      <c r="AQ2785" s="42">
        <f t="shared" si="8957"/>
        <v>-349.75</v>
      </c>
      <c r="AR2785" s="42">
        <f t="shared" si="8957"/>
        <v>0</v>
      </c>
      <c r="AS2785" s="42">
        <f t="shared" si="8957"/>
        <v>0</v>
      </c>
      <c r="AT2785" s="42">
        <f t="shared" si="8957"/>
        <v>0</v>
      </c>
      <c r="AU2785" s="42">
        <f t="shared" si="8855"/>
        <v>223.64999999999998</v>
      </c>
      <c r="AV2785" s="42">
        <f t="shared" si="8856"/>
        <v>-3.4106051316484809E-13</v>
      </c>
      <c r="AW2785" s="42">
        <f t="shared" si="8857"/>
        <v>223.64999999999964</v>
      </c>
      <c r="AX2785" s="42">
        <f t="shared" si="8858"/>
        <v>2939.7</v>
      </c>
      <c r="AY2785" s="42">
        <f t="shared" si="8859"/>
        <v>2939.7</v>
      </c>
      <c r="AZ2785" s="42">
        <f>AZ2786+AZ2787</f>
        <v>0</v>
      </c>
      <c r="BA2785" s="43">
        <f t="shared" si="8860"/>
        <v>98.666666666666671</v>
      </c>
      <c r="BB2785" s="20"/>
    </row>
    <row r="2786" spans="2:54" ht="31.2" x14ac:dyDescent="0.3">
      <c r="B2786" s="38" t="s">
        <v>1010</v>
      </c>
      <c r="C2786" s="38" t="s">
        <v>189</v>
      </c>
      <c r="D2786" s="38" t="s">
        <v>86</v>
      </c>
      <c r="E2786" s="39" t="str">
        <f t="shared" si="8854"/>
        <v>0709</v>
      </c>
      <c r="F2786" s="38" t="s">
        <v>1014</v>
      </c>
      <c r="G2786" s="38" t="s">
        <v>150</v>
      </c>
      <c r="H2786" s="40" t="s">
        <v>151</v>
      </c>
      <c r="I2786" s="18">
        <v>1093.7</v>
      </c>
      <c r="J2786" s="18">
        <v>1104</v>
      </c>
      <c r="K2786" s="18">
        <v>1104</v>
      </c>
      <c r="L2786" s="18"/>
      <c r="M2786" s="18"/>
      <c r="N2786" s="18"/>
      <c r="O2786" s="18">
        <v>-349.75</v>
      </c>
      <c r="P2786" s="18">
        <v>0</v>
      </c>
      <c r="Q2786" s="18">
        <v>0</v>
      </c>
      <c r="R2786" s="18">
        <v>-520.29999999999995</v>
      </c>
      <c r="S2786" s="18"/>
      <c r="T2786" s="18">
        <f t="shared" si="8949"/>
        <v>223.65000000000009</v>
      </c>
      <c r="U2786" s="18">
        <f t="shared" si="8907"/>
        <v>1104</v>
      </c>
      <c r="V2786" s="18">
        <f t="shared" si="8908"/>
        <v>1104</v>
      </c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41">
        <v>0</v>
      </c>
      <c r="AG2786" s="41"/>
      <c r="AH2786" s="41">
        <v>0</v>
      </c>
      <c r="AI2786" s="41">
        <v>0</v>
      </c>
      <c r="AJ2786" s="41">
        <v>0</v>
      </c>
      <c r="AK2786" s="41">
        <v>0</v>
      </c>
      <c r="AL2786" s="41">
        <v>0</v>
      </c>
      <c r="AM2786" s="41">
        <v>0</v>
      </c>
      <c r="AN2786" s="41">
        <v>0</v>
      </c>
      <c r="AO2786" s="14">
        <v>0</v>
      </c>
      <c r="AP2786" s="42">
        <v>0</v>
      </c>
      <c r="AQ2786" s="42">
        <v>-349.75</v>
      </c>
      <c r="AR2786" s="42">
        <v>0</v>
      </c>
      <c r="AS2786" s="42">
        <v>0</v>
      </c>
      <c r="AT2786" s="42">
        <v>0</v>
      </c>
      <c r="AU2786" s="42">
        <f t="shared" si="8855"/>
        <v>-349.75</v>
      </c>
      <c r="AV2786" s="42">
        <f t="shared" si="8856"/>
        <v>573.40000000000009</v>
      </c>
      <c r="AW2786" s="42">
        <f t="shared" si="8857"/>
        <v>223.65000000000009</v>
      </c>
      <c r="AX2786" s="42">
        <f t="shared" si="8858"/>
        <v>1104</v>
      </c>
      <c r="AY2786" s="42">
        <f t="shared" si="8859"/>
        <v>1104</v>
      </c>
      <c r="AZ2786" s="42"/>
      <c r="BA2786" s="43"/>
      <c r="BB2786" s="44">
        <v>0</v>
      </c>
    </row>
    <row r="2787" spans="2:54" x14ac:dyDescent="0.3">
      <c r="B2787" s="38" t="s">
        <v>1010</v>
      </c>
      <c r="C2787" s="38" t="s">
        <v>189</v>
      </c>
      <c r="D2787" s="38" t="s">
        <v>86</v>
      </c>
      <c r="E2787" s="39" t="str">
        <f t="shared" si="8854"/>
        <v>0709</v>
      </c>
      <c r="F2787" s="38" t="s">
        <v>1014</v>
      </c>
      <c r="G2787" s="38" t="s">
        <v>56</v>
      </c>
      <c r="H2787" s="40" t="s">
        <v>57</v>
      </c>
      <c r="I2787" s="18">
        <v>1822</v>
      </c>
      <c r="J2787" s="18">
        <v>1835.7</v>
      </c>
      <c r="K2787" s="18">
        <v>1835.7</v>
      </c>
      <c r="L2787" s="18"/>
      <c r="M2787" s="18"/>
      <c r="N2787" s="18"/>
      <c r="O2787" s="18">
        <v>0</v>
      </c>
      <c r="P2787" s="18">
        <v>0</v>
      </c>
      <c r="Q2787" s="18">
        <v>0</v>
      </c>
      <c r="R2787" s="18">
        <v>-1822</v>
      </c>
      <c r="S2787" s="18"/>
      <c r="T2787" s="18">
        <f t="shared" si="8949"/>
        <v>0</v>
      </c>
      <c r="U2787" s="18">
        <f t="shared" si="8907"/>
        <v>1835.7</v>
      </c>
      <c r="V2787" s="18">
        <f t="shared" si="8908"/>
        <v>1835.7</v>
      </c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41">
        <v>223.65</v>
      </c>
      <c r="AG2787" s="41"/>
      <c r="AH2787" s="41">
        <v>0</v>
      </c>
      <c r="AI2787" s="41">
        <v>0</v>
      </c>
      <c r="AJ2787" s="41">
        <v>0</v>
      </c>
      <c r="AK2787" s="41">
        <v>0</v>
      </c>
      <c r="AL2787" s="41">
        <v>220.66800000000001</v>
      </c>
      <c r="AM2787" s="41">
        <v>0</v>
      </c>
      <c r="AN2787" s="41">
        <v>0</v>
      </c>
      <c r="AO2787" s="42">
        <v>0</v>
      </c>
      <c r="AP2787" s="42">
        <v>573.4</v>
      </c>
      <c r="AQ2787" s="42">
        <v>0</v>
      </c>
      <c r="AR2787" s="42">
        <v>0</v>
      </c>
      <c r="AS2787" s="42">
        <v>0</v>
      </c>
      <c r="AT2787" s="42">
        <v>0</v>
      </c>
      <c r="AU2787" s="42">
        <f t="shared" si="8855"/>
        <v>573.4</v>
      </c>
      <c r="AV2787" s="42">
        <f t="shared" si="8856"/>
        <v>-573.4</v>
      </c>
      <c r="AW2787" s="42">
        <f t="shared" si="8857"/>
        <v>0</v>
      </c>
      <c r="AX2787" s="42">
        <f t="shared" si="8858"/>
        <v>1835.7</v>
      </c>
      <c r="AY2787" s="42">
        <f t="shared" si="8859"/>
        <v>1835.7</v>
      </c>
      <c r="AZ2787" s="42"/>
      <c r="BA2787" s="43">
        <f t="shared" si="8860"/>
        <v>98.666666666666671</v>
      </c>
      <c r="BB2787" s="20"/>
    </row>
    <row r="2788" spans="2:54" ht="46.8" x14ac:dyDescent="0.3">
      <c r="B2788" s="38" t="s">
        <v>1010</v>
      </c>
      <c r="C2788" s="38" t="s">
        <v>189</v>
      </c>
      <c r="D2788" s="38" t="s">
        <v>86</v>
      </c>
      <c r="E2788" s="39" t="str">
        <f t="shared" si="8854"/>
        <v>0709</v>
      </c>
      <c r="F2788" s="38" t="s">
        <v>1016</v>
      </c>
      <c r="G2788" s="38"/>
      <c r="H2788" s="40" t="s">
        <v>1017</v>
      </c>
      <c r="I2788" s="18">
        <f t="shared" ref="I2788:S2788" si="8958">I2789+I2790</f>
        <v>10848.5</v>
      </c>
      <c r="J2788" s="18">
        <f t="shared" si="8958"/>
        <v>10848.5</v>
      </c>
      <c r="K2788" s="18">
        <f t="shared" si="8958"/>
        <v>10848.5</v>
      </c>
      <c r="L2788" s="18">
        <f t="shared" si="8958"/>
        <v>0</v>
      </c>
      <c r="M2788" s="18">
        <f t="shared" si="8958"/>
        <v>0</v>
      </c>
      <c r="N2788" s="18">
        <f t="shared" si="8958"/>
        <v>0</v>
      </c>
      <c r="O2788" s="18">
        <f t="shared" si="8958"/>
        <v>-3523.8</v>
      </c>
      <c r="P2788" s="18">
        <f t="shared" si="8958"/>
        <v>0</v>
      </c>
      <c r="Q2788" s="18">
        <f t="shared" si="8958"/>
        <v>0</v>
      </c>
      <c r="R2788" s="18">
        <f t="shared" si="8958"/>
        <v>0</v>
      </c>
      <c r="S2788" s="18">
        <f t="shared" si="8958"/>
        <v>0</v>
      </c>
      <c r="T2788" s="18">
        <f t="shared" si="8949"/>
        <v>7324.7</v>
      </c>
      <c r="U2788" s="18">
        <f t="shared" si="8907"/>
        <v>10848.5</v>
      </c>
      <c r="V2788" s="18">
        <f t="shared" si="8908"/>
        <v>10848.5</v>
      </c>
      <c r="W2788" s="18">
        <f t="shared" ref="W2788:AT2788" si="8959">W2789+W2790</f>
        <v>0</v>
      </c>
      <c r="X2788" s="18">
        <f t="shared" si="8959"/>
        <v>0</v>
      </c>
      <c r="Y2788" s="18">
        <f t="shared" si="8959"/>
        <v>0</v>
      </c>
      <c r="Z2788" s="18">
        <f t="shared" si="8959"/>
        <v>0</v>
      </c>
      <c r="AA2788" s="18">
        <f t="shared" si="8959"/>
        <v>0</v>
      </c>
      <c r="AB2788" s="18">
        <f t="shared" si="8959"/>
        <v>0</v>
      </c>
      <c r="AC2788" s="18">
        <f t="shared" si="8959"/>
        <v>0</v>
      </c>
      <c r="AD2788" s="18">
        <f t="shared" si="8959"/>
        <v>0</v>
      </c>
      <c r="AE2788" s="18">
        <f t="shared" si="8959"/>
        <v>0</v>
      </c>
      <c r="AF2788" s="41">
        <f t="shared" si="8959"/>
        <v>7324.7</v>
      </c>
      <c r="AG2788" s="41">
        <f t="shared" si="8959"/>
        <v>0</v>
      </c>
      <c r="AH2788" s="41">
        <f t="shared" si="8959"/>
        <v>0</v>
      </c>
      <c r="AI2788" s="41">
        <f t="shared" si="8959"/>
        <v>0</v>
      </c>
      <c r="AJ2788" s="41">
        <f t="shared" si="8959"/>
        <v>0</v>
      </c>
      <c r="AK2788" s="41">
        <f t="shared" si="8959"/>
        <v>0</v>
      </c>
      <c r="AL2788" s="41">
        <f t="shared" si="8959"/>
        <v>7233.9565199999997</v>
      </c>
      <c r="AM2788" s="41">
        <f t="shared" si="8959"/>
        <v>0</v>
      </c>
      <c r="AN2788" s="41">
        <f t="shared" si="8959"/>
        <v>0</v>
      </c>
      <c r="AO2788" s="14">
        <f t="shared" si="8959"/>
        <v>4182.6556300000002</v>
      </c>
      <c r="AP2788" s="42">
        <f t="shared" si="8959"/>
        <v>10848.5</v>
      </c>
      <c r="AQ2788" s="42">
        <f t="shared" si="8959"/>
        <v>-3523.8</v>
      </c>
      <c r="AR2788" s="42">
        <f t="shared" si="8959"/>
        <v>0</v>
      </c>
      <c r="AS2788" s="42">
        <f t="shared" si="8959"/>
        <v>0</v>
      </c>
      <c r="AT2788" s="42">
        <f t="shared" si="8959"/>
        <v>0</v>
      </c>
      <c r="AU2788" s="42">
        <f t="shared" si="8855"/>
        <v>7324.7</v>
      </c>
      <c r="AV2788" s="42">
        <f t="shared" si="8856"/>
        <v>0</v>
      </c>
      <c r="AW2788" s="42">
        <f t="shared" si="8857"/>
        <v>7324.7</v>
      </c>
      <c r="AX2788" s="42">
        <f t="shared" si="8858"/>
        <v>10848.5</v>
      </c>
      <c r="AY2788" s="42">
        <f t="shared" si="8859"/>
        <v>10848.5</v>
      </c>
      <c r="AZ2788" s="42">
        <f>AZ2789+AZ2790</f>
        <v>0</v>
      </c>
      <c r="BA2788" s="43">
        <f t="shared" si="8860"/>
        <v>98.761130421723749</v>
      </c>
      <c r="BB2788" s="20"/>
    </row>
    <row r="2789" spans="2:54" ht="31.2" x14ac:dyDescent="0.3">
      <c r="B2789" s="38" t="s">
        <v>1010</v>
      </c>
      <c r="C2789" s="38" t="s">
        <v>189</v>
      </c>
      <c r="D2789" s="38" t="s">
        <v>86</v>
      </c>
      <c r="E2789" s="39" t="str">
        <f t="shared" si="8854"/>
        <v>0709</v>
      </c>
      <c r="F2789" s="38" t="s">
        <v>1016</v>
      </c>
      <c r="G2789" s="38" t="s">
        <v>150</v>
      </c>
      <c r="H2789" s="40" t="s">
        <v>151</v>
      </c>
      <c r="I2789" s="18">
        <v>684.4</v>
      </c>
      <c r="J2789" s="18">
        <v>684.4</v>
      </c>
      <c r="K2789" s="18">
        <v>684.4</v>
      </c>
      <c r="L2789" s="18"/>
      <c r="M2789" s="18"/>
      <c r="N2789" s="18"/>
      <c r="O2789" s="18">
        <v>-601.70000000000005</v>
      </c>
      <c r="P2789" s="18">
        <v>0</v>
      </c>
      <c r="Q2789" s="18">
        <v>0</v>
      </c>
      <c r="R2789" s="18">
        <v>0</v>
      </c>
      <c r="S2789" s="18"/>
      <c r="T2789" s="18">
        <f t="shared" si="8949"/>
        <v>82.699999999999932</v>
      </c>
      <c r="U2789" s="18">
        <f t="shared" si="8907"/>
        <v>684.4</v>
      </c>
      <c r="V2789" s="18">
        <f t="shared" si="8908"/>
        <v>684.4</v>
      </c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41">
        <v>82.7</v>
      </c>
      <c r="AG2789" s="41"/>
      <c r="AH2789" s="41">
        <v>0</v>
      </c>
      <c r="AI2789" s="41">
        <v>0</v>
      </c>
      <c r="AJ2789" s="41">
        <v>0</v>
      </c>
      <c r="AK2789" s="41">
        <v>0</v>
      </c>
      <c r="AL2789" s="41">
        <v>16.52187</v>
      </c>
      <c r="AM2789" s="41">
        <v>0</v>
      </c>
      <c r="AN2789" s="41">
        <v>0</v>
      </c>
      <c r="AO2789" s="42">
        <v>0</v>
      </c>
      <c r="AP2789" s="42">
        <v>684.4</v>
      </c>
      <c r="AQ2789" s="42">
        <v>-601.70000000000005</v>
      </c>
      <c r="AR2789" s="42">
        <v>0</v>
      </c>
      <c r="AS2789" s="42">
        <v>0</v>
      </c>
      <c r="AT2789" s="42">
        <v>0</v>
      </c>
      <c r="AU2789" s="42">
        <f t="shared" si="8855"/>
        <v>82.699999999999932</v>
      </c>
      <c r="AV2789" s="42">
        <f t="shared" si="8856"/>
        <v>0</v>
      </c>
      <c r="AW2789" s="42">
        <f t="shared" si="8857"/>
        <v>82.699999999999932</v>
      </c>
      <c r="AX2789" s="42">
        <f t="shared" si="8858"/>
        <v>684.4</v>
      </c>
      <c r="AY2789" s="42">
        <f t="shared" si="8859"/>
        <v>684.4</v>
      </c>
      <c r="AZ2789" s="42"/>
      <c r="BA2789" s="43">
        <f t="shared" si="8860"/>
        <v>19.978077388149941</v>
      </c>
      <c r="BB2789" s="44"/>
    </row>
    <row r="2790" spans="2:54" x14ac:dyDescent="0.3">
      <c r="B2790" s="38" t="s">
        <v>1010</v>
      </c>
      <c r="C2790" s="38" t="s">
        <v>189</v>
      </c>
      <c r="D2790" s="38" t="s">
        <v>86</v>
      </c>
      <c r="E2790" s="39" t="str">
        <f t="shared" si="8854"/>
        <v>0709</v>
      </c>
      <c r="F2790" s="38" t="s">
        <v>1016</v>
      </c>
      <c r="G2790" s="38" t="s">
        <v>56</v>
      </c>
      <c r="H2790" s="40" t="s">
        <v>57</v>
      </c>
      <c r="I2790" s="18">
        <v>10164.1</v>
      </c>
      <c r="J2790" s="18">
        <v>10164.1</v>
      </c>
      <c r="K2790" s="18">
        <v>10164.1</v>
      </c>
      <c r="L2790" s="18"/>
      <c r="M2790" s="18"/>
      <c r="N2790" s="18"/>
      <c r="O2790" s="18">
        <v>-2922.1</v>
      </c>
      <c r="P2790" s="18">
        <v>0</v>
      </c>
      <c r="Q2790" s="18">
        <v>0</v>
      </c>
      <c r="R2790" s="18">
        <v>0</v>
      </c>
      <c r="S2790" s="18"/>
      <c r="T2790" s="18">
        <f t="shared" si="8949"/>
        <v>7242</v>
      </c>
      <c r="U2790" s="18">
        <f t="shared" si="8907"/>
        <v>10164.1</v>
      </c>
      <c r="V2790" s="18">
        <f t="shared" si="8908"/>
        <v>10164.1</v>
      </c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41">
        <v>7242</v>
      </c>
      <c r="AG2790" s="41"/>
      <c r="AH2790" s="41">
        <v>0</v>
      </c>
      <c r="AI2790" s="41">
        <v>0</v>
      </c>
      <c r="AJ2790" s="41">
        <v>0</v>
      </c>
      <c r="AK2790" s="41">
        <v>0</v>
      </c>
      <c r="AL2790" s="41">
        <v>7217.4346500000001</v>
      </c>
      <c r="AM2790" s="41">
        <v>0</v>
      </c>
      <c r="AN2790" s="41">
        <v>0</v>
      </c>
      <c r="AO2790" s="14">
        <v>4182.6556300000002</v>
      </c>
      <c r="AP2790" s="42">
        <v>10164.1</v>
      </c>
      <c r="AQ2790" s="42">
        <v>-2922.1</v>
      </c>
      <c r="AR2790" s="42">
        <v>0</v>
      </c>
      <c r="AS2790" s="42">
        <v>0</v>
      </c>
      <c r="AT2790" s="42">
        <v>0</v>
      </c>
      <c r="AU2790" s="42">
        <f t="shared" si="8855"/>
        <v>7242</v>
      </c>
      <c r="AV2790" s="42">
        <f t="shared" si="8856"/>
        <v>0</v>
      </c>
      <c r="AW2790" s="42">
        <f t="shared" si="8857"/>
        <v>7242</v>
      </c>
      <c r="AX2790" s="42">
        <f t="shared" si="8858"/>
        <v>10164.1</v>
      </c>
      <c r="AY2790" s="42">
        <f t="shared" si="8859"/>
        <v>10164.1</v>
      </c>
      <c r="AZ2790" s="42"/>
      <c r="BA2790" s="43">
        <f t="shared" si="8860"/>
        <v>99.660793289146639</v>
      </c>
      <c r="BB2790" s="44"/>
    </row>
    <row r="2791" spans="2:54" s="21" customFormat="1" x14ac:dyDescent="0.3">
      <c r="B2791" s="22" t="s">
        <v>1010</v>
      </c>
      <c r="C2791" s="22" t="s">
        <v>339</v>
      </c>
      <c r="D2791" s="22"/>
      <c r="E2791" s="23" t="str">
        <f t="shared" si="8854"/>
        <v>10</v>
      </c>
      <c r="F2791" s="22"/>
      <c r="G2791" s="22"/>
      <c r="H2791" s="24" t="s">
        <v>340</v>
      </c>
      <c r="I2791" s="25">
        <f t="shared" ref="I2791:S2791" si="8960">I2798+I2819+I2827+I2792</f>
        <v>468196.1</v>
      </c>
      <c r="J2791" s="25">
        <f t="shared" si="8960"/>
        <v>440660.1</v>
      </c>
      <c r="K2791" s="25">
        <f t="shared" si="8960"/>
        <v>490660.1</v>
      </c>
      <c r="L2791" s="25">
        <f t="shared" si="8960"/>
        <v>0</v>
      </c>
      <c r="M2791" s="25">
        <f t="shared" si="8960"/>
        <v>0</v>
      </c>
      <c r="N2791" s="25">
        <f t="shared" si="8960"/>
        <v>0</v>
      </c>
      <c r="O2791" s="25">
        <f t="shared" si="8960"/>
        <v>2951.7690000000002</v>
      </c>
      <c r="P2791" s="25">
        <f t="shared" si="8960"/>
        <v>0</v>
      </c>
      <c r="Q2791" s="25">
        <f t="shared" si="8960"/>
        <v>0</v>
      </c>
      <c r="R2791" s="25">
        <f t="shared" si="8960"/>
        <v>0</v>
      </c>
      <c r="S2791" s="25">
        <f t="shared" si="8960"/>
        <v>11833.099999999999</v>
      </c>
      <c r="T2791" s="25">
        <f t="shared" si="8949"/>
        <v>482980.96899999992</v>
      </c>
      <c r="U2791" s="25">
        <f t="shared" si="8907"/>
        <v>440660.1</v>
      </c>
      <c r="V2791" s="25">
        <f t="shared" si="8908"/>
        <v>490660.1</v>
      </c>
      <c r="W2791" s="25">
        <f t="shared" ref="W2791:AT2791" si="8961">W2798+W2819+W2827+W2792</f>
        <v>10658.099999999999</v>
      </c>
      <c r="X2791" s="25">
        <f t="shared" si="8961"/>
        <v>0</v>
      </c>
      <c r="Y2791" s="25">
        <f t="shared" si="8961"/>
        <v>0</v>
      </c>
      <c r="Z2791" s="25">
        <f t="shared" si="8961"/>
        <v>1175</v>
      </c>
      <c r="AA2791" s="25">
        <f t="shared" si="8961"/>
        <v>10072.4</v>
      </c>
      <c r="AB2791" s="25">
        <f t="shared" si="8961"/>
        <v>0</v>
      </c>
      <c r="AC2791" s="25">
        <f t="shared" si="8961"/>
        <v>10072.4</v>
      </c>
      <c r="AD2791" s="25">
        <f t="shared" si="8961"/>
        <v>0</v>
      </c>
      <c r="AE2791" s="25">
        <f t="shared" si="8961"/>
        <v>0</v>
      </c>
      <c r="AF2791" s="26">
        <f t="shared" si="8961"/>
        <v>920741.33932000003</v>
      </c>
      <c r="AG2791" s="26">
        <f t="shared" si="8961"/>
        <v>0</v>
      </c>
      <c r="AH2791" s="26">
        <f t="shared" si="8961"/>
        <v>193596.00527000002</v>
      </c>
      <c r="AI2791" s="26">
        <f t="shared" si="8961"/>
        <v>0</v>
      </c>
      <c r="AJ2791" s="26">
        <f t="shared" si="8961"/>
        <v>0</v>
      </c>
      <c r="AK2791" s="26">
        <f t="shared" si="8961"/>
        <v>0</v>
      </c>
      <c r="AL2791" s="26">
        <f t="shared" si="8961"/>
        <v>900877.72074999998</v>
      </c>
      <c r="AM2791" s="26">
        <f t="shared" si="8961"/>
        <v>188785.55367000002</v>
      </c>
      <c r="AN2791" s="26">
        <f t="shared" si="8961"/>
        <v>0</v>
      </c>
      <c r="AO2791" s="27">
        <f t="shared" si="8961"/>
        <v>622142.22447000002</v>
      </c>
      <c r="AP2791" s="27">
        <f t="shared" si="8961"/>
        <v>860312.71296000003</v>
      </c>
      <c r="AQ2791" s="27">
        <f t="shared" si="8961"/>
        <v>2951.7690000000002</v>
      </c>
      <c r="AR2791" s="27">
        <f t="shared" si="8961"/>
        <v>0</v>
      </c>
      <c r="AS2791" s="27">
        <f t="shared" si="8961"/>
        <v>0</v>
      </c>
      <c r="AT2791" s="27">
        <f t="shared" si="8961"/>
        <v>0</v>
      </c>
      <c r="AU2791" s="27">
        <f t="shared" si="8855"/>
        <v>863264.48196</v>
      </c>
      <c r="AV2791" s="27">
        <f t="shared" si="8856"/>
        <v>-380283.51296000008</v>
      </c>
      <c r="AW2791" s="27">
        <f t="shared" si="8857"/>
        <v>494814.0689999999</v>
      </c>
      <c r="AX2791" s="27">
        <f t="shared" si="8858"/>
        <v>450732.5</v>
      </c>
      <c r="AY2791" s="27">
        <f t="shared" si="8859"/>
        <v>500732.5</v>
      </c>
      <c r="AZ2791" s="27">
        <f>AZ2798+AZ2819+AZ2827+AZ2792</f>
        <v>0</v>
      </c>
      <c r="BA2791" s="28">
        <f t="shared" si="8860"/>
        <v>97.842649425877852</v>
      </c>
      <c r="BB2791" s="20"/>
    </row>
    <row r="2792" spans="2:54" s="30" customFormat="1" x14ac:dyDescent="0.3">
      <c r="B2792" s="31" t="s">
        <v>1010</v>
      </c>
      <c r="C2792" s="31" t="s">
        <v>339</v>
      </c>
      <c r="D2792" s="31" t="s">
        <v>42</v>
      </c>
      <c r="E2792" s="29" t="str">
        <f t="shared" si="8854"/>
        <v>1001</v>
      </c>
      <c r="F2792" s="31"/>
      <c r="G2792" s="31"/>
      <c r="H2792" s="32" t="s">
        <v>1018</v>
      </c>
      <c r="I2792" s="33">
        <f t="shared" ref="I2792:I2794" si="8962">I2793</f>
        <v>151781.29999999999</v>
      </c>
      <c r="J2792" s="33">
        <f t="shared" ref="J2792:J2794" si="8963">J2793</f>
        <v>156448.19999999998</v>
      </c>
      <c r="K2792" s="33">
        <f t="shared" ref="K2792:K2794" si="8964">K2793</f>
        <v>156448.19999999998</v>
      </c>
      <c r="L2792" s="33">
        <f t="shared" ref="L2792:L2794" si="8965">L2793</f>
        <v>0</v>
      </c>
      <c r="M2792" s="33">
        <f t="shared" ref="M2792:M2794" si="8966">M2793</f>
        <v>0</v>
      </c>
      <c r="N2792" s="33">
        <f t="shared" ref="N2792:N2794" si="8967">N2793</f>
        <v>0</v>
      </c>
      <c r="O2792" s="33">
        <f t="shared" ref="O2792:O2794" si="8968">O2793</f>
        <v>4650.6000000000004</v>
      </c>
      <c r="P2792" s="33">
        <f t="shared" ref="P2792:P2794" si="8969">P2793</f>
        <v>0</v>
      </c>
      <c r="Q2792" s="33">
        <f t="shared" ref="Q2792:Q2794" si="8970">Q2793</f>
        <v>0</v>
      </c>
      <c r="R2792" s="33">
        <f t="shared" ref="R2792:R2794" si="8971">R2793</f>
        <v>0</v>
      </c>
      <c r="S2792" s="33">
        <f t="shared" ref="S2792:S2794" si="8972">S2793</f>
        <v>4100.3</v>
      </c>
      <c r="T2792" s="33">
        <f t="shared" si="8949"/>
        <v>160532.19999999998</v>
      </c>
      <c r="U2792" s="33">
        <f t="shared" si="8907"/>
        <v>156448.19999999998</v>
      </c>
      <c r="V2792" s="33">
        <f t="shared" si="8908"/>
        <v>156448.19999999998</v>
      </c>
      <c r="W2792" s="33">
        <f t="shared" ref="W2792:W2794" si="8973">W2793</f>
        <v>4100.3</v>
      </c>
      <c r="X2792" s="33">
        <f t="shared" ref="X2792:X2794" si="8974">X2793</f>
        <v>0</v>
      </c>
      <c r="Y2792" s="33">
        <f t="shared" ref="Y2792:Y2794" si="8975">Y2793</f>
        <v>0</v>
      </c>
      <c r="Z2792" s="33">
        <f t="shared" ref="Z2792:Z2794" si="8976">Z2793</f>
        <v>0</v>
      </c>
      <c r="AA2792" s="33">
        <f t="shared" ref="AA2792:AA2794" si="8977">AA2793</f>
        <v>2889.3999999999996</v>
      </c>
      <c r="AB2792" s="33">
        <f t="shared" ref="AB2792:AB2794" si="8978">AB2793</f>
        <v>0</v>
      </c>
      <c r="AC2792" s="33">
        <f t="shared" ref="AC2792:AC2794" si="8979">AC2793</f>
        <v>2889.3999999999996</v>
      </c>
      <c r="AD2792" s="33">
        <f t="shared" ref="AD2792:AD2794" si="8980">AD2793</f>
        <v>0</v>
      </c>
      <c r="AE2792" s="33">
        <f t="shared" ref="AE2792:AE2794" si="8981">AE2793</f>
        <v>0</v>
      </c>
      <c r="AF2792" s="34">
        <f t="shared" ref="AF2792:AF2794" si="8982">AF2793</f>
        <v>160532.20000000001</v>
      </c>
      <c r="AG2792" s="34">
        <f t="shared" ref="AG2792:AG2794" si="8983">AG2793</f>
        <v>0</v>
      </c>
      <c r="AH2792" s="34">
        <f t="shared" ref="AH2792:AH2794" si="8984">AH2793</f>
        <v>0</v>
      </c>
      <c r="AI2792" s="34">
        <f t="shared" ref="AI2792:AI2794" si="8985">AI2793</f>
        <v>0</v>
      </c>
      <c r="AJ2792" s="34">
        <f t="shared" ref="AJ2792:AJ2794" si="8986">AJ2793</f>
        <v>0</v>
      </c>
      <c r="AK2792" s="34">
        <f t="shared" ref="AK2792:AK2794" si="8987">AK2793</f>
        <v>0</v>
      </c>
      <c r="AL2792" s="34">
        <f t="shared" ref="AL2792:AL2794" si="8988">AL2793</f>
        <v>160236.57325000002</v>
      </c>
      <c r="AM2792" s="34">
        <f t="shared" ref="AM2792:AM2794" si="8989">AM2793</f>
        <v>0</v>
      </c>
      <c r="AN2792" s="34">
        <f t="shared" ref="AN2792:AN2794" si="8990">AN2793</f>
        <v>0</v>
      </c>
      <c r="AO2792" s="35">
        <f t="shared" ref="AO2792:AO2794" si="8991">AO2793</f>
        <v>118677.17123000001</v>
      </c>
      <c r="AP2792" s="36">
        <f t="shared" ref="AP2792:AP2794" si="8992">AP2793</f>
        <v>155881.60000000001</v>
      </c>
      <c r="AQ2792" s="36">
        <f t="shared" ref="AQ2792:AQ2794" si="8993">AQ2793</f>
        <v>4650.6000000000004</v>
      </c>
      <c r="AR2792" s="36">
        <f t="shared" ref="AR2792:AR2794" si="8994">AR2793</f>
        <v>0</v>
      </c>
      <c r="AS2792" s="36">
        <f t="shared" ref="AS2792:AS2794" si="8995">AS2793</f>
        <v>0</v>
      </c>
      <c r="AT2792" s="36">
        <f t="shared" ref="AT2792:AT2794" si="8996">AT2793</f>
        <v>0</v>
      </c>
      <c r="AU2792" s="36">
        <f t="shared" si="8855"/>
        <v>160532.20000000001</v>
      </c>
      <c r="AV2792" s="36">
        <f t="shared" si="8856"/>
        <v>0</v>
      </c>
      <c r="AW2792" s="36">
        <f t="shared" si="8857"/>
        <v>164632.49999999997</v>
      </c>
      <c r="AX2792" s="36">
        <f t="shared" si="8858"/>
        <v>159337.59999999998</v>
      </c>
      <c r="AY2792" s="36">
        <f t="shared" si="8859"/>
        <v>159337.59999999998</v>
      </c>
      <c r="AZ2792" s="36">
        <f t="shared" ref="AZ2792:AZ2794" si="8997">AZ2793</f>
        <v>0</v>
      </c>
      <c r="BA2792" s="37">
        <f t="shared" si="8860"/>
        <v>99.81584582407767</v>
      </c>
      <c r="BB2792" s="20"/>
    </row>
    <row r="2793" spans="2:54" ht="31.2" x14ac:dyDescent="0.3">
      <c r="B2793" s="38" t="s">
        <v>1010</v>
      </c>
      <c r="C2793" s="38" t="s">
        <v>339</v>
      </c>
      <c r="D2793" s="38" t="s">
        <v>42</v>
      </c>
      <c r="E2793" s="39" t="str">
        <f t="shared" si="8854"/>
        <v>1001</v>
      </c>
      <c r="F2793" s="38" t="s">
        <v>72</v>
      </c>
      <c r="G2793" s="38"/>
      <c r="H2793" s="40" t="s">
        <v>73</v>
      </c>
      <c r="I2793" s="18">
        <f t="shared" si="8962"/>
        <v>151781.29999999999</v>
      </c>
      <c r="J2793" s="18">
        <f t="shared" si="8963"/>
        <v>156448.19999999998</v>
      </c>
      <c r="K2793" s="18">
        <f t="shared" si="8964"/>
        <v>156448.19999999998</v>
      </c>
      <c r="L2793" s="18">
        <f t="shared" si="8965"/>
        <v>0</v>
      </c>
      <c r="M2793" s="18">
        <f t="shared" si="8966"/>
        <v>0</v>
      </c>
      <c r="N2793" s="18">
        <f t="shared" si="8967"/>
        <v>0</v>
      </c>
      <c r="O2793" s="18">
        <f t="shared" si="8968"/>
        <v>4650.6000000000004</v>
      </c>
      <c r="P2793" s="18">
        <f t="shared" si="8969"/>
        <v>0</v>
      </c>
      <c r="Q2793" s="18">
        <f t="shared" si="8970"/>
        <v>0</v>
      </c>
      <c r="R2793" s="18">
        <f t="shared" si="8971"/>
        <v>0</v>
      </c>
      <c r="S2793" s="18">
        <f t="shared" si="8972"/>
        <v>4100.3</v>
      </c>
      <c r="T2793" s="18">
        <f t="shared" si="8949"/>
        <v>160532.19999999998</v>
      </c>
      <c r="U2793" s="18">
        <f t="shared" si="8907"/>
        <v>156448.19999999998</v>
      </c>
      <c r="V2793" s="18">
        <f t="shared" si="8908"/>
        <v>156448.19999999998</v>
      </c>
      <c r="W2793" s="18">
        <f t="shared" si="8973"/>
        <v>4100.3</v>
      </c>
      <c r="X2793" s="18">
        <f t="shared" si="8974"/>
        <v>0</v>
      </c>
      <c r="Y2793" s="18">
        <f t="shared" si="8975"/>
        <v>0</v>
      </c>
      <c r="Z2793" s="18">
        <f t="shared" si="8976"/>
        <v>0</v>
      </c>
      <c r="AA2793" s="18">
        <f t="shared" si="8977"/>
        <v>2889.3999999999996</v>
      </c>
      <c r="AB2793" s="18">
        <f t="shared" si="8978"/>
        <v>0</v>
      </c>
      <c r="AC2793" s="18">
        <f t="shared" si="8979"/>
        <v>2889.3999999999996</v>
      </c>
      <c r="AD2793" s="18">
        <f t="shared" si="8980"/>
        <v>0</v>
      </c>
      <c r="AE2793" s="18">
        <f t="shared" si="8981"/>
        <v>0</v>
      </c>
      <c r="AF2793" s="41">
        <f t="shared" si="8982"/>
        <v>160532.20000000001</v>
      </c>
      <c r="AG2793" s="41">
        <f t="shared" si="8983"/>
        <v>0</v>
      </c>
      <c r="AH2793" s="41">
        <f t="shared" si="8984"/>
        <v>0</v>
      </c>
      <c r="AI2793" s="41">
        <f t="shared" si="8985"/>
        <v>0</v>
      </c>
      <c r="AJ2793" s="41">
        <f t="shared" si="8986"/>
        <v>0</v>
      </c>
      <c r="AK2793" s="41">
        <f t="shared" si="8987"/>
        <v>0</v>
      </c>
      <c r="AL2793" s="41">
        <f t="shared" si="8988"/>
        <v>160236.57325000002</v>
      </c>
      <c r="AM2793" s="41">
        <f t="shared" si="8989"/>
        <v>0</v>
      </c>
      <c r="AN2793" s="41">
        <f t="shared" si="8990"/>
        <v>0</v>
      </c>
      <c r="AO2793" s="42">
        <f t="shared" si="8991"/>
        <v>118677.17123000001</v>
      </c>
      <c r="AP2793" s="42">
        <f t="shared" si="8992"/>
        <v>155881.60000000001</v>
      </c>
      <c r="AQ2793" s="42">
        <f t="shared" si="8993"/>
        <v>4650.6000000000004</v>
      </c>
      <c r="AR2793" s="42">
        <f t="shared" si="8994"/>
        <v>0</v>
      </c>
      <c r="AS2793" s="42">
        <f t="shared" si="8995"/>
        <v>0</v>
      </c>
      <c r="AT2793" s="42">
        <f t="shared" si="8996"/>
        <v>0</v>
      </c>
      <c r="AU2793" s="42">
        <f t="shared" si="8855"/>
        <v>160532.20000000001</v>
      </c>
      <c r="AV2793" s="42">
        <f t="shared" si="8856"/>
        <v>0</v>
      </c>
      <c r="AW2793" s="42">
        <f t="shared" si="8857"/>
        <v>164632.49999999997</v>
      </c>
      <c r="AX2793" s="42">
        <f t="shared" si="8858"/>
        <v>159337.59999999998</v>
      </c>
      <c r="AY2793" s="42">
        <f t="shared" si="8859"/>
        <v>159337.59999999998</v>
      </c>
      <c r="AZ2793" s="42">
        <f t="shared" si="8997"/>
        <v>0</v>
      </c>
      <c r="BA2793" s="43">
        <f t="shared" si="8860"/>
        <v>99.81584582407767</v>
      </c>
      <c r="BB2793" s="20"/>
    </row>
    <row r="2794" spans="2:54" x14ac:dyDescent="0.3">
      <c r="B2794" s="38" t="s">
        <v>1010</v>
      </c>
      <c r="C2794" s="38" t="s">
        <v>339</v>
      </c>
      <c r="D2794" s="38" t="s">
        <v>42</v>
      </c>
      <c r="E2794" s="39" t="str">
        <f t="shared" ref="E2794:E2857" si="8998">CONCATENATE(C2794,D2794)</f>
        <v>1001</v>
      </c>
      <c r="F2794" s="38" t="s">
        <v>74</v>
      </c>
      <c r="G2794" s="38"/>
      <c r="H2794" s="40" t="s">
        <v>75</v>
      </c>
      <c r="I2794" s="18">
        <f t="shared" si="8962"/>
        <v>151781.29999999999</v>
      </c>
      <c r="J2794" s="18">
        <f t="shared" si="8963"/>
        <v>156448.19999999998</v>
      </c>
      <c r="K2794" s="18">
        <f t="shared" si="8964"/>
        <v>156448.19999999998</v>
      </c>
      <c r="L2794" s="18">
        <f t="shared" si="8965"/>
        <v>0</v>
      </c>
      <c r="M2794" s="18">
        <f t="shared" si="8966"/>
        <v>0</v>
      </c>
      <c r="N2794" s="18">
        <f t="shared" si="8967"/>
        <v>0</v>
      </c>
      <c r="O2794" s="18">
        <f t="shared" si="8968"/>
        <v>4650.6000000000004</v>
      </c>
      <c r="P2794" s="18">
        <f t="shared" si="8969"/>
        <v>0</v>
      </c>
      <c r="Q2794" s="18">
        <f t="shared" si="8970"/>
        <v>0</v>
      </c>
      <c r="R2794" s="18">
        <f t="shared" si="8971"/>
        <v>0</v>
      </c>
      <c r="S2794" s="18">
        <f t="shared" si="8972"/>
        <v>4100.3</v>
      </c>
      <c r="T2794" s="18">
        <f t="shared" si="8949"/>
        <v>160532.19999999998</v>
      </c>
      <c r="U2794" s="18">
        <f t="shared" si="8907"/>
        <v>156448.19999999998</v>
      </c>
      <c r="V2794" s="18">
        <f t="shared" si="8908"/>
        <v>156448.19999999998</v>
      </c>
      <c r="W2794" s="18">
        <f t="shared" si="8973"/>
        <v>4100.3</v>
      </c>
      <c r="X2794" s="18">
        <f t="shared" si="8974"/>
        <v>0</v>
      </c>
      <c r="Y2794" s="18">
        <f t="shared" si="8975"/>
        <v>0</v>
      </c>
      <c r="Z2794" s="18">
        <f t="shared" si="8976"/>
        <v>0</v>
      </c>
      <c r="AA2794" s="18">
        <f t="shared" si="8977"/>
        <v>2889.3999999999996</v>
      </c>
      <c r="AB2794" s="18">
        <f t="shared" si="8978"/>
        <v>0</v>
      </c>
      <c r="AC2794" s="18">
        <f t="shared" si="8979"/>
        <v>2889.3999999999996</v>
      </c>
      <c r="AD2794" s="18">
        <f t="shared" si="8980"/>
        <v>0</v>
      </c>
      <c r="AE2794" s="18">
        <f t="shared" si="8981"/>
        <v>0</v>
      </c>
      <c r="AF2794" s="41">
        <f t="shared" si="8982"/>
        <v>160532.20000000001</v>
      </c>
      <c r="AG2794" s="41">
        <f t="shared" si="8983"/>
        <v>0</v>
      </c>
      <c r="AH2794" s="41">
        <f t="shared" si="8984"/>
        <v>0</v>
      </c>
      <c r="AI2794" s="41">
        <f t="shared" si="8985"/>
        <v>0</v>
      </c>
      <c r="AJ2794" s="41">
        <f t="shared" si="8986"/>
        <v>0</v>
      </c>
      <c r="AK2794" s="41">
        <f t="shared" si="8987"/>
        <v>0</v>
      </c>
      <c r="AL2794" s="41">
        <f t="shared" si="8988"/>
        <v>160236.57325000002</v>
      </c>
      <c r="AM2794" s="41">
        <f t="shared" si="8989"/>
        <v>0</v>
      </c>
      <c r="AN2794" s="41">
        <f t="shared" si="8990"/>
        <v>0</v>
      </c>
      <c r="AO2794" s="14">
        <f t="shared" si="8991"/>
        <v>118677.17123000001</v>
      </c>
      <c r="AP2794" s="42">
        <f t="shared" si="8992"/>
        <v>155881.60000000001</v>
      </c>
      <c r="AQ2794" s="42">
        <f t="shared" si="8993"/>
        <v>4650.6000000000004</v>
      </c>
      <c r="AR2794" s="42">
        <f t="shared" si="8994"/>
        <v>0</v>
      </c>
      <c r="AS2794" s="42">
        <f t="shared" si="8995"/>
        <v>0</v>
      </c>
      <c r="AT2794" s="42">
        <f t="shared" si="8996"/>
        <v>0</v>
      </c>
      <c r="AU2794" s="42">
        <f t="shared" ref="AU2794:AU2857" si="8999">AP2794+AS2794+AT2794+AR2794+AQ2794</f>
        <v>160532.20000000001</v>
      </c>
      <c r="AV2794" s="42">
        <f t="shared" ref="AV2794:AV2857" si="9000">T2794-AU2794</f>
        <v>0</v>
      </c>
      <c r="AW2794" s="42">
        <f t="shared" ref="AW2794:AW2857" si="9001">T2794+W2794+X2794+Y2794+Z2794</f>
        <v>164632.49999999997</v>
      </c>
      <c r="AX2794" s="42">
        <f t="shared" ref="AX2794:AX2857" si="9002">U2794+AA2794+AB2794</f>
        <v>159337.59999999998</v>
      </c>
      <c r="AY2794" s="42">
        <f t="shared" ref="AY2794:AY2857" si="9003">V2794+AC2794+AE2794+AD2794</f>
        <v>159337.59999999998</v>
      </c>
      <c r="AZ2794" s="42">
        <f t="shared" si="8997"/>
        <v>0</v>
      </c>
      <c r="BA2794" s="43">
        <f t="shared" ref="BA2794:BA2857" si="9004">AL2794/AF2794*100</f>
        <v>99.81584582407767</v>
      </c>
      <c r="BB2794" s="20"/>
    </row>
    <row r="2795" spans="2:54" ht="78" x14ac:dyDescent="0.3">
      <c r="B2795" s="38" t="s">
        <v>1010</v>
      </c>
      <c r="C2795" s="38" t="s">
        <v>339</v>
      </c>
      <c r="D2795" s="38" t="s">
        <v>42</v>
      </c>
      <c r="E2795" s="39" t="str">
        <f t="shared" si="8998"/>
        <v>1001</v>
      </c>
      <c r="F2795" s="38" t="s">
        <v>1019</v>
      </c>
      <c r="G2795" s="38"/>
      <c r="H2795" s="40" t="s">
        <v>1020</v>
      </c>
      <c r="I2795" s="18">
        <f t="shared" ref="I2795:S2795" si="9005">I2796+I2797</f>
        <v>151781.29999999999</v>
      </c>
      <c r="J2795" s="18">
        <f t="shared" si="9005"/>
        <v>156448.19999999998</v>
      </c>
      <c r="K2795" s="18">
        <f t="shared" si="9005"/>
        <v>156448.19999999998</v>
      </c>
      <c r="L2795" s="18">
        <f t="shared" si="9005"/>
        <v>0</v>
      </c>
      <c r="M2795" s="18">
        <f t="shared" si="9005"/>
        <v>0</v>
      </c>
      <c r="N2795" s="18">
        <f t="shared" si="9005"/>
        <v>0</v>
      </c>
      <c r="O2795" s="18">
        <f t="shared" si="9005"/>
        <v>4650.6000000000004</v>
      </c>
      <c r="P2795" s="18">
        <f t="shared" si="9005"/>
        <v>0</v>
      </c>
      <c r="Q2795" s="18">
        <f t="shared" si="9005"/>
        <v>0</v>
      </c>
      <c r="R2795" s="18">
        <f t="shared" si="9005"/>
        <v>0</v>
      </c>
      <c r="S2795" s="18">
        <f t="shared" si="9005"/>
        <v>4100.3</v>
      </c>
      <c r="T2795" s="18">
        <f t="shared" si="8949"/>
        <v>160532.19999999998</v>
      </c>
      <c r="U2795" s="18">
        <f t="shared" si="8907"/>
        <v>156448.19999999998</v>
      </c>
      <c r="V2795" s="18">
        <f t="shared" si="8908"/>
        <v>156448.19999999998</v>
      </c>
      <c r="W2795" s="18">
        <f t="shared" ref="W2795:AT2795" si="9006">W2796+W2797</f>
        <v>4100.3</v>
      </c>
      <c r="X2795" s="18">
        <f t="shared" si="9006"/>
        <v>0</v>
      </c>
      <c r="Y2795" s="18">
        <f t="shared" si="9006"/>
        <v>0</v>
      </c>
      <c r="Z2795" s="18">
        <f t="shared" si="9006"/>
        <v>0</v>
      </c>
      <c r="AA2795" s="18">
        <f t="shared" si="9006"/>
        <v>2889.3999999999996</v>
      </c>
      <c r="AB2795" s="18">
        <f t="shared" si="9006"/>
        <v>0</v>
      </c>
      <c r="AC2795" s="18">
        <f t="shared" si="9006"/>
        <v>2889.3999999999996</v>
      </c>
      <c r="AD2795" s="18">
        <f t="shared" si="9006"/>
        <v>0</v>
      </c>
      <c r="AE2795" s="18">
        <f t="shared" si="9006"/>
        <v>0</v>
      </c>
      <c r="AF2795" s="41">
        <f t="shared" si="9006"/>
        <v>160532.20000000001</v>
      </c>
      <c r="AG2795" s="41">
        <f t="shared" si="9006"/>
        <v>0</v>
      </c>
      <c r="AH2795" s="41">
        <f t="shared" si="9006"/>
        <v>0</v>
      </c>
      <c r="AI2795" s="41">
        <f t="shared" si="9006"/>
        <v>0</v>
      </c>
      <c r="AJ2795" s="41">
        <f t="shared" si="9006"/>
        <v>0</v>
      </c>
      <c r="AK2795" s="41">
        <f t="shared" si="9006"/>
        <v>0</v>
      </c>
      <c r="AL2795" s="41">
        <f t="shared" si="9006"/>
        <v>160236.57325000002</v>
      </c>
      <c r="AM2795" s="41">
        <f t="shared" si="9006"/>
        <v>0</v>
      </c>
      <c r="AN2795" s="41">
        <f t="shared" si="9006"/>
        <v>0</v>
      </c>
      <c r="AO2795" s="42">
        <f t="shared" si="9006"/>
        <v>118677.17123000001</v>
      </c>
      <c r="AP2795" s="42">
        <f t="shared" si="9006"/>
        <v>155881.60000000001</v>
      </c>
      <c r="AQ2795" s="42">
        <f t="shared" si="9006"/>
        <v>4650.6000000000004</v>
      </c>
      <c r="AR2795" s="42">
        <f t="shared" si="9006"/>
        <v>0</v>
      </c>
      <c r="AS2795" s="42">
        <f t="shared" si="9006"/>
        <v>0</v>
      </c>
      <c r="AT2795" s="42">
        <f t="shared" si="9006"/>
        <v>0</v>
      </c>
      <c r="AU2795" s="42">
        <f t="shared" si="8999"/>
        <v>160532.20000000001</v>
      </c>
      <c r="AV2795" s="42">
        <f t="shared" si="9000"/>
        <v>0</v>
      </c>
      <c r="AW2795" s="42">
        <f t="shared" si="9001"/>
        <v>164632.49999999997</v>
      </c>
      <c r="AX2795" s="42">
        <f t="shared" si="9002"/>
        <v>159337.59999999998</v>
      </c>
      <c r="AY2795" s="42">
        <f t="shared" si="9003"/>
        <v>159337.59999999998</v>
      </c>
      <c r="AZ2795" s="42">
        <f>AZ2796+AZ2797</f>
        <v>0</v>
      </c>
      <c r="BA2795" s="43">
        <f t="shared" si="9004"/>
        <v>99.81584582407767</v>
      </c>
      <c r="BB2795" s="20"/>
    </row>
    <row r="2796" spans="2:54" ht="31.2" x14ac:dyDescent="0.3">
      <c r="B2796" s="38" t="s">
        <v>1010</v>
      </c>
      <c r="C2796" s="38" t="s">
        <v>339</v>
      </c>
      <c r="D2796" s="38" t="s">
        <v>42</v>
      </c>
      <c r="E2796" s="39" t="str">
        <f t="shared" si="8998"/>
        <v>1001</v>
      </c>
      <c r="F2796" s="38" t="s">
        <v>1019</v>
      </c>
      <c r="G2796" s="38" t="s">
        <v>54</v>
      </c>
      <c r="H2796" s="40" t="s">
        <v>55</v>
      </c>
      <c r="I2796" s="18">
        <v>454</v>
      </c>
      <c r="J2796" s="18">
        <v>467.9</v>
      </c>
      <c r="K2796" s="18">
        <v>467.9</v>
      </c>
      <c r="L2796" s="18"/>
      <c r="M2796" s="18"/>
      <c r="N2796" s="18"/>
      <c r="O2796" s="18">
        <v>0</v>
      </c>
      <c r="P2796" s="18">
        <v>0</v>
      </c>
      <c r="Q2796" s="18">
        <v>0</v>
      </c>
      <c r="R2796" s="18">
        <v>0</v>
      </c>
      <c r="S2796" s="18">
        <v>12.2</v>
      </c>
      <c r="T2796" s="18">
        <f t="shared" si="8949"/>
        <v>466.2</v>
      </c>
      <c r="U2796" s="18">
        <f t="shared" si="8907"/>
        <v>467.9</v>
      </c>
      <c r="V2796" s="18">
        <f t="shared" si="8908"/>
        <v>467.9</v>
      </c>
      <c r="W2796" s="18">
        <v>12.2</v>
      </c>
      <c r="X2796" s="18"/>
      <c r="Y2796" s="18"/>
      <c r="Z2796" s="18"/>
      <c r="AA2796" s="18">
        <v>8.6999999999999993</v>
      </c>
      <c r="AB2796" s="18"/>
      <c r="AC2796" s="18">
        <v>8.6999999999999993</v>
      </c>
      <c r="AD2796" s="18"/>
      <c r="AE2796" s="18"/>
      <c r="AF2796" s="41">
        <v>466.2</v>
      </c>
      <c r="AG2796" s="41"/>
      <c r="AH2796" s="41">
        <v>0</v>
      </c>
      <c r="AI2796" s="41">
        <v>0</v>
      </c>
      <c r="AJ2796" s="41">
        <v>0</v>
      </c>
      <c r="AK2796" s="41">
        <v>0</v>
      </c>
      <c r="AL2796" s="41">
        <v>414.93158</v>
      </c>
      <c r="AM2796" s="41">
        <v>0</v>
      </c>
      <c r="AN2796" s="41">
        <v>0</v>
      </c>
      <c r="AO2796" s="14">
        <v>34.509039999999999</v>
      </c>
      <c r="AP2796" s="42">
        <v>466.2</v>
      </c>
      <c r="AQ2796" s="42">
        <v>0</v>
      </c>
      <c r="AR2796" s="42">
        <v>0</v>
      </c>
      <c r="AS2796" s="42">
        <v>0</v>
      </c>
      <c r="AT2796" s="42">
        <v>0</v>
      </c>
      <c r="AU2796" s="42">
        <f t="shared" si="8999"/>
        <v>466.2</v>
      </c>
      <c r="AV2796" s="42">
        <f t="shared" si="9000"/>
        <v>0</v>
      </c>
      <c r="AW2796" s="42">
        <f t="shared" si="9001"/>
        <v>478.4</v>
      </c>
      <c r="AX2796" s="42">
        <f t="shared" si="9002"/>
        <v>476.59999999999997</v>
      </c>
      <c r="AY2796" s="42">
        <f t="shared" si="9003"/>
        <v>476.59999999999997</v>
      </c>
      <c r="AZ2796" s="42"/>
      <c r="BA2796" s="43">
        <f t="shared" si="9004"/>
        <v>89.002912912912919</v>
      </c>
      <c r="BB2796" s="44"/>
    </row>
    <row r="2797" spans="2:54" x14ac:dyDescent="0.3">
      <c r="B2797" s="38" t="s">
        <v>1010</v>
      </c>
      <c r="C2797" s="38" t="s">
        <v>339</v>
      </c>
      <c r="D2797" s="38" t="s">
        <v>42</v>
      </c>
      <c r="E2797" s="39" t="str">
        <f t="shared" si="8998"/>
        <v>1001</v>
      </c>
      <c r="F2797" s="38" t="s">
        <v>1019</v>
      </c>
      <c r="G2797" s="38" t="s">
        <v>68</v>
      </c>
      <c r="H2797" s="40" t="s">
        <v>69</v>
      </c>
      <c r="I2797" s="18">
        <v>151327.29999999999</v>
      </c>
      <c r="J2797" s="18">
        <v>155980.29999999999</v>
      </c>
      <c r="K2797" s="18">
        <v>155980.29999999999</v>
      </c>
      <c r="L2797" s="18"/>
      <c r="M2797" s="18"/>
      <c r="N2797" s="18"/>
      <c r="O2797" s="18">
        <v>4650.6000000000004</v>
      </c>
      <c r="P2797" s="18">
        <v>0</v>
      </c>
      <c r="Q2797" s="18">
        <v>0</v>
      </c>
      <c r="R2797" s="18">
        <v>0</v>
      </c>
      <c r="S2797" s="18">
        <v>4088.1</v>
      </c>
      <c r="T2797" s="18">
        <f t="shared" si="8949"/>
        <v>160066</v>
      </c>
      <c r="U2797" s="18">
        <f t="shared" si="8907"/>
        <v>155980.29999999999</v>
      </c>
      <c r="V2797" s="18">
        <f t="shared" si="8908"/>
        <v>155980.29999999999</v>
      </c>
      <c r="W2797" s="18">
        <v>4088.1</v>
      </c>
      <c r="X2797" s="18"/>
      <c r="Y2797" s="18"/>
      <c r="Z2797" s="18"/>
      <c r="AA2797" s="18">
        <v>2880.7</v>
      </c>
      <c r="AB2797" s="18"/>
      <c r="AC2797" s="18">
        <v>2880.7</v>
      </c>
      <c r="AD2797" s="18"/>
      <c r="AE2797" s="18"/>
      <c r="AF2797" s="41">
        <v>160066</v>
      </c>
      <c r="AG2797" s="41"/>
      <c r="AH2797" s="41">
        <v>0</v>
      </c>
      <c r="AI2797" s="41">
        <v>0</v>
      </c>
      <c r="AJ2797" s="41">
        <v>0</v>
      </c>
      <c r="AK2797" s="41">
        <v>0</v>
      </c>
      <c r="AL2797" s="41">
        <v>159821.64167000001</v>
      </c>
      <c r="AM2797" s="41">
        <v>0</v>
      </c>
      <c r="AN2797" s="41">
        <v>0</v>
      </c>
      <c r="AO2797" s="42">
        <v>118642.66219</v>
      </c>
      <c r="AP2797" s="42">
        <v>155415.4</v>
      </c>
      <c r="AQ2797" s="42">
        <v>4650.6000000000004</v>
      </c>
      <c r="AR2797" s="42">
        <v>0</v>
      </c>
      <c r="AS2797" s="42">
        <v>0</v>
      </c>
      <c r="AT2797" s="42">
        <v>0</v>
      </c>
      <c r="AU2797" s="42">
        <f t="shared" si="8999"/>
        <v>160066</v>
      </c>
      <c r="AV2797" s="42">
        <f t="shared" si="9000"/>
        <v>0</v>
      </c>
      <c r="AW2797" s="42">
        <f t="shared" si="9001"/>
        <v>164154.1</v>
      </c>
      <c r="AX2797" s="42">
        <f t="shared" si="9002"/>
        <v>158861</v>
      </c>
      <c r="AY2797" s="42">
        <f t="shared" si="9003"/>
        <v>158861</v>
      </c>
      <c r="AZ2797" s="42"/>
      <c r="BA2797" s="43">
        <f t="shared" si="9004"/>
        <v>99.847339016405741</v>
      </c>
      <c r="BB2797" s="44"/>
    </row>
    <row r="2798" spans="2:54" s="30" customFormat="1" x14ac:dyDescent="0.3">
      <c r="B2798" s="31" t="s">
        <v>1010</v>
      </c>
      <c r="C2798" s="31" t="s">
        <v>339</v>
      </c>
      <c r="D2798" s="31" t="s">
        <v>94</v>
      </c>
      <c r="E2798" s="29" t="str">
        <f t="shared" si="8998"/>
        <v>1003</v>
      </c>
      <c r="F2798" s="31"/>
      <c r="G2798" s="31"/>
      <c r="H2798" s="32" t="s">
        <v>341</v>
      </c>
      <c r="I2798" s="33">
        <f t="shared" ref="I2798:S2798" si="9007">I2812+I2799</f>
        <v>174499</v>
      </c>
      <c r="J2798" s="33">
        <f t="shared" si="9007"/>
        <v>178568.6</v>
      </c>
      <c r="K2798" s="33">
        <f t="shared" si="9007"/>
        <v>228568.6</v>
      </c>
      <c r="L2798" s="33">
        <f t="shared" si="9007"/>
        <v>0</v>
      </c>
      <c r="M2798" s="33">
        <f t="shared" si="9007"/>
        <v>0</v>
      </c>
      <c r="N2798" s="33">
        <f t="shared" si="9007"/>
        <v>0</v>
      </c>
      <c r="O2798" s="33">
        <f t="shared" si="9007"/>
        <v>180.64999999999986</v>
      </c>
      <c r="P2798" s="33">
        <f t="shared" si="9007"/>
        <v>0</v>
      </c>
      <c r="Q2798" s="33">
        <f t="shared" si="9007"/>
        <v>0</v>
      </c>
      <c r="R2798" s="33">
        <f t="shared" si="9007"/>
        <v>0</v>
      </c>
      <c r="S2798" s="33">
        <f t="shared" si="9007"/>
        <v>910.4</v>
      </c>
      <c r="T2798" s="33">
        <f t="shared" si="8949"/>
        <v>175590.05</v>
      </c>
      <c r="U2798" s="33">
        <f t="shared" si="8907"/>
        <v>178568.6</v>
      </c>
      <c r="V2798" s="33">
        <f t="shared" si="8908"/>
        <v>228568.6</v>
      </c>
      <c r="W2798" s="33">
        <f t="shared" ref="W2798:AT2798" si="9008">W2812+W2799</f>
        <v>660.4</v>
      </c>
      <c r="X2798" s="33">
        <f t="shared" si="9008"/>
        <v>0</v>
      </c>
      <c r="Y2798" s="33">
        <f t="shared" si="9008"/>
        <v>0</v>
      </c>
      <c r="Z2798" s="33">
        <f t="shared" si="9008"/>
        <v>250</v>
      </c>
      <c r="AA2798" s="33">
        <f t="shared" si="9008"/>
        <v>0</v>
      </c>
      <c r="AB2798" s="33">
        <f t="shared" si="9008"/>
        <v>0</v>
      </c>
      <c r="AC2798" s="33">
        <f t="shared" si="9008"/>
        <v>0</v>
      </c>
      <c r="AD2798" s="33">
        <f t="shared" si="9008"/>
        <v>0</v>
      </c>
      <c r="AE2798" s="33">
        <f t="shared" si="9008"/>
        <v>0</v>
      </c>
      <c r="AF2798" s="34">
        <f t="shared" si="9008"/>
        <v>182367.07400000002</v>
      </c>
      <c r="AG2798" s="34">
        <f t="shared" si="9008"/>
        <v>0</v>
      </c>
      <c r="AH2798" s="34">
        <f t="shared" si="9008"/>
        <v>2120.1239999999998</v>
      </c>
      <c r="AI2798" s="34">
        <f t="shared" si="9008"/>
        <v>0</v>
      </c>
      <c r="AJ2798" s="34">
        <f t="shared" si="9008"/>
        <v>0</v>
      </c>
      <c r="AK2798" s="34">
        <f t="shared" si="9008"/>
        <v>0</v>
      </c>
      <c r="AL2798" s="34">
        <f t="shared" si="9008"/>
        <v>180510.01042000001</v>
      </c>
      <c r="AM2798" s="34">
        <f t="shared" si="9008"/>
        <v>2042.154</v>
      </c>
      <c r="AN2798" s="34">
        <f t="shared" si="9008"/>
        <v>0</v>
      </c>
      <c r="AO2798" s="35">
        <f t="shared" si="9008"/>
        <v>85128.291129999998</v>
      </c>
      <c r="AP2798" s="36">
        <f t="shared" si="9008"/>
        <v>177337.52399999998</v>
      </c>
      <c r="AQ2798" s="36">
        <f t="shared" si="9008"/>
        <v>180.64999999999986</v>
      </c>
      <c r="AR2798" s="36">
        <f t="shared" si="9008"/>
        <v>0</v>
      </c>
      <c r="AS2798" s="36">
        <f t="shared" si="9008"/>
        <v>0</v>
      </c>
      <c r="AT2798" s="36">
        <f t="shared" si="9008"/>
        <v>0</v>
      </c>
      <c r="AU2798" s="36">
        <f t="shared" si="8999"/>
        <v>177518.17399999997</v>
      </c>
      <c r="AV2798" s="36">
        <f t="shared" si="9000"/>
        <v>-1928.1239999999816</v>
      </c>
      <c r="AW2798" s="36">
        <f t="shared" si="9001"/>
        <v>176500.44999999998</v>
      </c>
      <c r="AX2798" s="36">
        <f t="shared" si="9002"/>
        <v>178568.6</v>
      </c>
      <c r="AY2798" s="36">
        <f t="shared" si="9003"/>
        <v>228568.6</v>
      </c>
      <c r="AZ2798" s="36">
        <f>AZ2812+AZ2799</f>
        <v>0</v>
      </c>
      <c r="BA2798" s="37">
        <f t="shared" si="9004"/>
        <v>98.981689216552311</v>
      </c>
      <c r="BB2798" s="20"/>
    </row>
    <row r="2799" spans="2:54" ht="46.8" x14ac:dyDescent="0.3">
      <c r="B2799" s="38" t="s">
        <v>1010</v>
      </c>
      <c r="C2799" s="38" t="s">
        <v>339</v>
      </c>
      <c r="D2799" s="38" t="s">
        <v>94</v>
      </c>
      <c r="E2799" s="39" t="str">
        <f t="shared" si="8998"/>
        <v>1003</v>
      </c>
      <c r="F2799" s="38" t="s">
        <v>258</v>
      </c>
      <c r="G2799" s="38"/>
      <c r="H2799" s="40" t="s">
        <v>259</v>
      </c>
      <c r="I2799" s="18">
        <f t="shared" ref="I2799:I2800" si="9009">I2800</f>
        <v>170006.39999999999</v>
      </c>
      <c r="J2799" s="18">
        <f t="shared" ref="J2799:J2800" si="9010">J2800</f>
        <v>170006.39999999999</v>
      </c>
      <c r="K2799" s="18">
        <f t="shared" ref="K2799:K2800" si="9011">K2800</f>
        <v>220006.39999999999</v>
      </c>
      <c r="L2799" s="18">
        <f t="shared" ref="L2799:L2800" si="9012">L2800</f>
        <v>0</v>
      </c>
      <c r="M2799" s="18">
        <f t="shared" ref="M2799:M2800" si="9013">M2800</f>
        <v>0</v>
      </c>
      <c r="N2799" s="18">
        <f t="shared" ref="N2799:N2800" si="9014">N2800</f>
        <v>0</v>
      </c>
      <c r="O2799" s="18">
        <f t="shared" ref="O2799:O2800" si="9015">O2800</f>
        <v>180.64999999999986</v>
      </c>
      <c r="P2799" s="18">
        <f t="shared" ref="P2799:P2800" si="9016">P2800</f>
        <v>0</v>
      </c>
      <c r="Q2799" s="18">
        <f t="shared" ref="Q2799:Q2800" si="9017">Q2800</f>
        <v>0</v>
      </c>
      <c r="R2799" s="18">
        <f t="shared" ref="R2799:R2800" si="9018">R2800</f>
        <v>0</v>
      </c>
      <c r="S2799" s="18">
        <f t="shared" ref="S2799:S2800" si="9019">S2800</f>
        <v>910.4</v>
      </c>
      <c r="T2799" s="18">
        <f t="shared" si="8949"/>
        <v>171097.44999999998</v>
      </c>
      <c r="U2799" s="18">
        <f t="shared" si="8907"/>
        <v>170006.39999999999</v>
      </c>
      <c r="V2799" s="18">
        <f t="shared" si="8908"/>
        <v>220006.39999999999</v>
      </c>
      <c r="W2799" s="18">
        <f t="shared" ref="W2799:W2800" si="9020">W2800</f>
        <v>660.4</v>
      </c>
      <c r="X2799" s="18">
        <f t="shared" ref="X2799:X2800" si="9021">X2800</f>
        <v>0</v>
      </c>
      <c r="Y2799" s="18">
        <f t="shared" ref="Y2799:Y2800" si="9022">Y2800</f>
        <v>0</v>
      </c>
      <c r="Z2799" s="18">
        <f t="shared" ref="Z2799:Z2800" si="9023">Z2800</f>
        <v>250</v>
      </c>
      <c r="AA2799" s="18">
        <f t="shared" ref="AA2799:AA2800" si="9024">AA2800</f>
        <v>0</v>
      </c>
      <c r="AB2799" s="18">
        <f t="shared" ref="AB2799:AB2800" si="9025">AB2800</f>
        <v>0</v>
      </c>
      <c r="AC2799" s="18">
        <f t="shared" ref="AC2799:AC2800" si="9026">AC2800</f>
        <v>0</v>
      </c>
      <c r="AD2799" s="18">
        <f t="shared" ref="AD2799:AD2800" si="9027">AD2800</f>
        <v>0</v>
      </c>
      <c r="AE2799" s="18">
        <f t="shared" ref="AE2799:AE2800" si="9028">AE2800</f>
        <v>0</v>
      </c>
      <c r="AF2799" s="41">
        <f t="shared" ref="AF2799:AF2800" si="9029">AF2800</f>
        <v>180246.95</v>
      </c>
      <c r="AG2799" s="41">
        <f t="shared" ref="AG2799:AG2800" si="9030">AG2800</f>
        <v>0</v>
      </c>
      <c r="AH2799" s="41">
        <f t="shared" ref="AH2799:AH2800" si="9031">AH2800</f>
        <v>0</v>
      </c>
      <c r="AI2799" s="41">
        <f t="shared" ref="AI2799:AI2800" si="9032">AI2800</f>
        <v>0</v>
      </c>
      <c r="AJ2799" s="41">
        <f t="shared" ref="AJ2799:AJ2800" si="9033">AJ2800</f>
        <v>0</v>
      </c>
      <c r="AK2799" s="41">
        <f t="shared" ref="AK2799:AK2800" si="9034">AK2800</f>
        <v>0</v>
      </c>
      <c r="AL2799" s="41">
        <f t="shared" ref="AL2799:AL2800" si="9035">AL2800</f>
        <v>178467.85642</v>
      </c>
      <c r="AM2799" s="41">
        <f t="shared" ref="AM2799:AM2800" si="9036">AM2800</f>
        <v>0</v>
      </c>
      <c r="AN2799" s="41">
        <f t="shared" ref="AN2799:AN2800" si="9037">AN2800</f>
        <v>0</v>
      </c>
      <c r="AO2799" s="42">
        <f t="shared" ref="AO2799:AO2800" si="9038">AO2800</f>
        <v>83086.137130000003</v>
      </c>
      <c r="AP2799" s="42">
        <f t="shared" ref="AP2799:AP2800" si="9039">AP2800</f>
        <v>170916.8</v>
      </c>
      <c r="AQ2799" s="42">
        <f t="shared" ref="AQ2799:AQ2800" si="9040">AQ2800</f>
        <v>180.64999999999986</v>
      </c>
      <c r="AR2799" s="42">
        <f t="shared" ref="AR2799:AR2800" si="9041">AR2800</f>
        <v>0</v>
      </c>
      <c r="AS2799" s="42">
        <f t="shared" ref="AS2799:AS2800" si="9042">AS2800</f>
        <v>0</v>
      </c>
      <c r="AT2799" s="42">
        <f t="shared" ref="AT2799:AT2800" si="9043">AT2800</f>
        <v>0</v>
      </c>
      <c r="AU2799" s="42">
        <f t="shared" si="8999"/>
        <v>171097.44999999998</v>
      </c>
      <c r="AV2799" s="42">
        <f t="shared" si="9000"/>
        <v>0</v>
      </c>
      <c r="AW2799" s="42">
        <f t="shared" si="9001"/>
        <v>172007.84999999998</v>
      </c>
      <c r="AX2799" s="42">
        <f t="shared" si="9002"/>
        <v>170006.39999999999</v>
      </c>
      <c r="AY2799" s="42">
        <f t="shared" si="9003"/>
        <v>220006.39999999999</v>
      </c>
      <c r="AZ2799" s="42">
        <f t="shared" ref="AZ2799:AZ2800" si="9044">AZ2800</f>
        <v>0</v>
      </c>
      <c r="BA2799" s="43">
        <f t="shared" si="9004"/>
        <v>99.012968829708342</v>
      </c>
      <c r="BB2799" s="20"/>
    </row>
    <row r="2800" spans="2:54" x14ac:dyDescent="0.3">
      <c r="B2800" s="38" t="s">
        <v>1010</v>
      </c>
      <c r="C2800" s="38" t="s">
        <v>339</v>
      </c>
      <c r="D2800" s="38" t="s">
        <v>94</v>
      </c>
      <c r="E2800" s="39" t="str">
        <f t="shared" si="8998"/>
        <v>1003</v>
      </c>
      <c r="F2800" s="38" t="s">
        <v>260</v>
      </c>
      <c r="G2800" s="38"/>
      <c r="H2800" s="40" t="s">
        <v>49</v>
      </c>
      <c r="I2800" s="18">
        <f t="shared" si="9009"/>
        <v>170006.39999999999</v>
      </c>
      <c r="J2800" s="18">
        <f t="shared" si="9010"/>
        <v>170006.39999999999</v>
      </c>
      <c r="K2800" s="18">
        <f t="shared" si="9011"/>
        <v>220006.39999999999</v>
      </c>
      <c r="L2800" s="18">
        <f t="shared" si="9012"/>
        <v>0</v>
      </c>
      <c r="M2800" s="18">
        <f t="shared" si="9013"/>
        <v>0</v>
      </c>
      <c r="N2800" s="18">
        <f t="shared" si="9014"/>
        <v>0</v>
      </c>
      <c r="O2800" s="18">
        <f t="shared" si="9015"/>
        <v>180.64999999999986</v>
      </c>
      <c r="P2800" s="18">
        <f t="shared" si="9016"/>
        <v>0</v>
      </c>
      <c r="Q2800" s="18">
        <f t="shared" si="9017"/>
        <v>0</v>
      </c>
      <c r="R2800" s="18">
        <f t="shared" si="9018"/>
        <v>0</v>
      </c>
      <c r="S2800" s="18">
        <f t="shared" si="9019"/>
        <v>910.4</v>
      </c>
      <c r="T2800" s="18">
        <f t="shared" si="8949"/>
        <v>171097.44999999998</v>
      </c>
      <c r="U2800" s="18">
        <f t="shared" si="8907"/>
        <v>170006.39999999999</v>
      </c>
      <c r="V2800" s="18">
        <f t="shared" si="8908"/>
        <v>220006.39999999999</v>
      </c>
      <c r="W2800" s="18">
        <f t="shared" si="9020"/>
        <v>660.4</v>
      </c>
      <c r="X2800" s="18">
        <f t="shared" si="9021"/>
        <v>0</v>
      </c>
      <c r="Y2800" s="18">
        <f t="shared" si="9022"/>
        <v>0</v>
      </c>
      <c r="Z2800" s="18">
        <f t="shared" si="9023"/>
        <v>250</v>
      </c>
      <c r="AA2800" s="18">
        <f t="shared" si="9024"/>
        <v>0</v>
      </c>
      <c r="AB2800" s="18">
        <f t="shared" si="9025"/>
        <v>0</v>
      </c>
      <c r="AC2800" s="18">
        <f t="shared" si="9026"/>
        <v>0</v>
      </c>
      <c r="AD2800" s="18">
        <f t="shared" si="9027"/>
        <v>0</v>
      </c>
      <c r="AE2800" s="18">
        <f t="shared" si="9028"/>
        <v>0</v>
      </c>
      <c r="AF2800" s="41">
        <f t="shared" si="9029"/>
        <v>180246.95</v>
      </c>
      <c r="AG2800" s="41">
        <f t="shared" si="9030"/>
        <v>0</v>
      </c>
      <c r="AH2800" s="41">
        <f t="shared" si="9031"/>
        <v>0</v>
      </c>
      <c r="AI2800" s="41">
        <f t="shared" si="9032"/>
        <v>0</v>
      </c>
      <c r="AJ2800" s="41">
        <f t="shared" si="9033"/>
        <v>0</v>
      </c>
      <c r="AK2800" s="41">
        <f t="shared" si="9034"/>
        <v>0</v>
      </c>
      <c r="AL2800" s="41">
        <f t="shared" si="9035"/>
        <v>178467.85642</v>
      </c>
      <c r="AM2800" s="41">
        <f t="shared" si="9036"/>
        <v>0</v>
      </c>
      <c r="AN2800" s="41">
        <f t="shared" si="9037"/>
        <v>0</v>
      </c>
      <c r="AO2800" s="14">
        <f t="shared" si="9038"/>
        <v>83086.137130000003</v>
      </c>
      <c r="AP2800" s="42">
        <f t="shared" si="9039"/>
        <v>170916.8</v>
      </c>
      <c r="AQ2800" s="42">
        <f t="shared" si="9040"/>
        <v>180.64999999999986</v>
      </c>
      <c r="AR2800" s="42">
        <f t="shared" si="9041"/>
        <v>0</v>
      </c>
      <c r="AS2800" s="42">
        <f t="shared" si="9042"/>
        <v>0</v>
      </c>
      <c r="AT2800" s="42">
        <f t="shared" si="9043"/>
        <v>0</v>
      </c>
      <c r="AU2800" s="42">
        <f t="shared" si="8999"/>
        <v>171097.44999999998</v>
      </c>
      <c r="AV2800" s="42">
        <f t="shared" si="9000"/>
        <v>0</v>
      </c>
      <c r="AW2800" s="42">
        <f t="shared" si="9001"/>
        <v>172007.84999999998</v>
      </c>
      <c r="AX2800" s="42">
        <f t="shared" si="9002"/>
        <v>170006.39999999999</v>
      </c>
      <c r="AY2800" s="42">
        <f t="shared" si="9003"/>
        <v>220006.39999999999</v>
      </c>
      <c r="AZ2800" s="42">
        <f t="shared" si="9044"/>
        <v>0</v>
      </c>
      <c r="BA2800" s="43">
        <f t="shared" si="9004"/>
        <v>99.012968829708342</v>
      </c>
      <c r="BB2800" s="20"/>
    </row>
    <row r="2801" spans="2:54" ht="62.4" x14ac:dyDescent="0.3">
      <c r="B2801" s="38" t="s">
        <v>1010</v>
      </c>
      <c r="C2801" s="38" t="s">
        <v>339</v>
      </c>
      <c r="D2801" s="38" t="s">
        <v>94</v>
      </c>
      <c r="E2801" s="39" t="str">
        <f t="shared" si="8998"/>
        <v>1003</v>
      </c>
      <c r="F2801" s="38" t="s">
        <v>1021</v>
      </c>
      <c r="G2801" s="38"/>
      <c r="H2801" s="40" t="s">
        <v>1022</v>
      </c>
      <c r="I2801" s="18">
        <f t="shared" ref="I2801:S2801" si="9045">I2802+I2804+I2806+I2808+I2810</f>
        <v>170006.39999999999</v>
      </c>
      <c r="J2801" s="18">
        <f t="shared" si="9045"/>
        <v>170006.39999999999</v>
      </c>
      <c r="K2801" s="18">
        <f t="shared" si="9045"/>
        <v>220006.39999999999</v>
      </c>
      <c r="L2801" s="18">
        <f t="shared" si="9045"/>
        <v>0</v>
      </c>
      <c r="M2801" s="18">
        <f t="shared" si="9045"/>
        <v>0</v>
      </c>
      <c r="N2801" s="18">
        <f t="shared" si="9045"/>
        <v>0</v>
      </c>
      <c r="O2801" s="18">
        <f t="shared" si="9045"/>
        <v>180.64999999999986</v>
      </c>
      <c r="P2801" s="18">
        <f t="shared" si="9045"/>
        <v>0</v>
      </c>
      <c r="Q2801" s="18">
        <f t="shared" si="9045"/>
        <v>0</v>
      </c>
      <c r="R2801" s="18">
        <f t="shared" si="9045"/>
        <v>0</v>
      </c>
      <c r="S2801" s="18">
        <f t="shared" si="9045"/>
        <v>910.4</v>
      </c>
      <c r="T2801" s="18">
        <f t="shared" si="8949"/>
        <v>171097.44999999998</v>
      </c>
      <c r="U2801" s="18">
        <f t="shared" si="8907"/>
        <v>170006.39999999999</v>
      </c>
      <c r="V2801" s="18">
        <f t="shared" si="8908"/>
        <v>220006.39999999999</v>
      </c>
      <c r="W2801" s="18">
        <f t="shared" ref="W2801:AT2801" si="9046">W2802+W2804+W2806+W2808+W2810</f>
        <v>660.4</v>
      </c>
      <c r="X2801" s="18">
        <f t="shared" si="9046"/>
        <v>0</v>
      </c>
      <c r="Y2801" s="18">
        <f t="shared" si="9046"/>
        <v>0</v>
      </c>
      <c r="Z2801" s="18">
        <f t="shared" si="9046"/>
        <v>250</v>
      </c>
      <c r="AA2801" s="18">
        <f t="shared" si="9046"/>
        <v>0</v>
      </c>
      <c r="AB2801" s="18">
        <f t="shared" si="9046"/>
        <v>0</v>
      </c>
      <c r="AC2801" s="18">
        <f t="shared" si="9046"/>
        <v>0</v>
      </c>
      <c r="AD2801" s="18">
        <f t="shared" si="9046"/>
        <v>0</v>
      </c>
      <c r="AE2801" s="18">
        <f t="shared" si="9046"/>
        <v>0</v>
      </c>
      <c r="AF2801" s="41">
        <f t="shared" si="9046"/>
        <v>180246.95</v>
      </c>
      <c r="AG2801" s="41">
        <f t="shared" si="9046"/>
        <v>0</v>
      </c>
      <c r="AH2801" s="41">
        <f t="shared" si="9046"/>
        <v>0</v>
      </c>
      <c r="AI2801" s="41">
        <f t="shared" si="9046"/>
        <v>0</v>
      </c>
      <c r="AJ2801" s="41">
        <f t="shared" si="9046"/>
        <v>0</v>
      </c>
      <c r="AK2801" s="41">
        <f t="shared" si="9046"/>
        <v>0</v>
      </c>
      <c r="AL2801" s="41">
        <f t="shared" si="9046"/>
        <v>178467.85642</v>
      </c>
      <c r="AM2801" s="41">
        <f t="shared" si="9046"/>
        <v>0</v>
      </c>
      <c r="AN2801" s="41">
        <f t="shared" si="9046"/>
        <v>0</v>
      </c>
      <c r="AO2801" s="42">
        <f t="shared" si="9046"/>
        <v>83086.137130000003</v>
      </c>
      <c r="AP2801" s="42">
        <f t="shared" si="9046"/>
        <v>170916.8</v>
      </c>
      <c r="AQ2801" s="42">
        <f t="shared" si="9046"/>
        <v>180.64999999999986</v>
      </c>
      <c r="AR2801" s="42">
        <f t="shared" si="9046"/>
        <v>0</v>
      </c>
      <c r="AS2801" s="42">
        <f t="shared" si="9046"/>
        <v>0</v>
      </c>
      <c r="AT2801" s="42">
        <f t="shared" si="9046"/>
        <v>0</v>
      </c>
      <c r="AU2801" s="42">
        <f t="shared" si="8999"/>
        <v>171097.44999999998</v>
      </c>
      <c r="AV2801" s="42">
        <f t="shared" si="9000"/>
        <v>0</v>
      </c>
      <c r="AW2801" s="42">
        <f t="shared" si="9001"/>
        <v>172007.84999999998</v>
      </c>
      <c r="AX2801" s="42">
        <f t="shared" si="9002"/>
        <v>170006.39999999999</v>
      </c>
      <c r="AY2801" s="42">
        <f t="shared" si="9003"/>
        <v>220006.39999999999</v>
      </c>
      <c r="AZ2801" s="42">
        <f>AZ2802+AZ2804+AZ2806+AZ2808+AZ2810</f>
        <v>0</v>
      </c>
      <c r="BA2801" s="43">
        <f t="shared" si="9004"/>
        <v>99.012968829708342</v>
      </c>
      <c r="BB2801" s="20"/>
    </row>
    <row r="2802" spans="2:54" ht="109.2" x14ac:dyDescent="0.3">
      <c r="B2802" s="38" t="s">
        <v>1010</v>
      </c>
      <c r="C2802" s="38" t="s">
        <v>339</v>
      </c>
      <c r="D2802" s="38" t="s">
        <v>94</v>
      </c>
      <c r="E2802" s="39" t="str">
        <f t="shared" si="8998"/>
        <v>1003</v>
      </c>
      <c r="F2802" s="38" t="s">
        <v>1023</v>
      </c>
      <c r="G2802" s="38"/>
      <c r="H2802" s="40" t="s">
        <v>1024</v>
      </c>
      <c r="I2802" s="18">
        <f t="shared" ref="I2802:S2802" si="9047">I2803</f>
        <v>13095.5</v>
      </c>
      <c r="J2802" s="18">
        <f t="shared" si="9047"/>
        <v>13095.5</v>
      </c>
      <c r="K2802" s="18">
        <f t="shared" si="9047"/>
        <v>13095.5</v>
      </c>
      <c r="L2802" s="18">
        <f t="shared" si="9047"/>
        <v>0</v>
      </c>
      <c r="M2802" s="18">
        <f t="shared" si="9047"/>
        <v>0</v>
      </c>
      <c r="N2802" s="18">
        <f t="shared" si="9047"/>
        <v>0</v>
      </c>
      <c r="O2802" s="18">
        <f t="shared" si="9047"/>
        <v>0</v>
      </c>
      <c r="P2802" s="18">
        <f t="shared" si="9047"/>
        <v>0</v>
      </c>
      <c r="Q2802" s="18">
        <f t="shared" si="9047"/>
        <v>0</v>
      </c>
      <c r="R2802" s="18">
        <f t="shared" si="9047"/>
        <v>0</v>
      </c>
      <c r="S2802" s="18">
        <f t="shared" si="9047"/>
        <v>535.29999999999995</v>
      </c>
      <c r="T2802" s="18">
        <f t="shared" si="8949"/>
        <v>13630.8</v>
      </c>
      <c r="U2802" s="18">
        <f t="shared" si="8907"/>
        <v>13095.5</v>
      </c>
      <c r="V2802" s="18">
        <f t="shared" si="8908"/>
        <v>13095.5</v>
      </c>
      <c r="W2802" s="18">
        <f t="shared" ref="W2802:AD2802" si="9048">W2803</f>
        <v>535.29999999999995</v>
      </c>
      <c r="X2802" s="18">
        <f t="shared" si="9048"/>
        <v>0</v>
      </c>
      <c r="Y2802" s="18">
        <f t="shared" si="9048"/>
        <v>0</v>
      </c>
      <c r="Z2802" s="18">
        <f t="shared" si="9048"/>
        <v>0</v>
      </c>
      <c r="AA2802" s="18">
        <f t="shared" si="9048"/>
        <v>0</v>
      </c>
      <c r="AB2802" s="18">
        <f t="shared" si="9048"/>
        <v>0</v>
      </c>
      <c r="AC2802" s="18">
        <f t="shared" si="9048"/>
        <v>0</v>
      </c>
      <c r="AD2802" s="18">
        <f t="shared" si="9048"/>
        <v>0</v>
      </c>
      <c r="AE2802" s="18"/>
      <c r="AF2802" s="41">
        <f t="shared" ref="AF2802:AT2802" si="9049">AF2803</f>
        <v>13733.847030000001</v>
      </c>
      <c r="AG2802" s="41">
        <f t="shared" si="9049"/>
        <v>0</v>
      </c>
      <c r="AH2802" s="41">
        <f t="shared" si="9049"/>
        <v>0</v>
      </c>
      <c r="AI2802" s="41">
        <f t="shared" si="9049"/>
        <v>0</v>
      </c>
      <c r="AJ2802" s="41">
        <f t="shared" si="9049"/>
        <v>0</v>
      </c>
      <c r="AK2802" s="41">
        <f t="shared" si="9049"/>
        <v>0</v>
      </c>
      <c r="AL2802" s="41">
        <f t="shared" si="9049"/>
        <v>13733.847030000001</v>
      </c>
      <c r="AM2802" s="41">
        <f t="shared" si="9049"/>
        <v>0</v>
      </c>
      <c r="AN2802" s="41">
        <f t="shared" si="9049"/>
        <v>0</v>
      </c>
      <c r="AO2802" s="14">
        <f t="shared" si="9049"/>
        <v>10273.232190000001</v>
      </c>
      <c r="AP2802" s="42">
        <f t="shared" si="9049"/>
        <v>13630.8</v>
      </c>
      <c r="AQ2802" s="42">
        <f t="shared" si="9049"/>
        <v>0</v>
      </c>
      <c r="AR2802" s="42">
        <f t="shared" si="9049"/>
        <v>0</v>
      </c>
      <c r="AS2802" s="42">
        <f t="shared" si="9049"/>
        <v>0</v>
      </c>
      <c r="AT2802" s="42">
        <f t="shared" si="9049"/>
        <v>0</v>
      </c>
      <c r="AU2802" s="42">
        <f t="shared" si="8999"/>
        <v>13630.8</v>
      </c>
      <c r="AV2802" s="42">
        <f t="shared" si="9000"/>
        <v>0</v>
      </c>
      <c r="AW2802" s="42">
        <f t="shared" si="9001"/>
        <v>14166.099999999999</v>
      </c>
      <c r="AX2802" s="42">
        <f t="shared" si="9002"/>
        <v>13095.5</v>
      </c>
      <c r="AY2802" s="42">
        <f t="shared" si="9003"/>
        <v>13095.5</v>
      </c>
      <c r="AZ2802" s="42">
        <f>AZ2803</f>
        <v>0</v>
      </c>
      <c r="BA2802" s="43">
        <f t="shared" si="9004"/>
        <v>100</v>
      </c>
      <c r="BB2802" s="20"/>
    </row>
    <row r="2803" spans="2:54" x14ac:dyDescent="0.3">
      <c r="B2803" s="38" t="s">
        <v>1010</v>
      </c>
      <c r="C2803" s="38" t="s">
        <v>339</v>
      </c>
      <c r="D2803" s="38" t="s">
        <v>94</v>
      </c>
      <c r="E2803" s="39" t="str">
        <f t="shared" si="8998"/>
        <v>1003</v>
      </c>
      <c r="F2803" s="38" t="s">
        <v>1023</v>
      </c>
      <c r="G2803" s="38" t="s">
        <v>68</v>
      </c>
      <c r="H2803" s="40" t="s">
        <v>69</v>
      </c>
      <c r="I2803" s="18">
        <v>13095.5</v>
      </c>
      <c r="J2803" s="18">
        <v>13095.5</v>
      </c>
      <c r="K2803" s="18">
        <v>13095.5</v>
      </c>
      <c r="L2803" s="18"/>
      <c r="M2803" s="18"/>
      <c r="N2803" s="18"/>
      <c r="O2803" s="18">
        <v>0</v>
      </c>
      <c r="P2803" s="18">
        <v>0</v>
      </c>
      <c r="Q2803" s="18">
        <v>0</v>
      </c>
      <c r="R2803" s="18">
        <v>0</v>
      </c>
      <c r="S2803" s="18">
        <v>535.29999999999995</v>
      </c>
      <c r="T2803" s="18">
        <f t="shared" si="8949"/>
        <v>13630.8</v>
      </c>
      <c r="U2803" s="18">
        <f t="shared" si="8907"/>
        <v>13095.5</v>
      </c>
      <c r="V2803" s="18">
        <f t="shared" si="8908"/>
        <v>13095.5</v>
      </c>
      <c r="W2803" s="18">
        <v>535.29999999999995</v>
      </c>
      <c r="X2803" s="18"/>
      <c r="Y2803" s="18"/>
      <c r="Z2803" s="18"/>
      <c r="AA2803" s="18"/>
      <c r="AB2803" s="18"/>
      <c r="AC2803" s="18"/>
      <c r="AD2803" s="18"/>
      <c r="AE2803" s="18"/>
      <c r="AF2803" s="41">
        <v>13733.847030000001</v>
      </c>
      <c r="AG2803" s="41"/>
      <c r="AH2803" s="41">
        <v>0</v>
      </c>
      <c r="AI2803" s="41">
        <v>0</v>
      </c>
      <c r="AJ2803" s="41">
        <v>0</v>
      </c>
      <c r="AK2803" s="41">
        <v>0</v>
      </c>
      <c r="AL2803" s="41">
        <v>13733.847030000001</v>
      </c>
      <c r="AM2803" s="41">
        <v>0</v>
      </c>
      <c r="AN2803" s="41">
        <v>0</v>
      </c>
      <c r="AO2803" s="42">
        <v>10273.232190000001</v>
      </c>
      <c r="AP2803" s="42">
        <v>13630.8</v>
      </c>
      <c r="AQ2803" s="42">
        <v>0</v>
      </c>
      <c r="AR2803" s="42">
        <v>0</v>
      </c>
      <c r="AS2803" s="42">
        <v>0</v>
      </c>
      <c r="AT2803" s="42">
        <v>0</v>
      </c>
      <c r="AU2803" s="42">
        <f t="shared" si="8999"/>
        <v>13630.8</v>
      </c>
      <c r="AV2803" s="42">
        <f t="shared" si="9000"/>
        <v>0</v>
      </c>
      <c r="AW2803" s="42">
        <f t="shared" si="9001"/>
        <v>14166.099999999999</v>
      </c>
      <c r="AX2803" s="42">
        <f t="shared" si="9002"/>
        <v>13095.5</v>
      </c>
      <c r="AY2803" s="42">
        <f t="shared" si="9003"/>
        <v>13095.5</v>
      </c>
      <c r="AZ2803" s="42"/>
      <c r="BA2803" s="43">
        <f t="shared" si="9004"/>
        <v>100</v>
      </c>
      <c r="BB2803" s="44"/>
    </row>
    <row r="2804" spans="2:54" ht="62.4" x14ac:dyDescent="0.3">
      <c r="B2804" s="38" t="s">
        <v>1010</v>
      </c>
      <c r="C2804" s="38" t="s">
        <v>339</v>
      </c>
      <c r="D2804" s="38" t="s">
        <v>94</v>
      </c>
      <c r="E2804" s="39" t="str">
        <f t="shared" si="8998"/>
        <v>1003</v>
      </c>
      <c r="F2804" s="38" t="s">
        <v>1025</v>
      </c>
      <c r="G2804" s="38"/>
      <c r="H2804" s="40" t="s">
        <v>1026</v>
      </c>
      <c r="I2804" s="18">
        <f t="shared" ref="I2804:S2804" si="9050">I2805</f>
        <v>3060.3</v>
      </c>
      <c r="J2804" s="18">
        <f t="shared" si="9050"/>
        <v>3060.3</v>
      </c>
      <c r="K2804" s="18">
        <f t="shared" si="9050"/>
        <v>3060.3</v>
      </c>
      <c r="L2804" s="18">
        <f t="shared" si="9050"/>
        <v>0</v>
      </c>
      <c r="M2804" s="18">
        <f t="shared" si="9050"/>
        <v>0</v>
      </c>
      <c r="N2804" s="18">
        <f t="shared" si="9050"/>
        <v>0</v>
      </c>
      <c r="O2804" s="18">
        <f t="shared" si="9050"/>
        <v>0</v>
      </c>
      <c r="P2804" s="18">
        <f t="shared" si="9050"/>
        <v>0</v>
      </c>
      <c r="Q2804" s="18">
        <f t="shared" si="9050"/>
        <v>0</v>
      </c>
      <c r="R2804" s="18">
        <f t="shared" si="9050"/>
        <v>0</v>
      </c>
      <c r="S2804" s="18">
        <f t="shared" si="9050"/>
        <v>125.1</v>
      </c>
      <c r="T2804" s="18">
        <f t="shared" si="8949"/>
        <v>3185.4</v>
      </c>
      <c r="U2804" s="18">
        <f t="shared" si="8907"/>
        <v>3060.3</v>
      </c>
      <c r="V2804" s="18">
        <f t="shared" si="8908"/>
        <v>3060.3</v>
      </c>
      <c r="W2804" s="18">
        <f t="shared" ref="W2804:AD2804" si="9051">W2805</f>
        <v>125.1</v>
      </c>
      <c r="X2804" s="18">
        <f t="shared" si="9051"/>
        <v>0</v>
      </c>
      <c r="Y2804" s="18">
        <f t="shared" si="9051"/>
        <v>0</v>
      </c>
      <c r="Z2804" s="18">
        <f t="shared" si="9051"/>
        <v>0</v>
      </c>
      <c r="AA2804" s="18">
        <f t="shared" si="9051"/>
        <v>0</v>
      </c>
      <c r="AB2804" s="18">
        <f t="shared" si="9051"/>
        <v>0</v>
      </c>
      <c r="AC2804" s="18">
        <f t="shared" si="9051"/>
        <v>0</v>
      </c>
      <c r="AD2804" s="18">
        <f t="shared" si="9051"/>
        <v>0</v>
      </c>
      <c r="AE2804" s="18"/>
      <c r="AF2804" s="41">
        <f t="shared" ref="AF2804:AT2804" si="9052">AF2805</f>
        <v>3082.3529699999999</v>
      </c>
      <c r="AG2804" s="41">
        <f t="shared" si="9052"/>
        <v>0</v>
      </c>
      <c r="AH2804" s="41">
        <f t="shared" si="9052"/>
        <v>0</v>
      </c>
      <c r="AI2804" s="41">
        <f t="shared" si="9052"/>
        <v>0</v>
      </c>
      <c r="AJ2804" s="41">
        <f t="shared" si="9052"/>
        <v>0</v>
      </c>
      <c r="AK2804" s="41">
        <f t="shared" si="9052"/>
        <v>0</v>
      </c>
      <c r="AL2804" s="41">
        <f t="shared" si="9052"/>
        <v>2473.0266499999998</v>
      </c>
      <c r="AM2804" s="41">
        <f t="shared" si="9052"/>
        <v>0</v>
      </c>
      <c r="AN2804" s="41">
        <f t="shared" si="9052"/>
        <v>0</v>
      </c>
      <c r="AO2804" s="14">
        <f t="shared" si="9052"/>
        <v>1826.74701</v>
      </c>
      <c r="AP2804" s="42">
        <f t="shared" si="9052"/>
        <v>3185.4</v>
      </c>
      <c r="AQ2804" s="42">
        <f t="shared" si="9052"/>
        <v>0</v>
      </c>
      <c r="AR2804" s="42">
        <f t="shared" si="9052"/>
        <v>0</v>
      </c>
      <c r="AS2804" s="42">
        <f t="shared" si="9052"/>
        <v>0</v>
      </c>
      <c r="AT2804" s="42">
        <f t="shared" si="9052"/>
        <v>0</v>
      </c>
      <c r="AU2804" s="42">
        <f t="shared" si="8999"/>
        <v>3185.4</v>
      </c>
      <c r="AV2804" s="42">
        <f t="shared" si="9000"/>
        <v>0</v>
      </c>
      <c r="AW2804" s="42">
        <f t="shared" si="9001"/>
        <v>3310.5</v>
      </c>
      <c r="AX2804" s="42">
        <f t="shared" si="9002"/>
        <v>3060.3</v>
      </c>
      <c r="AY2804" s="42">
        <f t="shared" si="9003"/>
        <v>3060.3</v>
      </c>
      <c r="AZ2804" s="42">
        <f>AZ2805</f>
        <v>0</v>
      </c>
      <c r="BA2804" s="43">
        <f t="shared" si="9004"/>
        <v>80.231779879511976</v>
      </c>
      <c r="BB2804" s="20"/>
    </row>
    <row r="2805" spans="2:54" x14ac:dyDescent="0.3">
      <c r="B2805" s="38" t="s">
        <v>1010</v>
      </c>
      <c r="C2805" s="38" t="s">
        <v>339</v>
      </c>
      <c r="D2805" s="38" t="s">
        <v>94</v>
      </c>
      <c r="E2805" s="39" t="str">
        <f t="shared" si="8998"/>
        <v>1003</v>
      </c>
      <c r="F2805" s="38" t="s">
        <v>1025</v>
      </c>
      <c r="G2805" s="38" t="s">
        <v>68</v>
      </c>
      <c r="H2805" s="40" t="s">
        <v>69</v>
      </c>
      <c r="I2805" s="18">
        <v>3060.3</v>
      </c>
      <c r="J2805" s="18">
        <v>3060.3</v>
      </c>
      <c r="K2805" s="18">
        <v>3060.3</v>
      </c>
      <c r="L2805" s="18"/>
      <c r="M2805" s="18"/>
      <c r="N2805" s="18"/>
      <c r="O2805" s="18">
        <v>0</v>
      </c>
      <c r="P2805" s="18">
        <v>0</v>
      </c>
      <c r="Q2805" s="18">
        <v>0</v>
      </c>
      <c r="R2805" s="18">
        <v>0</v>
      </c>
      <c r="S2805" s="18">
        <v>125.1</v>
      </c>
      <c r="T2805" s="18">
        <f t="shared" si="8949"/>
        <v>3185.4</v>
      </c>
      <c r="U2805" s="18">
        <f t="shared" si="8907"/>
        <v>3060.3</v>
      </c>
      <c r="V2805" s="18">
        <f t="shared" si="8908"/>
        <v>3060.3</v>
      </c>
      <c r="W2805" s="18">
        <v>125.1</v>
      </c>
      <c r="X2805" s="18"/>
      <c r="Y2805" s="18"/>
      <c r="Z2805" s="18"/>
      <c r="AA2805" s="18"/>
      <c r="AB2805" s="18"/>
      <c r="AC2805" s="18"/>
      <c r="AD2805" s="18"/>
      <c r="AE2805" s="18"/>
      <c r="AF2805" s="41">
        <v>3082.3529699999999</v>
      </c>
      <c r="AG2805" s="41"/>
      <c r="AH2805" s="41">
        <v>0</v>
      </c>
      <c r="AI2805" s="41">
        <v>0</v>
      </c>
      <c r="AJ2805" s="41">
        <v>0</v>
      </c>
      <c r="AK2805" s="41">
        <v>0</v>
      </c>
      <c r="AL2805" s="41">
        <v>2473.0266499999998</v>
      </c>
      <c r="AM2805" s="41">
        <v>0</v>
      </c>
      <c r="AN2805" s="41">
        <v>0</v>
      </c>
      <c r="AO2805" s="42">
        <v>1826.74701</v>
      </c>
      <c r="AP2805" s="42">
        <v>3185.4</v>
      </c>
      <c r="AQ2805" s="42">
        <v>0</v>
      </c>
      <c r="AR2805" s="42">
        <v>0</v>
      </c>
      <c r="AS2805" s="42">
        <v>0</v>
      </c>
      <c r="AT2805" s="42">
        <v>0</v>
      </c>
      <c r="AU2805" s="42">
        <f t="shared" si="8999"/>
        <v>3185.4</v>
      </c>
      <c r="AV2805" s="42">
        <f t="shared" si="9000"/>
        <v>0</v>
      </c>
      <c r="AW2805" s="42">
        <f t="shared" si="9001"/>
        <v>3310.5</v>
      </c>
      <c r="AX2805" s="42">
        <f t="shared" si="9002"/>
        <v>3060.3</v>
      </c>
      <c r="AY2805" s="42">
        <f t="shared" si="9003"/>
        <v>3060.3</v>
      </c>
      <c r="AZ2805" s="42"/>
      <c r="BA2805" s="43">
        <f t="shared" si="9004"/>
        <v>80.231779879511976</v>
      </c>
      <c r="BB2805" s="44"/>
    </row>
    <row r="2806" spans="2:54" x14ac:dyDescent="0.3">
      <c r="B2806" s="38" t="s">
        <v>1010</v>
      </c>
      <c r="C2806" s="38" t="s">
        <v>339</v>
      </c>
      <c r="D2806" s="38" t="s">
        <v>94</v>
      </c>
      <c r="E2806" s="39" t="str">
        <f t="shared" si="8998"/>
        <v>1003</v>
      </c>
      <c r="F2806" s="38" t="s">
        <v>1027</v>
      </c>
      <c r="G2806" s="38"/>
      <c r="H2806" s="40" t="s">
        <v>1028</v>
      </c>
      <c r="I2806" s="18">
        <f t="shared" ref="I2806:S2806" si="9053">I2807</f>
        <v>402.3</v>
      </c>
      <c r="J2806" s="18">
        <f t="shared" si="9053"/>
        <v>402.3</v>
      </c>
      <c r="K2806" s="18">
        <f t="shared" si="9053"/>
        <v>402.3</v>
      </c>
      <c r="L2806" s="18">
        <f t="shared" si="9053"/>
        <v>0</v>
      </c>
      <c r="M2806" s="18">
        <f t="shared" si="9053"/>
        <v>0</v>
      </c>
      <c r="N2806" s="18">
        <f t="shared" si="9053"/>
        <v>0</v>
      </c>
      <c r="O2806" s="18">
        <f t="shared" si="9053"/>
        <v>0</v>
      </c>
      <c r="P2806" s="18">
        <f t="shared" si="9053"/>
        <v>0</v>
      </c>
      <c r="Q2806" s="18">
        <f t="shared" si="9053"/>
        <v>0</v>
      </c>
      <c r="R2806" s="18">
        <f t="shared" si="9053"/>
        <v>0</v>
      </c>
      <c r="S2806" s="18">
        <f t="shared" si="9053"/>
        <v>0</v>
      </c>
      <c r="T2806" s="18">
        <f t="shared" si="8949"/>
        <v>402.3</v>
      </c>
      <c r="U2806" s="18">
        <f t="shared" si="8907"/>
        <v>402.3</v>
      </c>
      <c r="V2806" s="18">
        <f t="shared" si="8908"/>
        <v>402.3</v>
      </c>
      <c r="W2806" s="18">
        <f t="shared" ref="W2806:AT2806" si="9054">W2807</f>
        <v>0</v>
      </c>
      <c r="X2806" s="18">
        <f t="shared" si="9054"/>
        <v>0</v>
      </c>
      <c r="Y2806" s="18">
        <f t="shared" si="9054"/>
        <v>0</v>
      </c>
      <c r="Z2806" s="18">
        <f t="shared" si="9054"/>
        <v>0</v>
      </c>
      <c r="AA2806" s="18">
        <f t="shared" si="9054"/>
        <v>0</v>
      </c>
      <c r="AB2806" s="18">
        <f t="shared" si="9054"/>
        <v>0</v>
      </c>
      <c r="AC2806" s="18">
        <f t="shared" si="9054"/>
        <v>0</v>
      </c>
      <c r="AD2806" s="18">
        <f t="shared" si="9054"/>
        <v>0</v>
      </c>
      <c r="AE2806" s="18">
        <f t="shared" si="9054"/>
        <v>0</v>
      </c>
      <c r="AF2806" s="41">
        <f t="shared" si="9054"/>
        <v>402.3</v>
      </c>
      <c r="AG2806" s="41">
        <f t="shared" si="9054"/>
        <v>0</v>
      </c>
      <c r="AH2806" s="41">
        <f t="shared" si="9054"/>
        <v>0</v>
      </c>
      <c r="AI2806" s="41">
        <f t="shared" si="9054"/>
        <v>0</v>
      </c>
      <c r="AJ2806" s="41">
        <f t="shared" si="9054"/>
        <v>0</v>
      </c>
      <c r="AK2806" s="41">
        <f t="shared" si="9054"/>
        <v>0</v>
      </c>
      <c r="AL2806" s="41">
        <f t="shared" si="9054"/>
        <v>402.29700000000003</v>
      </c>
      <c r="AM2806" s="41">
        <f t="shared" si="9054"/>
        <v>0</v>
      </c>
      <c r="AN2806" s="41">
        <f t="shared" si="9054"/>
        <v>0</v>
      </c>
      <c r="AO2806" s="14">
        <f t="shared" si="9054"/>
        <v>0</v>
      </c>
      <c r="AP2806" s="42">
        <f t="shared" si="9054"/>
        <v>402.3</v>
      </c>
      <c r="AQ2806" s="42">
        <f t="shared" si="9054"/>
        <v>0</v>
      </c>
      <c r="AR2806" s="42">
        <f t="shared" si="9054"/>
        <v>0</v>
      </c>
      <c r="AS2806" s="42">
        <f t="shared" si="9054"/>
        <v>0</v>
      </c>
      <c r="AT2806" s="42">
        <f t="shared" si="9054"/>
        <v>0</v>
      </c>
      <c r="AU2806" s="42">
        <f t="shared" si="8999"/>
        <v>402.3</v>
      </c>
      <c r="AV2806" s="42">
        <f t="shared" si="9000"/>
        <v>0</v>
      </c>
      <c r="AW2806" s="42">
        <f t="shared" si="9001"/>
        <v>402.3</v>
      </c>
      <c r="AX2806" s="42">
        <f t="shared" si="9002"/>
        <v>402.3</v>
      </c>
      <c r="AY2806" s="42">
        <f t="shared" si="9003"/>
        <v>402.3</v>
      </c>
      <c r="AZ2806" s="42">
        <f>AZ2807</f>
        <v>0</v>
      </c>
      <c r="BA2806" s="43">
        <f t="shared" si="9004"/>
        <v>99.999254287844892</v>
      </c>
      <c r="BB2806" s="20"/>
    </row>
    <row r="2807" spans="2:54" x14ac:dyDescent="0.3">
      <c r="B2807" s="38" t="s">
        <v>1010</v>
      </c>
      <c r="C2807" s="38" t="s">
        <v>339</v>
      </c>
      <c r="D2807" s="38" t="s">
        <v>94</v>
      </c>
      <c r="E2807" s="39" t="str">
        <f t="shared" si="8998"/>
        <v>1003</v>
      </c>
      <c r="F2807" s="38" t="s">
        <v>1027</v>
      </c>
      <c r="G2807" s="38" t="s">
        <v>68</v>
      </c>
      <c r="H2807" s="40" t="s">
        <v>69</v>
      </c>
      <c r="I2807" s="18">
        <v>402.3</v>
      </c>
      <c r="J2807" s="18">
        <v>402.3</v>
      </c>
      <c r="K2807" s="18">
        <v>402.3</v>
      </c>
      <c r="L2807" s="18"/>
      <c r="M2807" s="18"/>
      <c r="N2807" s="18"/>
      <c r="O2807" s="18">
        <v>0</v>
      </c>
      <c r="P2807" s="18">
        <v>0</v>
      </c>
      <c r="Q2807" s="18">
        <v>0</v>
      </c>
      <c r="R2807" s="18">
        <v>0</v>
      </c>
      <c r="S2807" s="18"/>
      <c r="T2807" s="18">
        <f t="shared" si="8949"/>
        <v>402.3</v>
      </c>
      <c r="U2807" s="18">
        <f t="shared" si="8907"/>
        <v>402.3</v>
      </c>
      <c r="V2807" s="18">
        <f t="shared" si="8908"/>
        <v>402.3</v>
      </c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41">
        <v>402.3</v>
      </c>
      <c r="AG2807" s="41"/>
      <c r="AH2807" s="41">
        <v>0</v>
      </c>
      <c r="AI2807" s="41">
        <v>0</v>
      </c>
      <c r="AJ2807" s="41">
        <v>0</v>
      </c>
      <c r="AK2807" s="41">
        <v>0</v>
      </c>
      <c r="AL2807" s="41">
        <v>402.29700000000003</v>
      </c>
      <c r="AM2807" s="41">
        <v>0</v>
      </c>
      <c r="AN2807" s="41">
        <v>0</v>
      </c>
      <c r="AO2807" s="42">
        <v>0</v>
      </c>
      <c r="AP2807" s="42">
        <v>402.3</v>
      </c>
      <c r="AQ2807" s="42">
        <v>0</v>
      </c>
      <c r="AR2807" s="42">
        <v>0</v>
      </c>
      <c r="AS2807" s="42">
        <v>0</v>
      </c>
      <c r="AT2807" s="42">
        <v>0</v>
      </c>
      <c r="AU2807" s="42">
        <f t="shared" si="8999"/>
        <v>402.3</v>
      </c>
      <c r="AV2807" s="42">
        <f t="shared" si="9000"/>
        <v>0</v>
      </c>
      <c r="AW2807" s="42">
        <f t="shared" si="9001"/>
        <v>402.3</v>
      </c>
      <c r="AX2807" s="42">
        <f t="shared" si="9002"/>
        <v>402.3</v>
      </c>
      <c r="AY2807" s="42">
        <f t="shared" si="9003"/>
        <v>402.3</v>
      </c>
      <c r="AZ2807" s="42"/>
      <c r="BA2807" s="43">
        <f t="shared" si="9004"/>
        <v>99.999254287844892</v>
      </c>
      <c r="BB2807" s="44"/>
    </row>
    <row r="2808" spans="2:54" ht="46.8" x14ac:dyDescent="0.3">
      <c r="B2808" s="38" t="s">
        <v>1010</v>
      </c>
      <c r="C2808" s="38" t="s">
        <v>339</v>
      </c>
      <c r="D2808" s="38" t="s">
        <v>94</v>
      </c>
      <c r="E2808" s="39" t="str">
        <f t="shared" si="8998"/>
        <v>1003</v>
      </c>
      <c r="F2808" s="38" t="s">
        <v>1029</v>
      </c>
      <c r="G2808" s="38"/>
      <c r="H2808" s="40" t="s">
        <v>1030</v>
      </c>
      <c r="I2808" s="18">
        <f t="shared" ref="I2808:S2808" si="9055">I2809</f>
        <v>150000</v>
      </c>
      <c r="J2808" s="18">
        <f t="shared" si="9055"/>
        <v>150000</v>
      </c>
      <c r="K2808" s="18">
        <f t="shared" si="9055"/>
        <v>200000</v>
      </c>
      <c r="L2808" s="18">
        <f t="shared" si="9055"/>
        <v>0</v>
      </c>
      <c r="M2808" s="18">
        <f t="shared" si="9055"/>
        <v>0</v>
      </c>
      <c r="N2808" s="18">
        <f t="shared" si="9055"/>
        <v>0</v>
      </c>
      <c r="O2808" s="18">
        <f t="shared" si="9055"/>
        <v>1330.1</v>
      </c>
      <c r="P2808" s="18">
        <f t="shared" si="9055"/>
        <v>0</v>
      </c>
      <c r="Q2808" s="18">
        <f t="shared" si="9055"/>
        <v>0</v>
      </c>
      <c r="R2808" s="18">
        <f t="shared" si="9055"/>
        <v>0</v>
      </c>
      <c r="S2808" s="18">
        <f t="shared" si="9055"/>
        <v>250</v>
      </c>
      <c r="T2808" s="18">
        <f t="shared" si="8949"/>
        <v>151580.1</v>
      </c>
      <c r="U2808" s="18">
        <f t="shared" si="8907"/>
        <v>150000</v>
      </c>
      <c r="V2808" s="18">
        <f t="shared" si="8908"/>
        <v>200000</v>
      </c>
      <c r="W2808" s="18">
        <f t="shared" ref="W2808:AD2808" si="9056">W2809</f>
        <v>0</v>
      </c>
      <c r="X2808" s="18">
        <f t="shared" si="9056"/>
        <v>0</v>
      </c>
      <c r="Y2808" s="18">
        <f t="shared" si="9056"/>
        <v>0</v>
      </c>
      <c r="Z2808" s="18">
        <f t="shared" si="9056"/>
        <v>250</v>
      </c>
      <c r="AA2808" s="18">
        <f t="shared" si="9056"/>
        <v>0</v>
      </c>
      <c r="AB2808" s="18">
        <f t="shared" si="9056"/>
        <v>0</v>
      </c>
      <c r="AC2808" s="18">
        <f t="shared" si="9056"/>
        <v>0</v>
      </c>
      <c r="AD2808" s="18">
        <f t="shared" si="9056"/>
        <v>0</v>
      </c>
      <c r="AE2808" s="18"/>
      <c r="AF2808" s="41">
        <f t="shared" ref="AF2808:AT2808" si="9057">AF2809</f>
        <v>160729.60000000001</v>
      </c>
      <c r="AG2808" s="41">
        <f t="shared" si="9057"/>
        <v>0</v>
      </c>
      <c r="AH2808" s="41">
        <f t="shared" si="9057"/>
        <v>0</v>
      </c>
      <c r="AI2808" s="41">
        <f t="shared" si="9057"/>
        <v>0</v>
      </c>
      <c r="AJ2808" s="41">
        <f t="shared" si="9057"/>
        <v>0</v>
      </c>
      <c r="AK2808" s="41">
        <f t="shared" si="9057"/>
        <v>0</v>
      </c>
      <c r="AL2808" s="41">
        <f t="shared" si="9057"/>
        <v>160709.26074</v>
      </c>
      <c r="AM2808" s="41">
        <f t="shared" si="9057"/>
        <v>0</v>
      </c>
      <c r="AN2808" s="41">
        <f t="shared" si="9057"/>
        <v>0</v>
      </c>
      <c r="AO2808" s="14">
        <f t="shared" si="9057"/>
        <v>70986.157930000001</v>
      </c>
      <c r="AP2808" s="42">
        <f t="shared" si="9057"/>
        <v>150250</v>
      </c>
      <c r="AQ2808" s="42">
        <f t="shared" si="9057"/>
        <v>1330.1</v>
      </c>
      <c r="AR2808" s="42">
        <f t="shared" si="9057"/>
        <v>0</v>
      </c>
      <c r="AS2808" s="42">
        <f t="shared" si="9057"/>
        <v>0</v>
      </c>
      <c r="AT2808" s="42">
        <f t="shared" si="9057"/>
        <v>0</v>
      </c>
      <c r="AU2808" s="42">
        <f t="shared" si="8999"/>
        <v>151580.1</v>
      </c>
      <c r="AV2808" s="42">
        <f t="shared" si="9000"/>
        <v>0</v>
      </c>
      <c r="AW2808" s="42">
        <f t="shared" si="9001"/>
        <v>151830.1</v>
      </c>
      <c r="AX2808" s="42">
        <f t="shared" si="9002"/>
        <v>150000</v>
      </c>
      <c r="AY2808" s="42">
        <f t="shared" si="9003"/>
        <v>200000</v>
      </c>
      <c r="AZ2808" s="42">
        <f>AZ2809</f>
        <v>0</v>
      </c>
      <c r="BA2808" s="43">
        <f t="shared" si="9004"/>
        <v>99.987345666261845</v>
      </c>
      <c r="BB2808" s="20"/>
    </row>
    <row r="2809" spans="2:54" x14ac:dyDescent="0.3">
      <c r="B2809" s="38" t="s">
        <v>1010</v>
      </c>
      <c r="C2809" s="38" t="s">
        <v>339</v>
      </c>
      <c r="D2809" s="38" t="s">
        <v>94</v>
      </c>
      <c r="E2809" s="39" t="str">
        <f t="shared" si="8998"/>
        <v>1003</v>
      </c>
      <c r="F2809" s="38" t="s">
        <v>1029</v>
      </c>
      <c r="G2809" s="38" t="s">
        <v>68</v>
      </c>
      <c r="H2809" s="40" t="s">
        <v>69</v>
      </c>
      <c r="I2809" s="18">
        <v>150000</v>
      </c>
      <c r="J2809" s="18">
        <v>150000</v>
      </c>
      <c r="K2809" s="18">
        <v>200000</v>
      </c>
      <c r="L2809" s="18"/>
      <c r="M2809" s="18"/>
      <c r="N2809" s="18"/>
      <c r="O2809" s="18">
        <v>1330.1</v>
      </c>
      <c r="P2809" s="18">
        <v>0</v>
      </c>
      <c r="Q2809" s="18">
        <v>0</v>
      </c>
      <c r="R2809" s="18">
        <v>0</v>
      </c>
      <c r="S2809" s="18">
        <v>250</v>
      </c>
      <c r="T2809" s="18">
        <f t="shared" si="8949"/>
        <v>151580.1</v>
      </c>
      <c r="U2809" s="18">
        <f t="shared" si="8907"/>
        <v>150000</v>
      </c>
      <c r="V2809" s="18">
        <f t="shared" si="8908"/>
        <v>200000</v>
      </c>
      <c r="W2809" s="18"/>
      <c r="X2809" s="18"/>
      <c r="Y2809" s="18"/>
      <c r="Z2809" s="18">
        <v>250</v>
      </c>
      <c r="AA2809" s="18"/>
      <c r="AB2809" s="18"/>
      <c r="AC2809" s="18"/>
      <c r="AD2809" s="18"/>
      <c r="AE2809" s="18"/>
      <c r="AF2809" s="41">
        <v>160729.60000000001</v>
      </c>
      <c r="AG2809" s="41"/>
      <c r="AH2809" s="41">
        <v>0</v>
      </c>
      <c r="AI2809" s="41">
        <v>0</v>
      </c>
      <c r="AJ2809" s="41">
        <v>0</v>
      </c>
      <c r="AK2809" s="41">
        <v>0</v>
      </c>
      <c r="AL2809" s="41">
        <v>160709.26074</v>
      </c>
      <c r="AM2809" s="41">
        <v>0</v>
      </c>
      <c r="AN2809" s="41">
        <v>0</v>
      </c>
      <c r="AO2809" s="42">
        <v>70986.157930000001</v>
      </c>
      <c r="AP2809" s="42">
        <v>150250</v>
      </c>
      <c r="AQ2809" s="42">
        <v>1330.1</v>
      </c>
      <c r="AR2809" s="42">
        <v>0</v>
      </c>
      <c r="AS2809" s="42">
        <v>0</v>
      </c>
      <c r="AT2809" s="42">
        <v>0</v>
      </c>
      <c r="AU2809" s="42">
        <f t="shared" si="8999"/>
        <v>151580.1</v>
      </c>
      <c r="AV2809" s="42">
        <f t="shared" si="9000"/>
        <v>0</v>
      </c>
      <c r="AW2809" s="42">
        <f t="shared" si="9001"/>
        <v>151830.1</v>
      </c>
      <c r="AX2809" s="42">
        <f t="shared" si="9002"/>
        <v>150000</v>
      </c>
      <c r="AY2809" s="42">
        <f t="shared" si="9003"/>
        <v>200000</v>
      </c>
      <c r="AZ2809" s="42"/>
      <c r="BA2809" s="43">
        <f t="shared" si="9004"/>
        <v>99.987345666261845</v>
      </c>
      <c r="BB2809" s="44"/>
    </row>
    <row r="2810" spans="2:54" ht="46.8" x14ac:dyDescent="0.3">
      <c r="B2810" s="38" t="s">
        <v>1010</v>
      </c>
      <c r="C2810" s="38" t="s">
        <v>339</v>
      </c>
      <c r="D2810" s="38" t="s">
        <v>94</v>
      </c>
      <c r="E2810" s="39" t="str">
        <f t="shared" si="8998"/>
        <v>1003</v>
      </c>
      <c r="F2810" s="38" t="s">
        <v>1031</v>
      </c>
      <c r="G2810" s="38"/>
      <c r="H2810" s="40" t="s">
        <v>1032</v>
      </c>
      <c r="I2810" s="18">
        <f t="shared" ref="I2810:S2810" si="9058">I2811</f>
        <v>3448.3</v>
      </c>
      <c r="J2810" s="18">
        <f t="shared" si="9058"/>
        <v>3448.3</v>
      </c>
      <c r="K2810" s="18">
        <f t="shared" si="9058"/>
        <v>3448.3</v>
      </c>
      <c r="L2810" s="18">
        <f t="shared" si="9058"/>
        <v>0</v>
      </c>
      <c r="M2810" s="18">
        <f t="shared" si="9058"/>
        <v>0</v>
      </c>
      <c r="N2810" s="18">
        <f t="shared" si="9058"/>
        <v>0</v>
      </c>
      <c r="O2810" s="18">
        <f t="shared" si="9058"/>
        <v>-1149.45</v>
      </c>
      <c r="P2810" s="18">
        <f t="shared" si="9058"/>
        <v>0</v>
      </c>
      <c r="Q2810" s="18">
        <f t="shared" si="9058"/>
        <v>0</v>
      </c>
      <c r="R2810" s="18">
        <f t="shared" si="9058"/>
        <v>0</v>
      </c>
      <c r="S2810" s="18">
        <f t="shared" si="9058"/>
        <v>0</v>
      </c>
      <c r="T2810" s="18">
        <f t="shared" si="8949"/>
        <v>2298.8500000000004</v>
      </c>
      <c r="U2810" s="18">
        <f t="shared" si="8907"/>
        <v>3448.3</v>
      </c>
      <c r="V2810" s="18">
        <f t="shared" si="8908"/>
        <v>3448.3</v>
      </c>
      <c r="W2810" s="18">
        <f t="shared" ref="W2810:AT2810" si="9059">W2811</f>
        <v>0</v>
      </c>
      <c r="X2810" s="18">
        <f t="shared" si="9059"/>
        <v>0</v>
      </c>
      <c r="Y2810" s="18">
        <f t="shared" si="9059"/>
        <v>0</v>
      </c>
      <c r="Z2810" s="18">
        <f t="shared" si="9059"/>
        <v>0</v>
      </c>
      <c r="AA2810" s="18">
        <f t="shared" si="9059"/>
        <v>0</v>
      </c>
      <c r="AB2810" s="18">
        <f t="shared" si="9059"/>
        <v>0</v>
      </c>
      <c r="AC2810" s="18">
        <f t="shared" si="9059"/>
        <v>0</v>
      </c>
      <c r="AD2810" s="18">
        <f t="shared" si="9059"/>
        <v>0</v>
      </c>
      <c r="AE2810" s="18">
        <f t="shared" si="9059"/>
        <v>0</v>
      </c>
      <c r="AF2810" s="41">
        <f t="shared" si="9059"/>
        <v>2298.85</v>
      </c>
      <c r="AG2810" s="41">
        <f t="shared" si="9059"/>
        <v>0</v>
      </c>
      <c r="AH2810" s="41">
        <f t="shared" si="9059"/>
        <v>0</v>
      </c>
      <c r="AI2810" s="41">
        <f t="shared" si="9059"/>
        <v>0</v>
      </c>
      <c r="AJ2810" s="41">
        <f t="shared" si="9059"/>
        <v>0</v>
      </c>
      <c r="AK2810" s="41">
        <f t="shared" si="9059"/>
        <v>0</v>
      </c>
      <c r="AL2810" s="41">
        <f t="shared" si="9059"/>
        <v>1149.425</v>
      </c>
      <c r="AM2810" s="41">
        <f t="shared" si="9059"/>
        <v>0</v>
      </c>
      <c r="AN2810" s="41">
        <f t="shared" si="9059"/>
        <v>0</v>
      </c>
      <c r="AO2810" s="14">
        <f t="shared" si="9059"/>
        <v>0</v>
      </c>
      <c r="AP2810" s="42">
        <f t="shared" si="9059"/>
        <v>3448.3</v>
      </c>
      <c r="AQ2810" s="42">
        <f t="shared" si="9059"/>
        <v>-1149.45</v>
      </c>
      <c r="AR2810" s="42">
        <f t="shared" si="9059"/>
        <v>0</v>
      </c>
      <c r="AS2810" s="42">
        <f t="shared" si="9059"/>
        <v>0</v>
      </c>
      <c r="AT2810" s="42">
        <f t="shared" si="9059"/>
        <v>0</v>
      </c>
      <c r="AU2810" s="42">
        <f t="shared" si="8999"/>
        <v>2298.8500000000004</v>
      </c>
      <c r="AV2810" s="42">
        <f t="shared" si="9000"/>
        <v>0</v>
      </c>
      <c r="AW2810" s="42">
        <f t="shared" si="9001"/>
        <v>2298.8500000000004</v>
      </c>
      <c r="AX2810" s="42">
        <f t="shared" si="9002"/>
        <v>3448.3</v>
      </c>
      <c r="AY2810" s="42">
        <f t="shared" si="9003"/>
        <v>3448.3</v>
      </c>
      <c r="AZ2810" s="42">
        <f>AZ2811</f>
        <v>0</v>
      </c>
      <c r="BA2810" s="43">
        <f t="shared" si="9004"/>
        <v>50</v>
      </c>
      <c r="BB2810" s="20"/>
    </row>
    <row r="2811" spans="2:54" x14ac:dyDescent="0.3">
      <c r="B2811" s="38" t="s">
        <v>1010</v>
      </c>
      <c r="C2811" s="38" t="s">
        <v>339</v>
      </c>
      <c r="D2811" s="38" t="s">
        <v>94</v>
      </c>
      <c r="E2811" s="39" t="str">
        <f t="shared" si="8998"/>
        <v>1003</v>
      </c>
      <c r="F2811" s="38" t="s">
        <v>1031</v>
      </c>
      <c r="G2811" s="38" t="s">
        <v>68</v>
      </c>
      <c r="H2811" s="40" t="s">
        <v>69</v>
      </c>
      <c r="I2811" s="18">
        <v>3448.3</v>
      </c>
      <c r="J2811" s="18">
        <v>3448.3</v>
      </c>
      <c r="K2811" s="18">
        <v>3448.3</v>
      </c>
      <c r="L2811" s="18"/>
      <c r="M2811" s="18"/>
      <c r="N2811" s="18"/>
      <c r="O2811" s="18">
        <v>-1149.45</v>
      </c>
      <c r="P2811" s="18">
        <v>0</v>
      </c>
      <c r="Q2811" s="18">
        <v>0</v>
      </c>
      <c r="R2811" s="18">
        <v>0</v>
      </c>
      <c r="S2811" s="18"/>
      <c r="T2811" s="18">
        <f t="shared" si="8949"/>
        <v>2298.8500000000004</v>
      </c>
      <c r="U2811" s="18">
        <f t="shared" si="8907"/>
        <v>3448.3</v>
      </c>
      <c r="V2811" s="18">
        <f t="shared" si="8908"/>
        <v>3448.3</v>
      </c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41">
        <v>2298.85</v>
      </c>
      <c r="AG2811" s="41"/>
      <c r="AH2811" s="41">
        <v>0</v>
      </c>
      <c r="AI2811" s="41">
        <v>0</v>
      </c>
      <c r="AJ2811" s="41">
        <v>0</v>
      </c>
      <c r="AK2811" s="41">
        <v>0</v>
      </c>
      <c r="AL2811" s="41">
        <v>1149.425</v>
      </c>
      <c r="AM2811" s="41">
        <v>0</v>
      </c>
      <c r="AN2811" s="41">
        <v>0</v>
      </c>
      <c r="AO2811" s="42">
        <v>0</v>
      </c>
      <c r="AP2811" s="42">
        <v>3448.3</v>
      </c>
      <c r="AQ2811" s="42">
        <v>-1149.45</v>
      </c>
      <c r="AR2811" s="42">
        <v>0</v>
      </c>
      <c r="AS2811" s="42">
        <v>0</v>
      </c>
      <c r="AT2811" s="42">
        <v>0</v>
      </c>
      <c r="AU2811" s="42">
        <f t="shared" si="8999"/>
        <v>2298.8500000000004</v>
      </c>
      <c r="AV2811" s="42">
        <f t="shared" si="9000"/>
        <v>0</v>
      </c>
      <c r="AW2811" s="42">
        <f t="shared" si="9001"/>
        <v>2298.8500000000004</v>
      </c>
      <c r="AX2811" s="42">
        <f t="shared" si="9002"/>
        <v>3448.3</v>
      </c>
      <c r="AY2811" s="42">
        <f t="shared" si="9003"/>
        <v>3448.3</v>
      </c>
      <c r="AZ2811" s="42"/>
      <c r="BA2811" s="43">
        <f t="shared" si="9004"/>
        <v>50</v>
      </c>
      <c r="BB2811" s="44"/>
    </row>
    <row r="2812" spans="2:54" ht="31.2" x14ac:dyDescent="0.3">
      <c r="B2812" s="38" t="s">
        <v>1010</v>
      </c>
      <c r="C2812" s="38" t="s">
        <v>339</v>
      </c>
      <c r="D2812" s="38" t="s">
        <v>94</v>
      </c>
      <c r="E2812" s="39" t="str">
        <f t="shared" si="8998"/>
        <v>1003</v>
      </c>
      <c r="F2812" s="38" t="s">
        <v>655</v>
      </c>
      <c r="G2812" s="39"/>
      <c r="H2812" s="40" t="s">
        <v>656</v>
      </c>
      <c r="I2812" s="18">
        <f t="shared" ref="I2812:I2813" si="9060">I2813</f>
        <v>4492.6000000000004</v>
      </c>
      <c r="J2812" s="18">
        <f t="shared" ref="J2812:J2813" si="9061">J2813</f>
        <v>8562.2000000000007</v>
      </c>
      <c r="K2812" s="18">
        <f t="shared" ref="K2812:K2813" si="9062">K2813</f>
        <v>8562.2000000000007</v>
      </c>
      <c r="L2812" s="18">
        <f t="shared" ref="L2812:L2813" si="9063">L2813</f>
        <v>0</v>
      </c>
      <c r="M2812" s="18">
        <f t="shared" ref="M2812:M2813" si="9064">M2813</f>
        <v>0</v>
      </c>
      <c r="N2812" s="18">
        <f t="shared" ref="N2812:N2813" si="9065">N2813</f>
        <v>0</v>
      </c>
      <c r="O2812" s="18">
        <f t="shared" ref="O2812:O2813" si="9066">O2813</f>
        <v>0</v>
      </c>
      <c r="P2812" s="18">
        <f t="shared" ref="P2812:P2813" si="9067">P2813</f>
        <v>0</v>
      </c>
      <c r="Q2812" s="18">
        <f t="shared" ref="Q2812:Q2813" si="9068">Q2813</f>
        <v>0</v>
      </c>
      <c r="R2812" s="18">
        <f t="shared" ref="R2812:R2813" si="9069">R2813</f>
        <v>0</v>
      </c>
      <c r="S2812" s="18">
        <f t="shared" ref="S2812:S2813" si="9070">S2813</f>
        <v>0</v>
      </c>
      <c r="T2812" s="18">
        <f t="shared" si="8949"/>
        <v>4492.6000000000004</v>
      </c>
      <c r="U2812" s="18">
        <f t="shared" si="8907"/>
        <v>8562.2000000000007</v>
      </c>
      <c r="V2812" s="18">
        <f t="shared" si="8908"/>
        <v>8562.2000000000007</v>
      </c>
      <c r="W2812" s="18">
        <f t="shared" ref="W2812:W2813" si="9071">W2813</f>
        <v>0</v>
      </c>
      <c r="X2812" s="18">
        <f t="shared" ref="X2812:X2813" si="9072">X2813</f>
        <v>0</v>
      </c>
      <c r="Y2812" s="18">
        <f t="shared" ref="Y2812:Y2813" si="9073">Y2813</f>
        <v>0</v>
      </c>
      <c r="Z2812" s="18">
        <f t="shared" ref="Z2812:Z2813" si="9074">Z2813</f>
        <v>0</v>
      </c>
      <c r="AA2812" s="18">
        <f t="shared" ref="AA2812:AA2813" si="9075">AA2813</f>
        <v>0</v>
      </c>
      <c r="AB2812" s="18">
        <f t="shared" ref="AB2812:AB2813" si="9076">AB2813</f>
        <v>0</v>
      </c>
      <c r="AC2812" s="18">
        <f t="shared" ref="AC2812:AC2813" si="9077">AC2813</f>
        <v>0</v>
      </c>
      <c r="AD2812" s="18">
        <f t="shared" ref="AD2812:AD2813" si="9078">AD2813</f>
        <v>0</v>
      </c>
      <c r="AE2812" s="18">
        <f t="shared" ref="AE2812:AE2813" si="9079">AE2813</f>
        <v>0</v>
      </c>
      <c r="AF2812" s="41">
        <f t="shared" ref="AF2812:AF2813" si="9080">AF2813</f>
        <v>2120.1239999999998</v>
      </c>
      <c r="AG2812" s="41">
        <f t="shared" ref="AG2812:AG2813" si="9081">AG2813</f>
        <v>0</v>
      </c>
      <c r="AH2812" s="41">
        <f t="shared" ref="AH2812:AH2813" si="9082">AH2813</f>
        <v>2120.1239999999998</v>
      </c>
      <c r="AI2812" s="41">
        <f t="shared" ref="AI2812:AI2813" si="9083">AI2813</f>
        <v>0</v>
      </c>
      <c r="AJ2812" s="41">
        <f t="shared" ref="AJ2812:AJ2813" si="9084">AJ2813</f>
        <v>0</v>
      </c>
      <c r="AK2812" s="41">
        <f t="shared" ref="AK2812:AK2813" si="9085">AK2813</f>
        <v>0</v>
      </c>
      <c r="AL2812" s="41">
        <f t="shared" ref="AL2812:AL2813" si="9086">AL2813</f>
        <v>2042.154</v>
      </c>
      <c r="AM2812" s="41">
        <f t="shared" ref="AM2812:AM2813" si="9087">AM2813</f>
        <v>2042.154</v>
      </c>
      <c r="AN2812" s="41">
        <f t="shared" ref="AN2812:AN2813" si="9088">AN2813</f>
        <v>0</v>
      </c>
      <c r="AO2812" s="14">
        <f t="shared" ref="AO2812:AO2813" si="9089">AO2813</f>
        <v>2042.154</v>
      </c>
      <c r="AP2812" s="42">
        <f t="shared" ref="AP2812:AP2813" si="9090">AP2813</f>
        <v>6420.7240000000002</v>
      </c>
      <c r="AQ2812" s="42">
        <f t="shared" ref="AQ2812:AQ2813" si="9091">AQ2813</f>
        <v>0</v>
      </c>
      <c r="AR2812" s="42">
        <f t="shared" ref="AR2812:AR2813" si="9092">AR2813</f>
        <v>0</v>
      </c>
      <c r="AS2812" s="42">
        <f t="shared" ref="AS2812:AS2813" si="9093">AS2813</f>
        <v>0</v>
      </c>
      <c r="AT2812" s="42">
        <f t="shared" ref="AT2812:AT2813" si="9094">AT2813</f>
        <v>0</v>
      </c>
      <c r="AU2812" s="42">
        <f t="shared" si="8999"/>
        <v>6420.7240000000002</v>
      </c>
      <c r="AV2812" s="42">
        <f t="shared" si="9000"/>
        <v>-1928.1239999999998</v>
      </c>
      <c r="AW2812" s="42">
        <f t="shared" si="9001"/>
        <v>4492.6000000000004</v>
      </c>
      <c r="AX2812" s="42">
        <f t="shared" si="9002"/>
        <v>8562.2000000000007</v>
      </c>
      <c r="AY2812" s="42">
        <f t="shared" si="9003"/>
        <v>8562.2000000000007</v>
      </c>
      <c r="AZ2812" s="42">
        <f t="shared" ref="AZ2812:AZ2813" si="9095">AZ2813</f>
        <v>0</v>
      </c>
      <c r="BA2812" s="43">
        <f t="shared" si="9004"/>
        <v>96.322384917108621</v>
      </c>
      <c r="BB2812" s="20"/>
    </row>
    <row r="2813" spans="2:54" x14ac:dyDescent="0.3">
      <c r="B2813" s="38" t="s">
        <v>1010</v>
      </c>
      <c r="C2813" s="38" t="s">
        <v>339</v>
      </c>
      <c r="D2813" s="38" t="s">
        <v>94</v>
      </c>
      <c r="E2813" s="39" t="str">
        <f t="shared" si="8998"/>
        <v>1003</v>
      </c>
      <c r="F2813" s="38" t="s">
        <v>1033</v>
      </c>
      <c r="G2813" s="39"/>
      <c r="H2813" s="40" t="s">
        <v>49</v>
      </c>
      <c r="I2813" s="18">
        <f t="shared" si="9060"/>
        <v>4492.6000000000004</v>
      </c>
      <c r="J2813" s="18">
        <f t="shared" si="9061"/>
        <v>8562.2000000000007</v>
      </c>
      <c r="K2813" s="18">
        <f t="shared" si="9062"/>
        <v>8562.2000000000007</v>
      </c>
      <c r="L2813" s="18">
        <f t="shared" si="9063"/>
        <v>0</v>
      </c>
      <c r="M2813" s="18">
        <f t="shared" si="9064"/>
        <v>0</v>
      </c>
      <c r="N2813" s="18">
        <f t="shared" si="9065"/>
        <v>0</v>
      </c>
      <c r="O2813" s="18">
        <f t="shared" si="9066"/>
        <v>0</v>
      </c>
      <c r="P2813" s="18">
        <f t="shared" si="9067"/>
        <v>0</v>
      </c>
      <c r="Q2813" s="18">
        <f t="shared" si="9068"/>
        <v>0</v>
      </c>
      <c r="R2813" s="18">
        <f t="shared" si="9069"/>
        <v>0</v>
      </c>
      <c r="S2813" s="18">
        <f t="shared" si="9070"/>
        <v>0</v>
      </c>
      <c r="T2813" s="18">
        <f t="shared" si="8949"/>
        <v>4492.6000000000004</v>
      </c>
      <c r="U2813" s="18">
        <f t="shared" si="8907"/>
        <v>8562.2000000000007</v>
      </c>
      <c r="V2813" s="18">
        <f t="shared" si="8908"/>
        <v>8562.2000000000007</v>
      </c>
      <c r="W2813" s="18">
        <f t="shared" si="9071"/>
        <v>0</v>
      </c>
      <c r="X2813" s="18">
        <f t="shared" si="9072"/>
        <v>0</v>
      </c>
      <c r="Y2813" s="18">
        <f t="shared" si="9073"/>
        <v>0</v>
      </c>
      <c r="Z2813" s="18">
        <f t="shared" si="9074"/>
        <v>0</v>
      </c>
      <c r="AA2813" s="18">
        <f t="shared" si="9075"/>
        <v>0</v>
      </c>
      <c r="AB2813" s="18">
        <f t="shared" si="9076"/>
        <v>0</v>
      </c>
      <c r="AC2813" s="18">
        <f t="shared" si="9077"/>
        <v>0</v>
      </c>
      <c r="AD2813" s="18">
        <f t="shared" si="9078"/>
        <v>0</v>
      </c>
      <c r="AE2813" s="18">
        <f t="shared" si="9079"/>
        <v>0</v>
      </c>
      <c r="AF2813" s="41">
        <f t="shared" si="9080"/>
        <v>2120.1239999999998</v>
      </c>
      <c r="AG2813" s="41">
        <f t="shared" si="9081"/>
        <v>0</v>
      </c>
      <c r="AH2813" s="41">
        <f t="shared" si="9082"/>
        <v>2120.1239999999998</v>
      </c>
      <c r="AI2813" s="41">
        <f t="shared" si="9083"/>
        <v>0</v>
      </c>
      <c r="AJ2813" s="41">
        <f t="shared" si="9084"/>
        <v>0</v>
      </c>
      <c r="AK2813" s="41">
        <f t="shared" si="9085"/>
        <v>0</v>
      </c>
      <c r="AL2813" s="41">
        <f t="shared" si="9086"/>
        <v>2042.154</v>
      </c>
      <c r="AM2813" s="41">
        <f t="shared" si="9087"/>
        <v>2042.154</v>
      </c>
      <c r="AN2813" s="41">
        <f t="shared" si="9088"/>
        <v>0</v>
      </c>
      <c r="AO2813" s="42">
        <f t="shared" si="9089"/>
        <v>2042.154</v>
      </c>
      <c r="AP2813" s="42">
        <f t="shared" si="9090"/>
        <v>6420.7240000000002</v>
      </c>
      <c r="AQ2813" s="42">
        <f t="shared" si="9091"/>
        <v>0</v>
      </c>
      <c r="AR2813" s="42">
        <f t="shared" si="9092"/>
        <v>0</v>
      </c>
      <c r="AS2813" s="42">
        <f t="shared" si="9093"/>
        <v>0</v>
      </c>
      <c r="AT2813" s="42">
        <f t="shared" si="9094"/>
        <v>0</v>
      </c>
      <c r="AU2813" s="42">
        <f t="shared" si="8999"/>
        <v>6420.7240000000002</v>
      </c>
      <c r="AV2813" s="42">
        <f t="shared" si="9000"/>
        <v>-1928.1239999999998</v>
      </c>
      <c r="AW2813" s="42">
        <f t="shared" si="9001"/>
        <v>4492.6000000000004</v>
      </c>
      <c r="AX2813" s="42">
        <f t="shared" si="9002"/>
        <v>8562.2000000000007</v>
      </c>
      <c r="AY2813" s="42">
        <f t="shared" si="9003"/>
        <v>8562.2000000000007</v>
      </c>
      <c r="AZ2813" s="42">
        <f t="shared" si="9095"/>
        <v>0</v>
      </c>
      <c r="BA2813" s="43">
        <f t="shared" si="9004"/>
        <v>96.322384917108621</v>
      </c>
      <c r="BB2813" s="20"/>
    </row>
    <row r="2814" spans="2:54" ht="46.8" x14ac:dyDescent="0.3">
      <c r="B2814" s="38" t="s">
        <v>1010</v>
      </c>
      <c r="C2814" s="38" t="s">
        <v>339</v>
      </c>
      <c r="D2814" s="38" t="s">
        <v>94</v>
      </c>
      <c r="E2814" s="39" t="str">
        <f t="shared" si="8998"/>
        <v>1003</v>
      </c>
      <c r="F2814" s="38" t="s">
        <v>1034</v>
      </c>
      <c r="G2814" s="39"/>
      <c r="H2814" s="40" t="s">
        <v>1035</v>
      </c>
      <c r="I2814" s="18">
        <f t="shared" ref="I2814:S2814" si="9096">I2815+I2817</f>
        <v>4492.6000000000004</v>
      </c>
      <c r="J2814" s="18">
        <f t="shared" si="9096"/>
        <v>8562.2000000000007</v>
      </c>
      <c r="K2814" s="18">
        <f t="shared" si="9096"/>
        <v>8562.2000000000007</v>
      </c>
      <c r="L2814" s="18">
        <f t="shared" si="9096"/>
        <v>0</v>
      </c>
      <c r="M2814" s="18">
        <f t="shared" si="9096"/>
        <v>0</v>
      </c>
      <c r="N2814" s="18">
        <f t="shared" si="9096"/>
        <v>0</v>
      </c>
      <c r="O2814" s="18">
        <f t="shared" si="9096"/>
        <v>0</v>
      </c>
      <c r="P2814" s="18">
        <f t="shared" si="9096"/>
        <v>0</v>
      </c>
      <c r="Q2814" s="18">
        <f t="shared" si="9096"/>
        <v>0</v>
      </c>
      <c r="R2814" s="18">
        <f t="shared" si="9096"/>
        <v>0</v>
      </c>
      <c r="S2814" s="18">
        <f t="shared" si="9096"/>
        <v>0</v>
      </c>
      <c r="T2814" s="18">
        <f t="shared" si="8949"/>
        <v>4492.6000000000004</v>
      </c>
      <c r="U2814" s="18">
        <f t="shared" si="8907"/>
        <v>8562.2000000000007</v>
      </c>
      <c r="V2814" s="18">
        <f t="shared" si="8908"/>
        <v>8562.2000000000007</v>
      </c>
      <c r="W2814" s="18">
        <f t="shared" ref="W2814:AT2814" si="9097">W2815+W2817</f>
        <v>0</v>
      </c>
      <c r="X2814" s="18">
        <f t="shared" si="9097"/>
        <v>0</v>
      </c>
      <c r="Y2814" s="18">
        <f t="shared" si="9097"/>
        <v>0</v>
      </c>
      <c r="Z2814" s="18">
        <f t="shared" si="9097"/>
        <v>0</v>
      </c>
      <c r="AA2814" s="18">
        <f t="shared" si="9097"/>
        <v>0</v>
      </c>
      <c r="AB2814" s="18">
        <f t="shared" si="9097"/>
        <v>0</v>
      </c>
      <c r="AC2814" s="18">
        <f t="shared" si="9097"/>
        <v>0</v>
      </c>
      <c r="AD2814" s="18">
        <f t="shared" si="9097"/>
        <v>0</v>
      </c>
      <c r="AE2814" s="18">
        <f t="shared" si="9097"/>
        <v>0</v>
      </c>
      <c r="AF2814" s="41">
        <f t="shared" si="9097"/>
        <v>2120.1239999999998</v>
      </c>
      <c r="AG2814" s="41">
        <f t="shared" si="9097"/>
        <v>0</v>
      </c>
      <c r="AH2814" s="41">
        <f t="shared" si="9097"/>
        <v>2120.1239999999998</v>
      </c>
      <c r="AI2814" s="41">
        <f t="shared" si="9097"/>
        <v>0</v>
      </c>
      <c r="AJ2814" s="41">
        <f t="shared" si="9097"/>
        <v>0</v>
      </c>
      <c r="AK2814" s="41">
        <f t="shared" si="9097"/>
        <v>0</v>
      </c>
      <c r="AL2814" s="41">
        <f t="shared" si="9097"/>
        <v>2042.154</v>
      </c>
      <c r="AM2814" s="41">
        <f t="shared" si="9097"/>
        <v>2042.154</v>
      </c>
      <c r="AN2814" s="41">
        <f t="shared" si="9097"/>
        <v>0</v>
      </c>
      <c r="AO2814" s="14">
        <f t="shared" si="9097"/>
        <v>2042.154</v>
      </c>
      <c r="AP2814" s="42">
        <f t="shared" si="9097"/>
        <v>6420.7240000000002</v>
      </c>
      <c r="AQ2814" s="42">
        <f t="shared" si="9097"/>
        <v>0</v>
      </c>
      <c r="AR2814" s="42">
        <f t="shared" si="9097"/>
        <v>0</v>
      </c>
      <c r="AS2814" s="42">
        <f t="shared" si="9097"/>
        <v>0</v>
      </c>
      <c r="AT2814" s="42">
        <f t="shared" si="9097"/>
        <v>0</v>
      </c>
      <c r="AU2814" s="42">
        <f t="shared" si="8999"/>
        <v>6420.7240000000002</v>
      </c>
      <c r="AV2814" s="42">
        <f t="shared" si="9000"/>
        <v>-1928.1239999999998</v>
      </c>
      <c r="AW2814" s="42">
        <f t="shared" si="9001"/>
        <v>4492.6000000000004</v>
      </c>
      <c r="AX2814" s="42">
        <f t="shared" si="9002"/>
        <v>8562.2000000000007</v>
      </c>
      <c r="AY2814" s="42">
        <f t="shared" si="9003"/>
        <v>8562.2000000000007</v>
      </c>
      <c r="AZ2814" s="42">
        <f>AZ2815+AZ2817</f>
        <v>0</v>
      </c>
      <c r="BA2814" s="43">
        <f t="shared" si="9004"/>
        <v>96.322384917108621</v>
      </c>
      <c r="BB2814" s="20"/>
    </row>
    <row r="2815" spans="2:54" ht="93.6" x14ac:dyDescent="0.3">
      <c r="B2815" s="38" t="s">
        <v>1010</v>
      </c>
      <c r="C2815" s="38" t="s">
        <v>339</v>
      </c>
      <c r="D2815" s="38" t="s">
        <v>94</v>
      </c>
      <c r="E2815" s="39" t="str">
        <f t="shared" si="8998"/>
        <v>1003</v>
      </c>
      <c r="F2815" s="38" t="s">
        <v>1036</v>
      </c>
      <c r="G2815" s="39"/>
      <c r="H2815" s="40" t="s">
        <v>1037</v>
      </c>
      <c r="I2815" s="18">
        <f t="shared" ref="I2815:S2815" si="9098">I2816</f>
        <v>0</v>
      </c>
      <c r="J2815" s="18">
        <f t="shared" si="9098"/>
        <v>3905.5</v>
      </c>
      <c r="K2815" s="18">
        <f t="shared" si="9098"/>
        <v>3905.5</v>
      </c>
      <c r="L2815" s="18">
        <f t="shared" si="9098"/>
        <v>0</v>
      </c>
      <c r="M2815" s="18">
        <f t="shared" si="9098"/>
        <v>0</v>
      </c>
      <c r="N2815" s="18">
        <f t="shared" si="9098"/>
        <v>0</v>
      </c>
      <c r="O2815" s="18">
        <f t="shared" si="9098"/>
        <v>0</v>
      </c>
      <c r="P2815" s="18">
        <f t="shared" si="9098"/>
        <v>0</v>
      </c>
      <c r="Q2815" s="18">
        <f t="shared" si="9098"/>
        <v>0</v>
      </c>
      <c r="R2815" s="18">
        <f t="shared" si="9098"/>
        <v>0</v>
      </c>
      <c r="S2815" s="18">
        <f t="shared" si="9098"/>
        <v>0</v>
      </c>
      <c r="T2815" s="18">
        <f t="shared" si="8949"/>
        <v>0</v>
      </c>
      <c r="U2815" s="18">
        <f t="shared" si="8907"/>
        <v>3905.5</v>
      </c>
      <c r="V2815" s="18">
        <f t="shared" si="8908"/>
        <v>3905.5</v>
      </c>
      <c r="W2815" s="18">
        <f t="shared" ref="W2815:AT2815" si="9099">W2816</f>
        <v>0</v>
      </c>
      <c r="X2815" s="18">
        <f t="shared" si="9099"/>
        <v>0</v>
      </c>
      <c r="Y2815" s="18">
        <f t="shared" si="9099"/>
        <v>0</v>
      </c>
      <c r="Z2815" s="18">
        <f t="shared" si="9099"/>
        <v>0</v>
      </c>
      <c r="AA2815" s="18">
        <f t="shared" si="9099"/>
        <v>0</v>
      </c>
      <c r="AB2815" s="18">
        <f t="shared" si="9099"/>
        <v>0</v>
      </c>
      <c r="AC2815" s="18">
        <f t="shared" si="9099"/>
        <v>0</v>
      </c>
      <c r="AD2815" s="18">
        <f t="shared" si="9099"/>
        <v>0</v>
      </c>
      <c r="AE2815" s="18">
        <f t="shared" si="9099"/>
        <v>0</v>
      </c>
      <c r="AF2815" s="41">
        <f t="shared" si="9099"/>
        <v>0</v>
      </c>
      <c r="AG2815" s="41">
        <f t="shared" si="9099"/>
        <v>0</v>
      </c>
      <c r="AH2815" s="41">
        <f t="shared" si="9099"/>
        <v>0</v>
      </c>
      <c r="AI2815" s="41">
        <f t="shared" si="9099"/>
        <v>0</v>
      </c>
      <c r="AJ2815" s="41">
        <f t="shared" si="9099"/>
        <v>0</v>
      </c>
      <c r="AK2815" s="41">
        <f t="shared" si="9099"/>
        <v>0</v>
      </c>
      <c r="AL2815" s="41">
        <f t="shared" si="9099"/>
        <v>0</v>
      </c>
      <c r="AM2815" s="41">
        <f t="shared" si="9099"/>
        <v>0</v>
      </c>
      <c r="AN2815" s="41">
        <f t="shared" si="9099"/>
        <v>0</v>
      </c>
      <c r="AO2815" s="42">
        <f t="shared" si="9099"/>
        <v>0</v>
      </c>
      <c r="AP2815" s="42">
        <f t="shared" si="9099"/>
        <v>4300.6000000000004</v>
      </c>
      <c r="AQ2815" s="42">
        <f t="shared" si="9099"/>
        <v>0</v>
      </c>
      <c r="AR2815" s="42">
        <f t="shared" si="9099"/>
        <v>0</v>
      </c>
      <c r="AS2815" s="42">
        <f t="shared" si="9099"/>
        <v>0</v>
      </c>
      <c r="AT2815" s="42">
        <f t="shared" si="9099"/>
        <v>0</v>
      </c>
      <c r="AU2815" s="42">
        <f t="shared" si="8999"/>
        <v>4300.6000000000004</v>
      </c>
      <c r="AV2815" s="42">
        <f t="shared" si="9000"/>
        <v>-4300.6000000000004</v>
      </c>
      <c r="AW2815" s="42">
        <f t="shared" si="9001"/>
        <v>0</v>
      </c>
      <c r="AX2815" s="42">
        <f t="shared" si="9002"/>
        <v>3905.5</v>
      </c>
      <c r="AY2815" s="42">
        <f t="shared" si="9003"/>
        <v>3905.5</v>
      </c>
      <c r="AZ2815" s="42">
        <f>AZ2816</f>
        <v>0</v>
      </c>
      <c r="BA2815" s="43"/>
      <c r="BB2815" s="20">
        <v>0</v>
      </c>
    </row>
    <row r="2816" spans="2:54" x14ac:dyDescent="0.3">
      <c r="B2816" s="38" t="s">
        <v>1010</v>
      </c>
      <c r="C2816" s="38" t="s">
        <v>339</v>
      </c>
      <c r="D2816" s="38" t="s">
        <v>94</v>
      </c>
      <c r="E2816" s="39" t="str">
        <f t="shared" si="8998"/>
        <v>1003</v>
      </c>
      <c r="F2816" s="38" t="s">
        <v>1036</v>
      </c>
      <c r="G2816" s="38" t="s">
        <v>68</v>
      </c>
      <c r="H2816" s="40" t="s">
        <v>69</v>
      </c>
      <c r="I2816" s="18">
        <v>0</v>
      </c>
      <c r="J2816" s="18">
        <v>3905.5</v>
      </c>
      <c r="K2816" s="18">
        <v>3905.5</v>
      </c>
      <c r="L2816" s="18"/>
      <c r="M2816" s="18"/>
      <c r="N2816" s="18"/>
      <c r="O2816" s="18">
        <v>0</v>
      </c>
      <c r="P2816" s="18">
        <v>0</v>
      </c>
      <c r="Q2816" s="18">
        <v>0</v>
      </c>
      <c r="R2816" s="18">
        <v>0</v>
      </c>
      <c r="S2816" s="18"/>
      <c r="T2816" s="18">
        <f t="shared" si="8949"/>
        <v>0</v>
      </c>
      <c r="U2816" s="18">
        <f t="shared" si="8907"/>
        <v>3905.5</v>
      </c>
      <c r="V2816" s="18">
        <f t="shared" si="8908"/>
        <v>3905.5</v>
      </c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41">
        <v>0</v>
      </c>
      <c r="AG2816" s="41"/>
      <c r="AH2816" s="41">
        <f>AF2816</f>
        <v>0</v>
      </c>
      <c r="AI2816" s="41">
        <f>AG2816</f>
        <v>0</v>
      </c>
      <c r="AJ2816" s="41">
        <v>0</v>
      </c>
      <c r="AK2816" s="41">
        <v>0</v>
      </c>
      <c r="AL2816" s="41">
        <v>0</v>
      </c>
      <c r="AM2816" s="41">
        <f>AL2816</f>
        <v>0</v>
      </c>
      <c r="AN2816" s="41">
        <v>0</v>
      </c>
      <c r="AO2816" s="14">
        <v>0</v>
      </c>
      <c r="AP2816" s="42">
        <v>4300.6000000000004</v>
      </c>
      <c r="AQ2816" s="42">
        <v>0</v>
      </c>
      <c r="AR2816" s="42">
        <v>0</v>
      </c>
      <c r="AS2816" s="42">
        <v>0</v>
      </c>
      <c r="AT2816" s="42">
        <v>0</v>
      </c>
      <c r="AU2816" s="42">
        <f t="shared" si="8999"/>
        <v>4300.6000000000004</v>
      </c>
      <c r="AV2816" s="42">
        <f t="shared" si="9000"/>
        <v>-4300.6000000000004</v>
      </c>
      <c r="AW2816" s="42">
        <f t="shared" si="9001"/>
        <v>0</v>
      </c>
      <c r="AX2816" s="42">
        <f t="shared" si="9002"/>
        <v>3905.5</v>
      </c>
      <c r="AY2816" s="42">
        <f t="shared" si="9003"/>
        <v>3905.5</v>
      </c>
      <c r="AZ2816" s="42"/>
      <c r="BA2816" s="43"/>
      <c r="BB2816" s="44">
        <v>0</v>
      </c>
    </row>
    <row r="2817" spans="2:54" ht="62.4" x14ac:dyDescent="0.3">
      <c r="B2817" s="38" t="s">
        <v>1010</v>
      </c>
      <c r="C2817" s="38" t="s">
        <v>339</v>
      </c>
      <c r="D2817" s="38" t="s">
        <v>94</v>
      </c>
      <c r="E2817" s="39" t="str">
        <f t="shared" si="8998"/>
        <v>1003</v>
      </c>
      <c r="F2817" s="38" t="s">
        <v>1038</v>
      </c>
      <c r="G2817" s="39"/>
      <c r="H2817" s="40" t="s">
        <v>1039</v>
      </c>
      <c r="I2817" s="18">
        <f t="shared" ref="I2817:S2817" si="9100">I2818</f>
        <v>4492.6000000000004</v>
      </c>
      <c r="J2817" s="18">
        <f t="shared" si="9100"/>
        <v>4656.7</v>
      </c>
      <c r="K2817" s="18">
        <f t="shared" si="9100"/>
        <v>4656.7</v>
      </c>
      <c r="L2817" s="18">
        <f t="shared" si="9100"/>
        <v>0</v>
      </c>
      <c r="M2817" s="18">
        <f t="shared" si="9100"/>
        <v>0</v>
      </c>
      <c r="N2817" s="18">
        <f t="shared" si="9100"/>
        <v>0</v>
      </c>
      <c r="O2817" s="18">
        <f t="shared" si="9100"/>
        <v>0</v>
      </c>
      <c r="P2817" s="18">
        <f t="shared" si="9100"/>
        <v>0</v>
      </c>
      <c r="Q2817" s="18">
        <f t="shared" si="9100"/>
        <v>0</v>
      </c>
      <c r="R2817" s="18">
        <f t="shared" si="9100"/>
        <v>0</v>
      </c>
      <c r="S2817" s="18">
        <f t="shared" si="9100"/>
        <v>0</v>
      </c>
      <c r="T2817" s="18">
        <f t="shared" si="8949"/>
        <v>4492.6000000000004</v>
      </c>
      <c r="U2817" s="18">
        <f t="shared" si="8907"/>
        <v>4656.7</v>
      </c>
      <c r="V2817" s="18">
        <f t="shared" si="8908"/>
        <v>4656.7</v>
      </c>
      <c r="W2817" s="18">
        <f t="shared" ref="W2817:AT2817" si="9101">W2818</f>
        <v>0</v>
      </c>
      <c r="X2817" s="18">
        <f t="shared" si="9101"/>
        <v>0</v>
      </c>
      <c r="Y2817" s="18">
        <f t="shared" si="9101"/>
        <v>0</v>
      </c>
      <c r="Z2817" s="18">
        <f t="shared" si="9101"/>
        <v>0</v>
      </c>
      <c r="AA2817" s="18">
        <f t="shared" si="9101"/>
        <v>0</v>
      </c>
      <c r="AB2817" s="18">
        <f t="shared" si="9101"/>
        <v>0</v>
      </c>
      <c r="AC2817" s="18">
        <f t="shared" si="9101"/>
        <v>0</v>
      </c>
      <c r="AD2817" s="18">
        <f t="shared" si="9101"/>
        <v>0</v>
      </c>
      <c r="AE2817" s="18">
        <f t="shared" si="9101"/>
        <v>0</v>
      </c>
      <c r="AF2817" s="41">
        <f t="shared" si="9101"/>
        <v>2120.1239999999998</v>
      </c>
      <c r="AG2817" s="41">
        <f t="shared" si="9101"/>
        <v>0</v>
      </c>
      <c r="AH2817" s="41">
        <f t="shared" si="9101"/>
        <v>2120.1239999999998</v>
      </c>
      <c r="AI2817" s="41">
        <f t="shared" si="9101"/>
        <v>0</v>
      </c>
      <c r="AJ2817" s="41">
        <f t="shared" si="9101"/>
        <v>0</v>
      </c>
      <c r="AK2817" s="41">
        <f t="shared" si="9101"/>
        <v>0</v>
      </c>
      <c r="AL2817" s="41">
        <f t="shared" si="9101"/>
        <v>2042.154</v>
      </c>
      <c r="AM2817" s="41">
        <f t="shared" si="9101"/>
        <v>2042.154</v>
      </c>
      <c r="AN2817" s="41">
        <f t="shared" si="9101"/>
        <v>0</v>
      </c>
      <c r="AO2817" s="42">
        <f t="shared" si="9101"/>
        <v>2042.154</v>
      </c>
      <c r="AP2817" s="42">
        <f t="shared" si="9101"/>
        <v>2120.1239999999998</v>
      </c>
      <c r="AQ2817" s="42">
        <f t="shared" si="9101"/>
        <v>0</v>
      </c>
      <c r="AR2817" s="42">
        <f t="shared" si="9101"/>
        <v>0</v>
      </c>
      <c r="AS2817" s="42">
        <f t="shared" si="9101"/>
        <v>0</v>
      </c>
      <c r="AT2817" s="42">
        <f t="shared" si="9101"/>
        <v>0</v>
      </c>
      <c r="AU2817" s="42">
        <f t="shared" si="8999"/>
        <v>2120.1239999999998</v>
      </c>
      <c r="AV2817" s="42">
        <f t="shared" si="9000"/>
        <v>2372.4760000000006</v>
      </c>
      <c r="AW2817" s="42">
        <f t="shared" si="9001"/>
        <v>4492.6000000000004</v>
      </c>
      <c r="AX2817" s="42">
        <f t="shared" si="9002"/>
        <v>4656.7</v>
      </c>
      <c r="AY2817" s="42">
        <f t="shared" si="9003"/>
        <v>4656.7</v>
      </c>
      <c r="AZ2817" s="42">
        <f>AZ2818</f>
        <v>0</v>
      </c>
      <c r="BA2817" s="43">
        <f t="shared" si="9004"/>
        <v>96.322384917108621</v>
      </c>
      <c r="BB2817" s="20"/>
    </row>
    <row r="2818" spans="2:54" x14ac:dyDescent="0.3">
      <c r="B2818" s="38" t="s">
        <v>1010</v>
      </c>
      <c r="C2818" s="38" t="s">
        <v>339</v>
      </c>
      <c r="D2818" s="38" t="s">
        <v>94</v>
      </c>
      <c r="E2818" s="39" t="str">
        <f t="shared" si="8998"/>
        <v>1003</v>
      </c>
      <c r="F2818" s="38" t="s">
        <v>1038</v>
      </c>
      <c r="G2818" s="38" t="s">
        <v>68</v>
      </c>
      <c r="H2818" s="40" t="s">
        <v>69</v>
      </c>
      <c r="I2818" s="18">
        <v>4492.6000000000004</v>
      </c>
      <c r="J2818" s="18">
        <v>4656.7</v>
      </c>
      <c r="K2818" s="18">
        <v>4656.7</v>
      </c>
      <c r="L2818" s="18"/>
      <c r="M2818" s="18"/>
      <c r="N2818" s="18"/>
      <c r="O2818" s="18">
        <v>0</v>
      </c>
      <c r="P2818" s="18">
        <v>0</v>
      </c>
      <c r="Q2818" s="18">
        <v>0</v>
      </c>
      <c r="R2818" s="18">
        <v>0</v>
      </c>
      <c r="S2818" s="18"/>
      <c r="T2818" s="18">
        <f t="shared" si="8949"/>
        <v>4492.6000000000004</v>
      </c>
      <c r="U2818" s="18">
        <f t="shared" si="8907"/>
        <v>4656.7</v>
      </c>
      <c r="V2818" s="18">
        <f t="shared" si="8908"/>
        <v>4656.7</v>
      </c>
      <c r="W2818" s="18"/>
      <c r="X2818" s="18"/>
      <c r="Y2818" s="18"/>
      <c r="Z2818" s="18"/>
      <c r="AA2818" s="18"/>
      <c r="AB2818" s="18"/>
      <c r="AC2818" s="18"/>
      <c r="AD2818" s="18"/>
      <c r="AE2818" s="18"/>
      <c r="AF2818" s="41">
        <v>2120.1239999999998</v>
      </c>
      <c r="AG2818" s="41"/>
      <c r="AH2818" s="41">
        <f>AF2818</f>
        <v>2120.1239999999998</v>
      </c>
      <c r="AI2818" s="41">
        <f>AG2818</f>
        <v>0</v>
      </c>
      <c r="AJ2818" s="41">
        <v>0</v>
      </c>
      <c r="AK2818" s="41">
        <v>0</v>
      </c>
      <c r="AL2818" s="41">
        <v>2042.154</v>
      </c>
      <c r="AM2818" s="41">
        <f>AL2818</f>
        <v>2042.154</v>
      </c>
      <c r="AN2818" s="41">
        <v>0</v>
      </c>
      <c r="AO2818" s="14">
        <v>2042.154</v>
      </c>
      <c r="AP2818" s="42">
        <v>2120.1239999999998</v>
      </c>
      <c r="AQ2818" s="42">
        <v>0</v>
      </c>
      <c r="AR2818" s="42">
        <v>0</v>
      </c>
      <c r="AS2818" s="42">
        <v>0</v>
      </c>
      <c r="AT2818" s="42">
        <v>0</v>
      </c>
      <c r="AU2818" s="42">
        <f t="shared" si="8999"/>
        <v>2120.1239999999998</v>
      </c>
      <c r="AV2818" s="42">
        <f t="shared" si="9000"/>
        <v>2372.4760000000006</v>
      </c>
      <c r="AW2818" s="42">
        <f t="shared" si="9001"/>
        <v>4492.6000000000004</v>
      </c>
      <c r="AX2818" s="42">
        <f t="shared" si="9002"/>
        <v>4656.7</v>
      </c>
      <c r="AY2818" s="42">
        <f t="shared" si="9003"/>
        <v>4656.7</v>
      </c>
      <c r="AZ2818" s="42"/>
      <c r="BA2818" s="43">
        <f t="shared" si="9004"/>
        <v>96.322384917108621</v>
      </c>
      <c r="BB2818" s="44"/>
    </row>
    <row r="2819" spans="2:54" s="30" customFormat="1" ht="16.5" customHeight="1" x14ac:dyDescent="0.3">
      <c r="B2819" s="31" t="s">
        <v>1010</v>
      </c>
      <c r="C2819" s="31" t="s">
        <v>339</v>
      </c>
      <c r="D2819" s="31" t="s">
        <v>84</v>
      </c>
      <c r="E2819" s="29" t="str">
        <f t="shared" si="8998"/>
        <v>1004</v>
      </c>
      <c r="F2819" s="31"/>
      <c r="G2819" s="31"/>
      <c r="H2819" s="32" t="s">
        <v>451</v>
      </c>
      <c r="I2819" s="33">
        <f t="shared" ref="I2819:I2821" si="9102">I2820</f>
        <v>42000</v>
      </c>
      <c r="J2819" s="33">
        <f t="shared" ref="J2819:J2821" si="9103">J2820</f>
        <v>42000</v>
      </c>
      <c r="K2819" s="33">
        <f t="shared" ref="K2819:K2821" si="9104">K2820</f>
        <v>42000</v>
      </c>
      <c r="L2819" s="33">
        <f t="shared" ref="L2819:L2821" si="9105">L2820</f>
        <v>0</v>
      </c>
      <c r="M2819" s="33">
        <f t="shared" ref="M2819:M2821" si="9106">M2820</f>
        <v>0</v>
      </c>
      <c r="N2819" s="33">
        <f t="shared" ref="N2819:N2821" si="9107">N2820</f>
        <v>0</v>
      </c>
      <c r="O2819" s="33">
        <f t="shared" ref="O2819:O2821" si="9108">O2820</f>
        <v>-457.95600000000002</v>
      </c>
      <c r="P2819" s="33">
        <f t="shared" ref="P2819:P2821" si="9109">P2820</f>
        <v>0</v>
      </c>
      <c r="Q2819" s="33">
        <f t="shared" ref="Q2819:Q2821" si="9110">Q2820</f>
        <v>0</v>
      </c>
      <c r="R2819" s="33">
        <f t="shared" ref="R2819:R2821" si="9111">R2820</f>
        <v>0</v>
      </c>
      <c r="S2819" s="33">
        <f t="shared" ref="S2819:S2821" si="9112">S2820</f>
        <v>0</v>
      </c>
      <c r="T2819" s="33">
        <f t="shared" si="8949"/>
        <v>41542.044000000002</v>
      </c>
      <c r="U2819" s="33">
        <f t="shared" si="8907"/>
        <v>42000</v>
      </c>
      <c r="V2819" s="33">
        <f t="shared" si="8908"/>
        <v>42000</v>
      </c>
      <c r="W2819" s="33">
        <f t="shared" ref="W2819:W2821" si="9113">W2820</f>
        <v>0</v>
      </c>
      <c r="X2819" s="33">
        <f t="shared" ref="X2819:X2821" si="9114">X2820</f>
        <v>0</v>
      </c>
      <c r="Y2819" s="33">
        <f t="shared" ref="Y2819:Y2821" si="9115">Y2820</f>
        <v>0</v>
      </c>
      <c r="Z2819" s="33">
        <f t="shared" ref="Z2819:Z2821" si="9116">Z2820</f>
        <v>0</v>
      </c>
      <c r="AA2819" s="33">
        <f t="shared" ref="AA2819:AA2821" si="9117">AA2820</f>
        <v>0</v>
      </c>
      <c r="AB2819" s="33">
        <f t="shared" ref="AB2819:AB2821" si="9118">AB2820</f>
        <v>0</v>
      </c>
      <c r="AC2819" s="33">
        <f t="shared" ref="AC2819:AC2821" si="9119">AC2820</f>
        <v>0</v>
      </c>
      <c r="AD2819" s="33">
        <f t="shared" ref="AD2819:AD2821" si="9120">AD2820</f>
        <v>0</v>
      </c>
      <c r="AE2819" s="33">
        <f t="shared" ref="AE2819:AE2821" si="9121">AE2820</f>
        <v>0</v>
      </c>
      <c r="AF2819" s="34">
        <f t="shared" ref="AF2819:AF2821" si="9122">AF2820</f>
        <v>228007.13488000003</v>
      </c>
      <c r="AG2819" s="34">
        <f t="shared" ref="AG2819:AG2821" si="9123">AG2820</f>
        <v>0</v>
      </c>
      <c r="AH2819" s="34">
        <f t="shared" ref="AH2819:AH2821" si="9124">AH2820</f>
        <v>186465.09088</v>
      </c>
      <c r="AI2819" s="34">
        <f t="shared" ref="AI2819:AI2821" si="9125">AI2820</f>
        <v>0</v>
      </c>
      <c r="AJ2819" s="34">
        <f t="shared" ref="AJ2819:AJ2821" si="9126">AJ2820</f>
        <v>0</v>
      </c>
      <c r="AK2819" s="34">
        <f t="shared" ref="AK2819:AK2821" si="9127">AK2820</f>
        <v>0</v>
      </c>
      <c r="AL2819" s="34">
        <f t="shared" ref="AL2819:AL2821" si="9128">AL2820</f>
        <v>223275.5674</v>
      </c>
      <c r="AM2819" s="34">
        <f t="shared" ref="AM2819:AM2821" si="9129">AM2820</f>
        <v>181733.53794000001</v>
      </c>
      <c r="AN2819" s="34">
        <f t="shared" ref="AN2819:AN2821" si="9130">AN2820</f>
        <v>0</v>
      </c>
      <c r="AO2819" s="36">
        <f t="shared" ref="AO2819:AO2821" si="9131">AO2820</f>
        <v>186124.92352000001</v>
      </c>
      <c r="AP2819" s="36">
        <f t="shared" ref="AP2819:AP2821" si="9132">AP2820</f>
        <v>210088.66188</v>
      </c>
      <c r="AQ2819" s="36">
        <f t="shared" ref="AQ2819:AQ2821" si="9133">AQ2820</f>
        <v>-457.95600000000002</v>
      </c>
      <c r="AR2819" s="36">
        <f t="shared" ref="AR2819:AR2821" si="9134">AR2820</f>
        <v>0</v>
      </c>
      <c r="AS2819" s="36">
        <f t="shared" ref="AS2819:AS2821" si="9135">AS2820</f>
        <v>0</v>
      </c>
      <c r="AT2819" s="36">
        <f t="shared" ref="AT2819:AT2821" si="9136">AT2820</f>
        <v>0</v>
      </c>
      <c r="AU2819" s="36">
        <f t="shared" si="8999"/>
        <v>209630.70587999999</v>
      </c>
      <c r="AV2819" s="36">
        <f t="shared" si="9000"/>
        <v>-168088.66188</v>
      </c>
      <c r="AW2819" s="36">
        <f t="shared" si="9001"/>
        <v>41542.044000000002</v>
      </c>
      <c r="AX2819" s="36">
        <f t="shared" si="9002"/>
        <v>42000</v>
      </c>
      <c r="AY2819" s="36">
        <f t="shared" si="9003"/>
        <v>42000</v>
      </c>
      <c r="AZ2819" s="36">
        <f t="shared" ref="AZ2819:AZ2821" si="9137">AZ2820</f>
        <v>0</v>
      </c>
      <c r="BA2819" s="37">
        <f t="shared" si="9004"/>
        <v>97.924816044686395</v>
      </c>
      <c r="BB2819" s="20"/>
    </row>
    <row r="2820" spans="2:54" ht="31.2" x14ac:dyDescent="0.3">
      <c r="B2820" s="38" t="s">
        <v>1010</v>
      </c>
      <c r="C2820" s="38" t="s">
        <v>339</v>
      </c>
      <c r="D2820" s="38" t="s">
        <v>84</v>
      </c>
      <c r="E2820" s="39" t="str">
        <f t="shared" si="8998"/>
        <v>1004</v>
      </c>
      <c r="F2820" s="38" t="s">
        <v>655</v>
      </c>
      <c r="G2820" s="39"/>
      <c r="H2820" s="40" t="s">
        <v>656</v>
      </c>
      <c r="I2820" s="18">
        <f t="shared" si="9102"/>
        <v>42000</v>
      </c>
      <c r="J2820" s="18">
        <f t="shared" si="9103"/>
        <v>42000</v>
      </c>
      <c r="K2820" s="18">
        <f t="shared" si="9104"/>
        <v>42000</v>
      </c>
      <c r="L2820" s="18">
        <f t="shared" si="9105"/>
        <v>0</v>
      </c>
      <c r="M2820" s="18">
        <f t="shared" si="9106"/>
        <v>0</v>
      </c>
      <c r="N2820" s="18">
        <f t="shared" si="9107"/>
        <v>0</v>
      </c>
      <c r="O2820" s="18">
        <f t="shared" si="9108"/>
        <v>-457.95600000000002</v>
      </c>
      <c r="P2820" s="18">
        <f t="shared" si="9109"/>
        <v>0</v>
      </c>
      <c r="Q2820" s="18">
        <f t="shared" si="9110"/>
        <v>0</v>
      </c>
      <c r="R2820" s="18">
        <f t="shared" si="9111"/>
        <v>0</v>
      </c>
      <c r="S2820" s="18">
        <f t="shared" si="9112"/>
        <v>0</v>
      </c>
      <c r="T2820" s="18">
        <f t="shared" si="8949"/>
        <v>41542.044000000002</v>
      </c>
      <c r="U2820" s="18">
        <f t="shared" si="8907"/>
        <v>42000</v>
      </c>
      <c r="V2820" s="18">
        <f t="shared" si="8908"/>
        <v>42000</v>
      </c>
      <c r="W2820" s="18">
        <f t="shared" si="9113"/>
        <v>0</v>
      </c>
      <c r="X2820" s="18">
        <f t="shared" si="9114"/>
        <v>0</v>
      </c>
      <c r="Y2820" s="18">
        <f t="shared" si="9115"/>
        <v>0</v>
      </c>
      <c r="Z2820" s="18">
        <f t="shared" si="9116"/>
        <v>0</v>
      </c>
      <c r="AA2820" s="18">
        <f t="shared" si="9117"/>
        <v>0</v>
      </c>
      <c r="AB2820" s="18">
        <f t="shared" si="9118"/>
        <v>0</v>
      </c>
      <c r="AC2820" s="18">
        <f t="shared" si="9119"/>
        <v>0</v>
      </c>
      <c r="AD2820" s="18">
        <f t="shared" si="9120"/>
        <v>0</v>
      </c>
      <c r="AE2820" s="18">
        <f t="shared" si="9121"/>
        <v>0</v>
      </c>
      <c r="AF2820" s="41">
        <f t="shared" si="9122"/>
        <v>228007.13488000003</v>
      </c>
      <c r="AG2820" s="41">
        <f t="shared" si="9123"/>
        <v>0</v>
      </c>
      <c r="AH2820" s="41">
        <f t="shared" si="9124"/>
        <v>186465.09088</v>
      </c>
      <c r="AI2820" s="41">
        <f t="shared" si="9125"/>
        <v>0</v>
      </c>
      <c r="AJ2820" s="41">
        <f t="shared" si="9126"/>
        <v>0</v>
      </c>
      <c r="AK2820" s="41">
        <f t="shared" si="9127"/>
        <v>0</v>
      </c>
      <c r="AL2820" s="41">
        <f t="shared" si="9128"/>
        <v>223275.5674</v>
      </c>
      <c r="AM2820" s="41">
        <f t="shared" si="9129"/>
        <v>181733.53794000001</v>
      </c>
      <c r="AN2820" s="41">
        <f t="shared" si="9130"/>
        <v>0</v>
      </c>
      <c r="AO2820" s="14">
        <f t="shared" si="9131"/>
        <v>186124.92352000001</v>
      </c>
      <c r="AP2820" s="42">
        <f t="shared" si="9132"/>
        <v>210088.66188</v>
      </c>
      <c r="AQ2820" s="42">
        <f t="shared" si="9133"/>
        <v>-457.95600000000002</v>
      </c>
      <c r="AR2820" s="42">
        <f t="shared" si="9134"/>
        <v>0</v>
      </c>
      <c r="AS2820" s="42">
        <f t="shared" si="9135"/>
        <v>0</v>
      </c>
      <c r="AT2820" s="42">
        <f t="shared" si="9136"/>
        <v>0</v>
      </c>
      <c r="AU2820" s="42">
        <f t="shared" si="8999"/>
        <v>209630.70587999999</v>
      </c>
      <c r="AV2820" s="42">
        <f t="shared" si="9000"/>
        <v>-168088.66188</v>
      </c>
      <c r="AW2820" s="42">
        <f t="shared" si="9001"/>
        <v>41542.044000000002</v>
      </c>
      <c r="AX2820" s="42">
        <f t="shared" si="9002"/>
        <v>42000</v>
      </c>
      <c r="AY2820" s="42">
        <f t="shared" si="9003"/>
        <v>42000</v>
      </c>
      <c r="AZ2820" s="42">
        <f t="shared" si="9137"/>
        <v>0</v>
      </c>
      <c r="BA2820" s="43">
        <f t="shared" si="9004"/>
        <v>97.924816044686395</v>
      </c>
      <c r="BB2820" s="20"/>
    </row>
    <row r="2821" spans="2:54" x14ac:dyDescent="0.3">
      <c r="B2821" s="38" t="s">
        <v>1010</v>
      </c>
      <c r="C2821" s="38" t="s">
        <v>339</v>
      </c>
      <c r="D2821" s="38" t="s">
        <v>84</v>
      </c>
      <c r="E2821" s="39" t="str">
        <f t="shared" si="8998"/>
        <v>1004</v>
      </c>
      <c r="F2821" s="38" t="s">
        <v>1033</v>
      </c>
      <c r="G2821" s="39"/>
      <c r="H2821" s="40" t="s">
        <v>49</v>
      </c>
      <c r="I2821" s="18">
        <f t="shared" si="9102"/>
        <v>42000</v>
      </c>
      <c r="J2821" s="18">
        <f t="shared" si="9103"/>
        <v>42000</v>
      </c>
      <c r="K2821" s="18">
        <f t="shared" si="9104"/>
        <v>42000</v>
      </c>
      <c r="L2821" s="18">
        <f t="shared" si="9105"/>
        <v>0</v>
      </c>
      <c r="M2821" s="18">
        <f t="shared" si="9106"/>
        <v>0</v>
      </c>
      <c r="N2821" s="18">
        <f t="shared" si="9107"/>
        <v>0</v>
      </c>
      <c r="O2821" s="18">
        <f t="shared" si="9108"/>
        <v>-457.95600000000002</v>
      </c>
      <c r="P2821" s="18">
        <f t="shared" si="9109"/>
        <v>0</v>
      </c>
      <c r="Q2821" s="18">
        <f t="shared" si="9110"/>
        <v>0</v>
      </c>
      <c r="R2821" s="18">
        <f t="shared" si="9111"/>
        <v>0</v>
      </c>
      <c r="S2821" s="18">
        <f t="shared" si="9112"/>
        <v>0</v>
      </c>
      <c r="T2821" s="18">
        <f t="shared" si="8949"/>
        <v>41542.044000000002</v>
      </c>
      <c r="U2821" s="18">
        <f t="shared" si="8907"/>
        <v>42000</v>
      </c>
      <c r="V2821" s="18">
        <f t="shared" si="8908"/>
        <v>42000</v>
      </c>
      <c r="W2821" s="18">
        <f t="shared" si="9113"/>
        <v>0</v>
      </c>
      <c r="X2821" s="18">
        <f t="shared" si="9114"/>
        <v>0</v>
      </c>
      <c r="Y2821" s="18">
        <f t="shared" si="9115"/>
        <v>0</v>
      </c>
      <c r="Z2821" s="18">
        <f t="shared" si="9116"/>
        <v>0</v>
      </c>
      <c r="AA2821" s="18">
        <f t="shared" si="9117"/>
        <v>0</v>
      </c>
      <c r="AB2821" s="18">
        <f t="shared" si="9118"/>
        <v>0</v>
      </c>
      <c r="AC2821" s="18">
        <f t="shared" si="9119"/>
        <v>0</v>
      </c>
      <c r="AD2821" s="18">
        <f t="shared" si="9120"/>
        <v>0</v>
      </c>
      <c r="AE2821" s="18">
        <f t="shared" si="9121"/>
        <v>0</v>
      </c>
      <c r="AF2821" s="41">
        <f t="shared" si="9122"/>
        <v>228007.13488000003</v>
      </c>
      <c r="AG2821" s="41">
        <f t="shared" si="9123"/>
        <v>0</v>
      </c>
      <c r="AH2821" s="41">
        <f t="shared" si="9124"/>
        <v>186465.09088</v>
      </c>
      <c r="AI2821" s="41">
        <f t="shared" si="9125"/>
        <v>0</v>
      </c>
      <c r="AJ2821" s="41">
        <f t="shared" si="9126"/>
        <v>0</v>
      </c>
      <c r="AK2821" s="41">
        <f t="shared" si="9127"/>
        <v>0</v>
      </c>
      <c r="AL2821" s="41">
        <f t="shared" si="9128"/>
        <v>223275.5674</v>
      </c>
      <c r="AM2821" s="41">
        <f t="shared" si="9129"/>
        <v>181733.53794000001</v>
      </c>
      <c r="AN2821" s="41">
        <f t="shared" si="9130"/>
        <v>0</v>
      </c>
      <c r="AO2821" s="42">
        <f t="shared" si="9131"/>
        <v>186124.92352000001</v>
      </c>
      <c r="AP2821" s="42">
        <f t="shared" si="9132"/>
        <v>210088.66188</v>
      </c>
      <c r="AQ2821" s="42">
        <f t="shared" si="9133"/>
        <v>-457.95600000000002</v>
      </c>
      <c r="AR2821" s="42">
        <f t="shared" si="9134"/>
        <v>0</v>
      </c>
      <c r="AS2821" s="42">
        <f t="shared" si="9135"/>
        <v>0</v>
      </c>
      <c r="AT2821" s="42">
        <f t="shared" si="9136"/>
        <v>0</v>
      </c>
      <c r="AU2821" s="42">
        <f t="shared" si="8999"/>
        <v>209630.70587999999</v>
      </c>
      <c r="AV2821" s="42">
        <f t="shared" si="9000"/>
        <v>-168088.66188</v>
      </c>
      <c r="AW2821" s="42">
        <f t="shared" si="9001"/>
        <v>41542.044000000002</v>
      </c>
      <c r="AX2821" s="42">
        <f t="shared" si="9002"/>
        <v>42000</v>
      </c>
      <c r="AY2821" s="42">
        <f t="shared" si="9003"/>
        <v>42000</v>
      </c>
      <c r="AZ2821" s="42">
        <f t="shared" si="9137"/>
        <v>0</v>
      </c>
      <c r="BA2821" s="43">
        <f t="shared" si="9004"/>
        <v>97.924816044686395</v>
      </c>
      <c r="BB2821" s="20"/>
    </row>
    <row r="2822" spans="2:54" ht="46.8" x14ac:dyDescent="0.3">
      <c r="B2822" s="38" t="s">
        <v>1010</v>
      </c>
      <c r="C2822" s="38" t="s">
        <v>339</v>
      </c>
      <c r="D2822" s="38" t="s">
        <v>84</v>
      </c>
      <c r="E2822" s="39" t="str">
        <f t="shared" si="8998"/>
        <v>1004</v>
      </c>
      <c r="F2822" s="38" t="s">
        <v>1034</v>
      </c>
      <c r="G2822" s="39"/>
      <c r="H2822" s="40" t="s">
        <v>1035</v>
      </c>
      <c r="I2822" s="18">
        <f t="shared" ref="I2822:N2822" si="9138">I2825</f>
        <v>42000</v>
      </c>
      <c r="J2822" s="18">
        <f t="shared" si="9138"/>
        <v>42000</v>
      </c>
      <c r="K2822" s="18">
        <f t="shared" si="9138"/>
        <v>42000</v>
      </c>
      <c r="L2822" s="18">
        <f t="shared" si="9138"/>
        <v>0</v>
      </c>
      <c r="M2822" s="18">
        <f t="shared" si="9138"/>
        <v>0</v>
      </c>
      <c r="N2822" s="18">
        <f t="shared" si="9138"/>
        <v>0</v>
      </c>
      <c r="O2822" s="18">
        <f>O2825+O2823</f>
        <v>-457.95600000000002</v>
      </c>
      <c r="P2822" s="18">
        <f>P2825+P2823</f>
        <v>0</v>
      </c>
      <c r="Q2822" s="18">
        <f>Q2825+Q2823</f>
        <v>0</v>
      </c>
      <c r="R2822" s="18">
        <f>R2825+R2823</f>
        <v>0</v>
      </c>
      <c r="S2822" s="18">
        <f>S2825</f>
        <v>0</v>
      </c>
      <c r="T2822" s="18">
        <f t="shared" si="8949"/>
        <v>41542.044000000002</v>
      </c>
      <c r="U2822" s="18">
        <f t="shared" si="8907"/>
        <v>42000</v>
      </c>
      <c r="V2822" s="18">
        <f t="shared" si="8908"/>
        <v>42000</v>
      </c>
      <c r="W2822" s="18">
        <f t="shared" ref="W2822:AE2822" si="9139">W2825</f>
        <v>0</v>
      </c>
      <c r="X2822" s="18">
        <f t="shared" si="9139"/>
        <v>0</v>
      </c>
      <c r="Y2822" s="18">
        <f t="shared" si="9139"/>
        <v>0</v>
      </c>
      <c r="Z2822" s="18">
        <f t="shared" si="9139"/>
        <v>0</v>
      </c>
      <c r="AA2822" s="18">
        <f t="shared" si="9139"/>
        <v>0</v>
      </c>
      <c r="AB2822" s="18">
        <f t="shared" si="9139"/>
        <v>0</v>
      </c>
      <c r="AC2822" s="18">
        <f t="shared" si="9139"/>
        <v>0</v>
      </c>
      <c r="AD2822" s="18">
        <f t="shared" si="9139"/>
        <v>0</v>
      </c>
      <c r="AE2822" s="18">
        <f t="shared" si="9139"/>
        <v>0</v>
      </c>
      <c r="AF2822" s="41">
        <f t="shared" ref="AF2822:AT2822" si="9140">AF2825+AF2823</f>
        <v>228007.13488000003</v>
      </c>
      <c r="AG2822" s="41">
        <f t="shared" si="9140"/>
        <v>0</v>
      </c>
      <c r="AH2822" s="41">
        <f t="shared" si="9140"/>
        <v>186465.09088</v>
      </c>
      <c r="AI2822" s="41">
        <f t="shared" si="9140"/>
        <v>0</v>
      </c>
      <c r="AJ2822" s="41">
        <f t="shared" si="9140"/>
        <v>0</v>
      </c>
      <c r="AK2822" s="41">
        <f t="shared" si="9140"/>
        <v>0</v>
      </c>
      <c r="AL2822" s="41">
        <f t="shared" si="9140"/>
        <v>223275.5674</v>
      </c>
      <c r="AM2822" s="41">
        <f t="shared" si="9140"/>
        <v>181733.53794000001</v>
      </c>
      <c r="AN2822" s="41">
        <f t="shared" si="9140"/>
        <v>0</v>
      </c>
      <c r="AO2822" s="14">
        <f t="shared" si="9140"/>
        <v>186124.92352000001</v>
      </c>
      <c r="AP2822" s="42">
        <f t="shared" si="9140"/>
        <v>210088.66188</v>
      </c>
      <c r="AQ2822" s="42">
        <f t="shared" si="9140"/>
        <v>-457.95600000000002</v>
      </c>
      <c r="AR2822" s="42">
        <f t="shared" si="9140"/>
        <v>0</v>
      </c>
      <c r="AS2822" s="42">
        <f t="shared" si="9140"/>
        <v>0</v>
      </c>
      <c r="AT2822" s="42">
        <f t="shared" si="9140"/>
        <v>0</v>
      </c>
      <c r="AU2822" s="42">
        <f t="shared" si="8999"/>
        <v>209630.70587999999</v>
      </c>
      <c r="AV2822" s="42">
        <f t="shared" si="9000"/>
        <v>-168088.66188</v>
      </c>
      <c r="AW2822" s="42">
        <f t="shared" si="9001"/>
        <v>41542.044000000002</v>
      </c>
      <c r="AX2822" s="42">
        <f t="shared" si="9002"/>
        <v>42000</v>
      </c>
      <c r="AY2822" s="42">
        <f t="shared" si="9003"/>
        <v>42000</v>
      </c>
      <c r="AZ2822" s="42">
        <f>AZ2825</f>
        <v>0</v>
      </c>
      <c r="BA2822" s="43">
        <f t="shared" si="9004"/>
        <v>97.924816044686395</v>
      </c>
      <c r="BB2822" s="20"/>
    </row>
    <row r="2823" spans="2:54" x14ac:dyDescent="0.3">
      <c r="B2823" s="38" t="s">
        <v>1010</v>
      </c>
      <c r="C2823" s="38" t="s">
        <v>339</v>
      </c>
      <c r="D2823" s="38" t="s">
        <v>84</v>
      </c>
      <c r="E2823" s="39" t="str">
        <f t="shared" si="8998"/>
        <v>1004</v>
      </c>
      <c r="F2823" s="16" t="s">
        <v>1040</v>
      </c>
      <c r="G2823" s="39"/>
      <c r="H2823" s="48" t="s">
        <v>1041</v>
      </c>
      <c r="I2823" s="18"/>
      <c r="J2823" s="18"/>
      <c r="K2823" s="18"/>
      <c r="L2823" s="18"/>
      <c r="M2823" s="18"/>
      <c r="N2823" s="18"/>
      <c r="O2823" s="18">
        <f>O2824</f>
        <v>0</v>
      </c>
      <c r="P2823" s="18">
        <f>P2824</f>
        <v>0</v>
      </c>
      <c r="Q2823" s="18">
        <f>Q2824</f>
        <v>0</v>
      </c>
      <c r="R2823" s="18">
        <f>R2824</f>
        <v>0</v>
      </c>
      <c r="S2823" s="18"/>
      <c r="T2823" s="18">
        <f t="shared" si="8949"/>
        <v>0</v>
      </c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41">
        <f t="shared" ref="AF2823:AT2823" si="9141">AF2824</f>
        <v>136602.62588000001</v>
      </c>
      <c r="AG2823" s="41">
        <f t="shared" si="9141"/>
        <v>0</v>
      </c>
      <c r="AH2823" s="41">
        <f t="shared" si="9141"/>
        <v>136602.62588000001</v>
      </c>
      <c r="AI2823" s="41">
        <f t="shared" si="9141"/>
        <v>0</v>
      </c>
      <c r="AJ2823" s="41">
        <f t="shared" si="9141"/>
        <v>0</v>
      </c>
      <c r="AK2823" s="41">
        <f t="shared" si="9141"/>
        <v>0</v>
      </c>
      <c r="AL2823" s="41">
        <f t="shared" si="9141"/>
        <v>131871.09052</v>
      </c>
      <c r="AM2823" s="41">
        <f t="shared" si="9141"/>
        <v>131871.09052</v>
      </c>
      <c r="AN2823" s="41">
        <f t="shared" si="9141"/>
        <v>0</v>
      </c>
      <c r="AO2823" s="42">
        <f t="shared" si="9141"/>
        <v>94720.446639999995</v>
      </c>
      <c r="AP2823" s="42">
        <f t="shared" si="9141"/>
        <v>118226.19688</v>
      </c>
      <c r="AQ2823" s="42">
        <f t="shared" si="9141"/>
        <v>0</v>
      </c>
      <c r="AR2823" s="42">
        <f t="shared" si="9141"/>
        <v>0</v>
      </c>
      <c r="AS2823" s="42">
        <f t="shared" si="9141"/>
        <v>0</v>
      </c>
      <c r="AT2823" s="42">
        <f t="shared" si="9141"/>
        <v>0</v>
      </c>
      <c r="AU2823" s="42">
        <f t="shared" si="8999"/>
        <v>118226.19688</v>
      </c>
      <c r="AV2823" s="42">
        <f t="shared" si="9000"/>
        <v>-118226.19688</v>
      </c>
      <c r="AW2823" s="42"/>
      <c r="AX2823" s="42"/>
      <c r="AY2823" s="42"/>
      <c r="AZ2823" s="42"/>
      <c r="BA2823" s="43">
        <f t="shared" si="9004"/>
        <v>96.53627788666634</v>
      </c>
      <c r="BB2823" s="20"/>
    </row>
    <row r="2824" spans="2:54" x14ac:dyDescent="0.3">
      <c r="B2824" s="38" t="s">
        <v>1010</v>
      </c>
      <c r="C2824" s="38" t="s">
        <v>339</v>
      </c>
      <c r="D2824" s="38" t="s">
        <v>84</v>
      </c>
      <c r="E2824" s="39" t="str">
        <f t="shared" si="8998"/>
        <v>1004</v>
      </c>
      <c r="F2824" s="16" t="s">
        <v>1040</v>
      </c>
      <c r="G2824" s="38" t="s">
        <v>68</v>
      </c>
      <c r="H2824" s="40" t="s">
        <v>69</v>
      </c>
      <c r="I2824" s="18"/>
      <c r="J2824" s="18"/>
      <c r="K2824" s="18"/>
      <c r="L2824" s="18"/>
      <c r="M2824" s="18"/>
      <c r="N2824" s="18"/>
      <c r="O2824" s="18">
        <v>0</v>
      </c>
      <c r="P2824" s="18">
        <v>0</v>
      </c>
      <c r="Q2824" s="18">
        <v>0</v>
      </c>
      <c r="R2824" s="18">
        <v>0</v>
      </c>
      <c r="S2824" s="18"/>
      <c r="T2824" s="18">
        <f t="shared" si="8949"/>
        <v>0</v>
      </c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41">
        <v>136602.62588000001</v>
      </c>
      <c r="AG2824" s="41"/>
      <c r="AH2824" s="41">
        <f>AF2824</f>
        <v>136602.62588000001</v>
      </c>
      <c r="AI2824" s="41">
        <f>AG2824</f>
        <v>0</v>
      </c>
      <c r="AJ2824" s="41">
        <v>0</v>
      </c>
      <c r="AK2824" s="41">
        <v>0</v>
      </c>
      <c r="AL2824" s="41">
        <v>131871.09052</v>
      </c>
      <c r="AM2824" s="41">
        <f>AL2824</f>
        <v>131871.09052</v>
      </c>
      <c r="AN2824" s="41">
        <v>0</v>
      </c>
      <c r="AO2824" s="14">
        <v>94720.446639999995</v>
      </c>
      <c r="AP2824" s="42">
        <v>118226.19688</v>
      </c>
      <c r="AQ2824" s="42">
        <v>0</v>
      </c>
      <c r="AR2824" s="42">
        <v>0</v>
      </c>
      <c r="AS2824" s="42">
        <v>0</v>
      </c>
      <c r="AT2824" s="42">
        <v>0</v>
      </c>
      <c r="AU2824" s="42">
        <f t="shared" si="8999"/>
        <v>118226.19688</v>
      </c>
      <c r="AV2824" s="42">
        <f t="shared" si="9000"/>
        <v>-118226.19688</v>
      </c>
      <c r="AW2824" s="42"/>
      <c r="AX2824" s="42"/>
      <c r="AY2824" s="42"/>
      <c r="AZ2824" s="42"/>
      <c r="BA2824" s="43">
        <f t="shared" si="9004"/>
        <v>96.53627788666634</v>
      </c>
      <c r="BB2824" s="20"/>
    </row>
    <row r="2825" spans="2:54" ht="78" x14ac:dyDescent="0.3">
      <c r="B2825" s="38" t="s">
        <v>1010</v>
      </c>
      <c r="C2825" s="38" t="s">
        <v>339</v>
      </c>
      <c r="D2825" s="38" t="s">
        <v>84</v>
      </c>
      <c r="E2825" s="39" t="str">
        <f t="shared" si="8998"/>
        <v>1004</v>
      </c>
      <c r="F2825" s="38" t="s">
        <v>1042</v>
      </c>
      <c r="G2825" s="39"/>
      <c r="H2825" s="40" t="s">
        <v>1043</v>
      </c>
      <c r="I2825" s="18">
        <f t="shared" ref="I2825:S2825" si="9142">I2826</f>
        <v>42000</v>
      </c>
      <c r="J2825" s="18">
        <f t="shared" si="9142"/>
        <v>42000</v>
      </c>
      <c r="K2825" s="18">
        <f t="shared" si="9142"/>
        <v>42000</v>
      </c>
      <c r="L2825" s="18">
        <f t="shared" si="9142"/>
        <v>0</v>
      </c>
      <c r="M2825" s="18">
        <f t="shared" si="9142"/>
        <v>0</v>
      </c>
      <c r="N2825" s="18">
        <f t="shared" si="9142"/>
        <v>0</v>
      </c>
      <c r="O2825" s="18">
        <f t="shared" si="9142"/>
        <v>-457.95600000000002</v>
      </c>
      <c r="P2825" s="18">
        <f t="shared" si="9142"/>
        <v>0</v>
      </c>
      <c r="Q2825" s="18">
        <f t="shared" si="9142"/>
        <v>0</v>
      </c>
      <c r="R2825" s="18">
        <f t="shared" si="9142"/>
        <v>0</v>
      </c>
      <c r="S2825" s="18">
        <f t="shared" si="9142"/>
        <v>0</v>
      </c>
      <c r="T2825" s="18">
        <f t="shared" si="8949"/>
        <v>41542.044000000002</v>
      </c>
      <c r="U2825" s="18">
        <f t="shared" si="8907"/>
        <v>42000</v>
      </c>
      <c r="V2825" s="18">
        <f t="shared" si="8908"/>
        <v>42000</v>
      </c>
      <c r="W2825" s="18">
        <f t="shared" ref="W2825:AT2825" si="9143">W2826</f>
        <v>0</v>
      </c>
      <c r="X2825" s="18">
        <f t="shared" si="9143"/>
        <v>0</v>
      </c>
      <c r="Y2825" s="18">
        <f t="shared" si="9143"/>
        <v>0</v>
      </c>
      <c r="Z2825" s="18">
        <f t="shared" si="9143"/>
        <v>0</v>
      </c>
      <c r="AA2825" s="18">
        <f t="shared" si="9143"/>
        <v>0</v>
      </c>
      <c r="AB2825" s="18">
        <f t="shared" si="9143"/>
        <v>0</v>
      </c>
      <c r="AC2825" s="18">
        <f t="shared" si="9143"/>
        <v>0</v>
      </c>
      <c r="AD2825" s="18">
        <f t="shared" si="9143"/>
        <v>0</v>
      </c>
      <c r="AE2825" s="18">
        <f t="shared" si="9143"/>
        <v>0</v>
      </c>
      <c r="AF2825" s="41">
        <f t="shared" si="9143"/>
        <v>91404.509000000005</v>
      </c>
      <c r="AG2825" s="41">
        <f t="shared" si="9143"/>
        <v>0</v>
      </c>
      <c r="AH2825" s="41">
        <f t="shared" si="9143"/>
        <v>49862.464999999997</v>
      </c>
      <c r="AI2825" s="41">
        <f t="shared" si="9143"/>
        <v>0</v>
      </c>
      <c r="AJ2825" s="41">
        <f t="shared" si="9143"/>
        <v>0</v>
      </c>
      <c r="AK2825" s="41">
        <f t="shared" si="9143"/>
        <v>0</v>
      </c>
      <c r="AL2825" s="41">
        <f t="shared" si="9143"/>
        <v>91404.476880000002</v>
      </c>
      <c r="AM2825" s="41">
        <f t="shared" si="9143"/>
        <v>49862.447419999997</v>
      </c>
      <c r="AN2825" s="41">
        <f t="shared" si="9143"/>
        <v>0</v>
      </c>
      <c r="AO2825" s="42">
        <f t="shared" si="9143"/>
        <v>91404.476880000002</v>
      </c>
      <c r="AP2825" s="42">
        <f t="shared" si="9143"/>
        <v>91862.464999999997</v>
      </c>
      <c r="AQ2825" s="42">
        <f t="shared" si="9143"/>
        <v>-457.95600000000002</v>
      </c>
      <c r="AR2825" s="42">
        <f t="shared" si="9143"/>
        <v>0</v>
      </c>
      <c r="AS2825" s="42">
        <f t="shared" si="9143"/>
        <v>0</v>
      </c>
      <c r="AT2825" s="42">
        <f t="shared" si="9143"/>
        <v>0</v>
      </c>
      <c r="AU2825" s="42">
        <f t="shared" si="8999"/>
        <v>91404.508999999991</v>
      </c>
      <c r="AV2825" s="42">
        <f t="shared" si="9000"/>
        <v>-49862.464999999989</v>
      </c>
      <c r="AW2825" s="42">
        <f t="shared" si="9001"/>
        <v>41542.044000000002</v>
      </c>
      <c r="AX2825" s="42">
        <f t="shared" si="9002"/>
        <v>42000</v>
      </c>
      <c r="AY2825" s="42">
        <f t="shared" si="9003"/>
        <v>42000</v>
      </c>
      <c r="AZ2825" s="42">
        <f>AZ2826</f>
        <v>0</v>
      </c>
      <c r="BA2825" s="43">
        <f t="shared" si="9004"/>
        <v>99.999964859501617</v>
      </c>
      <c r="BB2825" s="20"/>
    </row>
    <row r="2826" spans="2:54" x14ac:dyDescent="0.3">
      <c r="B2826" s="38" t="s">
        <v>1010</v>
      </c>
      <c r="C2826" s="38" t="s">
        <v>339</v>
      </c>
      <c r="D2826" s="38" t="s">
        <v>84</v>
      </c>
      <c r="E2826" s="39" t="str">
        <f t="shared" si="8998"/>
        <v>1004</v>
      </c>
      <c r="F2826" s="38" t="s">
        <v>1042</v>
      </c>
      <c r="G2826" s="38" t="s">
        <v>68</v>
      </c>
      <c r="H2826" s="40" t="s">
        <v>69</v>
      </c>
      <c r="I2826" s="18">
        <v>42000</v>
      </c>
      <c r="J2826" s="18">
        <v>42000</v>
      </c>
      <c r="K2826" s="18">
        <v>42000</v>
      </c>
      <c r="L2826" s="18"/>
      <c r="M2826" s="18"/>
      <c r="N2826" s="18"/>
      <c r="O2826" s="18">
        <v>-457.95600000000002</v>
      </c>
      <c r="P2826" s="18">
        <v>0</v>
      </c>
      <c r="Q2826" s="18">
        <v>0</v>
      </c>
      <c r="R2826" s="18">
        <v>0</v>
      </c>
      <c r="S2826" s="18"/>
      <c r="T2826" s="18">
        <f t="shared" si="8949"/>
        <v>41542.044000000002</v>
      </c>
      <c r="U2826" s="18">
        <f t="shared" si="8907"/>
        <v>42000</v>
      </c>
      <c r="V2826" s="18">
        <f t="shared" si="8908"/>
        <v>42000</v>
      </c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41">
        <v>91404.509000000005</v>
      </c>
      <c r="AG2826" s="41"/>
      <c r="AH2826" s="41">
        <v>49862.464999999997</v>
      </c>
      <c r="AI2826" s="41"/>
      <c r="AJ2826" s="41">
        <v>0</v>
      </c>
      <c r="AK2826" s="41">
        <v>0</v>
      </c>
      <c r="AL2826" s="41">
        <v>91404.476880000002</v>
      </c>
      <c r="AM2826" s="41">
        <v>49862.447419999997</v>
      </c>
      <c r="AN2826" s="41">
        <v>0</v>
      </c>
      <c r="AO2826" s="14">
        <v>91404.476880000002</v>
      </c>
      <c r="AP2826" s="42">
        <v>91862.464999999997</v>
      </c>
      <c r="AQ2826" s="42">
        <v>-457.95600000000002</v>
      </c>
      <c r="AR2826" s="42">
        <v>0</v>
      </c>
      <c r="AS2826" s="42">
        <v>0</v>
      </c>
      <c r="AT2826" s="42">
        <v>0</v>
      </c>
      <c r="AU2826" s="42">
        <f t="shared" si="8999"/>
        <v>91404.508999999991</v>
      </c>
      <c r="AV2826" s="42">
        <f t="shared" si="9000"/>
        <v>-49862.464999999989</v>
      </c>
      <c r="AW2826" s="42">
        <f t="shared" si="9001"/>
        <v>41542.044000000002</v>
      </c>
      <c r="AX2826" s="42">
        <f t="shared" si="9002"/>
        <v>42000</v>
      </c>
      <c r="AY2826" s="42">
        <f t="shared" si="9003"/>
        <v>42000</v>
      </c>
      <c r="AZ2826" s="42"/>
      <c r="BA2826" s="43">
        <f t="shared" si="9004"/>
        <v>99.999964859501617</v>
      </c>
      <c r="BB2826" s="44"/>
    </row>
    <row r="2827" spans="2:54" s="30" customFormat="1" x14ac:dyDescent="0.3">
      <c r="B2827" s="31" t="s">
        <v>1010</v>
      </c>
      <c r="C2827" s="31" t="s">
        <v>339</v>
      </c>
      <c r="D2827" s="31" t="s">
        <v>118</v>
      </c>
      <c r="E2827" s="29" t="str">
        <f t="shared" si="8998"/>
        <v>1006</v>
      </c>
      <c r="F2827" s="31"/>
      <c r="G2827" s="29"/>
      <c r="H2827" s="32" t="s">
        <v>452</v>
      </c>
      <c r="I2827" s="33">
        <f t="shared" ref="I2827:I2828" si="9144">I2828</f>
        <v>99915.8</v>
      </c>
      <c r="J2827" s="33">
        <f t="shared" ref="J2827:J2828" si="9145">J2828</f>
        <v>63643.30000000001</v>
      </c>
      <c r="K2827" s="33">
        <f t="shared" ref="K2827:K2828" si="9146">K2828</f>
        <v>63643.30000000001</v>
      </c>
      <c r="L2827" s="33">
        <f t="shared" ref="L2827:L2828" si="9147">L2828</f>
        <v>0</v>
      </c>
      <c r="M2827" s="33">
        <f t="shared" ref="M2827:M2828" si="9148">M2828</f>
        <v>0</v>
      </c>
      <c r="N2827" s="33">
        <f t="shared" ref="N2827:N2828" si="9149">N2828</f>
        <v>0</v>
      </c>
      <c r="O2827" s="33">
        <f>O2828+O2853</f>
        <v>-1421.5250000000001</v>
      </c>
      <c r="P2827" s="33">
        <f>P2828+P2853</f>
        <v>0</v>
      </c>
      <c r="Q2827" s="33">
        <f>Q2828+Q2853</f>
        <v>0</v>
      </c>
      <c r="R2827" s="33">
        <f>R2828+R2853</f>
        <v>0</v>
      </c>
      <c r="S2827" s="33">
        <f t="shared" ref="S2827:S2828" si="9150">S2828</f>
        <v>6822.4</v>
      </c>
      <c r="T2827" s="33">
        <f t="shared" si="8949"/>
        <v>105316.675</v>
      </c>
      <c r="U2827" s="33">
        <f t="shared" si="8907"/>
        <v>63643.30000000001</v>
      </c>
      <c r="V2827" s="33">
        <f t="shared" si="8908"/>
        <v>63643.30000000001</v>
      </c>
      <c r="W2827" s="33">
        <f t="shared" ref="W2827:W2828" si="9151">W2828</f>
        <v>5897.4</v>
      </c>
      <c r="X2827" s="33">
        <f t="shared" ref="X2827:X2828" si="9152">X2828</f>
        <v>0</v>
      </c>
      <c r="Y2827" s="33">
        <f t="shared" ref="Y2827:Y2828" si="9153">Y2828</f>
        <v>0</v>
      </c>
      <c r="Z2827" s="33">
        <f t="shared" ref="Z2827:Z2828" si="9154">Z2828</f>
        <v>925</v>
      </c>
      <c r="AA2827" s="33">
        <f t="shared" ref="AA2827:AA2828" si="9155">AA2828</f>
        <v>7183</v>
      </c>
      <c r="AB2827" s="33">
        <f t="shared" ref="AB2827:AB2828" si="9156">AB2828</f>
        <v>0</v>
      </c>
      <c r="AC2827" s="33">
        <f t="shared" ref="AC2827:AC2828" si="9157">AC2828</f>
        <v>7183</v>
      </c>
      <c r="AD2827" s="33">
        <f t="shared" ref="AD2827:AD2828" si="9158">AD2828</f>
        <v>0</v>
      </c>
      <c r="AE2827" s="33">
        <f t="shared" ref="AE2827:AE2828" si="9159">AE2828</f>
        <v>0</v>
      </c>
      <c r="AF2827" s="34">
        <f t="shared" ref="AF2827:AT2827" si="9160">AF2828+AF2853</f>
        <v>349834.93044000003</v>
      </c>
      <c r="AG2827" s="34">
        <f t="shared" si="9160"/>
        <v>0</v>
      </c>
      <c r="AH2827" s="34">
        <f t="shared" si="9160"/>
        <v>5010.7903900000001</v>
      </c>
      <c r="AI2827" s="34">
        <f t="shared" si="9160"/>
        <v>0</v>
      </c>
      <c r="AJ2827" s="34">
        <f t="shared" si="9160"/>
        <v>0</v>
      </c>
      <c r="AK2827" s="34">
        <f t="shared" si="9160"/>
        <v>0</v>
      </c>
      <c r="AL2827" s="34">
        <f t="shared" si="9160"/>
        <v>336855.56967999996</v>
      </c>
      <c r="AM2827" s="34">
        <f t="shared" si="9160"/>
        <v>5009.8617299999996</v>
      </c>
      <c r="AN2827" s="34">
        <f t="shared" si="9160"/>
        <v>0</v>
      </c>
      <c r="AO2827" s="36">
        <f t="shared" si="9160"/>
        <v>232211.83859</v>
      </c>
      <c r="AP2827" s="36">
        <f t="shared" si="9160"/>
        <v>317004.92707999999</v>
      </c>
      <c r="AQ2827" s="36">
        <f t="shared" si="9160"/>
        <v>-1421.5250000000001</v>
      </c>
      <c r="AR2827" s="36">
        <f t="shared" si="9160"/>
        <v>0</v>
      </c>
      <c r="AS2827" s="36">
        <f t="shared" si="9160"/>
        <v>0</v>
      </c>
      <c r="AT2827" s="36">
        <f t="shared" si="9160"/>
        <v>0</v>
      </c>
      <c r="AU2827" s="36">
        <f t="shared" si="8999"/>
        <v>315583.40207999997</v>
      </c>
      <c r="AV2827" s="36">
        <f t="shared" si="9000"/>
        <v>-210266.72707999998</v>
      </c>
      <c r="AW2827" s="36">
        <f t="shared" si="9001"/>
        <v>112139.075</v>
      </c>
      <c r="AX2827" s="36">
        <f t="shared" si="9002"/>
        <v>70826.300000000017</v>
      </c>
      <c r="AY2827" s="36">
        <f t="shared" si="9003"/>
        <v>70826.300000000017</v>
      </c>
      <c r="AZ2827" s="36">
        <f t="shared" ref="AZ2827:AZ2828" si="9161">AZ2828</f>
        <v>0</v>
      </c>
      <c r="BA2827" s="37">
        <f t="shared" si="9004"/>
        <v>96.289861408729124</v>
      </c>
      <c r="BB2827" s="20"/>
    </row>
    <row r="2828" spans="2:54" ht="46.8" x14ac:dyDescent="0.3">
      <c r="B2828" s="38" t="s">
        <v>1010</v>
      </c>
      <c r="C2828" s="38" t="s">
        <v>339</v>
      </c>
      <c r="D2828" s="38" t="s">
        <v>118</v>
      </c>
      <c r="E2828" s="39" t="str">
        <f t="shared" si="8998"/>
        <v>1006</v>
      </c>
      <c r="F2828" s="38" t="s">
        <v>258</v>
      </c>
      <c r="G2828" s="39"/>
      <c r="H2828" s="40" t="s">
        <v>259</v>
      </c>
      <c r="I2828" s="18">
        <f t="shared" si="9144"/>
        <v>99915.8</v>
      </c>
      <c r="J2828" s="18">
        <f t="shared" si="9145"/>
        <v>63643.30000000001</v>
      </c>
      <c r="K2828" s="18">
        <f t="shared" si="9146"/>
        <v>63643.30000000001</v>
      </c>
      <c r="L2828" s="18">
        <f t="shared" si="9147"/>
        <v>0</v>
      </c>
      <c r="M2828" s="18">
        <f t="shared" si="9148"/>
        <v>0</v>
      </c>
      <c r="N2828" s="18">
        <f t="shared" si="9149"/>
        <v>0</v>
      </c>
      <c r="O2828" s="18">
        <f>O2829</f>
        <v>-1421.5250000000001</v>
      </c>
      <c r="P2828" s="18">
        <f>P2829</f>
        <v>0</v>
      </c>
      <c r="Q2828" s="18">
        <f>Q2829</f>
        <v>0</v>
      </c>
      <c r="R2828" s="18">
        <f>R2829</f>
        <v>0</v>
      </c>
      <c r="S2828" s="18">
        <f t="shared" si="9150"/>
        <v>6822.4</v>
      </c>
      <c r="T2828" s="18">
        <f t="shared" si="8949"/>
        <v>105316.675</v>
      </c>
      <c r="U2828" s="18">
        <f t="shared" si="8907"/>
        <v>63643.30000000001</v>
      </c>
      <c r="V2828" s="18">
        <f t="shared" si="8908"/>
        <v>63643.30000000001</v>
      </c>
      <c r="W2828" s="18">
        <f t="shared" si="9151"/>
        <v>5897.4</v>
      </c>
      <c r="X2828" s="18">
        <f t="shared" si="9152"/>
        <v>0</v>
      </c>
      <c r="Y2828" s="18">
        <f t="shared" si="9153"/>
        <v>0</v>
      </c>
      <c r="Z2828" s="18">
        <f t="shared" si="9154"/>
        <v>925</v>
      </c>
      <c r="AA2828" s="18">
        <f t="shared" si="9155"/>
        <v>7183</v>
      </c>
      <c r="AB2828" s="18">
        <f t="shared" si="9156"/>
        <v>0</v>
      </c>
      <c r="AC2828" s="18">
        <f t="shared" si="9157"/>
        <v>7183</v>
      </c>
      <c r="AD2828" s="18">
        <f t="shared" si="9158"/>
        <v>0</v>
      </c>
      <c r="AE2828" s="18">
        <f t="shared" si="9159"/>
        <v>0</v>
      </c>
      <c r="AF2828" s="41">
        <f t="shared" ref="AF2828:AT2828" si="9162">AF2829</f>
        <v>103640.38839000001</v>
      </c>
      <c r="AG2828" s="41">
        <f t="shared" si="9162"/>
        <v>0</v>
      </c>
      <c r="AH2828" s="41">
        <f t="shared" si="9162"/>
        <v>5010.7903900000001</v>
      </c>
      <c r="AI2828" s="41">
        <f t="shared" si="9162"/>
        <v>0</v>
      </c>
      <c r="AJ2828" s="41">
        <f t="shared" si="9162"/>
        <v>0</v>
      </c>
      <c r="AK2828" s="41">
        <f t="shared" si="9162"/>
        <v>0</v>
      </c>
      <c r="AL2828" s="41">
        <f t="shared" si="9162"/>
        <v>90661.027629999997</v>
      </c>
      <c r="AM2828" s="41">
        <f t="shared" si="9162"/>
        <v>5009.8617299999996</v>
      </c>
      <c r="AN2828" s="41">
        <f t="shared" si="9162"/>
        <v>0</v>
      </c>
      <c r="AO2828" s="14">
        <f t="shared" si="9162"/>
        <v>39356.83857</v>
      </c>
      <c r="AP2828" s="42">
        <f t="shared" si="9162"/>
        <v>107004.92707999999</v>
      </c>
      <c r="AQ2828" s="42">
        <f t="shared" si="9162"/>
        <v>-1421.5250000000001</v>
      </c>
      <c r="AR2828" s="42">
        <f t="shared" si="9162"/>
        <v>0</v>
      </c>
      <c r="AS2828" s="42">
        <f t="shared" si="9162"/>
        <v>0</v>
      </c>
      <c r="AT2828" s="42">
        <f t="shared" si="9162"/>
        <v>0</v>
      </c>
      <c r="AU2828" s="42">
        <f t="shared" si="8999"/>
        <v>105583.40208</v>
      </c>
      <c r="AV2828" s="42">
        <f t="shared" si="9000"/>
        <v>-266.72707999999693</v>
      </c>
      <c r="AW2828" s="42">
        <f t="shared" si="9001"/>
        <v>112139.075</v>
      </c>
      <c r="AX2828" s="42">
        <f t="shared" si="9002"/>
        <v>70826.300000000017</v>
      </c>
      <c r="AY2828" s="42">
        <f t="shared" si="9003"/>
        <v>70826.300000000017</v>
      </c>
      <c r="AZ2828" s="42">
        <f t="shared" si="9161"/>
        <v>0</v>
      </c>
      <c r="BA2828" s="43">
        <f t="shared" si="9004"/>
        <v>87.476541759802629</v>
      </c>
      <c r="BB2828" s="20"/>
    </row>
    <row r="2829" spans="2:54" x14ac:dyDescent="0.3">
      <c r="B2829" s="38" t="s">
        <v>1010</v>
      </c>
      <c r="C2829" s="38" t="s">
        <v>339</v>
      </c>
      <c r="D2829" s="38" t="s">
        <v>118</v>
      </c>
      <c r="E2829" s="39" t="str">
        <f t="shared" si="8998"/>
        <v>1006</v>
      </c>
      <c r="F2829" s="38" t="s">
        <v>260</v>
      </c>
      <c r="G2829" s="39"/>
      <c r="H2829" s="40" t="s">
        <v>49</v>
      </c>
      <c r="I2829" s="18">
        <f t="shared" ref="I2829:S2829" si="9163">I2845+I2830+I2837+I2849</f>
        <v>99915.8</v>
      </c>
      <c r="J2829" s="18">
        <f t="shared" si="9163"/>
        <v>63643.30000000001</v>
      </c>
      <c r="K2829" s="18">
        <f t="shared" si="9163"/>
        <v>63643.30000000001</v>
      </c>
      <c r="L2829" s="18">
        <f t="shared" si="9163"/>
        <v>0</v>
      </c>
      <c r="M2829" s="18">
        <f t="shared" si="9163"/>
        <v>0</v>
      </c>
      <c r="N2829" s="18">
        <f t="shared" si="9163"/>
        <v>0</v>
      </c>
      <c r="O2829" s="18">
        <f t="shared" si="9163"/>
        <v>-1421.5250000000001</v>
      </c>
      <c r="P2829" s="18">
        <f t="shared" si="9163"/>
        <v>0</v>
      </c>
      <c r="Q2829" s="18">
        <f t="shared" si="9163"/>
        <v>0</v>
      </c>
      <c r="R2829" s="18">
        <f t="shared" si="9163"/>
        <v>0</v>
      </c>
      <c r="S2829" s="18">
        <f t="shared" si="9163"/>
        <v>6822.4</v>
      </c>
      <c r="T2829" s="18">
        <f t="shared" si="8949"/>
        <v>105316.675</v>
      </c>
      <c r="U2829" s="18">
        <f t="shared" si="8907"/>
        <v>63643.30000000001</v>
      </c>
      <c r="V2829" s="18">
        <f t="shared" si="8908"/>
        <v>63643.30000000001</v>
      </c>
      <c r="W2829" s="18">
        <f t="shared" ref="W2829:AT2829" si="9164">W2845+W2830+W2837+W2849</f>
        <v>5897.4</v>
      </c>
      <c r="X2829" s="18">
        <f t="shared" si="9164"/>
        <v>0</v>
      </c>
      <c r="Y2829" s="18">
        <f t="shared" si="9164"/>
        <v>0</v>
      </c>
      <c r="Z2829" s="18">
        <f t="shared" si="9164"/>
        <v>925</v>
      </c>
      <c r="AA2829" s="18">
        <f t="shared" si="9164"/>
        <v>7183</v>
      </c>
      <c r="AB2829" s="18">
        <f t="shared" si="9164"/>
        <v>0</v>
      </c>
      <c r="AC2829" s="18">
        <f t="shared" si="9164"/>
        <v>7183</v>
      </c>
      <c r="AD2829" s="18">
        <f t="shared" si="9164"/>
        <v>0</v>
      </c>
      <c r="AE2829" s="18">
        <f t="shared" si="9164"/>
        <v>0</v>
      </c>
      <c r="AF2829" s="41">
        <f t="shared" si="9164"/>
        <v>103640.38839000001</v>
      </c>
      <c r="AG2829" s="41">
        <f t="shared" si="9164"/>
        <v>0</v>
      </c>
      <c r="AH2829" s="41">
        <f t="shared" si="9164"/>
        <v>5010.7903900000001</v>
      </c>
      <c r="AI2829" s="41">
        <f t="shared" si="9164"/>
        <v>0</v>
      </c>
      <c r="AJ2829" s="41">
        <f t="shared" si="9164"/>
        <v>0</v>
      </c>
      <c r="AK2829" s="41">
        <f t="shared" si="9164"/>
        <v>0</v>
      </c>
      <c r="AL2829" s="41">
        <f t="shared" si="9164"/>
        <v>90661.027629999997</v>
      </c>
      <c r="AM2829" s="41">
        <f t="shared" si="9164"/>
        <v>5009.8617299999996</v>
      </c>
      <c r="AN2829" s="41">
        <f t="shared" si="9164"/>
        <v>0</v>
      </c>
      <c r="AO2829" s="42">
        <f t="shared" si="9164"/>
        <v>39356.83857</v>
      </c>
      <c r="AP2829" s="42">
        <f t="shared" si="9164"/>
        <v>107004.92707999999</v>
      </c>
      <c r="AQ2829" s="42">
        <f t="shared" si="9164"/>
        <v>-1421.5250000000001</v>
      </c>
      <c r="AR2829" s="42">
        <f t="shared" si="9164"/>
        <v>0</v>
      </c>
      <c r="AS2829" s="42">
        <f t="shared" si="9164"/>
        <v>0</v>
      </c>
      <c r="AT2829" s="42">
        <f t="shared" si="9164"/>
        <v>0</v>
      </c>
      <c r="AU2829" s="42">
        <f t="shared" si="8999"/>
        <v>105583.40208</v>
      </c>
      <c r="AV2829" s="42">
        <f t="shared" si="9000"/>
        <v>-266.72707999999693</v>
      </c>
      <c r="AW2829" s="42">
        <f t="shared" si="9001"/>
        <v>112139.075</v>
      </c>
      <c r="AX2829" s="42">
        <f t="shared" si="9002"/>
        <v>70826.300000000017</v>
      </c>
      <c r="AY2829" s="42">
        <f t="shared" si="9003"/>
        <v>70826.300000000017</v>
      </c>
      <c r="AZ2829" s="42">
        <f>AZ2845+AZ2830+AZ2837+AZ2849</f>
        <v>0</v>
      </c>
      <c r="BA2829" s="43">
        <f t="shared" si="9004"/>
        <v>87.476541759802629</v>
      </c>
      <c r="BB2829" s="20"/>
    </row>
    <row r="2830" spans="2:54" ht="62.4" x14ac:dyDescent="0.3">
      <c r="B2830" s="38" t="s">
        <v>1010</v>
      </c>
      <c r="C2830" s="38" t="s">
        <v>339</v>
      </c>
      <c r="D2830" s="38" t="s">
        <v>118</v>
      </c>
      <c r="E2830" s="39" t="str">
        <f t="shared" si="8998"/>
        <v>1006</v>
      </c>
      <c r="F2830" s="38" t="s">
        <v>1021</v>
      </c>
      <c r="G2830" s="39"/>
      <c r="H2830" s="40" t="s">
        <v>1022</v>
      </c>
      <c r="I2830" s="18">
        <f t="shared" ref="I2830:S2830" si="9165">I2831+I2833+I2835</f>
        <v>9037.6000000000022</v>
      </c>
      <c r="J2830" s="18">
        <f t="shared" si="9165"/>
        <v>9037.6000000000022</v>
      </c>
      <c r="K2830" s="18">
        <f t="shared" si="9165"/>
        <v>9037.6000000000022</v>
      </c>
      <c r="L2830" s="18">
        <f t="shared" si="9165"/>
        <v>0</v>
      </c>
      <c r="M2830" s="18">
        <f t="shared" si="9165"/>
        <v>0</v>
      </c>
      <c r="N2830" s="18">
        <f t="shared" si="9165"/>
        <v>0</v>
      </c>
      <c r="O2830" s="18">
        <f t="shared" si="9165"/>
        <v>-214.7</v>
      </c>
      <c r="P2830" s="18">
        <f t="shared" si="9165"/>
        <v>0</v>
      </c>
      <c r="Q2830" s="18">
        <f t="shared" si="9165"/>
        <v>0</v>
      </c>
      <c r="R2830" s="18">
        <f t="shared" si="9165"/>
        <v>0</v>
      </c>
      <c r="S2830" s="18">
        <f t="shared" si="9165"/>
        <v>1.7</v>
      </c>
      <c r="T2830" s="18">
        <f t="shared" si="8949"/>
        <v>8824.6000000000022</v>
      </c>
      <c r="U2830" s="18">
        <f t="shared" si="8907"/>
        <v>9037.6000000000022</v>
      </c>
      <c r="V2830" s="18">
        <f t="shared" si="8908"/>
        <v>9037.6000000000022</v>
      </c>
      <c r="W2830" s="18">
        <f t="shared" ref="W2830:AT2830" si="9166">W2831+W2833+W2835</f>
        <v>1.7</v>
      </c>
      <c r="X2830" s="18">
        <f t="shared" si="9166"/>
        <v>0</v>
      </c>
      <c r="Y2830" s="18">
        <f t="shared" si="9166"/>
        <v>0</v>
      </c>
      <c r="Z2830" s="18">
        <f t="shared" si="9166"/>
        <v>0</v>
      </c>
      <c r="AA2830" s="18">
        <f t="shared" si="9166"/>
        <v>0</v>
      </c>
      <c r="AB2830" s="18">
        <f t="shared" si="9166"/>
        <v>0</v>
      </c>
      <c r="AC2830" s="18">
        <f t="shared" si="9166"/>
        <v>0</v>
      </c>
      <c r="AD2830" s="18">
        <f t="shared" si="9166"/>
        <v>0</v>
      </c>
      <c r="AE2830" s="18">
        <f t="shared" si="9166"/>
        <v>0</v>
      </c>
      <c r="AF2830" s="41">
        <f t="shared" si="9166"/>
        <v>8824.6</v>
      </c>
      <c r="AG2830" s="41">
        <f t="shared" si="9166"/>
        <v>0</v>
      </c>
      <c r="AH2830" s="41">
        <f t="shared" si="9166"/>
        <v>0</v>
      </c>
      <c r="AI2830" s="41">
        <f t="shared" si="9166"/>
        <v>0</v>
      </c>
      <c r="AJ2830" s="41">
        <f t="shared" si="9166"/>
        <v>0</v>
      </c>
      <c r="AK2830" s="41">
        <f t="shared" si="9166"/>
        <v>0</v>
      </c>
      <c r="AL2830" s="41">
        <f t="shared" si="9166"/>
        <v>8797.73056</v>
      </c>
      <c r="AM2830" s="41">
        <f t="shared" si="9166"/>
        <v>0</v>
      </c>
      <c r="AN2830" s="41">
        <f t="shared" si="9166"/>
        <v>0</v>
      </c>
      <c r="AO2830" s="14">
        <f t="shared" si="9166"/>
        <v>5132.5883000000003</v>
      </c>
      <c r="AP2830" s="42">
        <f t="shared" si="9166"/>
        <v>9039.2999999999993</v>
      </c>
      <c r="AQ2830" s="42">
        <f t="shared" si="9166"/>
        <v>-214.7</v>
      </c>
      <c r="AR2830" s="42">
        <f t="shared" si="9166"/>
        <v>0</v>
      </c>
      <c r="AS2830" s="42">
        <f t="shared" si="9166"/>
        <v>0</v>
      </c>
      <c r="AT2830" s="42">
        <f t="shared" si="9166"/>
        <v>0</v>
      </c>
      <c r="AU2830" s="42">
        <f t="shared" si="8999"/>
        <v>8824.5999999999985</v>
      </c>
      <c r="AV2830" s="42">
        <f t="shared" si="9000"/>
        <v>0</v>
      </c>
      <c r="AW2830" s="42">
        <f t="shared" si="9001"/>
        <v>8826.3000000000029</v>
      </c>
      <c r="AX2830" s="42">
        <f t="shared" si="9002"/>
        <v>9037.6000000000022</v>
      </c>
      <c r="AY2830" s="42">
        <f t="shared" si="9003"/>
        <v>9037.6000000000022</v>
      </c>
      <c r="AZ2830" s="42">
        <f>AZ2831+AZ2833+AZ2835</f>
        <v>0</v>
      </c>
      <c r="BA2830" s="43">
        <f t="shared" si="9004"/>
        <v>99.695516623982954</v>
      </c>
      <c r="BB2830" s="20"/>
    </row>
    <row r="2831" spans="2:54" ht="109.2" x14ac:dyDescent="0.3">
      <c r="B2831" s="38" t="s">
        <v>1010</v>
      </c>
      <c r="C2831" s="38" t="s">
        <v>339</v>
      </c>
      <c r="D2831" s="38" t="s">
        <v>118</v>
      </c>
      <c r="E2831" s="39" t="str">
        <f t="shared" si="8998"/>
        <v>1006</v>
      </c>
      <c r="F2831" s="38" t="s">
        <v>1023</v>
      </c>
      <c r="G2831" s="39"/>
      <c r="H2831" s="40" t="s">
        <v>1024</v>
      </c>
      <c r="I2831" s="18">
        <f t="shared" ref="I2831:S2831" si="9167">I2832</f>
        <v>34.200000000000003</v>
      </c>
      <c r="J2831" s="18">
        <f t="shared" si="9167"/>
        <v>34.200000000000003</v>
      </c>
      <c r="K2831" s="18">
        <f t="shared" si="9167"/>
        <v>34.200000000000003</v>
      </c>
      <c r="L2831" s="18">
        <f t="shared" si="9167"/>
        <v>0</v>
      </c>
      <c r="M2831" s="18">
        <f t="shared" si="9167"/>
        <v>0</v>
      </c>
      <c r="N2831" s="18">
        <f t="shared" si="9167"/>
        <v>0</v>
      </c>
      <c r="O2831" s="18">
        <f t="shared" si="9167"/>
        <v>0</v>
      </c>
      <c r="P2831" s="18">
        <f t="shared" si="9167"/>
        <v>0</v>
      </c>
      <c r="Q2831" s="18">
        <f t="shared" si="9167"/>
        <v>0</v>
      </c>
      <c r="R2831" s="18">
        <f t="shared" si="9167"/>
        <v>0</v>
      </c>
      <c r="S2831" s="18">
        <f t="shared" si="9167"/>
        <v>1.4</v>
      </c>
      <c r="T2831" s="18">
        <f t="shared" si="8949"/>
        <v>35.6</v>
      </c>
      <c r="U2831" s="18">
        <f t="shared" ref="U2831:U2892" si="9168">J2831+M2831</f>
        <v>34.200000000000003</v>
      </c>
      <c r="V2831" s="18">
        <f t="shared" ref="V2831:V2892" si="9169">K2831+N2831</f>
        <v>34.200000000000003</v>
      </c>
      <c r="W2831" s="18">
        <f t="shared" ref="W2831:AD2831" si="9170">W2832</f>
        <v>1.4</v>
      </c>
      <c r="X2831" s="18">
        <f t="shared" si="9170"/>
        <v>0</v>
      </c>
      <c r="Y2831" s="18">
        <f t="shared" si="9170"/>
        <v>0</v>
      </c>
      <c r="Z2831" s="18">
        <f t="shared" si="9170"/>
        <v>0</v>
      </c>
      <c r="AA2831" s="18">
        <f t="shared" si="9170"/>
        <v>0</v>
      </c>
      <c r="AB2831" s="18">
        <f t="shared" si="9170"/>
        <v>0</v>
      </c>
      <c r="AC2831" s="18">
        <f t="shared" si="9170"/>
        <v>0</v>
      </c>
      <c r="AD2831" s="18">
        <f t="shared" si="9170"/>
        <v>0</v>
      </c>
      <c r="AE2831" s="18"/>
      <c r="AF2831" s="41">
        <f t="shared" ref="AF2831:AT2831" si="9171">AF2832</f>
        <v>35.6</v>
      </c>
      <c r="AG2831" s="41">
        <f t="shared" si="9171"/>
        <v>0</v>
      </c>
      <c r="AH2831" s="41">
        <f t="shared" si="9171"/>
        <v>0</v>
      </c>
      <c r="AI2831" s="41">
        <f t="shared" si="9171"/>
        <v>0</v>
      </c>
      <c r="AJ2831" s="41">
        <f t="shared" si="9171"/>
        <v>0</v>
      </c>
      <c r="AK2831" s="41">
        <f t="shared" si="9171"/>
        <v>0</v>
      </c>
      <c r="AL2831" s="41">
        <f t="shared" si="9171"/>
        <v>30.35162</v>
      </c>
      <c r="AM2831" s="41">
        <f t="shared" si="9171"/>
        <v>0</v>
      </c>
      <c r="AN2831" s="41">
        <f t="shared" si="9171"/>
        <v>0</v>
      </c>
      <c r="AO2831" s="42">
        <f t="shared" si="9171"/>
        <v>2.5307400000000002</v>
      </c>
      <c r="AP2831" s="42">
        <f t="shared" si="9171"/>
        <v>35.6</v>
      </c>
      <c r="AQ2831" s="42">
        <f t="shared" si="9171"/>
        <v>0</v>
      </c>
      <c r="AR2831" s="42">
        <f t="shared" si="9171"/>
        <v>0</v>
      </c>
      <c r="AS2831" s="42">
        <f t="shared" si="9171"/>
        <v>0</v>
      </c>
      <c r="AT2831" s="42">
        <f t="shared" si="9171"/>
        <v>0</v>
      </c>
      <c r="AU2831" s="42">
        <f t="shared" si="8999"/>
        <v>35.6</v>
      </c>
      <c r="AV2831" s="42">
        <f t="shared" si="9000"/>
        <v>0</v>
      </c>
      <c r="AW2831" s="42">
        <f t="shared" si="9001"/>
        <v>37</v>
      </c>
      <c r="AX2831" s="42">
        <f t="shared" si="9002"/>
        <v>34.200000000000003</v>
      </c>
      <c r="AY2831" s="42">
        <f t="shared" si="9003"/>
        <v>34.200000000000003</v>
      </c>
      <c r="AZ2831" s="42">
        <f>AZ2832</f>
        <v>0</v>
      </c>
      <c r="BA2831" s="43">
        <f t="shared" si="9004"/>
        <v>85.257359550561802</v>
      </c>
      <c r="BB2831" s="20"/>
    </row>
    <row r="2832" spans="2:54" ht="31.2" x14ac:dyDescent="0.3">
      <c r="B2832" s="38" t="s">
        <v>1010</v>
      </c>
      <c r="C2832" s="38" t="s">
        <v>339</v>
      </c>
      <c r="D2832" s="38" t="s">
        <v>118</v>
      </c>
      <c r="E2832" s="39" t="str">
        <f t="shared" si="8998"/>
        <v>1006</v>
      </c>
      <c r="F2832" s="38" t="s">
        <v>1023</v>
      </c>
      <c r="G2832" s="38" t="s">
        <v>54</v>
      </c>
      <c r="H2832" s="40" t="s">
        <v>55</v>
      </c>
      <c r="I2832" s="18">
        <v>34.200000000000003</v>
      </c>
      <c r="J2832" s="18">
        <v>34.200000000000003</v>
      </c>
      <c r="K2832" s="18">
        <v>34.200000000000003</v>
      </c>
      <c r="L2832" s="18"/>
      <c r="M2832" s="18"/>
      <c r="N2832" s="18"/>
      <c r="O2832" s="18">
        <v>0</v>
      </c>
      <c r="P2832" s="18">
        <v>0</v>
      </c>
      <c r="Q2832" s="18">
        <v>0</v>
      </c>
      <c r="R2832" s="18">
        <v>0</v>
      </c>
      <c r="S2832" s="18">
        <v>1.4</v>
      </c>
      <c r="T2832" s="18">
        <f t="shared" si="8949"/>
        <v>35.6</v>
      </c>
      <c r="U2832" s="18">
        <f t="shared" si="9168"/>
        <v>34.200000000000003</v>
      </c>
      <c r="V2832" s="18">
        <f t="shared" si="9169"/>
        <v>34.200000000000003</v>
      </c>
      <c r="W2832" s="18">
        <v>1.4</v>
      </c>
      <c r="X2832" s="18"/>
      <c r="Y2832" s="18"/>
      <c r="Z2832" s="18"/>
      <c r="AA2832" s="18"/>
      <c r="AB2832" s="18"/>
      <c r="AC2832" s="18"/>
      <c r="AD2832" s="18"/>
      <c r="AE2832" s="18"/>
      <c r="AF2832" s="41">
        <v>35.6</v>
      </c>
      <c r="AG2832" s="41"/>
      <c r="AH2832" s="41">
        <v>0</v>
      </c>
      <c r="AI2832" s="41">
        <v>0</v>
      </c>
      <c r="AJ2832" s="41">
        <v>0</v>
      </c>
      <c r="AK2832" s="41">
        <v>0</v>
      </c>
      <c r="AL2832" s="41">
        <v>30.35162</v>
      </c>
      <c r="AM2832" s="41">
        <v>0</v>
      </c>
      <c r="AN2832" s="41">
        <v>0</v>
      </c>
      <c r="AO2832" s="14">
        <v>2.5307400000000002</v>
      </c>
      <c r="AP2832" s="42">
        <v>35.6</v>
      </c>
      <c r="AQ2832" s="42">
        <v>0</v>
      </c>
      <c r="AR2832" s="42">
        <v>0</v>
      </c>
      <c r="AS2832" s="42">
        <v>0</v>
      </c>
      <c r="AT2832" s="42">
        <v>0</v>
      </c>
      <c r="AU2832" s="42">
        <f t="shared" si="8999"/>
        <v>35.6</v>
      </c>
      <c r="AV2832" s="42">
        <f t="shared" si="9000"/>
        <v>0</v>
      </c>
      <c r="AW2832" s="42">
        <f t="shared" si="9001"/>
        <v>37</v>
      </c>
      <c r="AX2832" s="42">
        <f t="shared" si="9002"/>
        <v>34.200000000000003</v>
      </c>
      <c r="AY2832" s="42">
        <f t="shared" si="9003"/>
        <v>34.200000000000003</v>
      </c>
      <c r="AZ2832" s="42"/>
      <c r="BA2832" s="43">
        <f t="shared" si="9004"/>
        <v>85.257359550561802</v>
      </c>
      <c r="BB2832" s="44"/>
    </row>
    <row r="2833" spans="2:54" ht="62.4" x14ac:dyDescent="0.3">
      <c r="B2833" s="38" t="s">
        <v>1010</v>
      </c>
      <c r="C2833" s="38" t="s">
        <v>339</v>
      </c>
      <c r="D2833" s="38" t="s">
        <v>118</v>
      </c>
      <c r="E2833" s="39" t="str">
        <f t="shared" si="8998"/>
        <v>1006</v>
      </c>
      <c r="F2833" s="38" t="s">
        <v>1025</v>
      </c>
      <c r="G2833" s="39"/>
      <c r="H2833" s="40" t="s">
        <v>1026</v>
      </c>
      <c r="I2833" s="18">
        <f t="shared" ref="I2833:S2833" si="9172">I2834</f>
        <v>8</v>
      </c>
      <c r="J2833" s="18">
        <f t="shared" si="9172"/>
        <v>8</v>
      </c>
      <c r="K2833" s="18">
        <f t="shared" si="9172"/>
        <v>8</v>
      </c>
      <c r="L2833" s="18">
        <f t="shared" si="9172"/>
        <v>0</v>
      </c>
      <c r="M2833" s="18">
        <f t="shared" si="9172"/>
        <v>0</v>
      </c>
      <c r="N2833" s="18">
        <f t="shared" si="9172"/>
        <v>0</v>
      </c>
      <c r="O2833" s="18">
        <f t="shared" si="9172"/>
        <v>0</v>
      </c>
      <c r="P2833" s="18">
        <f t="shared" si="9172"/>
        <v>0</v>
      </c>
      <c r="Q2833" s="18">
        <f t="shared" si="9172"/>
        <v>0</v>
      </c>
      <c r="R2833" s="18">
        <f t="shared" si="9172"/>
        <v>0</v>
      </c>
      <c r="S2833" s="18">
        <f t="shared" si="9172"/>
        <v>0.3</v>
      </c>
      <c r="T2833" s="18">
        <f t="shared" si="8949"/>
        <v>8.3000000000000007</v>
      </c>
      <c r="U2833" s="18">
        <f t="shared" si="9168"/>
        <v>8</v>
      </c>
      <c r="V2833" s="18">
        <f t="shared" si="9169"/>
        <v>8</v>
      </c>
      <c r="W2833" s="18">
        <f t="shared" ref="W2833:AD2833" si="9173">W2834</f>
        <v>0.3</v>
      </c>
      <c r="X2833" s="18">
        <f t="shared" si="9173"/>
        <v>0</v>
      </c>
      <c r="Y2833" s="18">
        <f t="shared" si="9173"/>
        <v>0</v>
      </c>
      <c r="Z2833" s="18">
        <f t="shared" si="9173"/>
        <v>0</v>
      </c>
      <c r="AA2833" s="18">
        <f t="shared" si="9173"/>
        <v>0</v>
      </c>
      <c r="AB2833" s="18">
        <f t="shared" si="9173"/>
        <v>0</v>
      </c>
      <c r="AC2833" s="18">
        <f t="shared" si="9173"/>
        <v>0</v>
      </c>
      <c r="AD2833" s="18">
        <f t="shared" si="9173"/>
        <v>0</v>
      </c>
      <c r="AE2833" s="18"/>
      <c r="AF2833" s="41">
        <f t="shared" ref="AF2833:AT2833" si="9174">AF2834</f>
        <v>8.3000000000000007</v>
      </c>
      <c r="AG2833" s="41">
        <f t="shared" si="9174"/>
        <v>0</v>
      </c>
      <c r="AH2833" s="41">
        <f t="shared" si="9174"/>
        <v>0</v>
      </c>
      <c r="AI2833" s="41">
        <f t="shared" si="9174"/>
        <v>0</v>
      </c>
      <c r="AJ2833" s="41">
        <f t="shared" si="9174"/>
        <v>0</v>
      </c>
      <c r="AK2833" s="41">
        <f t="shared" si="9174"/>
        <v>0</v>
      </c>
      <c r="AL2833" s="41">
        <f t="shared" si="9174"/>
        <v>3.08291</v>
      </c>
      <c r="AM2833" s="41">
        <f t="shared" si="9174"/>
        <v>0</v>
      </c>
      <c r="AN2833" s="41">
        <f t="shared" si="9174"/>
        <v>0</v>
      </c>
      <c r="AO2833" s="42">
        <f t="shared" si="9174"/>
        <v>0.23513999999999999</v>
      </c>
      <c r="AP2833" s="42">
        <f t="shared" si="9174"/>
        <v>8.3000000000000007</v>
      </c>
      <c r="AQ2833" s="42">
        <f t="shared" si="9174"/>
        <v>0</v>
      </c>
      <c r="AR2833" s="42">
        <f t="shared" si="9174"/>
        <v>0</v>
      </c>
      <c r="AS2833" s="42">
        <f t="shared" si="9174"/>
        <v>0</v>
      </c>
      <c r="AT2833" s="42">
        <f t="shared" si="9174"/>
        <v>0</v>
      </c>
      <c r="AU2833" s="42">
        <f t="shared" si="8999"/>
        <v>8.3000000000000007</v>
      </c>
      <c r="AV2833" s="42">
        <f t="shared" si="9000"/>
        <v>0</v>
      </c>
      <c r="AW2833" s="42">
        <f t="shared" si="9001"/>
        <v>8.6000000000000014</v>
      </c>
      <c r="AX2833" s="42">
        <f t="shared" si="9002"/>
        <v>8</v>
      </c>
      <c r="AY2833" s="42">
        <f t="shared" si="9003"/>
        <v>8</v>
      </c>
      <c r="AZ2833" s="42">
        <f>AZ2834</f>
        <v>0</v>
      </c>
      <c r="BA2833" s="43">
        <f t="shared" si="9004"/>
        <v>37.14349397590361</v>
      </c>
      <c r="BB2833" s="20"/>
    </row>
    <row r="2834" spans="2:54" ht="31.2" x14ac:dyDescent="0.3">
      <c r="B2834" s="38" t="s">
        <v>1010</v>
      </c>
      <c r="C2834" s="38" t="s">
        <v>339</v>
      </c>
      <c r="D2834" s="38" t="s">
        <v>118</v>
      </c>
      <c r="E2834" s="39" t="str">
        <f t="shared" si="8998"/>
        <v>1006</v>
      </c>
      <c r="F2834" s="38" t="s">
        <v>1025</v>
      </c>
      <c r="G2834" s="38" t="s">
        <v>54</v>
      </c>
      <c r="H2834" s="40" t="s">
        <v>55</v>
      </c>
      <c r="I2834" s="18">
        <v>8</v>
      </c>
      <c r="J2834" s="18">
        <v>8</v>
      </c>
      <c r="K2834" s="18">
        <v>8</v>
      </c>
      <c r="L2834" s="18"/>
      <c r="M2834" s="18"/>
      <c r="N2834" s="18"/>
      <c r="O2834" s="18">
        <v>0</v>
      </c>
      <c r="P2834" s="18">
        <v>0</v>
      </c>
      <c r="Q2834" s="18">
        <v>0</v>
      </c>
      <c r="R2834" s="18">
        <v>0</v>
      </c>
      <c r="S2834" s="18">
        <v>0.3</v>
      </c>
      <c r="T2834" s="18">
        <f t="shared" si="8949"/>
        <v>8.3000000000000007</v>
      </c>
      <c r="U2834" s="18">
        <f t="shared" si="9168"/>
        <v>8</v>
      </c>
      <c r="V2834" s="18">
        <f t="shared" si="9169"/>
        <v>8</v>
      </c>
      <c r="W2834" s="18">
        <v>0.3</v>
      </c>
      <c r="X2834" s="18"/>
      <c r="Y2834" s="18"/>
      <c r="Z2834" s="18"/>
      <c r="AA2834" s="18"/>
      <c r="AB2834" s="18"/>
      <c r="AC2834" s="18"/>
      <c r="AD2834" s="18"/>
      <c r="AE2834" s="18"/>
      <c r="AF2834" s="41">
        <v>8.3000000000000007</v>
      </c>
      <c r="AG2834" s="41"/>
      <c r="AH2834" s="41">
        <v>0</v>
      </c>
      <c r="AI2834" s="41">
        <v>0</v>
      </c>
      <c r="AJ2834" s="41">
        <v>0</v>
      </c>
      <c r="AK2834" s="41">
        <v>0</v>
      </c>
      <c r="AL2834" s="41">
        <v>3.08291</v>
      </c>
      <c r="AM2834" s="41">
        <v>0</v>
      </c>
      <c r="AN2834" s="41">
        <v>0</v>
      </c>
      <c r="AO2834" s="14">
        <v>0.23513999999999999</v>
      </c>
      <c r="AP2834" s="42">
        <v>8.3000000000000007</v>
      </c>
      <c r="AQ2834" s="42">
        <v>0</v>
      </c>
      <c r="AR2834" s="42">
        <v>0</v>
      </c>
      <c r="AS2834" s="42">
        <v>0</v>
      </c>
      <c r="AT2834" s="42">
        <v>0</v>
      </c>
      <c r="AU2834" s="42">
        <f t="shared" si="8999"/>
        <v>8.3000000000000007</v>
      </c>
      <c r="AV2834" s="42">
        <f t="shared" si="9000"/>
        <v>0</v>
      </c>
      <c r="AW2834" s="42">
        <f t="shared" si="9001"/>
        <v>8.6000000000000014</v>
      </c>
      <c r="AX2834" s="42">
        <f t="shared" si="9002"/>
        <v>8</v>
      </c>
      <c r="AY2834" s="42">
        <f t="shared" si="9003"/>
        <v>8</v>
      </c>
      <c r="AZ2834" s="42"/>
      <c r="BA2834" s="43">
        <f t="shared" si="9004"/>
        <v>37.14349397590361</v>
      </c>
      <c r="BB2834" s="44"/>
    </row>
    <row r="2835" spans="2:54" ht="31.2" x14ac:dyDescent="0.3">
      <c r="B2835" s="38" t="s">
        <v>1010</v>
      </c>
      <c r="C2835" s="38" t="s">
        <v>339</v>
      </c>
      <c r="D2835" s="38" t="s">
        <v>118</v>
      </c>
      <c r="E2835" s="39" t="str">
        <f t="shared" si="8998"/>
        <v>1006</v>
      </c>
      <c r="F2835" s="38" t="s">
        <v>1044</v>
      </c>
      <c r="G2835" s="39"/>
      <c r="H2835" s="40" t="s">
        <v>1045</v>
      </c>
      <c r="I2835" s="18">
        <f t="shared" ref="I2835:S2835" si="9175">I2836</f>
        <v>8995.4000000000015</v>
      </c>
      <c r="J2835" s="18">
        <f t="shared" si="9175"/>
        <v>8995.4000000000015</v>
      </c>
      <c r="K2835" s="18">
        <f t="shared" si="9175"/>
        <v>8995.4000000000015</v>
      </c>
      <c r="L2835" s="18">
        <f t="shared" si="9175"/>
        <v>0</v>
      </c>
      <c r="M2835" s="18">
        <f t="shared" si="9175"/>
        <v>0</v>
      </c>
      <c r="N2835" s="18">
        <f t="shared" si="9175"/>
        <v>0</v>
      </c>
      <c r="O2835" s="18">
        <f t="shared" si="9175"/>
        <v>-214.7</v>
      </c>
      <c r="P2835" s="18">
        <f t="shared" si="9175"/>
        <v>0</v>
      </c>
      <c r="Q2835" s="18">
        <f t="shared" si="9175"/>
        <v>0</v>
      </c>
      <c r="R2835" s="18">
        <f t="shared" si="9175"/>
        <v>0</v>
      </c>
      <c r="S2835" s="18">
        <f t="shared" si="9175"/>
        <v>0</v>
      </c>
      <c r="T2835" s="18">
        <f t="shared" si="8949"/>
        <v>8780.7000000000007</v>
      </c>
      <c r="U2835" s="18">
        <f t="shared" si="9168"/>
        <v>8995.4000000000015</v>
      </c>
      <c r="V2835" s="18">
        <f t="shared" si="9169"/>
        <v>8995.4000000000015</v>
      </c>
      <c r="W2835" s="18">
        <f t="shared" ref="W2835:AT2835" si="9176">W2836</f>
        <v>0</v>
      </c>
      <c r="X2835" s="18">
        <f t="shared" si="9176"/>
        <v>0</v>
      </c>
      <c r="Y2835" s="18">
        <f t="shared" si="9176"/>
        <v>0</v>
      </c>
      <c r="Z2835" s="18">
        <f t="shared" si="9176"/>
        <v>0</v>
      </c>
      <c r="AA2835" s="18">
        <f t="shared" si="9176"/>
        <v>0</v>
      </c>
      <c r="AB2835" s="18">
        <f t="shared" si="9176"/>
        <v>0</v>
      </c>
      <c r="AC2835" s="18">
        <f t="shared" si="9176"/>
        <v>0</v>
      </c>
      <c r="AD2835" s="18">
        <f t="shared" si="9176"/>
        <v>0</v>
      </c>
      <c r="AE2835" s="18">
        <f t="shared" si="9176"/>
        <v>0</v>
      </c>
      <c r="AF2835" s="41">
        <f t="shared" si="9176"/>
        <v>8780.7000000000007</v>
      </c>
      <c r="AG2835" s="41">
        <f t="shared" si="9176"/>
        <v>0</v>
      </c>
      <c r="AH2835" s="41">
        <f t="shared" si="9176"/>
        <v>0</v>
      </c>
      <c r="AI2835" s="41">
        <f t="shared" si="9176"/>
        <v>0</v>
      </c>
      <c r="AJ2835" s="41">
        <f t="shared" si="9176"/>
        <v>0</v>
      </c>
      <c r="AK2835" s="41">
        <f t="shared" si="9176"/>
        <v>0</v>
      </c>
      <c r="AL2835" s="41">
        <f t="shared" si="9176"/>
        <v>8764.2960299999995</v>
      </c>
      <c r="AM2835" s="41">
        <f t="shared" si="9176"/>
        <v>0</v>
      </c>
      <c r="AN2835" s="41">
        <f t="shared" si="9176"/>
        <v>0</v>
      </c>
      <c r="AO2835" s="42">
        <f t="shared" si="9176"/>
        <v>5129.8224200000004</v>
      </c>
      <c r="AP2835" s="42">
        <f t="shared" si="9176"/>
        <v>8995.4</v>
      </c>
      <c r="AQ2835" s="42">
        <f t="shared" si="9176"/>
        <v>-214.7</v>
      </c>
      <c r="AR2835" s="42">
        <f t="shared" si="9176"/>
        <v>0</v>
      </c>
      <c r="AS2835" s="42">
        <f t="shared" si="9176"/>
        <v>0</v>
      </c>
      <c r="AT2835" s="42">
        <f t="shared" si="9176"/>
        <v>0</v>
      </c>
      <c r="AU2835" s="42">
        <f t="shared" si="8999"/>
        <v>8780.6999999999989</v>
      </c>
      <c r="AV2835" s="42">
        <f t="shared" si="9000"/>
        <v>0</v>
      </c>
      <c r="AW2835" s="42">
        <f t="shared" si="9001"/>
        <v>8780.7000000000007</v>
      </c>
      <c r="AX2835" s="42">
        <f t="shared" si="9002"/>
        <v>8995.4000000000015</v>
      </c>
      <c r="AY2835" s="42">
        <f t="shared" si="9003"/>
        <v>8995.4000000000015</v>
      </c>
      <c r="AZ2835" s="42">
        <f>AZ2836</f>
        <v>0</v>
      </c>
      <c r="BA2835" s="43">
        <f t="shared" si="9004"/>
        <v>99.813181523113187</v>
      </c>
      <c r="BB2835" s="20"/>
    </row>
    <row r="2836" spans="2:54" ht="15.75" customHeight="1" x14ac:dyDescent="0.3">
      <c r="B2836" s="38" t="s">
        <v>1010</v>
      </c>
      <c r="C2836" s="38" t="s">
        <v>339</v>
      </c>
      <c r="D2836" s="38" t="s">
        <v>118</v>
      </c>
      <c r="E2836" s="39" t="str">
        <f t="shared" si="8998"/>
        <v>1006</v>
      </c>
      <c r="F2836" s="38" t="s">
        <v>1044</v>
      </c>
      <c r="G2836" s="38" t="s">
        <v>68</v>
      </c>
      <c r="H2836" s="40" t="s">
        <v>69</v>
      </c>
      <c r="I2836" s="18">
        <v>8995.4000000000015</v>
      </c>
      <c r="J2836" s="18">
        <v>8995.4000000000015</v>
      </c>
      <c r="K2836" s="18">
        <v>8995.4000000000015</v>
      </c>
      <c r="L2836" s="18"/>
      <c r="M2836" s="18"/>
      <c r="N2836" s="18"/>
      <c r="O2836" s="18">
        <v>-214.7</v>
      </c>
      <c r="P2836" s="18">
        <v>0</v>
      </c>
      <c r="Q2836" s="18">
        <v>0</v>
      </c>
      <c r="R2836" s="18">
        <v>0</v>
      </c>
      <c r="S2836" s="18"/>
      <c r="T2836" s="18">
        <f t="shared" si="8949"/>
        <v>8780.7000000000007</v>
      </c>
      <c r="U2836" s="18">
        <f t="shared" si="9168"/>
        <v>8995.4000000000015</v>
      </c>
      <c r="V2836" s="18">
        <f t="shared" si="9169"/>
        <v>8995.4000000000015</v>
      </c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41">
        <v>8780.7000000000007</v>
      </c>
      <c r="AG2836" s="41"/>
      <c r="AH2836" s="41">
        <v>0</v>
      </c>
      <c r="AI2836" s="41">
        <v>0</v>
      </c>
      <c r="AJ2836" s="41">
        <v>0</v>
      </c>
      <c r="AK2836" s="41">
        <v>0</v>
      </c>
      <c r="AL2836" s="41">
        <v>8764.2960299999995</v>
      </c>
      <c r="AM2836" s="41">
        <v>0</v>
      </c>
      <c r="AN2836" s="41">
        <v>0</v>
      </c>
      <c r="AO2836" s="14">
        <v>5129.8224200000004</v>
      </c>
      <c r="AP2836" s="42">
        <v>8995.4</v>
      </c>
      <c r="AQ2836" s="42">
        <v>-214.7</v>
      </c>
      <c r="AR2836" s="42">
        <v>0</v>
      </c>
      <c r="AS2836" s="42">
        <v>0</v>
      </c>
      <c r="AT2836" s="42">
        <v>0</v>
      </c>
      <c r="AU2836" s="42">
        <f t="shared" si="8999"/>
        <v>8780.6999999999989</v>
      </c>
      <c r="AV2836" s="42">
        <f t="shared" si="9000"/>
        <v>0</v>
      </c>
      <c r="AW2836" s="42">
        <f t="shared" si="9001"/>
        <v>8780.7000000000007</v>
      </c>
      <c r="AX2836" s="42">
        <f t="shared" si="9002"/>
        <v>8995.4000000000015</v>
      </c>
      <c r="AY2836" s="42">
        <f t="shared" si="9003"/>
        <v>8995.4000000000015</v>
      </c>
      <c r="AZ2836" s="42"/>
      <c r="BA2836" s="43">
        <f t="shared" si="9004"/>
        <v>99.813181523113187</v>
      </c>
      <c r="BB2836" s="44"/>
    </row>
    <row r="2837" spans="2:54" ht="46.8" x14ac:dyDescent="0.3">
      <c r="B2837" s="38" t="s">
        <v>1010</v>
      </c>
      <c r="C2837" s="38" t="s">
        <v>339</v>
      </c>
      <c r="D2837" s="38" t="s">
        <v>118</v>
      </c>
      <c r="E2837" s="39" t="str">
        <f t="shared" si="8998"/>
        <v>1006</v>
      </c>
      <c r="F2837" s="38" t="s">
        <v>261</v>
      </c>
      <c r="G2837" s="39"/>
      <c r="H2837" s="40" t="s">
        <v>262</v>
      </c>
      <c r="I2837" s="18">
        <f t="shared" ref="I2837:S2837" si="9177">I2838+I2840+I2843</f>
        <v>42598.9</v>
      </c>
      <c r="J2837" s="18">
        <f t="shared" si="9177"/>
        <v>5098.8999999999996</v>
      </c>
      <c r="K2837" s="18">
        <f t="shared" si="9177"/>
        <v>5098.8999999999996</v>
      </c>
      <c r="L2837" s="18">
        <f t="shared" si="9177"/>
        <v>0</v>
      </c>
      <c r="M2837" s="18">
        <f t="shared" si="9177"/>
        <v>0</v>
      </c>
      <c r="N2837" s="18">
        <f t="shared" si="9177"/>
        <v>0</v>
      </c>
      <c r="O2837" s="18">
        <f t="shared" si="9177"/>
        <v>-1206.825</v>
      </c>
      <c r="P2837" s="18">
        <f t="shared" si="9177"/>
        <v>0</v>
      </c>
      <c r="Q2837" s="18">
        <f t="shared" si="9177"/>
        <v>0</v>
      </c>
      <c r="R2837" s="18">
        <f t="shared" si="9177"/>
        <v>0</v>
      </c>
      <c r="S2837" s="18">
        <f t="shared" si="9177"/>
        <v>925</v>
      </c>
      <c r="T2837" s="18">
        <f t="shared" si="8949"/>
        <v>42317.075000000004</v>
      </c>
      <c r="U2837" s="18">
        <f t="shared" si="9168"/>
        <v>5098.8999999999996</v>
      </c>
      <c r="V2837" s="18">
        <f t="shared" si="9169"/>
        <v>5098.8999999999996</v>
      </c>
      <c r="W2837" s="18">
        <f t="shared" ref="W2837:AT2837" si="9178">W2838+W2840+W2843</f>
        <v>0</v>
      </c>
      <c r="X2837" s="18">
        <f t="shared" si="9178"/>
        <v>0</v>
      </c>
      <c r="Y2837" s="18">
        <f t="shared" si="9178"/>
        <v>0</v>
      </c>
      <c r="Z2837" s="18">
        <f t="shared" si="9178"/>
        <v>925</v>
      </c>
      <c r="AA2837" s="18">
        <f t="shared" si="9178"/>
        <v>0</v>
      </c>
      <c r="AB2837" s="18">
        <f t="shared" si="9178"/>
        <v>0</v>
      </c>
      <c r="AC2837" s="18">
        <f t="shared" si="9178"/>
        <v>0</v>
      </c>
      <c r="AD2837" s="18">
        <f t="shared" si="9178"/>
        <v>0</v>
      </c>
      <c r="AE2837" s="18">
        <f t="shared" si="9178"/>
        <v>0</v>
      </c>
      <c r="AF2837" s="41">
        <f t="shared" si="9178"/>
        <v>42062.798000000003</v>
      </c>
      <c r="AG2837" s="41">
        <f t="shared" si="9178"/>
        <v>0</v>
      </c>
      <c r="AH2837" s="41">
        <f t="shared" si="9178"/>
        <v>0</v>
      </c>
      <c r="AI2837" s="41">
        <f t="shared" si="9178"/>
        <v>0</v>
      </c>
      <c r="AJ2837" s="41">
        <f t="shared" si="9178"/>
        <v>0</v>
      </c>
      <c r="AK2837" s="41">
        <f t="shared" si="9178"/>
        <v>0</v>
      </c>
      <c r="AL2837" s="41">
        <f t="shared" si="9178"/>
        <v>31262.784199999998</v>
      </c>
      <c r="AM2837" s="41">
        <f t="shared" si="9178"/>
        <v>0</v>
      </c>
      <c r="AN2837" s="41">
        <f t="shared" si="9178"/>
        <v>0</v>
      </c>
      <c r="AO2837" s="42">
        <f t="shared" si="9178"/>
        <v>1768.5177200000001</v>
      </c>
      <c r="AP2837" s="42">
        <f t="shared" si="9178"/>
        <v>43410.1</v>
      </c>
      <c r="AQ2837" s="42">
        <f t="shared" si="9178"/>
        <v>-1206.825</v>
      </c>
      <c r="AR2837" s="42">
        <f t="shared" si="9178"/>
        <v>0</v>
      </c>
      <c r="AS2837" s="42">
        <f t="shared" si="9178"/>
        <v>0</v>
      </c>
      <c r="AT2837" s="42">
        <f t="shared" si="9178"/>
        <v>0</v>
      </c>
      <c r="AU2837" s="42">
        <f t="shared" si="8999"/>
        <v>42203.275000000001</v>
      </c>
      <c r="AV2837" s="42">
        <f t="shared" si="9000"/>
        <v>113.80000000000291</v>
      </c>
      <c r="AW2837" s="42">
        <f t="shared" si="9001"/>
        <v>43242.075000000004</v>
      </c>
      <c r="AX2837" s="42">
        <f t="shared" si="9002"/>
        <v>5098.8999999999996</v>
      </c>
      <c r="AY2837" s="42">
        <f t="shared" si="9003"/>
        <v>5098.8999999999996</v>
      </c>
      <c r="AZ2837" s="42">
        <f>AZ2838+AZ2840+AZ2843</f>
        <v>0</v>
      </c>
      <c r="BA2837" s="43">
        <f t="shared" si="9004"/>
        <v>74.324071831835809</v>
      </c>
      <c r="BB2837" s="20"/>
    </row>
    <row r="2838" spans="2:54" x14ac:dyDescent="0.3">
      <c r="B2838" s="38" t="s">
        <v>1010</v>
      </c>
      <c r="C2838" s="38" t="s">
        <v>339</v>
      </c>
      <c r="D2838" s="38" t="s">
        <v>118</v>
      </c>
      <c r="E2838" s="39" t="str">
        <f t="shared" si="8998"/>
        <v>1006</v>
      </c>
      <c r="F2838" s="38" t="s">
        <v>332</v>
      </c>
      <c r="G2838" s="39"/>
      <c r="H2838" s="40" t="s">
        <v>333</v>
      </c>
      <c r="I2838" s="18">
        <f t="shared" ref="I2838:S2838" si="9179">I2839</f>
        <v>40506.400000000001</v>
      </c>
      <c r="J2838" s="18">
        <f t="shared" si="9179"/>
        <v>4506.3999999999996</v>
      </c>
      <c r="K2838" s="18">
        <f t="shared" si="9179"/>
        <v>4506.3999999999996</v>
      </c>
      <c r="L2838" s="18">
        <f t="shared" si="9179"/>
        <v>0</v>
      </c>
      <c r="M2838" s="18">
        <f t="shared" si="9179"/>
        <v>0</v>
      </c>
      <c r="N2838" s="18">
        <f t="shared" si="9179"/>
        <v>0</v>
      </c>
      <c r="O2838" s="18">
        <f t="shared" si="9179"/>
        <v>-1142.7</v>
      </c>
      <c r="P2838" s="18">
        <f t="shared" si="9179"/>
        <v>0</v>
      </c>
      <c r="Q2838" s="18">
        <f t="shared" si="9179"/>
        <v>0</v>
      </c>
      <c r="R2838" s="18">
        <f t="shared" si="9179"/>
        <v>0</v>
      </c>
      <c r="S2838" s="18">
        <f t="shared" si="9179"/>
        <v>925</v>
      </c>
      <c r="T2838" s="18">
        <f t="shared" si="8949"/>
        <v>40288.700000000004</v>
      </c>
      <c r="U2838" s="18">
        <f t="shared" si="9168"/>
        <v>4506.3999999999996</v>
      </c>
      <c r="V2838" s="18">
        <f t="shared" si="9169"/>
        <v>4506.3999999999996</v>
      </c>
      <c r="W2838" s="18">
        <f t="shared" ref="W2838:AD2838" si="9180">W2839</f>
        <v>0</v>
      </c>
      <c r="X2838" s="18">
        <f t="shared" si="9180"/>
        <v>0</v>
      </c>
      <c r="Y2838" s="18">
        <f t="shared" si="9180"/>
        <v>0</v>
      </c>
      <c r="Z2838" s="18">
        <f t="shared" si="9180"/>
        <v>925</v>
      </c>
      <c r="AA2838" s="18">
        <f t="shared" si="9180"/>
        <v>0</v>
      </c>
      <c r="AB2838" s="18">
        <f t="shared" si="9180"/>
        <v>0</v>
      </c>
      <c r="AC2838" s="18">
        <f t="shared" si="9180"/>
        <v>0</v>
      </c>
      <c r="AD2838" s="18">
        <f t="shared" si="9180"/>
        <v>0</v>
      </c>
      <c r="AE2838" s="18"/>
      <c r="AF2838" s="41">
        <f t="shared" ref="AF2838:AT2838" si="9181">AF2839</f>
        <v>40034.423000000003</v>
      </c>
      <c r="AG2838" s="41">
        <f t="shared" si="9181"/>
        <v>0</v>
      </c>
      <c r="AH2838" s="41">
        <f t="shared" si="9181"/>
        <v>0</v>
      </c>
      <c r="AI2838" s="41">
        <f t="shared" si="9181"/>
        <v>0</v>
      </c>
      <c r="AJ2838" s="41">
        <f t="shared" si="9181"/>
        <v>0</v>
      </c>
      <c r="AK2838" s="41">
        <f t="shared" si="9181"/>
        <v>0</v>
      </c>
      <c r="AL2838" s="41">
        <f t="shared" si="9181"/>
        <v>29234.409199999998</v>
      </c>
      <c r="AM2838" s="41">
        <f t="shared" si="9181"/>
        <v>0</v>
      </c>
      <c r="AN2838" s="41">
        <f t="shared" si="9181"/>
        <v>0</v>
      </c>
      <c r="AO2838" s="14">
        <f t="shared" si="9181"/>
        <v>1318.5177200000001</v>
      </c>
      <c r="AP2838" s="42">
        <f t="shared" si="9181"/>
        <v>41317.599999999999</v>
      </c>
      <c r="AQ2838" s="42">
        <f t="shared" si="9181"/>
        <v>-1142.7</v>
      </c>
      <c r="AR2838" s="42">
        <f t="shared" si="9181"/>
        <v>0</v>
      </c>
      <c r="AS2838" s="42">
        <f t="shared" si="9181"/>
        <v>0</v>
      </c>
      <c r="AT2838" s="42">
        <f t="shared" si="9181"/>
        <v>0</v>
      </c>
      <c r="AU2838" s="42">
        <f t="shared" si="8999"/>
        <v>40174.9</v>
      </c>
      <c r="AV2838" s="42">
        <f t="shared" si="9000"/>
        <v>113.80000000000291</v>
      </c>
      <c r="AW2838" s="42">
        <f t="shared" si="9001"/>
        <v>41213.700000000004</v>
      </c>
      <c r="AX2838" s="42">
        <f t="shared" si="9002"/>
        <v>4506.3999999999996</v>
      </c>
      <c r="AY2838" s="42">
        <f t="shared" si="9003"/>
        <v>4506.3999999999996</v>
      </c>
      <c r="AZ2838" s="42">
        <f>AZ2839</f>
        <v>0</v>
      </c>
      <c r="BA2838" s="43">
        <f t="shared" si="9004"/>
        <v>73.023181075945558</v>
      </c>
      <c r="BB2838" s="20"/>
    </row>
    <row r="2839" spans="2:54" ht="31.2" x14ac:dyDescent="0.3">
      <c r="B2839" s="38" t="s">
        <v>1010</v>
      </c>
      <c r="C2839" s="38" t="s">
        <v>339</v>
      </c>
      <c r="D2839" s="38" t="s">
        <v>118</v>
      </c>
      <c r="E2839" s="39" t="str">
        <f t="shared" si="8998"/>
        <v>1006</v>
      </c>
      <c r="F2839" s="38" t="s">
        <v>332</v>
      </c>
      <c r="G2839" s="38" t="s">
        <v>54</v>
      </c>
      <c r="H2839" s="40" t="s">
        <v>55</v>
      </c>
      <c r="I2839" s="18">
        <v>40506.400000000001</v>
      </c>
      <c r="J2839" s="18">
        <v>4506.3999999999996</v>
      </c>
      <c r="K2839" s="18">
        <v>4506.3999999999996</v>
      </c>
      <c r="L2839" s="18"/>
      <c r="M2839" s="18"/>
      <c r="N2839" s="18"/>
      <c r="O2839" s="18">
        <v>-1142.7</v>
      </c>
      <c r="P2839" s="18">
        <v>0</v>
      </c>
      <c r="Q2839" s="18">
        <v>0</v>
      </c>
      <c r="R2839" s="18">
        <v>0</v>
      </c>
      <c r="S2839" s="18">
        <v>925</v>
      </c>
      <c r="T2839" s="18">
        <f t="shared" si="8949"/>
        <v>40288.700000000004</v>
      </c>
      <c r="U2839" s="18">
        <f t="shared" si="9168"/>
        <v>4506.3999999999996</v>
      </c>
      <c r="V2839" s="18">
        <f t="shared" si="9169"/>
        <v>4506.3999999999996</v>
      </c>
      <c r="W2839" s="18"/>
      <c r="X2839" s="18"/>
      <c r="Y2839" s="18"/>
      <c r="Z2839" s="18">
        <v>925</v>
      </c>
      <c r="AA2839" s="18"/>
      <c r="AB2839" s="18"/>
      <c r="AC2839" s="18"/>
      <c r="AD2839" s="18"/>
      <c r="AE2839" s="18"/>
      <c r="AF2839" s="41">
        <v>40034.423000000003</v>
      </c>
      <c r="AG2839" s="41"/>
      <c r="AH2839" s="41">
        <v>0</v>
      </c>
      <c r="AI2839" s="41">
        <v>0</v>
      </c>
      <c r="AJ2839" s="41">
        <v>0</v>
      </c>
      <c r="AK2839" s="41">
        <v>0</v>
      </c>
      <c r="AL2839" s="41">
        <v>29234.409199999998</v>
      </c>
      <c r="AM2839" s="41">
        <v>0</v>
      </c>
      <c r="AN2839" s="41">
        <v>0</v>
      </c>
      <c r="AO2839" s="42">
        <v>1318.5177200000001</v>
      </c>
      <c r="AP2839" s="42">
        <v>41317.599999999999</v>
      </c>
      <c r="AQ2839" s="42">
        <v>-1142.7</v>
      </c>
      <c r="AR2839" s="42">
        <v>0</v>
      </c>
      <c r="AS2839" s="42">
        <v>0</v>
      </c>
      <c r="AT2839" s="42">
        <v>0</v>
      </c>
      <c r="AU2839" s="42">
        <f t="shared" si="8999"/>
        <v>40174.9</v>
      </c>
      <c r="AV2839" s="42">
        <f t="shared" si="9000"/>
        <v>113.80000000000291</v>
      </c>
      <c r="AW2839" s="42">
        <f t="shared" si="9001"/>
        <v>41213.700000000004</v>
      </c>
      <c r="AX2839" s="42">
        <f t="shared" si="9002"/>
        <v>4506.3999999999996</v>
      </c>
      <c r="AY2839" s="42">
        <f t="shared" si="9003"/>
        <v>4506.3999999999996</v>
      </c>
      <c r="AZ2839" s="42"/>
      <c r="BA2839" s="43">
        <f t="shared" si="9004"/>
        <v>73.023181075945558</v>
      </c>
      <c r="BB2839" s="44"/>
    </row>
    <row r="2840" spans="2:54" ht="31.2" x14ac:dyDescent="0.3">
      <c r="B2840" s="38" t="s">
        <v>1010</v>
      </c>
      <c r="C2840" s="38" t="s">
        <v>339</v>
      </c>
      <c r="D2840" s="38" t="s">
        <v>118</v>
      </c>
      <c r="E2840" s="39" t="str">
        <f t="shared" si="8998"/>
        <v>1006</v>
      </c>
      <c r="F2840" s="38" t="s">
        <v>290</v>
      </c>
      <c r="G2840" s="39"/>
      <c r="H2840" s="40" t="s">
        <v>291</v>
      </c>
      <c r="I2840" s="18">
        <f t="shared" ref="I2840:S2840" si="9182">I2841+I2842</f>
        <v>592.5</v>
      </c>
      <c r="J2840" s="18">
        <f t="shared" si="9182"/>
        <v>592.5</v>
      </c>
      <c r="K2840" s="18">
        <f t="shared" si="9182"/>
        <v>592.5</v>
      </c>
      <c r="L2840" s="18">
        <f t="shared" si="9182"/>
        <v>0</v>
      </c>
      <c r="M2840" s="18">
        <f t="shared" si="9182"/>
        <v>0</v>
      </c>
      <c r="N2840" s="18">
        <f t="shared" si="9182"/>
        <v>0</v>
      </c>
      <c r="O2840" s="18">
        <f t="shared" si="9182"/>
        <v>-64.125</v>
      </c>
      <c r="P2840" s="18">
        <f t="shared" si="9182"/>
        <v>0</v>
      </c>
      <c r="Q2840" s="18">
        <f t="shared" si="9182"/>
        <v>0</v>
      </c>
      <c r="R2840" s="18">
        <f t="shared" si="9182"/>
        <v>0</v>
      </c>
      <c r="S2840" s="18">
        <f t="shared" si="9182"/>
        <v>0</v>
      </c>
      <c r="T2840" s="18">
        <f t="shared" si="8949"/>
        <v>528.375</v>
      </c>
      <c r="U2840" s="18">
        <f t="shared" si="9168"/>
        <v>592.5</v>
      </c>
      <c r="V2840" s="18">
        <f t="shared" si="9169"/>
        <v>592.5</v>
      </c>
      <c r="W2840" s="18">
        <f t="shared" ref="W2840:AT2840" si="9183">W2841+W2842</f>
        <v>0</v>
      </c>
      <c r="X2840" s="18">
        <f t="shared" si="9183"/>
        <v>0</v>
      </c>
      <c r="Y2840" s="18">
        <f t="shared" si="9183"/>
        <v>0</v>
      </c>
      <c r="Z2840" s="18">
        <f t="shared" si="9183"/>
        <v>0</v>
      </c>
      <c r="AA2840" s="18">
        <f t="shared" si="9183"/>
        <v>0</v>
      </c>
      <c r="AB2840" s="18">
        <f t="shared" si="9183"/>
        <v>0</v>
      </c>
      <c r="AC2840" s="18">
        <f t="shared" si="9183"/>
        <v>0</v>
      </c>
      <c r="AD2840" s="18">
        <f t="shared" si="9183"/>
        <v>0</v>
      </c>
      <c r="AE2840" s="18">
        <f t="shared" si="9183"/>
        <v>0</v>
      </c>
      <c r="AF2840" s="41">
        <f t="shared" si="9183"/>
        <v>528.375</v>
      </c>
      <c r="AG2840" s="41">
        <f t="shared" si="9183"/>
        <v>0</v>
      </c>
      <c r="AH2840" s="41">
        <f t="shared" si="9183"/>
        <v>0</v>
      </c>
      <c r="AI2840" s="41">
        <f t="shared" si="9183"/>
        <v>0</v>
      </c>
      <c r="AJ2840" s="41">
        <f t="shared" si="9183"/>
        <v>0</v>
      </c>
      <c r="AK2840" s="41">
        <f t="shared" si="9183"/>
        <v>0</v>
      </c>
      <c r="AL2840" s="41">
        <f t="shared" si="9183"/>
        <v>528.375</v>
      </c>
      <c r="AM2840" s="41">
        <f t="shared" si="9183"/>
        <v>0</v>
      </c>
      <c r="AN2840" s="41">
        <f t="shared" si="9183"/>
        <v>0</v>
      </c>
      <c r="AO2840" s="14">
        <f t="shared" si="9183"/>
        <v>450</v>
      </c>
      <c r="AP2840" s="42">
        <f t="shared" si="9183"/>
        <v>592.5</v>
      </c>
      <c r="AQ2840" s="42">
        <f t="shared" si="9183"/>
        <v>-64.125</v>
      </c>
      <c r="AR2840" s="42">
        <f t="shared" si="9183"/>
        <v>0</v>
      </c>
      <c r="AS2840" s="42">
        <f t="shared" si="9183"/>
        <v>0</v>
      </c>
      <c r="AT2840" s="42">
        <f t="shared" si="9183"/>
        <v>0</v>
      </c>
      <c r="AU2840" s="42">
        <f t="shared" si="8999"/>
        <v>528.375</v>
      </c>
      <c r="AV2840" s="42">
        <f t="shared" si="9000"/>
        <v>0</v>
      </c>
      <c r="AW2840" s="42">
        <f t="shared" si="9001"/>
        <v>528.375</v>
      </c>
      <c r="AX2840" s="42">
        <f t="shared" si="9002"/>
        <v>592.5</v>
      </c>
      <c r="AY2840" s="42">
        <f t="shared" si="9003"/>
        <v>592.5</v>
      </c>
      <c r="AZ2840" s="42">
        <f>AZ2841+AZ2842</f>
        <v>0</v>
      </c>
      <c r="BA2840" s="43">
        <f t="shared" si="9004"/>
        <v>100</v>
      </c>
      <c r="BB2840" s="20"/>
    </row>
    <row r="2841" spans="2:54" ht="31.2" x14ac:dyDescent="0.3">
      <c r="B2841" s="38" t="s">
        <v>1010</v>
      </c>
      <c r="C2841" s="38" t="s">
        <v>339</v>
      </c>
      <c r="D2841" s="38" t="s">
        <v>118</v>
      </c>
      <c r="E2841" s="39" t="str">
        <f t="shared" si="8998"/>
        <v>1006</v>
      </c>
      <c r="F2841" s="38" t="s">
        <v>290</v>
      </c>
      <c r="G2841" s="38" t="s">
        <v>54</v>
      </c>
      <c r="H2841" s="40" t="s">
        <v>55</v>
      </c>
      <c r="I2841" s="18">
        <v>142.5</v>
      </c>
      <c r="J2841" s="18">
        <v>142.5</v>
      </c>
      <c r="K2841" s="18">
        <v>142.5</v>
      </c>
      <c r="L2841" s="18"/>
      <c r="M2841" s="18"/>
      <c r="N2841" s="18"/>
      <c r="O2841" s="18">
        <v>-64.125</v>
      </c>
      <c r="P2841" s="18">
        <v>0</v>
      </c>
      <c r="Q2841" s="18">
        <v>0</v>
      </c>
      <c r="R2841" s="18">
        <v>0</v>
      </c>
      <c r="S2841" s="18"/>
      <c r="T2841" s="18">
        <f t="shared" si="8949"/>
        <v>78.375</v>
      </c>
      <c r="U2841" s="18">
        <f t="shared" si="9168"/>
        <v>142.5</v>
      </c>
      <c r="V2841" s="18">
        <f t="shared" si="9169"/>
        <v>142.5</v>
      </c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41">
        <v>78.375</v>
      </c>
      <c r="AG2841" s="41"/>
      <c r="AH2841" s="41">
        <v>0</v>
      </c>
      <c r="AI2841" s="41">
        <v>0</v>
      </c>
      <c r="AJ2841" s="41">
        <v>0</v>
      </c>
      <c r="AK2841" s="41">
        <v>0</v>
      </c>
      <c r="AL2841" s="41">
        <v>78.375</v>
      </c>
      <c r="AM2841" s="41">
        <v>0</v>
      </c>
      <c r="AN2841" s="41">
        <v>0</v>
      </c>
      <c r="AO2841" s="42">
        <v>0</v>
      </c>
      <c r="AP2841" s="42">
        <v>142.5</v>
      </c>
      <c r="AQ2841" s="42">
        <v>-64.125</v>
      </c>
      <c r="AR2841" s="42">
        <v>0</v>
      </c>
      <c r="AS2841" s="42">
        <v>0</v>
      </c>
      <c r="AT2841" s="42">
        <v>0</v>
      </c>
      <c r="AU2841" s="42">
        <f t="shared" si="8999"/>
        <v>78.375</v>
      </c>
      <c r="AV2841" s="42">
        <f t="shared" si="9000"/>
        <v>0</v>
      </c>
      <c r="AW2841" s="42">
        <f t="shared" si="9001"/>
        <v>78.375</v>
      </c>
      <c r="AX2841" s="42">
        <f t="shared" si="9002"/>
        <v>142.5</v>
      </c>
      <c r="AY2841" s="42">
        <f t="shared" si="9003"/>
        <v>142.5</v>
      </c>
      <c r="AZ2841" s="42"/>
      <c r="BA2841" s="43">
        <f t="shared" si="9004"/>
        <v>100</v>
      </c>
      <c r="BB2841" s="44"/>
    </row>
    <row r="2842" spans="2:54" ht="31.2" x14ac:dyDescent="0.3">
      <c r="B2842" s="38" t="s">
        <v>1010</v>
      </c>
      <c r="C2842" s="38" t="s">
        <v>339</v>
      </c>
      <c r="D2842" s="38" t="s">
        <v>118</v>
      </c>
      <c r="E2842" s="39" t="str">
        <f t="shared" si="8998"/>
        <v>1006</v>
      </c>
      <c r="F2842" s="38" t="s">
        <v>290</v>
      </c>
      <c r="G2842" s="38" t="s">
        <v>150</v>
      </c>
      <c r="H2842" s="40" t="s">
        <v>151</v>
      </c>
      <c r="I2842" s="18">
        <v>450</v>
      </c>
      <c r="J2842" s="18">
        <v>450</v>
      </c>
      <c r="K2842" s="18">
        <v>450</v>
      </c>
      <c r="L2842" s="18"/>
      <c r="M2842" s="18"/>
      <c r="N2842" s="18"/>
      <c r="O2842" s="18">
        <v>0</v>
      </c>
      <c r="P2842" s="18">
        <v>0</v>
      </c>
      <c r="Q2842" s="18">
        <v>0</v>
      </c>
      <c r="R2842" s="18">
        <v>0</v>
      </c>
      <c r="S2842" s="18"/>
      <c r="T2842" s="18">
        <f t="shared" si="8949"/>
        <v>450</v>
      </c>
      <c r="U2842" s="18">
        <f t="shared" si="9168"/>
        <v>450</v>
      </c>
      <c r="V2842" s="18">
        <f t="shared" si="9169"/>
        <v>450</v>
      </c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41">
        <v>450</v>
      </c>
      <c r="AG2842" s="41"/>
      <c r="AH2842" s="41">
        <v>0</v>
      </c>
      <c r="AI2842" s="41">
        <v>0</v>
      </c>
      <c r="AJ2842" s="41">
        <v>0</v>
      </c>
      <c r="AK2842" s="41">
        <v>0</v>
      </c>
      <c r="AL2842" s="41">
        <v>450</v>
      </c>
      <c r="AM2842" s="41">
        <v>0</v>
      </c>
      <c r="AN2842" s="41">
        <v>0</v>
      </c>
      <c r="AO2842" s="14">
        <v>450</v>
      </c>
      <c r="AP2842" s="42">
        <v>450</v>
      </c>
      <c r="AQ2842" s="42">
        <v>0</v>
      </c>
      <c r="AR2842" s="42">
        <v>0</v>
      </c>
      <c r="AS2842" s="42">
        <v>0</v>
      </c>
      <c r="AT2842" s="42">
        <v>0</v>
      </c>
      <c r="AU2842" s="42">
        <f t="shared" si="8999"/>
        <v>450</v>
      </c>
      <c r="AV2842" s="42">
        <f t="shared" si="9000"/>
        <v>0</v>
      </c>
      <c r="AW2842" s="42">
        <f t="shared" si="9001"/>
        <v>450</v>
      </c>
      <c r="AX2842" s="42">
        <f t="shared" si="9002"/>
        <v>450</v>
      </c>
      <c r="AY2842" s="42">
        <f t="shared" si="9003"/>
        <v>450</v>
      </c>
      <c r="AZ2842" s="42"/>
      <c r="BA2842" s="43">
        <f t="shared" si="9004"/>
        <v>100</v>
      </c>
      <c r="BB2842" s="44"/>
    </row>
    <row r="2843" spans="2:54" ht="31.2" x14ac:dyDescent="0.3">
      <c r="B2843" s="38" t="s">
        <v>1010</v>
      </c>
      <c r="C2843" s="38" t="s">
        <v>339</v>
      </c>
      <c r="D2843" s="38" t="s">
        <v>118</v>
      </c>
      <c r="E2843" s="39" t="str">
        <f t="shared" si="8998"/>
        <v>1006</v>
      </c>
      <c r="F2843" s="38" t="s">
        <v>263</v>
      </c>
      <c r="G2843" s="39"/>
      <c r="H2843" s="40" t="s">
        <v>264</v>
      </c>
      <c r="I2843" s="18">
        <f t="shared" ref="I2843:S2843" si="9184">I2844</f>
        <v>1500</v>
      </c>
      <c r="J2843" s="18">
        <f t="shared" si="9184"/>
        <v>0</v>
      </c>
      <c r="K2843" s="18">
        <f t="shared" si="9184"/>
        <v>0</v>
      </c>
      <c r="L2843" s="18">
        <f t="shared" si="9184"/>
        <v>0</v>
      </c>
      <c r="M2843" s="18">
        <f t="shared" si="9184"/>
        <v>0</v>
      </c>
      <c r="N2843" s="18">
        <f t="shared" si="9184"/>
        <v>0</v>
      </c>
      <c r="O2843" s="18">
        <f t="shared" si="9184"/>
        <v>0</v>
      </c>
      <c r="P2843" s="18">
        <f t="shared" si="9184"/>
        <v>0</v>
      </c>
      <c r="Q2843" s="18">
        <f t="shared" si="9184"/>
        <v>0</v>
      </c>
      <c r="R2843" s="18">
        <f t="shared" si="9184"/>
        <v>0</v>
      </c>
      <c r="S2843" s="18">
        <f t="shared" si="9184"/>
        <v>0</v>
      </c>
      <c r="T2843" s="18">
        <f t="shared" ref="T2843:T2906" si="9185">I2843+L2843+S2843+R2843+Q2843+P2843+O2843</f>
        <v>1500</v>
      </c>
      <c r="U2843" s="18">
        <f t="shared" si="9168"/>
        <v>0</v>
      </c>
      <c r="V2843" s="18">
        <f t="shared" si="9169"/>
        <v>0</v>
      </c>
      <c r="W2843" s="18">
        <f t="shared" ref="W2843:AT2843" si="9186">W2844</f>
        <v>0</v>
      </c>
      <c r="X2843" s="18">
        <f t="shared" si="9186"/>
        <v>0</v>
      </c>
      <c r="Y2843" s="18">
        <f t="shared" si="9186"/>
        <v>0</v>
      </c>
      <c r="Z2843" s="18">
        <f t="shared" si="9186"/>
        <v>0</v>
      </c>
      <c r="AA2843" s="18">
        <f t="shared" si="9186"/>
        <v>0</v>
      </c>
      <c r="AB2843" s="18">
        <f t="shared" si="9186"/>
        <v>0</v>
      </c>
      <c r="AC2843" s="18">
        <f t="shared" si="9186"/>
        <v>0</v>
      </c>
      <c r="AD2843" s="18">
        <f t="shared" si="9186"/>
        <v>0</v>
      </c>
      <c r="AE2843" s="18">
        <f t="shared" si="9186"/>
        <v>0</v>
      </c>
      <c r="AF2843" s="41">
        <f t="shared" si="9186"/>
        <v>1500</v>
      </c>
      <c r="AG2843" s="41">
        <f t="shared" si="9186"/>
        <v>0</v>
      </c>
      <c r="AH2843" s="41">
        <f t="shared" si="9186"/>
        <v>0</v>
      </c>
      <c r="AI2843" s="41">
        <f t="shared" si="9186"/>
        <v>0</v>
      </c>
      <c r="AJ2843" s="41">
        <f t="shared" si="9186"/>
        <v>0</v>
      </c>
      <c r="AK2843" s="41">
        <f t="shared" si="9186"/>
        <v>0</v>
      </c>
      <c r="AL2843" s="41">
        <f t="shared" si="9186"/>
        <v>1500</v>
      </c>
      <c r="AM2843" s="41">
        <f t="shared" si="9186"/>
        <v>0</v>
      </c>
      <c r="AN2843" s="41">
        <f t="shared" si="9186"/>
        <v>0</v>
      </c>
      <c r="AO2843" s="42">
        <f t="shared" si="9186"/>
        <v>0</v>
      </c>
      <c r="AP2843" s="42">
        <f t="shared" si="9186"/>
        <v>1500</v>
      </c>
      <c r="AQ2843" s="42">
        <f t="shared" si="9186"/>
        <v>0</v>
      </c>
      <c r="AR2843" s="42">
        <f t="shared" si="9186"/>
        <v>0</v>
      </c>
      <c r="AS2843" s="42">
        <f t="shared" si="9186"/>
        <v>0</v>
      </c>
      <c r="AT2843" s="42">
        <f t="shared" si="9186"/>
        <v>0</v>
      </c>
      <c r="AU2843" s="42">
        <f t="shared" si="8999"/>
        <v>1500</v>
      </c>
      <c r="AV2843" s="42">
        <f t="shared" si="9000"/>
        <v>0</v>
      </c>
      <c r="AW2843" s="42">
        <f t="shared" si="9001"/>
        <v>1500</v>
      </c>
      <c r="AX2843" s="42">
        <f t="shared" si="9002"/>
        <v>0</v>
      </c>
      <c r="AY2843" s="42">
        <f t="shared" si="9003"/>
        <v>0</v>
      </c>
      <c r="AZ2843" s="42">
        <f>AZ2844</f>
        <v>0</v>
      </c>
      <c r="BA2843" s="43">
        <f t="shared" si="9004"/>
        <v>100</v>
      </c>
      <c r="BB2843" s="20"/>
    </row>
    <row r="2844" spans="2:54" ht="31.2" x14ac:dyDescent="0.3">
      <c r="B2844" s="38" t="s">
        <v>1010</v>
      </c>
      <c r="C2844" s="38" t="s">
        <v>339</v>
      </c>
      <c r="D2844" s="38" t="s">
        <v>118</v>
      </c>
      <c r="E2844" s="39" t="str">
        <f t="shared" si="8998"/>
        <v>1006</v>
      </c>
      <c r="F2844" s="38" t="s">
        <v>263</v>
      </c>
      <c r="G2844" s="38" t="s">
        <v>54</v>
      </c>
      <c r="H2844" s="40" t="s">
        <v>55</v>
      </c>
      <c r="I2844" s="18">
        <v>1500</v>
      </c>
      <c r="J2844" s="18">
        <v>0</v>
      </c>
      <c r="K2844" s="18">
        <v>0</v>
      </c>
      <c r="L2844" s="18"/>
      <c r="M2844" s="18"/>
      <c r="N2844" s="18"/>
      <c r="O2844" s="18">
        <v>0</v>
      </c>
      <c r="P2844" s="18">
        <v>0</v>
      </c>
      <c r="Q2844" s="18">
        <v>0</v>
      </c>
      <c r="R2844" s="18">
        <v>0</v>
      </c>
      <c r="S2844" s="18"/>
      <c r="T2844" s="18">
        <f t="shared" si="9185"/>
        <v>1500</v>
      </c>
      <c r="U2844" s="18">
        <f t="shared" si="9168"/>
        <v>0</v>
      </c>
      <c r="V2844" s="18">
        <f t="shared" si="9169"/>
        <v>0</v>
      </c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41">
        <v>1500</v>
      </c>
      <c r="AG2844" s="41"/>
      <c r="AH2844" s="41">
        <v>0</v>
      </c>
      <c r="AI2844" s="41">
        <v>0</v>
      </c>
      <c r="AJ2844" s="41">
        <v>0</v>
      </c>
      <c r="AK2844" s="41">
        <v>0</v>
      </c>
      <c r="AL2844" s="41">
        <v>1500</v>
      </c>
      <c r="AM2844" s="41">
        <v>0</v>
      </c>
      <c r="AN2844" s="41">
        <v>0</v>
      </c>
      <c r="AO2844" s="14">
        <v>0</v>
      </c>
      <c r="AP2844" s="42">
        <v>1500</v>
      </c>
      <c r="AQ2844" s="42">
        <v>0</v>
      </c>
      <c r="AR2844" s="42">
        <v>0</v>
      </c>
      <c r="AS2844" s="42">
        <v>0</v>
      </c>
      <c r="AT2844" s="42">
        <v>0</v>
      </c>
      <c r="AU2844" s="42">
        <f t="shared" si="8999"/>
        <v>1500</v>
      </c>
      <c r="AV2844" s="42">
        <f t="shared" si="9000"/>
        <v>0</v>
      </c>
      <c r="AW2844" s="42">
        <f t="shared" si="9001"/>
        <v>1500</v>
      </c>
      <c r="AX2844" s="42">
        <f t="shared" si="9002"/>
        <v>0</v>
      </c>
      <c r="AY2844" s="42">
        <f t="shared" si="9003"/>
        <v>0</v>
      </c>
      <c r="AZ2844" s="42"/>
      <c r="BA2844" s="43">
        <f t="shared" si="9004"/>
        <v>100</v>
      </c>
      <c r="BB2844" s="44"/>
    </row>
    <row r="2845" spans="2:54" ht="31.2" x14ac:dyDescent="0.3">
      <c r="B2845" s="38" t="s">
        <v>1010</v>
      </c>
      <c r="C2845" s="38" t="s">
        <v>339</v>
      </c>
      <c r="D2845" s="38" t="s">
        <v>118</v>
      </c>
      <c r="E2845" s="39" t="str">
        <f t="shared" si="8998"/>
        <v>1006</v>
      </c>
      <c r="F2845" s="38" t="s">
        <v>299</v>
      </c>
      <c r="G2845" s="39"/>
      <c r="H2845" s="40" t="s">
        <v>300</v>
      </c>
      <c r="I2845" s="18">
        <f t="shared" ref="I2845:S2845" si="9187">I2846</f>
        <v>6257.2</v>
      </c>
      <c r="J2845" s="18">
        <f t="shared" si="9187"/>
        <v>6257.2</v>
      </c>
      <c r="K2845" s="18">
        <f t="shared" si="9187"/>
        <v>6257.2</v>
      </c>
      <c r="L2845" s="18">
        <f t="shared" si="9187"/>
        <v>0</v>
      </c>
      <c r="M2845" s="18">
        <f t="shared" si="9187"/>
        <v>0</v>
      </c>
      <c r="N2845" s="18">
        <f t="shared" si="9187"/>
        <v>0</v>
      </c>
      <c r="O2845" s="18">
        <f t="shared" si="9187"/>
        <v>0</v>
      </c>
      <c r="P2845" s="18">
        <f t="shared" si="9187"/>
        <v>0</v>
      </c>
      <c r="Q2845" s="18">
        <f t="shared" si="9187"/>
        <v>0</v>
      </c>
      <c r="R2845" s="18">
        <f t="shared" si="9187"/>
        <v>0</v>
      </c>
      <c r="S2845" s="18">
        <f t="shared" si="9187"/>
        <v>0</v>
      </c>
      <c r="T2845" s="18">
        <f t="shared" si="9185"/>
        <v>6257.2</v>
      </c>
      <c r="U2845" s="18">
        <f t="shared" si="9168"/>
        <v>6257.2</v>
      </c>
      <c r="V2845" s="18">
        <f t="shared" si="9169"/>
        <v>6257.2</v>
      </c>
      <c r="W2845" s="18">
        <f t="shared" ref="W2845:AT2845" si="9188">W2846</f>
        <v>0</v>
      </c>
      <c r="X2845" s="18">
        <f t="shared" si="9188"/>
        <v>0</v>
      </c>
      <c r="Y2845" s="18">
        <f t="shared" si="9188"/>
        <v>0</v>
      </c>
      <c r="Z2845" s="18">
        <f t="shared" si="9188"/>
        <v>0</v>
      </c>
      <c r="AA2845" s="18">
        <f t="shared" si="9188"/>
        <v>0</v>
      </c>
      <c r="AB2845" s="18">
        <f t="shared" si="9188"/>
        <v>0</v>
      </c>
      <c r="AC2845" s="18">
        <f t="shared" si="9188"/>
        <v>0</v>
      </c>
      <c r="AD2845" s="18">
        <f t="shared" si="9188"/>
        <v>0</v>
      </c>
      <c r="AE2845" s="18">
        <f t="shared" si="9188"/>
        <v>0</v>
      </c>
      <c r="AF2845" s="41">
        <f t="shared" si="9188"/>
        <v>5010.7903900000001</v>
      </c>
      <c r="AG2845" s="41">
        <f t="shared" si="9188"/>
        <v>0</v>
      </c>
      <c r="AH2845" s="41">
        <f t="shared" si="9188"/>
        <v>5010.7903900000001</v>
      </c>
      <c r="AI2845" s="41">
        <f t="shared" si="9188"/>
        <v>0</v>
      </c>
      <c r="AJ2845" s="41">
        <f t="shared" si="9188"/>
        <v>0</v>
      </c>
      <c r="AK2845" s="41">
        <f t="shared" si="9188"/>
        <v>0</v>
      </c>
      <c r="AL2845" s="41">
        <f t="shared" si="9188"/>
        <v>5009.8617299999996</v>
      </c>
      <c r="AM2845" s="41">
        <f t="shared" si="9188"/>
        <v>5009.8617299999996</v>
      </c>
      <c r="AN2845" s="41">
        <f t="shared" si="9188"/>
        <v>0</v>
      </c>
      <c r="AO2845" s="42">
        <f t="shared" si="9188"/>
        <v>2828.9569099999999</v>
      </c>
      <c r="AP2845" s="42">
        <f t="shared" si="9188"/>
        <v>6813.32708</v>
      </c>
      <c r="AQ2845" s="42">
        <f t="shared" si="9188"/>
        <v>0</v>
      </c>
      <c r="AR2845" s="42">
        <f t="shared" si="9188"/>
        <v>0</v>
      </c>
      <c r="AS2845" s="42">
        <f t="shared" si="9188"/>
        <v>0</v>
      </c>
      <c r="AT2845" s="42">
        <f t="shared" si="9188"/>
        <v>0</v>
      </c>
      <c r="AU2845" s="42">
        <f t="shared" si="8999"/>
        <v>6813.32708</v>
      </c>
      <c r="AV2845" s="42">
        <f t="shared" si="9000"/>
        <v>-556.12708000000021</v>
      </c>
      <c r="AW2845" s="42">
        <f t="shared" si="9001"/>
        <v>6257.2</v>
      </c>
      <c r="AX2845" s="42">
        <f t="shared" si="9002"/>
        <v>6257.2</v>
      </c>
      <c r="AY2845" s="42">
        <f t="shared" si="9003"/>
        <v>6257.2</v>
      </c>
      <c r="AZ2845" s="42">
        <f>AZ2846</f>
        <v>0</v>
      </c>
      <c r="BA2845" s="43">
        <f t="shared" si="9004"/>
        <v>99.981466796099596</v>
      </c>
      <c r="BB2845" s="20"/>
    </row>
    <row r="2846" spans="2:54" x14ac:dyDescent="0.3">
      <c r="B2846" s="38" t="s">
        <v>1010</v>
      </c>
      <c r="C2846" s="38" t="s">
        <v>339</v>
      </c>
      <c r="D2846" s="38" t="s">
        <v>118</v>
      </c>
      <c r="E2846" s="39" t="str">
        <f t="shared" si="8998"/>
        <v>1006</v>
      </c>
      <c r="F2846" s="38" t="s">
        <v>303</v>
      </c>
      <c r="G2846" s="39"/>
      <c r="H2846" s="40" t="s">
        <v>304</v>
      </c>
      <c r="I2846" s="18">
        <f t="shared" ref="I2846:S2846" si="9189">I2847+I2848</f>
        <v>6257.2</v>
      </c>
      <c r="J2846" s="18">
        <f t="shared" si="9189"/>
        <v>6257.2</v>
      </c>
      <c r="K2846" s="18">
        <f t="shared" si="9189"/>
        <v>6257.2</v>
      </c>
      <c r="L2846" s="18">
        <f t="shared" si="9189"/>
        <v>0</v>
      </c>
      <c r="M2846" s="18">
        <f t="shared" si="9189"/>
        <v>0</v>
      </c>
      <c r="N2846" s="18">
        <f t="shared" si="9189"/>
        <v>0</v>
      </c>
      <c r="O2846" s="18">
        <f t="shared" si="9189"/>
        <v>0</v>
      </c>
      <c r="P2846" s="18">
        <f t="shared" si="9189"/>
        <v>0</v>
      </c>
      <c r="Q2846" s="18">
        <f t="shared" si="9189"/>
        <v>0</v>
      </c>
      <c r="R2846" s="18">
        <f t="shared" si="9189"/>
        <v>0</v>
      </c>
      <c r="S2846" s="18">
        <f t="shared" si="9189"/>
        <v>0</v>
      </c>
      <c r="T2846" s="18">
        <f t="shared" si="9185"/>
        <v>6257.2</v>
      </c>
      <c r="U2846" s="18">
        <f t="shared" si="9168"/>
        <v>6257.2</v>
      </c>
      <c r="V2846" s="18">
        <f t="shared" si="9169"/>
        <v>6257.2</v>
      </c>
      <c r="W2846" s="18">
        <f t="shared" ref="W2846:AT2846" si="9190">W2847+W2848</f>
        <v>0</v>
      </c>
      <c r="X2846" s="18">
        <f t="shared" si="9190"/>
        <v>0</v>
      </c>
      <c r="Y2846" s="18">
        <f t="shared" si="9190"/>
        <v>0</v>
      </c>
      <c r="Z2846" s="18">
        <f t="shared" si="9190"/>
        <v>0</v>
      </c>
      <c r="AA2846" s="18">
        <f t="shared" si="9190"/>
        <v>0</v>
      </c>
      <c r="AB2846" s="18">
        <f t="shared" si="9190"/>
        <v>0</v>
      </c>
      <c r="AC2846" s="18">
        <f t="shared" si="9190"/>
        <v>0</v>
      </c>
      <c r="AD2846" s="18">
        <f t="shared" si="9190"/>
        <v>0</v>
      </c>
      <c r="AE2846" s="18">
        <f t="shared" si="9190"/>
        <v>0</v>
      </c>
      <c r="AF2846" s="41">
        <f t="shared" si="9190"/>
        <v>5010.7903900000001</v>
      </c>
      <c r="AG2846" s="41">
        <f t="shared" si="9190"/>
        <v>0</v>
      </c>
      <c r="AH2846" s="41">
        <f t="shared" si="9190"/>
        <v>5010.7903900000001</v>
      </c>
      <c r="AI2846" s="41">
        <f t="shared" si="9190"/>
        <v>0</v>
      </c>
      <c r="AJ2846" s="41">
        <f t="shared" si="9190"/>
        <v>0</v>
      </c>
      <c r="AK2846" s="41">
        <f t="shared" si="9190"/>
        <v>0</v>
      </c>
      <c r="AL2846" s="41">
        <f t="shared" si="9190"/>
        <v>5009.8617299999996</v>
      </c>
      <c r="AM2846" s="41">
        <f t="shared" si="9190"/>
        <v>5009.8617299999996</v>
      </c>
      <c r="AN2846" s="41">
        <f t="shared" si="9190"/>
        <v>0</v>
      </c>
      <c r="AO2846" s="14">
        <f t="shared" si="9190"/>
        <v>2828.9569099999999</v>
      </c>
      <c r="AP2846" s="42">
        <f t="shared" si="9190"/>
        <v>6813.32708</v>
      </c>
      <c r="AQ2846" s="42">
        <f t="shared" si="9190"/>
        <v>0</v>
      </c>
      <c r="AR2846" s="42">
        <f t="shared" si="9190"/>
        <v>0</v>
      </c>
      <c r="AS2846" s="42">
        <f t="shared" si="9190"/>
        <v>0</v>
      </c>
      <c r="AT2846" s="42">
        <f t="shared" si="9190"/>
        <v>0</v>
      </c>
      <c r="AU2846" s="42">
        <f t="shared" si="8999"/>
        <v>6813.32708</v>
      </c>
      <c r="AV2846" s="42">
        <f t="shared" si="9000"/>
        <v>-556.12708000000021</v>
      </c>
      <c r="AW2846" s="42">
        <f t="shared" si="9001"/>
        <v>6257.2</v>
      </c>
      <c r="AX2846" s="42">
        <f t="shared" si="9002"/>
        <v>6257.2</v>
      </c>
      <c r="AY2846" s="42">
        <f t="shared" si="9003"/>
        <v>6257.2</v>
      </c>
      <c r="AZ2846" s="42">
        <f>AZ2847+AZ2848</f>
        <v>0</v>
      </c>
      <c r="BA2846" s="43">
        <f t="shared" si="9004"/>
        <v>99.981466796099596</v>
      </c>
      <c r="BB2846" s="20"/>
    </row>
    <row r="2847" spans="2:54" ht="78" x14ac:dyDescent="0.3">
      <c r="B2847" s="38" t="s">
        <v>1010</v>
      </c>
      <c r="C2847" s="38" t="s">
        <v>339</v>
      </c>
      <c r="D2847" s="38" t="s">
        <v>118</v>
      </c>
      <c r="E2847" s="39" t="str">
        <f t="shared" si="8998"/>
        <v>1006</v>
      </c>
      <c r="F2847" s="38" t="s">
        <v>303</v>
      </c>
      <c r="G2847" s="38" t="s">
        <v>66</v>
      </c>
      <c r="H2847" s="40" t="s">
        <v>67</v>
      </c>
      <c r="I2847" s="18">
        <v>4972</v>
      </c>
      <c r="J2847" s="18">
        <v>5124.8999999999996</v>
      </c>
      <c r="K2847" s="18">
        <v>5124.8999999999996</v>
      </c>
      <c r="L2847" s="18"/>
      <c r="M2847" s="18"/>
      <c r="N2847" s="18"/>
      <c r="O2847" s="18">
        <v>0</v>
      </c>
      <c r="P2847" s="18">
        <v>0</v>
      </c>
      <c r="Q2847" s="18">
        <v>0</v>
      </c>
      <c r="R2847" s="18">
        <v>0</v>
      </c>
      <c r="S2847" s="18"/>
      <c r="T2847" s="18">
        <f t="shared" si="9185"/>
        <v>4972</v>
      </c>
      <c r="U2847" s="18">
        <f t="shared" si="9168"/>
        <v>5124.8999999999996</v>
      </c>
      <c r="V2847" s="18">
        <f t="shared" si="9169"/>
        <v>5124.8999999999996</v>
      </c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41">
        <v>3729.75308</v>
      </c>
      <c r="AG2847" s="41"/>
      <c r="AH2847" s="41">
        <f t="shared" ref="AH2847:AH2848" si="9191">AF2847</f>
        <v>3729.75308</v>
      </c>
      <c r="AI2847" s="41">
        <f t="shared" ref="AI2847:AI2848" si="9192">AG2847</f>
        <v>0</v>
      </c>
      <c r="AJ2847" s="41">
        <v>0</v>
      </c>
      <c r="AK2847" s="41">
        <v>0</v>
      </c>
      <c r="AL2847" s="41">
        <v>3728.8244199999999</v>
      </c>
      <c r="AM2847" s="41">
        <f t="shared" ref="AM2847:AM2848" si="9193">AL2847</f>
        <v>3728.8244199999999</v>
      </c>
      <c r="AN2847" s="41">
        <v>0</v>
      </c>
      <c r="AO2847" s="42">
        <v>2244.89858</v>
      </c>
      <c r="AP2847" s="42">
        <v>5803.8</v>
      </c>
      <c r="AQ2847" s="42">
        <v>0</v>
      </c>
      <c r="AR2847" s="42">
        <v>0</v>
      </c>
      <c r="AS2847" s="42">
        <v>0</v>
      </c>
      <c r="AT2847" s="42">
        <v>0</v>
      </c>
      <c r="AU2847" s="42">
        <f t="shared" si="8999"/>
        <v>5803.8</v>
      </c>
      <c r="AV2847" s="42">
        <f t="shared" si="9000"/>
        <v>-831.80000000000018</v>
      </c>
      <c r="AW2847" s="42">
        <f t="shared" si="9001"/>
        <v>4972</v>
      </c>
      <c r="AX2847" s="42">
        <f t="shared" si="9002"/>
        <v>5124.8999999999996</v>
      </c>
      <c r="AY2847" s="42">
        <f t="shared" si="9003"/>
        <v>5124.8999999999996</v>
      </c>
      <c r="AZ2847" s="42"/>
      <c r="BA2847" s="43">
        <f t="shared" si="9004"/>
        <v>99.975101300807822</v>
      </c>
      <c r="BB2847" s="44"/>
    </row>
    <row r="2848" spans="2:54" ht="31.2" x14ac:dyDescent="0.3">
      <c r="B2848" s="38" t="s">
        <v>1010</v>
      </c>
      <c r="C2848" s="38" t="s">
        <v>339</v>
      </c>
      <c r="D2848" s="38" t="s">
        <v>118</v>
      </c>
      <c r="E2848" s="39" t="str">
        <f t="shared" si="8998"/>
        <v>1006</v>
      </c>
      <c r="F2848" s="38" t="s">
        <v>303</v>
      </c>
      <c r="G2848" s="38" t="s">
        <v>54</v>
      </c>
      <c r="H2848" s="40" t="s">
        <v>55</v>
      </c>
      <c r="I2848" s="18">
        <v>1285.2</v>
      </c>
      <c r="J2848" s="18">
        <v>1132.3</v>
      </c>
      <c r="K2848" s="18">
        <v>1132.3</v>
      </c>
      <c r="L2848" s="18"/>
      <c r="M2848" s="18"/>
      <c r="N2848" s="18"/>
      <c r="O2848" s="18">
        <v>0</v>
      </c>
      <c r="P2848" s="18">
        <v>0</v>
      </c>
      <c r="Q2848" s="18">
        <v>0</v>
      </c>
      <c r="R2848" s="18">
        <v>0</v>
      </c>
      <c r="S2848" s="18"/>
      <c r="T2848" s="18">
        <f t="shared" si="9185"/>
        <v>1285.2</v>
      </c>
      <c r="U2848" s="18">
        <f t="shared" si="9168"/>
        <v>1132.3</v>
      </c>
      <c r="V2848" s="18">
        <f t="shared" si="9169"/>
        <v>1132.3</v>
      </c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41">
        <v>1281.0373099999999</v>
      </c>
      <c r="AG2848" s="41"/>
      <c r="AH2848" s="41">
        <f t="shared" si="9191"/>
        <v>1281.0373099999999</v>
      </c>
      <c r="AI2848" s="41">
        <f t="shared" si="9192"/>
        <v>0</v>
      </c>
      <c r="AJ2848" s="41">
        <v>0</v>
      </c>
      <c r="AK2848" s="41">
        <v>0</v>
      </c>
      <c r="AL2848" s="41">
        <v>1281.0373099999999</v>
      </c>
      <c r="AM2848" s="41">
        <f t="shared" si="9193"/>
        <v>1281.0373099999999</v>
      </c>
      <c r="AN2848" s="41">
        <v>0</v>
      </c>
      <c r="AO2848" s="14">
        <v>584.05832999999996</v>
      </c>
      <c r="AP2848" s="42">
        <v>1009.52708</v>
      </c>
      <c r="AQ2848" s="42">
        <v>0</v>
      </c>
      <c r="AR2848" s="42">
        <v>0</v>
      </c>
      <c r="AS2848" s="42">
        <v>0</v>
      </c>
      <c r="AT2848" s="42">
        <v>0</v>
      </c>
      <c r="AU2848" s="42">
        <f t="shared" si="8999"/>
        <v>1009.52708</v>
      </c>
      <c r="AV2848" s="42">
        <f t="shared" si="9000"/>
        <v>275.67292000000009</v>
      </c>
      <c r="AW2848" s="42">
        <f t="shared" si="9001"/>
        <v>1285.2</v>
      </c>
      <c r="AX2848" s="42">
        <f t="shared" si="9002"/>
        <v>1132.3</v>
      </c>
      <c r="AY2848" s="42">
        <f t="shared" si="9003"/>
        <v>1132.3</v>
      </c>
      <c r="AZ2848" s="42"/>
      <c r="BA2848" s="43">
        <f t="shared" si="9004"/>
        <v>100</v>
      </c>
      <c r="BB2848" s="44"/>
    </row>
    <row r="2849" spans="2:54" ht="78" x14ac:dyDescent="0.3">
      <c r="B2849" s="38" t="s">
        <v>1010</v>
      </c>
      <c r="C2849" s="38" t="s">
        <v>339</v>
      </c>
      <c r="D2849" s="38" t="s">
        <v>118</v>
      </c>
      <c r="E2849" s="39" t="str">
        <f t="shared" si="8998"/>
        <v>1006</v>
      </c>
      <c r="F2849" s="38" t="s">
        <v>483</v>
      </c>
      <c r="G2849" s="39"/>
      <c r="H2849" s="40" t="s">
        <v>484</v>
      </c>
      <c r="I2849" s="18">
        <f t="shared" ref="I2849:S2849" si="9194">I2850</f>
        <v>42022.1</v>
      </c>
      <c r="J2849" s="18">
        <f t="shared" si="9194"/>
        <v>43249.600000000006</v>
      </c>
      <c r="K2849" s="18">
        <f t="shared" si="9194"/>
        <v>43249.600000000006</v>
      </c>
      <c r="L2849" s="18">
        <f t="shared" si="9194"/>
        <v>0</v>
      </c>
      <c r="M2849" s="18">
        <f t="shared" si="9194"/>
        <v>0</v>
      </c>
      <c r="N2849" s="18">
        <f t="shared" si="9194"/>
        <v>0</v>
      </c>
      <c r="O2849" s="18">
        <f t="shared" si="9194"/>
        <v>0</v>
      </c>
      <c r="P2849" s="18">
        <f t="shared" si="9194"/>
        <v>0</v>
      </c>
      <c r="Q2849" s="18">
        <f t="shared" si="9194"/>
        <v>0</v>
      </c>
      <c r="R2849" s="18">
        <f t="shared" si="9194"/>
        <v>0</v>
      </c>
      <c r="S2849" s="18">
        <f t="shared" si="9194"/>
        <v>5895.7</v>
      </c>
      <c r="T2849" s="18">
        <f t="shared" si="9185"/>
        <v>47917.799999999996</v>
      </c>
      <c r="U2849" s="18">
        <f t="shared" si="9168"/>
        <v>43249.600000000006</v>
      </c>
      <c r="V2849" s="18">
        <f t="shared" si="9169"/>
        <v>43249.600000000006</v>
      </c>
      <c r="W2849" s="18">
        <f t="shared" ref="W2849:AT2849" si="9195">W2850</f>
        <v>5895.7</v>
      </c>
      <c r="X2849" s="18">
        <f t="shared" si="9195"/>
        <v>0</v>
      </c>
      <c r="Y2849" s="18">
        <f t="shared" si="9195"/>
        <v>0</v>
      </c>
      <c r="Z2849" s="18">
        <f t="shared" si="9195"/>
        <v>0</v>
      </c>
      <c r="AA2849" s="18">
        <f t="shared" si="9195"/>
        <v>7183</v>
      </c>
      <c r="AB2849" s="18">
        <f t="shared" si="9195"/>
        <v>0</v>
      </c>
      <c r="AC2849" s="18">
        <f t="shared" si="9195"/>
        <v>7183</v>
      </c>
      <c r="AD2849" s="18">
        <f t="shared" si="9195"/>
        <v>0</v>
      </c>
      <c r="AE2849" s="18">
        <f t="shared" si="9195"/>
        <v>0</v>
      </c>
      <c r="AF2849" s="41">
        <f t="shared" si="9195"/>
        <v>47742.2</v>
      </c>
      <c r="AG2849" s="41">
        <f t="shared" si="9195"/>
        <v>0</v>
      </c>
      <c r="AH2849" s="41">
        <f t="shared" si="9195"/>
        <v>0</v>
      </c>
      <c r="AI2849" s="41">
        <f t="shared" si="9195"/>
        <v>0</v>
      </c>
      <c r="AJ2849" s="41">
        <f t="shared" si="9195"/>
        <v>0</v>
      </c>
      <c r="AK2849" s="41">
        <f t="shared" si="9195"/>
        <v>0</v>
      </c>
      <c r="AL2849" s="41">
        <f t="shared" si="9195"/>
        <v>45590.651139999994</v>
      </c>
      <c r="AM2849" s="41">
        <f t="shared" si="9195"/>
        <v>0</v>
      </c>
      <c r="AN2849" s="41">
        <f t="shared" si="9195"/>
        <v>0</v>
      </c>
      <c r="AO2849" s="42">
        <f t="shared" si="9195"/>
        <v>29626.77564</v>
      </c>
      <c r="AP2849" s="42">
        <f t="shared" si="9195"/>
        <v>47742.2</v>
      </c>
      <c r="AQ2849" s="42">
        <f t="shared" si="9195"/>
        <v>0</v>
      </c>
      <c r="AR2849" s="42">
        <f t="shared" si="9195"/>
        <v>0</v>
      </c>
      <c r="AS2849" s="42">
        <f t="shared" si="9195"/>
        <v>0</v>
      </c>
      <c r="AT2849" s="42">
        <f t="shared" si="9195"/>
        <v>0</v>
      </c>
      <c r="AU2849" s="42">
        <f t="shared" si="8999"/>
        <v>47742.2</v>
      </c>
      <c r="AV2849" s="42">
        <f t="shared" si="9000"/>
        <v>175.59999999999854</v>
      </c>
      <c r="AW2849" s="42">
        <f t="shared" si="9001"/>
        <v>53813.499999999993</v>
      </c>
      <c r="AX2849" s="42">
        <f t="shared" si="9002"/>
        <v>50432.600000000006</v>
      </c>
      <c r="AY2849" s="42">
        <f t="shared" si="9003"/>
        <v>50432.600000000006</v>
      </c>
      <c r="AZ2849" s="42">
        <f>AZ2850</f>
        <v>0</v>
      </c>
      <c r="BA2849" s="43">
        <f t="shared" si="9004"/>
        <v>95.493402356824774</v>
      </c>
      <c r="BB2849" s="20"/>
    </row>
    <row r="2850" spans="2:54" x14ac:dyDescent="0.3">
      <c r="B2850" s="38" t="s">
        <v>1010</v>
      </c>
      <c r="C2850" s="38" t="s">
        <v>339</v>
      </c>
      <c r="D2850" s="38" t="s">
        <v>118</v>
      </c>
      <c r="E2850" s="39" t="str">
        <f t="shared" si="8998"/>
        <v>1006</v>
      </c>
      <c r="F2850" s="38" t="s">
        <v>1046</v>
      </c>
      <c r="G2850" s="39"/>
      <c r="H2850" s="40" t="s">
        <v>65</v>
      </c>
      <c r="I2850" s="18">
        <f t="shared" ref="I2850:S2850" si="9196">I2851+I2852</f>
        <v>42022.1</v>
      </c>
      <c r="J2850" s="18">
        <f t="shared" si="9196"/>
        <v>43249.600000000006</v>
      </c>
      <c r="K2850" s="18">
        <f t="shared" si="9196"/>
        <v>43249.600000000006</v>
      </c>
      <c r="L2850" s="18">
        <f t="shared" si="9196"/>
        <v>0</v>
      </c>
      <c r="M2850" s="18">
        <f t="shared" si="9196"/>
        <v>0</v>
      </c>
      <c r="N2850" s="18">
        <f t="shared" si="9196"/>
        <v>0</v>
      </c>
      <c r="O2850" s="18">
        <f t="shared" si="9196"/>
        <v>0</v>
      </c>
      <c r="P2850" s="18">
        <f t="shared" si="9196"/>
        <v>0</v>
      </c>
      <c r="Q2850" s="18">
        <f t="shared" si="9196"/>
        <v>0</v>
      </c>
      <c r="R2850" s="18">
        <f t="shared" si="9196"/>
        <v>0</v>
      </c>
      <c r="S2850" s="18">
        <f t="shared" si="9196"/>
        <v>5895.7</v>
      </c>
      <c r="T2850" s="18">
        <f t="shared" si="9185"/>
        <v>47917.799999999996</v>
      </c>
      <c r="U2850" s="18">
        <f t="shared" si="9168"/>
        <v>43249.600000000006</v>
      </c>
      <c r="V2850" s="18">
        <f t="shared" si="9169"/>
        <v>43249.600000000006</v>
      </c>
      <c r="W2850" s="18">
        <f t="shared" ref="W2850:AT2850" si="9197">W2851+W2852</f>
        <v>5895.7</v>
      </c>
      <c r="X2850" s="18">
        <f t="shared" si="9197"/>
        <v>0</v>
      </c>
      <c r="Y2850" s="18">
        <f t="shared" si="9197"/>
        <v>0</v>
      </c>
      <c r="Z2850" s="18">
        <f t="shared" si="9197"/>
        <v>0</v>
      </c>
      <c r="AA2850" s="18">
        <f t="shared" si="9197"/>
        <v>7183</v>
      </c>
      <c r="AB2850" s="18">
        <f t="shared" si="9197"/>
        <v>0</v>
      </c>
      <c r="AC2850" s="18">
        <f t="shared" si="9197"/>
        <v>7183</v>
      </c>
      <c r="AD2850" s="18">
        <f t="shared" si="9197"/>
        <v>0</v>
      </c>
      <c r="AE2850" s="18">
        <f t="shared" si="9197"/>
        <v>0</v>
      </c>
      <c r="AF2850" s="41">
        <f t="shared" si="9197"/>
        <v>47742.2</v>
      </c>
      <c r="AG2850" s="41">
        <f t="shared" si="9197"/>
        <v>0</v>
      </c>
      <c r="AH2850" s="41">
        <f t="shared" si="9197"/>
        <v>0</v>
      </c>
      <c r="AI2850" s="41">
        <f t="shared" si="9197"/>
        <v>0</v>
      </c>
      <c r="AJ2850" s="41">
        <f t="shared" si="9197"/>
        <v>0</v>
      </c>
      <c r="AK2850" s="41">
        <f t="shared" si="9197"/>
        <v>0</v>
      </c>
      <c r="AL2850" s="41">
        <f t="shared" si="9197"/>
        <v>45590.651139999994</v>
      </c>
      <c r="AM2850" s="41">
        <f t="shared" si="9197"/>
        <v>0</v>
      </c>
      <c r="AN2850" s="41">
        <f t="shared" si="9197"/>
        <v>0</v>
      </c>
      <c r="AO2850" s="14">
        <f t="shared" si="9197"/>
        <v>29626.77564</v>
      </c>
      <c r="AP2850" s="42">
        <f t="shared" si="9197"/>
        <v>47742.2</v>
      </c>
      <c r="AQ2850" s="42">
        <f t="shared" si="9197"/>
        <v>0</v>
      </c>
      <c r="AR2850" s="42">
        <f t="shared" si="9197"/>
        <v>0</v>
      </c>
      <c r="AS2850" s="42">
        <f t="shared" si="9197"/>
        <v>0</v>
      </c>
      <c r="AT2850" s="42">
        <f t="shared" si="9197"/>
        <v>0</v>
      </c>
      <c r="AU2850" s="42">
        <f t="shared" si="8999"/>
        <v>47742.2</v>
      </c>
      <c r="AV2850" s="42">
        <f t="shared" si="9000"/>
        <v>175.59999999999854</v>
      </c>
      <c r="AW2850" s="42">
        <f t="shared" si="9001"/>
        <v>53813.499999999993</v>
      </c>
      <c r="AX2850" s="42">
        <f t="shared" si="9002"/>
        <v>50432.600000000006</v>
      </c>
      <c r="AY2850" s="42">
        <f t="shared" si="9003"/>
        <v>50432.600000000006</v>
      </c>
      <c r="AZ2850" s="42">
        <f>AZ2851+AZ2852</f>
        <v>0</v>
      </c>
      <c r="BA2850" s="43">
        <f t="shared" si="9004"/>
        <v>95.493402356824774</v>
      </c>
      <c r="BB2850" s="20"/>
    </row>
    <row r="2851" spans="2:54" ht="78" x14ac:dyDescent="0.3">
      <c r="B2851" s="38" t="s">
        <v>1010</v>
      </c>
      <c r="C2851" s="38" t="s">
        <v>339</v>
      </c>
      <c r="D2851" s="38" t="s">
        <v>118</v>
      </c>
      <c r="E2851" s="39" t="str">
        <f t="shared" si="8998"/>
        <v>1006</v>
      </c>
      <c r="F2851" s="38" t="s">
        <v>1046</v>
      </c>
      <c r="G2851" s="38" t="s">
        <v>66</v>
      </c>
      <c r="H2851" s="40" t="s">
        <v>67</v>
      </c>
      <c r="I2851" s="18">
        <v>39909.1</v>
      </c>
      <c r="J2851" s="18">
        <v>41136.600000000006</v>
      </c>
      <c r="K2851" s="18">
        <v>41136.600000000006</v>
      </c>
      <c r="L2851" s="18"/>
      <c r="M2851" s="18"/>
      <c r="N2851" s="18"/>
      <c r="O2851" s="18">
        <v>0</v>
      </c>
      <c r="P2851" s="18">
        <v>0</v>
      </c>
      <c r="Q2851" s="18">
        <v>0</v>
      </c>
      <c r="R2851" s="18">
        <v>0</v>
      </c>
      <c r="S2851" s="18">
        <v>5895.7</v>
      </c>
      <c r="T2851" s="18">
        <f t="shared" si="9185"/>
        <v>45804.799999999996</v>
      </c>
      <c r="U2851" s="18">
        <f t="shared" si="9168"/>
        <v>41136.600000000006</v>
      </c>
      <c r="V2851" s="18">
        <f t="shared" si="9169"/>
        <v>41136.600000000006</v>
      </c>
      <c r="W2851" s="18">
        <v>5895.7</v>
      </c>
      <c r="X2851" s="18"/>
      <c r="Y2851" s="18"/>
      <c r="Z2851" s="18"/>
      <c r="AA2851" s="18">
        <v>7183</v>
      </c>
      <c r="AB2851" s="18"/>
      <c r="AC2851" s="18">
        <v>7183</v>
      </c>
      <c r="AD2851" s="18"/>
      <c r="AE2851" s="18"/>
      <c r="AF2851" s="41">
        <v>45664.95119</v>
      </c>
      <c r="AG2851" s="41"/>
      <c r="AH2851" s="41">
        <v>0</v>
      </c>
      <c r="AI2851" s="41">
        <v>0</v>
      </c>
      <c r="AJ2851" s="41">
        <v>0</v>
      </c>
      <c r="AK2851" s="41">
        <v>0</v>
      </c>
      <c r="AL2851" s="41">
        <v>43513.402329999997</v>
      </c>
      <c r="AM2851" s="41">
        <v>0</v>
      </c>
      <c r="AN2851" s="41">
        <v>0</v>
      </c>
      <c r="AO2851" s="42">
        <v>28195.99584</v>
      </c>
      <c r="AP2851" s="42">
        <v>45629.2</v>
      </c>
      <c r="AQ2851" s="42">
        <v>0</v>
      </c>
      <c r="AR2851" s="42">
        <v>0</v>
      </c>
      <c r="AS2851" s="42">
        <v>0</v>
      </c>
      <c r="AT2851" s="42">
        <v>0</v>
      </c>
      <c r="AU2851" s="42">
        <f t="shared" si="8999"/>
        <v>45629.2</v>
      </c>
      <c r="AV2851" s="42">
        <f t="shared" si="9000"/>
        <v>175.59999999999854</v>
      </c>
      <c r="AW2851" s="42">
        <f t="shared" si="9001"/>
        <v>51700.499999999993</v>
      </c>
      <c r="AX2851" s="42">
        <f t="shared" si="9002"/>
        <v>48319.600000000006</v>
      </c>
      <c r="AY2851" s="42">
        <f t="shared" si="9003"/>
        <v>48319.600000000006</v>
      </c>
      <c r="AZ2851" s="42"/>
      <c r="BA2851" s="43">
        <f t="shared" si="9004"/>
        <v>95.288402146652984</v>
      </c>
      <c r="BB2851" s="44"/>
    </row>
    <row r="2852" spans="2:54" ht="31.2" x14ac:dyDescent="0.3">
      <c r="B2852" s="38" t="s">
        <v>1010</v>
      </c>
      <c r="C2852" s="38" t="s">
        <v>339</v>
      </c>
      <c r="D2852" s="38" t="s">
        <v>118</v>
      </c>
      <c r="E2852" s="39" t="str">
        <f t="shared" si="8998"/>
        <v>1006</v>
      </c>
      <c r="F2852" s="38" t="s">
        <v>1046</v>
      </c>
      <c r="G2852" s="38" t="s">
        <v>54</v>
      </c>
      <c r="H2852" s="40" t="s">
        <v>55</v>
      </c>
      <c r="I2852" s="18">
        <v>2113</v>
      </c>
      <c r="J2852" s="18">
        <v>2113</v>
      </c>
      <c r="K2852" s="18">
        <v>2113</v>
      </c>
      <c r="L2852" s="18"/>
      <c r="M2852" s="18"/>
      <c r="N2852" s="18"/>
      <c r="O2852" s="18">
        <v>0</v>
      </c>
      <c r="P2852" s="18">
        <v>0</v>
      </c>
      <c r="Q2852" s="18">
        <v>0</v>
      </c>
      <c r="R2852" s="18">
        <v>0</v>
      </c>
      <c r="S2852" s="18"/>
      <c r="T2852" s="18">
        <f t="shared" si="9185"/>
        <v>2113</v>
      </c>
      <c r="U2852" s="18">
        <f t="shared" si="9168"/>
        <v>2113</v>
      </c>
      <c r="V2852" s="18">
        <f t="shared" si="9169"/>
        <v>2113</v>
      </c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41">
        <v>2077.24881</v>
      </c>
      <c r="AG2852" s="41"/>
      <c r="AH2852" s="41">
        <v>0</v>
      </c>
      <c r="AI2852" s="41">
        <v>0</v>
      </c>
      <c r="AJ2852" s="41">
        <v>0</v>
      </c>
      <c r="AK2852" s="41">
        <v>0</v>
      </c>
      <c r="AL2852" s="41">
        <v>2077.24881</v>
      </c>
      <c r="AM2852" s="41">
        <v>0</v>
      </c>
      <c r="AN2852" s="41">
        <v>0</v>
      </c>
      <c r="AO2852" s="14">
        <v>1430.7798</v>
      </c>
      <c r="AP2852" s="42">
        <v>2113</v>
      </c>
      <c r="AQ2852" s="42">
        <v>0</v>
      </c>
      <c r="AR2852" s="42">
        <v>0</v>
      </c>
      <c r="AS2852" s="42">
        <v>0</v>
      </c>
      <c r="AT2852" s="42">
        <v>0</v>
      </c>
      <c r="AU2852" s="42">
        <f t="shared" si="8999"/>
        <v>2113</v>
      </c>
      <c r="AV2852" s="42">
        <f t="shared" si="9000"/>
        <v>0</v>
      </c>
      <c r="AW2852" s="42">
        <f t="shared" si="9001"/>
        <v>2113</v>
      </c>
      <c r="AX2852" s="42">
        <f t="shared" si="9002"/>
        <v>2113</v>
      </c>
      <c r="AY2852" s="42">
        <f t="shared" si="9003"/>
        <v>2113</v>
      </c>
      <c r="AZ2852" s="42"/>
      <c r="BA2852" s="43">
        <f t="shared" si="9004"/>
        <v>100</v>
      </c>
      <c r="BB2852" s="44"/>
    </row>
    <row r="2853" spans="2:54" ht="46.8" x14ac:dyDescent="0.3">
      <c r="B2853" s="38" t="s">
        <v>1010</v>
      </c>
      <c r="C2853" s="38" t="s">
        <v>339</v>
      </c>
      <c r="D2853" s="38" t="s">
        <v>118</v>
      </c>
      <c r="E2853" s="39" t="str">
        <f t="shared" si="8998"/>
        <v>1006</v>
      </c>
      <c r="F2853" s="38" t="s">
        <v>78</v>
      </c>
      <c r="G2853" s="39"/>
      <c r="H2853" s="40" t="s">
        <v>79</v>
      </c>
      <c r="I2853" s="18"/>
      <c r="J2853" s="18"/>
      <c r="K2853" s="18"/>
      <c r="L2853" s="18"/>
      <c r="M2853" s="18"/>
      <c r="N2853" s="18"/>
      <c r="O2853" s="18">
        <f t="shared" ref="O2853:O2855" si="9198">O2854</f>
        <v>0</v>
      </c>
      <c r="P2853" s="18">
        <f t="shared" ref="P2853:P2855" si="9199">P2854</f>
        <v>0</v>
      </c>
      <c r="Q2853" s="18">
        <f t="shared" ref="Q2853:Q2855" si="9200">Q2854</f>
        <v>0</v>
      </c>
      <c r="R2853" s="18">
        <f t="shared" ref="R2853:R2855" si="9201">R2854</f>
        <v>0</v>
      </c>
      <c r="S2853" s="18"/>
      <c r="T2853" s="18">
        <f t="shared" si="9185"/>
        <v>0</v>
      </c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41">
        <f t="shared" ref="AF2853:AF2855" si="9202">AF2854</f>
        <v>246194.54204999999</v>
      </c>
      <c r="AG2853" s="41">
        <f t="shared" ref="AG2853:AG2855" si="9203">AG2854</f>
        <v>0</v>
      </c>
      <c r="AH2853" s="41">
        <f t="shared" ref="AH2853:AH2855" si="9204">AH2854</f>
        <v>0</v>
      </c>
      <c r="AI2853" s="41">
        <f t="shared" ref="AI2853:AI2855" si="9205">AI2854</f>
        <v>0</v>
      </c>
      <c r="AJ2853" s="41">
        <f t="shared" ref="AJ2853:AJ2855" si="9206">AJ2854</f>
        <v>0</v>
      </c>
      <c r="AK2853" s="41">
        <f t="shared" ref="AK2853:AK2855" si="9207">AK2854</f>
        <v>0</v>
      </c>
      <c r="AL2853" s="41">
        <f t="shared" ref="AL2853:AL2855" si="9208">AL2854</f>
        <v>246194.54204999999</v>
      </c>
      <c r="AM2853" s="41">
        <f t="shared" ref="AM2853:AM2855" si="9209">AM2854</f>
        <v>0</v>
      </c>
      <c r="AN2853" s="41">
        <f t="shared" ref="AN2853:AN2855" si="9210">AN2854</f>
        <v>0</v>
      </c>
      <c r="AO2853" s="42">
        <f t="shared" ref="AO2853:AO2855" si="9211">AO2854</f>
        <v>192855.00002000001</v>
      </c>
      <c r="AP2853" s="42">
        <f t="shared" ref="AP2853:AP2855" si="9212">AP2854</f>
        <v>210000</v>
      </c>
      <c r="AQ2853" s="42">
        <f t="shared" ref="AQ2853:AQ2855" si="9213">AQ2854</f>
        <v>0</v>
      </c>
      <c r="AR2853" s="42">
        <f t="shared" ref="AR2853:AR2855" si="9214">AR2854</f>
        <v>0</v>
      </c>
      <c r="AS2853" s="42">
        <f t="shared" ref="AS2853:AS2855" si="9215">AS2854</f>
        <v>0</v>
      </c>
      <c r="AT2853" s="42">
        <f t="shared" ref="AT2853:AT2855" si="9216">AT2854</f>
        <v>0</v>
      </c>
      <c r="AU2853" s="42">
        <f t="shared" si="8999"/>
        <v>210000</v>
      </c>
      <c r="AV2853" s="42">
        <f t="shared" si="9000"/>
        <v>-210000</v>
      </c>
      <c r="AW2853" s="42"/>
      <c r="AX2853" s="42"/>
      <c r="AY2853" s="42"/>
      <c r="AZ2853" s="42"/>
      <c r="BA2853" s="43">
        <f t="shared" si="9004"/>
        <v>100</v>
      </c>
      <c r="BB2853" s="44"/>
    </row>
    <row r="2854" spans="2:54" x14ac:dyDescent="0.3">
      <c r="B2854" s="38" t="s">
        <v>1010</v>
      </c>
      <c r="C2854" s="38" t="s">
        <v>339</v>
      </c>
      <c r="D2854" s="38" t="s">
        <v>118</v>
      </c>
      <c r="E2854" s="39" t="str">
        <f t="shared" si="8998"/>
        <v>1006</v>
      </c>
      <c r="F2854" s="38" t="s">
        <v>88</v>
      </c>
      <c r="G2854" s="39"/>
      <c r="H2854" s="40" t="s">
        <v>89</v>
      </c>
      <c r="I2854" s="18"/>
      <c r="J2854" s="18"/>
      <c r="K2854" s="18"/>
      <c r="L2854" s="18"/>
      <c r="M2854" s="18"/>
      <c r="N2854" s="18"/>
      <c r="O2854" s="18">
        <f t="shared" si="9198"/>
        <v>0</v>
      </c>
      <c r="P2854" s="18">
        <f t="shared" si="9199"/>
        <v>0</v>
      </c>
      <c r="Q2854" s="18">
        <f t="shared" si="9200"/>
        <v>0</v>
      </c>
      <c r="R2854" s="18">
        <f t="shared" si="9201"/>
        <v>0</v>
      </c>
      <c r="S2854" s="18"/>
      <c r="T2854" s="18">
        <f t="shared" si="9185"/>
        <v>0</v>
      </c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41">
        <f t="shared" si="9202"/>
        <v>246194.54204999999</v>
      </c>
      <c r="AG2854" s="41">
        <f t="shared" si="9203"/>
        <v>0</v>
      </c>
      <c r="AH2854" s="41">
        <f t="shared" si="9204"/>
        <v>0</v>
      </c>
      <c r="AI2854" s="41">
        <f t="shared" si="9205"/>
        <v>0</v>
      </c>
      <c r="AJ2854" s="41">
        <f t="shared" si="9206"/>
        <v>0</v>
      </c>
      <c r="AK2854" s="41">
        <f t="shared" si="9207"/>
        <v>0</v>
      </c>
      <c r="AL2854" s="41">
        <f t="shared" si="9208"/>
        <v>246194.54204999999</v>
      </c>
      <c r="AM2854" s="41">
        <f t="shared" si="9209"/>
        <v>0</v>
      </c>
      <c r="AN2854" s="41">
        <f t="shared" si="9210"/>
        <v>0</v>
      </c>
      <c r="AO2854" s="14">
        <f t="shared" si="9211"/>
        <v>192855.00002000001</v>
      </c>
      <c r="AP2854" s="42">
        <f t="shared" si="9212"/>
        <v>210000</v>
      </c>
      <c r="AQ2854" s="42">
        <f t="shared" si="9213"/>
        <v>0</v>
      </c>
      <c r="AR2854" s="42">
        <f t="shared" si="9214"/>
        <v>0</v>
      </c>
      <c r="AS2854" s="42">
        <f t="shared" si="9215"/>
        <v>0</v>
      </c>
      <c r="AT2854" s="42">
        <f t="shared" si="9216"/>
        <v>0</v>
      </c>
      <c r="AU2854" s="42">
        <f t="shared" si="8999"/>
        <v>210000</v>
      </c>
      <c r="AV2854" s="42">
        <f t="shared" si="9000"/>
        <v>-210000</v>
      </c>
      <c r="AW2854" s="42"/>
      <c r="AX2854" s="42"/>
      <c r="AY2854" s="42"/>
      <c r="AZ2854" s="42"/>
      <c r="BA2854" s="43">
        <f t="shared" si="9004"/>
        <v>100</v>
      </c>
      <c r="BB2854" s="44"/>
    </row>
    <row r="2855" spans="2:54" x14ac:dyDescent="0.3">
      <c r="B2855" s="38" t="s">
        <v>1010</v>
      </c>
      <c r="C2855" s="38" t="s">
        <v>339</v>
      </c>
      <c r="D2855" s="38" t="s">
        <v>118</v>
      </c>
      <c r="E2855" s="39" t="str">
        <f t="shared" si="8998"/>
        <v>1006</v>
      </c>
      <c r="F2855" s="38" t="s">
        <v>90</v>
      </c>
      <c r="G2855" s="39"/>
      <c r="H2855" s="40" t="s">
        <v>91</v>
      </c>
      <c r="I2855" s="18"/>
      <c r="J2855" s="18"/>
      <c r="K2855" s="18"/>
      <c r="L2855" s="18"/>
      <c r="M2855" s="18"/>
      <c r="N2855" s="18"/>
      <c r="O2855" s="18">
        <f t="shared" si="9198"/>
        <v>0</v>
      </c>
      <c r="P2855" s="18">
        <f t="shared" si="9199"/>
        <v>0</v>
      </c>
      <c r="Q2855" s="18">
        <f t="shared" si="9200"/>
        <v>0</v>
      </c>
      <c r="R2855" s="18">
        <f t="shared" si="9201"/>
        <v>0</v>
      </c>
      <c r="S2855" s="18"/>
      <c r="T2855" s="18">
        <f t="shared" si="9185"/>
        <v>0</v>
      </c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41">
        <f t="shared" si="9202"/>
        <v>246194.54204999999</v>
      </c>
      <c r="AG2855" s="41">
        <f t="shared" si="9203"/>
        <v>0</v>
      </c>
      <c r="AH2855" s="41">
        <f t="shared" si="9204"/>
        <v>0</v>
      </c>
      <c r="AI2855" s="41">
        <f t="shared" si="9205"/>
        <v>0</v>
      </c>
      <c r="AJ2855" s="41">
        <f t="shared" si="9206"/>
        <v>0</v>
      </c>
      <c r="AK2855" s="41">
        <f t="shared" si="9207"/>
        <v>0</v>
      </c>
      <c r="AL2855" s="41">
        <f t="shared" si="9208"/>
        <v>246194.54204999999</v>
      </c>
      <c r="AM2855" s="41">
        <f t="shared" si="9209"/>
        <v>0</v>
      </c>
      <c r="AN2855" s="41">
        <f t="shared" si="9210"/>
        <v>0</v>
      </c>
      <c r="AO2855" s="42">
        <f t="shared" si="9211"/>
        <v>192855.00002000001</v>
      </c>
      <c r="AP2855" s="42">
        <f t="shared" si="9212"/>
        <v>210000</v>
      </c>
      <c r="AQ2855" s="42">
        <f t="shared" si="9213"/>
        <v>0</v>
      </c>
      <c r="AR2855" s="42">
        <f t="shared" si="9214"/>
        <v>0</v>
      </c>
      <c r="AS2855" s="42">
        <f t="shared" si="9215"/>
        <v>0</v>
      </c>
      <c r="AT2855" s="42">
        <f t="shared" si="9216"/>
        <v>0</v>
      </c>
      <c r="AU2855" s="42">
        <f t="shared" si="8999"/>
        <v>210000</v>
      </c>
      <c r="AV2855" s="42">
        <f t="shared" si="9000"/>
        <v>-210000</v>
      </c>
      <c r="AW2855" s="42"/>
      <c r="AX2855" s="42"/>
      <c r="AY2855" s="42"/>
      <c r="AZ2855" s="42"/>
      <c r="BA2855" s="43">
        <f t="shared" si="9004"/>
        <v>100</v>
      </c>
      <c r="BB2855" s="44"/>
    </row>
    <row r="2856" spans="2:54" x14ac:dyDescent="0.3">
      <c r="B2856" s="38" t="s">
        <v>1010</v>
      </c>
      <c r="C2856" s="38" t="s">
        <v>339</v>
      </c>
      <c r="D2856" s="38" t="s">
        <v>118</v>
      </c>
      <c r="E2856" s="39" t="str">
        <f t="shared" si="8998"/>
        <v>1006</v>
      </c>
      <c r="F2856" s="38" t="s">
        <v>90</v>
      </c>
      <c r="G2856" s="38" t="s">
        <v>68</v>
      </c>
      <c r="H2856" s="40" t="s">
        <v>69</v>
      </c>
      <c r="I2856" s="18"/>
      <c r="J2856" s="18"/>
      <c r="K2856" s="18"/>
      <c r="L2856" s="18"/>
      <c r="M2856" s="18"/>
      <c r="N2856" s="18"/>
      <c r="O2856" s="18">
        <v>0</v>
      </c>
      <c r="P2856" s="18">
        <v>0</v>
      </c>
      <c r="Q2856" s="18">
        <v>0</v>
      </c>
      <c r="R2856" s="18">
        <v>0</v>
      </c>
      <c r="S2856" s="18"/>
      <c r="T2856" s="18">
        <f t="shared" si="9185"/>
        <v>0</v>
      </c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41">
        <v>246194.54204999999</v>
      </c>
      <c r="AG2856" s="41"/>
      <c r="AH2856" s="41">
        <v>0</v>
      </c>
      <c r="AI2856" s="41">
        <v>0</v>
      </c>
      <c r="AJ2856" s="41">
        <v>0</v>
      </c>
      <c r="AK2856" s="41">
        <v>0</v>
      </c>
      <c r="AL2856" s="41">
        <v>246194.54204999999</v>
      </c>
      <c r="AM2856" s="41">
        <v>0</v>
      </c>
      <c r="AN2856" s="41">
        <v>0</v>
      </c>
      <c r="AO2856" s="14">
        <v>192855.00002000001</v>
      </c>
      <c r="AP2856" s="42">
        <v>210000</v>
      </c>
      <c r="AQ2856" s="42">
        <v>0</v>
      </c>
      <c r="AR2856" s="42">
        <v>0</v>
      </c>
      <c r="AS2856" s="42">
        <v>0</v>
      </c>
      <c r="AT2856" s="42">
        <v>0</v>
      </c>
      <c r="AU2856" s="42">
        <f t="shared" si="8999"/>
        <v>210000</v>
      </c>
      <c r="AV2856" s="42">
        <f t="shared" si="9000"/>
        <v>-210000</v>
      </c>
      <c r="AW2856" s="42"/>
      <c r="AX2856" s="42"/>
      <c r="AY2856" s="42"/>
      <c r="AZ2856" s="42"/>
      <c r="BA2856" s="43">
        <f t="shared" si="9004"/>
        <v>100</v>
      </c>
      <c r="BB2856" s="44"/>
    </row>
    <row r="2857" spans="2:54" s="21" customFormat="1" ht="31.2" x14ac:dyDescent="0.3">
      <c r="B2857" s="22" t="s">
        <v>1047</v>
      </c>
      <c r="C2857" s="22"/>
      <c r="D2857" s="22"/>
      <c r="E2857" s="23" t="str">
        <f t="shared" si="8998"/>
        <v/>
      </c>
      <c r="F2857" s="22"/>
      <c r="G2857" s="22"/>
      <c r="H2857" s="24" t="s">
        <v>1048</v>
      </c>
      <c r="I2857" s="25">
        <f t="shared" ref="I2857:S2857" si="9217">I2864+I2858</f>
        <v>271700.2</v>
      </c>
      <c r="J2857" s="25">
        <f t="shared" si="9217"/>
        <v>317767.3</v>
      </c>
      <c r="K2857" s="25">
        <f t="shared" si="9217"/>
        <v>278687.8</v>
      </c>
      <c r="L2857" s="25">
        <f t="shared" si="9217"/>
        <v>0</v>
      </c>
      <c r="M2857" s="25">
        <f t="shared" si="9217"/>
        <v>0</v>
      </c>
      <c r="N2857" s="25">
        <f t="shared" si="9217"/>
        <v>0</v>
      </c>
      <c r="O2857" s="25">
        <f t="shared" si="9217"/>
        <v>-1368.8940000000002</v>
      </c>
      <c r="P2857" s="25">
        <f t="shared" si="9217"/>
        <v>0</v>
      </c>
      <c r="Q2857" s="25">
        <f t="shared" si="9217"/>
        <v>194.49700000000001</v>
      </c>
      <c r="R2857" s="25">
        <f t="shared" si="9217"/>
        <v>3526.5120000000002</v>
      </c>
      <c r="S2857" s="25">
        <f t="shared" si="9217"/>
        <v>42148.56</v>
      </c>
      <c r="T2857" s="25">
        <f t="shared" si="9185"/>
        <v>316200.875</v>
      </c>
      <c r="U2857" s="25">
        <f t="shared" si="9168"/>
        <v>317767.3</v>
      </c>
      <c r="V2857" s="25">
        <f t="shared" si="9169"/>
        <v>278687.8</v>
      </c>
      <c r="W2857" s="25">
        <f t="shared" ref="W2857:AT2857" si="9218">W2864+W2858</f>
        <v>40509.600000000006</v>
      </c>
      <c r="X2857" s="25">
        <f t="shared" si="9218"/>
        <v>0</v>
      </c>
      <c r="Y2857" s="25">
        <f t="shared" si="9218"/>
        <v>0</v>
      </c>
      <c r="Z2857" s="25">
        <f t="shared" si="9218"/>
        <v>1638.96</v>
      </c>
      <c r="AA2857" s="25">
        <f t="shared" si="9218"/>
        <v>45393.1</v>
      </c>
      <c r="AB2857" s="25">
        <f t="shared" si="9218"/>
        <v>0</v>
      </c>
      <c r="AC2857" s="25">
        <f t="shared" si="9218"/>
        <v>45393.1</v>
      </c>
      <c r="AD2857" s="25">
        <f t="shared" si="9218"/>
        <v>0</v>
      </c>
      <c r="AE2857" s="25">
        <f t="shared" si="9218"/>
        <v>0</v>
      </c>
      <c r="AF2857" s="26">
        <f t="shared" si="9218"/>
        <v>518323.97521800001</v>
      </c>
      <c r="AG2857" s="26">
        <f t="shared" si="9218"/>
        <v>0</v>
      </c>
      <c r="AH2857" s="26">
        <f t="shared" si="9218"/>
        <v>2259.5</v>
      </c>
      <c r="AI2857" s="26">
        <f t="shared" si="9218"/>
        <v>0</v>
      </c>
      <c r="AJ2857" s="26">
        <f t="shared" si="9218"/>
        <v>0</v>
      </c>
      <c r="AK2857" s="26">
        <f t="shared" si="9218"/>
        <v>0</v>
      </c>
      <c r="AL2857" s="26">
        <f t="shared" si="9218"/>
        <v>506639.99845000001</v>
      </c>
      <c r="AM2857" s="26">
        <f t="shared" si="9218"/>
        <v>2259.5</v>
      </c>
      <c r="AN2857" s="26">
        <f t="shared" si="9218"/>
        <v>0</v>
      </c>
      <c r="AO2857" s="27">
        <f t="shared" si="9218"/>
        <v>253713.99807</v>
      </c>
      <c r="AP2857" s="27">
        <f t="shared" si="9218"/>
        <v>361892.86900000001</v>
      </c>
      <c r="AQ2857" s="27">
        <f t="shared" si="9218"/>
        <v>-1368.8940000000002</v>
      </c>
      <c r="AR2857" s="27">
        <f t="shared" si="9218"/>
        <v>0</v>
      </c>
      <c r="AS2857" s="27">
        <f t="shared" si="9218"/>
        <v>0</v>
      </c>
      <c r="AT2857" s="27">
        <f t="shared" si="9218"/>
        <v>0</v>
      </c>
      <c r="AU2857" s="27">
        <f t="shared" si="8999"/>
        <v>360523.97499999998</v>
      </c>
      <c r="AV2857" s="27">
        <f t="shared" si="9000"/>
        <v>-44323.099999999977</v>
      </c>
      <c r="AW2857" s="27">
        <f t="shared" si="9001"/>
        <v>358349.435</v>
      </c>
      <c r="AX2857" s="27">
        <f t="shared" si="9002"/>
        <v>363160.39999999997</v>
      </c>
      <c r="AY2857" s="27">
        <f t="shared" si="9003"/>
        <v>324080.89999999997</v>
      </c>
      <c r="AZ2857" s="27">
        <f>AZ2864+AZ2858</f>
        <v>0</v>
      </c>
      <c r="BA2857" s="28">
        <f t="shared" si="9004"/>
        <v>97.745815874504771</v>
      </c>
      <c r="BB2857" s="20"/>
    </row>
    <row r="2858" spans="2:54" s="21" customFormat="1" x14ac:dyDescent="0.3">
      <c r="B2858" s="22" t="s">
        <v>1047</v>
      </c>
      <c r="C2858" s="22" t="s">
        <v>42</v>
      </c>
      <c r="D2858" s="22"/>
      <c r="E2858" s="23" t="str">
        <f t="shared" ref="E2858:E2921" si="9219">CONCATENATE(C2858,D2858)</f>
        <v>01</v>
      </c>
      <c r="F2858" s="22"/>
      <c r="G2858" s="22"/>
      <c r="H2858" s="24" t="s">
        <v>43</v>
      </c>
      <c r="I2858" s="25">
        <f t="shared" ref="I2858:I2862" si="9220">I2859</f>
        <v>210.5</v>
      </c>
      <c r="J2858" s="25">
        <f t="shared" ref="J2858:J2862" si="9221">J2859</f>
        <v>4334.3</v>
      </c>
      <c r="K2858" s="25">
        <f t="shared" ref="K2858:K2862" si="9222">K2859</f>
        <v>3847.2</v>
      </c>
      <c r="L2858" s="25">
        <f t="shared" ref="L2858:L2862" si="9223">L2859</f>
        <v>0</v>
      </c>
      <c r="M2858" s="25">
        <f t="shared" ref="M2858:M2862" si="9224">M2859</f>
        <v>0</v>
      </c>
      <c r="N2858" s="25">
        <f t="shared" ref="N2858:N2862" si="9225">N2859</f>
        <v>0</v>
      </c>
      <c r="O2858" s="25">
        <f t="shared" ref="O2858:O2862" si="9226">O2859</f>
        <v>0</v>
      </c>
      <c r="P2858" s="25">
        <f t="shared" ref="P2858:P2862" si="9227">P2859</f>
        <v>0</v>
      </c>
      <c r="Q2858" s="25">
        <f t="shared" ref="Q2858:Q2862" si="9228">Q2859</f>
        <v>0</v>
      </c>
      <c r="R2858" s="25">
        <f t="shared" ref="R2858:R2862" si="9229">R2859</f>
        <v>0</v>
      </c>
      <c r="S2858" s="25">
        <f t="shared" ref="S2858:S2862" si="9230">S2859</f>
        <v>0</v>
      </c>
      <c r="T2858" s="25">
        <f t="shared" si="9185"/>
        <v>210.5</v>
      </c>
      <c r="U2858" s="25">
        <f t="shared" si="9168"/>
        <v>4334.3</v>
      </c>
      <c r="V2858" s="25">
        <f t="shared" si="9169"/>
        <v>3847.2</v>
      </c>
      <c r="W2858" s="25">
        <f t="shared" ref="W2858:W2862" si="9231">W2859</f>
        <v>0</v>
      </c>
      <c r="X2858" s="25">
        <f t="shared" ref="X2858:X2862" si="9232">X2859</f>
        <v>0</v>
      </c>
      <c r="Y2858" s="25">
        <f t="shared" ref="Y2858:Y2862" si="9233">Y2859</f>
        <v>0</v>
      </c>
      <c r="Z2858" s="25">
        <f t="shared" ref="Z2858:Z2862" si="9234">Z2859</f>
        <v>0</v>
      </c>
      <c r="AA2858" s="25">
        <f t="shared" ref="AA2858:AA2862" si="9235">AA2859</f>
        <v>0</v>
      </c>
      <c r="AB2858" s="25">
        <f t="shared" ref="AB2858:AB2862" si="9236">AB2859</f>
        <v>0</v>
      </c>
      <c r="AC2858" s="25">
        <f t="shared" ref="AC2858:AC2862" si="9237">AC2859</f>
        <v>0</v>
      </c>
      <c r="AD2858" s="25">
        <f t="shared" ref="AD2858:AD2862" si="9238">AD2859</f>
        <v>0</v>
      </c>
      <c r="AE2858" s="25">
        <f t="shared" ref="AE2858:AE2862" si="9239">AE2859</f>
        <v>0</v>
      </c>
      <c r="AF2858" s="26">
        <f t="shared" ref="AF2858:AF2862" si="9240">AF2859</f>
        <v>211.6</v>
      </c>
      <c r="AG2858" s="26">
        <f t="shared" ref="AG2858:AG2862" si="9241">AG2859</f>
        <v>0</v>
      </c>
      <c r="AH2858" s="26">
        <f t="shared" ref="AH2858:AH2862" si="9242">AH2859</f>
        <v>211.6</v>
      </c>
      <c r="AI2858" s="26">
        <f t="shared" ref="AI2858:AI2862" si="9243">AI2859</f>
        <v>0</v>
      </c>
      <c r="AJ2858" s="26">
        <f t="shared" ref="AJ2858:AJ2862" si="9244">AJ2859</f>
        <v>0</v>
      </c>
      <c r="AK2858" s="26">
        <f t="shared" ref="AK2858:AK2862" si="9245">AK2859</f>
        <v>0</v>
      </c>
      <c r="AL2858" s="26">
        <f t="shared" ref="AL2858:AL2862" si="9246">AL2859</f>
        <v>211.6</v>
      </c>
      <c r="AM2858" s="26">
        <f t="shared" ref="AM2858:AM2862" si="9247">AM2859</f>
        <v>211.6</v>
      </c>
      <c r="AN2858" s="26">
        <f t="shared" ref="AN2858:AN2862" si="9248">AN2859</f>
        <v>0</v>
      </c>
      <c r="AO2858" s="45">
        <f t="shared" ref="AO2858:AO2862" si="9249">AO2859</f>
        <v>211.6</v>
      </c>
      <c r="AP2858" s="27">
        <f t="shared" ref="AP2858:AP2862" si="9250">AP2859</f>
        <v>211.6</v>
      </c>
      <c r="AQ2858" s="27">
        <f t="shared" ref="AQ2858:AQ2862" si="9251">AQ2859</f>
        <v>0</v>
      </c>
      <c r="AR2858" s="27">
        <f t="shared" ref="AR2858:AR2862" si="9252">AR2859</f>
        <v>0</v>
      </c>
      <c r="AS2858" s="27">
        <f t="shared" ref="AS2858:AS2862" si="9253">AS2859</f>
        <v>0</v>
      </c>
      <c r="AT2858" s="27">
        <f t="shared" ref="AT2858:AT2862" si="9254">AT2859</f>
        <v>0</v>
      </c>
      <c r="AU2858" s="27">
        <f t="shared" ref="AU2858:AU2921" si="9255">AP2858+AS2858+AT2858+AR2858+AQ2858</f>
        <v>211.6</v>
      </c>
      <c r="AV2858" s="27">
        <f t="shared" ref="AV2858:AV2921" si="9256">T2858-AU2858</f>
        <v>-1.0999999999999943</v>
      </c>
      <c r="AW2858" s="27">
        <f t="shared" ref="AW2858:AW2921" si="9257">T2858+W2858+X2858+Y2858+Z2858</f>
        <v>210.5</v>
      </c>
      <c r="AX2858" s="27">
        <f t="shared" ref="AX2858:AX2921" si="9258">U2858+AA2858+AB2858</f>
        <v>4334.3</v>
      </c>
      <c r="AY2858" s="27">
        <f t="shared" ref="AY2858:AY2921" si="9259">V2858+AC2858+AE2858+AD2858</f>
        <v>3847.2</v>
      </c>
      <c r="AZ2858" s="27">
        <f t="shared" ref="AZ2858:AZ2862" si="9260">AZ2859</f>
        <v>0</v>
      </c>
      <c r="BA2858" s="28">
        <f t="shared" ref="BA2858:BA2921" si="9261">AL2858/AF2858*100</f>
        <v>100</v>
      </c>
      <c r="BB2858" s="20"/>
    </row>
    <row r="2859" spans="2:54" s="30" customFormat="1" x14ac:dyDescent="0.3">
      <c r="B2859" s="31" t="s">
        <v>1047</v>
      </c>
      <c r="C2859" s="31" t="s">
        <v>42</v>
      </c>
      <c r="D2859" s="31" t="s">
        <v>92</v>
      </c>
      <c r="E2859" s="29" t="str">
        <f t="shared" si="9219"/>
        <v>0105</v>
      </c>
      <c r="F2859" s="31"/>
      <c r="G2859" s="29"/>
      <c r="H2859" s="32" t="s">
        <v>1049</v>
      </c>
      <c r="I2859" s="33">
        <f t="shared" si="9220"/>
        <v>210.5</v>
      </c>
      <c r="J2859" s="33">
        <f t="shared" si="9221"/>
        <v>4334.3</v>
      </c>
      <c r="K2859" s="33">
        <f t="shared" si="9222"/>
        <v>3847.2</v>
      </c>
      <c r="L2859" s="33">
        <f t="shared" si="9223"/>
        <v>0</v>
      </c>
      <c r="M2859" s="33">
        <f t="shared" si="9224"/>
        <v>0</v>
      </c>
      <c r="N2859" s="33">
        <f t="shared" si="9225"/>
        <v>0</v>
      </c>
      <c r="O2859" s="33">
        <f t="shared" si="9226"/>
        <v>0</v>
      </c>
      <c r="P2859" s="33">
        <f t="shared" si="9227"/>
        <v>0</v>
      </c>
      <c r="Q2859" s="33">
        <f t="shared" si="9228"/>
        <v>0</v>
      </c>
      <c r="R2859" s="33">
        <f t="shared" si="9229"/>
        <v>0</v>
      </c>
      <c r="S2859" s="33">
        <f t="shared" si="9230"/>
        <v>0</v>
      </c>
      <c r="T2859" s="33">
        <f t="shared" si="9185"/>
        <v>210.5</v>
      </c>
      <c r="U2859" s="33">
        <f t="shared" si="9168"/>
        <v>4334.3</v>
      </c>
      <c r="V2859" s="33">
        <f t="shared" si="9169"/>
        <v>3847.2</v>
      </c>
      <c r="W2859" s="33">
        <f t="shared" si="9231"/>
        <v>0</v>
      </c>
      <c r="X2859" s="33">
        <f t="shared" si="9232"/>
        <v>0</v>
      </c>
      <c r="Y2859" s="33">
        <f t="shared" si="9233"/>
        <v>0</v>
      </c>
      <c r="Z2859" s="33">
        <f t="shared" si="9234"/>
        <v>0</v>
      </c>
      <c r="AA2859" s="33">
        <f t="shared" si="9235"/>
        <v>0</v>
      </c>
      <c r="AB2859" s="33">
        <f t="shared" si="9236"/>
        <v>0</v>
      </c>
      <c r="AC2859" s="33">
        <f t="shared" si="9237"/>
        <v>0</v>
      </c>
      <c r="AD2859" s="33">
        <f t="shared" si="9238"/>
        <v>0</v>
      </c>
      <c r="AE2859" s="33">
        <f t="shared" si="9239"/>
        <v>0</v>
      </c>
      <c r="AF2859" s="34">
        <f t="shared" si="9240"/>
        <v>211.6</v>
      </c>
      <c r="AG2859" s="34">
        <f t="shared" si="9241"/>
        <v>0</v>
      </c>
      <c r="AH2859" s="34">
        <f t="shared" si="9242"/>
        <v>211.6</v>
      </c>
      <c r="AI2859" s="34">
        <f t="shared" si="9243"/>
        <v>0</v>
      </c>
      <c r="AJ2859" s="34">
        <f t="shared" si="9244"/>
        <v>0</v>
      </c>
      <c r="AK2859" s="34">
        <f t="shared" si="9245"/>
        <v>0</v>
      </c>
      <c r="AL2859" s="34">
        <f t="shared" si="9246"/>
        <v>211.6</v>
      </c>
      <c r="AM2859" s="34">
        <f t="shared" si="9247"/>
        <v>211.6</v>
      </c>
      <c r="AN2859" s="34">
        <f t="shared" si="9248"/>
        <v>0</v>
      </c>
      <c r="AO2859" s="36">
        <f t="shared" si="9249"/>
        <v>211.6</v>
      </c>
      <c r="AP2859" s="36">
        <f t="shared" si="9250"/>
        <v>211.6</v>
      </c>
      <c r="AQ2859" s="36">
        <f t="shared" si="9251"/>
        <v>0</v>
      </c>
      <c r="AR2859" s="36">
        <f t="shared" si="9252"/>
        <v>0</v>
      </c>
      <c r="AS2859" s="36">
        <f t="shared" si="9253"/>
        <v>0</v>
      </c>
      <c r="AT2859" s="36">
        <f t="shared" si="9254"/>
        <v>0</v>
      </c>
      <c r="AU2859" s="36">
        <f t="shared" si="9255"/>
        <v>211.6</v>
      </c>
      <c r="AV2859" s="36">
        <f t="shared" si="9256"/>
        <v>-1.0999999999999943</v>
      </c>
      <c r="AW2859" s="36">
        <f t="shared" si="9257"/>
        <v>210.5</v>
      </c>
      <c r="AX2859" s="36">
        <f t="shared" si="9258"/>
        <v>4334.3</v>
      </c>
      <c r="AY2859" s="36">
        <f t="shared" si="9259"/>
        <v>3847.2</v>
      </c>
      <c r="AZ2859" s="36">
        <f t="shared" si="9260"/>
        <v>0</v>
      </c>
      <c r="BA2859" s="37">
        <f t="shared" si="9261"/>
        <v>100</v>
      </c>
      <c r="BB2859" s="20"/>
    </row>
    <row r="2860" spans="2:54" ht="31.2" x14ac:dyDescent="0.3">
      <c r="B2860" s="38" t="s">
        <v>1047</v>
      </c>
      <c r="C2860" s="38" t="s">
        <v>42</v>
      </c>
      <c r="D2860" s="38" t="s">
        <v>92</v>
      </c>
      <c r="E2860" s="39" t="str">
        <f t="shared" si="9219"/>
        <v>0105</v>
      </c>
      <c r="F2860" s="38" t="s">
        <v>72</v>
      </c>
      <c r="G2860" s="39"/>
      <c r="H2860" s="40" t="s">
        <v>73</v>
      </c>
      <c r="I2860" s="18">
        <f t="shared" si="9220"/>
        <v>210.5</v>
      </c>
      <c r="J2860" s="18">
        <f t="shared" si="9221"/>
        <v>4334.3</v>
      </c>
      <c r="K2860" s="18">
        <f t="shared" si="9222"/>
        <v>3847.2</v>
      </c>
      <c r="L2860" s="18">
        <f t="shared" si="9223"/>
        <v>0</v>
      </c>
      <c r="M2860" s="18">
        <f t="shared" si="9224"/>
        <v>0</v>
      </c>
      <c r="N2860" s="18">
        <f t="shared" si="9225"/>
        <v>0</v>
      </c>
      <c r="O2860" s="18">
        <f t="shared" si="9226"/>
        <v>0</v>
      </c>
      <c r="P2860" s="18">
        <f t="shared" si="9227"/>
        <v>0</v>
      </c>
      <c r="Q2860" s="18">
        <f t="shared" si="9228"/>
        <v>0</v>
      </c>
      <c r="R2860" s="18">
        <f t="shared" si="9229"/>
        <v>0</v>
      </c>
      <c r="S2860" s="18">
        <f t="shared" si="9230"/>
        <v>0</v>
      </c>
      <c r="T2860" s="18">
        <f t="shared" si="9185"/>
        <v>210.5</v>
      </c>
      <c r="U2860" s="18">
        <f t="shared" si="9168"/>
        <v>4334.3</v>
      </c>
      <c r="V2860" s="18">
        <f t="shared" si="9169"/>
        <v>3847.2</v>
      </c>
      <c r="W2860" s="18">
        <f t="shared" si="9231"/>
        <v>0</v>
      </c>
      <c r="X2860" s="18">
        <f t="shared" si="9232"/>
        <v>0</v>
      </c>
      <c r="Y2860" s="18">
        <f t="shared" si="9233"/>
        <v>0</v>
      </c>
      <c r="Z2860" s="18">
        <f t="shared" si="9234"/>
        <v>0</v>
      </c>
      <c r="AA2860" s="18">
        <f t="shared" si="9235"/>
        <v>0</v>
      </c>
      <c r="AB2860" s="18">
        <f t="shared" si="9236"/>
        <v>0</v>
      </c>
      <c r="AC2860" s="18">
        <f t="shared" si="9237"/>
        <v>0</v>
      </c>
      <c r="AD2860" s="18">
        <f t="shared" si="9238"/>
        <v>0</v>
      </c>
      <c r="AE2860" s="18">
        <f t="shared" si="9239"/>
        <v>0</v>
      </c>
      <c r="AF2860" s="41">
        <f t="shared" si="9240"/>
        <v>211.6</v>
      </c>
      <c r="AG2860" s="41">
        <f t="shared" si="9241"/>
        <v>0</v>
      </c>
      <c r="AH2860" s="41">
        <f t="shared" si="9242"/>
        <v>211.6</v>
      </c>
      <c r="AI2860" s="41">
        <f t="shared" si="9243"/>
        <v>0</v>
      </c>
      <c r="AJ2860" s="41">
        <f t="shared" si="9244"/>
        <v>0</v>
      </c>
      <c r="AK2860" s="41">
        <f t="shared" si="9245"/>
        <v>0</v>
      </c>
      <c r="AL2860" s="41">
        <f t="shared" si="9246"/>
        <v>211.6</v>
      </c>
      <c r="AM2860" s="41">
        <f t="shared" si="9247"/>
        <v>211.6</v>
      </c>
      <c r="AN2860" s="41">
        <f t="shared" si="9248"/>
        <v>0</v>
      </c>
      <c r="AO2860" s="14">
        <f t="shared" si="9249"/>
        <v>211.6</v>
      </c>
      <c r="AP2860" s="42">
        <f t="shared" si="9250"/>
        <v>211.6</v>
      </c>
      <c r="AQ2860" s="42">
        <f t="shared" si="9251"/>
        <v>0</v>
      </c>
      <c r="AR2860" s="42">
        <f t="shared" si="9252"/>
        <v>0</v>
      </c>
      <c r="AS2860" s="42">
        <f t="shared" si="9253"/>
        <v>0</v>
      </c>
      <c r="AT2860" s="42">
        <f t="shared" si="9254"/>
        <v>0</v>
      </c>
      <c r="AU2860" s="42">
        <f t="shared" si="9255"/>
        <v>211.6</v>
      </c>
      <c r="AV2860" s="42">
        <f t="shared" si="9256"/>
        <v>-1.0999999999999943</v>
      </c>
      <c r="AW2860" s="42">
        <f t="shared" si="9257"/>
        <v>210.5</v>
      </c>
      <c r="AX2860" s="42">
        <f t="shared" si="9258"/>
        <v>4334.3</v>
      </c>
      <c r="AY2860" s="42">
        <f t="shared" si="9259"/>
        <v>3847.2</v>
      </c>
      <c r="AZ2860" s="42">
        <f t="shared" si="9260"/>
        <v>0</v>
      </c>
      <c r="BA2860" s="43">
        <f t="shared" si="9261"/>
        <v>100</v>
      </c>
      <c r="BB2860" s="20"/>
    </row>
    <row r="2861" spans="2:54" x14ac:dyDescent="0.3">
      <c r="B2861" s="38" t="s">
        <v>1047</v>
      </c>
      <c r="C2861" s="38" t="s">
        <v>42</v>
      </c>
      <c r="D2861" s="38" t="s">
        <v>92</v>
      </c>
      <c r="E2861" s="39" t="str">
        <f t="shared" si="9219"/>
        <v>0105</v>
      </c>
      <c r="F2861" s="38" t="s">
        <v>74</v>
      </c>
      <c r="G2861" s="39"/>
      <c r="H2861" s="40" t="s">
        <v>75</v>
      </c>
      <c r="I2861" s="18">
        <f t="shared" si="9220"/>
        <v>210.5</v>
      </c>
      <c r="J2861" s="18">
        <f t="shared" si="9221"/>
        <v>4334.3</v>
      </c>
      <c r="K2861" s="18">
        <f t="shared" si="9222"/>
        <v>3847.2</v>
      </c>
      <c r="L2861" s="18">
        <f t="shared" si="9223"/>
        <v>0</v>
      </c>
      <c r="M2861" s="18">
        <f t="shared" si="9224"/>
        <v>0</v>
      </c>
      <c r="N2861" s="18">
        <f t="shared" si="9225"/>
        <v>0</v>
      </c>
      <c r="O2861" s="18">
        <f t="shared" si="9226"/>
        <v>0</v>
      </c>
      <c r="P2861" s="18">
        <f t="shared" si="9227"/>
        <v>0</v>
      </c>
      <c r="Q2861" s="18">
        <f t="shared" si="9228"/>
        <v>0</v>
      </c>
      <c r="R2861" s="18">
        <f t="shared" si="9229"/>
        <v>0</v>
      </c>
      <c r="S2861" s="18">
        <f t="shared" si="9230"/>
        <v>0</v>
      </c>
      <c r="T2861" s="18">
        <f t="shared" si="9185"/>
        <v>210.5</v>
      </c>
      <c r="U2861" s="18">
        <f t="shared" si="9168"/>
        <v>4334.3</v>
      </c>
      <c r="V2861" s="18">
        <f t="shared" si="9169"/>
        <v>3847.2</v>
      </c>
      <c r="W2861" s="18">
        <f t="shared" si="9231"/>
        <v>0</v>
      </c>
      <c r="X2861" s="18">
        <f t="shared" si="9232"/>
        <v>0</v>
      </c>
      <c r="Y2861" s="18">
        <f t="shared" si="9233"/>
        <v>0</v>
      </c>
      <c r="Z2861" s="18">
        <f t="shared" si="9234"/>
        <v>0</v>
      </c>
      <c r="AA2861" s="18">
        <f t="shared" si="9235"/>
        <v>0</v>
      </c>
      <c r="AB2861" s="18">
        <f t="shared" si="9236"/>
        <v>0</v>
      </c>
      <c r="AC2861" s="18">
        <f t="shared" si="9237"/>
        <v>0</v>
      </c>
      <c r="AD2861" s="18">
        <f t="shared" si="9238"/>
        <v>0</v>
      </c>
      <c r="AE2861" s="18">
        <f t="shared" si="9239"/>
        <v>0</v>
      </c>
      <c r="AF2861" s="41">
        <f t="shared" si="9240"/>
        <v>211.6</v>
      </c>
      <c r="AG2861" s="41">
        <f t="shared" si="9241"/>
        <v>0</v>
      </c>
      <c r="AH2861" s="41">
        <f t="shared" si="9242"/>
        <v>211.6</v>
      </c>
      <c r="AI2861" s="41">
        <f t="shared" si="9243"/>
        <v>0</v>
      </c>
      <c r="AJ2861" s="41">
        <f t="shared" si="9244"/>
        <v>0</v>
      </c>
      <c r="AK2861" s="41">
        <f t="shared" si="9245"/>
        <v>0</v>
      </c>
      <c r="AL2861" s="41">
        <f t="shared" si="9246"/>
        <v>211.6</v>
      </c>
      <c r="AM2861" s="41">
        <f t="shared" si="9247"/>
        <v>211.6</v>
      </c>
      <c r="AN2861" s="41">
        <f t="shared" si="9248"/>
        <v>0</v>
      </c>
      <c r="AO2861" s="42">
        <f t="shared" si="9249"/>
        <v>211.6</v>
      </c>
      <c r="AP2861" s="42">
        <f t="shared" si="9250"/>
        <v>211.6</v>
      </c>
      <c r="AQ2861" s="42">
        <f t="shared" si="9251"/>
        <v>0</v>
      </c>
      <c r="AR2861" s="42">
        <f t="shared" si="9252"/>
        <v>0</v>
      </c>
      <c r="AS2861" s="42">
        <f t="shared" si="9253"/>
        <v>0</v>
      </c>
      <c r="AT2861" s="42">
        <f t="shared" si="9254"/>
        <v>0</v>
      </c>
      <c r="AU2861" s="42">
        <f t="shared" si="9255"/>
        <v>211.6</v>
      </c>
      <c r="AV2861" s="42">
        <f t="shared" si="9256"/>
        <v>-1.0999999999999943</v>
      </c>
      <c r="AW2861" s="42">
        <f t="shared" si="9257"/>
        <v>210.5</v>
      </c>
      <c r="AX2861" s="42">
        <f t="shared" si="9258"/>
        <v>4334.3</v>
      </c>
      <c r="AY2861" s="42">
        <f t="shared" si="9259"/>
        <v>3847.2</v>
      </c>
      <c r="AZ2861" s="42">
        <f t="shared" si="9260"/>
        <v>0</v>
      </c>
      <c r="BA2861" s="43">
        <f t="shared" si="9261"/>
        <v>100</v>
      </c>
      <c r="BB2861" s="20"/>
    </row>
    <row r="2862" spans="2:54" ht="62.4" x14ac:dyDescent="0.3">
      <c r="B2862" s="38" t="s">
        <v>1047</v>
      </c>
      <c r="C2862" s="38" t="s">
        <v>42</v>
      </c>
      <c r="D2862" s="38" t="s">
        <v>92</v>
      </c>
      <c r="E2862" s="39" t="str">
        <f t="shared" si="9219"/>
        <v>0105</v>
      </c>
      <c r="F2862" s="38" t="s">
        <v>1050</v>
      </c>
      <c r="G2862" s="39"/>
      <c r="H2862" s="40" t="s">
        <v>1051</v>
      </c>
      <c r="I2862" s="18">
        <f t="shared" si="9220"/>
        <v>210.5</v>
      </c>
      <c r="J2862" s="18">
        <f t="shared" si="9221"/>
        <v>4334.3</v>
      </c>
      <c r="K2862" s="18">
        <f t="shared" si="9222"/>
        <v>3847.2</v>
      </c>
      <c r="L2862" s="18">
        <f t="shared" si="9223"/>
        <v>0</v>
      </c>
      <c r="M2862" s="18">
        <f t="shared" si="9224"/>
        <v>0</v>
      </c>
      <c r="N2862" s="18">
        <f t="shared" si="9225"/>
        <v>0</v>
      </c>
      <c r="O2862" s="18">
        <f t="shared" si="9226"/>
        <v>0</v>
      </c>
      <c r="P2862" s="18">
        <f t="shared" si="9227"/>
        <v>0</v>
      </c>
      <c r="Q2862" s="18">
        <f t="shared" si="9228"/>
        <v>0</v>
      </c>
      <c r="R2862" s="18">
        <f t="shared" si="9229"/>
        <v>0</v>
      </c>
      <c r="S2862" s="18">
        <f t="shared" si="9230"/>
        <v>0</v>
      </c>
      <c r="T2862" s="18">
        <f t="shared" si="9185"/>
        <v>210.5</v>
      </c>
      <c r="U2862" s="18">
        <f t="shared" si="9168"/>
        <v>4334.3</v>
      </c>
      <c r="V2862" s="18">
        <f t="shared" si="9169"/>
        <v>3847.2</v>
      </c>
      <c r="W2862" s="18">
        <f t="shared" si="9231"/>
        <v>0</v>
      </c>
      <c r="X2862" s="18">
        <f t="shared" si="9232"/>
        <v>0</v>
      </c>
      <c r="Y2862" s="18">
        <f t="shared" si="9233"/>
        <v>0</v>
      </c>
      <c r="Z2862" s="18">
        <f t="shared" si="9234"/>
        <v>0</v>
      </c>
      <c r="AA2862" s="18">
        <f t="shared" si="9235"/>
        <v>0</v>
      </c>
      <c r="AB2862" s="18">
        <f t="shared" si="9236"/>
        <v>0</v>
      </c>
      <c r="AC2862" s="18">
        <f t="shared" si="9237"/>
        <v>0</v>
      </c>
      <c r="AD2862" s="18">
        <f t="shared" si="9238"/>
        <v>0</v>
      </c>
      <c r="AE2862" s="18">
        <f t="shared" si="9239"/>
        <v>0</v>
      </c>
      <c r="AF2862" s="41">
        <f t="shared" si="9240"/>
        <v>211.6</v>
      </c>
      <c r="AG2862" s="41">
        <f t="shared" si="9241"/>
        <v>0</v>
      </c>
      <c r="AH2862" s="41">
        <f t="shared" si="9242"/>
        <v>211.6</v>
      </c>
      <c r="AI2862" s="41">
        <f t="shared" si="9243"/>
        <v>0</v>
      </c>
      <c r="AJ2862" s="41">
        <f t="shared" si="9244"/>
        <v>0</v>
      </c>
      <c r="AK2862" s="41">
        <f t="shared" si="9245"/>
        <v>0</v>
      </c>
      <c r="AL2862" s="41">
        <f t="shared" si="9246"/>
        <v>211.6</v>
      </c>
      <c r="AM2862" s="41">
        <f t="shared" si="9247"/>
        <v>211.6</v>
      </c>
      <c r="AN2862" s="41">
        <f t="shared" si="9248"/>
        <v>0</v>
      </c>
      <c r="AO2862" s="14">
        <f t="shared" si="9249"/>
        <v>211.6</v>
      </c>
      <c r="AP2862" s="42">
        <f t="shared" si="9250"/>
        <v>211.6</v>
      </c>
      <c r="AQ2862" s="42">
        <f t="shared" si="9251"/>
        <v>0</v>
      </c>
      <c r="AR2862" s="42">
        <f t="shared" si="9252"/>
        <v>0</v>
      </c>
      <c r="AS2862" s="42">
        <f t="shared" si="9253"/>
        <v>0</v>
      </c>
      <c r="AT2862" s="42">
        <f t="shared" si="9254"/>
        <v>0</v>
      </c>
      <c r="AU2862" s="42">
        <f t="shared" si="9255"/>
        <v>211.6</v>
      </c>
      <c r="AV2862" s="42">
        <f t="shared" si="9256"/>
        <v>-1.0999999999999943</v>
      </c>
      <c r="AW2862" s="42">
        <f t="shared" si="9257"/>
        <v>210.5</v>
      </c>
      <c r="AX2862" s="42">
        <f t="shared" si="9258"/>
        <v>4334.3</v>
      </c>
      <c r="AY2862" s="42">
        <f t="shared" si="9259"/>
        <v>3847.2</v>
      </c>
      <c r="AZ2862" s="42">
        <f t="shared" si="9260"/>
        <v>0</v>
      </c>
      <c r="BA2862" s="43">
        <f t="shared" si="9261"/>
        <v>100</v>
      </c>
      <c r="BB2862" s="20"/>
    </row>
    <row r="2863" spans="2:54" ht="31.2" x14ac:dyDescent="0.3">
      <c r="B2863" s="38" t="s">
        <v>1047</v>
      </c>
      <c r="C2863" s="38" t="s">
        <v>42</v>
      </c>
      <c r="D2863" s="38" t="s">
        <v>92</v>
      </c>
      <c r="E2863" s="39" t="str">
        <f t="shared" si="9219"/>
        <v>0105</v>
      </c>
      <c r="F2863" s="38" t="s">
        <v>1050</v>
      </c>
      <c r="G2863" s="38" t="s">
        <v>54</v>
      </c>
      <c r="H2863" s="40" t="s">
        <v>55</v>
      </c>
      <c r="I2863" s="18">
        <v>210.5</v>
      </c>
      <c r="J2863" s="18">
        <v>4334.3</v>
      </c>
      <c r="K2863" s="18">
        <v>3847.2</v>
      </c>
      <c r="L2863" s="18"/>
      <c r="M2863" s="18"/>
      <c r="N2863" s="18"/>
      <c r="O2863" s="18">
        <v>0</v>
      </c>
      <c r="P2863" s="18">
        <v>0</v>
      </c>
      <c r="Q2863" s="18">
        <v>0</v>
      </c>
      <c r="R2863" s="18">
        <v>0</v>
      </c>
      <c r="S2863" s="18"/>
      <c r="T2863" s="18">
        <f t="shared" si="9185"/>
        <v>210.5</v>
      </c>
      <c r="U2863" s="18">
        <f t="shared" si="9168"/>
        <v>4334.3</v>
      </c>
      <c r="V2863" s="18">
        <f t="shared" si="9169"/>
        <v>3847.2</v>
      </c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41">
        <v>211.6</v>
      </c>
      <c r="AG2863" s="41"/>
      <c r="AH2863" s="41">
        <f>AF2863</f>
        <v>211.6</v>
      </c>
      <c r="AI2863" s="41">
        <f>AG2863</f>
        <v>0</v>
      </c>
      <c r="AJ2863" s="41">
        <v>0</v>
      </c>
      <c r="AK2863" s="41">
        <v>0</v>
      </c>
      <c r="AL2863" s="41">
        <v>211.6</v>
      </c>
      <c r="AM2863" s="41">
        <f>AL2863</f>
        <v>211.6</v>
      </c>
      <c r="AN2863" s="41">
        <v>0</v>
      </c>
      <c r="AO2863" s="42">
        <v>211.6</v>
      </c>
      <c r="AP2863" s="42">
        <v>211.6</v>
      </c>
      <c r="AQ2863" s="42">
        <v>0</v>
      </c>
      <c r="AR2863" s="42">
        <v>0</v>
      </c>
      <c r="AS2863" s="42">
        <v>0</v>
      </c>
      <c r="AT2863" s="42">
        <v>0</v>
      </c>
      <c r="AU2863" s="42">
        <f t="shared" si="9255"/>
        <v>211.6</v>
      </c>
      <c r="AV2863" s="42">
        <f t="shared" si="9256"/>
        <v>-1.0999999999999943</v>
      </c>
      <c r="AW2863" s="42">
        <f t="shared" si="9257"/>
        <v>210.5</v>
      </c>
      <c r="AX2863" s="42">
        <f t="shared" si="9258"/>
        <v>4334.3</v>
      </c>
      <c r="AY2863" s="42">
        <f t="shared" si="9259"/>
        <v>3847.2</v>
      </c>
      <c r="AZ2863" s="42"/>
      <c r="BA2863" s="43">
        <f t="shared" si="9261"/>
        <v>100</v>
      </c>
      <c r="BB2863" s="44"/>
    </row>
    <row r="2864" spans="2:54" s="21" customFormat="1" ht="31.2" x14ac:dyDescent="0.3">
      <c r="B2864" s="22" t="s">
        <v>1047</v>
      </c>
      <c r="C2864" s="22" t="s">
        <v>94</v>
      </c>
      <c r="D2864" s="22"/>
      <c r="E2864" s="23" t="str">
        <f t="shared" si="9219"/>
        <v>03</v>
      </c>
      <c r="F2864" s="22"/>
      <c r="G2864" s="23"/>
      <c r="H2864" s="24" t="s">
        <v>171</v>
      </c>
      <c r="I2864" s="25">
        <f t="shared" ref="I2864:S2864" si="9262">I2897+I2865+I2876</f>
        <v>271489.7</v>
      </c>
      <c r="J2864" s="25">
        <f t="shared" si="9262"/>
        <v>313433</v>
      </c>
      <c r="K2864" s="25">
        <f t="shared" si="9262"/>
        <v>274840.59999999998</v>
      </c>
      <c r="L2864" s="25">
        <f t="shared" si="9262"/>
        <v>0</v>
      </c>
      <c r="M2864" s="25">
        <f t="shared" si="9262"/>
        <v>0</v>
      </c>
      <c r="N2864" s="25">
        <f t="shared" si="9262"/>
        <v>0</v>
      </c>
      <c r="O2864" s="25">
        <f t="shared" si="9262"/>
        <v>-1368.8940000000002</v>
      </c>
      <c r="P2864" s="25">
        <f t="shared" si="9262"/>
        <v>0</v>
      </c>
      <c r="Q2864" s="25">
        <f t="shared" si="9262"/>
        <v>194.49700000000001</v>
      </c>
      <c r="R2864" s="25">
        <f t="shared" si="9262"/>
        <v>3526.5120000000002</v>
      </c>
      <c r="S2864" s="25">
        <f t="shared" si="9262"/>
        <v>42148.56</v>
      </c>
      <c r="T2864" s="25">
        <f t="shared" si="9185"/>
        <v>315990.375</v>
      </c>
      <c r="U2864" s="25">
        <f t="shared" si="9168"/>
        <v>313433</v>
      </c>
      <c r="V2864" s="25">
        <f t="shared" si="9169"/>
        <v>274840.59999999998</v>
      </c>
      <c r="W2864" s="25">
        <f t="shared" ref="W2864:AT2864" si="9263">W2897+W2865+W2876</f>
        <v>40509.600000000006</v>
      </c>
      <c r="X2864" s="25">
        <f t="shared" si="9263"/>
        <v>0</v>
      </c>
      <c r="Y2864" s="25">
        <f t="shared" si="9263"/>
        <v>0</v>
      </c>
      <c r="Z2864" s="25">
        <f t="shared" si="9263"/>
        <v>1638.96</v>
      </c>
      <c r="AA2864" s="25">
        <f t="shared" si="9263"/>
        <v>45393.1</v>
      </c>
      <c r="AB2864" s="25">
        <f t="shared" si="9263"/>
        <v>0</v>
      </c>
      <c r="AC2864" s="25">
        <f t="shared" si="9263"/>
        <v>45393.1</v>
      </c>
      <c r="AD2864" s="25">
        <f t="shared" si="9263"/>
        <v>0</v>
      </c>
      <c r="AE2864" s="25">
        <f t="shared" si="9263"/>
        <v>0</v>
      </c>
      <c r="AF2864" s="26">
        <f t="shared" si="9263"/>
        <v>518112.37521800003</v>
      </c>
      <c r="AG2864" s="26">
        <f t="shared" si="9263"/>
        <v>0</v>
      </c>
      <c r="AH2864" s="26">
        <f t="shared" si="9263"/>
        <v>2047.9</v>
      </c>
      <c r="AI2864" s="26">
        <f t="shared" si="9263"/>
        <v>0</v>
      </c>
      <c r="AJ2864" s="26">
        <f t="shared" si="9263"/>
        <v>0</v>
      </c>
      <c r="AK2864" s="26">
        <f t="shared" si="9263"/>
        <v>0</v>
      </c>
      <c r="AL2864" s="26">
        <f t="shared" si="9263"/>
        <v>506428.39845000004</v>
      </c>
      <c r="AM2864" s="26">
        <f t="shared" si="9263"/>
        <v>2047.9</v>
      </c>
      <c r="AN2864" s="26">
        <f t="shared" si="9263"/>
        <v>0</v>
      </c>
      <c r="AO2864" s="45">
        <f t="shared" si="9263"/>
        <v>253502.39807</v>
      </c>
      <c r="AP2864" s="27">
        <f t="shared" si="9263"/>
        <v>361681.26900000003</v>
      </c>
      <c r="AQ2864" s="27">
        <f t="shared" si="9263"/>
        <v>-1368.8940000000002</v>
      </c>
      <c r="AR2864" s="27">
        <f t="shared" si="9263"/>
        <v>0</v>
      </c>
      <c r="AS2864" s="27">
        <f t="shared" si="9263"/>
        <v>0</v>
      </c>
      <c r="AT2864" s="27">
        <f t="shared" si="9263"/>
        <v>0</v>
      </c>
      <c r="AU2864" s="27">
        <f t="shared" si="9255"/>
        <v>360312.375</v>
      </c>
      <c r="AV2864" s="27">
        <f t="shared" si="9256"/>
        <v>-44322</v>
      </c>
      <c r="AW2864" s="27">
        <f t="shared" si="9257"/>
        <v>358138.935</v>
      </c>
      <c r="AX2864" s="27">
        <f t="shared" si="9258"/>
        <v>358826.1</v>
      </c>
      <c r="AY2864" s="27">
        <f t="shared" si="9259"/>
        <v>320233.69999999995</v>
      </c>
      <c r="AZ2864" s="27">
        <f>AZ2897+AZ2865+AZ2876</f>
        <v>0</v>
      </c>
      <c r="BA2864" s="28">
        <f t="shared" si="9261"/>
        <v>97.744895253064769</v>
      </c>
      <c r="BB2864" s="20"/>
    </row>
    <row r="2865" spans="2:54" s="30" customFormat="1" x14ac:dyDescent="0.3">
      <c r="B2865" s="31" t="s">
        <v>1047</v>
      </c>
      <c r="C2865" s="31" t="s">
        <v>94</v>
      </c>
      <c r="D2865" s="31" t="s">
        <v>86</v>
      </c>
      <c r="E2865" s="29" t="str">
        <f t="shared" si="9219"/>
        <v>0309</v>
      </c>
      <c r="F2865" s="31"/>
      <c r="G2865" s="31"/>
      <c r="H2865" s="32" t="s">
        <v>988</v>
      </c>
      <c r="I2865" s="33">
        <f t="shared" ref="I2865:I2867" si="9264">I2866</f>
        <v>73980.5</v>
      </c>
      <c r="J2865" s="33">
        <f t="shared" ref="J2865:J2867" si="9265">J2866</f>
        <v>72030.400000000009</v>
      </c>
      <c r="K2865" s="33">
        <f t="shared" ref="K2865:K2867" si="9266">K2866</f>
        <v>72030.399999999994</v>
      </c>
      <c r="L2865" s="33">
        <f t="shared" ref="L2865:L2867" si="9267">L2866</f>
        <v>0</v>
      </c>
      <c r="M2865" s="33">
        <f t="shared" ref="M2865:M2867" si="9268">M2866</f>
        <v>0</v>
      </c>
      <c r="N2865" s="33">
        <f t="shared" ref="N2865:N2867" si="9269">N2866</f>
        <v>0</v>
      </c>
      <c r="O2865" s="33">
        <f t="shared" ref="O2865:O2867" si="9270">O2866</f>
        <v>0</v>
      </c>
      <c r="P2865" s="33">
        <f t="shared" ref="P2865:P2867" si="9271">P2866</f>
        <v>0</v>
      </c>
      <c r="Q2865" s="33">
        <f t="shared" ref="Q2865:Q2867" si="9272">Q2866</f>
        <v>0</v>
      </c>
      <c r="R2865" s="33">
        <f t="shared" ref="R2865:R2867" si="9273">R2866</f>
        <v>0</v>
      </c>
      <c r="S2865" s="33">
        <f t="shared" ref="S2865:S2867" si="9274">S2866</f>
        <v>9399.4600000000009</v>
      </c>
      <c r="T2865" s="33">
        <f t="shared" si="9185"/>
        <v>83379.960000000006</v>
      </c>
      <c r="U2865" s="33">
        <f t="shared" si="9168"/>
        <v>72030.400000000009</v>
      </c>
      <c r="V2865" s="33">
        <f t="shared" si="9169"/>
        <v>72030.399999999994</v>
      </c>
      <c r="W2865" s="33">
        <f t="shared" ref="W2865:W2867" si="9275">W2866</f>
        <v>9279.7000000000007</v>
      </c>
      <c r="X2865" s="33">
        <f t="shared" ref="X2865:X2867" si="9276">X2866</f>
        <v>0</v>
      </c>
      <c r="Y2865" s="33">
        <f t="shared" ref="Y2865:Y2867" si="9277">Y2866</f>
        <v>0</v>
      </c>
      <c r="Z2865" s="33">
        <f t="shared" ref="Z2865:Z2867" si="9278">Z2866</f>
        <v>119.76</v>
      </c>
      <c r="AA2865" s="33">
        <f t="shared" ref="AA2865:AA2867" si="9279">AA2866</f>
        <v>11354.2</v>
      </c>
      <c r="AB2865" s="33">
        <f t="shared" ref="AB2865:AB2867" si="9280">AB2866</f>
        <v>0</v>
      </c>
      <c r="AC2865" s="33">
        <f t="shared" ref="AC2865:AC2867" si="9281">AC2866</f>
        <v>11354.2</v>
      </c>
      <c r="AD2865" s="33">
        <f t="shared" ref="AD2865:AD2867" si="9282">AD2866</f>
        <v>0</v>
      </c>
      <c r="AE2865" s="33">
        <f t="shared" ref="AE2865:AE2867" si="9283">AE2866</f>
        <v>0</v>
      </c>
      <c r="AF2865" s="34">
        <f t="shared" ref="AF2865:AF2867" si="9284">AF2866</f>
        <v>83379.960000000006</v>
      </c>
      <c r="AG2865" s="34">
        <f t="shared" ref="AG2865:AG2867" si="9285">AG2866</f>
        <v>0</v>
      </c>
      <c r="AH2865" s="34">
        <f t="shared" ref="AH2865:AH2867" si="9286">AH2866</f>
        <v>0</v>
      </c>
      <c r="AI2865" s="34">
        <f t="shared" ref="AI2865:AI2867" si="9287">AI2866</f>
        <v>0</v>
      </c>
      <c r="AJ2865" s="34">
        <f t="shared" ref="AJ2865:AJ2867" si="9288">AJ2866</f>
        <v>0</v>
      </c>
      <c r="AK2865" s="34">
        <f t="shared" ref="AK2865:AK2867" si="9289">AK2866</f>
        <v>0</v>
      </c>
      <c r="AL2865" s="34">
        <f t="shared" ref="AL2865:AL2867" si="9290">AL2866</f>
        <v>81457.109330000021</v>
      </c>
      <c r="AM2865" s="34">
        <f t="shared" ref="AM2865:AM2867" si="9291">AM2866</f>
        <v>0</v>
      </c>
      <c r="AN2865" s="34">
        <f t="shared" ref="AN2865:AN2867" si="9292">AN2866</f>
        <v>0</v>
      </c>
      <c r="AO2865" s="36">
        <f t="shared" ref="AO2865:AO2867" si="9293">AO2866</f>
        <v>56296.529949999996</v>
      </c>
      <c r="AP2865" s="36">
        <f t="shared" ref="AP2865:AP2867" si="9294">AP2866</f>
        <v>83379.960000000021</v>
      </c>
      <c r="AQ2865" s="36">
        <f t="shared" ref="AQ2865:AQ2867" si="9295">AQ2866</f>
        <v>0</v>
      </c>
      <c r="AR2865" s="36">
        <f t="shared" ref="AR2865:AR2867" si="9296">AR2866</f>
        <v>0</v>
      </c>
      <c r="AS2865" s="36">
        <f t="shared" ref="AS2865:AS2867" si="9297">AS2866</f>
        <v>0</v>
      </c>
      <c r="AT2865" s="36">
        <f t="shared" ref="AT2865:AT2867" si="9298">AT2866</f>
        <v>0</v>
      </c>
      <c r="AU2865" s="36">
        <f t="shared" si="9255"/>
        <v>83379.960000000021</v>
      </c>
      <c r="AV2865" s="36">
        <f t="shared" si="9256"/>
        <v>0</v>
      </c>
      <c r="AW2865" s="36">
        <f t="shared" si="9257"/>
        <v>92779.42</v>
      </c>
      <c r="AX2865" s="36">
        <f t="shared" si="9258"/>
        <v>83384.600000000006</v>
      </c>
      <c r="AY2865" s="36">
        <f t="shared" si="9259"/>
        <v>83384.599999999991</v>
      </c>
      <c r="AZ2865" s="36">
        <f t="shared" ref="AZ2865:AZ2867" si="9299">AZ2866</f>
        <v>0</v>
      </c>
      <c r="BA2865" s="37">
        <f t="shared" si="9261"/>
        <v>97.693869522124999</v>
      </c>
      <c r="BB2865" s="20"/>
    </row>
    <row r="2866" spans="2:54" x14ac:dyDescent="0.3">
      <c r="B2866" s="38" t="s">
        <v>1047</v>
      </c>
      <c r="C2866" s="38" t="s">
        <v>94</v>
      </c>
      <c r="D2866" s="38" t="s">
        <v>86</v>
      </c>
      <c r="E2866" s="39" t="str">
        <f t="shared" si="9219"/>
        <v>0309</v>
      </c>
      <c r="F2866" s="38" t="s">
        <v>273</v>
      </c>
      <c r="G2866" s="39"/>
      <c r="H2866" s="40" t="s">
        <v>274</v>
      </c>
      <c r="I2866" s="18">
        <f t="shared" si="9264"/>
        <v>73980.5</v>
      </c>
      <c r="J2866" s="18">
        <f t="shared" si="9265"/>
        <v>72030.400000000009</v>
      </c>
      <c r="K2866" s="18">
        <f t="shared" si="9266"/>
        <v>72030.399999999994</v>
      </c>
      <c r="L2866" s="18">
        <f t="shared" si="9267"/>
        <v>0</v>
      </c>
      <c r="M2866" s="18">
        <f t="shared" si="9268"/>
        <v>0</v>
      </c>
      <c r="N2866" s="18">
        <f t="shared" si="9269"/>
        <v>0</v>
      </c>
      <c r="O2866" s="18">
        <f t="shared" si="9270"/>
        <v>0</v>
      </c>
      <c r="P2866" s="18">
        <f t="shared" si="9271"/>
        <v>0</v>
      </c>
      <c r="Q2866" s="18">
        <f t="shared" si="9272"/>
        <v>0</v>
      </c>
      <c r="R2866" s="18">
        <f t="shared" si="9273"/>
        <v>0</v>
      </c>
      <c r="S2866" s="18">
        <f t="shared" si="9274"/>
        <v>9399.4600000000009</v>
      </c>
      <c r="T2866" s="18">
        <f t="shared" si="9185"/>
        <v>83379.960000000006</v>
      </c>
      <c r="U2866" s="18">
        <f t="shared" si="9168"/>
        <v>72030.400000000009</v>
      </c>
      <c r="V2866" s="18">
        <f t="shared" si="9169"/>
        <v>72030.399999999994</v>
      </c>
      <c r="W2866" s="18">
        <f t="shared" si="9275"/>
        <v>9279.7000000000007</v>
      </c>
      <c r="X2866" s="18">
        <f t="shared" si="9276"/>
        <v>0</v>
      </c>
      <c r="Y2866" s="18">
        <f t="shared" si="9277"/>
        <v>0</v>
      </c>
      <c r="Z2866" s="18">
        <f t="shared" si="9278"/>
        <v>119.76</v>
      </c>
      <c r="AA2866" s="18">
        <f t="shared" si="9279"/>
        <v>11354.2</v>
      </c>
      <c r="AB2866" s="18">
        <f t="shared" si="9280"/>
        <v>0</v>
      </c>
      <c r="AC2866" s="18">
        <f t="shared" si="9281"/>
        <v>11354.2</v>
      </c>
      <c r="AD2866" s="18">
        <f t="shared" si="9282"/>
        <v>0</v>
      </c>
      <c r="AE2866" s="18">
        <f t="shared" si="9283"/>
        <v>0</v>
      </c>
      <c r="AF2866" s="41">
        <f t="shared" si="9284"/>
        <v>83379.960000000006</v>
      </c>
      <c r="AG2866" s="41">
        <f t="shared" si="9285"/>
        <v>0</v>
      </c>
      <c r="AH2866" s="41">
        <f t="shared" si="9286"/>
        <v>0</v>
      </c>
      <c r="AI2866" s="41">
        <f t="shared" si="9287"/>
        <v>0</v>
      </c>
      <c r="AJ2866" s="41">
        <f t="shared" si="9288"/>
        <v>0</v>
      </c>
      <c r="AK2866" s="41">
        <f t="shared" si="9289"/>
        <v>0</v>
      </c>
      <c r="AL2866" s="41">
        <f t="shared" si="9290"/>
        <v>81457.109330000021</v>
      </c>
      <c r="AM2866" s="41">
        <f t="shared" si="9291"/>
        <v>0</v>
      </c>
      <c r="AN2866" s="41">
        <f t="shared" si="9292"/>
        <v>0</v>
      </c>
      <c r="AO2866" s="14">
        <f t="shared" si="9293"/>
        <v>56296.529949999996</v>
      </c>
      <c r="AP2866" s="42">
        <f t="shared" si="9294"/>
        <v>83379.960000000021</v>
      </c>
      <c r="AQ2866" s="42">
        <f t="shared" si="9295"/>
        <v>0</v>
      </c>
      <c r="AR2866" s="42">
        <f t="shared" si="9296"/>
        <v>0</v>
      </c>
      <c r="AS2866" s="42">
        <f t="shared" si="9297"/>
        <v>0</v>
      </c>
      <c r="AT2866" s="42">
        <f t="shared" si="9298"/>
        <v>0</v>
      </c>
      <c r="AU2866" s="42">
        <f t="shared" si="9255"/>
        <v>83379.960000000021</v>
      </c>
      <c r="AV2866" s="42">
        <f t="shared" si="9256"/>
        <v>0</v>
      </c>
      <c r="AW2866" s="42">
        <f t="shared" si="9257"/>
        <v>92779.42</v>
      </c>
      <c r="AX2866" s="42">
        <f t="shared" si="9258"/>
        <v>83384.600000000006</v>
      </c>
      <c r="AY2866" s="42">
        <f t="shared" si="9259"/>
        <v>83384.599999999991</v>
      </c>
      <c r="AZ2866" s="42">
        <f t="shared" si="9299"/>
        <v>0</v>
      </c>
      <c r="BA2866" s="43">
        <f t="shared" si="9261"/>
        <v>97.693869522124999</v>
      </c>
      <c r="BB2866" s="20"/>
    </row>
    <row r="2867" spans="2:54" x14ac:dyDescent="0.3">
      <c r="B2867" s="38" t="s">
        <v>1047</v>
      </c>
      <c r="C2867" s="38" t="s">
        <v>94</v>
      </c>
      <c r="D2867" s="38" t="s">
        <v>86</v>
      </c>
      <c r="E2867" s="39" t="str">
        <f t="shared" si="9219"/>
        <v>0309</v>
      </c>
      <c r="F2867" s="38" t="s">
        <v>275</v>
      </c>
      <c r="G2867" s="39"/>
      <c r="H2867" s="40" t="s">
        <v>49</v>
      </c>
      <c r="I2867" s="18">
        <f t="shared" si="9264"/>
        <v>73980.5</v>
      </c>
      <c r="J2867" s="18">
        <f t="shared" si="9265"/>
        <v>72030.400000000009</v>
      </c>
      <c r="K2867" s="18">
        <f t="shared" si="9266"/>
        <v>72030.399999999994</v>
      </c>
      <c r="L2867" s="18">
        <f t="shared" si="9267"/>
        <v>0</v>
      </c>
      <c r="M2867" s="18">
        <f t="shared" si="9268"/>
        <v>0</v>
      </c>
      <c r="N2867" s="18">
        <f t="shared" si="9269"/>
        <v>0</v>
      </c>
      <c r="O2867" s="18">
        <f t="shared" si="9270"/>
        <v>0</v>
      </c>
      <c r="P2867" s="18">
        <f t="shared" si="9271"/>
        <v>0</v>
      </c>
      <c r="Q2867" s="18">
        <f t="shared" si="9272"/>
        <v>0</v>
      </c>
      <c r="R2867" s="18">
        <f t="shared" si="9273"/>
        <v>0</v>
      </c>
      <c r="S2867" s="18">
        <f t="shared" si="9274"/>
        <v>9399.4600000000009</v>
      </c>
      <c r="T2867" s="18">
        <f t="shared" si="9185"/>
        <v>83379.960000000006</v>
      </c>
      <c r="U2867" s="18">
        <f t="shared" si="9168"/>
        <v>72030.400000000009</v>
      </c>
      <c r="V2867" s="18">
        <f t="shared" si="9169"/>
        <v>72030.399999999994</v>
      </c>
      <c r="W2867" s="18">
        <f t="shared" si="9275"/>
        <v>9279.7000000000007</v>
      </c>
      <c r="X2867" s="18">
        <f t="shared" si="9276"/>
        <v>0</v>
      </c>
      <c r="Y2867" s="18">
        <f t="shared" si="9277"/>
        <v>0</v>
      </c>
      <c r="Z2867" s="18">
        <f t="shared" si="9278"/>
        <v>119.76</v>
      </c>
      <c r="AA2867" s="18">
        <f t="shared" si="9279"/>
        <v>11354.2</v>
      </c>
      <c r="AB2867" s="18">
        <f t="shared" si="9280"/>
        <v>0</v>
      </c>
      <c r="AC2867" s="18">
        <f t="shared" si="9281"/>
        <v>11354.2</v>
      </c>
      <c r="AD2867" s="18">
        <f t="shared" si="9282"/>
        <v>0</v>
      </c>
      <c r="AE2867" s="18">
        <f t="shared" si="9283"/>
        <v>0</v>
      </c>
      <c r="AF2867" s="41">
        <f t="shared" si="9284"/>
        <v>83379.960000000006</v>
      </c>
      <c r="AG2867" s="41">
        <f t="shared" si="9285"/>
        <v>0</v>
      </c>
      <c r="AH2867" s="41">
        <f t="shared" si="9286"/>
        <v>0</v>
      </c>
      <c r="AI2867" s="41">
        <f t="shared" si="9287"/>
        <v>0</v>
      </c>
      <c r="AJ2867" s="41">
        <f t="shared" si="9288"/>
        <v>0</v>
      </c>
      <c r="AK2867" s="41">
        <f t="shared" si="9289"/>
        <v>0</v>
      </c>
      <c r="AL2867" s="41">
        <f t="shared" si="9290"/>
        <v>81457.109330000021</v>
      </c>
      <c r="AM2867" s="41">
        <f t="shared" si="9291"/>
        <v>0</v>
      </c>
      <c r="AN2867" s="41">
        <f t="shared" si="9292"/>
        <v>0</v>
      </c>
      <c r="AO2867" s="42">
        <f t="shared" si="9293"/>
        <v>56296.529949999996</v>
      </c>
      <c r="AP2867" s="42">
        <f t="shared" si="9294"/>
        <v>83379.960000000021</v>
      </c>
      <c r="AQ2867" s="42">
        <f t="shared" si="9295"/>
        <v>0</v>
      </c>
      <c r="AR2867" s="42">
        <f t="shared" si="9296"/>
        <v>0</v>
      </c>
      <c r="AS2867" s="42">
        <f t="shared" si="9297"/>
        <v>0</v>
      </c>
      <c r="AT2867" s="42">
        <f t="shared" si="9298"/>
        <v>0</v>
      </c>
      <c r="AU2867" s="42">
        <f t="shared" si="9255"/>
        <v>83379.960000000021</v>
      </c>
      <c r="AV2867" s="42">
        <f t="shared" si="9256"/>
        <v>0</v>
      </c>
      <c r="AW2867" s="42">
        <f t="shared" si="9257"/>
        <v>92779.42</v>
      </c>
      <c r="AX2867" s="42">
        <f t="shared" si="9258"/>
        <v>83384.600000000006</v>
      </c>
      <c r="AY2867" s="42">
        <f t="shared" si="9259"/>
        <v>83384.599999999991</v>
      </c>
      <c r="AZ2867" s="42">
        <f t="shared" si="9299"/>
        <v>0</v>
      </c>
      <c r="BA2867" s="43">
        <f t="shared" si="9261"/>
        <v>97.693869522124999</v>
      </c>
      <c r="BB2867" s="20"/>
    </row>
    <row r="2868" spans="2:54" ht="93.6" x14ac:dyDescent="0.3">
      <c r="B2868" s="38" t="s">
        <v>1047</v>
      </c>
      <c r="C2868" s="38" t="s">
        <v>94</v>
      </c>
      <c r="D2868" s="38" t="s">
        <v>86</v>
      </c>
      <c r="E2868" s="39" t="str">
        <f t="shared" si="9219"/>
        <v>0309</v>
      </c>
      <c r="F2868" s="38" t="s">
        <v>501</v>
      </c>
      <c r="G2868" s="39"/>
      <c r="H2868" s="40" t="s">
        <v>502</v>
      </c>
      <c r="I2868" s="18">
        <f t="shared" ref="I2868:S2868" si="9300">I2869+I2874</f>
        <v>73980.5</v>
      </c>
      <c r="J2868" s="18">
        <f t="shared" si="9300"/>
        <v>72030.400000000009</v>
      </c>
      <c r="K2868" s="18">
        <f t="shared" si="9300"/>
        <v>72030.399999999994</v>
      </c>
      <c r="L2868" s="18">
        <f t="shared" si="9300"/>
        <v>0</v>
      </c>
      <c r="M2868" s="18">
        <f t="shared" si="9300"/>
        <v>0</v>
      </c>
      <c r="N2868" s="18">
        <f t="shared" si="9300"/>
        <v>0</v>
      </c>
      <c r="O2868" s="18">
        <f t="shared" si="9300"/>
        <v>0</v>
      </c>
      <c r="P2868" s="18">
        <f t="shared" si="9300"/>
        <v>0</v>
      </c>
      <c r="Q2868" s="18">
        <f t="shared" si="9300"/>
        <v>0</v>
      </c>
      <c r="R2868" s="18">
        <f t="shared" si="9300"/>
        <v>0</v>
      </c>
      <c r="S2868" s="18">
        <f t="shared" si="9300"/>
        <v>9399.4600000000009</v>
      </c>
      <c r="T2868" s="18">
        <f t="shared" si="9185"/>
        <v>83379.960000000006</v>
      </c>
      <c r="U2868" s="18">
        <f t="shared" si="9168"/>
        <v>72030.400000000009</v>
      </c>
      <c r="V2868" s="18">
        <f t="shared" si="9169"/>
        <v>72030.399999999994</v>
      </c>
      <c r="W2868" s="18">
        <f t="shared" ref="W2868:AT2868" si="9301">W2869+W2874</f>
        <v>9279.7000000000007</v>
      </c>
      <c r="X2868" s="18">
        <f t="shared" si="9301"/>
        <v>0</v>
      </c>
      <c r="Y2868" s="18">
        <f t="shared" si="9301"/>
        <v>0</v>
      </c>
      <c r="Z2868" s="18">
        <f t="shared" si="9301"/>
        <v>119.76</v>
      </c>
      <c r="AA2868" s="18">
        <f t="shared" si="9301"/>
        <v>11354.2</v>
      </c>
      <c r="AB2868" s="18">
        <f t="shared" si="9301"/>
        <v>0</v>
      </c>
      <c r="AC2868" s="18">
        <f t="shared" si="9301"/>
        <v>11354.2</v>
      </c>
      <c r="AD2868" s="18">
        <f t="shared" si="9301"/>
        <v>0</v>
      </c>
      <c r="AE2868" s="18">
        <f t="shared" si="9301"/>
        <v>0</v>
      </c>
      <c r="AF2868" s="41">
        <f t="shared" si="9301"/>
        <v>83379.960000000006</v>
      </c>
      <c r="AG2868" s="41">
        <f t="shared" si="9301"/>
        <v>0</v>
      </c>
      <c r="AH2868" s="41">
        <f t="shared" si="9301"/>
        <v>0</v>
      </c>
      <c r="AI2868" s="41">
        <f t="shared" si="9301"/>
        <v>0</v>
      </c>
      <c r="AJ2868" s="41">
        <f t="shared" si="9301"/>
        <v>0</v>
      </c>
      <c r="AK2868" s="41">
        <f t="shared" si="9301"/>
        <v>0</v>
      </c>
      <c r="AL2868" s="41">
        <f t="shared" si="9301"/>
        <v>81457.109330000021</v>
      </c>
      <c r="AM2868" s="41">
        <f t="shared" si="9301"/>
        <v>0</v>
      </c>
      <c r="AN2868" s="41">
        <f t="shared" si="9301"/>
        <v>0</v>
      </c>
      <c r="AO2868" s="14">
        <f t="shared" si="9301"/>
        <v>56296.529949999996</v>
      </c>
      <c r="AP2868" s="42">
        <f t="shared" si="9301"/>
        <v>83379.960000000021</v>
      </c>
      <c r="AQ2868" s="42">
        <f t="shared" si="9301"/>
        <v>0</v>
      </c>
      <c r="AR2868" s="42">
        <f t="shared" si="9301"/>
        <v>0</v>
      </c>
      <c r="AS2868" s="42">
        <f t="shared" si="9301"/>
        <v>0</v>
      </c>
      <c r="AT2868" s="42">
        <f t="shared" si="9301"/>
        <v>0</v>
      </c>
      <c r="AU2868" s="42">
        <f t="shared" si="9255"/>
        <v>83379.960000000021</v>
      </c>
      <c r="AV2868" s="42">
        <f t="shared" si="9256"/>
        <v>0</v>
      </c>
      <c r="AW2868" s="42">
        <f t="shared" si="9257"/>
        <v>92779.42</v>
      </c>
      <c r="AX2868" s="42">
        <f t="shared" si="9258"/>
        <v>83384.600000000006</v>
      </c>
      <c r="AY2868" s="42">
        <f t="shared" si="9259"/>
        <v>83384.599999999991</v>
      </c>
      <c r="AZ2868" s="42">
        <f>AZ2869+AZ2874</f>
        <v>0</v>
      </c>
      <c r="BA2868" s="43">
        <f t="shared" si="9261"/>
        <v>97.693869522124999</v>
      </c>
      <c r="BB2868" s="20"/>
    </row>
    <row r="2869" spans="2:54" ht="46.8" x14ac:dyDescent="0.3">
      <c r="B2869" s="38" t="s">
        <v>1047</v>
      </c>
      <c r="C2869" s="38" t="s">
        <v>94</v>
      </c>
      <c r="D2869" s="38" t="s">
        <v>86</v>
      </c>
      <c r="E2869" s="39" t="str">
        <f t="shared" si="9219"/>
        <v>0309</v>
      </c>
      <c r="F2869" s="38" t="s">
        <v>1052</v>
      </c>
      <c r="G2869" s="39"/>
      <c r="H2869" s="40" t="s">
        <v>71</v>
      </c>
      <c r="I2869" s="18">
        <f t="shared" ref="I2869:N2869" si="9302">I2870+I2871+I2873</f>
        <v>68325.899999999994</v>
      </c>
      <c r="J2869" s="18">
        <f t="shared" si="9302"/>
        <v>68969.100000000006</v>
      </c>
      <c r="K2869" s="18">
        <f t="shared" si="9302"/>
        <v>68969.099999999991</v>
      </c>
      <c r="L2869" s="18">
        <f t="shared" si="9302"/>
        <v>0</v>
      </c>
      <c r="M2869" s="18">
        <f t="shared" si="9302"/>
        <v>0</v>
      </c>
      <c r="N2869" s="18">
        <f t="shared" si="9302"/>
        <v>0</v>
      </c>
      <c r="O2869" s="18">
        <f>O2870+O2871+O2873+O2872</f>
        <v>0</v>
      </c>
      <c r="P2869" s="18">
        <f>P2870+P2871+P2873</f>
        <v>0</v>
      </c>
      <c r="Q2869" s="18">
        <f>Q2870+Q2871+Q2873</f>
        <v>0</v>
      </c>
      <c r="R2869" s="18">
        <f>R2870+R2871+R2873</f>
        <v>0</v>
      </c>
      <c r="S2869" s="18">
        <f>S2870+S2871+S2873</f>
        <v>9399.4600000000009</v>
      </c>
      <c r="T2869" s="18">
        <f t="shared" si="9185"/>
        <v>77725.36</v>
      </c>
      <c r="U2869" s="18">
        <f t="shared" si="9168"/>
        <v>68969.100000000006</v>
      </c>
      <c r="V2869" s="18">
        <f t="shared" si="9169"/>
        <v>68969.099999999991</v>
      </c>
      <c r="W2869" s="18">
        <f t="shared" ref="W2869:AE2869" si="9303">W2870+W2871+W2873</f>
        <v>9279.7000000000007</v>
      </c>
      <c r="X2869" s="18">
        <f t="shared" si="9303"/>
        <v>0</v>
      </c>
      <c r="Y2869" s="18">
        <f t="shared" si="9303"/>
        <v>0</v>
      </c>
      <c r="Z2869" s="18">
        <f t="shared" si="9303"/>
        <v>119.76</v>
      </c>
      <c r="AA2869" s="18">
        <f t="shared" si="9303"/>
        <v>11354.2</v>
      </c>
      <c r="AB2869" s="18">
        <f t="shared" si="9303"/>
        <v>0</v>
      </c>
      <c r="AC2869" s="18">
        <f t="shared" si="9303"/>
        <v>11354.2</v>
      </c>
      <c r="AD2869" s="18">
        <f t="shared" si="9303"/>
        <v>0</v>
      </c>
      <c r="AE2869" s="18">
        <f t="shared" si="9303"/>
        <v>0</v>
      </c>
      <c r="AF2869" s="41">
        <f t="shared" ref="AF2869:AT2869" si="9304">AF2870+AF2871+AF2873+AF2872</f>
        <v>77725.36</v>
      </c>
      <c r="AG2869" s="41">
        <f t="shared" si="9304"/>
        <v>0</v>
      </c>
      <c r="AH2869" s="41">
        <f t="shared" si="9304"/>
        <v>0</v>
      </c>
      <c r="AI2869" s="41">
        <f t="shared" si="9304"/>
        <v>0</v>
      </c>
      <c r="AJ2869" s="41">
        <f t="shared" si="9304"/>
        <v>0</v>
      </c>
      <c r="AK2869" s="41">
        <f t="shared" si="9304"/>
        <v>0</v>
      </c>
      <c r="AL2869" s="41">
        <f t="shared" si="9304"/>
        <v>75820.456680000018</v>
      </c>
      <c r="AM2869" s="41">
        <f t="shared" si="9304"/>
        <v>0</v>
      </c>
      <c r="AN2869" s="41">
        <f t="shared" si="9304"/>
        <v>0</v>
      </c>
      <c r="AO2869" s="42">
        <f t="shared" si="9304"/>
        <v>54634.521719999997</v>
      </c>
      <c r="AP2869" s="42">
        <f t="shared" si="9304"/>
        <v>77725.360000000015</v>
      </c>
      <c r="AQ2869" s="42">
        <f t="shared" si="9304"/>
        <v>0</v>
      </c>
      <c r="AR2869" s="42">
        <f t="shared" si="9304"/>
        <v>0</v>
      </c>
      <c r="AS2869" s="42">
        <f t="shared" si="9304"/>
        <v>0</v>
      </c>
      <c r="AT2869" s="42">
        <f t="shared" si="9304"/>
        <v>0</v>
      </c>
      <c r="AU2869" s="42">
        <f t="shared" si="9255"/>
        <v>77725.360000000015</v>
      </c>
      <c r="AV2869" s="42">
        <f t="shared" si="9256"/>
        <v>0</v>
      </c>
      <c r="AW2869" s="42">
        <f t="shared" si="9257"/>
        <v>87124.819999999992</v>
      </c>
      <c r="AX2869" s="42">
        <f t="shared" si="9258"/>
        <v>80323.3</v>
      </c>
      <c r="AY2869" s="42">
        <f t="shared" si="9259"/>
        <v>80323.299999999988</v>
      </c>
      <c r="AZ2869" s="42">
        <f>AZ2870+AZ2871+AZ2873</f>
        <v>0</v>
      </c>
      <c r="BA2869" s="43">
        <f t="shared" si="9261"/>
        <v>97.549186880575419</v>
      </c>
      <c r="BB2869" s="20"/>
    </row>
    <row r="2870" spans="2:54" ht="78" x14ac:dyDescent="0.3">
      <c r="B2870" s="38" t="s">
        <v>1047</v>
      </c>
      <c r="C2870" s="38" t="s">
        <v>94</v>
      </c>
      <c r="D2870" s="38" t="s">
        <v>86</v>
      </c>
      <c r="E2870" s="39" t="str">
        <f t="shared" si="9219"/>
        <v>0309</v>
      </c>
      <c r="F2870" s="38" t="s">
        <v>1052</v>
      </c>
      <c r="G2870" s="38" t="s">
        <v>66</v>
      </c>
      <c r="H2870" s="40" t="s">
        <v>67</v>
      </c>
      <c r="I2870" s="18">
        <v>60037.7</v>
      </c>
      <c r="J2870" s="18">
        <v>61782.8</v>
      </c>
      <c r="K2870" s="18">
        <v>61782.799999999996</v>
      </c>
      <c r="L2870" s="18"/>
      <c r="M2870" s="18"/>
      <c r="N2870" s="18"/>
      <c r="O2870" s="18">
        <v>0</v>
      </c>
      <c r="P2870" s="18">
        <v>0</v>
      </c>
      <c r="Q2870" s="18">
        <v>0</v>
      </c>
      <c r="R2870" s="18">
        <v>0</v>
      </c>
      <c r="S2870" s="18">
        <v>9279.7000000000007</v>
      </c>
      <c r="T2870" s="18">
        <f t="shared" si="9185"/>
        <v>69317.399999999994</v>
      </c>
      <c r="U2870" s="18">
        <f t="shared" si="9168"/>
        <v>61782.8</v>
      </c>
      <c r="V2870" s="18">
        <f t="shared" si="9169"/>
        <v>61782.799999999996</v>
      </c>
      <c r="W2870" s="18">
        <v>9279.7000000000007</v>
      </c>
      <c r="X2870" s="18"/>
      <c r="Y2870" s="18"/>
      <c r="Z2870" s="18"/>
      <c r="AA2870" s="18">
        <v>11354.2</v>
      </c>
      <c r="AB2870" s="18"/>
      <c r="AC2870" s="18">
        <v>11354.2</v>
      </c>
      <c r="AD2870" s="18"/>
      <c r="AE2870" s="18"/>
      <c r="AF2870" s="41">
        <v>69498.914139999993</v>
      </c>
      <c r="AG2870" s="41"/>
      <c r="AH2870" s="41">
        <v>0</v>
      </c>
      <c r="AI2870" s="41">
        <v>0</v>
      </c>
      <c r="AJ2870" s="41">
        <v>0</v>
      </c>
      <c r="AK2870" s="41">
        <v>0</v>
      </c>
      <c r="AL2870" s="41">
        <v>67633.332540000003</v>
      </c>
      <c r="AM2870" s="41">
        <v>0</v>
      </c>
      <c r="AN2870" s="41">
        <v>0</v>
      </c>
      <c r="AO2870" s="14">
        <v>48900.368210000001</v>
      </c>
      <c r="AP2870" s="42">
        <v>69314.902650000004</v>
      </c>
      <c r="AQ2870" s="42">
        <v>0</v>
      </c>
      <c r="AR2870" s="42">
        <v>0</v>
      </c>
      <c r="AS2870" s="42">
        <v>0</v>
      </c>
      <c r="AT2870" s="42">
        <v>0</v>
      </c>
      <c r="AU2870" s="42">
        <f t="shared" si="9255"/>
        <v>69314.902650000004</v>
      </c>
      <c r="AV2870" s="42">
        <f t="shared" si="9256"/>
        <v>2.4973499999905471</v>
      </c>
      <c r="AW2870" s="42">
        <f t="shared" si="9257"/>
        <v>78597.099999999991</v>
      </c>
      <c r="AX2870" s="42">
        <f t="shared" si="9258"/>
        <v>73137</v>
      </c>
      <c r="AY2870" s="42">
        <f t="shared" si="9259"/>
        <v>73137</v>
      </c>
      <c r="AZ2870" s="42"/>
      <c r="BA2870" s="43">
        <f t="shared" si="9261"/>
        <v>97.315667988363202</v>
      </c>
      <c r="BB2870" s="44"/>
    </row>
    <row r="2871" spans="2:54" ht="31.2" x14ac:dyDescent="0.3">
      <c r="B2871" s="38" t="s">
        <v>1047</v>
      </c>
      <c r="C2871" s="38" t="s">
        <v>94</v>
      </c>
      <c r="D2871" s="38" t="s">
        <v>86</v>
      </c>
      <c r="E2871" s="39" t="str">
        <f t="shared" si="9219"/>
        <v>0309</v>
      </c>
      <c r="F2871" s="38" t="s">
        <v>1052</v>
      </c>
      <c r="G2871" s="38" t="s">
        <v>54</v>
      </c>
      <c r="H2871" s="40" t="s">
        <v>55</v>
      </c>
      <c r="I2871" s="18">
        <v>8255</v>
      </c>
      <c r="J2871" s="18">
        <v>7153.0999999999995</v>
      </c>
      <c r="K2871" s="18">
        <v>7153.0999999999995</v>
      </c>
      <c r="L2871" s="18"/>
      <c r="M2871" s="18"/>
      <c r="N2871" s="18"/>
      <c r="O2871" s="18">
        <v>0</v>
      </c>
      <c r="P2871" s="18">
        <v>0</v>
      </c>
      <c r="Q2871" s="18">
        <v>0</v>
      </c>
      <c r="R2871" s="18">
        <v>0</v>
      </c>
      <c r="S2871" s="18">
        <v>119.76</v>
      </c>
      <c r="T2871" s="18">
        <f t="shared" si="9185"/>
        <v>8374.76</v>
      </c>
      <c r="U2871" s="18">
        <f t="shared" si="9168"/>
        <v>7153.0999999999995</v>
      </c>
      <c r="V2871" s="18">
        <f t="shared" si="9169"/>
        <v>7153.0999999999995</v>
      </c>
      <c r="W2871" s="18"/>
      <c r="X2871" s="18"/>
      <c r="Y2871" s="18"/>
      <c r="Z2871" s="18">
        <v>119.76</v>
      </c>
      <c r="AA2871" s="18"/>
      <c r="AB2871" s="18"/>
      <c r="AC2871" s="18"/>
      <c r="AD2871" s="18"/>
      <c r="AE2871" s="18"/>
      <c r="AF2871" s="41">
        <v>8188.24251</v>
      </c>
      <c r="AG2871" s="41"/>
      <c r="AH2871" s="41">
        <v>0</v>
      </c>
      <c r="AI2871" s="41">
        <v>0</v>
      </c>
      <c r="AJ2871" s="41">
        <v>0</v>
      </c>
      <c r="AK2871" s="41">
        <v>0</v>
      </c>
      <c r="AL2871" s="41">
        <v>8148.9207900000001</v>
      </c>
      <c r="AM2871" s="41">
        <v>0</v>
      </c>
      <c r="AN2871" s="41">
        <v>0</v>
      </c>
      <c r="AO2871" s="42">
        <v>5704.86816</v>
      </c>
      <c r="AP2871" s="42">
        <v>8371.5879999999997</v>
      </c>
      <c r="AQ2871" s="42">
        <v>0</v>
      </c>
      <c r="AR2871" s="42">
        <v>0</v>
      </c>
      <c r="AS2871" s="42">
        <v>0</v>
      </c>
      <c r="AT2871" s="42">
        <v>0</v>
      </c>
      <c r="AU2871" s="42">
        <f t="shared" si="9255"/>
        <v>8371.5879999999997</v>
      </c>
      <c r="AV2871" s="42">
        <f t="shared" si="9256"/>
        <v>3.1720000000004802</v>
      </c>
      <c r="AW2871" s="42">
        <f t="shared" si="9257"/>
        <v>8494.52</v>
      </c>
      <c r="AX2871" s="42">
        <f t="shared" si="9258"/>
        <v>7153.0999999999995</v>
      </c>
      <c r="AY2871" s="42">
        <f t="shared" si="9259"/>
        <v>7153.0999999999995</v>
      </c>
      <c r="AZ2871" s="42"/>
      <c r="BA2871" s="43">
        <f t="shared" si="9261"/>
        <v>99.519778268022989</v>
      </c>
      <c r="BB2871" s="44"/>
    </row>
    <row r="2872" spans="2:54" x14ac:dyDescent="0.3">
      <c r="B2872" s="38" t="s">
        <v>1047</v>
      </c>
      <c r="C2872" s="38" t="s">
        <v>94</v>
      </c>
      <c r="D2872" s="38" t="s">
        <v>86</v>
      </c>
      <c r="E2872" s="39" t="str">
        <f t="shared" si="9219"/>
        <v>0309</v>
      </c>
      <c r="F2872" s="38" t="s">
        <v>1052</v>
      </c>
      <c r="G2872" s="38" t="s">
        <v>68</v>
      </c>
      <c r="H2872" s="40" t="s">
        <v>69</v>
      </c>
      <c r="I2872" s="18"/>
      <c r="J2872" s="18"/>
      <c r="K2872" s="18"/>
      <c r="L2872" s="18"/>
      <c r="M2872" s="18"/>
      <c r="N2872" s="18"/>
      <c r="O2872" s="18">
        <v>0</v>
      </c>
      <c r="P2872" s="18"/>
      <c r="Q2872" s="18"/>
      <c r="R2872" s="18"/>
      <c r="S2872" s="18"/>
      <c r="T2872" s="18">
        <f t="shared" si="9185"/>
        <v>0</v>
      </c>
      <c r="U2872" s="18">
        <v>0</v>
      </c>
      <c r="V2872" s="18">
        <v>0</v>
      </c>
      <c r="W2872" s="18">
        <v>0</v>
      </c>
      <c r="X2872" s="18">
        <v>0</v>
      </c>
      <c r="Y2872" s="18">
        <v>0</v>
      </c>
      <c r="Z2872" s="18">
        <v>0</v>
      </c>
      <c r="AA2872" s="18">
        <v>0</v>
      </c>
      <c r="AB2872" s="18">
        <v>0</v>
      </c>
      <c r="AC2872" s="18">
        <v>0</v>
      </c>
      <c r="AD2872" s="18">
        <v>0</v>
      </c>
      <c r="AE2872" s="18">
        <v>0</v>
      </c>
      <c r="AF2872" s="41">
        <v>2.49735</v>
      </c>
      <c r="AG2872" s="41"/>
      <c r="AH2872" s="41">
        <v>0</v>
      </c>
      <c r="AI2872" s="41">
        <v>0</v>
      </c>
      <c r="AJ2872" s="41">
        <v>0</v>
      </c>
      <c r="AK2872" s="41">
        <v>0</v>
      </c>
      <c r="AL2872" s="41">
        <v>2.49735</v>
      </c>
      <c r="AM2872" s="41">
        <v>0</v>
      </c>
      <c r="AN2872" s="41">
        <v>0</v>
      </c>
      <c r="AO2872" s="14">
        <v>2.49735</v>
      </c>
      <c r="AP2872" s="42">
        <v>2.49735</v>
      </c>
      <c r="AQ2872" s="42">
        <v>0</v>
      </c>
      <c r="AR2872" s="42">
        <v>0</v>
      </c>
      <c r="AS2872" s="42">
        <v>0</v>
      </c>
      <c r="AT2872" s="42">
        <v>0</v>
      </c>
      <c r="AU2872" s="42">
        <f t="shared" si="9255"/>
        <v>2.49735</v>
      </c>
      <c r="AV2872" s="42">
        <f t="shared" si="9256"/>
        <v>-2.49735</v>
      </c>
      <c r="AW2872" s="42"/>
      <c r="AX2872" s="42"/>
      <c r="AY2872" s="42"/>
      <c r="AZ2872" s="42"/>
      <c r="BA2872" s="43">
        <f t="shared" si="9261"/>
        <v>100</v>
      </c>
      <c r="BB2872" s="44"/>
    </row>
    <row r="2873" spans="2:54" x14ac:dyDescent="0.3">
      <c r="B2873" s="38" t="s">
        <v>1047</v>
      </c>
      <c r="C2873" s="38" t="s">
        <v>94</v>
      </c>
      <c r="D2873" s="38" t="s">
        <v>86</v>
      </c>
      <c r="E2873" s="39" t="str">
        <f t="shared" si="9219"/>
        <v>0309</v>
      </c>
      <c r="F2873" s="38" t="s">
        <v>1052</v>
      </c>
      <c r="G2873" s="38" t="s">
        <v>56</v>
      </c>
      <c r="H2873" s="40" t="s">
        <v>57</v>
      </c>
      <c r="I2873" s="18">
        <v>33.200000000000003</v>
      </c>
      <c r="J2873" s="18">
        <v>33.200000000000003</v>
      </c>
      <c r="K2873" s="18">
        <v>33.200000000000003</v>
      </c>
      <c r="L2873" s="18"/>
      <c r="M2873" s="18"/>
      <c r="N2873" s="18"/>
      <c r="O2873" s="18">
        <v>0</v>
      </c>
      <c r="P2873" s="18">
        <v>0</v>
      </c>
      <c r="Q2873" s="18">
        <v>0</v>
      </c>
      <c r="R2873" s="18">
        <v>0</v>
      </c>
      <c r="S2873" s="18"/>
      <c r="T2873" s="18">
        <f t="shared" si="9185"/>
        <v>33.200000000000003</v>
      </c>
      <c r="U2873" s="18">
        <f t="shared" si="9168"/>
        <v>33.200000000000003</v>
      </c>
      <c r="V2873" s="18">
        <f t="shared" si="9169"/>
        <v>33.200000000000003</v>
      </c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41">
        <v>35.706000000000003</v>
      </c>
      <c r="AG2873" s="41"/>
      <c r="AH2873" s="41">
        <v>0</v>
      </c>
      <c r="AI2873" s="41">
        <v>0</v>
      </c>
      <c r="AJ2873" s="41">
        <v>0</v>
      </c>
      <c r="AK2873" s="41">
        <v>0</v>
      </c>
      <c r="AL2873" s="41">
        <v>35.706000000000003</v>
      </c>
      <c r="AM2873" s="41">
        <v>0</v>
      </c>
      <c r="AN2873" s="41">
        <v>0</v>
      </c>
      <c r="AO2873" s="42">
        <v>26.788</v>
      </c>
      <c r="AP2873" s="42">
        <v>36.372</v>
      </c>
      <c r="AQ2873" s="42">
        <v>0</v>
      </c>
      <c r="AR2873" s="42">
        <v>0</v>
      </c>
      <c r="AS2873" s="42">
        <v>0</v>
      </c>
      <c r="AT2873" s="42">
        <v>0</v>
      </c>
      <c r="AU2873" s="42">
        <f t="shared" si="9255"/>
        <v>36.372</v>
      </c>
      <c r="AV2873" s="42">
        <f t="shared" si="9256"/>
        <v>-3.171999999999997</v>
      </c>
      <c r="AW2873" s="42">
        <f t="shared" si="9257"/>
        <v>33.200000000000003</v>
      </c>
      <c r="AX2873" s="42">
        <f t="shared" si="9258"/>
        <v>33.200000000000003</v>
      </c>
      <c r="AY2873" s="42">
        <f t="shared" si="9259"/>
        <v>33.200000000000003</v>
      </c>
      <c r="AZ2873" s="42"/>
      <c r="BA2873" s="43">
        <f t="shared" si="9261"/>
        <v>100</v>
      </c>
      <c r="BB2873" s="44"/>
    </row>
    <row r="2874" spans="2:54" ht="46.8" x14ac:dyDescent="0.3">
      <c r="B2874" s="38" t="s">
        <v>1047</v>
      </c>
      <c r="C2874" s="38" t="s">
        <v>94</v>
      </c>
      <c r="D2874" s="38" t="s">
        <v>86</v>
      </c>
      <c r="E2874" s="39" t="str">
        <f t="shared" si="9219"/>
        <v>0309</v>
      </c>
      <c r="F2874" s="38" t="s">
        <v>1053</v>
      </c>
      <c r="G2874" s="39"/>
      <c r="H2874" s="40" t="s">
        <v>1054</v>
      </c>
      <c r="I2874" s="18">
        <f t="shared" ref="I2874:S2874" si="9305">I2875</f>
        <v>5654.6</v>
      </c>
      <c r="J2874" s="18">
        <f t="shared" si="9305"/>
        <v>3061.3</v>
      </c>
      <c r="K2874" s="18">
        <f t="shared" si="9305"/>
        <v>3061.3</v>
      </c>
      <c r="L2874" s="18">
        <f t="shared" si="9305"/>
        <v>0</v>
      </c>
      <c r="M2874" s="18">
        <f t="shared" si="9305"/>
        <v>0</v>
      </c>
      <c r="N2874" s="18">
        <f t="shared" si="9305"/>
        <v>0</v>
      </c>
      <c r="O2874" s="18">
        <f t="shared" si="9305"/>
        <v>0</v>
      </c>
      <c r="P2874" s="18">
        <f t="shared" si="9305"/>
        <v>0</v>
      </c>
      <c r="Q2874" s="18">
        <f t="shared" si="9305"/>
        <v>0</v>
      </c>
      <c r="R2874" s="18">
        <f t="shared" si="9305"/>
        <v>0</v>
      </c>
      <c r="S2874" s="18">
        <f t="shared" si="9305"/>
        <v>0</v>
      </c>
      <c r="T2874" s="18">
        <f t="shared" si="9185"/>
        <v>5654.6</v>
      </c>
      <c r="U2874" s="18">
        <f t="shared" si="9168"/>
        <v>3061.3</v>
      </c>
      <c r="V2874" s="18">
        <f t="shared" si="9169"/>
        <v>3061.3</v>
      </c>
      <c r="W2874" s="18">
        <f t="shared" ref="W2874:AT2874" si="9306">W2875</f>
        <v>0</v>
      </c>
      <c r="X2874" s="18">
        <f t="shared" si="9306"/>
        <v>0</v>
      </c>
      <c r="Y2874" s="18">
        <f t="shared" si="9306"/>
        <v>0</v>
      </c>
      <c r="Z2874" s="18">
        <f t="shared" si="9306"/>
        <v>0</v>
      </c>
      <c r="AA2874" s="18">
        <f t="shared" si="9306"/>
        <v>0</v>
      </c>
      <c r="AB2874" s="18">
        <f t="shared" si="9306"/>
        <v>0</v>
      </c>
      <c r="AC2874" s="18">
        <f t="shared" si="9306"/>
        <v>0</v>
      </c>
      <c r="AD2874" s="18">
        <f t="shared" si="9306"/>
        <v>0</v>
      </c>
      <c r="AE2874" s="18">
        <f t="shared" si="9306"/>
        <v>0</v>
      </c>
      <c r="AF2874" s="41">
        <f t="shared" si="9306"/>
        <v>5654.6</v>
      </c>
      <c r="AG2874" s="41">
        <f t="shared" si="9306"/>
        <v>0</v>
      </c>
      <c r="AH2874" s="41">
        <f t="shared" si="9306"/>
        <v>0</v>
      </c>
      <c r="AI2874" s="41">
        <f t="shared" si="9306"/>
        <v>0</v>
      </c>
      <c r="AJ2874" s="41">
        <f t="shared" si="9306"/>
        <v>0</v>
      </c>
      <c r="AK2874" s="41">
        <f t="shared" si="9306"/>
        <v>0</v>
      </c>
      <c r="AL2874" s="41">
        <f t="shared" si="9306"/>
        <v>5636.65265</v>
      </c>
      <c r="AM2874" s="41">
        <f t="shared" si="9306"/>
        <v>0</v>
      </c>
      <c r="AN2874" s="41">
        <f t="shared" si="9306"/>
        <v>0</v>
      </c>
      <c r="AO2874" s="14">
        <f t="shared" si="9306"/>
        <v>1662.0082299999999</v>
      </c>
      <c r="AP2874" s="42">
        <f t="shared" si="9306"/>
        <v>5654.6</v>
      </c>
      <c r="AQ2874" s="42">
        <f t="shared" si="9306"/>
        <v>0</v>
      </c>
      <c r="AR2874" s="42">
        <f t="shared" si="9306"/>
        <v>0</v>
      </c>
      <c r="AS2874" s="42">
        <f t="shared" si="9306"/>
        <v>0</v>
      </c>
      <c r="AT2874" s="42">
        <f t="shared" si="9306"/>
        <v>0</v>
      </c>
      <c r="AU2874" s="42">
        <f t="shared" si="9255"/>
        <v>5654.6</v>
      </c>
      <c r="AV2874" s="42">
        <f t="shared" si="9256"/>
        <v>0</v>
      </c>
      <c r="AW2874" s="42">
        <f t="shared" si="9257"/>
        <v>5654.6</v>
      </c>
      <c r="AX2874" s="42">
        <f t="shared" si="9258"/>
        <v>3061.3</v>
      </c>
      <c r="AY2874" s="42">
        <f t="shared" si="9259"/>
        <v>3061.3</v>
      </c>
      <c r="AZ2874" s="42">
        <f>AZ2875</f>
        <v>0</v>
      </c>
      <c r="BA2874" s="43">
        <f t="shared" si="9261"/>
        <v>99.682606196724791</v>
      </c>
      <c r="BB2874" s="20"/>
    </row>
    <row r="2875" spans="2:54" ht="31.2" x14ac:dyDescent="0.3">
      <c r="B2875" s="38" t="s">
        <v>1047</v>
      </c>
      <c r="C2875" s="38" t="s">
        <v>94</v>
      </c>
      <c r="D2875" s="38" t="s">
        <v>86</v>
      </c>
      <c r="E2875" s="39" t="str">
        <f t="shared" si="9219"/>
        <v>0309</v>
      </c>
      <c r="F2875" s="38" t="s">
        <v>1053</v>
      </c>
      <c r="G2875" s="38" t="s">
        <v>54</v>
      </c>
      <c r="H2875" s="40" t="s">
        <v>55</v>
      </c>
      <c r="I2875" s="18">
        <v>5654.6</v>
      </c>
      <c r="J2875" s="18">
        <v>3061.3</v>
      </c>
      <c r="K2875" s="18">
        <v>3061.3</v>
      </c>
      <c r="L2875" s="18"/>
      <c r="M2875" s="18"/>
      <c r="N2875" s="18"/>
      <c r="O2875" s="18">
        <v>0</v>
      </c>
      <c r="P2875" s="18">
        <v>0</v>
      </c>
      <c r="Q2875" s="18">
        <v>0</v>
      </c>
      <c r="R2875" s="18">
        <v>0</v>
      </c>
      <c r="S2875" s="18"/>
      <c r="T2875" s="18">
        <f t="shared" si="9185"/>
        <v>5654.6</v>
      </c>
      <c r="U2875" s="18">
        <f t="shared" si="9168"/>
        <v>3061.3</v>
      </c>
      <c r="V2875" s="18">
        <f t="shared" si="9169"/>
        <v>3061.3</v>
      </c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41">
        <v>5654.6</v>
      </c>
      <c r="AG2875" s="41"/>
      <c r="AH2875" s="41">
        <v>0</v>
      </c>
      <c r="AI2875" s="41">
        <v>0</v>
      </c>
      <c r="AJ2875" s="41">
        <v>0</v>
      </c>
      <c r="AK2875" s="41">
        <v>0</v>
      </c>
      <c r="AL2875" s="41">
        <v>5636.65265</v>
      </c>
      <c r="AM2875" s="41">
        <v>0</v>
      </c>
      <c r="AN2875" s="41">
        <v>0</v>
      </c>
      <c r="AO2875" s="42">
        <v>1662.0082299999999</v>
      </c>
      <c r="AP2875" s="42">
        <v>5654.6</v>
      </c>
      <c r="AQ2875" s="42">
        <v>0</v>
      </c>
      <c r="AR2875" s="42">
        <v>0</v>
      </c>
      <c r="AS2875" s="42">
        <v>0</v>
      </c>
      <c r="AT2875" s="42">
        <v>0</v>
      </c>
      <c r="AU2875" s="42">
        <f t="shared" si="9255"/>
        <v>5654.6</v>
      </c>
      <c r="AV2875" s="42">
        <f t="shared" si="9256"/>
        <v>0</v>
      </c>
      <c r="AW2875" s="42">
        <f t="shared" si="9257"/>
        <v>5654.6</v>
      </c>
      <c r="AX2875" s="42">
        <f t="shared" si="9258"/>
        <v>3061.3</v>
      </c>
      <c r="AY2875" s="42">
        <f t="shared" si="9259"/>
        <v>3061.3</v>
      </c>
      <c r="AZ2875" s="42"/>
      <c r="BA2875" s="43">
        <f t="shared" si="9261"/>
        <v>99.682606196724791</v>
      </c>
      <c r="BB2875" s="44"/>
    </row>
    <row r="2876" spans="2:54" s="30" customFormat="1" ht="46.8" x14ac:dyDescent="0.3">
      <c r="B2876" s="31" t="s">
        <v>1047</v>
      </c>
      <c r="C2876" s="31" t="s">
        <v>94</v>
      </c>
      <c r="D2876" s="31" t="s">
        <v>339</v>
      </c>
      <c r="E2876" s="29" t="str">
        <f t="shared" si="9219"/>
        <v>0310</v>
      </c>
      <c r="F2876" s="31"/>
      <c r="G2876" s="29"/>
      <c r="H2876" s="32" t="s">
        <v>500</v>
      </c>
      <c r="I2876" s="33">
        <f t="shared" ref="I2876:I2878" si="9307">I2877</f>
        <v>169244.90000000002</v>
      </c>
      <c r="J2876" s="33">
        <f t="shared" ref="J2876:J2878" si="9308">J2877</f>
        <v>212563.19999999998</v>
      </c>
      <c r="K2876" s="33">
        <f t="shared" ref="K2876:K2878" si="9309">K2877</f>
        <v>173970.8</v>
      </c>
      <c r="L2876" s="33">
        <f t="shared" ref="L2876:L2878" si="9310">L2877</f>
        <v>0</v>
      </c>
      <c r="M2876" s="33">
        <f t="shared" ref="M2876:M2878" si="9311">M2877</f>
        <v>0</v>
      </c>
      <c r="N2876" s="33">
        <f t="shared" ref="N2876:N2878" si="9312">N2877</f>
        <v>0</v>
      </c>
      <c r="O2876" s="33">
        <f>O2877+O2893</f>
        <v>-1368.8940000000002</v>
      </c>
      <c r="P2876" s="33">
        <f t="shared" ref="P2876:P2878" si="9313">P2877</f>
        <v>0</v>
      </c>
      <c r="Q2876" s="33">
        <f t="shared" ref="Q2876:Q2878" si="9314">Q2877</f>
        <v>194.49700000000001</v>
      </c>
      <c r="R2876" s="33">
        <f t="shared" ref="R2876:R2878" si="9315">R2877</f>
        <v>0</v>
      </c>
      <c r="S2876" s="33">
        <f t="shared" ref="S2876:S2878" si="9316">S2877</f>
        <v>29908.5</v>
      </c>
      <c r="T2876" s="33">
        <f t="shared" si="9185"/>
        <v>197979.00300000003</v>
      </c>
      <c r="U2876" s="33">
        <f t="shared" si="9168"/>
        <v>212563.19999999998</v>
      </c>
      <c r="V2876" s="33">
        <f t="shared" si="9169"/>
        <v>173970.8</v>
      </c>
      <c r="W2876" s="33">
        <f t="shared" ref="W2876:W2878" si="9317">W2877</f>
        <v>28389.300000000003</v>
      </c>
      <c r="X2876" s="33">
        <f t="shared" ref="X2876:X2878" si="9318">X2877</f>
        <v>0</v>
      </c>
      <c r="Y2876" s="33">
        <f t="shared" ref="Y2876:Y2878" si="9319">Y2877</f>
        <v>0</v>
      </c>
      <c r="Z2876" s="33">
        <f t="shared" ref="Z2876:Z2878" si="9320">Z2877</f>
        <v>1519.2</v>
      </c>
      <c r="AA2876" s="33">
        <f t="shared" ref="AA2876:AA2878" si="9321">AA2877</f>
        <v>30569.599999999999</v>
      </c>
      <c r="AB2876" s="33">
        <f t="shared" ref="AB2876:AB2878" si="9322">AB2877</f>
        <v>0</v>
      </c>
      <c r="AC2876" s="33">
        <f t="shared" ref="AC2876:AC2878" si="9323">AC2877</f>
        <v>30569.599999999999</v>
      </c>
      <c r="AD2876" s="33">
        <f t="shared" ref="AD2876:AD2878" si="9324">AD2877</f>
        <v>0</v>
      </c>
      <c r="AE2876" s="33">
        <f t="shared" ref="AE2876:AE2878" si="9325">AE2877</f>
        <v>0</v>
      </c>
      <c r="AF2876" s="34">
        <f t="shared" ref="AF2876:AT2876" si="9326">AF2877+AF2893</f>
        <v>198579.003218</v>
      </c>
      <c r="AG2876" s="34">
        <f t="shared" si="9326"/>
        <v>0</v>
      </c>
      <c r="AH2876" s="34">
        <f t="shared" si="9326"/>
        <v>600</v>
      </c>
      <c r="AI2876" s="34">
        <f t="shared" si="9326"/>
        <v>0</v>
      </c>
      <c r="AJ2876" s="34">
        <f t="shared" si="9326"/>
        <v>0</v>
      </c>
      <c r="AK2876" s="34">
        <f t="shared" si="9326"/>
        <v>0</v>
      </c>
      <c r="AL2876" s="34">
        <f t="shared" si="9326"/>
        <v>192333.41434000002</v>
      </c>
      <c r="AM2876" s="34">
        <f t="shared" si="9326"/>
        <v>600</v>
      </c>
      <c r="AN2876" s="34">
        <f t="shared" si="9326"/>
        <v>0</v>
      </c>
      <c r="AO2876" s="35">
        <f t="shared" si="9326"/>
        <v>132178.49505</v>
      </c>
      <c r="AP2876" s="36">
        <f t="shared" si="9326"/>
        <v>199947.897</v>
      </c>
      <c r="AQ2876" s="36">
        <f t="shared" si="9326"/>
        <v>-1368.8940000000002</v>
      </c>
      <c r="AR2876" s="36">
        <f t="shared" si="9326"/>
        <v>0</v>
      </c>
      <c r="AS2876" s="36">
        <f t="shared" si="9326"/>
        <v>0</v>
      </c>
      <c r="AT2876" s="36">
        <f t="shared" si="9326"/>
        <v>0</v>
      </c>
      <c r="AU2876" s="36">
        <f t="shared" si="9255"/>
        <v>198579.003</v>
      </c>
      <c r="AV2876" s="36">
        <f t="shared" si="9256"/>
        <v>-599.9999999999709</v>
      </c>
      <c r="AW2876" s="36">
        <f t="shared" si="9257"/>
        <v>227887.50300000003</v>
      </c>
      <c r="AX2876" s="36">
        <f t="shared" si="9258"/>
        <v>243132.79999999999</v>
      </c>
      <c r="AY2876" s="36">
        <f t="shared" si="9259"/>
        <v>204540.4</v>
      </c>
      <c r="AZ2876" s="36">
        <f t="shared" ref="AZ2876:AZ2878" si="9327">AZ2877</f>
        <v>0</v>
      </c>
      <c r="BA2876" s="37">
        <f t="shared" si="9261"/>
        <v>96.854859387553887</v>
      </c>
      <c r="BB2876" s="20"/>
    </row>
    <row r="2877" spans="2:54" x14ac:dyDescent="0.3">
      <c r="B2877" s="38" t="s">
        <v>1047</v>
      </c>
      <c r="C2877" s="38" t="s">
        <v>94</v>
      </c>
      <c r="D2877" s="38" t="s">
        <v>339</v>
      </c>
      <c r="E2877" s="39" t="str">
        <f t="shared" si="9219"/>
        <v>0310</v>
      </c>
      <c r="F2877" s="38" t="s">
        <v>273</v>
      </c>
      <c r="G2877" s="39"/>
      <c r="H2877" s="40" t="s">
        <v>274</v>
      </c>
      <c r="I2877" s="18">
        <f t="shared" si="9307"/>
        <v>169244.90000000002</v>
      </c>
      <c r="J2877" s="18">
        <f t="shared" si="9308"/>
        <v>212563.19999999998</v>
      </c>
      <c r="K2877" s="18">
        <f t="shared" si="9309"/>
        <v>173970.8</v>
      </c>
      <c r="L2877" s="18">
        <f t="shared" si="9310"/>
        <v>0</v>
      </c>
      <c r="M2877" s="18">
        <f t="shared" si="9311"/>
        <v>0</v>
      </c>
      <c r="N2877" s="18">
        <f t="shared" si="9312"/>
        <v>0</v>
      </c>
      <c r="O2877" s="18">
        <f t="shared" ref="O2877:O2878" si="9328">O2878</f>
        <v>-1368.8940000000002</v>
      </c>
      <c r="P2877" s="18">
        <f t="shared" si="9313"/>
        <v>0</v>
      </c>
      <c r="Q2877" s="18">
        <f t="shared" si="9314"/>
        <v>194.49700000000001</v>
      </c>
      <c r="R2877" s="18">
        <f t="shared" si="9315"/>
        <v>0</v>
      </c>
      <c r="S2877" s="18">
        <f t="shared" si="9316"/>
        <v>29908.5</v>
      </c>
      <c r="T2877" s="18">
        <f t="shared" si="9185"/>
        <v>197979.00300000003</v>
      </c>
      <c r="U2877" s="18">
        <f t="shared" si="9168"/>
        <v>212563.19999999998</v>
      </c>
      <c r="V2877" s="18">
        <f t="shared" si="9169"/>
        <v>173970.8</v>
      </c>
      <c r="W2877" s="18">
        <f t="shared" si="9317"/>
        <v>28389.300000000003</v>
      </c>
      <c r="X2877" s="18">
        <f t="shared" si="9318"/>
        <v>0</v>
      </c>
      <c r="Y2877" s="18">
        <f t="shared" si="9319"/>
        <v>0</v>
      </c>
      <c r="Z2877" s="18">
        <f t="shared" si="9320"/>
        <v>1519.2</v>
      </c>
      <c r="AA2877" s="18">
        <f t="shared" si="9321"/>
        <v>30569.599999999999</v>
      </c>
      <c r="AB2877" s="18">
        <f t="shared" si="9322"/>
        <v>0</v>
      </c>
      <c r="AC2877" s="18">
        <f t="shared" si="9323"/>
        <v>30569.599999999999</v>
      </c>
      <c r="AD2877" s="18">
        <f t="shared" si="9324"/>
        <v>0</v>
      </c>
      <c r="AE2877" s="18">
        <f t="shared" si="9325"/>
        <v>0</v>
      </c>
      <c r="AF2877" s="41">
        <f t="shared" ref="AF2877:AF2878" si="9329">AF2878</f>
        <v>197979.003218</v>
      </c>
      <c r="AG2877" s="41">
        <f t="shared" ref="AG2877:AG2878" si="9330">AG2878</f>
        <v>0</v>
      </c>
      <c r="AH2877" s="41">
        <f t="shared" ref="AH2877:AH2878" si="9331">AH2878</f>
        <v>0</v>
      </c>
      <c r="AI2877" s="41">
        <f t="shared" ref="AI2877:AI2878" si="9332">AI2878</f>
        <v>0</v>
      </c>
      <c r="AJ2877" s="41">
        <f t="shared" ref="AJ2877:AJ2878" si="9333">AJ2878</f>
        <v>0</v>
      </c>
      <c r="AK2877" s="41">
        <f t="shared" ref="AK2877:AK2878" si="9334">AK2878</f>
        <v>0</v>
      </c>
      <c r="AL2877" s="41">
        <f t="shared" ref="AL2877:AL2878" si="9335">AL2878</f>
        <v>191733.41434000002</v>
      </c>
      <c r="AM2877" s="41">
        <f t="shared" ref="AM2877:AM2878" si="9336">AM2878</f>
        <v>0</v>
      </c>
      <c r="AN2877" s="41">
        <f t="shared" ref="AN2877:AN2878" si="9337">AN2878</f>
        <v>0</v>
      </c>
      <c r="AO2877" s="42">
        <f t="shared" ref="AO2877:AO2878" si="9338">AO2878</f>
        <v>132178.49505</v>
      </c>
      <c r="AP2877" s="42">
        <f t="shared" ref="AP2877:AP2878" si="9339">AP2878</f>
        <v>199347.897</v>
      </c>
      <c r="AQ2877" s="42">
        <f t="shared" ref="AQ2877:AQ2878" si="9340">AQ2878</f>
        <v>-1368.8940000000002</v>
      </c>
      <c r="AR2877" s="42">
        <f t="shared" ref="AR2877:AR2878" si="9341">AR2878</f>
        <v>0</v>
      </c>
      <c r="AS2877" s="42">
        <f t="shared" ref="AS2877:AS2878" si="9342">AS2878</f>
        <v>0</v>
      </c>
      <c r="AT2877" s="42">
        <f t="shared" ref="AT2877:AT2878" si="9343">AT2878</f>
        <v>0</v>
      </c>
      <c r="AU2877" s="42">
        <f t="shared" si="9255"/>
        <v>197979.003</v>
      </c>
      <c r="AV2877" s="42">
        <f t="shared" si="9256"/>
        <v>0</v>
      </c>
      <c r="AW2877" s="42">
        <f t="shared" si="9257"/>
        <v>227887.50300000003</v>
      </c>
      <c r="AX2877" s="42">
        <f t="shared" si="9258"/>
        <v>243132.79999999999</v>
      </c>
      <c r="AY2877" s="42">
        <f t="shared" si="9259"/>
        <v>204540.4</v>
      </c>
      <c r="AZ2877" s="42">
        <f t="shared" si="9327"/>
        <v>0</v>
      </c>
      <c r="BA2877" s="43">
        <f t="shared" si="9261"/>
        <v>96.845327647638072</v>
      </c>
      <c r="BB2877" s="20"/>
    </row>
    <row r="2878" spans="2:54" x14ac:dyDescent="0.3">
      <c r="B2878" s="38" t="s">
        <v>1047</v>
      </c>
      <c r="C2878" s="38" t="s">
        <v>94</v>
      </c>
      <c r="D2878" s="38" t="s">
        <v>339</v>
      </c>
      <c r="E2878" s="39" t="str">
        <f t="shared" si="9219"/>
        <v>0310</v>
      </c>
      <c r="F2878" s="38" t="s">
        <v>275</v>
      </c>
      <c r="G2878" s="39"/>
      <c r="H2878" s="40" t="s">
        <v>49</v>
      </c>
      <c r="I2878" s="18">
        <f t="shared" si="9307"/>
        <v>169244.90000000002</v>
      </c>
      <c r="J2878" s="18">
        <f t="shared" si="9308"/>
        <v>212563.19999999998</v>
      </c>
      <c r="K2878" s="18">
        <f t="shared" si="9309"/>
        <v>173970.8</v>
      </c>
      <c r="L2878" s="18">
        <f t="shared" si="9310"/>
        <v>0</v>
      </c>
      <c r="M2878" s="18">
        <f t="shared" si="9311"/>
        <v>0</v>
      </c>
      <c r="N2878" s="18">
        <f t="shared" si="9312"/>
        <v>0</v>
      </c>
      <c r="O2878" s="18">
        <f t="shared" si="9328"/>
        <v>-1368.8940000000002</v>
      </c>
      <c r="P2878" s="18">
        <f t="shared" si="9313"/>
        <v>0</v>
      </c>
      <c r="Q2878" s="18">
        <f t="shared" si="9314"/>
        <v>194.49700000000001</v>
      </c>
      <c r="R2878" s="18">
        <f t="shared" si="9315"/>
        <v>0</v>
      </c>
      <c r="S2878" s="18">
        <f t="shared" si="9316"/>
        <v>29908.5</v>
      </c>
      <c r="T2878" s="18">
        <f t="shared" si="9185"/>
        <v>197979.00300000003</v>
      </c>
      <c r="U2878" s="18">
        <f t="shared" si="9168"/>
        <v>212563.19999999998</v>
      </c>
      <c r="V2878" s="18">
        <f t="shared" si="9169"/>
        <v>173970.8</v>
      </c>
      <c r="W2878" s="18">
        <f t="shared" si="9317"/>
        <v>28389.300000000003</v>
      </c>
      <c r="X2878" s="18">
        <f t="shared" si="9318"/>
        <v>0</v>
      </c>
      <c r="Y2878" s="18">
        <f t="shared" si="9319"/>
        <v>0</v>
      </c>
      <c r="Z2878" s="18">
        <f t="shared" si="9320"/>
        <v>1519.2</v>
      </c>
      <c r="AA2878" s="18">
        <f t="shared" si="9321"/>
        <v>30569.599999999999</v>
      </c>
      <c r="AB2878" s="18">
        <f t="shared" si="9322"/>
        <v>0</v>
      </c>
      <c r="AC2878" s="18">
        <f t="shared" si="9323"/>
        <v>30569.599999999999</v>
      </c>
      <c r="AD2878" s="18">
        <f t="shared" si="9324"/>
        <v>0</v>
      </c>
      <c r="AE2878" s="18">
        <f t="shared" si="9325"/>
        <v>0</v>
      </c>
      <c r="AF2878" s="41">
        <f t="shared" si="9329"/>
        <v>197979.003218</v>
      </c>
      <c r="AG2878" s="41">
        <f t="shared" si="9330"/>
        <v>0</v>
      </c>
      <c r="AH2878" s="41">
        <f t="shared" si="9331"/>
        <v>0</v>
      </c>
      <c r="AI2878" s="41">
        <f t="shared" si="9332"/>
        <v>0</v>
      </c>
      <c r="AJ2878" s="41">
        <f t="shared" si="9333"/>
        <v>0</v>
      </c>
      <c r="AK2878" s="41">
        <f t="shared" si="9334"/>
        <v>0</v>
      </c>
      <c r="AL2878" s="41">
        <f t="shared" si="9335"/>
        <v>191733.41434000002</v>
      </c>
      <c r="AM2878" s="41">
        <f t="shared" si="9336"/>
        <v>0</v>
      </c>
      <c r="AN2878" s="41">
        <f t="shared" si="9337"/>
        <v>0</v>
      </c>
      <c r="AO2878" s="14">
        <f t="shared" si="9338"/>
        <v>132178.49505</v>
      </c>
      <c r="AP2878" s="42">
        <f t="shared" si="9339"/>
        <v>199347.897</v>
      </c>
      <c r="AQ2878" s="42">
        <f t="shared" si="9340"/>
        <v>-1368.8940000000002</v>
      </c>
      <c r="AR2878" s="42">
        <f t="shared" si="9341"/>
        <v>0</v>
      </c>
      <c r="AS2878" s="42">
        <f t="shared" si="9342"/>
        <v>0</v>
      </c>
      <c r="AT2878" s="42">
        <f t="shared" si="9343"/>
        <v>0</v>
      </c>
      <c r="AU2878" s="42">
        <f t="shared" si="9255"/>
        <v>197979.003</v>
      </c>
      <c r="AV2878" s="42">
        <f t="shared" si="9256"/>
        <v>0</v>
      </c>
      <c r="AW2878" s="42">
        <f t="shared" si="9257"/>
        <v>227887.50300000003</v>
      </c>
      <c r="AX2878" s="42">
        <f t="shared" si="9258"/>
        <v>243132.79999999999</v>
      </c>
      <c r="AY2878" s="42">
        <f t="shared" si="9259"/>
        <v>204540.4</v>
      </c>
      <c r="AZ2878" s="42">
        <f t="shared" si="9327"/>
        <v>0</v>
      </c>
      <c r="BA2878" s="43">
        <f t="shared" si="9261"/>
        <v>96.845327647638072</v>
      </c>
      <c r="BB2878" s="20"/>
    </row>
    <row r="2879" spans="2:54" ht="93.6" x14ac:dyDescent="0.3">
      <c r="B2879" s="38" t="s">
        <v>1047</v>
      </c>
      <c r="C2879" s="38" t="s">
        <v>94</v>
      </c>
      <c r="D2879" s="38" t="s">
        <v>339</v>
      </c>
      <c r="E2879" s="39" t="str">
        <f t="shared" si="9219"/>
        <v>0310</v>
      </c>
      <c r="F2879" s="38" t="s">
        <v>501</v>
      </c>
      <c r="G2879" s="39"/>
      <c r="H2879" s="40" t="s">
        <v>502</v>
      </c>
      <c r="I2879" s="18">
        <f t="shared" ref="I2879:S2879" si="9344">I2880+I2886+I2889+I2891+I2884</f>
        <v>169244.90000000002</v>
      </c>
      <c r="J2879" s="18">
        <f t="shared" si="9344"/>
        <v>212563.19999999998</v>
      </c>
      <c r="K2879" s="18">
        <f t="shared" si="9344"/>
        <v>173970.8</v>
      </c>
      <c r="L2879" s="18">
        <f t="shared" si="9344"/>
        <v>0</v>
      </c>
      <c r="M2879" s="18">
        <f t="shared" si="9344"/>
        <v>0</v>
      </c>
      <c r="N2879" s="18">
        <f t="shared" si="9344"/>
        <v>0</v>
      </c>
      <c r="O2879" s="18">
        <f t="shared" si="9344"/>
        <v>-1368.8940000000002</v>
      </c>
      <c r="P2879" s="18">
        <f t="shared" si="9344"/>
        <v>0</v>
      </c>
      <c r="Q2879" s="18">
        <f t="shared" si="9344"/>
        <v>194.49700000000001</v>
      </c>
      <c r="R2879" s="18">
        <f t="shared" si="9344"/>
        <v>0</v>
      </c>
      <c r="S2879" s="18">
        <f t="shared" si="9344"/>
        <v>29908.5</v>
      </c>
      <c r="T2879" s="18">
        <f t="shared" si="9185"/>
        <v>197979.00300000003</v>
      </c>
      <c r="U2879" s="18">
        <f t="shared" si="9168"/>
        <v>212563.19999999998</v>
      </c>
      <c r="V2879" s="18">
        <f t="shared" si="9169"/>
        <v>173970.8</v>
      </c>
      <c r="W2879" s="18">
        <f t="shared" ref="W2879:AT2879" si="9345">W2880+W2886+W2889+W2891+W2884</f>
        <v>28389.300000000003</v>
      </c>
      <c r="X2879" s="18">
        <f t="shared" si="9345"/>
        <v>0</v>
      </c>
      <c r="Y2879" s="18">
        <f t="shared" si="9345"/>
        <v>0</v>
      </c>
      <c r="Z2879" s="18">
        <f t="shared" si="9345"/>
        <v>1519.2</v>
      </c>
      <c r="AA2879" s="18">
        <f t="shared" si="9345"/>
        <v>30569.599999999999</v>
      </c>
      <c r="AB2879" s="18">
        <f t="shared" si="9345"/>
        <v>0</v>
      </c>
      <c r="AC2879" s="18">
        <f t="shared" si="9345"/>
        <v>30569.599999999999</v>
      </c>
      <c r="AD2879" s="18">
        <f t="shared" si="9345"/>
        <v>0</v>
      </c>
      <c r="AE2879" s="18">
        <f t="shared" si="9345"/>
        <v>0</v>
      </c>
      <c r="AF2879" s="41">
        <f t="shared" si="9345"/>
        <v>197979.003218</v>
      </c>
      <c r="AG2879" s="41">
        <f t="shared" si="9345"/>
        <v>0</v>
      </c>
      <c r="AH2879" s="41">
        <f t="shared" si="9345"/>
        <v>0</v>
      </c>
      <c r="AI2879" s="41">
        <f t="shared" si="9345"/>
        <v>0</v>
      </c>
      <c r="AJ2879" s="41">
        <f t="shared" si="9345"/>
        <v>0</v>
      </c>
      <c r="AK2879" s="41">
        <f t="shared" si="9345"/>
        <v>0</v>
      </c>
      <c r="AL2879" s="41">
        <f t="shared" si="9345"/>
        <v>191733.41434000002</v>
      </c>
      <c r="AM2879" s="41">
        <f t="shared" si="9345"/>
        <v>0</v>
      </c>
      <c r="AN2879" s="41">
        <f t="shared" si="9345"/>
        <v>0</v>
      </c>
      <c r="AO2879" s="42">
        <f t="shared" si="9345"/>
        <v>132178.49505</v>
      </c>
      <c r="AP2879" s="42">
        <f t="shared" si="9345"/>
        <v>199347.897</v>
      </c>
      <c r="AQ2879" s="42">
        <f t="shared" si="9345"/>
        <v>-1368.8940000000002</v>
      </c>
      <c r="AR2879" s="42">
        <f t="shared" si="9345"/>
        <v>0</v>
      </c>
      <c r="AS2879" s="42">
        <f t="shared" si="9345"/>
        <v>0</v>
      </c>
      <c r="AT2879" s="42">
        <f t="shared" si="9345"/>
        <v>0</v>
      </c>
      <c r="AU2879" s="42">
        <f t="shared" si="9255"/>
        <v>197979.003</v>
      </c>
      <c r="AV2879" s="42">
        <f t="shared" si="9256"/>
        <v>0</v>
      </c>
      <c r="AW2879" s="42">
        <f t="shared" si="9257"/>
        <v>227887.50300000003</v>
      </c>
      <c r="AX2879" s="42">
        <f t="shared" si="9258"/>
        <v>243132.79999999999</v>
      </c>
      <c r="AY2879" s="42">
        <f t="shared" si="9259"/>
        <v>204540.4</v>
      </c>
      <c r="AZ2879" s="42">
        <f>AZ2880+AZ2886+AZ2889+AZ2891+AZ2884</f>
        <v>0</v>
      </c>
      <c r="BA2879" s="43">
        <f t="shared" si="9261"/>
        <v>96.845327647638072</v>
      </c>
      <c r="BB2879" s="20"/>
    </row>
    <row r="2880" spans="2:54" ht="46.8" x14ac:dyDescent="0.3">
      <c r="B2880" s="38" t="s">
        <v>1047</v>
      </c>
      <c r="C2880" s="38" t="s">
        <v>94</v>
      </c>
      <c r="D2880" s="38" t="s">
        <v>339</v>
      </c>
      <c r="E2880" s="39" t="str">
        <f t="shared" si="9219"/>
        <v>0310</v>
      </c>
      <c r="F2880" s="38" t="s">
        <v>1052</v>
      </c>
      <c r="G2880" s="39"/>
      <c r="H2880" s="40" t="s">
        <v>71</v>
      </c>
      <c r="I2880" s="18">
        <f t="shared" ref="I2880:S2880" si="9346">I2881+I2882+I2883</f>
        <v>155727.5</v>
      </c>
      <c r="J2880" s="18">
        <f t="shared" si="9346"/>
        <v>160273.69999999998</v>
      </c>
      <c r="K2880" s="18">
        <f t="shared" si="9346"/>
        <v>160273.69999999998</v>
      </c>
      <c r="L2880" s="18">
        <f t="shared" si="9346"/>
        <v>0</v>
      </c>
      <c r="M2880" s="18">
        <f t="shared" si="9346"/>
        <v>0</v>
      </c>
      <c r="N2880" s="18">
        <f t="shared" si="9346"/>
        <v>0</v>
      </c>
      <c r="O2880" s="18">
        <f t="shared" si="9346"/>
        <v>0</v>
      </c>
      <c r="P2880" s="18">
        <f t="shared" si="9346"/>
        <v>0</v>
      </c>
      <c r="Q2880" s="18">
        <f t="shared" si="9346"/>
        <v>194.49700000000001</v>
      </c>
      <c r="R2880" s="18">
        <f t="shared" si="9346"/>
        <v>0</v>
      </c>
      <c r="S2880" s="18">
        <f t="shared" si="9346"/>
        <v>23394.400000000001</v>
      </c>
      <c r="T2880" s="18">
        <f t="shared" si="9185"/>
        <v>179316.397</v>
      </c>
      <c r="U2880" s="18">
        <f t="shared" si="9168"/>
        <v>160273.69999999998</v>
      </c>
      <c r="V2880" s="18">
        <f t="shared" si="9169"/>
        <v>160273.69999999998</v>
      </c>
      <c r="W2880" s="18">
        <f t="shared" ref="W2880:AT2880" si="9347">W2881+W2882+W2883</f>
        <v>21875.200000000001</v>
      </c>
      <c r="X2880" s="18">
        <f t="shared" si="9347"/>
        <v>0</v>
      </c>
      <c r="Y2880" s="18">
        <f t="shared" si="9347"/>
        <v>0</v>
      </c>
      <c r="Z2880" s="18">
        <f t="shared" si="9347"/>
        <v>1519.2</v>
      </c>
      <c r="AA2880" s="18">
        <f t="shared" si="9347"/>
        <v>24240.2</v>
      </c>
      <c r="AB2880" s="18">
        <f t="shared" si="9347"/>
        <v>0</v>
      </c>
      <c r="AC2880" s="18">
        <f t="shared" si="9347"/>
        <v>24240.2</v>
      </c>
      <c r="AD2880" s="18">
        <f t="shared" si="9347"/>
        <v>0</v>
      </c>
      <c r="AE2880" s="18">
        <f t="shared" si="9347"/>
        <v>0</v>
      </c>
      <c r="AF2880" s="41">
        <f t="shared" si="9347"/>
        <v>179316.397</v>
      </c>
      <c r="AG2880" s="41">
        <f t="shared" si="9347"/>
        <v>0</v>
      </c>
      <c r="AH2880" s="41">
        <f t="shared" si="9347"/>
        <v>0</v>
      </c>
      <c r="AI2880" s="41">
        <f t="shared" si="9347"/>
        <v>0</v>
      </c>
      <c r="AJ2880" s="41">
        <f t="shared" si="9347"/>
        <v>0</v>
      </c>
      <c r="AK2880" s="41">
        <f t="shared" si="9347"/>
        <v>0</v>
      </c>
      <c r="AL2880" s="41">
        <f t="shared" si="9347"/>
        <v>173071.76057000001</v>
      </c>
      <c r="AM2880" s="41">
        <f t="shared" si="9347"/>
        <v>0</v>
      </c>
      <c r="AN2880" s="41">
        <f t="shared" si="9347"/>
        <v>0</v>
      </c>
      <c r="AO2880" s="14">
        <f t="shared" si="9347"/>
        <v>114988.57123999999</v>
      </c>
      <c r="AP2880" s="42">
        <f t="shared" si="9347"/>
        <v>179316.397</v>
      </c>
      <c r="AQ2880" s="42">
        <f t="shared" si="9347"/>
        <v>0</v>
      </c>
      <c r="AR2880" s="42">
        <f t="shared" si="9347"/>
        <v>0</v>
      </c>
      <c r="AS2880" s="42">
        <f t="shared" si="9347"/>
        <v>0</v>
      </c>
      <c r="AT2880" s="42">
        <f t="shared" si="9347"/>
        <v>0</v>
      </c>
      <c r="AU2880" s="42">
        <f t="shared" si="9255"/>
        <v>179316.397</v>
      </c>
      <c r="AV2880" s="42">
        <f t="shared" si="9256"/>
        <v>0</v>
      </c>
      <c r="AW2880" s="42">
        <f t="shared" si="9257"/>
        <v>202710.79700000002</v>
      </c>
      <c r="AX2880" s="42">
        <f t="shared" si="9258"/>
        <v>184513.9</v>
      </c>
      <c r="AY2880" s="42">
        <f t="shared" si="9259"/>
        <v>184513.9</v>
      </c>
      <c r="AZ2880" s="42">
        <f>AZ2881+AZ2882+AZ2883</f>
        <v>0</v>
      </c>
      <c r="BA2880" s="43">
        <f t="shared" si="9261"/>
        <v>96.517531840660396</v>
      </c>
      <c r="BB2880" s="20"/>
    </row>
    <row r="2881" spans="2:54" ht="78" x14ac:dyDescent="0.3">
      <c r="B2881" s="38" t="s">
        <v>1047</v>
      </c>
      <c r="C2881" s="38" t="s">
        <v>94</v>
      </c>
      <c r="D2881" s="38" t="s">
        <v>339</v>
      </c>
      <c r="E2881" s="39" t="str">
        <f t="shared" si="9219"/>
        <v>0310</v>
      </c>
      <c r="F2881" s="38" t="s">
        <v>1052</v>
      </c>
      <c r="G2881" s="38" t="s">
        <v>66</v>
      </c>
      <c r="H2881" s="40" t="s">
        <v>67</v>
      </c>
      <c r="I2881" s="18">
        <f>134936.6-21.6</f>
        <v>134915</v>
      </c>
      <c r="J2881" s="18">
        <f>141717.5-21.6</f>
        <v>141695.9</v>
      </c>
      <c r="K2881" s="18">
        <f>141717.5-21.6</f>
        <v>141695.9</v>
      </c>
      <c r="L2881" s="18"/>
      <c r="M2881" s="18"/>
      <c r="N2881" s="18"/>
      <c r="O2881" s="18">
        <v>0</v>
      </c>
      <c r="P2881" s="18">
        <v>0</v>
      </c>
      <c r="Q2881" s="18">
        <v>0</v>
      </c>
      <c r="R2881" s="18">
        <v>0</v>
      </c>
      <c r="S2881" s="18">
        <v>21875.200000000001</v>
      </c>
      <c r="T2881" s="18">
        <f t="shared" si="9185"/>
        <v>156790.20000000001</v>
      </c>
      <c r="U2881" s="18">
        <f t="shared" si="9168"/>
        <v>141695.9</v>
      </c>
      <c r="V2881" s="18">
        <f t="shared" si="9169"/>
        <v>141695.9</v>
      </c>
      <c r="W2881" s="18">
        <f>8559.5+13315.7</f>
        <v>21875.200000000001</v>
      </c>
      <c r="X2881" s="18"/>
      <c r="Y2881" s="18"/>
      <c r="Z2881" s="18"/>
      <c r="AA2881" s="18">
        <f>10591+13649.2</f>
        <v>24240.2</v>
      </c>
      <c r="AB2881" s="18"/>
      <c r="AC2881" s="18">
        <f>10591+13649.2</f>
        <v>24240.2</v>
      </c>
      <c r="AD2881" s="18"/>
      <c r="AE2881" s="18"/>
      <c r="AF2881" s="41">
        <v>157141.19243</v>
      </c>
      <c r="AG2881" s="41"/>
      <c r="AH2881" s="41">
        <v>0</v>
      </c>
      <c r="AI2881" s="41">
        <v>0</v>
      </c>
      <c r="AJ2881" s="41">
        <v>0</v>
      </c>
      <c r="AK2881" s="41">
        <v>0</v>
      </c>
      <c r="AL2881" s="41">
        <v>150896.55600000001</v>
      </c>
      <c r="AM2881" s="41">
        <v>0</v>
      </c>
      <c r="AN2881" s="41">
        <v>0</v>
      </c>
      <c r="AO2881" s="42">
        <v>97810.54578</v>
      </c>
      <c r="AP2881" s="42">
        <v>156809.16</v>
      </c>
      <c r="AQ2881" s="42">
        <v>0</v>
      </c>
      <c r="AR2881" s="42">
        <v>0</v>
      </c>
      <c r="AS2881" s="42">
        <v>0</v>
      </c>
      <c r="AT2881" s="42">
        <v>0</v>
      </c>
      <c r="AU2881" s="42">
        <f t="shared" si="9255"/>
        <v>156809.16</v>
      </c>
      <c r="AV2881" s="42">
        <f t="shared" si="9256"/>
        <v>-18.959999999991851</v>
      </c>
      <c r="AW2881" s="42">
        <f t="shared" si="9257"/>
        <v>178665.40000000002</v>
      </c>
      <c r="AX2881" s="42">
        <f t="shared" si="9258"/>
        <v>165936.1</v>
      </c>
      <c r="AY2881" s="42">
        <f t="shared" si="9259"/>
        <v>165936.1</v>
      </c>
      <c r="AZ2881" s="42"/>
      <c r="BA2881" s="43">
        <f t="shared" si="9261"/>
        <v>96.026098355603537</v>
      </c>
      <c r="BB2881" s="44"/>
    </row>
    <row r="2882" spans="2:54" ht="31.2" x14ac:dyDescent="0.3">
      <c r="B2882" s="38" t="s">
        <v>1047</v>
      </c>
      <c r="C2882" s="38" t="s">
        <v>94</v>
      </c>
      <c r="D2882" s="38" t="s">
        <v>339</v>
      </c>
      <c r="E2882" s="39" t="str">
        <f t="shared" si="9219"/>
        <v>0310</v>
      </c>
      <c r="F2882" s="38" t="s">
        <v>1052</v>
      </c>
      <c r="G2882" s="38" t="s">
        <v>54</v>
      </c>
      <c r="H2882" s="40" t="s">
        <v>55</v>
      </c>
      <c r="I2882" s="18">
        <f>17526.4+21.6</f>
        <v>17548</v>
      </c>
      <c r="J2882" s="18">
        <f>15447.3+21.6</f>
        <v>15468.9</v>
      </c>
      <c r="K2882" s="18">
        <f>15602.2+21.6</f>
        <v>15623.800000000001</v>
      </c>
      <c r="L2882" s="18"/>
      <c r="M2882" s="18"/>
      <c r="N2882" s="18"/>
      <c r="O2882" s="18">
        <v>0</v>
      </c>
      <c r="P2882" s="18">
        <v>0</v>
      </c>
      <c r="Q2882" s="18">
        <v>0</v>
      </c>
      <c r="R2882" s="18">
        <v>0</v>
      </c>
      <c r="S2882" s="18">
        <v>1519.2</v>
      </c>
      <c r="T2882" s="18">
        <f t="shared" si="9185"/>
        <v>19067.2</v>
      </c>
      <c r="U2882" s="18">
        <f t="shared" si="9168"/>
        <v>15468.9</v>
      </c>
      <c r="V2882" s="18">
        <f t="shared" si="9169"/>
        <v>15623.800000000001</v>
      </c>
      <c r="W2882" s="18"/>
      <c r="X2882" s="18"/>
      <c r="Y2882" s="18"/>
      <c r="Z2882" s="18">
        <v>1519.2</v>
      </c>
      <c r="AA2882" s="18"/>
      <c r="AB2882" s="18"/>
      <c r="AC2882" s="18"/>
      <c r="AD2882" s="18"/>
      <c r="AE2882" s="18"/>
      <c r="AF2882" s="41">
        <v>18662.191569999999</v>
      </c>
      <c r="AG2882" s="41"/>
      <c r="AH2882" s="41">
        <v>0</v>
      </c>
      <c r="AI2882" s="41">
        <v>0</v>
      </c>
      <c r="AJ2882" s="41">
        <v>0</v>
      </c>
      <c r="AK2882" s="41">
        <v>0</v>
      </c>
      <c r="AL2882" s="41">
        <v>18662.191569999999</v>
      </c>
      <c r="AM2882" s="41">
        <v>0</v>
      </c>
      <c r="AN2882" s="41">
        <v>0</v>
      </c>
      <c r="AO2882" s="14">
        <v>14543.750459999999</v>
      </c>
      <c r="AP2882" s="42">
        <v>18998.240000000002</v>
      </c>
      <c r="AQ2882" s="42">
        <v>0</v>
      </c>
      <c r="AR2882" s="42">
        <v>0</v>
      </c>
      <c r="AS2882" s="42">
        <v>0</v>
      </c>
      <c r="AT2882" s="42">
        <v>0</v>
      </c>
      <c r="AU2882" s="42">
        <f t="shared" si="9255"/>
        <v>18998.240000000002</v>
      </c>
      <c r="AV2882" s="42">
        <f t="shared" si="9256"/>
        <v>68.959999999999127</v>
      </c>
      <c r="AW2882" s="42">
        <f t="shared" si="9257"/>
        <v>20586.400000000001</v>
      </c>
      <c r="AX2882" s="42">
        <f t="shared" si="9258"/>
        <v>15468.9</v>
      </c>
      <c r="AY2882" s="42">
        <f t="shared" si="9259"/>
        <v>15623.800000000001</v>
      </c>
      <c r="AZ2882" s="42"/>
      <c r="BA2882" s="43">
        <f t="shared" si="9261"/>
        <v>100</v>
      </c>
      <c r="BB2882" s="44"/>
    </row>
    <row r="2883" spans="2:54" x14ac:dyDescent="0.3">
      <c r="B2883" s="38" t="s">
        <v>1047</v>
      </c>
      <c r="C2883" s="38" t="s">
        <v>94</v>
      </c>
      <c r="D2883" s="38" t="s">
        <v>339</v>
      </c>
      <c r="E2883" s="39" t="str">
        <f t="shared" si="9219"/>
        <v>0310</v>
      </c>
      <c r="F2883" s="38" t="s">
        <v>1052</v>
      </c>
      <c r="G2883" s="38" t="s">
        <v>56</v>
      </c>
      <c r="H2883" s="40" t="s">
        <v>57</v>
      </c>
      <c r="I2883" s="18">
        <v>3264.5</v>
      </c>
      <c r="J2883" s="18">
        <v>3108.9</v>
      </c>
      <c r="K2883" s="18">
        <v>2954</v>
      </c>
      <c r="L2883" s="18"/>
      <c r="M2883" s="18"/>
      <c r="N2883" s="18"/>
      <c r="O2883" s="18">
        <v>0</v>
      </c>
      <c r="P2883" s="18">
        <v>0</v>
      </c>
      <c r="Q2883" s="18">
        <v>194.49700000000001</v>
      </c>
      <c r="R2883" s="18">
        <v>0</v>
      </c>
      <c r="S2883" s="18"/>
      <c r="T2883" s="18">
        <f t="shared" si="9185"/>
        <v>3458.9969999999998</v>
      </c>
      <c r="U2883" s="18">
        <f t="shared" si="9168"/>
        <v>3108.9</v>
      </c>
      <c r="V2883" s="18">
        <f t="shared" si="9169"/>
        <v>2954</v>
      </c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41">
        <v>3513.0129999999999</v>
      </c>
      <c r="AG2883" s="41"/>
      <c r="AH2883" s="41">
        <v>0</v>
      </c>
      <c r="AI2883" s="41">
        <v>0</v>
      </c>
      <c r="AJ2883" s="41">
        <v>0</v>
      </c>
      <c r="AK2883" s="41">
        <v>0</v>
      </c>
      <c r="AL2883" s="41">
        <v>3513.0129999999999</v>
      </c>
      <c r="AM2883" s="41">
        <v>0</v>
      </c>
      <c r="AN2883" s="41">
        <v>0</v>
      </c>
      <c r="AO2883" s="42">
        <v>2634.2750000000001</v>
      </c>
      <c r="AP2883" s="42">
        <v>3508.9969999999998</v>
      </c>
      <c r="AQ2883" s="42">
        <v>0</v>
      </c>
      <c r="AR2883" s="42">
        <v>0</v>
      </c>
      <c r="AS2883" s="42">
        <v>0</v>
      </c>
      <c r="AT2883" s="42">
        <v>0</v>
      </c>
      <c r="AU2883" s="42">
        <f t="shared" si="9255"/>
        <v>3508.9969999999998</v>
      </c>
      <c r="AV2883" s="42">
        <f t="shared" si="9256"/>
        <v>-50</v>
      </c>
      <c r="AW2883" s="42">
        <f t="shared" si="9257"/>
        <v>3458.9969999999998</v>
      </c>
      <c r="AX2883" s="42">
        <f t="shared" si="9258"/>
        <v>3108.9</v>
      </c>
      <c r="AY2883" s="42">
        <f t="shared" si="9259"/>
        <v>2954</v>
      </c>
      <c r="AZ2883" s="42"/>
      <c r="BA2883" s="43">
        <f t="shared" si="9261"/>
        <v>100</v>
      </c>
      <c r="BB2883" s="44"/>
    </row>
    <row r="2884" spans="2:54" ht="62.4" x14ac:dyDescent="0.3">
      <c r="B2884" s="38" t="s">
        <v>1047</v>
      </c>
      <c r="C2884" s="38" t="s">
        <v>94</v>
      </c>
      <c r="D2884" s="38" t="s">
        <v>339</v>
      </c>
      <c r="E2884" s="39" t="str">
        <f t="shared" si="9219"/>
        <v>0310</v>
      </c>
      <c r="F2884" s="38" t="s">
        <v>1055</v>
      </c>
      <c r="G2884" s="38"/>
      <c r="H2884" s="40" t="s">
        <v>1056</v>
      </c>
      <c r="I2884" s="18">
        <f t="shared" ref="I2884:S2884" si="9348">I2885</f>
        <v>0</v>
      </c>
      <c r="J2884" s="18">
        <f t="shared" si="9348"/>
        <v>38592.400000000001</v>
      </c>
      <c r="K2884" s="18">
        <f t="shared" si="9348"/>
        <v>0</v>
      </c>
      <c r="L2884" s="18">
        <f t="shared" si="9348"/>
        <v>0</v>
      </c>
      <c r="M2884" s="18">
        <f t="shared" si="9348"/>
        <v>0</v>
      </c>
      <c r="N2884" s="18">
        <f t="shared" si="9348"/>
        <v>0</v>
      </c>
      <c r="O2884" s="18">
        <f t="shared" si="9348"/>
        <v>0</v>
      </c>
      <c r="P2884" s="18">
        <f t="shared" si="9348"/>
        <v>0</v>
      </c>
      <c r="Q2884" s="18">
        <f t="shared" si="9348"/>
        <v>0</v>
      </c>
      <c r="R2884" s="18">
        <f t="shared" si="9348"/>
        <v>0</v>
      </c>
      <c r="S2884" s="18">
        <f t="shared" si="9348"/>
        <v>0</v>
      </c>
      <c r="T2884" s="18">
        <f t="shared" si="9185"/>
        <v>0</v>
      </c>
      <c r="U2884" s="18">
        <f t="shared" si="9168"/>
        <v>38592.400000000001</v>
      </c>
      <c r="V2884" s="18">
        <f t="shared" si="9169"/>
        <v>0</v>
      </c>
      <c r="W2884" s="18">
        <f t="shared" ref="W2884:AT2884" si="9349">W2885</f>
        <v>0</v>
      </c>
      <c r="X2884" s="18">
        <f t="shared" si="9349"/>
        <v>0</v>
      </c>
      <c r="Y2884" s="18">
        <f t="shared" si="9349"/>
        <v>0</v>
      </c>
      <c r="Z2884" s="18">
        <f t="shared" si="9349"/>
        <v>0</v>
      </c>
      <c r="AA2884" s="18">
        <f t="shared" si="9349"/>
        <v>0</v>
      </c>
      <c r="AB2884" s="18">
        <f t="shared" si="9349"/>
        <v>0</v>
      </c>
      <c r="AC2884" s="18">
        <f t="shared" si="9349"/>
        <v>0</v>
      </c>
      <c r="AD2884" s="18">
        <f t="shared" si="9349"/>
        <v>0</v>
      </c>
      <c r="AE2884" s="18">
        <f t="shared" si="9349"/>
        <v>0</v>
      </c>
      <c r="AF2884" s="41">
        <f t="shared" si="9349"/>
        <v>0</v>
      </c>
      <c r="AG2884" s="41">
        <f t="shared" si="9349"/>
        <v>0</v>
      </c>
      <c r="AH2884" s="41">
        <f t="shared" si="9349"/>
        <v>0</v>
      </c>
      <c r="AI2884" s="41">
        <f t="shared" si="9349"/>
        <v>0</v>
      </c>
      <c r="AJ2884" s="41">
        <f t="shared" si="9349"/>
        <v>0</v>
      </c>
      <c r="AK2884" s="41">
        <f t="shared" si="9349"/>
        <v>0</v>
      </c>
      <c r="AL2884" s="41">
        <f t="shared" si="9349"/>
        <v>0</v>
      </c>
      <c r="AM2884" s="41">
        <f t="shared" si="9349"/>
        <v>0</v>
      </c>
      <c r="AN2884" s="41">
        <f t="shared" si="9349"/>
        <v>0</v>
      </c>
      <c r="AO2884" s="14">
        <f t="shared" si="9349"/>
        <v>0</v>
      </c>
      <c r="AP2884" s="42">
        <f t="shared" si="9349"/>
        <v>0</v>
      </c>
      <c r="AQ2884" s="42">
        <f t="shared" si="9349"/>
        <v>0</v>
      </c>
      <c r="AR2884" s="42">
        <f t="shared" si="9349"/>
        <v>0</v>
      </c>
      <c r="AS2884" s="42">
        <f t="shared" si="9349"/>
        <v>0</v>
      </c>
      <c r="AT2884" s="42">
        <f t="shared" si="9349"/>
        <v>0</v>
      </c>
      <c r="AU2884" s="42">
        <f t="shared" si="9255"/>
        <v>0</v>
      </c>
      <c r="AV2884" s="42">
        <f t="shared" si="9256"/>
        <v>0</v>
      </c>
      <c r="AW2884" s="42">
        <f t="shared" si="9257"/>
        <v>0</v>
      </c>
      <c r="AX2884" s="42">
        <f t="shared" si="9258"/>
        <v>38592.400000000001</v>
      </c>
      <c r="AY2884" s="42">
        <f t="shared" si="9259"/>
        <v>0</v>
      </c>
      <c r="AZ2884" s="42">
        <f>AZ2885</f>
        <v>0</v>
      </c>
      <c r="BA2884" s="43"/>
      <c r="BB2884" s="20">
        <v>0</v>
      </c>
    </row>
    <row r="2885" spans="2:54" ht="31.2" x14ac:dyDescent="0.3">
      <c r="B2885" s="38" t="s">
        <v>1047</v>
      </c>
      <c r="C2885" s="38" t="s">
        <v>94</v>
      </c>
      <c r="D2885" s="38" t="s">
        <v>339</v>
      </c>
      <c r="E2885" s="39" t="str">
        <f t="shared" si="9219"/>
        <v>0310</v>
      </c>
      <c r="F2885" s="38" t="s">
        <v>1055</v>
      </c>
      <c r="G2885" s="38" t="s">
        <v>54</v>
      </c>
      <c r="H2885" s="40" t="s">
        <v>55</v>
      </c>
      <c r="I2885" s="18">
        <v>0</v>
      </c>
      <c r="J2885" s="18">
        <v>38592.400000000001</v>
      </c>
      <c r="K2885" s="18">
        <v>0</v>
      </c>
      <c r="L2885" s="18"/>
      <c r="M2885" s="18"/>
      <c r="N2885" s="18"/>
      <c r="O2885" s="18">
        <v>0</v>
      </c>
      <c r="P2885" s="18">
        <v>0</v>
      </c>
      <c r="Q2885" s="18">
        <v>0</v>
      </c>
      <c r="R2885" s="18">
        <v>0</v>
      </c>
      <c r="S2885" s="18"/>
      <c r="T2885" s="18">
        <f t="shared" si="9185"/>
        <v>0</v>
      </c>
      <c r="U2885" s="18">
        <f t="shared" si="9168"/>
        <v>38592.400000000001</v>
      </c>
      <c r="V2885" s="18">
        <f t="shared" si="9169"/>
        <v>0</v>
      </c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41">
        <v>0</v>
      </c>
      <c r="AG2885" s="41"/>
      <c r="AH2885" s="41">
        <v>0</v>
      </c>
      <c r="AI2885" s="41">
        <v>0</v>
      </c>
      <c r="AJ2885" s="41">
        <v>0</v>
      </c>
      <c r="AK2885" s="41">
        <v>0</v>
      </c>
      <c r="AL2885" s="41">
        <v>0</v>
      </c>
      <c r="AM2885" s="41">
        <v>0</v>
      </c>
      <c r="AN2885" s="41">
        <v>0</v>
      </c>
      <c r="AO2885" s="42">
        <v>0</v>
      </c>
      <c r="AP2885" s="42">
        <v>0</v>
      </c>
      <c r="AQ2885" s="42">
        <v>0</v>
      </c>
      <c r="AR2885" s="42">
        <v>0</v>
      </c>
      <c r="AS2885" s="42">
        <v>0</v>
      </c>
      <c r="AT2885" s="42">
        <v>0</v>
      </c>
      <c r="AU2885" s="42">
        <f t="shared" si="9255"/>
        <v>0</v>
      </c>
      <c r="AV2885" s="42">
        <f t="shared" si="9256"/>
        <v>0</v>
      </c>
      <c r="AW2885" s="42">
        <f t="shared" si="9257"/>
        <v>0</v>
      </c>
      <c r="AX2885" s="42">
        <f t="shared" si="9258"/>
        <v>38592.400000000001</v>
      </c>
      <c r="AY2885" s="42">
        <f t="shared" si="9259"/>
        <v>0</v>
      </c>
      <c r="AZ2885" s="42"/>
      <c r="BA2885" s="43"/>
      <c r="BB2885" s="20">
        <v>0</v>
      </c>
    </row>
    <row r="2886" spans="2:54" ht="46.8" x14ac:dyDescent="0.3">
      <c r="B2886" s="38" t="s">
        <v>1047</v>
      </c>
      <c r="C2886" s="38" t="s">
        <v>94</v>
      </c>
      <c r="D2886" s="38" t="s">
        <v>339</v>
      </c>
      <c r="E2886" s="39" t="str">
        <f t="shared" si="9219"/>
        <v>0310</v>
      </c>
      <c r="F2886" s="38" t="s">
        <v>503</v>
      </c>
      <c r="G2886" s="39"/>
      <c r="H2886" s="40" t="s">
        <v>504</v>
      </c>
      <c r="I2886" s="18">
        <f t="shared" ref="I2886:S2886" si="9350">I2887+I2888</f>
        <v>11651.699999999999</v>
      </c>
      <c r="J2886" s="18">
        <f t="shared" si="9350"/>
        <v>11831.4</v>
      </c>
      <c r="K2886" s="18">
        <f t="shared" si="9350"/>
        <v>11831.4</v>
      </c>
      <c r="L2886" s="18">
        <f t="shared" si="9350"/>
        <v>0</v>
      </c>
      <c r="M2886" s="18">
        <f t="shared" si="9350"/>
        <v>0</v>
      </c>
      <c r="N2886" s="18">
        <f t="shared" si="9350"/>
        <v>0</v>
      </c>
      <c r="O2886" s="18">
        <f t="shared" si="9350"/>
        <v>-1708.8940000000002</v>
      </c>
      <c r="P2886" s="18">
        <f t="shared" si="9350"/>
        <v>0</v>
      </c>
      <c r="Q2886" s="18">
        <f t="shared" si="9350"/>
        <v>0</v>
      </c>
      <c r="R2886" s="18">
        <f t="shared" si="9350"/>
        <v>0</v>
      </c>
      <c r="S2886" s="18">
        <f t="shared" si="9350"/>
        <v>6514.1</v>
      </c>
      <c r="T2886" s="18">
        <f t="shared" si="9185"/>
        <v>16456.905999999999</v>
      </c>
      <c r="U2886" s="18">
        <f t="shared" si="9168"/>
        <v>11831.4</v>
      </c>
      <c r="V2886" s="18">
        <f t="shared" si="9169"/>
        <v>11831.4</v>
      </c>
      <c r="W2886" s="18">
        <f t="shared" ref="W2886:AT2886" si="9351">W2887+W2888</f>
        <v>6514.1</v>
      </c>
      <c r="X2886" s="18">
        <f t="shared" si="9351"/>
        <v>0</v>
      </c>
      <c r="Y2886" s="18">
        <f t="shared" si="9351"/>
        <v>0</v>
      </c>
      <c r="Z2886" s="18">
        <f t="shared" si="9351"/>
        <v>0</v>
      </c>
      <c r="AA2886" s="18">
        <f t="shared" si="9351"/>
        <v>6329.4</v>
      </c>
      <c r="AB2886" s="18">
        <f t="shared" si="9351"/>
        <v>0</v>
      </c>
      <c r="AC2886" s="18">
        <f t="shared" si="9351"/>
        <v>6329.4</v>
      </c>
      <c r="AD2886" s="18">
        <f t="shared" si="9351"/>
        <v>0</v>
      </c>
      <c r="AE2886" s="18">
        <f t="shared" si="9351"/>
        <v>0</v>
      </c>
      <c r="AF2886" s="41">
        <f t="shared" si="9351"/>
        <v>16456.906218</v>
      </c>
      <c r="AG2886" s="41">
        <f t="shared" si="9351"/>
        <v>0</v>
      </c>
      <c r="AH2886" s="41">
        <f t="shared" si="9351"/>
        <v>0</v>
      </c>
      <c r="AI2886" s="41">
        <f t="shared" si="9351"/>
        <v>0</v>
      </c>
      <c r="AJ2886" s="41">
        <f t="shared" si="9351"/>
        <v>0</v>
      </c>
      <c r="AK2886" s="41">
        <f t="shared" si="9351"/>
        <v>0</v>
      </c>
      <c r="AL2886" s="41">
        <f t="shared" si="9351"/>
        <v>16455.95377</v>
      </c>
      <c r="AM2886" s="41">
        <f t="shared" si="9351"/>
        <v>0</v>
      </c>
      <c r="AN2886" s="41">
        <f t="shared" si="9351"/>
        <v>0</v>
      </c>
      <c r="AO2886" s="14">
        <f t="shared" si="9351"/>
        <v>16344.93296</v>
      </c>
      <c r="AP2886" s="42">
        <f t="shared" si="9351"/>
        <v>18165.800000000003</v>
      </c>
      <c r="AQ2886" s="42">
        <f t="shared" si="9351"/>
        <v>-1708.8940000000002</v>
      </c>
      <c r="AR2886" s="42">
        <f t="shared" si="9351"/>
        <v>0</v>
      </c>
      <c r="AS2886" s="42">
        <f t="shared" si="9351"/>
        <v>0</v>
      </c>
      <c r="AT2886" s="42">
        <f t="shared" si="9351"/>
        <v>0</v>
      </c>
      <c r="AU2886" s="42">
        <f t="shared" si="9255"/>
        <v>16456.906000000003</v>
      </c>
      <c r="AV2886" s="42">
        <f t="shared" si="9256"/>
        <v>0</v>
      </c>
      <c r="AW2886" s="42">
        <f t="shared" si="9257"/>
        <v>22971.006000000001</v>
      </c>
      <c r="AX2886" s="42">
        <f t="shared" si="9258"/>
        <v>18160.8</v>
      </c>
      <c r="AY2886" s="42">
        <f t="shared" si="9259"/>
        <v>18160.8</v>
      </c>
      <c r="AZ2886" s="42">
        <f>AZ2887+AZ2888</f>
        <v>0</v>
      </c>
      <c r="BA2886" s="43">
        <f t="shared" si="9261"/>
        <v>99.994212472336031</v>
      </c>
      <c r="BB2886" s="20"/>
    </row>
    <row r="2887" spans="2:54" ht="78" x14ac:dyDescent="0.3">
      <c r="B2887" s="38" t="s">
        <v>1047</v>
      </c>
      <c r="C2887" s="38" t="s">
        <v>94</v>
      </c>
      <c r="D2887" s="38" t="s">
        <v>339</v>
      </c>
      <c r="E2887" s="39" t="str">
        <f t="shared" si="9219"/>
        <v>0310</v>
      </c>
      <c r="F2887" s="38" t="s">
        <v>503</v>
      </c>
      <c r="G2887" s="38" t="s">
        <v>66</v>
      </c>
      <c r="H2887" s="40" t="s">
        <v>67</v>
      </c>
      <c r="I2887" s="18">
        <v>10723.3</v>
      </c>
      <c r="J2887" s="18">
        <v>10903</v>
      </c>
      <c r="K2887" s="18">
        <v>10903</v>
      </c>
      <c r="L2887" s="18"/>
      <c r="M2887" s="18"/>
      <c r="N2887" s="18"/>
      <c r="O2887" s="18">
        <v>-1284.0250000000001</v>
      </c>
      <c r="P2887" s="18">
        <v>0</v>
      </c>
      <c r="Q2887" s="18">
        <v>0</v>
      </c>
      <c r="R2887" s="18">
        <v>0</v>
      </c>
      <c r="S2887" s="18">
        <v>6514.1</v>
      </c>
      <c r="T2887" s="18">
        <f t="shared" si="9185"/>
        <v>15953.375000000002</v>
      </c>
      <c r="U2887" s="18">
        <f t="shared" si="9168"/>
        <v>10903</v>
      </c>
      <c r="V2887" s="18">
        <f t="shared" si="9169"/>
        <v>10903</v>
      </c>
      <c r="W2887" s="18">
        <v>6514.1</v>
      </c>
      <c r="X2887" s="18"/>
      <c r="Y2887" s="18"/>
      <c r="Z2887" s="18"/>
      <c r="AA2887" s="18">
        <v>6329.4</v>
      </c>
      <c r="AB2887" s="18"/>
      <c r="AC2887" s="18">
        <v>6329.4</v>
      </c>
      <c r="AD2887" s="18"/>
      <c r="AE2887" s="18"/>
      <c r="AF2887" s="41">
        <v>15928.362198000001</v>
      </c>
      <c r="AG2887" s="41"/>
      <c r="AH2887" s="41">
        <v>0</v>
      </c>
      <c r="AI2887" s="41">
        <v>0</v>
      </c>
      <c r="AJ2887" s="41">
        <v>0</v>
      </c>
      <c r="AK2887" s="41">
        <v>0</v>
      </c>
      <c r="AL2887" s="41">
        <v>15928.36198</v>
      </c>
      <c r="AM2887" s="41">
        <v>0</v>
      </c>
      <c r="AN2887" s="41">
        <v>0</v>
      </c>
      <c r="AO2887" s="42">
        <v>15953.374980000001</v>
      </c>
      <c r="AP2887" s="42">
        <v>17237.400000000001</v>
      </c>
      <c r="AQ2887" s="42">
        <v>-1284.0250000000001</v>
      </c>
      <c r="AR2887" s="42">
        <v>0</v>
      </c>
      <c r="AS2887" s="42">
        <v>0</v>
      </c>
      <c r="AT2887" s="42">
        <v>0</v>
      </c>
      <c r="AU2887" s="42">
        <f t="shared" si="9255"/>
        <v>15953.375000000002</v>
      </c>
      <c r="AV2887" s="42">
        <f t="shared" si="9256"/>
        <v>0</v>
      </c>
      <c r="AW2887" s="42">
        <f t="shared" si="9257"/>
        <v>22467.475000000002</v>
      </c>
      <c r="AX2887" s="42">
        <f t="shared" si="9258"/>
        <v>17232.400000000001</v>
      </c>
      <c r="AY2887" s="42">
        <f t="shared" si="9259"/>
        <v>17232.400000000001</v>
      </c>
      <c r="AZ2887" s="42"/>
      <c r="BA2887" s="43">
        <f t="shared" si="9261"/>
        <v>99.999998631372151</v>
      </c>
      <c r="BB2887" s="44"/>
    </row>
    <row r="2888" spans="2:54" ht="31.2" x14ac:dyDescent="0.3">
      <c r="B2888" s="38" t="s">
        <v>1047</v>
      </c>
      <c r="C2888" s="38" t="s">
        <v>94</v>
      </c>
      <c r="D2888" s="38" t="s">
        <v>339</v>
      </c>
      <c r="E2888" s="39" t="str">
        <f t="shared" si="9219"/>
        <v>0310</v>
      </c>
      <c r="F2888" s="38" t="s">
        <v>503</v>
      </c>
      <c r="G2888" s="38" t="s">
        <v>54</v>
      </c>
      <c r="H2888" s="40" t="s">
        <v>55</v>
      </c>
      <c r="I2888" s="18">
        <v>928.4</v>
      </c>
      <c r="J2888" s="18">
        <v>928.4</v>
      </c>
      <c r="K2888" s="18">
        <v>928.4</v>
      </c>
      <c r="L2888" s="18"/>
      <c r="M2888" s="18"/>
      <c r="N2888" s="18"/>
      <c r="O2888" s="18">
        <v>-424.86900000000003</v>
      </c>
      <c r="P2888" s="18">
        <v>0</v>
      </c>
      <c r="Q2888" s="18">
        <v>0</v>
      </c>
      <c r="R2888" s="18">
        <v>0</v>
      </c>
      <c r="S2888" s="18"/>
      <c r="T2888" s="18">
        <f t="shared" si="9185"/>
        <v>503.53099999999995</v>
      </c>
      <c r="U2888" s="18">
        <f t="shared" si="9168"/>
        <v>928.4</v>
      </c>
      <c r="V2888" s="18">
        <f t="shared" si="9169"/>
        <v>928.4</v>
      </c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41">
        <v>528.54402000000005</v>
      </c>
      <c r="AG2888" s="41"/>
      <c r="AH2888" s="41">
        <v>0</v>
      </c>
      <c r="AI2888" s="41">
        <v>0</v>
      </c>
      <c r="AJ2888" s="41">
        <v>0</v>
      </c>
      <c r="AK2888" s="41">
        <v>0</v>
      </c>
      <c r="AL2888" s="41">
        <v>527.59178999999995</v>
      </c>
      <c r="AM2888" s="41">
        <v>0</v>
      </c>
      <c r="AN2888" s="41">
        <v>0</v>
      </c>
      <c r="AO2888" s="14">
        <v>391.55797999999999</v>
      </c>
      <c r="AP2888" s="42">
        <v>928.4</v>
      </c>
      <c r="AQ2888" s="42">
        <v>-424.86900000000003</v>
      </c>
      <c r="AR2888" s="42">
        <v>0</v>
      </c>
      <c r="AS2888" s="42">
        <v>0</v>
      </c>
      <c r="AT2888" s="42">
        <v>0</v>
      </c>
      <c r="AU2888" s="42">
        <f t="shared" si="9255"/>
        <v>503.53099999999995</v>
      </c>
      <c r="AV2888" s="42">
        <f t="shared" si="9256"/>
        <v>0</v>
      </c>
      <c r="AW2888" s="42">
        <f t="shared" si="9257"/>
        <v>503.53099999999995</v>
      </c>
      <c r="AX2888" s="42">
        <f t="shared" si="9258"/>
        <v>928.4</v>
      </c>
      <c r="AY2888" s="42">
        <f t="shared" si="9259"/>
        <v>928.4</v>
      </c>
      <c r="AZ2888" s="42"/>
      <c r="BA2888" s="43">
        <f t="shared" si="9261"/>
        <v>99.819839036302</v>
      </c>
      <c r="BB2888" s="44"/>
    </row>
    <row r="2889" spans="2:54" ht="31.2" x14ac:dyDescent="0.3">
      <c r="B2889" s="38" t="s">
        <v>1047</v>
      </c>
      <c r="C2889" s="38" t="s">
        <v>94</v>
      </c>
      <c r="D2889" s="38" t="s">
        <v>339</v>
      </c>
      <c r="E2889" s="39" t="str">
        <f t="shared" si="9219"/>
        <v>0310</v>
      </c>
      <c r="F2889" s="38" t="s">
        <v>505</v>
      </c>
      <c r="G2889" s="39"/>
      <c r="H2889" s="40" t="s">
        <v>506</v>
      </c>
      <c r="I2889" s="18">
        <f t="shared" ref="I2889:S2889" si="9352">I2890</f>
        <v>1314.1</v>
      </c>
      <c r="J2889" s="18">
        <f t="shared" si="9352"/>
        <v>1314.1</v>
      </c>
      <c r="K2889" s="18">
        <f t="shared" si="9352"/>
        <v>1314.1</v>
      </c>
      <c r="L2889" s="18">
        <f t="shared" si="9352"/>
        <v>0</v>
      </c>
      <c r="M2889" s="18">
        <f t="shared" si="9352"/>
        <v>0</v>
      </c>
      <c r="N2889" s="18">
        <f t="shared" si="9352"/>
        <v>0</v>
      </c>
      <c r="O2889" s="18">
        <f t="shared" si="9352"/>
        <v>340</v>
      </c>
      <c r="P2889" s="18">
        <f t="shared" si="9352"/>
        <v>0</v>
      </c>
      <c r="Q2889" s="18">
        <f t="shared" si="9352"/>
        <v>0</v>
      </c>
      <c r="R2889" s="18">
        <f t="shared" si="9352"/>
        <v>0</v>
      </c>
      <c r="S2889" s="18">
        <f t="shared" si="9352"/>
        <v>0</v>
      </c>
      <c r="T2889" s="18">
        <f t="shared" si="9185"/>
        <v>1654.1</v>
      </c>
      <c r="U2889" s="18">
        <f t="shared" si="9168"/>
        <v>1314.1</v>
      </c>
      <c r="V2889" s="18">
        <f t="shared" si="9169"/>
        <v>1314.1</v>
      </c>
      <c r="W2889" s="18">
        <f t="shared" ref="W2889:AT2889" si="9353">W2890</f>
        <v>0</v>
      </c>
      <c r="X2889" s="18">
        <f t="shared" si="9353"/>
        <v>0</v>
      </c>
      <c r="Y2889" s="18">
        <f t="shared" si="9353"/>
        <v>0</v>
      </c>
      <c r="Z2889" s="18">
        <f t="shared" si="9353"/>
        <v>0</v>
      </c>
      <c r="AA2889" s="18">
        <f t="shared" si="9353"/>
        <v>0</v>
      </c>
      <c r="AB2889" s="18">
        <f t="shared" si="9353"/>
        <v>0</v>
      </c>
      <c r="AC2889" s="18">
        <f t="shared" si="9353"/>
        <v>0</v>
      </c>
      <c r="AD2889" s="18">
        <f t="shared" si="9353"/>
        <v>0</v>
      </c>
      <c r="AE2889" s="18">
        <f t="shared" si="9353"/>
        <v>0</v>
      </c>
      <c r="AF2889" s="41">
        <f t="shared" si="9353"/>
        <v>1654.1</v>
      </c>
      <c r="AG2889" s="41">
        <f t="shared" si="9353"/>
        <v>0</v>
      </c>
      <c r="AH2889" s="41">
        <f t="shared" si="9353"/>
        <v>0</v>
      </c>
      <c r="AI2889" s="41">
        <f t="shared" si="9353"/>
        <v>0</v>
      </c>
      <c r="AJ2889" s="41">
        <f t="shared" si="9353"/>
        <v>0</v>
      </c>
      <c r="AK2889" s="41">
        <f t="shared" si="9353"/>
        <v>0</v>
      </c>
      <c r="AL2889" s="41">
        <f t="shared" si="9353"/>
        <v>1654.1</v>
      </c>
      <c r="AM2889" s="41">
        <f t="shared" si="9353"/>
        <v>0</v>
      </c>
      <c r="AN2889" s="41">
        <f t="shared" si="9353"/>
        <v>0</v>
      </c>
      <c r="AO2889" s="42">
        <f t="shared" si="9353"/>
        <v>477.26405</v>
      </c>
      <c r="AP2889" s="42">
        <f t="shared" si="9353"/>
        <v>1314.1</v>
      </c>
      <c r="AQ2889" s="42">
        <f t="shared" si="9353"/>
        <v>340</v>
      </c>
      <c r="AR2889" s="42">
        <f t="shared" si="9353"/>
        <v>0</v>
      </c>
      <c r="AS2889" s="42">
        <f t="shared" si="9353"/>
        <v>0</v>
      </c>
      <c r="AT2889" s="42">
        <f t="shared" si="9353"/>
        <v>0</v>
      </c>
      <c r="AU2889" s="42">
        <f t="shared" si="9255"/>
        <v>1654.1</v>
      </c>
      <c r="AV2889" s="42">
        <f t="shared" si="9256"/>
        <v>0</v>
      </c>
      <c r="AW2889" s="42">
        <f t="shared" si="9257"/>
        <v>1654.1</v>
      </c>
      <c r="AX2889" s="42">
        <f t="shared" si="9258"/>
        <v>1314.1</v>
      </c>
      <c r="AY2889" s="42">
        <f t="shared" si="9259"/>
        <v>1314.1</v>
      </c>
      <c r="AZ2889" s="42">
        <f>AZ2890</f>
        <v>0</v>
      </c>
      <c r="BA2889" s="43">
        <f t="shared" si="9261"/>
        <v>100</v>
      </c>
      <c r="BB2889" s="20"/>
    </row>
    <row r="2890" spans="2:54" ht="31.2" x14ac:dyDescent="0.3">
      <c r="B2890" s="38" t="s">
        <v>1047</v>
      </c>
      <c r="C2890" s="38" t="s">
        <v>94</v>
      </c>
      <c r="D2890" s="38" t="s">
        <v>339</v>
      </c>
      <c r="E2890" s="39" t="str">
        <f t="shared" si="9219"/>
        <v>0310</v>
      </c>
      <c r="F2890" s="38" t="s">
        <v>505</v>
      </c>
      <c r="G2890" s="38" t="s">
        <v>54</v>
      </c>
      <c r="H2890" s="40" t="s">
        <v>55</v>
      </c>
      <c r="I2890" s="18">
        <v>1314.1</v>
      </c>
      <c r="J2890" s="18">
        <v>1314.1</v>
      </c>
      <c r="K2890" s="18">
        <v>1314.1</v>
      </c>
      <c r="L2890" s="18"/>
      <c r="M2890" s="18"/>
      <c r="N2890" s="18"/>
      <c r="O2890" s="18">
        <v>340</v>
      </c>
      <c r="P2890" s="18">
        <v>0</v>
      </c>
      <c r="Q2890" s="18">
        <v>0</v>
      </c>
      <c r="R2890" s="18">
        <v>0</v>
      </c>
      <c r="S2890" s="18"/>
      <c r="T2890" s="18">
        <f t="shared" si="9185"/>
        <v>1654.1</v>
      </c>
      <c r="U2890" s="18">
        <f t="shared" si="9168"/>
        <v>1314.1</v>
      </c>
      <c r="V2890" s="18">
        <f t="shared" si="9169"/>
        <v>1314.1</v>
      </c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41">
        <v>1654.1</v>
      </c>
      <c r="AG2890" s="41"/>
      <c r="AH2890" s="41">
        <v>0</v>
      </c>
      <c r="AI2890" s="41">
        <v>0</v>
      </c>
      <c r="AJ2890" s="41">
        <v>0</v>
      </c>
      <c r="AK2890" s="41">
        <v>0</v>
      </c>
      <c r="AL2890" s="41">
        <v>1654.1</v>
      </c>
      <c r="AM2890" s="41">
        <v>0</v>
      </c>
      <c r="AN2890" s="41">
        <v>0</v>
      </c>
      <c r="AO2890" s="14">
        <v>477.26405</v>
      </c>
      <c r="AP2890" s="42">
        <v>1314.1</v>
      </c>
      <c r="AQ2890" s="42">
        <v>340</v>
      </c>
      <c r="AR2890" s="42">
        <v>0</v>
      </c>
      <c r="AS2890" s="42">
        <v>0</v>
      </c>
      <c r="AT2890" s="42">
        <v>0</v>
      </c>
      <c r="AU2890" s="42">
        <f t="shared" si="9255"/>
        <v>1654.1</v>
      </c>
      <c r="AV2890" s="42">
        <f t="shared" si="9256"/>
        <v>0</v>
      </c>
      <c r="AW2890" s="42">
        <f t="shared" si="9257"/>
        <v>1654.1</v>
      </c>
      <c r="AX2890" s="42">
        <f t="shared" si="9258"/>
        <v>1314.1</v>
      </c>
      <c r="AY2890" s="42">
        <f t="shared" si="9259"/>
        <v>1314.1</v>
      </c>
      <c r="AZ2890" s="42"/>
      <c r="BA2890" s="43">
        <f t="shared" si="9261"/>
        <v>100</v>
      </c>
      <c r="BB2890" s="44"/>
    </row>
    <row r="2891" spans="2:54" ht="62.4" x14ac:dyDescent="0.3">
      <c r="B2891" s="38" t="s">
        <v>1047</v>
      </c>
      <c r="C2891" s="38" t="s">
        <v>94</v>
      </c>
      <c r="D2891" s="38" t="s">
        <v>339</v>
      </c>
      <c r="E2891" s="39" t="str">
        <f t="shared" si="9219"/>
        <v>0310</v>
      </c>
      <c r="F2891" s="38" t="s">
        <v>1057</v>
      </c>
      <c r="G2891" s="39"/>
      <c r="H2891" s="40" t="s">
        <v>1058</v>
      </c>
      <c r="I2891" s="18">
        <f t="shared" ref="I2891:S2891" si="9354">I2892</f>
        <v>551.6</v>
      </c>
      <c r="J2891" s="18">
        <f t="shared" si="9354"/>
        <v>551.6</v>
      </c>
      <c r="K2891" s="18">
        <f t="shared" si="9354"/>
        <v>551.6</v>
      </c>
      <c r="L2891" s="18">
        <f t="shared" si="9354"/>
        <v>0</v>
      </c>
      <c r="M2891" s="18">
        <f t="shared" si="9354"/>
        <v>0</v>
      </c>
      <c r="N2891" s="18">
        <f t="shared" si="9354"/>
        <v>0</v>
      </c>
      <c r="O2891" s="18">
        <f t="shared" si="9354"/>
        <v>0</v>
      </c>
      <c r="P2891" s="18">
        <f t="shared" si="9354"/>
        <v>0</v>
      </c>
      <c r="Q2891" s="18">
        <f t="shared" si="9354"/>
        <v>0</v>
      </c>
      <c r="R2891" s="18">
        <f t="shared" si="9354"/>
        <v>0</v>
      </c>
      <c r="S2891" s="18">
        <f t="shared" si="9354"/>
        <v>0</v>
      </c>
      <c r="T2891" s="18">
        <f t="shared" si="9185"/>
        <v>551.6</v>
      </c>
      <c r="U2891" s="18">
        <f t="shared" si="9168"/>
        <v>551.6</v>
      </c>
      <c r="V2891" s="18">
        <f t="shared" si="9169"/>
        <v>551.6</v>
      </c>
      <c r="W2891" s="18">
        <f t="shared" ref="W2891:AT2891" si="9355">W2892</f>
        <v>0</v>
      </c>
      <c r="X2891" s="18">
        <f t="shared" si="9355"/>
        <v>0</v>
      </c>
      <c r="Y2891" s="18">
        <f t="shared" si="9355"/>
        <v>0</v>
      </c>
      <c r="Z2891" s="18">
        <f t="shared" si="9355"/>
        <v>0</v>
      </c>
      <c r="AA2891" s="18">
        <f t="shared" si="9355"/>
        <v>0</v>
      </c>
      <c r="AB2891" s="18">
        <f t="shared" si="9355"/>
        <v>0</v>
      </c>
      <c r="AC2891" s="18">
        <f t="shared" si="9355"/>
        <v>0</v>
      </c>
      <c r="AD2891" s="18">
        <f t="shared" si="9355"/>
        <v>0</v>
      </c>
      <c r="AE2891" s="18">
        <f t="shared" si="9355"/>
        <v>0</v>
      </c>
      <c r="AF2891" s="41">
        <f t="shared" si="9355"/>
        <v>551.6</v>
      </c>
      <c r="AG2891" s="41">
        <f t="shared" si="9355"/>
        <v>0</v>
      </c>
      <c r="AH2891" s="41">
        <f t="shared" si="9355"/>
        <v>0</v>
      </c>
      <c r="AI2891" s="41">
        <f t="shared" si="9355"/>
        <v>0</v>
      </c>
      <c r="AJ2891" s="41">
        <f t="shared" si="9355"/>
        <v>0</v>
      </c>
      <c r="AK2891" s="41">
        <f t="shared" si="9355"/>
        <v>0</v>
      </c>
      <c r="AL2891" s="41">
        <f t="shared" si="9355"/>
        <v>551.6</v>
      </c>
      <c r="AM2891" s="41">
        <f t="shared" si="9355"/>
        <v>0</v>
      </c>
      <c r="AN2891" s="41">
        <f t="shared" si="9355"/>
        <v>0</v>
      </c>
      <c r="AO2891" s="42">
        <f t="shared" si="9355"/>
        <v>367.72680000000003</v>
      </c>
      <c r="AP2891" s="42">
        <f t="shared" si="9355"/>
        <v>551.6</v>
      </c>
      <c r="AQ2891" s="42">
        <f t="shared" si="9355"/>
        <v>0</v>
      </c>
      <c r="AR2891" s="42">
        <f t="shared" si="9355"/>
        <v>0</v>
      </c>
      <c r="AS2891" s="42">
        <f t="shared" si="9355"/>
        <v>0</v>
      </c>
      <c r="AT2891" s="42">
        <f t="shared" si="9355"/>
        <v>0</v>
      </c>
      <c r="AU2891" s="42">
        <f t="shared" si="9255"/>
        <v>551.6</v>
      </c>
      <c r="AV2891" s="42">
        <f t="shared" si="9256"/>
        <v>0</v>
      </c>
      <c r="AW2891" s="42">
        <f t="shared" si="9257"/>
        <v>551.6</v>
      </c>
      <c r="AX2891" s="42">
        <f t="shared" si="9258"/>
        <v>551.6</v>
      </c>
      <c r="AY2891" s="42">
        <f t="shared" si="9259"/>
        <v>551.6</v>
      </c>
      <c r="AZ2891" s="42">
        <f>AZ2892</f>
        <v>0</v>
      </c>
      <c r="BA2891" s="43">
        <f t="shared" si="9261"/>
        <v>100</v>
      </c>
      <c r="BB2891" s="20"/>
    </row>
    <row r="2892" spans="2:54" ht="31.2" x14ac:dyDescent="0.3">
      <c r="B2892" s="38" t="s">
        <v>1047</v>
      </c>
      <c r="C2892" s="38" t="s">
        <v>94</v>
      </c>
      <c r="D2892" s="38" t="s">
        <v>339</v>
      </c>
      <c r="E2892" s="39" t="str">
        <f t="shared" si="9219"/>
        <v>0310</v>
      </c>
      <c r="F2892" s="38" t="s">
        <v>1057</v>
      </c>
      <c r="G2892" s="38" t="s">
        <v>150</v>
      </c>
      <c r="H2892" s="40" t="s">
        <v>151</v>
      </c>
      <c r="I2892" s="18">
        <v>551.6</v>
      </c>
      <c r="J2892" s="18">
        <v>551.6</v>
      </c>
      <c r="K2892" s="18">
        <v>551.6</v>
      </c>
      <c r="L2892" s="18"/>
      <c r="M2892" s="18"/>
      <c r="N2892" s="18"/>
      <c r="O2892" s="18">
        <v>0</v>
      </c>
      <c r="P2892" s="18">
        <v>0</v>
      </c>
      <c r="Q2892" s="18">
        <v>0</v>
      </c>
      <c r="R2892" s="18">
        <v>0</v>
      </c>
      <c r="S2892" s="18"/>
      <c r="T2892" s="18">
        <f t="shared" si="9185"/>
        <v>551.6</v>
      </c>
      <c r="U2892" s="18">
        <f t="shared" si="9168"/>
        <v>551.6</v>
      </c>
      <c r="V2892" s="18">
        <f t="shared" si="9169"/>
        <v>551.6</v>
      </c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41">
        <v>551.6</v>
      </c>
      <c r="AG2892" s="41"/>
      <c r="AH2892" s="41">
        <v>0</v>
      </c>
      <c r="AI2892" s="41">
        <v>0</v>
      </c>
      <c r="AJ2892" s="41">
        <v>0</v>
      </c>
      <c r="AK2892" s="41">
        <v>0</v>
      </c>
      <c r="AL2892" s="41">
        <v>551.6</v>
      </c>
      <c r="AM2892" s="41">
        <v>0</v>
      </c>
      <c r="AN2892" s="41">
        <v>0</v>
      </c>
      <c r="AO2892" s="14">
        <v>367.72680000000003</v>
      </c>
      <c r="AP2892" s="42">
        <v>551.6</v>
      </c>
      <c r="AQ2892" s="42">
        <v>0</v>
      </c>
      <c r="AR2892" s="42">
        <v>0</v>
      </c>
      <c r="AS2892" s="42">
        <v>0</v>
      </c>
      <c r="AT2892" s="42">
        <v>0</v>
      </c>
      <c r="AU2892" s="42">
        <f t="shared" si="9255"/>
        <v>551.6</v>
      </c>
      <c r="AV2892" s="42">
        <f t="shared" si="9256"/>
        <v>0</v>
      </c>
      <c r="AW2892" s="42">
        <f t="shared" si="9257"/>
        <v>551.6</v>
      </c>
      <c r="AX2892" s="42">
        <f t="shared" si="9258"/>
        <v>551.6</v>
      </c>
      <c r="AY2892" s="42">
        <f t="shared" si="9259"/>
        <v>551.6</v>
      </c>
      <c r="AZ2892" s="42"/>
      <c r="BA2892" s="43">
        <f t="shared" si="9261"/>
        <v>100</v>
      </c>
      <c r="BB2892" s="44"/>
    </row>
    <row r="2893" spans="2:54" ht="31.2" x14ac:dyDescent="0.3">
      <c r="B2893" s="38" t="s">
        <v>1047</v>
      </c>
      <c r="C2893" s="38" t="s">
        <v>94</v>
      </c>
      <c r="D2893" s="38" t="s">
        <v>339</v>
      </c>
      <c r="E2893" s="39" t="str">
        <f t="shared" si="9219"/>
        <v>0310</v>
      </c>
      <c r="F2893" s="38" t="s">
        <v>72</v>
      </c>
      <c r="G2893" s="39"/>
      <c r="H2893" s="40" t="s">
        <v>73</v>
      </c>
      <c r="I2893" s="18"/>
      <c r="J2893" s="18"/>
      <c r="K2893" s="18"/>
      <c r="L2893" s="18"/>
      <c r="M2893" s="18"/>
      <c r="N2893" s="18"/>
      <c r="O2893" s="18">
        <f t="shared" ref="O2893:O2895" si="9356">O2894</f>
        <v>0</v>
      </c>
      <c r="P2893" s="18"/>
      <c r="Q2893" s="18"/>
      <c r="R2893" s="18"/>
      <c r="S2893" s="18"/>
      <c r="T2893" s="18">
        <f t="shared" si="9185"/>
        <v>0</v>
      </c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41">
        <f t="shared" ref="AF2893:AF2895" si="9357">AF2894</f>
        <v>600</v>
      </c>
      <c r="AG2893" s="41">
        <f t="shared" ref="AG2893:AG2895" si="9358">AG2894</f>
        <v>0</v>
      </c>
      <c r="AH2893" s="41">
        <f t="shared" ref="AH2893:AH2895" si="9359">AH2894</f>
        <v>600</v>
      </c>
      <c r="AI2893" s="41">
        <f t="shared" ref="AI2893:AI2895" si="9360">AI2894</f>
        <v>0</v>
      </c>
      <c r="AJ2893" s="41">
        <f t="shared" ref="AJ2893:AJ2895" si="9361">AJ2894</f>
        <v>0</v>
      </c>
      <c r="AK2893" s="41">
        <f t="shared" ref="AK2893:AK2895" si="9362">AK2894</f>
        <v>0</v>
      </c>
      <c r="AL2893" s="41">
        <f t="shared" ref="AL2893:AL2895" si="9363">AL2894</f>
        <v>600</v>
      </c>
      <c r="AM2893" s="41">
        <f t="shared" ref="AM2893:AM2895" si="9364">AM2894</f>
        <v>600</v>
      </c>
      <c r="AN2893" s="41">
        <f t="shared" ref="AN2893:AN2895" si="9365">AN2894</f>
        <v>0</v>
      </c>
      <c r="AO2893" s="54">
        <f t="shared" ref="AO2893:AO2895" si="9366">AO2894</f>
        <v>0</v>
      </c>
      <c r="AP2893" s="14">
        <f t="shared" ref="AP2893:AP2895" si="9367">AP2894</f>
        <v>600</v>
      </c>
      <c r="AQ2893" s="42">
        <f t="shared" ref="AQ2893:AQ2895" si="9368">AQ2894</f>
        <v>0</v>
      </c>
      <c r="AR2893" s="14">
        <f t="shared" ref="AR2893:AR2895" si="9369">AR2894</f>
        <v>0</v>
      </c>
      <c r="AS2893" s="42">
        <f t="shared" ref="AS2893:AS2895" si="9370">AS2894</f>
        <v>0</v>
      </c>
      <c r="AT2893" s="14">
        <f t="shared" ref="AT2893:AT2895" si="9371">AT2894</f>
        <v>0</v>
      </c>
      <c r="AU2893" s="42">
        <f t="shared" si="9255"/>
        <v>600</v>
      </c>
      <c r="AV2893" s="42">
        <f t="shared" si="9256"/>
        <v>-600</v>
      </c>
      <c r="AW2893" s="42"/>
      <c r="AX2893" s="42"/>
      <c r="AY2893" s="42"/>
      <c r="AZ2893" s="42"/>
      <c r="BA2893" s="43">
        <f t="shared" si="9261"/>
        <v>100</v>
      </c>
      <c r="BB2893" s="44"/>
    </row>
    <row r="2894" spans="2:54" x14ac:dyDescent="0.3">
      <c r="B2894" s="38" t="s">
        <v>1047</v>
      </c>
      <c r="C2894" s="38" t="s">
        <v>94</v>
      </c>
      <c r="D2894" s="38" t="s">
        <v>339</v>
      </c>
      <c r="E2894" s="39" t="str">
        <f t="shared" si="9219"/>
        <v>0310</v>
      </c>
      <c r="F2894" s="38" t="s">
        <v>74</v>
      </c>
      <c r="G2894" s="39"/>
      <c r="H2894" s="40" t="s">
        <v>75</v>
      </c>
      <c r="I2894" s="18"/>
      <c r="J2894" s="18"/>
      <c r="K2894" s="18"/>
      <c r="L2894" s="18"/>
      <c r="M2894" s="18"/>
      <c r="N2894" s="18"/>
      <c r="O2894" s="18">
        <f t="shared" si="9356"/>
        <v>0</v>
      </c>
      <c r="P2894" s="18"/>
      <c r="Q2894" s="18"/>
      <c r="R2894" s="18"/>
      <c r="S2894" s="18"/>
      <c r="T2894" s="18">
        <f t="shared" si="9185"/>
        <v>0</v>
      </c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41">
        <f t="shared" si="9357"/>
        <v>600</v>
      </c>
      <c r="AG2894" s="41">
        <f t="shared" si="9358"/>
        <v>0</v>
      </c>
      <c r="AH2894" s="41">
        <f t="shared" si="9359"/>
        <v>600</v>
      </c>
      <c r="AI2894" s="41">
        <f t="shared" si="9360"/>
        <v>0</v>
      </c>
      <c r="AJ2894" s="41">
        <f t="shared" si="9361"/>
        <v>0</v>
      </c>
      <c r="AK2894" s="41">
        <f t="shared" si="9362"/>
        <v>0</v>
      </c>
      <c r="AL2894" s="41">
        <f t="shared" si="9363"/>
        <v>600</v>
      </c>
      <c r="AM2894" s="41">
        <f t="shared" si="9364"/>
        <v>600</v>
      </c>
      <c r="AN2894" s="41">
        <f t="shared" si="9365"/>
        <v>0</v>
      </c>
      <c r="AO2894" s="14">
        <f t="shared" si="9366"/>
        <v>0</v>
      </c>
      <c r="AP2894" s="42">
        <f t="shared" si="9367"/>
        <v>600</v>
      </c>
      <c r="AQ2894" s="14">
        <f t="shared" si="9368"/>
        <v>0</v>
      </c>
      <c r="AR2894" s="42">
        <f t="shared" si="9369"/>
        <v>0</v>
      </c>
      <c r="AS2894" s="14">
        <f t="shared" si="9370"/>
        <v>0</v>
      </c>
      <c r="AT2894" s="42">
        <f t="shared" si="9371"/>
        <v>0</v>
      </c>
      <c r="AU2894" s="42">
        <f t="shared" si="9255"/>
        <v>600</v>
      </c>
      <c r="AV2894" s="42">
        <f t="shared" si="9256"/>
        <v>-600</v>
      </c>
      <c r="AW2894" s="42"/>
      <c r="AX2894" s="42"/>
      <c r="AY2894" s="42"/>
      <c r="AZ2894" s="42"/>
      <c r="BA2894" s="43">
        <f t="shared" si="9261"/>
        <v>100</v>
      </c>
      <c r="BB2894" s="44"/>
    </row>
    <row r="2895" spans="2:54" ht="31.2" x14ac:dyDescent="0.3">
      <c r="B2895" s="38" t="s">
        <v>1047</v>
      </c>
      <c r="C2895" s="38" t="s">
        <v>94</v>
      </c>
      <c r="D2895" s="38" t="s">
        <v>339</v>
      </c>
      <c r="E2895" s="39" t="str">
        <f t="shared" si="9219"/>
        <v>0310</v>
      </c>
      <c r="F2895" s="16" t="s">
        <v>1059</v>
      </c>
      <c r="G2895" s="38"/>
      <c r="H2895" s="48" t="s">
        <v>1060</v>
      </c>
      <c r="I2895" s="18"/>
      <c r="J2895" s="18"/>
      <c r="K2895" s="18"/>
      <c r="L2895" s="18"/>
      <c r="M2895" s="18"/>
      <c r="N2895" s="18"/>
      <c r="O2895" s="18">
        <f t="shared" si="9356"/>
        <v>0</v>
      </c>
      <c r="P2895" s="18"/>
      <c r="Q2895" s="18"/>
      <c r="R2895" s="18"/>
      <c r="S2895" s="18"/>
      <c r="T2895" s="18">
        <f t="shared" si="9185"/>
        <v>0</v>
      </c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41">
        <f t="shared" si="9357"/>
        <v>600</v>
      </c>
      <c r="AG2895" s="41">
        <f t="shared" si="9358"/>
        <v>0</v>
      </c>
      <c r="AH2895" s="41">
        <f t="shared" si="9359"/>
        <v>600</v>
      </c>
      <c r="AI2895" s="41">
        <f t="shared" si="9360"/>
        <v>0</v>
      </c>
      <c r="AJ2895" s="41">
        <f t="shared" si="9361"/>
        <v>0</v>
      </c>
      <c r="AK2895" s="41">
        <f t="shared" si="9362"/>
        <v>0</v>
      </c>
      <c r="AL2895" s="41">
        <f t="shared" si="9363"/>
        <v>600</v>
      </c>
      <c r="AM2895" s="41">
        <f t="shared" si="9364"/>
        <v>600</v>
      </c>
      <c r="AN2895" s="41">
        <f t="shared" si="9365"/>
        <v>0</v>
      </c>
      <c r="AO2895" s="54">
        <f t="shared" si="9366"/>
        <v>0</v>
      </c>
      <c r="AP2895" s="14">
        <f t="shared" si="9367"/>
        <v>600</v>
      </c>
      <c r="AQ2895" s="42">
        <f t="shared" si="9368"/>
        <v>0</v>
      </c>
      <c r="AR2895" s="14">
        <f t="shared" si="9369"/>
        <v>0</v>
      </c>
      <c r="AS2895" s="42">
        <f t="shared" si="9370"/>
        <v>0</v>
      </c>
      <c r="AT2895" s="14">
        <f t="shared" si="9371"/>
        <v>0</v>
      </c>
      <c r="AU2895" s="42">
        <f t="shared" si="9255"/>
        <v>600</v>
      </c>
      <c r="AV2895" s="42">
        <f t="shared" si="9256"/>
        <v>-600</v>
      </c>
      <c r="AW2895" s="42"/>
      <c r="AX2895" s="42"/>
      <c r="AY2895" s="42"/>
      <c r="AZ2895" s="42"/>
      <c r="BA2895" s="43">
        <f t="shared" si="9261"/>
        <v>100</v>
      </c>
      <c r="BB2895" s="44"/>
    </row>
    <row r="2896" spans="2:54" ht="31.2" x14ac:dyDescent="0.3">
      <c r="B2896" s="38" t="s">
        <v>1047</v>
      </c>
      <c r="C2896" s="38" t="s">
        <v>94</v>
      </c>
      <c r="D2896" s="38" t="s">
        <v>339</v>
      </c>
      <c r="E2896" s="39" t="str">
        <f t="shared" si="9219"/>
        <v>0310</v>
      </c>
      <c r="F2896" s="16" t="s">
        <v>1059</v>
      </c>
      <c r="G2896" s="38" t="s">
        <v>54</v>
      </c>
      <c r="H2896" s="40" t="s">
        <v>55</v>
      </c>
      <c r="I2896" s="18"/>
      <c r="J2896" s="18"/>
      <c r="K2896" s="18"/>
      <c r="L2896" s="18"/>
      <c r="M2896" s="18"/>
      <c r="N2896" s="18"/>
      <c r="O2896" s="18">
        <v>0</v>
      </c>
      <c r="P2896" s="18"/>
      <c r="Q2896" s="18"/>
      <c r="R2896" s="18"/>
      <c r="S2896" s="18"/>
      <c r="T2896" s="18">
        <f t="shared" si="9185"/>
        <v>0</v>
      </c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41">
        <v>600</v>
      </c>
      <c r="AG2896" s="41"/>
      <c r="AH2896" s="41">
        <f>AF2896</f>
        <v>600</v>
      </c>
      <c r="AI2896" s="41">
        <f>AG2896</f>
        <v>0</v>
      </c>
      <c r="AJ2896" s="41">
        <v>0</v>
      </c>
      <c r="AK2896" s="41">
        <v>0</v>
      </c>
      <c r="AL2896" s="41">
        <v>600</v>
      </c>
      <c r="AM2896" s="41">
        <f>AL2896</f>
        <v>600</v>
      </c>
      <c r="AN2896" s="41">
        <v>0</v>
      </c>
      <c r="AO2896" s="14">
        <v>0</v>
      </c>
      <c r="AP2896" s="42">
        <v>600</v>
      </c>
      <c r="AQ2896" s="14">
        <v>0</v>
      </c>
      <c r="AR2896" s="42">
        <v>0</v>
      </c>
      <c r="AS2896" s="14">
        <v>0</v>
      </c>
      <c r="AT2896" s="42">
        <v>0</v>
      </c>
      <c r="AU2896" s="42">
        <f t="shared" si="9255"/>
        <v>600</v>
      </c>
      <c r="AV2896" s="42">
        <f t="shared" si="9256"/>
        <v>-600</v>
      </c>
      <c r="AW2896" s="42"/>
      <c r="AX2896" s="42"/>
      <c r="AY2896" s="42"/>
      <c r="AZ2896" s="42"/>
      <c r="BA2896" s="43">
        <f t="shared" si="9261"/>
        <v>100</v>
      </c>
      <c r="BB2896" s="44"/>
    </row>
    <row r="2897" spans="2:54" s="30" customFormat="1" ht="31.2" x14ac:dyDescent="0.3">
      <c r="B2897" s="31" t="s">
        <v>1047</v>
      </c>
      <c r="C2897" s="31" t="s">
        <v>94</v>
      </c>
      <c r="D2897" s="31" t="s">
        <v>172</v>
      </c>
      <c r="E2897" s="29" t="str">
        <f t="shared" si="9219"/>
        <v>0314</v>
      </c>
      <c r="F2897" s="31"/>
      <c r="G2897" s="31"/>
      <c r="H2897" s="32" t="s">
        <v>173</v>
      </c>
      <c r="I2897" s="33">
        <f t="shared" ref="I2897:N2897" si="9372">I2898+I2910</f>
        <v>28264.299999999996</v>
      </c>
      <c r="J2897" s="33">
        <f t="shared" si="9372"/>
        <v>28839.4</v>
      </c>
      <c r="K2897" s="33">
        <f t="shared" si="9372"/>
        <v>28839.4</v>
      </c>
      <c r="L2897" s="33">
        <f t="shared" si="9372"/>
        <v>0</v>
      </c>
      <c r="M2897" s="33">
        <f t="shared" si="9372"/>
        <v>0</v>
      </c>
      <c r="N2897" s="33">
        <f t="shared" si="9372"/>
        <v>0</v>
      </c>
      <c r="O2897" s="33">
        <f>O2898+O2910+O2916</f>
        <v>0</v>
      </c>
      <c r="P2897" s="33">
        <f>P2898+P2910+P2916</f>
        <v>0</v>
      </c>
      <c r="Q2897" s="33">
        <f>Q2898+Q2910</f>
        <v>0</v>
      </c>
      <c r="R2897" s="33">
        <f>R2898+R2910</f>
        <v>3526.5120000000002</v>
      </c>
      <c r="S2897" s="33">
        <f>S2898+S2910</f>
        <v>2840.6</v>
      </c>
      <c r="T2897" s="33">
        <f t="shared" si="9185"/>
        <v>34631.411999999997</v>
      </c>
      <c r="U2897" s="33">
        <f t="shared" ref="U2897:U2957" si="9373">J2897+M2897</f>
        <v>28839.4</v>
      </c>
      <c r="V2897" s="33">
        <f t="shared" ref="V2897:V2957" si="9374">K2897+N2897</f>
        <v>28839.4</v>
      </c>
      <c r="W2897" s="33">
        <f t="shared" ref="W2897:AE2897" si="9375">W2898+W2910</f>
        <v>2840.6</v>
      </c>
      <c r="X2897" s="33">
        <f t="shared" si="9375"/>
        <v>0</v>
      </c>
      <c r="Y2897" s="33">
        <f t="shared" si="9375"/>
        <v>0</v>
      </c>
      <c r="Z2897" s="33">
        <f t="shared" si="9375"/>
        <v>0</v>
      </c>
      <c r="AA2897" s="33">
        <f t="shared" si="9375"/>
        <v>3469.3</v>
      </c>
      <c r="AB2897" s="33">
        <f t="shared" si="9375"/>
        <v>0</v>
      </c>
      <c r="AC2897" s="33">
        <f t="shared" si="9375"/>
        <v>3469.3</v>
      </c>
      <c r="AD2897" s="33">
        <f t="shared" si="9375"/>
        <v>0</v>
      </c>
      <c r="AE2897" s="33">
        <f t="shared" si="9375"/>
        <v>0</v>
      </c>
      <c r="AF2897" s="34">
        <f t="shared" ref="AF2897:AT2897" si="9376">AF2898+AF2910+AF2916</f>
        <v>236153.41200000001</v>
      </c>
      <c r="AG2897" s="34">
        <f t="shared" si="9376"/>
        <v>0</v>
      </c>
      <c r="AH2897" s="34">
        <f t="shared" si="9376"/>
        <v>1447.9</v>
      </c>
      <c r="AI2897" s="34">
        <f t="shared" si="9376"/>
        <v>0</v>
      </c>
      <c r="AJ2897" s="34">
        <f t="shared" si="9376"/>
        <v>0</v>
      </c>
      <c r="AK2897" s="34">
        <f t="shared" si="9376"/>
        <v>0</v>
      </c>
      <c r="AL2897" s="34">
        <f t="shared" si="9376"/>
        <v>232637.87478000001</v>
      </c>
      <c r="AM2897" s="34">
        <f t="shared" si="9376"/>
        <v>1447.9</v>
      </c>
      <c r="AN2897" s="34">
        <f t="shared" si="9376"/>
        <v>0</v>
      </c>
      <c r="AO2897" s="36">
        <f t="shared" si="9376"/>
        <v>65027.373070000001</v>
      </c>
      <c r="AP2897" s="36">
        <f t="shared" si="9376"/>
        <v>78353.412000000011</v>
      </c>
      <c r="AQ2897" s="36">
        <f t="shared" si="9376"/>
        <v>0</v>
      </c>
      <c r="AR2897" s="36">
        <f t="shared" si="9376"/>
        <v>0</v>
      </c>
      <c r="AS2897" s="36">
        <f t="shared" si="9376"/>
        <v>0</v>
      </c>
      <c r="AT2897" s="36">
        <f t="shared" si="9376"/>
        <v>0</v>
      </c>
      <c r="AU2897" s="36">
        <f t="shared" si="9255"/>
        <v>78353.412000000011</v>
      </c>
      <c r="AV2897" s="36">
        <f t="shared" si="9256"/>
        <v>-43722.000000000015</v>
      </c>
      <c r="AW2897" s="36">
        <f t="shared" si="9257"/>
        <v>37472.011999999995</v>
      </c>
      <c r="AX2897" s="36">
        <f t="shared" si="9258"/>
        <v>32308.7</v>
      </c>
      <c r="AY2897" s="36">
        <f t="shared" si="9259"/>
        <v>32308.7</v>
      </c>
      <c r="AZ2897" s="36">
        <f>AZ2898+AZ2910</f>
        <v>0</v>
      </c>
      <c r="BA2897" s="37">
        <f t="shared" si="9261"/>
        <v>98.511333293799709</v>
      </c>
      <c r="BB2897" s="20"/>
    </row>
    <row r="2898" spans="2:54" x14ac:dyDescent="0.3">
      <c r="B2898" s="38" t="s">
        <v>1047</v>
      </c>
      <c r="C2898" s="38" t="s">
        <v>94</v>
      </c>
      <c r="D2898" s="38" t="s">
        <v>172</v>
      </c>
      <c r="E2898" s="39" t="str">
        <f t="shared" si="9219"/>
        <v>0314</v>
      </c>
      <c r="F2898" s="38" t="s">
        <v>273</v>
      </c>
      <c r="G2898" s="39"/>
      <c r="H2898" s="40" t="s">
        <v>274</v>
      </c>
      <c r="I2898" s="18">
        <f t="shared" ref="I2898:S2898" si="9377">I2899</f>
        <v>25073.699999999997</v>
      </c>
      <c r="J2898" s="18">
        <f t="shared" si="9377"/>
        <v>25616.7</v>
      </c>
      <c r="K2898" s="18">
        <f t="shared" si="9377"/>
        <v>25616.7</v>
      </c>
      <c r="L2898" s="18">
        <f t="shared" si="9377"/>
        <v>0</v>
      </c>
      <c r="M2898" s="18">
        <f t="shared" si="9377"/>
        <v>0</v>
      </c>
      <c r="N2898" s="18">
        <f t="shared" si="9377"/>
        <v>0</v>
      </c>
      <c r="O2898" s="18">
        <f t="shared" si="9377"/>
        <v>0</v>
      </c>
      <c r="P2898" s="18">
        <f t="shared" si="9377"/>
        <v>0</v>
      </c>
      <c r="Q2898" s="18">
        <f t="shared" si="9377"/>
        <v>0</v>
      </c>
      <c r="R2898" s="18">
        <f t="shared" si="9377"/>
        <v>0</v>
      </c>
      <c r="S2898" s="18">
        <f t="shared" si="9377"/>
        <v>2698.5</v>
      </c>
      <c r="T2898" s="18">
        <f t="shared" si="9185"/>
        <v>27772.199999999997</v>
      </c>
      <c r="U2898" s="18">
        <f t="shared" si="9373"/>
        <v>25616.7</v>
      </c>
      <c r="V2898" s="18">
        <f t="shared" si="9374"/>
        <v>25616.7</v>
      </c>
      <c r="W2898" s="18">
        <f t="shared" ref="W2898:AT2898" si="9378">W2899</f>
        <v>2698.5</v>
      </c>
      <c r="X2898" s="18">
        <f t="shared" si="9378"/>
        <v>0</v>
      </c>
      <c r="Y2898" s="18">
        <f t="shared" si="9378"/>
        <v>0</v>
      </c>
      <c r="Z2898" s="18">
        <f t="shared" si="9378"/>
        <v>0</v>
      </c>
      <c r="AA2898" s="18">
        <f t="shared" si="9378"/>
        <v>3298</v>
      </c>
      <c r="AB2898" s="18">
        <f t="shared" si="9378"/>
        <v>0</v>
      </c>
      <c r="AC2898" s="18">
        <f t="shared" si="9378"/>
        <v>3298</v>
      </c>
      <c r="AD2898" s="18">
        <f t="shared" si="9378"/>
        <v>0</v>
      </c>
      <c r="AE2898" s="18">
        <f t="shared" si="9378"/>
        <v>0</v>
      </c>
      <c r="AF2898" s="41">
        <f t="shared" si="9378"/>
        <v>27694.2</v>
      </c>
      <c r="AG2898" s="41">
        <f t="shared" si="9378"/>
        <v>0</v>
      </c>
      <c r="AH2898" s="41">
        <f t="shared" si="9378"/>
        <v>1447.9</v>
      </c>
      <c r="AI2898" s="41">
        <f t="shared" si="9378"/>
        <v>0</v>
      </c>
      <c r="AJ2898" s="41">
        <f t="shared" si="9378"/>
        <v>0</v>
      </c>
      <c r="AK2898" s="41">
        <f t="shared" si="9378"/>
        <v>0</v>
      </c>
      <c r="AL2898" s="41">
        <f t="shared" si="9378"/>
        <v>26391.287340000003</v>
      </c>
      <c r="AM2898" s="41">
        <f t="shared" si="9378"/>
        <v>1447.9</v>
      </c>
      <c r="AN2898" s="41">
        <f t="shared" si="9378"/>
        <v>0</v>
      </c>
      <c r="AO2898" s="14">
        <f t="shared" si="9378"/>
        <v>17602.468639999999</v>
      </c>
      <c r="AP2898" s="42">
        <f t="shared" si="9378"/>
        <v>27694.2</v>
      </c>
      <c r="AQ2898" s="42">
        <f t="shared" si="9378"/>
        <v>0</v>
      </c>
      <c r="AR2898" s="42">
        <f t="shared" si="9378"/>
        <v>0</v>
      </c>
      <c r="AS2898" s="42">
        <f t="shared" si="9378"/>
        <v>0</v>
      </c>
      <c r="AT2898" s="42">
        <f t="shared" si="9378"/>
        <v>0</v>
      </c>
      <c r="AU2898" s="42">
        <f t="shared" si="9255"/>
        <v>27694.2</v>
      </c>
      <c r="AV2898" s="42">
        <f t="shared" si="9256"/>
        <v>77.999999999996362</v>
      </c>
      <c r="AW2898" s="42">
        <f t="shared" si="9257"/>
        <v>30470.699999999997</v>
      </c>
      <c r="AX2898" s="42">
        <f t="shared" si="9258"/>
        <v>28914.7</v>
      </c>
      <c r="AY2898" s="42">
        <f t="shared" si="9259"/>
        <v>28914.7</v>
      </c>
      <c r="AZ2898" s="42">
        <f>AZ2899</f>
        <v>0</v>
      </c>
      <c r="BA2898" s="43">
        <f t="shared" si="9261"/>
        <v>95.295359100461468</v>
      </c>
      <c r="BB2898" s="20"/>
    </row>
    <row r="2899" spans="2:54" x14ac:dyDescent="0.3">
      <c r="B2899" s="38" t="s">
        <v>1047</v>
      </c>
      <c r="C2899" s="38" t="s">
        <v>94</v>
      </c>
      <c r="D2899" s="38" t="s">
        <v>172</v>
      </c>
      <c r="E2899" s="39" t="str">
        <f t="shared" si="9219"/>
        <v>0314</v>
      </c>
      <c r="F2899" s="38" t="s">
        <v>275</v>
      </c>
      <c r="G2899" s="39"/>
      <c r="H2899" s="40" t="s">
        <v>49</v>
      </c>
      <c r="I2899" s="18">
        <f t="shared" ref="I2899:S2899" si="9379">I2900+I2905</f>
        <v>25073.699999999997</v>
      </c>
      <c r="J2899" s="18">
        <f t="shared" si="9379"/>
        <v>25616.7</v>
      </c>
      <c r="K2899" s="18">
        <f t="shared" si="9379"/>
        <v>25616.7</v>
      </c>
      <c r="L2899" s="18">
        <f t="shared" si="9379"/>
        <v>0</v>
      </c>
      <c r="M2899" s="18">
        <f t="shared" si="9379"/>
        <v>0</v>
      </c>
      <c r="N2899" s="18">
        <f t="shared" si="9379"/>
        <v>0</v>
      </c>
      <c r="O2899" s="18">
        <f t="shared" si="9379"/>
        <v>0</v>
      </c>
      <c r="P2899" s="18">
        <f t="shared" si="9379"/>
        <v>0</v>
      </c>
      <c r="Q2899" s="18">
        <f t="shared" si="9379"/>
        <v>0</v>
      </c>
      <c r="R2899" s="18">
        <f t="shared" si="9379"/>
        <v>0</v>
      </c>
      <c r="S2899" s="18">
        <f t="shared" si="9379"/>
        <v>2698.5</v>
      </c>
      <c r="T2899" s="18">
        <f t="shared" si="9185"/>
        <v>27772.199999999997</v>
      </c>
      <c r="U2899" s="18">
        <f t="shared" si="9373"/>
        <v>25616.7</v>
      </c>
      <c r="V2899" s="18">
        <f t="shared" si="9374"/>
        <v>25616.7</v>
      </c>
      <c r="W2899" s="18">
        <f t="shared" ref="W2899:AT2899" si="9380">W2900+W2905</f>
        <v>2698.5</v>
      </c>
      <c r="X2899" s="18">
        <f t="shared" si="9380"/>
        <v>0</v>
      </c>
      <c r="Y2899" s="18">
        <f t="shared" si="9380"/>
        <v>0</v>
      </c>
      <c r="Z2899" s="18">
        <f t="shared" si="9380"/>
        <v>0</v>
      </c>
      <c r="AA2899" s="18">
        <f t="shared" si="9380"/>
        <v>3298</v>
      </c>
      <c r="AB2899" s="18">
        <f t="shared" si="9380"/>
        <v>0</v>
      </c>
      <c r="AC2899" s="18">
        <f t="shared" si="9380"/>
        <v>3298</v>
      </c>
      <c r="AD2899" s="18">
        <f t="shared" si="9380"/>
        <v>0</v>
      </c>
      <c r="AE2899" s="18">
        <f t="shared" si="9380"/>
        <v>0</v>
      </c>
      <c r="AF2899" s="41">
        <f t="shared" si="9380"/>
        <v>27694.2</v>
      </c>
      <c r="AG2899" s="41">
        <f t="shared" si="9380"/>
        <v>0</v>
      </c>
      <c r="AH2899" s="41">
        <f t="shared" si="9380"/>
        <v>1447.9</v>
      </c>
      <c r="AI2899" s="41">
        <f t="shared" si="9380"/>
        <v>0</v>
      </c>
      <c r="AJ2899" s="41">
        <f t="shared" si="9380"/>
        <v>0</v>
      </c>
      <c r="AK2899" s="41">
        <f t="shared" si="9380"/>
        <v>0</v>
      </c>
      <c r="AL2899" s="41">
        <f t="shared" si="9380"/>
        <v>26391.287340000003</v>
      </c>
      <c r="AM2899" s="41">
        <f t="shared" si="9380"/>
        <v>1447.9</v>
      </c>
      <c r="AN2899" s="41">
        <f t="shared" si="9380"/>
        <v>0</v>
      </c>
      <c r="AO2899" s="42">
        <f t="shared" si="9380"/>
        <v>17602.468639999999</v>
      </c>
      <c r="AP2899" s="42">
        <f t="shared" si="9380"/>
        <v>27694.2</v>
      </c>
      <c r="AQ2899" s="42">
        <f t="shared" si="9380"/>
        <v>0</v>
      </c>
      <c r="AR2899" s="42">
        <f t="shared" si="9380"/>
        <v>0</v>
      </c>
      <c r="AS2899" s="42">
        <f t="shared" si="9380"/>
        <v>0</v>
      </c>
      <c r="AT2899" s="42">
        <f t="shared" si="9380"/>
        <v>0</v>
      </c>
      <c r="AU2899" s="42">
        <f t="shared" si="9255"/>
        <v>27694.2</v>
      </c>
      <c r="AV2899" s="42">
        <f t="shared" si="9256"/>
        <v>77.999999999996362</v>
      </c>
      <c r="AW2899" s="42">
        <f t="shared" si="9257"/>
        <v>30470.699999999997</v>
      </c>
      <c r="AX2899" s="42">
        <f t="shared" si="9258"/>
        <v>28914.7</v>
      </c>
      <c r="AY2899" s="42">
        <f t="shared" si="9259"/>
        <v>28914.7</v>
      </c>
      <c r="AZ2899" s="42">
        <f>AZ2900+AZ2905</f>
        <v>0</v>
      </c>
      <c r="BA2899" s="43">
        <f t="shared" si="9261"/>
        <v>95.295359100461468</v>
      </c>
      <c r="BB2899" s="20"/>
    </row>
    <row r="2900" spans="2:54" ht="46.8" x14ac:dyDescent="0.3">
      <c r="B2900" s="38" t="s">
        <v>1047</v>
      </c>
      <c r="C2900" s="38" t="s">
        <v>94</v>
      </c>
      <c r="D2900" s="38" t="s">
        <v>172</v>
      </c>
      <c r="E2900" s="39" t="str">
        <f t="shared" si="9219"/>
        <v>0314</v>
      </c>
      <c r="F2900" s="38" t="s">
        <v>276</v>
      </c>
      <c r="G2900" s="39"/>
      <c r="H2900" s="40" t="s">
        <v>277</v>
      </c>
      <c r="I2900" s="18">
        <f t="shared" ref="I2900:S2900" si="9381">I2903+I2901</f>
        <v>6225.8</v>
      </c>
      <c r="J2900" s="18">
        <f t="shared" si="9381"/>
        <v>6225.8</v>
      </c>
      <c r="K2900" s="18">
        <f t="shared" si="9381"/>
        <v>6225.8</v>
      </c>
      <c r="L2900" s="18">
        <f t="shared" si="9381"/>
        <v>0</v>
      </c>
      <c r="M2900" s="18">
        <f t="shared" si="9381"/>
        <v>0</v>
      </c>
      <c r="N2900" s="18">
        <f t="shared" si="9381"/>
        <v>0</v>
      </c>
      <c r="O2900" s="18">
        <f t="shared" si="9381"/>
        <v>0</v>
      </c>
      <c r="P2900" s="18">
        <f t="shared" si="9381"/>
        <v>0</v>
      </c>
      <c r="Q2900" s="18">
        <f t="shared" si="9381"/>
        <v>0</v>
      </c>
      <c r="R2900" s="18">
        <f t="shared" si="9381"/>
        <v>0</v>
      </c>
      <c r="S2900" s="18">
        <f t="shared" si="9381"/>
        <v>0</v>
      </c>
      <c r="T2900" s="18">
        <f t="shared" si="9185"/>
        <v>6225.8</v>
      </c>
      <c r="U2900" s="18">
        <f t="shared" si="9373"/>
        <v>6225.8</v>
      </c>
      <c r="V2900" s="18">
        <f t="shared" si="9374"/>
        <v>6225.8</v>
      </c>
      <c r="W2900" s="18">
        <f t="shared" ref="W2900:AT2900" si="9382">W2903+W2901</f>
        <v>0</v>
      </c>
      <c r="X2900" s="18">
        <f t="shared" si="9382"/>
        <v>0</v>
      </c>
      <c r="Y2900" s="18">
        <f t="shared" si="9382"/>
        <v>0</v>
      </c>
      <c r="Z2900" s="18">
        <f t="shared" si="9382"/>
        <v>0</v>
      </c>
      <c r="AA2900" s="18">
        <f t="shared" si="9382"/>
        <v>0</v>
      </c>
      <c r="AB2900" s="18">
        <f t="shared" si="9382"/>
        <v>0</v>
      </c>
      <c r="AC2900" s="18">
        <f t="shared" si="9382"/>
        <v>0</v>
      </c>
      <c r="AD2900" s="18">
        <f t="shared" si="9382"/>
        <v>0</v>
      </c>
      <c r="AE2900" s="18">
        <f t="shared" si="9382"/>
        <v>0</v>
      </c>
      <c r="AF2900" s="41">
        <f t="shared" si="9382"/>
        <v>6225.8</v>
      </c>
      <c r="AG2900" s="41">
        <f t="shared" si="9382"/>
        <v>0</v>
      </c>
      <c r="AH2900" s="41">
        <f t="shared" si="9382"/>
        <v>1447.9</v>
      </c>
      <c r="AI2900" s="41">
        <f t="shared" si="9382"/>
        <v>0</v>
      </c>
      <c r="AJ2900" s="41">
        <f t="shared" si="9382"/>
        <v>0</v>
      </c>
      <c r="AK2900" s="41">
        <f t="shared" si="9382"/>
        <v>0</v>
      </c>
      <c r="AL2900" s="41">
        <f t="shared" si="9382"/>
        <v>5822.4816599999995</v>
      </c>
      <c r="AM2900" s="41">
        <f t="shared" si="9382"/>
        <v>1447.9</v>
      </c>
      <c r="AN2900" s="41">
        <f t="shared" si="9382"/>
        <v>0</v>
      </c>
      <c r="AO2900" s="14">
        <f t="shared" si="9382"/>
        <v>4043.8812799999996</v>
      </c>
      <c r="AP2900" s="42">
        <f t="shared" si="9382"/>
        <v>6225.8</v>
      </c>
      <c r="AQ2900" s="42">
        <f t="shared" si="9382"/>
        <v>0</v>
      </c>
      <c r="AR2900" s="42">
        <f t="shared" si="9382"/>
        <v>0</v>
      </c>
      <c r="AS2900" s="42">
        <f t="shared" si="9382"/>
        <v>0</v>
      </c>
      <c r="AT2900" s="42">
        <f t="shared" si="9382"/>
        <v>0</v>
      </c>
      <c r="AU2900" s="42">
        <f t="shared" si="9255"/>
        <v>6225.8</v>
      </c>
      <c r="AV2900" s="42">
        <f t="shared" si="9256"/>
        <v>0</v>
      </c>
      <c r="AW2900" s="42">
        <f t="shared" si="9257"/>
        <v>6225.8</v>
      </c>
      <c r="AX2900" s="42">
        <f t="shared" si="9258"/>
        <v>6225.8</v>
      </c>
      <c r="AY2900" s="42">
        <f t="shared" si="9259"/>
        <v>6225.8</v>
      </c>
      <c r="AZ2900" s="42">
        <f>AZ2903+AZ2901</f>
        <v>0</v>
      </c>
      <c r="BA2900" s="43">
        <f t="shared" si="9261"/>
        <v>93.521823058883996</v>
      </c>
      <c r="BB2900" s="20"/>
    </row>
    <row r="2901" spans="2:54" ht="31.2" x14ac:dyDescent="0.3">
      <c r="B2901" s="38" t="s">
        <v>1047</v>
      </c>
      <c r="C2901" s="38" t="s">
        <v>94</v>
      </c>
      <c r="D2901" s="38" t="s">
        <v>172</v>
      </c>
      <c r="E2901" s="39" t="str">
        <f t="shared" si="9219"/>
        <v>0314</v>
      </c>
      <c r="F2901" s="38" t="s">
        <v>1061</v>
      </c>
      <c r="G2901" s="39"/>
      <c r="H2901" s="40" t="s">
        <v>1062</v>
      </c>
      <c r="I2901" s="18">
        <f t="shared" ref="I2901:S2901" si="9383">I2902</f>
        <v>105.2</v>
      </c>
      <c r="J2901" s="18">
        <f t="shared" si="9383"/>
        <v>105.2</v>
      </c>
      <c r="K2901" s="18">
        <f t="shared" si="9383"/>
        <v>105.2</v>
      </c>
      <c r="L2901" s="18">
        <f t="shared" si="9383"/>
        <v>0</v>
      </c>
      <c r="M2901" s="18">
        <f t="shared" si="9383"/>
        <v>0</v>
      </c>
      <c r="N2901" s="18">
        <f t="shared" si="9383"/>
        <v>0</v>
      </c>
      <c r="O2901" s="18">
        <f t="shared" si="9383"/>
        <v>0</v>
      </c>
      <c r="P2901" s="18">
        <f t="shared" si="9383"/>
        <v>0</v>
      </c>
      <c r="Q2901" s="18">
        <f t="shared" si="9383"/>
        <v>0</v>
      </c>
      <c r="R2901" s="18">
        <f t="shared" si="9383"/>
        <v>0</v>
      </c>
      <c r="S2901" s="18">
        <f t="shared" si="9383"/>
        <v>0</v>
      </c>
      <c r="T2901" s="18">
        <f t="shared" si="9185"/>
        <v>105.2</v>
      </c>
      <c r="U2901" s="18">
        <f t="shared" si="9373"/>
        <v>105.2</v>
      </c>
      <c r="V2901" s="18">
        <f t="shared" si="9374"/>
        <v>105.2</v>
      </c>
      <c r="W2901" s="18">
        <f t="shared" ref="W2901:AT2901" si="9384">W2902</f>
        <v>0</v>
      </c>
      <c r="X2901" s="18">
        <f t="shared" si="9384"/>
        <v>0</v>
      </c>
      <c r="Y2901" s="18">
        <f t="shared" si="9384"/>
        <v>0</v>
      </c>
      <c r="Z2901" s="18">
        <f t="shared" si="9384"/>
        <v>0</v>
      </c>
      <c r="AA2901" s="18">
        <f t="shared" si="9384"/>
        <v>0</v>
      </c>
      <c r="AB2901" s="18">
        <f t="shared" si="9384"/>
        <v>0</v>
      </c>
      <c r="AC2901" s="18">
        <f t="shared" si="9384"/>
        <v>0</v>
      </c>
      <c r="AD2901" s="18">
        <f t="shared" si="9384"/>
        <v>0</v>
      </c>
      <c r="AE2901" s="18">
        <f t="shared" si="9384"/>
        <v>0</v>
      </c>
      <c r="AF2901" s="41">
        <f t="shared" si="9384"/>
        <v>105.2</v>
      </c>
      <c r="AG2901" s="41">
        <f t="shared" si="9384"/>
        <v>0</v>
      </c>
      <c r="AH2901" s="41">
        <f t="shared" si="9384"/>
        <v>0</v>
      </c>
      <c r="AI2901" s="41">
        <f t="shared" si="9384"/>
        <v>0</v>
      </c>
      <c r="AJ2901" s="41">
        <f t="shared" si="9384"/>
        <v>0</v>
      </c>
      <c r="AK2901" s="41">
        <f t="shared" si="9384"/>
        <v>0</v>
      </c>
      <c r="AL2901" s="41">
        <f t="shared" si="9384"/>
        <v>105.2</v>
      </c>
      <c r="AM2901" s="41">
        <f t="shared" si="9384"/>
        <v>0</v>
      </c>
      <c r="AN2901" s="41">
        <f t="shared" si="9384"/>
        <v>0</v>
      </c>
      <c r="AO2901" s="42">
        <f t="shared" si="9384"/>
        <v>105.2</v>
      </c>
      <c r="AP2901" s="42">
        <f t="shared" si="9384"/>
        <v>105.2</v>
      </c>
      <c r="AQ2901" s="42">
        <f t="shared" si="9384"/>
        <v>0</v>
      </c>
      <c r="AR2901" s="42">
        <f t="shared" si="9384"/>
        <v>0</v>
      </c>
      <c r="AS2901" s="42">
        <f t="shared" si="9384"/>
        <v>0</v>
      </c>
      <c r="AT2901" s="42">
        <f t="shared" si="9384"/>
        <v>0</v>
      </c>
      <c r="AU2901" s="42">
        <f t="shared" si="9255"/>
        <v>105.2</v>
      </c>
      <c r="AV2901" s="42">
        <f t="shared" si="9256"/>
        <v>0</v>
      </c>
      <c r="AW2901" s="42">
        <f t="shared" si="9257"/>
        <v>105.2</v>
      </c>
      <c r="AX2901" s="42">
        <f t="shared" si="9258"/>
        <v>105.2</v>
      </c>
      <c r="AY2901" s="42">
        <f t="shared" si="9259"/>
        <v>105.2</v>
      </c>
      <c r="AZ2901" s="42">
        <f>AZ2902</f>
        <v>0</v>
      </c>
      <c r="BA2901" s="43">
        <f t="shared" si="9261"/>
        <v>100</v>
      </c>
      <c r="BB2901" s="20"/>
    </row>
    <row r="2902" spans="2:54" ht="31.2" x14ac:dyDescent="0.3">
      <c r="B2902" s="38" t="s">
        <v>1047</v>
      </c>
      <c r="C2902" s="38" t="s">
        <v>94</v>
      </c>
      <c r="D2902" s="38" t="s">
        <v>172</v>
      </c>
      <c r="E2902" s="39" t="str">
        <f t="shared" si="9219"/>
        <v>0314</v>
      </c>
      <c r="F2902" s="38" t="s">
        <v>1061</v>
      </c>
      <c r="G2902" s="38" t="s">
        <v>54</v>
      </c>
      <c r="H2902" s="40" t="s">
        <v>55</v>
      </c>
      <c r="I2902" s="18">
        <v>105.2</v>
      </c>
      <c r="J2902" s="18">
        <v>105.2</v>
      </c>
      <c r="K2902" s="18">
        <v>105.2</v>
      </c>
      <c r="L2902" s="18"/>
      <c r="M2902" s="18"/>
      <c r="N2902" s="18"/>
      <c r="O2902" s="18">
        <v>0</v>
      </c>
      <c r="P2902" s="18">
        <v>0</v>
      </c>
      <c r="Q2902" s="18">
        <v>0</v>
      </c>
      <c r="R2902" s="18">
        <v>0</v>
      </c>
      <c r="S2902" s="18"/>
      <c r="T2902" s="18">
        <f t="shared" si="9185"/>
        <v>105.2</v>
      </c>
      <c r="U2902" s="18">
        <f t="shared" si="9373"/>
        <v>105.2</v>
      </c>
      <c r="V2902" s="18">
        <f t="shared" si="9374"/>
        <v>105.2</v>
      </c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41">
        <v>105.2</v>
      </c>
      <c r="AG2902" s="41"/>
      <c r="AH2902" s="41">
        <v>0</v>
      </c>
      <c r="AI2902" s="41">
        <v>0</v>
      </c>
      <c r="AJ2902" s="41">
        <v>0</v>
      </c>
      <c r="AK2902" s="41">
        <v>0</v>
      </c>
      <c r="AL2902" s="41">
        <v>105.2</v>
      </c>
      <c r="AM2902" s="41">
        <v>0</v>
      </c>
      <c r="AN2902" s="41">
        <v>0</v>
      </c>
      <c r="AO2902" s="14">
        <v>105.2</v>
      </c>
      <c r="AP2902" s="42">
        <v>105.2</v>
      </c>
      <c r="AQ2902" s="42">
        <v>0</v>
      </c>
      <c r="AR2902" s="42">
        <v>0</v>
      </c>
      <c r="AS2902" s="42">
        <v>0</v>
      </c>
      <c r="AT2902" s="42">
        <v>0</v>
      </c>
      <c r="AU2902" s="42">
        <f t="shared" si="9255"/>
        <v>105.2</v>
      </c>
      <c r="AV2902" s="42">
        <f t="shared" si="9256"/>
        <v>0</v>
      </c>
      <c r="AW2902" s="42">
        <f t="shared" si="9257"/>
        <v>105.2</v>
      </c>
      <c r="AX2902" s="42">
        <f t="shared" si="9258"/>
        <v>105.2</v>
      </c>
      <c r="AY2902" s="42">
        <f t="shared" si="9259"/>
        <v>105.2</v>
      </c>
      <c r="AZ2902" s="42"/>
      <c r="BA2902" s="43">
        <f t="shared" si="9261"/>
        <v>100</v>
      </c>
      <c r="BB2902" s="44"/>
    </row>
    <row r="2903" spans="2:54" ht="46.8" x14ac:dyDescent="0.3">
      <c r="B2903" s="38" t="s">
        <v>1047</v>
      </c>
      <c r="C2903" s="38" t="s">
        <v>94</v>
      </c>
      <c r="D2903" s="38" t="s">
        <v>172</v>
      </c>
      <c r="E2903" s="39" t="str">
        <f t="shared" si="9219"/>
        <v>0314</v>
      </c>
      <c r="F2903" s="38" t="s">
        <v>1063</v>
      </c>
      <c r="G2903" s="39"/>
      <c r="H2903" s="40" t="s">
        <v>1064</v>
      </c>
      <c r="I2903" s="18">
        <f t="shared" ref="I2903:S2903" si="9385">I2904</f>
        <v>6120.6</v>
      </c>
      <c r="J2903" s="18">
        <f t="shared" si="9385"/>
        <v>6120.6</v>
      </c>
      <c r="K2903" s="18">
        <f t="shared" si="9385"/>
        <v>6120.6</v>
      </c>
      <c r="L2903" s="18">
        <f t="shared" si="9385"/>
        <v>0</v>
      </c>
      <c r="M2903" s="18">
        <f t="shared" si="9385"/>
        <v>0</v>
      </c>
      <c r="N2903" s="18">
        <f t="shared" si="9385"/>
        <v>0</v>
      </c>
      <c r="O2903" s="18">
        <f t="shared" si="9385"/>
        <v>0</v>
      </c>
      <c r="P2903" s="18">
        <f t="shared" si="9385"/>
        <v>0</v>
      </c>
      <c r="Q2903" s="18">
        <f t="shared" si="9385"/>
        <v>0</v>
      </c>
      <c r="R2903" s="18">
        <f t="shared" si="9385"/>
        <v>0</v>
      </c>
      <c r="S2903" s="18">
        <f t="shared" si="9385"/>
        <v>0</v>
      </c>
      <c r="T2903" s="18">
        <f t="shared" si="9185"/>
        <v>6120.6</v>
      </c>
      <c r="U2903" s="18">
        <f t="shared" si="9373"/>
        <v>6120.6</v>
      </c>
      <c r="V2903" s="18">
        <f t="shared" si="9374"/>
        <v>6120.6</v>
      </c>
      <c r="W2903" s="18">
        <f t="shared" ref="W2903:AT2903" si="9386">W2904</f>
        <v>0</v>
      </c>
      <c r="X2903" s="18">
        <f t="shared" si="9386"/>
        <v>0</v>
      </c>
      <c r="Y2903" s="18">
        <f t="shared" si="9386"/>
        <v>0</v>
      </c>
      <c r="Z2903" s="18">
        <f t="shared" si="9386"/>
        <v>0</v>
      </c>
      <c r="AA2903" s="18">
        <f t="shared" si="9386"/>
        <v>0</v>
      </c>
      <c r="AB2903" s="18">
        <f t="shared" si="9386"/>
        <v>0</v>
      </c>
      <c r="AC2903" s="18">
        <f t="shared" si="9386"/>
        <v>0</v>
      </c>
      <c r="AD2903" s="18">
        <f t="shared" si="9386"/>
        <v>0</v>
      </c>
      <c r="AE2903" s="18">
        <f t="shared" si="9386"/>
        <v>0</v>
      </c>
      <c r="AF2903" s="41">
        <f t="shared" si="9386"/>
        <v>6120.6</v>
      </c>
      <c r="AG2903" s="41">
        <f t="shared" si="9386"/>
        <v>0</v>
      </c>
      <c r="AH2903" s="41">
        <f t="shared" si="9386"/>
        <v>1447.9</v>
      </c>
      <c r="AI2903" s="41">
        <f t="shared" si="9386"/>
        <v>0</v>
      </c>
      <c r="AJ2903" s="41">
        <f t="shared" si="9386"/>
        <v>0</v>
      </c>
      <c r="AK2903" s="41">
        <f t="shared" si="9386"/>
        <v>0</v>
      </c>
      <c r="AL2903" s="41">
        <f t="shared" si="9386"/>
        <v>5717.2816599999996</v>
      </c>
      <c r="AM2903" s="41">
        <f t="shared" si="9386"/>
        <v>1447.9</v>
      </c>
      <c r="AN2903" s="41">
        <f t="shared" si="9386"/>
        <v>0</v>
      </c>
      <c r="AO2903" s="42">
        <f t="shared" si="9386"/>
        <v>3938.6812799999998</v>
      </c>
      <c r="AP2903" s="42">
        <f t="shared" si="9386"/>
        <v>6120.6</v>
      </c>
      <c r="AQ2903" s="42">
        <f t="shared" si="9386"/>
        <v>0</v>
      </c>
      <c r="AR2903" s="42">
        <f t="shared" si="9386"/>
        <v>0</v>
      </c>
      <c r="AS2903" s="42">
        <f t="shared" si="9386"/>
        <v>0</v>
      </c>
      <c r="AT2903" s="42">
        <f t="shared" si="9386"/>
        <v>0</v>
      </c>
      <c r="AU2903" s="42">
        <f t="shared" si="9255"/>
        <v>6120.6</v>
      </c>
      <c r="AV2903" s="42">
        <f t="shared" si="9256"/>
        <v>0</v>
      </c>
      <c r="AW2903" s="42">
        <f t="shared" si="9257"/>
        <v>6120.6</v>
      </c>
      <c r="AX2903" s="42">
        <f t="shared" si="9258"/>
        <v>6120.6</v>
      </c>
      <c r="AY2903" s="42">
        <f t="shared" si="9259"/>
        <v>6120.6</v>
      </c>
      <c r="AZ2903" s="42">
        <f>AZ2904</f>
        <v>0</v>
      </c>
      <c r="BA2903" s="43">
        <f t="shared" si="9261"/>
        <v>93.410477077410704</v>
      </c>
      <c r="BB2903" s="20"/>
    </row>
    <row r="2904" spans="2:54" ht="31.2" x14ac:dyDescent="0.3">
      <c r="B2904" s="38" t="s">
        <v>1047</v>
      </c>
      <c r="C2904" s="38" t="s">
        <v>94</v>
      </c>
      <c r="D2904" s="38" t="s">
        <v>172</v>
      </c>
      <c r="E2904" s="39" t="str">
        <f t="shared" si="9219"/>
        <v>0314</v>
      </c>
      <c r="F2904" s="38" t="s">
        <v>1063</v>
      </c>
      <c r="G2904" s="38" t="s">
        <v>150</v>
      </c>
      <c r="H2904" s="40" t="s">
        <v>151</v>
      </c>
      <c r="I2904" s="18">
        <f>1447.9+4672.7</f>
        <v>6120.6</v>
      </c>
      <c r="J2904" s="18">
        <f>1447.9+4672.7</f>
        <v>6120.6</v>
      </c>
      <c r="K2904" s="18">
        <f>1447.9+4672.7</f>
        <v>6120.6</v>
      </c>
      <c r="L2904" s="18"/>
      <c r="M2904" s="18"/>
      <c r="N2904" s="18"/>
      <c r="O2904" s="18">
        <v>0</v>
      </c>
      <c r="P2904" s="18">
        <v>0</v>
      </c>
      <c r="Q2904" s="18">
        <v>0</v>
      </c>
      <c r="R2904" s="18">
        <v>0</v>
      </c>
      <c r="S2904" s="18"/>
      <c r="T2904" s="18">
        <f t="shared" si="9185"/>
        <v>6120.6</v>
      </c>
      <c r="U2904" s="18">
        <f t="shared" si="9373"/>
        <v>6120.6</v>
      </c>
      <c r="V2904" s="18">
        <f t="shared" si="9374"/>
        <v>6120.6</v>
      </c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41">
        <v>6120.6</v>
      </c>
      <c r="AG2904" s="41"/>
      <c r="AH2904" s="41">
        <v>1447.9</v>
      </c>
      <c r="AI2904" s="41"/>
      <c r="AJ2904" s="41">
        <v>0</v>
      </c>
      <c r="AK2904" s="41">
        <v>0</v>
      </c>
      <c r="AL2904" s="41">
        <v>5717.2816599999996</v>
      </c>
      <c r="AM2904" s="41">
        <v>1447.9</v>
      </c>
      <c r="AN2904" s="41">
        <v>0</v>
      </c>
      <c r="AO2904" s="14">
        <v>3938.6812799999998</v>
      </c>
      <c r="AP2904" s="42">
        <v>6120.6</v>
      </c>
      <c r="AQ2904" s="42">
        <v>0</v>
      </c>
      <c r="AR2904" s="42">
        <v>0</v>
      </c>
      <c r="AS2904" s="42">
        <v>0</v>
      </c>
      <c r="AT2904" s="42">
        <v>0</v>
      </c>
      <c r="AU2904" s="42">
        <f t="shared" si="9255"/>
        <v>6120.6</v>
      </c>
      <c r="AV2904" s="42">
        <f t="shared" si="9256"/>
        <v>0</v>
      </c>
      <c r="AW2904" s="42">
        <f t="shared" si="9257"/>
        <v>6120.6</v>
      </c>
      <c r="AX2904" s="42">
        <f t="shared" si="9258"/>
        <v>6120.6</v>
      </c>
      <c r="AY2904" s="42">
        <f t="shared" si="9259"/>
        <v>6120.6</v>
      </c>
      <c r="AZ2904" s="42"/>
      <c r="BA2904" s="43">
        <f t="shared" si="9261"/>
        <v>93.410477077410704</v>
      </c>
      <c r="BB2904" s="44"/>
    </row>
    <row r="2905" spans="2:54" ht="46.8" x14ac:dyDescent="0.3">
      <c r="B2905" s="38" t="s">
        <v>1047</v>
      </c>
      <c r="C2905" s="38" t="s">
        <v>94</v>
      </c>
      <c r="D2905" s="38" t="s">
        <v>172</v>
      </c>
      <c r="E2905" s="39" t="str">
        <f t="shared" si="9219"/>
        <v>0314</v>
      </c>
      <c r="F2905" s="38" t="s">
        <v>1065</v>
      </c>
      <c r="G2905" s="39"/>
      <c r="H2905" s="40" t="s">
        <v>1066</v>
      </c>
      <c r="I2905" s="18">
        <f t="shared" ref="I2905:S2905" si="9387">I2906</f>
        <v>18847.899999999998</v>
      </c>
      <c r="J2905" s="18">
        <f t="shared" si="9387"/>
        <v>19390.900000000001</v>
      </c>
      <c r="K2905" s="18">
        <f t="shared" si="9387"/>
        <v>19390.900000000001</v>
      </c>
      <c r="L2905" s="18">
        <f t="shared" si="9387"/>
        <v>0</v>
      </c>
      <c r="M2905" s="18">
        <f t="shared" si="9387"/>
        <v>0</v>
      </c>
      <c r="N2905" s="18">
        <f t="shared" si="9387"/>
        <v>0</v>
      </c>
      <c r="O2905" s="18">
        <f t="shared" si="9387"/>
        <v>0</v>
      </c>
      <c r="P2905" s="18">
        <f t="shared" si="9387"/>
        <v>0</v>
      </c>
      <c r="Q2905" s="18">
        <f t="shared" si="9387"/>
        <v>0</v>
      </c>
      <c r="R2905" s="18">
        <f t="shared" si="9387"/>
        <v>0</v>
      </c>
      <c r="S2905" s="18">
        <f t="shared" si="9387"/>
        <v>2698.5</v>
      </c>
      <c r="T2905" s="18">
        <f t="shared" si="9185"/>
        <v>21546.399999999998</v>
      </c>
      <c r="U2905" s="18">
        <f t="shared" si="9373"/>
        <v>19390.900000000001</v>
      </c>
      <c r="V2905" s="18">
        <f t="shared" si="9374"/>
        <v>19390.900000000001</v>
      </c>
      <c r="W2905" s="18">
        <f t="shared" ref="W2905:AT2905" si="9388">W2906</f>
        <v>2698.5</v>
      </c>
      <c r="X2905" s="18">
        <f t="shared" si="9388"/>
        <v>0</v>
      </c>
      <c r="Y2905" s="18">
        <f t="shared" si="9388"/>
        <v>0</v>
      </c>
      <c r="Z2905" s="18">
        <f t="shared" si="9388"/>
        <v>0</v>
      </c>
      <c r="AA2905" s="18">
        <f t="shared" si="9388"/>
        <v>3298</v>
      </c>
      <c r="AB2905" s="18">
        <f t="shared" si="9388"/>
        <v>0</v>
      </c>
      <c r="AC2905" s="18">
        <f t="shared" si="9388"/>
        <v>3298</v>
      </c>
      <c r="AD2905" s="18">
        <f t="shared" si="9388"/>
        <v>0</v>
      </c>
      <c r="AE2905" s="18">
        <f t="shared" si="9388"/>
        <v>0</v>
      </c>
      <c r="AF2905" s="41">
        <f t="shared" si="9388"/>
        <v>21468.400000000001</v>
      </c>
      <c r="AG2905" s="41">
        <f t="shared" si="9388"/>
        <v>0</v>
      </c>
      <c r="AH2905" s="41">
        <f t="shared" si="9388"/>
        <v>0</v>
      </c>
      <c r="AI2905" s="41">
        <f t="shared" si="9388"/>
        <v>0</v>
      </c>
      <c r="AJ2905" s="41">
        <f t="shared" si="9388"/>
        <v>0</v>
      </c>
      <c r="AK2905" s="41">
        <f t="shared" si="9388"/>
        <v>0</v>
      </c>
      <c r="AL2905" s="41">
        <f t="shared" si="9388"/>
        <v>20568.805680000001</v>
      </c>
      <c r="AM2905" s="41">
        <f t="shared" si="9388"/>
        <v>0</v>
      </c>
      <c r="AN2905" s="41">
        <f t="shared" si="9388"/>
        <v>0</v>
      </c>
      <c r="AO2905" s="42">
        <f t="shared" si="9388"/>
        <v>13558.58736</v>
      </c>
      <c r="AP2905" s="42">
        <f t="shared" si="9388"/>
        <v>21468.400000000001</v>
      </c>
      <c r="AQ2905" s="42">
        <f t="shared" si="9388"/>
        <v>0</v>
      </c>
      <c r="AR2905" s="42">
        <f t="shared" si="9388"/>
        <v>0</v>
      </c>
      <c r="AS2905" s="42">
        <f t="shared" si="9388"/>
        <v>0</v>
      </c>
      <c r="AT2905" s="42">
        <f t="shared" si="9388"/>
        <v>0</v>
      </c>
      <c r="AU2905" s="42">
        <f t="shared" si="9255"/>
        <v>21468.400000000001</v>
      </c>
      <c r="AV2905" s="42">
        <f t="shared" si="9256"/>
        <v>77.999999999996362</v>
      </c>
      <c r="AW2905" s="42">
        <f t="shared" si="9257"/>
        <v>24244.899999999998</v>
      </c>
      <c r="AX2905" s="42">
        <f t="shared" si="9258"/>
        <v>22688.9</v>
      </c>
      <c r="AY2905" s="42">
        <f t="shared" si="9259"/>
        <v>22688.9</v>
      </c>
      <c r="AZ2905" s="42">
        <f>AZ2906</f>
        <v>0</v>
      </c>
      <c r="BA2905" s="43">
        <f t="shared" si="9261"/>
        <v>95.809681578506073</v>
      </c>
      <c r="BB2905" s="20"/>
    </row>
    <row r="2906" spans="2:54" x14ac:dyDescent="0.3">
      <c r="B2906" s="38" t="s">
        <v>1047</v>
      </c>
      <c r="C2906" s="38" t="s">
        <v>94</v>
      </c>
      <c r="D2906" s="38" t="s">
        <v>172</v>
      </c>
      <c r="E2906" s="39" t="str">
        <f t="shared" si="9219"/>
        <v>0314</v>
      </c>
      <c r="F2906" s="38" t="s">
        <v>1067</v>
      </c>
      <c r="G2906" s="39"/>
      <c r="H2906" s="40" t="s">
        <v>65</v>
      </c>
      <c r="I2906" s="18">
        <f t="shared" ref="I2906:N2906" si="9389">I2907+I2908</f>
        <v>18847.899999999998</v>
      </c>
      <c r="J2906" s="18">
        <f t="shared" si="9389"/>
        <v>19390.900000000001</v>
      </c>
      <c r="K2906" s="18">
        <f t="shared" si="9389"/>
        <v>19390.900000000001</v>
      </c>
      <c r="L2906" s="18">
        <f t="shared" si="9389"/>
        <v>0</v>
      </c>
      <c r="M2906" s="18">
        <f t="shared" si="9389"/>
        <v>0</v>
      </c>
      <c r="N2906" s="18">
        <f t="shared" si="9389"/>
        <v>0</v>
      </c>
      <c r="O2906" s="18">
        <f>O2907+O2908+O2909</f>
        <v>0</v>
      </c>
      <c r="P2906" s="18">
        <f>P2907+P2908</f>
        <v>0</v>
      </c>
      <c r="Q2906" s="18">
        <f>Q2907+Q2908</f>
        <v>0</v>
      </c>
      <c r="R2906" s="18">
        <f>R2907+R2908</f>
        <v>0</v>
      </c>
      <c r="S2906" s="18">
        <f>S2907+S2908</f>
        <v>2698.5</v>
      </c>
      <c r="T2906" s="18">
        <f t="shared" si="9185"/>
        <v>21546.399999999998</v>
      </c>
      <c r="U2906" s="18">
        <f t="shared" si="9373"/>
        <v>19390.900000000001</v>
      </c>
      <c r="V2906" s="18">
        <f t="shared" si="9374"/>
        <v>19390.900000000001</v>
      </c>
      <c r="W2906" s="18">
        <f t="shared" ref="W2906:AE2906" si="9390">W2907+W2908</f>
        <v>2698.5</v>
      </c>
      <c r="X2906" s="18">
        <f t="shared" si="9390"/>
        <v>0</v>
      </c>
      <c r="Y2906" s="18">
        <f t="shared" si="9390"/>
        <v>0</v>
      </c>
      <c r="Z2906" s="18">
        <f t="shared" si="9390"/>
        <v>0</v>
      </c>
      <c r="AA2906" s="18">
        <f t="shared" si="9390"/>
        <v>3298</v>
      </c>
      <c r="AB2906" s="18">
        <f t="shared" si="9390"/>
        <v>0</v>
      </c>
      <c r="AC2906" s="18">
        <f t="shared" si="9390"/>
        <v>3298</v>
      </c>
      <c r="AD2906" s="18">
        <f t="shared" si="9390"/>
        <v>0</v>
      </c>
      <c r="AE2906" s="18">
        <f t="shared" si="9390"/>
        <v>0</v>
      </c>
      <c r="AF2906" s="41">
        <f t="shared" ref="AF2906:AT2906" si="9391">AF2907+AF2908+AF2909</f>
        <v>21468.400000000001</v>
      </c>
      <c r="AG2906" s="41">
        <f t="shared" si="9391"/>
        <v>0</v>
      </c>
      <c r="AH2906" s="41">
        <f t="shared" si="9391"/>
        <v>0</v>
      </c>
      <c r="AI2906" s="41">
        <f t="shared" si="9391"/>
        <v>0</v>
      </c>
      <c r="AJ2906" s="41">
        <f t="shared" si="9391"/>
        <v>0</v>
      </c>
      <c r="AK2906" s="41">
        <f t="shared" si="9391"/>
        <v>0</v>
      </c>
      <c r="AL2906" s="41">
        <f t="shared" si="9391"/>
        <v>20568.805680000001</v>
      </c>
      <c r="AM2906" s="41">
        <f t="shared" si="9391"/>
        <v>0</v>
      </c>
      <c r="AN2906" s="41">
        <f t="shared" si="9391"/>
        <v>0</v>
      </c>
      <c r="AO2906" s="14">
        <f t="shared" si="9391"/>
        <v>13558.58736</v>
      </c>
      <c r="AP2906" s="42">
        <f t="shared" si="9391"/>
        <v>21468.400000000001</v>
      </c>
      <c r="AQ2906" s="42">
        <f t="shared" si="9391"/>
        <v>0</v>
      </c>
      <c r="AR2906" s="42">
        <f t="shared" si="9391"/>
        <v>0</v>
      </c>
      <c r="AS2906" s="42">
        <f t="shared" si="9391"/>
        <v>0</v>
      </c>
      <c r="AT2906" s="42">
        <f t="shared" si="9391"/>
        <v>0</v>
      </c>
      <c r="AU2906" s="42">
        <f t="shared" si="9255"/>
        <v>21468.400000000001</v>
      </c>
      <c r="AV2906" s="42">
        <f t="shared" si="9256"/>
        <v>77.999999999996362</v>
      </c>
      <c r="AW2906" s="42">
        <f t="shared" si="9257"/>
        <v>24244.899999999998</v>
      </c>
      <c r="AX2906" s="42">
        <f t="shared" si="9258"/>
        <v>22688.9</v>
      </c>
      <c r="AY2906" s="42">
        <f t="shared" si="9259"/>
        <v>22688.9</v>
      </c>
      <c r="AZ2906" s="42">
        <f>AZ2907+AZ2908</f>
        <v>0</v>
      </c>
      <c r="BA2906" s="43">
        <f t="shared" si="9261"/>
        <v>95.809681578506073</v>
      </c>
      <c r="BB2906" s="20"/>
    </row>
    <row r="2907" spans="2:54" ht="78" x14ac:dyDescent="0.3">
      <c r="B2907" s="38" t="s">
        <v>1047</v>
      </c>
      <c r="C2907" s="38" t="s">
        <v>94</v>
      </c>
      <c r="D2907" s="38" t="s">
        <v>172</v>
      </c>
      <c r="E2907" s="39" t="str">
        <f t="shared" si="9219"/>
        <v>0314</v>
      </c>
      <c r="F2907" s="38" t="s">
        <v>1067</v>
      </c>
      <c r="G2907" s="38" t="s">
        <v>66</v>
      </c>
      <c r="H2907" s="40" t="s">
        <v>67</v>
      </c>
      <c r="I2907" s="18">
        <v>17652.899999999998</v>
      </c>
      <c r="J2907" s="18">
        <v>18195.900000000001</v>
      </c>
      <c r="K2907" s="18">
        <v>18195.900000000001</v>
      </c>
      <c r="L2907" s="18"/>
      <c r="M2907" s="18"/>
      <c r="N2907" s="18"/>
      <c r="O2907" s="18">
        <v>0</v>
      </c>
      <c r="P2907" s="18">
        <v>0</v>
      </c>
      <c r="Q2907" s="18">
        <v>0</v>
      </c>
      <c r="R2907" s="18">
        <v>0</v>
      </c>
      <c r="S2907" s="18">
        <v>2698.5</v>
      </c>
      <c r="T2907" s="18">
        <f t="shared" ref="T2907:T2970" si="9392">I2907+L2907+S2907+R2907+Q2907+P2907+O2907</f>
        <v>20351.399999999998</v>
      </c>
      <c r="U2907" s="18">
        <f t="shared" si="9373"/>
        <v>18195.900000000001</v>
      </c>
      <c r="V2907" s="18">
        <f t="shared" si="9374"/>
        <v>18195.900000000001</v>
      </c>
      <c r="W2907" s="18">
        <v>2698.5</v>
      </c>
      <c r="X2907" s="18"/>
      <c r="Y2907" s="18"/>
      <c r="Z2907" s="18"/>
      <c r="AA2907" s="18">
        <v>3298</v>
      </c>
      <c r="AB2907" s="18"/>
      <c r="AC2907" s="18">
        <v>3298</v>
      </c>
      <c r="AD2907" s="18"/>
      <c r="AE2907" s="18"/>
      <c r="AF2907" s="41">
        <v>20303.061030000001</v>
      </c>
      <c r="AG2907" s="41"/>
      <c r="AH2907" s="41">
        <v>0</v>
      </c>
      <c r="AI2907" s="41">
        <v>0</v>
      </c>
      <c r="AJ2907" s="41">
        <v>0</v>
      </c>
      <c r="AK2907" s="41">
        <v>0</v>
      </c>
      <c r="AL2907" s="41">
        <v>19404.936440000001</v>
      </c>
      <c r="AM2907" s="41">
        <v>0</v>
      </c>
      <c r="AN2907" s="41">
        <v>0</v>
      </c>
      <c r="AO2907" s="42">
        <v>12775.842269999999</v>
      </c>
      <c r="AP2907" s="42">
        <v>20295.362400000002</v>
      </c>
      <c r="AQ2907" s="42">
        <v>0</v>
      </c>
      <c r="AR2907" s="42">
        <v>0</v>
      </c>
      <c r="AS2907" s="42">
        <v>0</v>
      </c>
      <c r="AT2907" s="42">
        <v>0</v>
      </c>
      <c r="AU2907" s="42">
        <f t="shared" si="9255"/>
        <v>20295.362400000002</v>
      </c>
      <c r="AV2907" s="42">
        <f t="shared" si="9256"/>
        <v>56.037599999996019</v>
      </c>
      <c r="AW2907" s="42">
        <f t="shared" si="9257"/>
        <v>23049.899999999998</v>
      </c>
      <c r="AX2907" s="42">
        <f t="shared" si="9258"/>
        <v>21493.9</v>
      </c>
      <c r="AY2907" s="42">
        <f t="shared" si="9259"/>
        <v>21493.9</v>
      </c>
      <c r="AZ2907" s="42"/>
      <c r="BA2907" s="43">
        <f t="shared" si="9261"/>
        <v>95.576407967877742</v>
      </c>
      <c r="BB2907" s="44"/>
    </row>
    <row r="2908" spans="2:54" ht="31.2" x14ac:dyDescent="0.3">
      <c r="B2908" s="38" t="s">
        <v>1047</v>
      </c>
      <c r="C2908" s="38" t="s">
        <v>94</v>
      </c>
      <c r="D2908" s="38" t="s">
        <v>172</v>
      </c>
      <c r="E2908" s="39" t="str">
        <f t="shared" si="9219"/>
        <v>0314</v>
      </c>
      <c r="F2908" s="38" t="s">
        <v>1067</v>
      </c>
      <c r="G2908" s="38" t="s">
        <v>54</v>
      </c>
      <c r="H2908" s="40" t="s">
        <v>55</v>
      </c>
      <c r="I2908" s="18">
        <v>1195</v>
      </c>
      <c r="J2908" s="18">
        <v>1195</v>
      </c>
      <c r="K2908" s="18">
        <v>1195</v>
      </c>
      <c r="L2908" s="18"/>
      <c r="M2908" s="18"/>
      <c r="N2908" s="18"/>
      <c r="O2908" s="18">
        <v>0</v>
      </c>
      <c r="P2908" s="18">
        <v>0</v>
      </c>
      <c r="Q2908" s="18">
        <v>0</v>
      </c>
      <c r="R2908" s="18">
        <v>0</v>
      </c>
      <c r="S2908" s="18"/>
      <c r="T2908" s="18">
        <f t="shared" si="9392"/>
        <v>1195</v>
      </c>
      <c r="U2908" s="18">
        <f t="shared" si="9373"/>
        <v>1195</v>
      </c>
      <c r="V2908" s="18">
        <f t="shared" si="9374"/>
        <v>1195</v>
      </c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41">
        <v>1162.75837</v>
      </c>
      <c r="AG2908" s="41"/>
      <c r="AH2908" s="41">
        <v>0</v>
      </c>
      <c r="AI2908" s="41">
        <v>0</v>
      </c>
      <c r="AJ2908" s="41">
        <v>0</v>
      </c>
      <c r="AK2908" s="41">
        <v>0</v>
      </c>
      <c r="AL2908" s="41">
        <v>1161.28864</v>
      </c>
      <c r="AM2908" s="41">
        <v>0</v>
      </c>
      <c r="AN2908" s="41">
        <v>0</v>
      </c>
      <c r="AO2908" s="14">
        <v>780.49949000000004</v>
      </c>
      <c r="AP2908" s="42">
        <v>1170.4570000000001</v>
      </c>
      <c r="AQ2908" s="42">
        <v>0</v>
      </c>
      <c r="AR2908" s="42">
        <v>0</v>
      </c>
      <c r="AS2908" s="42">
        <v>0</v>
      </c>
      <c r="AT2908" s="42">
        <v>0</v>
      </c>
      <c r="AU2908" s="42">
        <f t="shared" si="9255"/>
        <v>1170.4570000000001</v>
      </c>
      <c r="AV2908" s="42">
        <f t="shared" si="9256"/>
        <v>24.542999999999893</v>
      </c>
      <c r="AW2908" s="42">
        <f t="shared" si="9257"/>
        <v>1195</v>
      </c>
      <c r="AX2908" s="42">
        <f t="shared" si="9258"/>
        <v>1195</v>
      </c>
      <c r="AY2908" s="42">
        <f t="shared" si="9259"/>
        <v>1195</v>
      </c>
      <c r="AZ2908" s="42"/>
      <c r="BA2908" s="43">
        <f t="shared" si="9261"/>
        <v>99.873599705844299</v>
      </c>
      <c r="BB2908" s="44"/>
    </row>
    <row r="2909" spans="2:54" x14ac:dyDescent="0.3">
      <c r="B2909" s="38" t="s">
        <v>1047</v>
      </c>
      <c r="C2909" s="38" t="s">
        <v>94</v>
      </c>
      <c r="D2909" s="38" t="s">
        <v>172</v>
      </c>
      <c r="E2909" s="39" t="str">
        <f t="shared" si="9219"/>
        <v>0314</v>
      </c>
      <c r="F2909" s="38" t="s">
        <v>1067</v>
      </c>
      <c r="G2909" s="38" t="s">
        <v>68</v>
      </c>
      <c r="H2909" s="40" t="s">
        <v>69</v>
      </c>
      <c r="I2909" s="18"/>
      <c r="J2909" s="18"/>
      <c r="K2909" s="18"/>
      <c r="L2909" s="18"/>
      <c r="M2909" s="18"/>
      <c r="N2909" s="18"/>
      <c r="O2909" s="18">
        <v>0</v>
      </c>
      <c r="P2909" s="18"/>
      <c r="Q2909" s="18"/>
      <c r="R2909" s="18"/>
      <c r="S2909" s="18"/>
      <c r="T2909" s="18">
        <f t="shared" si="9392"/>
        <v>0</v>
      </c>
      <c r="U2909" s="18">
        <v>0</v>
      </c>
      <c r="V2909" s="18">
        <v>0</v>
      </c>
      <c r="W2909" s="18">
        <v>0</v>
      </c>
      <c r="X2909" s="18">
        <v>0</v>
      </c>
      <c r="Y2909" s="18">
        <v>0</v>
      </c>
      <c r="Z2909" s="18">
        <v>0</v>
      </c>
      <c r="AA2909" s="18">
        <v>0</v>
      </c>
      <c r="AB2909" s="18">
        <v>0</v>
      </c>
      <c r="AC2909" s="18">
        <v>0</v>
      </c>
      <c r="AD2909" s="18">
        <v>0</v>
      </c>
      <c r="AE2909" s="18">
        <v>0</v>
      </c>
      <c r="AF2909" s="41">
        <v>2.5806</v>
      </c>
      <c r="AG2909" s="41"/>
      <c r="AH2909" s="41">
        <v>0</v>
      </c>
      <c r="AI2909" s="41">
        <v>0</v>
      </c>
      <c r="AJ2909" s="41">
        <v>0</v>
      </c>
      <c r="AK2909" s="41">
        <v>0</v>
      </c>
      <c r="AL2909" s="41">
        <v>2.5806</v>
      </c>
      <c r="AM2909" s="41">
        <v>0</v>
      </c>
      <c r="AN2909" s="41">
        <v>0</v>
      </c>
      <c r="AO2909" s="42">
        <v>2.2456</v>
      </c>
      <c r="AP2909" s="42">
        <v>2.5806</v>
      </c>
      <c r="AQ2909" s="42">
        <v>0</v>
      </c>
      <c r="AR2909" s="42">
        <v>0</v>
      </c>
      <c r="AS2909" s="42">
        <v>0</v>
      </c>
      <c r="AT2909" s="42">
        <v>0</v>
      </c>
      <c r="AU2909" s="42">
        <f t="shared" si="9255"/>
        <v>2.5806</v>
      </c>
      <c r="AV2909" s="42">
        <f t="shared" si="9256"/>
        <v>-2.5806</v>
      </c>
      <c r="AW2909" s="42"/>
      <c r="AX2909" s="42"/>
      <c r="AY2909" s="42"/>
      <c r="AZ2909" s="42"/>
      <c r="BA2909" s="43">
        <f t="shared" si="9261"/>
        <v>100</v>
      </c>
      <c r="BB2909" s="44"/>
    </row>
    <row r="2910" spans="2:54" ht="31.2" x14ac:dyDescent="0.3">
      <c r="B2910" s="38" t="s">
        <v>1047</v>
      </c>
      <c r="C2910" s="38" t="s">
        <v>94</v>
      </c>
      <c r="D2910" s="38" t="s">
        <v>172</v>
      </c>
      <c r="E2910" s="39" t="str">
        <f t="shared" si="9219"/>
        <v>0314</v>
      </c>
      <c r="F2910" s="38" t="s">
        <v>72</v>
      </c>
      <c r="G2910" s="39"/>
      <c r="H2910" s="40" t="s">
        <v>73</v>
      </c>
      <c r="I2910" s="18">
        <f t="shared" ref="I2910:I2911" si="9393">I2911</f>
        <v>3190.6000000000004</v>
      </c>
      <c r="J2910" s="18">
        <f t="shared" ref="J2910:J2911" si="9394">J2911</f>
        <v>3222.7000000000003</v>
      </c>
      <c r="K2910" s="18">
        <f t="shared" ref="K2910:K2911" si="9395">K2911</f>
        <v>3222.7000000000003</v>
      </c>
      <c r="L2910" s="18">
        <f t="shared" ref="L2910:L2911" si="9396">L2911</f>
        <v>0</v>
      </c>
      <c r="M2910" s="18">
        <f t="shared" ref="M2910:M2911" si="9397">M2911</f>
        <v>0</v>
      </c>
      <c r="N2910" s="18">
        <f t="shared" ref="N2910:N2911" si="9398">N2911</f>
        <v>0</v>
      </c>
      <c r="O2910" s="18">
        <f t="shared" ref="O2910:O2911" si="9399">O2911</f>
        <v>0</v>
      </c>
      <c r="P2910" s="18">
        <f t="shared" ref="P2910:P2911" si="9400">P2911</f>
        <v>0</v>
      </c>
      <c r="Q2910" s="18">
        <f t="shared" ref="Q2910:Q2911" si="9401">Q2911</f>
        <v>0</v>
      </c>
      <c r="R2910" s="18">
        <f t="shared" ref="R2910:R2911" si="9402">R2911</f>
        <v>3526.5120000000002</v>
      </c>
      <c r="S2910" s="18">
        <f t="shared" ref="S2910:S2911" si="9403">S2911</f>
        <v>142.1</v>
      </c>
      <c r="T2910" s="18">
        <f t="shared" si="9392"/>
        <v>6859.2120000000004</v>
      </c>
      <c r="U2910" s="18">
        <f t="shared" si="9373"/>
        <v>3222.7000000000003</v>
      </c>
      <c r="V2910" s="18">
        <f t="shared" si="9374"/>
        <v>3222.7000000000003</v>
      </c>
      <c r="W2910" s="18">
        <f t="shared" ref="W2910:W2911" si="9404">W2911</f>
        <v>142.1</v>
      </c>
      <c r="X2910" s="18">
        <f t="shared" ref="X2910:X2911" si="9405">X2911</f>
        <v>0</v>
      </c>
      <c r="Y2910" s="18">
        <f t="shared" ref="Y2910:Y2911" si="9406">Y2911</f>
        <v>0</v>
      </c>
      <c r="Z2910" s="18">
        <f t="shared" ref="Z2910:Z2911" si="9407">Z2911</f>
        <v>0</v>
      </c>
      <c r="AA2910" s="18">
        <f t="shared" ref="AA2910:AA2911" si="9408">AA2911</f>
        <v>171.3</v>
      </c>
      <c r="AB2910" s="18">
        <f t="shared" ref="AB2910:AB2911" si="9409">AB2911</f>
        <v>0</v>
      </c>
      <c r="AC2910" s="18">
        <f t="shared" ref="AC2910:AC2911" si="9410">AC2911</f>
        <v>171.3</v>
      </c>
      <c r="AD2910" s="18">
        <f t="shared" ref="AD2910:AD2911" si="9411">AD2911</f>
        <v>0</v>
      </c>
      <c r="AE2910" s="18">
        <f t="shared" ref="AE2910:AE2911" si="9412">AE2911</f>
        <v>0</v>
      </c>
      <c r="AF2910" s="41">
        <f t="shared" ref="AF2910:AF2911" si="9413">AF2911</f>
        <v>6859.2120000000004</v>
      </c>
      <c r="AG2910" s="41">
        <f t="shared" ref="AG2910:AG2911" si="9414">AG2911</f>
        <v>0</v>
      </c>
      <c r="AH2910" s="41">
        <f t="shared" ref="AH2910:AH2911" si="9415">AH2911</f>
        <v>0</v>
      </c>
      <c r="AI2910" s="41">
        <f t="shared" ref="AI2910:AI2911" si="9416">AI2911</f>
        <v>0</v>
      </c>
      <c r="AJ2910" s="41">
        <f t="shared" ref="AJ2910:AJ2911" si="9417">AJ2911</f>
        <v>0</v>
      </c>
      <c r="AK2910" s="41">
        <f t="shared" ref="AK2910:AK2911" si="9418">AK2911</f>
        <v>0</v>
      </c>
      <c r="AL2910" s="41">
        <f t="shared" ref="AL2910:AL2911" si="9419">AL2911</f>
        <v>6814.5874400000002</v>
      </c>
      <c r="AM2910" s="41">
        <f t="shared" ref="AM2910:AM2911" si="9420">AM2911</f>
        <v>0</v>
      </c>
      <c r="AN2910" s="41">
        <f t="shared" ref="AN2910:AN2911" si="9421">AN2911</f>
        <v>0</v>
      </c>
      <c r="AO2910" s="14">
        <f t="shared" ref="AO2910:AO2911" si="9422">AO2911</f>
        <v>5655.7244300000002</v>
      </c>
      <c r="AP2910" s="42">
        <f t="shared" ref="AP2910:AP2911" si="9423">AP2911</f>
        <v>6859.2120000000004</v>
      </c>
      <c r="AQ2910" s="42">
        <f t="shared" ref="AQ2910:AQ2911" si="9424">AQ2911</f>
        <v>0</v>
      </c>
      <c r="AR2910" s="42">
        <f t="shared" ref="AR2910:AR2911" si="9425">AR2911</f>
        <v>0</v>
      </c>
      <c r="AS2910" s="42">
        <f t="shared" ref="AS2910:AS2911" si="9426">AS2911</f>
        <v>0</v>
      </c>
      <c r="AT2910" s="42">
        <f t="shared" ref="AT2910:AT2911" si="9427">AT2911</f>
        <v>0</v>
      </c>
      <c r="AU2910" s="42">
        <f t="shared" si="9255"/>
        <v>6859.2120000000004</v>
      </c>
      <c r="AV2910" s="42">
        <f t="shared" si="9256"/>
        <v>0</v>
      </c>
      <c r="AW2910" s="42">
        <f t="shared" si="9257"/>
        <v>7001.3120000000008</v>
      </c>
      <c r="AX2910" s="42">
        <f t="shared" si="9258"/>
        <v>3394.0000000000005</v>
      </c>
      <c r="AY2910" s="42">
        <f t="shared" si="9259"/>
        <v>3394.0000000000005</v>
      </c>
      <c r="AZ2910" s="42">
        <f t="shared" ref="AZ2910:AZ2911" si="9428">AZ2911</f>
        <v>0</v>
      </c>
      <c r="BA2910" s="43">
        <f t="shared" si="9261"/>
        <v>99.349421478735451</v>
      </c>
      <c r="BB2910" s="20"/>
    </row>
    <row r="2911" spans="2:54" x14ac:dyDescent="0.3">
      <c r="B2911" s="38" t="s">
        <v>1047</v>
      </c>
      <c r="C2911" s="38" t="s">
        <v>94</v>
      </c>
      <c r="D2911" s="38" t="s">
        <v>172</v>
      </c>
      <c r="E2911" s="39" t="str">
        <f t="shared" si="9219"/>
        <v>0314</v>
      </c>
      <c r="F2911" s="38" t="s">
        <v>74</v>
      </c>
      <c r="G2911" s="39"/>
      <c r="H2911" s="40" t="s">
        <v>75</v>
      </c>
      <c r="I2911" s="18">
        <f t="shared" si="9393"/>
        <v>3190.6000000000004</v>
      </c>
      <c r="J2911" s="18">
        <f t="shared" si="9394"/>
        <v>3222.7000000000003</v>
      </c>
      <c r="K2911" s="18">
        <f t="shared" si="9395"/>
        <v>3222.7000000000003</v>
      </c>
      <c r="L2911" s="18">
        <f t="shared" si="9396"/>
        <v>0</v>
      </c>
      <c r="M2911" s="18">
        <f t="shared" si="9397"/>
        <v>0</v>
      </c>
      <c r="N2911" s="18">
        <f t="shared" si="9398"/>
        <v>0</v>
      </c>
      <c r="O2911" s="18">
        <f t="shared" si="9399"/>
        <v>0</v>
      </c>
      <c r="P2911" s="18">
        <f t="shared" si="9400"/>
        <v>0</v>
      </c>
      <c r="Q2911" s="18">
        <f t="shared" si="9401"/>
        <v>0</v>
      </c>
      <c r="R2911" s="18">
        <f t="shared" si="9402"/>
        <v>3526.5120000000002</v>
      </c>
      <c r="S2911" s="18">
        <f t="shared" si="9403"/>
        <v>142.1</v>
      </c>
      <c r="T2911" s="18">
        <f t="shared" si="9392"/>
        <v>6859.2120000000004</v>
      </c>
      <c r="U2911" s="18">
        <f t="shared" si="9373"/>
        <v>3222.7000000000003</v>
      </c>
      <c r="V2911" s="18">
        <f t="shared" si="9374"/>
        <v>3222.7000000000003</v>
      </c>
      <c r="W2911" s="18">
        <f t="shared" si="9404"/>
        <v>142.1</v>
      </c>
      <c r="X2911" s="18">
        <f t="shared" si="9405"/>
        <v>0</v>
      </c>
      <c r="Y2911" s="18">
        <f t="shared" si="9406"/>
        <v>0</v>
      </c>
      <c r="Z2911" s="18">
        <f t="shared" si="9407"/>
        <v>0</v>
      </c>
      <c r="AA2911" s="18">
        <f t="shared" si="9408"/>
        <v>171.3</v>
      </c>
      <c r="AB2911" s="18">
        <f t="shared" si="9409"/>
        <v>0</v>
      </c>
      <c r="AC2911" s="18">
        <f t="shared" si="9410"/>
        <v>171.3</v>
      </c>
      <c r="AD2911" s="18">
        <f t="shared" si="9411"/>
        <v>0</v>
      </c>
      <c r="AE2911" s="18">
        <f t="shared" si="9412"/>
        <v>0</v>
      </c>
      <c r="AF2911" s="41">
        <f t="shared" si="9413"/>
        <v>6859.2120000000004</v>
      </c>
      <c r="AG2911" s="41">
        <f t="shared" si="9414"/>
        <v>0</v>
      </c>
      <c r="AH2911" s="41">
        <f t="shared" si="9415"/>
        <v>0</v>
      </c>
      <c r="AI2911" s="41">
        <f t="shared" si="9416"/>
        <v>0</v>
      </c>
      <c r="AJ2911" s="41">
        <f t="shared" si="9417"/>
        <v>0</v>
      </c>
      <c r="AK2911" s="41">
        <f t="shared" si="9418"/>
        <v>0</v>
      </c>
      <c r="AL2911" s="41">
        <f t="shared" si="9419"/>
        <v>6814.5874400000002</v>
      </c>
      <c r="AM2911" s="41">
        <f t="shared" si="9420"/>
        <v>0</v>
      </c>
      <c r="AN2911" s="41">
        <f t="shared" si="9421"/>
        <v>0</v>
      </c>
      <c r="AO2911" s="42">
        <f t="shared" si="9422"/>
        <v>5655.7244300000002</v>
      </c>
      <c r="AP2911" s="42">
        <f t="shared" si="9423"/>
        <v>6859.2120000000004</v>
      </c>
      <c r="AQ2911" s="42">
        <f t="shared" si="9424"/>
        <v>0</v>
      </c>
      <c r="AR2911" s="42">
        <f t="shared" si="9425"/>
        <v>0</v>
      </c>
      <c r="AS2911" s="42">
        <f t="shared" si="9426"/>
        <v>0</v>
      </c>
      <c r="AT2911" s="42">
        <f t="shared" si="9427"/>
        <v>0</v>
      </c>
      <c r="AU2911" s="42">
        <f t="shared" si="9255"/>
        <v>6859.2120000000004</v>
      </c>
      <c r="AV2911" s="42">
        <f t="shared" si="9256"/>
        <v>0</v>
      </c>
      <c r="AW2911" s="42">
        <f t="shared" si="9257"/>
        <v>7001.3120000000008</v>
      </c>
      <c r="AX2911" s="42">
        <f t="shared" si="9258"/>
        <v>3394.0000000000005</v>
      </c>
      <c r="AY2911" s="42">
        <f t="shared" si="9259"/>
        <v>3394.0000000000005</v>
      </c>
      <c r="AZ2911" s="42">
        <f t="shared" si="9428"/>
        <v>0</v>
      </c>
      <c r="BA2911" s="43">
        <f t="shared" si="9261"/>
        <v>99.349421478735451</v>
      </c>
      <c r="BB2911" s="20"/>
    </row>
    <row r="2912" spans="2:54" ht="46.8" x14ac:dyDescent="0.3">
      <c r="B2912" s="38" t="s">
        <v>1047</v>
      </c>
      <c r="C2912" s="38" t="s">
        <v>94</v>
      </c>
      <c r="D2912" s="38" t="s">
        <v>172</v>
      </c>
      <c r="E2912" s="39" t="str">
        <f t="shared" si="9219"/>
        <v>0314</v>
      </c>
      <c r="F2912" s="38" t="s">
        <v>1068</v>
      </c>
      <c r="G2912" s="39"/>
      <c r="H2912" s="40" t="s">
        <v>1069</v>
      </c>
      <c r="I2912" s="18">
        <f t="shared" ref="I2912:S2912" si="9429">I2913+I2914+I2915</f>
        <v>3190.6000000000004</v>
      </c>
      <c r="J2912" s="18">
        <f t="shared" si="9429"/>
        <v>3222.7000000000003</v>
      </c>
      <c r="K2912" s="18">
        <f t="shared" si="9429"/>
        <v>3222.7000000000003</v>
      </c>
      <c r="L2912" s="18">
        <f t="shared" si="9429"/>
        <v>0</v>
      </c>
      <c r="M2912" s="18">
        <f t="shared" si="9429"/>
        <v>0</v>
      </c>
      <c r="N2912" s="18">
        <f t="shared" si="9429"/>
        <v>0</v>
      </c>
      <c r="O2912" s="18">
        <f t="shared" si="9429"/>
        <v>0</v>
      </c>
      <c r="P2912" s="18">
        <f t="shared" si="9429"/>
        <v>0</v>
      </c>
      <c r="Q2912" s="18">
        <f t="shared" si="9429"/>
        <v>0</v>
      </c>
      <c r="R2912" s="18">
        <f t="shared" si="9429"/>
        <v>3526.5120000000002</v>
      </c>
      <c r="S2912" s="18">
        <f t="shared" si="9429"/>
        <v>142.1</v>
      </c>
      <c r="T2912" s="18">
        <f t="shared" si="9392"/>
        <v>6859.2120000000004</v>
      </c>
      <c r="U2912" s="18">
        <f t="shared" si="9373"/>
        <v>3222.7000000000003</v>
      </c>
      <c r="V2912" s="18">
        <f t="shared" si="9374"/>
        <v>3222.7000000000003</v>
      </c>
      <c r="W2912" s="18">
        <f t="shared" ref="W2912:AT2912" si="9430">W2913+W2914+W2915</f>
        <v>142.1</v>
      </c>
      <c r="X2912" s="18">
        <f t="shared" si="9430"/>
        <v>0</v>
      </c>
      <c r="Y2912" s="18">
        <f t="shared" si="9430"/>
        <v>0</v>
      </c>
      <c r="Z2912" s="18">
        <f t="shared" si="9430"/>
        <v>0</v>
      </c>
      <c r="AA2912" s="18">
        <f t="shared" si="9430"/>
        <v>171.3</v>
      </c>
      <c r="AB2912" s="18">
        <f t="shared" si="9430"/>
        <v>0</v>
      </c>
      <c r="AC2912" s="18">
        <f t="shared" si="9430"/>
        <v>171.3</v>
      </c>
      <c r="AD2912" s="18">
        <f t="shared" si="9430"/>
        <v>0</v>
      </c>
      <c r="AE2912" s="18">
        <f t="shared" si="9430"/>
        <v>0</v>
      </c>
      <c r="AF2912" s="41">
        <f t="shared" si="9430"/>
        <v>6859.2120000000004</v>
      </c>
      <c r="AG2912" s="41">
        <f t="shared" si="9430"/>
        <v>0</v>
      </c>
      <c r="AH2912" s="41">
        <f t="shared" si="9430"/>
        <v>0</v>
      </c>
      <c r="AI2912" s="41">
        <f t="shared" si="9430"/>
        <v>0</v>
      </c>
      <c r="AJ2912" s="41">
        <f t="shared" si="9430"/>
        <v>0</v>
      </c>
      <c r="AK2912" s="41">
        <f t="shared" si="9430"/>
        <v>0</v>
      </c>
      <c r="AL2912" s="41">
        <f t="shared" si="9430"/>
        <v>6814.5874400000002</v>
      </c>
      <c r="AM2912" s="41">
        <f t="shared" si="9430"/>
        <v>0</v>
      </c>
      <c r="AN2912" s="41">
        <f t="shared" si="9430"/>
        <v>0</v>
      </c>
      <c r="AO2912" s="14">
        <f t="shared" si="9430"/>
        <v>5655.7244300000002</v>
      </c>
      <c r="AP2912" s="42">
        <f t="shared" si="9430"/>
        <v>6859.2120000000004</v>
      </c>
      <c r="AQ2912" s="42">
        <f t="shared" si="9430"/>
        <v>0</v>
      </c>
      <c r="AR2912" s="42">
        <f t="shared" si="9430"/>
        <v>0</v>
      </c>
      <c r="AS2912" s="42">
        <f t="shared" si="9430"/>
        <v>0</v>
      </c>
      <c r="AT2912" s="42">
        <f t="shared" si="9430"/>
        <v>0</v>
      </c>
      <c r="AU2912" s="42">
        <f t="shared" si="9255"/>
        <v>6859.2120000000004</v>
      </c>
      <c r="AV2912" s="42">
        <f t="shared" si="9256"/>
        <v>0</v>
      </c>
      <c r="AW2912" s="42">
        <f t="shared" si="9257"/>
        <v>7001.3120000000008</v>
      </c>
      <c r="AX2912" s="42">
        <f t="shared" si="9258"/>
        <v>3394.0000000000005</v>
      </c>
      <c r="AY2912" s="42">
        <f t="shared" si="9259"/>
        <v>3394.0000000000005</v>
      </c>
      <c r="AZ2912" s="42">
        <f>AZ2913+AZ2914+AZ2915</f>
        <v>0</v>
      </c>
      <c r="BA2912" s="43">
        <f t="shared" si="9261"/>
        <v>99.349421478735451</v>
      </c>
      <c r="BB2912" s="20"/>
    </row>
    <row r="2913" spans="2:54" ht="78" x14ac:dyDescent="0.3">
      <c r="B2913" s="38" t="s">
        <v>1047</v>
      </c>
      <c r="C2913" s="38" t="s">
        <v>94</v>
      </c>
      <c r="D2913" s="38" t="s">
        <v>172</v>
      </c>
      <c r="E2913" s="39" t="str">
        <f t="shared" si="9219"/>
        <v>0314</v>
      </c>
      <c r="F2913" s="38" t="s">
        <v>1068</v>
      </c>
      <c r="G2913" s="38" t="s">
        <v>66</v>
      </c>
      <c r="H2913" s="40" t="s">
        <v>67</v>
      </c>
      <c r="I2913" s="18">
        <v>1014.4</v>
      </c>
      <c r="J2913" s="18">
        <v>1046.5</v>
      </c>
      <c r="K2913" s="18">
        <v>1046.5</v>
      </c>
      <c r="L2913" s="18"/>
      <c r="M2913" s="18"/>
      <c r="N2913" s="18"/>
      <c r="O2913" s="18">
        <v>0</v>
      </c>
      <c r="P2913" s="18">
        <v>0</v>
      </c>
      <c r="Q2913" s="18">
        <v>0</v>
      </c>
      <c r="R2913" s="18">
        <v>0</v>
      </c>
      <c r="S2913" s="18">
        <v>142.1</v>
      </c>
      <c r="T2913" s="18">
        <f t="shared" si="9392"/>
        <v>1156.5</v>
      </c>
      <c r="U2913" s="18">
        <f t="shared" si="9373"/>
        <v>1046.5</v>
      </c>
      <c r="V2913" s="18">
        <f t="shared" si="9374"/>
        <v>1046.5</v>
      </c>
      <c r="W2913" s="18">
        <v>142.1</v>
      </c>
      <c r="X2913" s="18"/>
      <c r="Y2913" s="18"/>
      <c r="Z2913" s="18"/>
      <c r="AA2913" s="18">
        <v>171.3</v>
      </c>
      <c r="AB2913" s="18"/>
      <c r="AC2913" s="18">
        <v>171.3</v>
      </c>
      <c r="AD2913" s="18"/>
      <c r="AE2913" s="18"/>
      <c r="AF2913" s="41">
        <v>1167.9606000000001</v>
      </c>
      <c r="AG2913" s="41"/>
      <c r="AH2913" s="41">
        <v>0</v>
      </c>
      <c r="AI2913" s="41">
        <v>0</v>
      </c>
      <c r="AJ2913" s="41">
        <v>0</v>
      </c>
      <c r="AK2913" s="41">
        <v>0</v>
      </c>
      <c r="AL2913" s="41">
        <v>1130.5640100000001</v>
      </c>
      <c r="AM2913" s="41">
        <v>0</v>
      </c>
      <c r="AN2913" s="41">
        <v>0</v>
      </c>
      <c r="AO2913" s="42">
        <v>814.08759999999995</v>
      </c>
      <c r="AP2913" s="42">
        <v>1156.5</v>
      </c>
      <c r="AQ2913" s="42">
        <v>0</v>
      </c>
      <c r="AR2913" s="42">
        <v>0</v>
      </c>
      <c r="AS2913" s="42">
        <v>0</v>
      </c>
      <c r="AT2913" s="42">
        <v>0</v>
      </c>
      <c r="AU2913" s="42">
        <f t="shared" si="9255"/>
        <v>1156.5</v>
      </c>
      <c r="AV2913" s="42">
        <f t="shared" si="9256"/>
        <v>0</v>
      </c>
      <c r="AW2913" s="42">
        <f t="shared" si="9257"/>
        <v>1298.5999999999999</v>
      </c>
      <c r="AX2913" s="42">
        <f t="shared" si="9258"/>
        <v>1217.8</v>
      </c>
      <c r="AY2913" s="42">
        <f t="shared" si="9259"/>
        <v>1217.8</v>
      </c>
      <c r="AZ2913" s="42"/>
      <c r="BA2913" s="43">
        <f t="shared" si="9261"/>
        <v>96.798129149219577</v>
      </c>
      <c r="BB2913" s="44"/>
    </row>
    <row r="2914" spans="2:54" ht="31.2" x14ac:dyDescent="0.3">
      <c r="B2914" s="38" t="s">
        <v>1047</v>
      </c>
      <c r="C2914" s="38" t="s">
        <v>94</v>
      </c>
      <c r="D2914" s="38" t="s">
        <v>172</v>
      </c>
      <c r="E2914" s="39" t="str">
        <f t="shared" si="9219"/>
        <v>0314</v>
      </c>
      <c r="F2914" s="38" t="s">
        <v>1068</v>
      </c>
      <c r="G2914" s="38" t="s">
        <v>54</v>
      </c>
      <c r="H2914" s="40" t="s">
        <v>55</v>
      </c>
      <c r="I2914" s="18">
        <v>2156.8000000000002</v>
      </c>
      <c r="J2914" s="18">
        <v>2156.8000000000002</v>
      </c>
      <c r="K2914" s="18">
        <v>2156.8000000000002</v>
      </c>
      <c r="L2914" s="18"/>
      <c r="M2914" s="18"/>
      <c r="N2914" s="18"/>
      <c r="O2914" s="18">
        <v>0</v>
      </c>
      <c r="P2914" s="18">
        <v>0</v>
      </c>
      <c r="Q2914" s="18">
        <v>0</v>
      </c>
      <c r="R2914" s="18">
        <v>3526.5120000000002</v>
      </c>
      <c r="S2914" s="18"/>
      <c r="T2914" s="18">
        <f t="shared" si="9392"/>
        <v>5683.3119999999999</v>
      </c>
      <c r="U2914" s="18">
        <f t="shared" si="9373"/>
        <v>2156.8000000000002</v>
      </c>
      <c r="V2914" s="18">
        <f t="shared" si="9374"/>
        <v>2156.8000000000002</v>
      </c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41">
        <v>5670.1484</v>
      </c>
      <c r="AG2914" s="41"/>
      <c r="AH2914" s="41">
        <v>0</v>
      </c>
      <c r="AI2914" s="41">
        <v>0</v>
      </c>
      <c r="AJ2914" s="41">
        <v>0</v>
      </c>
      <c r="AK2914" s="41">
        <v>0</v>
      </c>
      <c r="AL2914" s="41">
        <v>5662.9204300000001</v>
      </c>
      <c r="AM2914" s="41">
        <v>0</v>
      </c>
      <c r="AN2914" s="41">
        <v>0</v>
      </c>
      <c r="AO2914" s="14">
        <v>4825.7878300000002</v>
      </c>
      <c r="AP2914" s="42">
        <v>5681.6090000000004</v>
      </c>
      <c r="AQ2914" s="42">
        <v>0</v>
      </c>
      <c r="AR2914" s="42">
        <v>0</v>
      </c>
      <c r="AS2914" s="42">
        <v>0</v>
      </c>
      <c r="AT2914" s="42">
        <v>0</v>
      </c>
      <c r="AU2914" s="42">
        <f t="shared" si="9255"/>
        <v>5681.6090000000004</v>
      </c>
      <c r="AV2914" s="42">
        <f t="shared" si="9256"/>
        <v>1.7029999999995198</v>
      </c>
      <c r="AW2914" s="42">
        <f t="shared" si="9257"/>
        <v>5683.3119999999999</v>
      </c>
      <c r="AX2914" s="42">
        <f t="shared" si="9258"/>
        <v>2156.8000000000002</v>
      </c>
      <c r="AY2914" s="42">
        <f t="shared" si="9259"/>
        <v>2156.8000000000002</v>
      </c>
      <c r="AZ2914" s="42"/>
      <c r="BA2914" s="43">
        <f t="shared" si="9261"/>
        <v>99.872525911314767</v>
      </c>
      <c r="BB2914" s="44"/>
    </row>
    <row r="2915" spans="2:54" x14ac:dyDescent="0.3">
      <c r="B2915" s="38" t="s">
        <v>1047</v>
      </c>
      <c r="C2915" s="38" t="s">
        <v>94</v>
      </c>
      <c r="D2915" s="38" t="s">
        <v>172</v>
      </c>
      <c r="E2915" s="39" t="str">
        <f t="shared" si="9219"/>
        <v>0314</v>
      </c>
      <c r="F2915" s="38" t="s">
        <v>1068</v>
      </c>
      <c r="G2915" s="38" t="s">
        <v>56</v>
      </c>
      <c r="H2915" s="40" t="s">
        <v>57</v>
      </c>
      <c r="I2915" s="18">
        <v>19.399999999999999</v>
      </c>
      <c r="J2915" s="18">
        <v>19.399999999999999</v>
      </c>
      <c r="K2915" s="18">
        <v>19.399999999999999</v>
      </c>
      <c r="L2915" s="18"/>
      <c r="M2915" s="18"/>
      <c r="N2915" s="18"/>
      <c r="O2915" s="18">
        <v>0</v>
      </c>
      <c r="P2915" s="18">
        <v>0</v>
      </c>
      <c r="Q2915" s="18">
        <v>0</v>
      </c>
      <c r="R2915" s="18">
        <v>0</v>
      </c>
      <c r="S2915" s="18"/>
      <c r="T2915" s="18">
        <f t="shared" si="9392"/>
        <v>19.399999999999999</v>
      </c>
      <c r="U2915" s="18">
        <f t="shared" si="9373"/>
        <v>19.399999999999999</v>
      </c>
      <c r="V2915" s="18">
        <f t="shared" si="9374"/>
        <v>19.399999999999999</v>
      </c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41">
        <v>21.103000000000002</v>
      </c>
      <c r="AG2915" s="41"/>
      <c r="AH2915" s="41">
        <v>0</v>
      </c>
      <c r="AI2915" s="41">
        <v>0</v>
      </c>
      <c r="AJ2915" s="41">
        <v>0</v>
      </c>
      <c r="AK2915" s="41">
        <v>0</v>
      </c>
      <c r="AL2915" s="41">
        <v>21.103000000000002</v>
      </c>
      <c r="AM2915" s="41">
        <v>0</v>
      </c>
      <c r="AN2915" s="41">
        <v>0</v>
      </c>
      <c r="AO2915" s="42">
        <v>15.849</v>
      </c>
      <c r="AP2915" s="42">
        <v>21.103000000000002</v>
      </c>
      <c r="AQ2915" s="42">
        <v>0</v>
      </c>
      <c r="AR2915" s="42">
        <v>0</v>
      </c>
      <c r="AS2915" s="42">
        <v>0</v>
      </c>
      <c r="AT2915" s="42">
        <v>0</v>
      </c>
      <c r="AU2915" s="42">
        <f t="shared" si="9255"/>
        <v>21.103000000000002</v>
      </c>
      <c r="AV2915" s="42">
        <f t="shared" si="9256"/>
        <v>-1.703000000000003</v>
      </c>
      <c r="AW2915" s="42">
        <f t="shared" si="9257"/>
        <v>19.399999999999999</v>
      </c>
      <c r="AX2915" s="42">
        <f t="shared" si="9258"/>
        <v>19.399999999999999</v>
      </c>
      <c r="AY2915" s="42">
        <f t="shared" si="9259"/>
        <v>19.399999999999999</v>
      </c>
      <c r="AZ2915" s="42"/>
      <c r="BA2915" s="43">
        <f t="shared" si="9261"/>
        <v>100</v>
      </c>
      <c r="BB2915" s="44"/>
    </row>
    <row r="2916" spans="2:54" ht="46.8" x14ac:dyDescent="0.3">
      <c r="B2916" s="38" t="s">
        <v>1047</v>
      </c>
      <c r="C2916" s="38" t="s">
        <v>94</v>
      </c>
      <c r="D2916" s="38" t="s">
        <v>172</v>
      </c>
      <c r="E2916" s="39" t="str">
        <f t="shared" si="9219"/>
        <v>0314</v>
      </c>
      <c r="F2916" s="38" t="s">
        <v>78</v>
      </c>
      <c r="G2916" s="39"/>
      <c r="H2916" s="40" t="s">
        <v>79</v>
      </c>
      <c r="I2916" s="18"/>
      <c r="J2916" s="18"/>
      <c r="K2916" s="18"/>
      <c r="L2916" s="18"/>
      <c r="M2916" s="18"/>
      <c r="N2916" s="18"/>
      <c r="O2916" s="18">
        <f t="shared" ref="O2916:O2918" si="9431">O2917</f>
        <v>0</v>
      </c>
      <c r="P2916" s="18">
        <f t="shared" ref="P2916:P2918" si="9432">P2917</f>
        <v>0</v>
      </c>
      <c r="Q2916" s="18"/>
      <c r="R2916" s="18"/>
      <c r="S2916" s="18"/>
      <c r="T2916" s="18">
        <f t="shared" si="9392"/>
        <v>0</v>
      </c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41">
        <f t="shared" ref="AF2916:AF2917" si="9433">AF2917</f>
        <v>201600</v>
      </c>
      <c r="AG2916" s="41">
        <f t="shared" ref="AG2916:AG2917" si="9434">AG2917</f>
        <v>0</v>
      </c>
      <c r="AH2916" s="41">
        <f t="shared" ref="AH2916:AH2917" si="9435">AH2917</f>
        <v>0</v>
      </c>
      <c r="AI2916" s="41">
        <f t="shared" ref="AI2916:AI2917" si="9436">AI2917</f>
        <v>0</v>
      </c>
      <c r="AJ2916" s="41">
        <f t="shared" ref="AJ2916:AJ2917" si="9437">AJ2917</f>
        <v>0</v>
      </c>
      <c r="AK2916" s="41">
        <f t="shared" ref="AK2916:AK2917" si="9438">AK2917</f>
        <v>0</v>
      </c>
      <c r="AL2916" s="41">
        <f t="shared" ref="AL2916:AL2917" si="9439">AL2917</f>
        <v>199432</v>
      </c>
      <c r="AM2916" s="41">
        <f t="shared" ref="AM2916:AM2917" si="9440">AM2917</f>
        <v>0</v>
      </c>
      <c r="AN2916" s="41">
        <f t="shared" ref="AN2916:AN2917" si="9441">AN2917</f>
        <v>0</v>
      </c>
      <c r="AO2916" s="14">
        <f t="shared" ref="AO2916:AO2918" si="9442">AO2917</f>
        <v>41769.18</v>
      </c>
      <c r="AP2916" s="42">
        <f t="shared" ref="AP2916:AP2918" si="9443">AP2917</f>
        <v>43800</v>
      </c>
      <c r="AQ2916" s="42">
        <f t="shared" ref="AQ2916:AQ2918" si="9444">AQ2917</f>
        <v>0</v>
      </c>
      <c r="AR2916" s="42">
        <f t="shared" ref="AR2916:AR2918" si="9445">AR2917</f>
        <v>0</v>
      </c>
      <c r="AS2916" s="42">
        <f t="shared" ref="AS2916:AS2918" si="9446">AS2917</f>
        <v>0</v>
      </c>
      <c r="AT2916" s="42">
        <f t="shared" ref="AT2916:AT2918" si="9447">AT2917</f>
        <v>0</v>
      </c>
      <c r="AU2916" s="42">
        <f t="shared" si="9255"/>
        <v>43800</v>
      </c>
      <c r="AV2916" s="42">
        <f t="shared" si="9256"/>
        <v>-43800</v>
      </c>
      <c r="AW2916" s="42"/>
      <c r="AX2916" s="42"/>
      <c r="AY2916" s="42"/>
      <c r="AZ2916" s="42"/>
      <c r="BA2916" s="43">
        <f t="shared" si="9261"/>
        <v>98.924603174603178</v>
      </c>
      <c r="BB2916" s="44"/>
    </row>
    <row r="2917" spans="2:54" x14ac:dyDescent="0.3">
      <c r="B2917" s="38" t="s">
        <v>1047</v>
      </c>
      <c r="C2917" s="38" t="s">
        <v>94</v>
      </c>
      <c r="D2917" s="38" t="s">
        <v>172</v>
      </c>
      <c r="E2917" s="39" t="str">
        <f t="shared" si="9219"/>
        <v>0314</v>
      </c>
      <c r="F2917" s="38" t="s">
        <v>88</v>
      </c>
      <c r="G2917" s="39"/>
      <c r="H2917" s="40" t="s">
        <v>89</v>
      </c>
      <c r="I2917" s="18"/>
      <c r="J2917" s="18"/>
      <c r="K2917" s="18"/>
      <c r="L2917" s="18"/>
      <c r="M2917" s="18"/>
      <c r="N2917" s="18"/>
      <c r="O2917" s="18">
        <f t="shared" si="9431"/>
        <v>0</v>
      </c>
      <c r="P2917" s="18">
        <f t="shared" si="9432"/>
        <v>0</v>
      </c>
      <c r="Q2917" s="18"/>
      <c r="R2917" s="18"/>
      <c r="S2917" s="18"/>
      <c r="T2917" s="18">
        <f t="shared" si="9392"/>
        <v>0</v>
      </c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41">
        <f t="shared" si="9433"/>
        <v>201600</v>
      </c>
      <c r="AG2917" s="41">
        <f t="shared" si="9434"/>
        <v>0</v>
      </c>
      <c r="AH2917" s="41">
        <f t="shared" si="9435"/>
        <v>0</v>
      </c>
      <c r="AI2917" s="41">
        <f t="shared" si="9436"/>
        <v>0</v>
      </c>
      <c r="AJ2917" s="41">
        <f t="shared" si="9437"/>
        <v>0</v>
      </c>
      <c r="AK2917" s="41">
        <f t="shared" si="9438"/>
        <v>0</v>
      </c>
      <c r="AL2917" s="41">
        <f t="shared" si="9439"/>
        <v>199432</v>
      </c>
      <c r="AM2917" s="41">
        <f t="shared" si="9440"/>
        <v>0</v>
      </c>
      <c r="AN2917" s="41">
        <f t="shared" si="9441"/>
        <v>0</v>
      </c>
      <c r="AO2917" s="42">
        <f t="shared" si="9442"/>
        <v>41769.18</v>
      </c>
      <c r="AP2917" s="42">
        <f t="shared" si="9443"/>
        <v>43800</v>
      </c>
      <c r="AQ2917" s="42">
        <f t="shared" si="9444"/>
        <v>0</v>
      </c>
      <c r="AR2917" s="42">
        <f t="shared" si="9445"/>
        <v>0</v>
      </c>
      <c r="AS2917" s="42">
        <f t="shared" si="9446"/>
        <v>0</v>
      </c>
      <c r="AT2917" s="42">
        <f t="shared" si="9447"/>
        <v>0</v>
      </c>
      <c r="AU2917" s="42">
        <f t="shared" si="9255"/>
        <v>43800</v>
      </c>
      <c r="AV2917" s="42">
        <f t="shared" si="9256"/>
        <v>-43800</v>
      </c>
      <c r="AW2917" s="42"/>
      <c r="AX2917" s="42"/>
      <c r="AY2917" s="42"/>
      <c r="AZ2917" s="42"/>
      <c r="BA2917" s="43">
        <f t="shared" si="9261"/>
        <v>98.924603174603178</v>
      </c>
      <c r="BB2917" s="44"/>
    </row>
    <row r="2918" spans="2:54" x14ac:dyDescent="0.3">
      <c r="B2918" s="38" t="s">
        <v>1047</v>
      </c>
      <c r="C2918" s="38" t="s">
        <v>94</v>
      </c>
      <c r="D2918" s="38" t="s">
        <v>172</v>
      </c>
      <c r="E2918" s="39" t="str">
        <f t="shared" si="9219"/>
        <v>0314</v>
      </c>
      <c r="F2918" s="38" t="s">
        <v>90</v>
      </c>
      <c r="G2918" s="39"/>
      <c r="H2918" s="40" t="s">
        <v>91</v>
      </c>
      <c r="I2918" s="18"/>
      <c r="J2918" s="18"/>
      <c r="K2918" s="18"/>
      <c r="L2918" s="18"/>
      <c r="M2918" s="18"/>
      <c r="N2918" s="18"/>
      <c r="O2918" s="18">
        <f t="shared" si="9431"/>
        <v>0</v>
      </c>
      <c r="P2918" s="18">
        <f t="shared" si="9432"/>
        <v>0</v>
      </c>
      <c r="Q2918" s="18"/>
      <c r="R2918" s="18"/>
      <c r="S2918" s="18"/>
      <c r="T2918" s="18">
        <f t="shared" si="9392"/>
        <v>0</v>
      </c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41">
        <f t="shared" ref="AF2918:AN2918" si="9448">AF2919+AF2920</f>
        <v>201600</v>
      </c>
      <c r="AG2918" s="41">
        <f t="shared" si="9448"/>
        <v>0</v>
      </c>
      <c r="AH2918" s="41">
        <f t="shared" si="9448"/>
        <v>0</v>
      </c>
      <c r="AI2918" s="41">
        <f t="shared" si="9448"/>
        <v>0</v>
      </c>
      <c r="AJ2918" s="41">
        <f t="shared" si="9448"/>
        <v>0</v>
      </c>
      <c r="AK2918" s="41">
        <f t="shared" si="9448"/>
        <v>0</v>
      </c>
      <c r="AL2918" s="41">
        <f t="shared" si="9448"/>
        <v>199432</v>
      </c>
      <c r="AM2918" s="41">
        <f t="shared" si="9448"/>
        <v>0</v>
      </c>
      <c r="AN2918" s="41">
        <f t="shared" si="9448"/>
        <v>0</v>
      </c>
      <c r="AO2918" s="14">
        <f t="shared" si="9442"/>
        <v>41769.18</v>
      </c>
      <c r="AP2918" s="42">
        <f t="shared" si="9443"/>
        <v>43800</v>
      </c>
      <c r="AQ2918" s="42">
        <f t="shared" si="9444"/>
        <v>0</v>
      </c>
      <c r="AR2918" s="42">
        <f t="shared" si="9445"/>
        <v>0</v>
      </c>
      <c r="AS2918" s="42">
        <f t="shared" si="9446"/>
        <v>0</v>
      </c>
      <c r="AT2918" s="42">
        <f t="shared" si="9447"/>
        <v>0</v>
      </c>
      <c r="AU2918" s="42">
        <f t="shared" si="9255"/>
        <v>43800</v>
      </c>
      <c r="AV2918" s="42">
        <f t="shared" si="9256"/>
        <v>-43800</v>
      </c>
      <c r="AW2918" s="42"/>
      <c r="AX2918" s="42"/>
      <c r="AY2918" s="42"/>
      <c r="AZ2918" s="42"/>
      <c r="BA2918" s="43">
        <f t="shared" si="9261"/>
        <v>98.924603174603178</v>
      </c>
      <c r="BB2918" s="44"/>
    </row>
    <row r="2919" spans="2:54" x14ac:dyDescent="0.3">
      <c r="B2919" s="38" t="s">
        <v>1047</v>
      </c>
      <c r="C2919" s="38" t="s">
        <v>94</v>
      </c>
      <c r="D2919" s="38" t="s">
        <v>172</v>
      </c>
      <c r="E2919" s="39" t="str">
        <f t="shared" si="9219"/>
        <v>0314</v>
      </c>
      <c r="F2919" s="38" t="s">
        <v>90</v>
      </c>
      <c r="G2919" s="38" t="s">
        <v>68</v>
      </c>
      <c r="H2919" s="40" t="s">
        <v>69</v>
      </c>
      <c r="I2919" s="18"/>
      <c r="J2919" s="18"/>
      <c r="K2919" s="18"/>
      <c r="L2919" s="18"/>
      <c r="M2919" s="18"/>
      <c r="N2919" s="18"/>
      <c r="O2919" s="18">
        <v>0</v>
      </c>
      <c r="P2919" s="18">
        <v>0</v>
      </c>
      <c r="Q2919" s="18"/>
      <c r="R2919" s="18"/>
      <c r="S2919" s="18"/>
      <c r="T2919" s="18">
        <f t="shared" si="9392"/>
        <v>0</v>
      </c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41">
        <v>176600</v>
      </c>
      <c r="AG2919" s="41"/>
      <c r="AH2919" s="41">
        <v>0</v>
      </c>
      <c r="AI2919" s="41">
        <v>0</v>
      </c>
      <c r="AJ2919" s="41">
        <v>0</v>
      </c>
      <c r="AK2919" s="41">
        <v>0</v>
      </c>
      <c r="AL2919" s="41">
        <v>176432</v>
      </c>
      <c r="AM2919" s="41">
        <v>0</v>
      </c>
      <c r="AN2919" s="41">
        <v>0</v>
      </c>
      <c r="AO2919" s="42">
        <v>41769.18</v>
      </c>
      <c r="AP2919" s="42">
        <v>43800</v>
      </c>
      <c r="AQ2919" s="42">
        <v>0</v>
      </c>
      <c r="AR2919" s="42">
        <v>0</v>
      </c>
      <c r="AS2919" s="42">
        <v>0</v>
      </c>
      <c r="AT2919" s="42">
        <v>0</v>
      </c>
      <c r="AU2919" s="42">
        <f t="shared" si="9255"/>
        <v>43800</v>
      </c>
      <c r="AV2919" s="42">
        <f t="shared" si="9256"/>
        <v>-43800</v>
      </c>
      <c r="AW2919" s="42"/>
      <c r="AX2919" s="42"/>
      <c r="AY2919" s="42"/>
      <c r="AZ2919" s="42"/>
      <c r="BA2919" s="43">
        <f t="shared" si="9261"/>
        <v>99.904869762174414</v>
      </c>
      <c r="BB2919" s="44"/>
    </row>
    <row r="2920" spans="2:54" ht="31.2" x14ac:dyDescent="0.3">
      <c r="B2920" s="38" t="s">
        <v>1047</v>
      </c>
      <c r="C2920" s="38" t="s">
        <v>94</v>
      </c>
      <c r="D2920" s="38" t="s">
        <v>172</v>
      </c>
      <c r="E2920" s="39" t="str">
        <f t="shared" si="9219"/>
        <v>0314</v>
      </c>
      <c r="F2920" s="38" t="s">
        <v>90</v>
      </c>
      <c r="G2920" s="38" t="s">
        <v>150</v>
      </c>
      <c r="H2920" s="40" t="s">
        <v>151</v>
      </c>
      <c r="I2920" s="18">
        <f>1447.9+4672.7</f>
        <v>6120.6</v>
      </c>
      <c r="J2920" s="18">
        <f>1447.9+4672.7</f>
        <v>6120.6</v>
      </c>
      <c r="K2920" s="18">
        <f>1447.9+4672.7</f>
        <v>6120.6</v>
      </c>
      <c r="L2920" s="18"/>
      <c r="M2920" s="18"/>
      <c r="N2920" s="18"/>
      <c r="O2920" s="18"/>
      <c r="P2920" s="18"/>
      <c r="Q2920" s="18"/>
      <c r="R2920" s="18"/>
      <c r="S2920" s="18"/>
      <c r="T2920" s="18">
        <v>0</v>
      </c>
      <c r="U2920" s="18">
        <v>0</v>
      </c>
      <c r="V2920" s="18">
        <v>0</v>
      </c>
      <c r="W2920" s="18">
        <v>0</v>
      </c>
      <c r="X2920" s="18">
        <v>0</v>
      </c>
      <c r="Y2920" s="18">
        <v>0</v>
      </c>
      <c r="Z2920" s="18">
        <v>0</v>
      </c>
      <c r="AA2920" s="18">
        <v>0</v>
      </c>
      <c r="AB2920" s="18">
        <v>0</v>
      </c>
      <c r="AC2920" s="18">
        <v>0</v>
      </c>
      <c r="AD2920" s="18">
        <v>0</v>
      </c>
      <c r="AE2920" s="18">
        <v>0</v>
      </c>
      <c r="AF2920" s="42">
        <v>25000</v>
      </c>
      <c r="AG2920" s="42"/>
      <c r="AH2920" s="42">
        <v>0</v>
      </c>
      <c r="AI2920" s="42">
        <v>0</v>
      </c>
      <c r="AJ2920" s="42">
        <v>0</v>
      </c>
      <c r="AK2920" s="42">
        <v>0</v>
      </c>
      <c r="AL2920" s="42">
        <v>23000</v>
      </c>
      <c r="AM2920" s="42">
        <v>0</v>
      </c>
      <c r="AN2920" s="42">
        <v>0</v>
      </c>
      <c r="AO2920" s="14"/>
      <c r="AP2920" s="42"/>
      <c r="AQ2920" s="42"/>
      <c r="AR2920" s="42"/>
      <c r="AS2920" s="42"/>
      <c r="AT2920" s="42"/>
      <c r="AU2920" s="42"/>
      <c r="AV2920" s="42"/>
      <c r="AW2920" s="42"/>
      <c r="AX2920" s="42"/>
      <c r="AY2920" s="42"/>
      <c r="AZ2920" s="42"/>
      <c r="BA2920" s="49">
        <f t="shared" si="9261"/>
        <v>92</v>
      </c>
      <c r="BB2920" s="44"/>
    </row>
    <row r="2921" spans="2:54" s="21" customFormat="1" ht="17.25" customHeight="1" x14ac:dyDescent="0.3">
      <c r="B2921" s="22" t="s">
        <v>1070</v>
      </c>
      <c r="C2921" s="22"/>
      <c r="D2921" s="22"/>
      <c r="E2921" s="23" t="str">
        <f t="shared" si="9219"/>
        <v/>
      </c>
      <c r="F2921" s="22"/>
      <c r="G2921" s="22"/>
      <c r="H2921" s="68" t="s">
        <v>1071</v>
      </c>
      <c r="I2921" s="25">
        <f t="shared" ref="I2921:S2921" si="9449">I2922+I3031+I3019+I3038+I3044</f>
        <v>1187090.7</v>
      </c>
      <c r="J2921" s="25">
        <f t="shared" si="9449"/>
        <v>1320776.8</v>
      </c>
      <c r="K2921" s="25">
        <f t="shared" si="9449"/>
        <v>1052460.7</v>
      </c>
      <c r="L2921" s="25">
        <f t="shared" si="9449"/>
        <v>23346.7</v>
      </c>
      <c r="M2921" s="25">
        <f t="shared" si="9449"/>
        <v>5000</v>
      </c>
      <c r="N2921" s="25">
        <f t="shared" si="9449"/>
        <v>5000</v>
      </c>
      <c r="O2921" s="25">
        <f t="shared" si="9449"/>
        <v>-38780.490999999995</v>
      </c>
      <c r="P2921" s="25">
        <f t="shared" si="9449"/>
        <v>2425.634</v>
      </c>
      <c r="Q2921" s="25">
        <f t="shared" si="9449"/>
        <v>18683.496999999999</v>
      </c>
      <c r="R2921" s="25">
        <f t="shared" si="9449"/>
        <v>6423.594000000001</v>
      </c>
      <c r="S2921" s="25">
        <f t="shared" si="9449"/>
        <v>145223.98723</v>
      </c>
      <c r="T2921" s="25">
        <f t="shared" si="9392"/>
        <v>1344413.6212300002</v>
      </c>
      <c r="U2921" s="25">
        <f t="shared" si="9373"/>
        <v>1325776.8</v>
      </c>
      <c r="V2921" s="25">
        <f t="shared" si="9374"/>
        <v>1057460.7</v>
      </c>
      <c r="W2921" s="25">
        <f t="shared" ref="W2921:AT2921" si="9450">W2922+W3031+W3019+W3038+W3044</f>
        <v>85516.800000000003</v>
      </c>
      <c r="X2921" s="25">
        <f t="shared" si="9450"/>
        <v>0</v>
      </c>
      <c r="Y2921" s="25">
        <f t="shared" si="9450"/>
        <v>10870.7</v>
      </c>
      <c r="Z2921" s="25">
        <f t="shared" si="9450"/>
        <v>48836.487229999999</v>
      </c>
      <c r="AA2921" s="25">
        <f t="shared" si="9450"/>
        <v>108456.76000000001</v>
      </c>
      <c r="AB2921" s="25">
        <f t="shared" si="9450"/>
        <v>12400</v>
      </c>
      <c r="AC2921" s="25">
        <f t="shared" si="9450"/>
        <v>108458.33900000001</v>
      </c>
      <c r="AD2921" s="25">
        <f t="shared" si="9450"/>
        <v>0</v>
      </c>
      <c r="AE2921" s="25">
        <f t="shared" si="9450"/>
        <v>12400</v>
      </c>
      <c r="AF2921" s="26">
        <f t="shared" si="9450"/>
        <v>1216044.20315</v>
      </c>
      <c r="AG2921" s="26">
        <f t="shared" si="9450"/>
        <v>0</v>
      </c>
      <c r="AH2921" s="26">
        <f t="shared" si="9450"/>
        <v>2665.5810000000001</v>
      </c>
      <c r="AI2921" s="26">
        <f t="shared" si="9450"/>
        <v>0</v>
      </c>
      <c r="AJ2921" s="26">
        <f t="shared" si="9450"/>
        <v>0</v>
      </c>
      <c r="AK2921" s="26">
        <f t="shared" si="9450"/>
        <v>0</v>
      </c>
      <c r="AL2921" s="26">
        <f t="shared" si="9450"/>
        <v>1167154.7718400001</v>
      </c>
      <c r="AM2921" s="26">
        <f t="shared" si="9450"/>
        <v>2665.5810000000001</v>
      </c>
      <c r="AN2921" s="26">
        <f t="shared" si="9450"/>
        <v>0</v>
      </c>
      <c r="AO2921" s="45">
        <f t="shared" si="9450"/>
        <v>764125.81028999982</v>
      </c>
      <c r="AP2921" s="27">
        <f t="shared" si="9450"/>
        <v>1213927.8021499999</v>
      </c>
      <c r="AQ2921" s="27">
        <f t="shared" si="9450"/>
        <v>-38780.490999999995</v>
      </c>
      <c r="AR2921" s="27">
        <f t="shared" si="9450"/>
        <v>0</v>
      </c>
      <c r="AS2921" s="27">
        <f t="shared" si="9450"/>
        <v>0</v>
      </c>
      <c r="AT2921" s="27">
        <f t="shared" si="9450"/>
        <v>0</v>
      </c>
      <c r="AU2921" s="27">
        <f t="shared" si="9255"/>
        <v>1175147.31115</v>
      </c>
      <c r="AV2921" s="27">
        <f t="shared" si="9256"/>
        <v>169266.3100800002</v>
      </c>
      <c r="AW2921" s="27">
        <f t="shared" si="9257"/>
        <v>1489637.6084600003</v>
      </c>
      <c r="AX2921" s="27">
        <f t="shared" si="9258"/>
        <v>1446633.56</v>
      </c>
      <c r="AY2921" s="27">
        <f t="shared" si="9259"/>
        <v>1178319.0389999999</v>
      </c>
      <c r="AZ2921" s="27">
        <f>AZ2922+AZ3031+AZ3019+AZ3038+AZ3044</f>
        <v>0</v>
      </c>
      <c r="BA2921" s="28">
        <f t="shared" si="9261"/>
        <v>95.979633702182994</v>
      </c>
      <c r="BB2921" s="20"/>
    </row>
    <row r="2922" spans="2:54" s="21" customFormat="1" x14ac:dyDescent="0.3">
      <c r="B2922" s="22" t="s">
        <v>1070</v>
      </c>
      <c r="C2922" s="22" t="s">
        <v>42</v>
      </c>
      <c r="D2922" s="22"/>
      <c r="E2922" s="23" t="str">
        <f t="shared" ref="E2922:E2985" si="9451">CONCATENATE(C2922,D2922)</f>
        <v>01</v>
      </c>
      <c r="F2922" s="22"/>
      <c r="G2922" s="22"/>
      <c r="H2922" s="24" t="s">
        <v>43</v>
      </c>
      <c r="I2922" s="25">
        <f t="shared" ref="I2922:S2922" si="9452">I2944+I2923+I2928+I2939</f>
        <v>1153287.9000000001</v>
      </c>
      <c r="J2922" s="25">
        <f t="shared" si="9452"/>
        <v>1144610.2000000002</v>
      </c>
      <c r="K2922" s="25">
        <f t="shared" si="9452"/>
        <v>1032474.2</v>
      </c>
      <c r="L2922" s="25">
        <f t="shared" si="9452"/>
        <v>23420.799999999999</v>
      </c>
      <c r="M2922" s="25">
        <f t="shared" si="9452"/>
        <v>5000</v>
      </c>
      <c r="N2922" s="25">
        <f t="shared" si="9452"/>
        <v>5000</v>
      </c>
      <c r="O2922" s="25">
        <f t="shared" si="9452"/>
        <v>-38780.490999999995</v>
      </c>
      <c r="P2922" s="25">
        <f t="shared" si="9452"/>
        <v>-1407.933</v>
      </c>
      <c r="Q2922" s="25">
        <f t="shared" si="9452"/>
        <v>18683.496999999999</v>
      </c>
      <c r="R2922" s="25">
        <f t="shared" si="9452"/>
        <v>5787.9940000000006</v>
      </c>
      <c r="S2922" s="25">
        <f t="shared" si="9452"/>
        <v>136129.28722999999</v>
      </c>
      <c r="T2922" s="25">
        <f t="shared" si="9392"/>
        <v>1297121.0542300001</v>
      </c>
      <c r="U2922" s="25">
        <f t="shared" si="9373"/>
        <v>1149610.2000000002</v>
      </c>
      <c r="V2922" s="25">
        <f t="shared" si="9374"/>
        <v>1037474.2</v>
      </c>
      <c r="W2922" s="25">
        <f t="shared" ref="W2922:AT2922" si="9453">W2944+W2923+W2928+W2939</f>
        <v>85516.800000000003</v>
      </c>
      <c r="X2922" s="25">
        <f t="shared" si="9453"/>
        <v>0</v>
      </c>
      <c r="Y2922" s="25">
        <f t="shared" si="9453"/>
        <v>1776</v>
      </c>
      <c r="Z2922" s="25">
        <f t="shared" si="9453"/>
        <v>48836.487229999999</v>
      </c>
      <c r="AA2922" s="25">
        <f t="shared" si="9453"/>
        <v>108456.76000000001</v>
      </c>
      <c r="AB2922" s="25">
        <f t="shared" si="9453"/>
        <v>0</v>
      </c>
      <c r="AC2922" s="25">
        <f t="shared" si="9453"/>
        <v>108458.33900000001</v>
      </c>
      <c r="AD2922" s="25">
        <f t="shared" si="9453"/>
        <v>0</v>
      </c>
      <c r="AE2922" s="25">
        <f t="shared" si="9453"/>
        <v>0</v>
      </c>
      <c r="AF2922" s="26">
        <f t="shared" si="9453"/>
        <v>1170799.93615</v>
      </c>
      <c r="AG2922" s="26">
        <f t="shared" si="9453"/>
        <v>0</v>
      </c>
      <c r="AH2922" s="26">
        <f t="shared" si="9453"/>
        <v>2665.5810000000001</v>
      </c>
      <c r="AI2922" s="26">
        <f t="shared" si="9453"/>
        <v>0</v>
      </c>
      <c r="AJ2922" s="26">
        <f t="shared" si="9453"/>
        <v>0</v>
      </c>
      <c r="AK2922" s="26">
        <f t="shared" si="9453"/>
        <v>0</v>
      </c>
      <c r="AL2922" s="26">
        <f t="shared" si="9453"/>
        <v>1127744.57608</v>
      </c>
      <c r="AM2922" s="26">
        <f t="shared" si="9453"/>
        <v>2665.5810000000001</v>
      </c>
      <c r="AN2922" s="26">
        <f t="shared" si="9453"/>
        <v>0</v>
      </c>
      <c r="AO2922" s="27">
        <f t="shared" si="9453"/>
        <v>735691.18423999986</v>
      </c>
      <c r="AP2922" s="27">
        <f t="shared" si="9453"/>
        <v>1166635.2351500001</v>
      </c>
      <c r="AQ2922" s="27">
        <f t="shared" si="9453"/>
        <v>-38780.490999999995</v>
      </c>
      <c r="AR2922" s="27">
        <f t="shared" si="9453"/>
        <v>0</v>
      </c>
      <c r="AS2922" s="27">
        <f t="shared" si="9453"/>
        <v>0</v>
      </c>
      <c r="AT2922" s="27">
        <f t="shared" si="9453"/>
        <v>0</v>
      </c>
      <c r="AU2922" s="27">
        <f t="shared" ref="AU2922:AU2985" si="9454">AP2922+AS2922+AT2922+AR2922+AQ2922</f>
        <v>1127854.7441500002</v>
      </c>
      <c r="AV2922" s="27">
        <f t="shared" ref="AV2922:AV2985" si="9455">T2922-AU2922</f>
        <v>169266.31007999997</v>
      </c>
      <c r="AW2922" s="27">
        <f t="shared" ref="AW2922:AW2984" si="9456">T2922+W2922+X2922+Y2922+Z2922</f>
        <v>1433250.3414600003</v>
      </c>
      <c r="AX2922" s="27">
        <f t="shared" ref="AX2922:AX2984" si="9457">U2922+AA2922+AB2922</f>
        <v>1258066.9600000002</v>
      </c>
      <c r="AY2922" s="27">
        <f t="shared" ref="AY2922:AY2984" si="9458">V2922+AC2922+AE2922+AD2922</f>
        <v>1145932.5389999999</v>
      </c>
      <c r="AZ2922" s="27">
        <f>AZ2944+AZ2923+AZ2928+AZ2939</f>
        <v>0</v>
      </c>
      <c r="BA2922" s="28">
        <f t="shared" ref="BA2922:BA2984" si="9459">AL2922/AF2922*100</f>
        <v>96.322568976935457</v>
      </c>
      <c r="BB2922" s="20"/>
    </row>
    <row r="2923" spans="2:54" s="30" customFormat="1" ht="46.8" x14ac:dyDescent="0.3">
      <c r="B2923" s="31" t="s">
        <v>1070</v>
      </c>
      <c r="C2923" s="31" t="s">
        <v>42</v>
      </c>
      <c r="D2923" s="31" t="s">
        <v>374</v>
      </c>
      <c r="E2923" s="29" t="str">
        <f t="shared" si="9451"/>
        <v>0102</v>
      </c>
      <c r="F2923" s="31"/>
      <c r="G2923" s="29"/>
      <c r="H2923" s="32" t="s">
        <v>1072</v>
      </c>
      <c r="I2923" s="33">
        <f t="shared" ref="I2923:I2926" si="9460">I2924</f>
        <v>8439.7999999999993</v>
      </c>
      <c r="J2923" s="33">
        <f t="shared" ref="J2923:J2926" si="9461">J2924</f>
        <v>8699.2999999999993</v>
      </c>
      <c r="K2923" s="33">
        <f t="shared" ref="K2923:K2926" si="9462">K2924</f>
        <v>8699.2999999999993</v>
      </c>
      <c r="L2923" s="33">
        <f t="shared" ref="L2923:L2926" si="9463">L2924</f>
        <v>0</v>
      </c>
      <c r="M2923" s="33">
        <f t="shared" ref="M2923:M2926" si="9464">M2924</f>
        <v>0</v>
      </c>
      <c r="N2923" s="33">
        <f t="shared" ref="N2923:N2926" si="9465">N2924</f>
        <v>0</v>
      </c>
      <c r="O2923" s="33">
        <f t="shared" ref="O2923:O2926" si="9466">O2924</f>
        <v>0</v>
      </c>
      <c r="P2923" s="33">
        <f t="shared" ref="P2923:P2926" si="9467">P2924</f>
        <v>0</v>
      </c>
      <c r="Q2923" s="33">
        <f t="shared" ref="Q2923:Q2926" si="9468">Q2924</f>
        <v>0</v>
      </c>
      <c r="R2923" s="33">
        <f t="shared" ref="R2923:R2926" si="9469">R2924</f>
        <v>0</v>
      </c>
      <c r="S2923" s="33">
        <f t="shared" ref="S2923:S2926" si="9470">S2924</f>
        <v>1086.0999999999999</v>
      </c>
      <c r="T2923" s="33">
        <f t="shared" si="9392"/>
        <v>9525.9</v>
      </c>
      <c r="U2923" s="33">
        <f t="shared" si="9373"/>
        <v>8699.2999999999993</v>
      </c>
      <c r="V2923" s="33">
        <f t="shared" si="9374"/>
        <v>8699.2999999999993</v>
      </c>
      <c r="W2923" s="33">
        <f t="shared" ref="W2923:W2926" si="9471">W2924</f>
        <v>1086.0999999999999</v>
      </c>
      <c r="X2923" s="33">
        <f t="shared" ref="X2923:X2926" si="9472">X2924</f>
        <v>0</v>
      </c>
      <c r="Y2923" s="33">
        <f t="shared" ref="Y2923:Y2926" si="9473">Y2924</f>
        <v>0</v>
      </c>
      <c r="Z2923" s="33">
        <f t="shared" ref="Z2923:Z2926" si="9474">Z2924</f>
        <v>0</v>
      </c>
      <c r="AA2923" s="33">
        <f t="shared" ref="AA2923:AA2926" si="9475">AA2924</f>
        <v>1304.8</v>
      </c>
      <c r="AB2923" s="33">
        <f t="shared" ref="AB2923:AB2926" si="9476">AB2924</f>
        <v>0</v>
      </c>
      <c r="AC2923" s="33">
        <f t="shared" ref="AC2923:AC2926" si="9477">AC2924</f>
        <v>1304.8</v>
      </c>
      <c r="AD2923" s="33">
        <f t="shared" ref="AD2923:AD2926" si="9478">AD2924</f>
        <v>0</v>
      </c>
      <c r="AE2923" s="33"/>
      <c r="AF2923" s="34">
        <f t="shared" ref="AF2923:AF2926" si="9479">AF2924</f>
        <v>9525.9</v>
      </c>
      <c r="AG2923" s="34">
        <f t="shared" ref="AG2923:AG2926" si="9480">AG2924</f>
        <v>0</v>
      </c>
      <c r="AH2923" s="34">
        <f t="shared" ref="AH2923:AH2926" si="9481">AH2924</f>
        <v>0</v>
      </c>
      <c r="AI2923" s="34">
        <f t="shared" ref="AI2923:AI2926" si="9482">AI2924</f>
        <v>0</v>
      </c>
      <c r="AJ2923" s="34">
        <f t="shared" ref="AJ2923:AJ2926" si="9483">AJ2924</f>
        <v>0</v>
      </c>
      <c r="AK2923" s="34">
        <f t="shared" ref="AK2923:AK2926" si="9484">AK2924</f>
        <v>0</v>
      </c>
      <c r="AL2923" s="34">
        <f t="shared" ref="AL2923:AL2926" si="9485">AL2924</f>
        <v>9173.11672</v>
      </c>
      <c r="AM2923" s="34">
        <f t="shared" ref="AM2923:AM2926" si="9486">AM2924</f>
        <v>0</v>
      </c>
      <c r="AN2923" s="34">
        <f t="shared" ref="AN2923:AN2926" si="9487">AN2924</f>
        <v>0</v>
      </c>
      <c r="AO2923" s="35">
        <f t="shared" ref="AO2923:AO2926" si="9488">AO2924</f>
        <v>5364.73891</v>
      </c>
      <c r="AP2923" s="36">
        <f t="shared" ref="AP2923:AP2926" si="9489">AP2924</f>
        <v>9525.9</v>
      </c>
      <c r="AQ2923" s="36">
        <f t="shared" ref="AQ2923:AQ2926" si="9490">AQ2924</f>
        <v>0</v>
      </c>
      <c r="AR2923" s="36">
        <f t="shared" ref="AR2923:AR2926" si="9491">AR2924</f>
        <v>0</v>
      </c>
      <c r="AS2923" s="36">
        <f t="shared" ref="AS2923:AS2926" si="9492">AS2924</f>
        <v>0</v>
      </c>
      <c r="AT2923" s="36">
        <f t="shared" ref="AT2923:AT2926" si="9493">AT2924</f>
        <v>0</v>
      </c>
      <c r="AU2923" s="36">
        <f t="shared" si="9454"/>
        <v>9525.9</v>
      </c>
      <c r="AV2923" s="36">
        <f t="shared" si="9455"/>
        <v>0</v>
      </c>
      <c r="AW2923" s="36">
        <f t="shared" si="9456"/>
        <v>10612</v>
      </c>
      <c r="AX2923" s="36">
        <f t="shared" si="9457"/>
        <v>10004.099999999999</v>
      </c>
      <c r="AY2923" s="36">
        <f t="shared" si="9458"/>
        <v>10004.099999999999</v>
      </c>
      <c r="AZ2923" s="36">
        <f t="shared" ref="AZ2923:AZ2926" si="9494">AZ2924</f>
        <v>0</v>
      </c>
      <c r="BA2923" s="37">
        <f t="shared" si="9459"/>
        <v>96.296588458833284</v>
      </c>
      <c r="BB2923" s="20"/>
    </row>
    <row r="2924" spans="2:54" ht="31.2" x14ac:dyDescent="0.3">
      <c r="B2924" s="38" t="s">
        <v>1070</v>
      </c>
      <c r="C2924" s="38" t="s">
        <v>42</v>
      </c>
      <c r="D2924" s="38" t="s">
        <v>374</v>
      </c>
      <c r="E2924" s="39" t="str">
        <f t="shared" si="9451"/>
        <v>0102</v>
      </c>
      <c r="F2924" s="38" t="s">
        <v>120</v>
      </c>
      <c r="G2924" s="39"/>
      <c r="H2924" s="40" t="s">
        <v>121</v>
      </c>
      <c r="I2924" s="18">
        <f t="shared" si="9460"/>
        <v>8439.7999999999993</v>
      </c>
      <c r="J2924" s="18">
        <f t="shared" si="9461"/>
        <v>8699.2999999999993</v>
      </c>
      <c r="K2924" s="18">
        <f t="shared" si="9462"/>
        <v>8699.2999999999993</v>
      </c>
      <c r="L2924" s="18">
        <f t="shared" si="9463"/>
        <v>0</v>
      </c>
      <c r="M2924" s="18">
        <f t="shared" si="9464"/>
        <v>0</v>
      </c>
      <c r="N2924" s="18">
        <f t="shared" si="9465"/>
        <v>0</v>
      </c>
      <c r="O2924" s="18">
        <f t="shared" si="9466"/>
        <v>0</v>
      </c>
      <c r="P2924" s="18">
        <f t="shared" si="9467"/>
        <v>0</v>
      </c>
      <c r="Q2924" s="18">
        <f t="shared" si="9468"/>
        <v>0</v>
      </c>
      <c r="R2924" s="18">
        <f t="shared" si="9469"/>
        <v>0</v>
      </c>
      <c r="S2924" s="18">
        <f t="shared" si="9470"/>
        <v>1086.0999999999999</v>
      </c>
      <c r="T2924" s="18">
        <f t="shared" si="9392"/>
        <v>9525.9</v>
      </c>
      <c r="U2924" s="18">
        <f t="shared" si="9373"/>
        <v>8699.2999999999993</v>
      </c>
      <c r="V2924" s="18">
        <f t="shared" si="9374"/>
        <v>8699.2999999999993</v>
      </c>
      <c r="W2924" s="18">
        <f t="shared" si="9471"/>
        <v>1086.0999999999999</v>
      </c>
      <c r="X2924" s="18">
        <f t="shared" si="9472"/>
        <v>0</v>
      </c>
      <c r="Y2924" s="18">
        <f t="shared" si="9473"/>
        <v>0</v>
      </c>
      <c r="Z2924" s="18">
        <f t="shared" si="9474"/>
        <v>0</v>
      </c>
      <c r="AA2924" s="18">
        <f t="shared" si="9475"/>
        <v>1304.8</v>
      </c>
      <c r="AB2924" s="18">
        <f t="shared" si="9476"/>
        <v>0</v>
      </c>
      <c r="AC2924" s="18">
        <f t="shared" si="9477"/>
        <v>1304.8</v>
      </c>
      <c r="AD2924" s="18">
        <f t="shared" si="9478"/>
        <v>0</v>
      </c>
      <c r="AE2924" s="18"/>
      <c r="AF2924" s="41">
        <f t="shared" si="9479"/>
        <v>9525.9</v>
      </c>
      <c r="AG2924" s="41">
        <f t="shared" si="9480"/>
        <v>0</v>
      </c>
      <c r="AH2924" s="41">
        <f t="shared" si="9481"/>
        <v>0</v>
      </c>
      <c r="AI2924" s="41">
        <f t="shared" si="9482"/>
        <v>0</v>
      </c>
      <c r="AJ2924" s="41">
        <f t="shared" si="9483"/>
        <v>0</v>
      </c>
      <c r="AK2924" s="41">
        <f t="shared" si="9484"/>
        <v>0</v>
      </c>
      <c r="AL2924" s="41">
        <f t="shared" si="9485"/>
        <v>9173.11672</v>
      </c>
      <c r="AM2924" s="41">
        <f t="shared" si="9486"/>
        <v>0</v>
      </c>
      <c r="AN2924" s="41">
        <f t="shared" si="9487"/>
        <v>0</v>
      </c>
      <c r="AO2924" s="42">
        <f t="shared" si="9488"/>
        <v>5364.73891</v>
      </c>
      <c r="AP2924" s="42">
        <f t="shared" si="9489"/>
        <v>9525.9</v>
      </c>
      <c r="AQ2924" s="42">
        <f t="shared" si="9490"/>
        <v>0</v>
      </c>
      <c r="AR2924" s="42">
        <f t="shared" si="9491"/>
        <v>0</v>
      </c>
      <c r="AS2924" s="42">
        <f t="shared" si="9492"/>
        <v>0</v>
      </c>
      <c r="AT2924" s="42">
        <f t="shared" si="9493"/>
        <v>0</v>
      </c>
      <c r="AU2924" s="42">
        <f t="shared" si="9454"/>
        <v>9525.9</v>
      </c>
      <c r="AV2924" s="42">
        <f t="shared" si="9455"/>
        <v>0</v>
      </c>
      <c r="AW2924" s="42">
        <f t="shared" si="9456"/>
        <v>10612</v>
      </c>
      <c r="AX2924" s="42">
        <f t="shared" si="9457"/>
        <v>10004.099999999999</v>
      </c>
      <c r="AY2924" s="42">
        <f t="shared" si="9458"/>
        <v>10004.099999999999</v>
      </c>
      <c r="AZ2924" s="42">
        <f t="shared" si="9494"/>
        <v>0</v>
      </c>
      <c r="BA2924" s="43">
        <f t="shared" si="9459"/>
        <v>96.296588458833284</v>
      </c>
      <c r="BB2924" s="20"/>
    </row>
    <row r="2925" spans="2:54" x14ac:dyDescent="0.3">
      <c r="B2925" s="38" t="s">
        <v>1070</v>
      </c>
      <c r="C2925" s="38" t="s">
        <v>42</v>
      </c>
      <c r="D2925" s="38" t="s">
        <v>374</v>
      </c>
      <c r="E2925" s="39" t="str">
        <f t="shared" si="9451"/>
        <v>0102</v>
      </c>
      <c r="F2925" s="38" t="s">
        <v>1073</v>
      </c>
      <c r="G2925" s="39"/>
      <c r="H2925" s="40" t="s">
        <v>1074</v>
      </c>
      <c r="I2925" s="18">
        <f t="shared" si="9460"/>
        <v>8439.7999999999993</v>
      </c>
      <c r="J2925" s="18">
        <f t="shared" si="9461"/>
        <v>8699.2999999999993</v>
      </c>
      <c r="K2925" s="18">
        <f t="shared" si="9462"/>
        <v>8699.2999999999993</v>
      </c>
      <c r="L2925" s="18">
        <f t="shared" si="9463"/>
        <v>0</v>
      </c>
      <c r="M2925" s="18">
        <f t="shared" si="9464"/>
        <v>0</v>
      </c>
      <c r="N2925" s="18">
        <f t="shared" si="9465"/>
        <v>0</v>
      </c>
      <c r="O2925" s="18">
        <f t="shared" si="9466"/>
        <v>0</v>
      </c>
      <c r="P2925" s="18">
        <f t="shared" si="9467"/>
        <v>0</v>
      </c>
      <c r="Q2925" s="18">
        <f t="shared" si="9468"/>
        <v>0</v>
      </c>
      <c r="R2925" s="18">
        <f t="shared" si="9469"/>
        <v>0</v>
      </c>
      <c r="S2925" s="18">
        <f t="shared" si="9470"/>
        <v>1086.0999999999999</v>
      </c>
      <c r="T2925" s="18">
        <f t="shared" si="9392"/>
        <v>9525.9</v>
      </c>
      <c r="U2925" s="18">
        <f t="shared" si="9373"/>
        <v>8699.2999999999993</v>
      </c>
      <c r="V2925" s="18">
        <f t="shared" si="9374"/>
        <v>8699.2999999999993</v>
      </c>
      <c r="W2925" s="18">
        <f t="shared" si="9471"/>
        <v>1086.0999999999999</v>
      </c>
      <c r="X2925" s="18">
        <f t="shared" si="9472"/>
        <v>0</v>
      </c>
      <c r="Y2925" s="18">
        <f t="shared" si="9473"/>
        <v>0</v>
      </c>
      <c r="Z2925" s="18">
        <f t="shared" si="9474"/>
        <v>0</v>
      </c>
      <c r="AA2925" s="18">
        <f t="shared" si="9475"/>
        <v>1304.8</v>
      </c>
      <c r="AB2925" s="18">
        <f t="shared" si="9476"/>
        <v>0</v>
      </c>
      <c r="AC2925" s="18">
        <f t="shared" si="9477"/>
        <v>1304.8</v>
      </c>
      <c r="AD2925" s="18">
        <f t="shared" si="9478"/>
        <v>0</v>
      </c>
      <c r="AE2925" s="18"/>
      <c r="AF2925" s="41">
        <f t="shared" si="9479"/>
        <v>9525.9</v>
      </c>
      <c r="AG2925" s="41">
        <f t="shared" si="9480"/>
        <v>0</v>
      </c>
      <c r="AH2925" s="41">
        <f t="shared" si="9481"/>
        <v>0</v>
      </c>
      <c r="AI2925" s="41">
        <f t="shared" si="9482"/>
        <v>0</v>
      </c>
      <c r="AJ2925" s="41">
        <f t="shared" si="9483"/>
        <v>0</v>
      </c>
      <c r="AK2925" s="41">
        <f t="shared" si="9484"/>
        <v>0</v>
      </c>
      <c r="AL2925" s="41">
        <f t="shared" si="9485"/>
        <v>9173.11672</v>
      </c>
      <c r="AM2925" s="41">
        <f t="shared" si="9486"/>
        <v>0</v>
      </c>
      <c r="AN2925" s="41">
        <f t="shared" si="9487"/>
        <v>0</v>
      </c>
      <c r="AO2925" s="14">
        <f t="shared" si="9488"/>
        <v>5364.73891</v>
      </c>
      <c r="AP2925" s="42">
        <f t="shared" si="9489"/>
        <v>9525.9</v>
      </c>
      <c r="AQ2925" s="42">
        <f t="shared" si="9490"/>
        <v>0</v>
      </c>
      <c r="AR2925" s="42">
        <f t="shared" si="9491"/>
        <v>0</v>
      </c>
      <c r="AS2925" s="42">
        <f t="shared" si="9492"/>
        <v>0</v>
      </c>
      <c r="AT2925" s="42">
        <f t="shared" si="9493"/>
        <v>0</v>
      </c>
      <c r="AU2925" s="42">
        <f t="shared" si="9454"/>
        <v>9525.9</v>
      </c>
      <c r="AV2925" s="42">
        <f t="shared" si="9455"/>
        <v>0</v>
      </c>
      <c r="AW2925" s="42">
        <f t="shared" si="9456"/>
        <v>10612</v>
      </c>
      <c r="AX2925" s="42">
        <f t="shared" si="9457"/>
        <v>10004.099999999999</v>
      </c>
      <c r="AY2925" s="42">
        <f t="shared" si="9458"/>
        <v>10004.099999999999</v>
      </c>
      <c r="AZ2925" s="42">
        <f t="shared" si="9494"/>
        <v>0</v>
      </c>
      <c r="BA2925" s="43">
        <f t="shared" si="9459"/>
        <v>96.296588458833284</v>
      </c>
      <c r="BB2925" s="20"/>
    </row>
    <row r="2926" spans="2:54" x14ac:dyDescent="0.3">
      <c r="B2926" s="38" t="s">
        <v>1070</v>
      </c>
      <c r="C2926" s="38" t="s">
        <v>42</v>
      </c>
      <c r="D2926" s="38" t="s">
        <v>374</v>
      </c>
      <c r="E2926" s="39" t="str">
        <f t="shared" si="9451"/>
        <v>0102</v>
      </c>
      <c r="F2926" s="38" t="s">
        <v>1075</v>
      </c>
      <c r="G2926" s="39"/>
      <c r="H2926" s="40" t="s">
        <v>65</v>
      </c>
      <c r="I2926" s="18">
        <f t="shared" si="9460"/>
        <v>8439.7999999999993</v>
      </c>
      <c r="J2926" s="18">
        <f t="shared" si="9461"/>
        <v>8699.2999999999993</v>
      </c>
      <c r="K2926" s="18">
        <f t="shared" si="9462"/>
        <v>8699.2999999999993</v>
      </c>
      <c r="L2926" s="18">
        <f t="shared" si="9463"/>
        <v>0</v>
      </c>
      <c r="M2926" s="18">
        <f t="shared" si="9464"/>
        <v>0</v>
      </c>
      <c r="N2926" s="18">
        <f t="shared" si="9465"/>
        <v>0</v>
      </c>
      <c r="O2926" s="18">
        <f t="shared" si="9466"/>
        <v>0</v>
      </c>
      <c r="P2926" s="18">
        <f t="shared" si="9467"/>
        <v>0</v>
      </c>
      <c r="Q2926" s="18">
        <f t="shared" si="9468"/>
        <v>0</v>
      </c>
      <c r="R2926" s="18">
        <f t="shared" si="9469"/>
        <v>0</v>
      </c>
      <c r="S2926" s="18">
        <f t="shared" si="9470"/>
        <v>1086.0999999999999</v>
      </c>
      <c r="T2926" s="18">
        <f t="shared" si="9392"/>
        <v>9525.9</v>
      </c>
      <c r="U2926" s="18">
        <f t="shared" si="9373"/>
        <v>8699.2999999999993</v>
      </c>
      <c r="V2926" s="18">
        <f t="shared" si="9374"/>
        <v>8699.2999999999993</v>
      </c>
      <c r="W2926" s="18">
        <f t="shared" si="9471"/>
        <v>1086.0999999999999</v>
      </c>
      <c r="X2926" s="18">
        <f t="shared" si="9472"/>
        <v>0</v>
      </c>
      <c r="Y2926" s="18">
        <f t="shared" si="9473"/>
        <v>0</v>
      </c>
      <c r="Z2926" s="18">
        <f t="shared" si="9474"/>
        <v>0</v>
      </c>
      <c r="AA2926" s="18">
        <f t="shared" si="9475"/>
        <v>1304.8</v>
      </c>
      <c r="AB2926" s="18">
        <f t="shared" si="9476"/>
        <v>0</v>
      </c>
      <c r="AC2926" s="18">
        <f t="shared" si="9477"/>
        <v>1304.8</v>
      </c>
      <c r="AD2926" s="18">
        <f t="shared" si="9478"/>
        <v>0</v>
      </c>
      <c r="AE2926" s="18"/>
      <c r="AF2926" s="41">
        <f t="shared" si="9479"/>
        <v>9525.9</v>
      </c>
      <c r="AG2926" s="41">
        <f t="shared" si="9480"/>
        <v>0</v>
      </c>
      <c r="AH2926" s="41">
        <f t="shared" si="9481"/>
        <v>0</v>
      </c>
      <c r="AI2926" s="41">
        <f t="shared" si="9482"/>
        <v>0</v>
      </c>
      <c r="AJ2926" s="41">
        <f t="shared" si="9483"/>
        <v>0</v>
      </c>
      <c r="AK2926" s="41">
        <f t="shared" si="9484"/>
        <v>0</v>
      </c>
      <c r="AL2926" s="41">
        <f t="shared" si="9485"/>
        <v>9173.11672</v>
      </c>
      <c r="AM2926" s="41">
        <f t="shared" si="9486"/>
        <v>0</v>
      </c>
      <c r="AN2926" s="41">
        <f t="shared" si="9487"/>
        <v>0</v>
      </c>
      <c r="AO2926" s="42">
        <f t="shared" si="9488"/>
        <v>5364.73891</v>
      </c>
      <c r="AP2926" s="42">
        <f t="shared" si="9489"/>
        <v>9525.9</v>
      </c>
      <c r="AQ2926" s="42">
        <f t="shared" si="9490"/>
        <v>0</v>
      </c>
      <c r="AR2926" s="42">
        <f t="shared" si="9491"/>
        <v>0</v>
      </c>
      <c r="AS2926" s="42">
        <f t="shared" si="9492"/>
        <v>0</v>
      </c>
      <c r="AT2926" s="42">
        <f t="shared" si="9493"/>
        <v>0</v>
      </c>
      <c r="AU2926" s="42">
        <f t="shared" si="9454"/>
        <v>9525.9</v>
      </c>
      <c r="AV2926" s="42">
        <f t="shared" si="9455"/>
        <v>0</v>
      </c>
      <c r="AW2926" s="42">
        <f t="shared" si="9456"/>
        <v>10612</v>
      </c>
      <c r="AX2926" s="42">
        <f t="shared" si="9457"/>
        <v>10004.099999999999</v>
      </c>
      <c r="AY2926" s="42">
        <f t="shared" si="9458"/>
        <v>10004.099999999999</v>
      </c>
      <c r="AZ2926" s="42">
        <f t="shared" si="9494"/>
        <v>0</v>
      </c>
      <c r="BA2926" s="43">
        <f t="shared" si="9459"/>
        <v>96.296588458833284</v>
      </c>
      <c r="BB2926" s="20"/>
    </row>
    <row r="2927" spans="2:54" ht="78" x14ac:dyDescent="0.3">
      <c r="B2927" s="38" t="s">
        <v>1070</v>
      </c>
      <c r="C2927" s="38" t="s">
        <v>42</v>
      </c>
      <c r="D2927" s="38" t="s">
        <v>374</v>
      </c>
      <c r="E2927" s="39" t="str">
        <f t="shared" si="9451"/>
        <v>0102</v>
      </c>
      <c r="F2927" s="38" t="s">
        <v>1075</v>
      </c>
      <c r="G2927" s="38" t="s">
        <v>66</v>
      </c>
      <c r="H2927" s="40" t="s">
        <v>67</v>
      </c>
      <c r="I2927" s="18">
        <v>8439.7999999999993</v>
      </c>
      <c r="J2927" s="18">
        <v>8699.2999999999993</v>
      </c>
      <c r="K2927" s="18">
        <v>8699.2999999999993</v>
      </c>
      <c r="L2927" s="18"/>
      <c r="M2927" s="18"/>
      <c r="N2927" s="18"/>
      <c r="O2927" s="18">
        <v>0</v>
      </c>
      <c r="P2927" s="18">
        <v>0</v>
      </c>
      <c r="Q2927" s="18">
        <v>0</v>
      </c>
      <c r="R2927" s="18">
        <v>0</v>
      </c>
      <c r="S2927" s="18">
        <v>1086.0999999999999</v>
      </c>
      <c r="T2927" s="18">
        <f t="shared" si="9392"/>
        <v>9525.9</v>
      </c>
      <c r="U2927" s="18">
        <f t="shared" si="9373"/>
        <v>8699.2999999999993</v>
      </c>
      <c r="V2927" s="18">
        <f t="shared" si="9374"/>
        <v>8699.2999999999993</v>
      </c>
      <c r="W2927" s="18">
        <v>1086.0999999999999</v>
      </c>
      <c r="X2927" s="18"/>
      <c r="Y2927" s="18"/>
      <c r="Z2927" s="18"/>
      <c r="AA2927" s="18">
        <v>1304.8</v>
      </c>
      <c r="AB2927" s="18"/>
      <c r="AC2927" s="18">
        <v>1304.8</v>
      </c>
      <c r="AD2927" s="18"/>
      <c r="AE2927" s="18"/>
      <c r="AF2927" s="41">
        <v>9525.9</v>
      </c>
      <c r="AG2927" s="41"/>
      <c r="AH2927" s="41">
        <v>0</v>
      </c>
      <c r="AI2927" s="41">
        <v>0</v>
      </c>
      <c r="AJ2927" s="41">
        <v>0</v>
      </c>
      <c r="AK2927" s="41">
        <v>0</v>
      </c>
      <c r="AL2927" s="41">
        <v>9173.11672</v>
      </c>
      <c r="AM2927" s="41">
        <v>0</v>
      </c>
      <c r="AN2927" s="41">
        <v>0</v>
      </c>
      <c r="AO2927" s="14">
        <v>5364.73891</v>
      </c>
      <c r="AP2927" s="42">
        <v>9525.9</v>
      </c>
      <c r="AQ2927" s="42">
        <v>0</v>
      </c>
      <c r="AR2927" s="42">
        <v>0</v>
      </c>
      <c r="AS2927" s="42">
        <v>0</v>
      </c>
      <c r="AT2927" s="42">
        <v>0</v>
      </c>
      <c r="AU2927" s="42">
        <f t="shared" si="9454"/>
        <v>9525.9</v>
      </c>
      <c r="AV2927" s="42">
        <f t="shared" si="9455"/>
        <v>0</v>
      </c>
      <c r="AW2927" s="42">
        <f t="shared" si="9456"/>
        <v>10612</v>
      </c>
      <c r="AX2927" s="42">
        <f t="shared" si="9457"/>
        <v>10004.099999999999</v>
      </c>
      <c r="AY2927" s="42">
        <f t="shared" si="9458"/>
        <v>10004.099999999999</v>
      </c>
      <c r="AZ2927" s="42"/>
      <c r="BA2927" s="43">
        <f t="shared" si="9459"/>
        <v>96.296588458833284</v>
      </c>
      <c r="BB2927" s="44"/>
    </row>
    <row r="2928" spans="2:54" s="30" customFormat="1" ht="62.4" x14ac:dyDescent="0.3">
      <c r="B2928" s="31" t="s">
        <v>1070</v>
      </c>
      <c r="C2928" s="31" t="s">
        <v>42</v>
      </c>
      <c r="D2928" s="31" t="s">
        <v>84</v>
      </c>
      <c r="E2928" s="29" t="str">
        <f t="shared" si="9451"/>
        <v>0104</v>
      </c>
      <c r="F2928" s="31"/>
      <c r="G2928" s="29"/>
      <c r="H2928" s="32" t="s">
        <v>482</v>
      </c>
      <c r="I2928" s="33">
        <f t="shared" ref="I2928:N2928" si="9495">I2933</f>
        <v>479715.39999999997</v>
      </c>
      <c r="J2928" s="33">
        <f t="shared" si="9495"/>
        <v>437317.7</v>
      </c>
      <c r="K2928" s="33">
        <f t="shared" si="9495"/>
        <v>440377.8</v>
      </c>
      <c r="L2928" s="33">
        <f t="shared" si="9495"/>
        <v>0</v>
      </c>
      <c r="M2928" s="33">
        <f t="shared" si="9495"/>
        <v>0</v>
      </c>
      <c r="N2928" s="33">
        <f t="shared" si="9495"/>
        <v>0</v>
      </c>
      <c r="O2928" s="33">
        <f>O2933+O2929</f>
        <v>877.101</v>
      </c>
      <c r="P2928" s="33">
        <f>P2933+P2929</f>
        <v>0</v>
      </c>
      <c r="Q2928" s="33">
        <f>Q2933</f>
        <v>5000</v>
      </c>
      <c r="R2928" s="33">
        <f>R2933</f>
        <v>-635.6</v>
      </c>
      <c r="S2928" s="33">
        <f>S2933</f>
        <v>71672.847999999998</v>
      </c>
      <c r="T2928" s="33">
        <f t="shared" si="9392"/>
        <v>556629.74899999995</v>
      </c>
      <c r="U2928" s="33">
        <f t="shared" si="9373"/>
        <v>437317.7</v>
      </c>
      <c r="V2928" s="33">
        <f t="shared" si="9374"/>
        <v>440377.8</v>
      </c>
      <c r="W2928" s="33">
        <f t="shared" ref="W2928:AE2928" si="9496">W2933</f>
        <v>63392.4</v>
      </c>
      <c r="X2928" s="33">
        <f t="shared" si="9496"/>
        <v>0</v>
      </c>
      <c r="Y2928" s="33">
        <f t="shared" si="9496"/>
        <v>1534.5</v>
      </c>
      <c r="Z2928" s="33">
        <f t="shared" si="9496"/>
        <v>6745.9480000000003</v>
      </c>
      <c r="AA2928" s="33">
        <f t="shared" si="9496"/>
        <v>77116.3</v>
      </c>
      <c r="AB2928" s="33">
        <f t="shared" si="9496"/>
        <v>0</v>
      </c>
      <c r="AC2928" s="33">
        <f t="shared" si="9496"/>
        <v>77116.3</v>
      </c>
      <c r="AD2928" s="33">
        <f t="shared" si="9496"/>
        <v>0</v>
      </c>
      <c r="AE2928" s="33">
        <f t="shared" si="9496"/>
        <v>0</v>
      </c>
      <c r="AF2928" s="34">
        <f t="shared" ref="AF2928:AT2928" si="9497">AF2933+AF2929</f>
        <v>579412.77706000011</v>
      </c>
      <c r="AG2928" s="34">
        <f t="shared" si="9497"/>
        <v>0</v>
      </c>
      <c r="AH2928" s="34">
        <f t="shared" si="9497"/>
        <v>0</v>
      </c>
      <c r="AI2928" s="34">
        <f t="shared" si="9497"/>
        <v>0</v>
      </c>
      <c r="AJ2928" s="34">
        <f t="shared" si="9497"/>
        <v>0</v>
      </c>
      <c r="AK2928" s="34">
        <f t="shared" si="9497"/>
        <v>0</v>
      </c>
      <c r="AL2928" s="34">
        <f t="shared" si="9497"/>
        <v>560303.90416000003</v>
      </c>
      <c r="AM2928" s="34">
        <f t="shared" si="9497"/>
        <v>0</v>
      </c>
      <c r="AN2928" s="34">
        <f t="shared" si="9497"/>
        <v>0</v>
      </c>
      <c r="AO2928" s="36">
        <f t="shared" si="9497"/>
        <v>356061.51895999996</v>
      </c>
      <c r="AP2928" s="36">
        <f t="shared" si="9497"/>
        <v>576066.17606000009</v>
      </c>
      <c r="AQ2928" s="36">
        <f t="shared" si="9497"/>
        <v>877.101</v>
      </c>
      <c r="AR2928" s="36">
        <f t="shared" si="9497"/>
        <v>0</v>
      </c>
      <c r="AS2928" s="36">
        <f t="shared" si="9497"/>
        <v>0</v>
      </c>
      <c r="AT2928" s="36">
        <f t="shared" si="9497"/>
        <v>0</v>
      </c>
      <c r="AU2928" s="36">
        <f t="shared" si="9454"/>
        <v>576943.27706000011</v>
      </c>
      <c r="AV2928" s="36">
        <f t="shared" si="9455"/>
        <v>-20313.528060000157</v>
      </c>
      <c r="AW2928" s="36">
        <f t="shared" si="9456"/>
        <v>628302.59699999995</v>
      </c>
      <c r="AX2928" s="36">
        <f t="shared" si="9457"/>
        <v>514434</v>
      </c>
      <c r="AY2928" s="36">
        <f t="shared" si="9458"/>
        <v>517494.1</v>
      </c>
      <c r="AZ2928" s="36">
        <f>AZ2933</f>
        <v>0</v>
      </c>
      <c r="BA2928" s="37">
        <f t="shared" si="9459"/>
        <v>96.702027698291289</v>
      </c>
      <c r="BB2928" s="20"/>
    </row>
    <row r="2929" spans="2:54" s="30" customFormat="1" ht="31.2" x14ac:dyDescent="0.3">
      <c r="B2929" s="38" t="s">
        <v>1070</v>
      </c>
      <c r="C2929" s="38" t="s">
        <v>42</v>
      </c>
      <c r="D2929" s="38" t="s">
        <v>84</v>
      </c>
      <c r="E2929" s="39" t="str">
        <f t="shared" si="9451"/>
        <v>0104</v>
      </c>
      <c r="F2929" s="38" t="s">
        <v>72</v>
      </c>
      <c r="G2929" s="39"/>
      <c r="H2929" s="40" t="s">
        <v>73</v>
      </c>
      <c r="I2929" s="33"/>
      <c r="J2929" s="33"/>
      <c r="K2929" s="33"/>
      <c r="L2929" s="33"/>
      <c r="M2929" s="33"/>
      <c r="N2929" s="33"/>
      <c r="O2929" s="33">
        <f t="shared" ref="O2929:O2934" si="9498">O2930</f>
        <v>0</v>
      </c>
      <c r="P2929" s="33">
        <f t="shared" ref="P2929:P2934" si="9499">P2930</f>
        <v>0</v>
      </c>
      <c r="Q2929" s="33"/>
      <c r="R2929" s="33"/>
      <c r="S2929" s="33"/>
      <c r="T2929" s="18">
        <f t="shared" si="9392"/>
        <v>0</v>
      </c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41">
        <f t="shared" ref="AF2929:AF2934" si="9500">AF2930</f>
        <v>10707.528060000001</v>
      </c>
      <c r="AG2929" s="41">
        <f t="shared" ref="AG2929:AG2934" si="9501">AG2930</f>
        <v>0</v>
      </c>
      <c r="AH2929" s="41">
        <f t="shared" ref="AH2929:AH2934" si="9502">AH2930</f>
        <v>0</v>
      </c>
      <c r="AI2929" s="41">
        <f t="shared" ref="AI2929:AI2934" si="9503">AI2930</f>
        <v>0</v>
      </c>
      <c r="AJ2929" s="41">
        <f t="shared" ref="AJ2929:AJ2934" si="9504">AJ2930</f>
        <v>0</v>
      </c>
      <c r="AK2929" s="41">
        <f t="shared" ref="AK2929:AK2934" si="9505">AK2930</f>
        <v>0</v>
      </c>
      <c r="AL2929" s="41">
        <f t="shared" ref="AL2929:AL2934" si="9506">AL2930</f>
        <v>10707.528060000001</v>
      </c>
      <c r="AM2929" s="41">
        <f t="shared" ref="AM2929:AM2934" si="9507">AM2930</f>
        <v>0</v>
      </c>
      <c r="AN2929" s="41">
        <f t="shared" ref="AN2929:AN2934" si="9508">AN2930</f>
        <v>0</v>
      </c>
      <c r="AO2929" s="14">
        <f t="shared" ref="AO2929:AO2934" si="9509">AO2930</f>
        <v>7506.6833100000003</v>
      </c>
      <c r="AP2929" s="42">
        <f t="shared" ref="AP2929:AP2934" si="9510">AP2930</f>
        <v>10707.528060000001</v>
      </c>
      <c r="AQ2929" s="42">
        <f t="shared" ref="AQ2929:AQ2934" si="9511">AQ2930</f>
        <v>0</v>
      </c>
      <c r="AR2929" s="42">
        <f t="shared" ref="AR2929:AR2934" si="9512">AR2930</f>
        <v>0</v>
      </c>
      <c r="AS2929" s="42">
        <f t="shared" ref="AS2929:AS2934" si="9513">AS2930</f>
        <v>0</v>
      </c>
      <c r="AT2929" s="42">
        <f t="shared" ref="AT2929:AT2934" si="9514">AT2930</f>
        <v>0</v>
      </c>
      <c r="AU2929" s="42">
        <f t="shared" si="9454"/>
        <v>10707.528060000001</v>
      </c>
      <c r="AV2929" s="42">
        <f t="shared" si="9455"/>
        <v>-10707.528060000001</v>
      </c>
      <c r="AW2929" s="36"/>
      <c r="AX2929" s="36"/>
      <c r="AY2929" s="36"/>
      <c r="AZ2929" s="36"/>
      <c r="BA2929" s="43">
        <f t="shared" si="9459"/>
        <v>100</v>
      </c>
      <c r="BB2929" s="20"/>
    </row>
    <row r="2930" spans="2:54" s="30" customFormat="1" ht="46.8" x14ac:dyDescent="0.3">
      <c r="B2930" s="38" t="s">
        <v>1070</v>
      </c>
      <c r="C2930" s="38" t="s">
        <v>42</v>
      </c>
      <c r="D2930" s="38" t="s">
        <v>84</v>
      </c>
      <c r="E2930" s="39" t="str">
        <f t="shared" si="9451"/>
        <v>0104</v>
      </c>
      <c r="F2930" s="38" t="s">
        <v>1076</v>
      </c>
      <c r="G2930" s="39"/>
      <c r="H2930" s="40" t="s">
        <v>1077</v>
      </c>
      <c r="I2930" s="33"/>
      <c r="J2930" s="33"/>
      <c r="K2930" s="33"/>
      <c r="L2930" s="33"/>
      <c r="M2930" s="33"/>
      <c r="N2930" s="33"/>
      <c r="O2930" s="33">
        <f t="shared" si="9498"/>
        <v>0</v>
      </c>
      <c r="P2930" s="33">
        <f t="shared" si="9499"/>
        <v>0</v>
      </c>
      <c r="Q2930" s="33"/>
      <c r="R2930" s="33"/>
      <c r="S2930" s="33"/>
      <c r="T2930" s="18">
        <f t="shared" si="9392"/>
        <v>0</v>
      </c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41">
        <f t="shared" si="9500"/>
        <v>10707.528060000001</v>
      </c>
      <c r="AG2930" s="41">
        <f t="shared" si="9501"/>
        <v>0</v>
      </c>
      <c r="AH2930" s="41">
        <f t="shared" si="9502"/>
        <v>0</v>
      </c>
      <c r="AI2930" s="41">
        <f t="shared" si="9503"/>
        <v>0</v>
      </c>
      <c r="AJ2930" s="41">
        <f t="shared" si="9504"/>
        <v>0</v>
      </c>
      <c r="AK2930" s="41">
        <f t="shared" si="9505"/>
        <v>0</v>
      </c>
      <c r="AL2930" s="41">
        <f t="shared" si="9506"/>
        <v>10707.528060000001</v>
      </c>
      <c r="AM2930" s="41">
        <f t="shared" si="9507"/>
        <v>0</v>
      </c>
      <c r="AN2930" s="41">
        <f t="shared" si="9508"/>
        <v>0</v>
      </c>
      <c r="AO2930" s="42">
        <f t="shared" si="9509"/>
        <v>7506.6833100000003</v>
      </c>
      <c r="AP2930" s="42">
        <f t="shared" si="9510"/>
        <v>10707.528060000001</v>
      </c>
      <c r="AQ2930" s="42">
        <f t="shared" si="9511"/>
        <v>0</v>
      </c>
      <c r="AR2930" s="42">
        <f t="shared" si="9512"/>
        <v>0</v>
      </c>
      <c r="AS2930" s="42">
        <f t="shared" si="9513"/>
        <v>0</v>
      </c>
      <c r="AT2930" s="42">
        <f t="shared" si="9514"/>
        <v>0</v>
      </c>
      <c r="AU2930" s="42">
        <f t="shared" si="9454"/>
        <v>10707.528060000001</v>
      </c>
      <c r="AV2930" s="42">
        <f t="shared" si="9455"/>
        <v>-10707.528060000001</v>
      </c>
      <c r="AW2930" s="36"/>
      <c r="AX2930" s="36"/>
      <c r="AY2930" s="36"/>
      <c r="AZ2930" s="36"/>
      <c r="BA2930" s="43">
        <f t="shared" si="9459"/>
        <v>100</v>
      </c>
      <c r="BB2930" s="20"/>
    </row>
    <row r="2931" spans="2:54" s="30" customFormat="1" ht="46.8" x14ac:dyDescent="0.3">
      <c r="B2931" s="38" t="s">
        <v>1070</v>
      </c>
      <c r="C2931" s="38" t="s">
        <v>42</v>
      </c>
      <c r="D2931" s="38" t="s">
        <v>84</v>
      </c>
      <c r="E2931" s="39" t="str">
        <f t="shared" si="9451"/>
        <v>0104</v>
      </c>
      <c r="F2931" s="38" t="s">
        <v>1078</v>
      </c>
      <c r="G2931" s="39"/>
      <c r="H2931" s="40" t="s">
        <v>71</v>
      </c>
      <c r="I2931" s="33"/>
      <c r="J2931" s="33"/>
      <c r="K2931" s="33"/>
      <c r="L2931" s="33"/>
      <c r="M2931" s="33"/>
      <c r="N2931" s="33"/>
      <c r="O2931" s="33">
        <f t="shared" si="9498"/>
        <v>0</v>
      </c>
      <c r="P2931" s="33">
        <f t="shared" si="9499"/>
        <v>0</v>
      </c>
      <c r="Q2931" s="33"/>
      <c r="R2931" s="33"/>
      <c r="S2931" s="33"/>
      <c r="T2931" s="18">
        <f t="shared" si="9392"/>
        <v>0</v>
      </c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41">
        <f t="shared" si="9500"/>
        <v>10707.528060000001</v>
      </c>
      <c r="AG2931" s="41">
        <f t="shared" si="9501"/>
        <v>0</v>
      </c>
      <c r="AH2931" s="41">
        <f t="shared" si="9502"/>
        <v>0</v>
      </c>
      <c r="AI2931" s="41">
        <f t="shared" si="9503"/>
        <v>0</v>
      </c>
      <c r="AJ2931" s="41">
        <f t="shared" si="9504"/>
        <v>0</v>
      </c>
      <c r="AK2931" s="41">
        <f t="shared" si="9505"/>
        <v>0</v>
      </c>
      <c r="AL2931" s="41">
        <f t="shared" si="9506"/>
        <v>10707.528060000001</v>
      </c>
      <c r="AM2931" s="41">
        <f t="shared" si="9507"/>
        <v>0</v>
      </c>
      <c r="AN2931" s="41">
        <f t="shared" si="9508"/>
        <v>0</v>
      </c>
      <c r="AO2931" s="14">
        <f t="shared" si="9509"/>
        <v>7506.6833100000003</v>
      </c>
      <c r="AP2931" s="42">
        <f t="shared" si="9510"/>
        <v>10707.528060000001</v>
      </c>
      <c r="AQ2931" s="42">
        <f t="shared" si="9511"/>
        <v>0</v>
      </c>
      <c r="AR2931" s="42">
        <f t="shared" si="9512"/>
        <v>0</v>
      </c>
      <c r="AS2931" s="42">
        <f t="shared" si="9513"/>
        <v>0</v>
      </c>
      <c r="AT2931" s="42">
        <f t="shared" si="9514"/>
        <v>0</v>
      </c>
      <c r="AU2931" s="42">
        <f t="shared" si="9454"/>
        <v>10707.528060000001</v>
      </c>
      <c r="AV2931" s="42">
        <f t="shared" si="9455"/>
        <v>-10707.528060000001</v>
      </c>
      <c r="AW2931" s="36"/>
      <c r="AX2931" s="36"/>
      <c r="AY2931" s="36"/>
      <c r="AZ2931" s="36"/>
      <c r="BA2931" s="43">
        <f t="shared" si="9459"/>
        <v>100</v>
      </c>
      <c r="BB2931" s="20"/>
    </row>
    <row r="2932" spans="2:54" s="30" customFormat="1" ht="31.2" x14ac:dyDescent="0.3">
      <c r="B2932" s="38" t="s">
        <v>1070</v>
      </c>
      <c r="C2932" s="38" t="s">
        <v>42</v>
      </c>
      <c r="D2932" s="38" t="s">
        <v>84</v>
      </c>
      <c r="E2932" s="39" t="str">
        <f t="shared" si="9451"/>
        <v>0104</v>
      </c>
      <c r="F2932" s="38" t="s">
        <v>1078</v>
      </c>
      <c r="G2932" s="38" t="s">
        <v>54</v>
      </c>
      <c r="H2932" s="40" t="s">
        <v>55</v>
      </c>
      <c r="I2932" s="33"/>
      <c r="J2932" s="33"/>
      <c r="K2932" s="33"/>
      <c r="L2932" s="33"/>
      <c r="M2932" s="33"/>
      <c r="N2932" s="33"/>
      <c r="O2932" s="33">
        <v>0</v>
      </c>
      <c r="P2932" s="33">
        <v>0</v>
      </c>
      <c r="Q2932" s="33"/>
      <c r="R2932" s="33"/>
      <c r="S2932" s="33"/>
      <c r="T2932" s="18">
        <f t="shared" si="9392"/>
        <v>0</v>
      </c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41">
        <v>10707.528060000001</v>
      </c>
      <c r="AG2932" s="41"/>
      <c r="AH2932" s="41">
        <v>0</v>
      </c>
      <c r="AI2932" s="41">
        <v>0</v>
      </c>
      <c r="AJ2932" s="41">
        <v>0</v>
      </c>
      <c r="AK2932" s="41">
        <v>0</v>
      </c>
      <c r="AL2932" s="41">
        <v>10707.528060000001</v>
      </c>
      <c r="AM2932" s="41">
        <v>0</v>
      </c>
      <c r="AN2932" s="41">
        <v>0</v>
      </c>
      <c r="AO2932" s="42">
        <v>7506.6833100000003</v>
      </c>
      <c r="AP2932" s="42">
        <v>10707.528060000001</v>
      </c>
      <c r="AQ2932" s="42">
        <v>0</v>
      </c>
      <c r="AR2932" s="42">
        <v>0</v>
      </c>
      <c r="AS2932" s="42">
        <v>0</v>
      </c>
      <c r="AT2932" s="42">
        <v>0</v>
      </c>
      <c r="AU2932" s="42">
        <f t="shared" si="9454"/>
        <v>10707.528060000001</v>
      </c>
      <c r="AV2932" s="42">
        <f t="shared" si="9455"/>
        <v>-10707.528060000001</v>
      </c>
      <c r="AW2932" s="36"/>
      <c r="AX2932" s="36"/>
      <c r="AY2932" s="36"/>
      <c r="AZ2932" s="36"/>
      <c r="BA2932" s="43">
        <f t="shared" si="9459"/>
        <v>100</v>
      </c>
      <c r="BB2932" s="20"/>
    </row>
    <row r="2933" spans="2:54" ht="31.2" x14ac:dyDescent="0.3">
      <c r="B2933" s="38" t="s">
        <v>1070</v>
      </c>
      <c r="C2933" s="38" t="s">
        <v>42</v>
      </c>
      <c r="D2933" s="38" t="s">
        <v>84</v>
      </c>
      <c r="E2933" s="39" t="str">
        <f t="shared" si="9451"/>
        <v>0104</v>
      </c>
      <c r="F2933" s="38" t="s">
        <v>120</v>
      </c>
      <c r="G2933" s="39"/>
      <c r="H2933" s="40" t="s">
        <v>121</v>
      </c>
      <c r="I2933" s="18">
        <f t="shared" ref="I2933:I2934" si="9515">I2934</f>
        <v>479715.39999999997</v>
      </c>
      <c r="J2933" s="18">
        <f t="shared" ref="J2933:J2934" si="9516">J2934</f>
        <v>437317.7</v>
      </c>
      <c r="K2933" s="18">
        <f t="shared" ref="K2933:K2934" si="9517">K2934</f>
        <v>440377.8</v>
      </c>
      <c r="L2933" s="18">
        <f t="shared" ref="L2933:L2934" si="9518">L2934</f>
        <v>0</v>
      </c>
      <c r="M2933" s="18">
        <f t="shared" ref="M2933:M2934" si="9519">M2934</f>
        <v>0</v>
      </c>
      <c r="N2933" s="18">
        <f t="shared" ref="N2933:N2934" si="9520">N2934</f>
        <v>0</v>
      </c>
      <c r="O2933" s="18">
        <f t="shared" si="9498"/>
        <v>877.101</v>
      </c>
      <c r="P2933" s="18">
        <f t="shared" si="9499"/>
        <v>0</v>
      </c>
      <c r="Q2933" s="18">
        <f t="shared" ref="Q2933:Q2934" si="9521">Q2934</f>
        <v>5000</v>
      </c>
      <c r="R2933" s="18">
        <f t="shared" ref="R2933:R2934" si="9522">R2934</f>
        <v>-635.6</v>
      </c>
      <c r="S2933" s="18">
        <f t="shared" ref="S2933:S2934" si="9523">S2934</f>
        <v>71672.847999999998</v>
      </c>
      <c r="T2933" s="18">
        <f t="shared" si="9392"/>
        <v>556629.74899999995</v>
      </c>
      <c r="U2933" s="18">
        <f t="shared" si="9373"/>
        <v>437317.7</v>
      </c>
      <c r="V2933" s="18">
        <f t="shared" si="9374"/>
        <v>440377.8</v>
      </c>
      <c r="W2933" s="18">
        <f t="shared" ref="W2933:W2934" si="9524">W2934</f>
        <v>63392.4</v>
      </c>
      <c r="X2933" s="18">
        <f t="shared" ref="X2933:X2934" si="9525">X2934</f>
        <v>0</v>
      </c>
      <c r="Y2933" s="18">
        <f t="shared" ref="Y2933:Y2934" si="9526">Y2934</f>
        <v>1534.5</v>
      </c>
      <c r="Z2933" s="18">
        <f t="shared" ref="Z2933:Z2934" si="9527">Z2934</f>
        <v>6745.9480000000003</v>
      </c>
      <c r="AA2933" s="18">
        <f t="shared" ref="AA2933:AA2934" si="9528">AA2934</f>
        <v>77116.3</v>
      </c>
      <c r="AB2933" s="18">
        <f t="shared" ref="AB2933:AB2934" si="9529">AB2934</f>
        <v>0</v>
      </c>
      <c r="AC2933" s="18">
        <f t="shared" ref="AC2933:AC2934" si="9530">AC2934</f>
        <v>77116.3</v>
      </c>
      <c r="AD2933" s="18">
        <f t="shared" ref="AD2933:AD2934" si="9531">AD2934</f>
        <v>0</v>
      </c>
      <c r="AE2933" s="18">
        <f t="shared" ref="AE2933:AE2934" si="9532">AE2934</f>
        <v>0</v>
      </c>
      <c r="AF2933" s="41">
        <f t="shared" si="9500"/>
        <v>568705.24900000007</v>
      </c>
      <c r="AG2933" s="41">
        <f t="shared" si="9501"/>
        <v>0</v>
      </c>
      <c r="AH2933" s="41">
        <f t="shared" si="9502"/>
        <v>0</v>
      </c>
      <c r="AI2933" s="41">
        <f t="shared" si="9503"/>
        <v>0</v>
      </c>
      <c r="AJ2933" s="41">
        <f t="shared" si="9504"/>
        <v>0</v>
      </c>
      <c r="AK2933" s="41">
        <f t="shared" si="9505"/>
        <v>0</v>
      </c>
      <c r="AL2933" s="41">
        <f t="shared" si="9506"/>
        <v>549596.37609999999</v>
      </c>
      <c r="AM2933" s="41">
        <f t="shared" si="9507"/>
        <v>0</v>
      </c>
      <c r="AN2933" s="41">
        <f t="shared" si="9508"/>
        <v>0</v>
      </c>
      <c r="AO2933" s="14">
        <f t="shared" si="9509"/>
        <v>348554.83564999996</v>
      </c>
      <c r="AP2933" s="42">
        <f t="shared" si="9510"/>
        <v>565358.64800000004</v>
      </c>
      <c r="AQ2933" s="42">
        <f t="shared" si="9511"/>
        <v>877.101</v>
      </c>
      <c r="AR2933" s="42">
        <f t="shared" si="9512"/>
        <v>0</v>
      </c>
      <c r="AS2933" s="42">
        <f t="shared" si="9513"/>
        <v>0</v>
      </c>
      <c r="AT2933" s="42">
        <f t="shared" si="9514"/>
        <v>0</v>
      </c>
      <c r="AU2933" s="42">
        <f t="shared" si="9454"/>
        <v>566235.74900000007</v>
      </c>
      <c r="AV2933" s="42">
        <f t="shared" si="9455"/>
        <v>-9606.0000000001164</v>
      </c>
      <c r="AW2933" s="42">
        <f t="shared" si="9456"/>
        <v>628302.59699999995</v>
      </c>
      <c r="AX2933" s="42">
        <f t="shared" si="9457"/>
        <v>514434</v>
      </c>
      <c r="AY2933" s="42">
        <f t="shared" si="9458"/>
        <v>517494.1</v>
      </c>
      <c r="AZ2933" s="42">
        <f t="shared" ref="AZ2933:AZ2934" si="9533">AZ2934</f>
        <v>0</v>
      </c>
      <c r="BA2933" s="43">
        <f t="shared" si="9459"/>
        <v>96.63993379108058</v>
      </c>
      <c r="BB2933" s="20"/>
    </row>
    <row r="2934" spans="2:54" x14ac:dyDescent="0.3">
      <c r="B2934" s="38" t="s">
        <v>1070</v>
      </c>
      <c r="C2934" s="38" t="s">
        <v>42</v>
      </c>
      <c r="D2934" s="38" t="s">
        <v>84</v>
      </c>
      <c r="E2934" s="39" t="str">
        <f t="shared" si="9451"/>
        <v>0104</v>
      </c>
      <c r="F2934" s="38" t="s">
        <v>161</v>
      </c>
      <c r="G2934" s="39"/>
      <c r="H2934" s="40" t="s">
        <v>162</v>
      </c>
      <c r="I2934" s="18">
        <f t="shared" si="9515"/>
        <v>479715.39999999997</v>
      </c>
      <c r="J2934" s="18">
        <f t="shared" si="9516"/>
        <v>437317.7</v>
      </c>
      <c r="K2934" s="18">
        <f t="shared" si="9517"/>
        <v>440377.8</v>
      </c>
      <c r="L2934" s="18">
        <f t="shared" si="9518"/>
        <v>0</v>
      </c>
      <c r="M2934" s="18">
        <f t="shared" si="9519"/>
        <v>0</v>
      </c>
      <c r="N2934" s="18">
        <f t="shared" si="9520"/>
        <v>0</v>
      </c>
      <c r="O2934" s="18">
        <f t="shared" si="9498"/>
        <v>877.101</v>
      </c>
      <c r="P2934" s="18">
        <f t="shared" si="9499"/>
        <v>0</v>
      </c>
      <c r="Q2934" s="18">
        <f t="shared" si="9521"/>
        <v>5000</v>
      </c>
      <c r="R2934" s="18">
        <f t="shared" si="9522"/>
        <v>-635.6</v>
      </c>
      <c r="S2934" s="18">
        <f t="shared" si="9523"/>
        <v>71672.847999999998</v>
      </c>
      <c r="T2934" s="18">
        <f t="shared" si="9392"/>
        <v>556629.74899999995</v>
      </c>
      <c r="U2934" s="18">
        <f t="shared" si="9373"/>
        <v>437317.7</v>
      </c>
      <c r="V2934" s="18">
        <f t="shared" si="9374"/>
        <v>440377.8</v>
      </c>
      <c r="W2934" s="18">
        <f t="shared" si="9524"/>
        <v>63392.4</v>
      </c>
      <c r="X2934" s="18">
        <f t="shared" si="9525"/>
        <v>0</v>
      </c>
      <c r="Y2934" s="18">
        <f t="shared" si="9526"/>
        <v>1534.5</v>
      </c>
      <c r="Z2934" s="18">
        <f t="shared" si="9527"/>
        <v>6745.9480000000003</v>
      </c>
      <c r="AA2934" s="18">
        <f t="shared" si="9528"/>
        <v>77116.3</v>
      </c>
      <c r="AB2934" s="18">
        <f t="shared" si="9529"/>
        <v>0</v>
      </c>
      <c r="AC2934" s="18">
        <f t="shared" si="9530"/>
        <v>77116.3</v>
      </c>
      <c r="AD2934" s="18">
        <f t="shared" si="9531"/>
        <v>0</v>
      </c>
      <c r="AE2934" s="18">
        <f t="shared" si="9532"/>
        <v>0</v>
      </c>
      <c r="AF2934" s="41">
        <f t="shared" si="9500"/>
        <v>568705.24900000007</v>
      </c>
      <c r="AG2934" s="41">
        <f t="shared" si="9501"/>
        <v>0</v>
      </c>
      <c r="AH2934" s="41">
        <f t="shared" si="9502"/>
        <v>0</v>
      </c>
      <c r="AI2934" s="41">
        <f t="shared" si="9503"/>
        <v>0</v>
      </c>
      <c r="AJ2934" s="41">
        <f t="shared" si="9504"/>
        <v>0</v>
      </c>
      <c r="AK2934" s="41">
        <f t="shared" si="9505"/>
        <v>0</v>
      </c>
      <c r="AL2934" s="41">
        <f t="shared" si="9506"/>
        <v>549596.37609999999</v>
      </c>
      <c r="AM2934" s="41">
        <f t="shared" si="9507"/>
        <v>0</v>
      </c>
      <c r="AN2934" s="41">
        <f t="shared" si="9508"/>
        <v>0</v>
      </c>
      <c r="AO2934" s="42">
        <f t="shared" si="9509"/>
        <v>348554.83564999996</v>
      </c>
      <c r="AP2934" s="42">
        <f t="shared" si="9510"/>
        <v>565358.64800000004</v>
      </c>
      <c r="AQ2934" s="42">
        <f t="shared" si="9511"/>
        <v>877.101</v>
      </c>
      <c r="AR2934" s="42">
        <f t="shared" si="9512"/>
        <v>0</v>
      </c>
      <c r="AS2934" s="42">
        <f t="shared" si="9513"/>
        <v>0</v>
      </c>
      <c r="AT2934" s="42">
        <f t="shared" si="9514"/>
        <v>0</v>
      </c>
      <c r="AU2934" s="42">
        <f t="shared" si="9454"/>
        <v>566235.74900000007</v>
      </c>
      <c r="AV2934" s="42">
        <f t="shared" si="9455"/>
        <v>-9606.0000000001164</v>
      </c>
      <c r="AW2934" s="42">
        <f t="shared" si="9456"/>
        <v>628302.59699999995</v>
      </c>
      <c r="AX2934" s="42">
        <f t="shared" si="9457"/>
        <v>514434</v>
      </c>
      <c r="AY2934" s="42">
        <f t="shared" si="9458"/>
        <v>517494.1</v>
      </c>
      <c r="AZ2934" s="42">
        <f t="shared" si="9533"/>
        <v>0</v>
      </c>
      <c r="BA2934" s="43">
        <f t="shared" si="9459"/>
        <v>96.63993379108058</v>
      </c>
      <c r="BB2934" s="20"/>
    </row>
    <row r="2935" spans="2:54" x14ac:dyDescent="0.3">
      <c r="B2935" s="38" t="s">
        <v>1070</v>
      </c>
      <c r="C2935" s="38" t="s">
        <v>42</v>
      </c>
      <c r="D2935" s="38" t="s">
        <v>84</v>
      </c>
      <c r="E2935" s="39" t="str">
        <f t="shared" si="9451"/>
        <v>0104</v>
      </c>
      <c r="F2935" s="38" t="s">
        <v>163</v>
      </c>
      <c r="G2935" s="39"/>
      <c r="H2935" s="40" t="s">
        <v>65</v>
      </c>
      <c r="I2935" s="18">
        <f t="shared" ref="I2935:S2935" si="9534">I2936+I2937+I2938</f>
        <v>479715.39999999997</v>
      </c>
      <c r="J2935" s="18">
        <f t="shared" si="9534"/>
        <v>437317.7</v>
      </c>
      <c r="K2935" s="18">
        <f t="shared" si="9534"/>
        <v>440377.8</v>
      </c>
      <c r="L2935" s="18">
        <f t="shared" si="9534"/>
        <v>0</v>
      </c>
      <c r="M2935" s="18">
        <f t="shared" si="9534"/>
        <v>0</v>
      </c>
      <c r="N2935" s="18">
        <f t="shared" si="9534"/>
        <v>0</v>
      </c>
      <c r="O2935" s="18">
        <f t="shared" si="9534"/>
        <v>877.101</v>
      </c>
      <c r="P2935" s="18">
        <f t="shared" si="9534"/>
        <v>0</v>
      </c>
      <c r="Q2935" s="18">
        <f t="shared" si="9534"/>
        <v>5000</v>
      </c>
      <c r="R2935" s="18">
        <f t="shared" si="9534"/>
        <v>-635.6</v>
      </c>
      <c r="S2935" s="18">
        <f t="shared" si="9534"/>
        <v>71672.847999999998</v>
      </c>
      <c r="T2935" s="18">
        <f t="shared" si="9392"/>
        <v>556629.74899999995</v>
      </c>
      <c r="U2935" s="18">
        <f t="shared" si="9373"/>
        <v>437317.7</v>
      </c>
      <c r="V2935" s="18">
        <f t="shared" si="9374"/>
        <v>440377.8</v>
      </c>
      <c r="W2935" s="18">
        <f t="shared" ref="W2935:AT2935" si="9535">W2936+W2937+W2938</f>
        <v>63392.4</v>
      </c>
      <c r="X2935" s="18">
        <f t="shared" si="9535"/>
        <v>0</v>
      </c>
      <c r="Y2935" s="18">
        <f t="shared" si="9535"/>
        <v>1534.5</v>
      </c>
      <c r="Z2935" s="18">
        <f t="shared" si="9535"/>
        <v>6745.9480000000003</v>
      </c>
      <c r="AA2935" s="18">
        <f t="shared" si="9535"/>
        <v>77116.3</v>
      </c>
      <c r="AB2935" s="18">
        <f t="shared" si="9535"/>
        <v>0</v>
      </c>
      <c r="AC2935" s="18">
        <f t="shared" si="9535"/>
        <v>77116.3</v>
      </c>
      <c r="AD2935" s="18">
        <f t="shared" si="9535"/>
        <v>0</v>
      </c>
      <c r="AE2935" s="18">
        <f t="shared" si="9535"/>
        <v>0</v>
      </c>
      <c r="AF2935" s="41">
        <f t="shared" si="9535"/>
        <v>568705.24900000007</v>
      </c>
      <c r="AG2935" s="41">
        <f t="shared" si="9535"/>
        <v>0</v>
      </c>
      <c r="AH2935" s="41">
        <f t="shared" si="9535"/>
        <v>0</v>
      </c>
      <c r="AI2935" s="41">
        <f t="shared" si="9535"/>
        <v>0</v>
      </c>
      <c r="AJ2935" s="41">
        <f t="shared" si="9535"/>
        <v>0</v>
      </c>
      <c r="AK2935" s="41">
        <f t="shared" si="9535"/>
        <v>0</v>
      </c>
      <c r="AL2935" s="41">
        <f t="shared" si="9535"/>
        <v>549596.37609999999</v>
      </c>
      <c r="AM2935" s="41">
        <f t="shared" si="9535"/>
        <v>0</v>
      </c>
      <c r="AN2935" s="41">
        <f t="shared" si="9535"/>
        <v>0</v>
      </c>
      <c r="AO2935" s="14">
        <f t="shared" si="9535"/>
        <v>348554.83564999996</v>
      </c>
      <c r="AP2935" s="42">
        <f t="shared" si="9535"/>
        <v>565358.64800000004</v>
      </c>
      <c r="AQ2935" s="42">
        <f t="shared" si="9535"/>
        <v>877.101</v>
      </c>
      <c r="AR2935" s="42">
        <f t="shared" si="9535"/>
        <v>0</v>
      </c>
      <c r="AS2935" s="42">
        <f t="shared" si="9535"/>
        <v>0</v>
      </c>
      <c r="AT2935" s="42">
        <f t="shared" si="9535"/>
        <v>0</v>
      </c>
      <c r="AU2935" s="42">
        <f t="shared" si="9454"/>
        <v>566235.74900000007</v>
      </c>
      <c r="AV2935" s="42">
        <f t="shared" si="9455"/>
        <v>-9606.0000000001164</v>
      </c>
      <c r="AW2935" s="42">
        <f t="shared" si="9456"/>
        <v>628302.59699999995</v>
      </c>
      <c r="AX2935" s="42">
        <f t="shared" si="9457"/>
        <v>514434</v>
      </c>
      <c r="AY2935" s="42">
        <f t="shared" si="9458"/>
        <v>517494.1</v>
      </c>
      <c r="AZ2935" s="42">
        <f>AZ2936+AZ2937+AZ2938</f>
        <v>0</v>
      </c>
      <c r="BA2935" s="43">
        <f t="shared" si="9459"/>
        <v>96.63993379108058</v>
      </c>
      <c r="BB2935" s="20"/>
    </row>
    <row r="2936" spans="2:54" ht="78" x14ac:dyDescent="0.3">
      <c r="B2936" s="38" t="s">
        <v>1070</v>
      </c>
      <c r="C2936" s="38" t="s">
        <v>42</v>
      </c>
      <c r="D2936" s="38" t="s">
        <v>84</v>
      </c>
      <c r="E2936" s="39" t="str">
        <f t="shared" si="9451"/>
        <v>0104</v>
      </c>
      <c r="F2936" s="38" t="s">
        <v>163</v>
      </c>
      <c r="G2936" s="38" t="s">
        <v>66</v>
      </c>
      <c r="H2936" s="40" t="s">
        <v>67</v>
      </c>
      <c r="I2936" s="18">
        <v>446948.1</v>
      </c>
      <c r="J2936" s="18">
        <v>405284</v>
      </c>
      <c r="K2936" s="18">
        <v>409046.7</v>
      </c>
      <c r="L2936" s="18"/>
      <c r="M2936" s="18"/>
      <c r="N2936" s="18"/>
      <c r="O2936" s="18">
        <v>0</v>
      </c>
      <c r="P2936" s="18">
        <v>0</v>
      </c>
      <c r="Q2936" s="18">
        <v>0</v>
      </c>
      <c r="R2936" s="18">
        <v>0</v>
      </c>
      <c r="S2936" s="18">
        <v>63392.4</v>
      </c>
      <c r="T2936" s="18">
        <f t="shared" si="9392"/>
        <v>510340.5</v>
      </c>
      <c r="U2936" s="18">
        <f t="shared" si="9373"/>
        <v>405284</v>
      </c>
      <c r="V2936" s="18">
        <f t="shared" si="9374"/>
        <v>409046.7</v>
      </c>
      <c r="W2936" s="18">
        <v>63392.4</v>
      </c>
      <c r="X2936" s="18"/>
      <c r="Y2936" s="18"/>
      <c r="Z2936" s="18"/>
      <c r="AA2936" s="18">
        <v>77116.3</v>
      </c>
      <c r="AB2936" s="18"/>
      <c r="AC2936" s="18">
        <v>77116.3</v>
      </c>
      <c r="AD2936" s="18"/>
      <c r="AE2936" s="18"/>
      <c r="AF2936" s="41">
        <v>534894.29318000004</v>
      </c>
      <c r="AG2936" s="41"/>
      <c r="AH2936" s="41">
        <v>0</v>
      </c>
      <c r="AI2936" s="41">
        <v>0</v>
      </c>
      <c r="AJ2936" s="41">
        <v>0</v>
      </c>
      <c r="AK2936" s="41">
        <v>0</v>
      </c>
      <c r="AL2936" s="41">
        <v>515785.42028000002</v>
      </c>
      <c r="AM2936" s="41">
        <v>0</v>
      </c>
      <c r="AN2936" s="41">
        <v>0</v>
      </c>
      <c r="AO2936" s="42">
        <v>323309.68949999998</v>
      </c>
      <c r="AP2936" s="42">
        <v>524419.84378</v>
      </c>
      <c r="AQ2936" s="42">
        <v>0</v>
      </c>
      <c r="AR2936" s="42">
        <v>0</v>
      </c>
      <c r="AS2936" s="42">
        <v>0</v>
      </c>
      <c r="AT2936" s="42">
        <v>0</v>
      </c>
      <c r="AU2936" s="42">
        <f t="shared" si="9454"/>
        <v>524419.84378</v>
      </c>
      <c r="AV2936" s="42">
        <f t="shared" si="9455"/>
        <v>-14079.343779999996</v>
      </c>
      <c r="AW2936" s="42">
        <f t="shared" si="9456"/>
        <v>573732.9</v>
      </c>
      <c r="AX2936" s="42">
        <f t="shared" si="9457"/>
        <v>482400.3</v>
      </c>
      <c r="AY2936" s="42">
        <f t="shared" si="9458"/>
        <v>486163</v>
      </c>
      <c r="AZ2936" s="42"/>
      <c r="BA2936" s="43">
        <f t="shared" si="9459"/>
        <v>96.427542199712803</v>
      </c>
      <c r="BB2936" s="44"/>
    </row>
    <row r="2937" spans="2:54" ht="31.2" x14ac:dyDescent="0.3">
      <c r="B2937" s="38" t="s">
        <v>1070</v>
      </c>
      <c r="C2937" s="38" t="s">
        <v>42</v>
      </c>
      <c r="D2937" s="38" t="s">
        <v>84</v>
      </c>
      <c r="E2937" s="39" t="str">
        <f t="shared" si="9451"/>
        <v>0104</v>
      </c>
      <c r="F2937" s="38" t="s">
        <v>163</v>
      </c>
      <c r="G2937" s="38" t="s">
        <v>54</v>
      </c>
      <c r="H2937" s="40" t="s">
        <v>55</v>
      </c>
      <c r="I2937" s="18">
        <v>32167.3</v>
      </c>
      <c r="J2937" s="18">
        <v>31433.7</v>
      </c>
      <c r="K2937" s="18">
        <v>30731.1</v>
      </c>
      <c r="L2937" s="18"/>
      <c r="M2937" s="18"/>
      <c r="N2937" s="18"/>
      <c r="O2937" s="18">
        <v>877.101</v>
      </c>
      <c r="P2937" s="18">
        <v>0</v>
      </c>
      <c r="Q2937" s="18">
        <v>5000</v>
      </c>
      <c r="R2937" s="18">
        <v>-635.6</v>
      </c>
      <c r="S2937" s="18">
        <f>6745.948+1534.5</f>
        <v>8280.4480000000003</v>
      </c>
      <c r="T2937" s="18">
        <f t="shared" si="9392"/>
        <v>45689.249000000003</v>
      </c>
      <c r="U2937" s="18">
        <f t="shared" si="9373"/>
        <v>31433.7</v>
      </c>
      <c r="V2937" s="18">
        <f t="shared" si="9374"/>
        <v>30731.1</v>
      </c>
      <c r="W2937" s="18"/>
      <c r="X2937" s="18"/>
      <c r="Y2937" s="18">
        <v>1534.5</v>
      </c>
      <c r="Z2937" s="18">
        <f>6745.948</f>
        <v>6745.9480000000003</v>
      </c>
      <c r="AA2937" s="18"/>
      <c r="AB2937" s="18"/>
      <c r="AC2937" s="18"/>
      <c r="AD2937" s="18"/>
      <c r="AE2937" s="18"/>
      <c r="AF2937" s="41">
        <v>32800.800289999999</v>
      </c>
      <c r="AG2937" s="41"/>
      <c r="AH2937" s="41">
        <v>0</v>
      </c>
      <c r="AI2937" s="41">
        <v>0</v>
      </c>
      <c r="AJ2937" s="41">
        <v>0</v>
      </c>
      <c r="AK2937" s="41">
        <v>0</v>
      </c>
      <c r="AL2937" s="41">
        <v>32800.800289999999</v>
      </c>
      <c r="AM2937" s="41">
        <v>0</v>
      </c>
      <c r="AN2937" s="41">
        <v>0</v>
      </c>
      <c r="AO2937" s="14">
        <v>24514.100620000001</v>
      </c>
      <c r="AP2937" s="42">
        <v>39812.148000000001</v>
      </c>
      <c r="AQ2937" s="42">
        <v>877.101</v>
      </c>
      <c r="AR2937" s="42">
        <v>0</v>
      </c>
      <c r="AS2937" s="42">
        <v>0</v>
      </c>
      <c r="AT2937" s="42">
        <v>0</v>
      </c>
      <c r="AU2937" s="42">
        <f t="shared" si="9454"/>
        <v>40689.249000000003</v>
      </c>
      <c r="AV2937" s="42">
        <f t="shared" si="9455"/>
        <v>5000</v>
      </c>
      <c r="AW2937" s="42">
        <f t="shared" si="9456"/>
        <v>53969.697</v>
      </c>
      <c r="AX2937" s="42">
        <f t="shared" si="9457"/>
        <v>31433.7</v>
      </c>
      <c r="AY2937" s="42">
        <f t="shared" si="9458"/>
        <v>30731.1</v>
      </c>
      <c r="AZ2937" s="42"/>
      <c r="BA2937" s="43">
        <f t="shared" si="9459"/>
        <v>100</v>
      </c>
      <c r="BB2937" s="44"/>
    </row>
    <row r="2938" spans="2:54" x14ac:dyDescent="0.3">
      <c r="B2938" s="38" t="s">
        <v>1070</v>
      </c>
      <c r="C2938" s="38" t="s">
        <v>42</v>
      </c>
      <c r="D2938" s="38" t="s">
        <v>84</v>
      </c>
      <c r="E2938" s="39" t="str">
        <f t="shared" si="9451"/>
        <v>0104</v>
      </c>
      <c r="F2938" s="38" t="s">
        <v>163</v>
      </c>
      <c r="G2938" s="38" t="s">
        <v>68</v>
      </c>
      <c r="H2938" s="40" t="s">
        <v>69</v>
      </c>
      <c r="I2938" s="18">
        <v>600</v>
      </c>
      <c r="J2938" s="18">
        <v>600</v>
      </c>
      <c r="K2938" s="18">
        <v>600</v>
      </c>
      <c r="L2938" s="18"/>
      <c r="M2938" s="18"/>
      <c r="N2938" s="18"/>
      <c r="O2938" s="18">
        <v>0</v>
      </c>
      <c r="P2938" s="18">
        <v>0</v>
      </c>
      <c r="Q2938" s="18">
        <v>0</v>
      </c>
      <c r="R2938" s="18">
        <v>0</v>
      </c>
      <c r="S2938" s="18"/>
      <c r="T2938" s="18">
        <f t="shared" si="9392"/>
        <v>600</v>
      </c>
      <c r="U2938" s="18">
        <f t="shared" si="9373"/>
        <v>600</v>
      </c>
      <c r="V2938" s="18">
        <f t="shared" si="9374"/>
        <v>600</v>
      </c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41">
        <v>1010.15553</v>
      </c>
      <c r="AG2938" s="41"/>
      <c r="AH2938" s="41">
        <v>0</v>
      </c>
      <c r="AI2938" s="41">
        <v>0</v>
      </c>
      <c r="AJ2938" s="41">
        <v>0</v>
      </c>
      <c r="AK2938" s="41">
        <v>0</v>
      </c>
      <c r="AL2938" s="41">
        <v>1010.15553</v>
      </c>
      <c r="AM2938" s="41">
        <v>0</v>
      </c>
      <c r="AN2938" s="41">
        <v>0</v>
      </c>
      <c r="AO2938" s="42">
        <v>731.04552999999999</v>
      </c>
      <c r="AP2938" s="42">
        <v>1126.6562200000001</v>
      </c>
      <c r="AQ2938" s="42">
        <v>0</v>
      </c>
      <c r="AR2938" s="42">
        <v>0</v>
      </c>
      <c r="AS2938" s="42">
        <v>0</v>
      </c>
      <c r="AT2938" s="42">
        <v>0</v>
      </c>
      <c r="AU2938" s="42">
        <f t="shared" si="9454"/>
        <v>1126.6562200000001</v>
      </c>
      <c r="AV2938" s="42">
        <f t="shared" si="9455"/>
        <v>-526.65622000000008</v>
      </c>
      <c r="AW2938" s="42">
        <f t="shared" si="9456"/>
        <v>600</v>
      </c>
      <c r="AX2938" s="42">
        <f t="shared" si="9457"/>
        <v>600</v>
      </c>
      <c r="AY2938" s="42">
        <f t="shared" si="9458"/>
        <v>600</v>
      </c>
      <c r="AZ2938" s="42"/>
      <c r="BA2938" s="43">
        <f t="shared" si="9459"/>
        <v>100</v>
      </c>
      <c r="BB2938" s="44"/>
    </row>
    <row r="2939" spans="2:54" s="30" customFormat="1" x14ac:dyDescent="0.3">
      <c r="B2939" s="31" t="s">
        <v>1070</v>
      </c>
      <c r="C2939" s="31" t="s">
        <v>42</v>
      </c>
      <c r="D2939" s="31" t="s">
        <v>189</v>
      </c>
      <c r="E2939" s="29" t="str">
        <f t="shared" si="9451"/>
        <v>0107</v>
      </c>
      <c r="F2939" s="31"/>
      <c r="G2939" s="29"/>
      <c r="H2939" s="74" t="s">
        <v>1079</v>
      </c>
      <c r="I2939" s="33">
        <f t="shared" ref="I2939:I2942" si="9536">I2940</f>
        <v>0</v>
      </c>
      <c r="J2939" s="33">
        <f t="shared" ref="J2939:J2942" si="9537">J2940</f>
        <v>100787.8</v>
      </c>
      <c r="K2939" s="33">
        <f t="shared" ref="K2939:K2942" si="9538">K2940</f>
        <v>0</v>
      </c>
      <c r="L2939" s="33">
        <f t="shared" ref="L2939:L2942" si="9539">L2940</f>
        <v>0</v>
      </c>
      <c r="M2939" s="33">
        <f t="shared" ref="M2939:M2942" si="9540">M2940</f>
        <v>0</v>
      </c>
      <c r="N2939" s="33">
        <f t="shared" ref="N2939:N2942" si="9541">N2940</f>
        <v>0</v>
      </c>
      <c r="O2939" s="33">
        <f t="shared" ref="O2939:O2942" si="9542">O2940</f>
        <v>0</v>
      </c>
      <c r="P2939" s="33">
        <f t="shared" ref="P2939:P2942" si="9543">P2940</f>
        <v>0</v>
      </c>
      <c r="Q2939" s="33">
        <f t="shared" ref="Q2939:Q2942" si="9544">Q2940</f>
        <v>0</v>
      </c>
      <c r="R2939" s="33">
        <f t="shared" ref="R2939:R2942" si="9545">R2940</f>
        <v>0</v>
      </c>
      <c r="S2939" s="33">
        <f t="shared" ref="S2939:S2942" si="9546">S2940</f>
        <v>0</v>
      </c>
      <c r="T2939" s="33">
        <f t="shared" si="9392"/>
        <v>0</v>
      </c>
      <c r="U2939" s="33">
        <f t="shared" si="9373"/>
        <v>100787.8</v>
      </c>
      <c r="V2939" s="33">
        <f t="shared" si="9374"/>
        <v>0</v>
      </c>
      <c r="W2939" s="33">
        <f t="shared" ref="W2939:W2942" si="9547">W2940</f>
        <v>0</v>
      </c>
      <c r="X2939" s="33">
        <f t="shared" ref="X2939:X2942" si="9548">X2940</f>
        <v>0</v>
      </c>
      <c r="Y2939" s="33">
        <f t="shared" ref="Y2939:Y2942" si="9549">Y2940</f>
        <v>0</v>
      </c>
      <c r="Z2939" s="33">
        <f t="shared" ref="Z2939:Z2942" si="9550">Z2940</f>
        <v>0</v>
      </c>
      <c r="AA2939" s="33">
        <f t="shared" ref="AA2939:AA2942" si="9551">AA2940</f>
        <v>0</v>
      </c>
      <c r="AB2939" s="33">
        <f t="shared" ref="AB2939:AB2942" si="9552">AB2940</f>
        <v>0</v>
      </c>
      <c r="AC2939" s="33">
        <f t="shared" ref="AC2939:AC2942" si="9553">AC2940</f>
        <v>0</v>
      </c>
      <c r="AD2939" s="33">
        <f t="shared" ref="AD2939:AD2942" si="9554">AD2940</f>
        <v>0</v>
      </c>
      <c r="AE2939" s="33">
        <f t="shared" ref="AE2939:AE2942" si="9555">AE2940</f>
        <v>0</v>
      </c>
      <c r="AF2939" s="34">
        <f t="shared" ref="AF2939:AF2942" si="9556">AF2940</f>
        <v>0</v>
      </c>
      <c r="AG2939" s="34">
        <f t="shared" ref="AG2939:AG2942" si="9557">AG2940</f>
        <v>0</v>
      </c>
      <c r="AH2939" s="34">
        <f t="shared" ref="AH2939:AH2942" si="9558">AH2940</f>
        <v>0</v>
      </c>
      <c r="AI2939" s="34">
        <f t="shared" ref="AI2939:AI2942" si="9559">AI2940</f>
        <v>0</v>
      </c>
      <c r="AJ2939" s="34">
        <f t="shared" ref="AJ2939:AJ2942" si="9560">AJ2940</f>
        <v>0</v>
      </c>
      <c r="AK2939" s="34">
        <f t="shared" ref="AK2939:AK2942" si="9561">AK2940</f>
        <v>0</v>
      </c>
      <c r="AL2939" s="34">
        <f t="shared" ref="AL2939:AL2942" si="9562">AL2940</f>
        <v>0</v>
      </c>
      <c r="AM2939" s="34">
        <f t="shared" ref="AM2939:AM2942" si="9563">AM2940</f>
        <v>0</v>
      </c>
      <c r="AN2939" s="34">
        <f t="shared" ref="AN2939:AN2942" si="9564">AN2940</f>
        <v>0</v>
      </c>
      <c r="AO2939" s="35">
        <f t="shared" ref="AO2939:AO2942" si="9565">AO2940</f>
        <v>0</v>
      </c>
      <c r="AP2939" s="36">
        <f t="shared" ref="AP2939:AP2942" si="9566">AP2940</f>
        <v>0</v>
      </c>
      <c r="AQ2939" s="36">
        <f t="shared" ref="AQ2939:AQ2942" si="9567">AQ2940</f>
        <v>0</v>
      </c>
      <c r="AR2939" s="36">
        <f t="shared" ref="AR2939:AR2942" si="9568">AR2940</f>
        <v>0</v>
      </c>
      <c r="AS2939" s="36">
        <f t="shared" ref="AS2939:AS2942" si="9569">AS2940</f>
        <v>0</v>
      </c>
      <c r="AT2939" s="36">
        <f t="shared" ref="AT2939:AT2942" si="9570">AT2940</f>
        <v>0</v>
      </c>
      <c r="AU2939" s="36">
        <f t="shared" si="9454"/>
        <v>0</v>
      </c>
      <c r="AV2939" s="36">
        <f t="shared" si="9455"/>
        <v>0</v>
      </c>
      <c r="AW2939" s="36">
        <f t="shared" si="9456"/>
        <v>0</v>
      </c>
      <c r="AX2939" s="36">
        <f t="shared" si="9457"/>
        <v>100787.8</v>
      </c>
      <c r="AY2939" s="36">
        <f t="shared" si="9458"/>
        <v>0</v>
      </c>
      <c r="AZ2939" s="36">
        <f t="shared" ref="AZ2939:AZ2942" si="9571">AZ2940</f>
        <v>0</v>
      </c>
      <c r="BA2939" s="37"/>
      <c r="BB2939" s="20">
        <v>0</v>
      </c>
    </row>
    <row r="2940" spans="2:54" ht="31.2" x14ac:dyDescent="0.3">
      <c r="B2940" s="38" t="s">
        <v>1070</v>
      </c>
      <c r="C2940" s="38" t="s">
        <v>42</v>
      </c>
      <c r="D2940" s="38" t="s">
        <v>189</v>
      </c>
      <c r="E2940" s="39" t="str">
        <f t="shared" si="9451"/>
        <v>0107</v>
      </c>
      <c r="F2940" s="38" t="s">
        <v>72</v>
      </c>
      <c r="G2940" s="39"/>
      <c r="H2940" s="40" t="s">
        <v>73</v>
      </c>
      <c r="I2940" s="18">
        <f t="shared" si="9536"/>
        <v>0</v>
      </c>
      <c r="J2940" s="18">
        <f t="shared" si="9537"/>
        <v>100787.8</v>
      </c>
      <c r="K2940" s="18">
        <f t="shared" si="9538"/>
        <v>0</v>
      </c>
      <c r="L2940" s="18">
        <f t="shared" si="9539"/>
        <v>0</v>
      </c>
      <c r="M2940" s="18">
        <f t="shared" si="9540"/>
        <v>0</v>
      </c>
      <c r="N2940" s="18">
        <f t="shared" si="9541"/>
        <v>0</v>
      </c>
      <c r="O2940" s="18">
        <f t="shared" si="9542"/>
        <v>0</v>
      </c>
      <c r="P2940" s="18">
        <f t="shared" si="9543"/>
        <v>0</v>
      </c>
      <c r="Q2940" s="18">
        <f t="shared" si="9544"/>
        <v>0</v>
      </c>
      <c r="R2940" s="18">
        <f t="shared" si="9545"/>
        <v>0</v>
      </c>
      <c r="S2940" s="18">
        <f t="shared" si="9546"/>
        <v>0</v>
      </c>
      <c r="T2940" s="18">
        <f t="shared" si="9392"/>
        <v>0</v>
      </c>
      <c r="U2940" s="18">
        <f t="shared" si="9373"/>
        <v>100787.8</v>
      </c>
      <c r="V2940" s="18">
        <f t="shared" si="9374"/>
        <v>0</v>
      </c>
      <c r="W2940" s="18">
        <f t="shared" si="9547"/>
        <v>0</v>
      </c>
      <c r="X2940" s="18">
        <f t="shared" si="9548"/>
        <v>0</v>
      </c>
      <c r="Y2940" s="18">
        <f t="shared" si="9549"/>
        <v>0</v>
      </c>
      <c r="Z2940" s="18">
        <f t="shared" si="9550"/>
        <v>0</v>
      </c>
      <c r="AA2940" s="18">
        <f t="shared" si="9551"/>
        <v>0</v>
      </c>
      <c r="AB2940" s="18">
        <f t="shared" si="9552"/>
        <v>0</v>
      </c>
      <c r="AC2940" s="18">
        <f t="shared" si="9553"/>
        <v>0</v>
      </c>
      <c r="AD2940" s="18">
        <f t="shared" si="9554"/>
        <v>0</v>
      </c>
      <c r="AE2940" s="18">
        <f t="shared" si="9555"/>
        <v>0</v>
      </c>
      <c r="AF2940" s="41">
        <f t="shared" si="9556"/>
        <v>0</v>
      </c>
      <c r="AG2940" s="41">
        <f t="shared" si="9557"/>
        <v>0</v>
      </c>
      <c r="AH2940" s="41">
        <f t="shared" si="9558"/>
        <v>0</v>
      </c>
      <c r="AI2940" s="41">
        <f t="shared" si="9559"/>
        <v>0</v>
      </c>
      <c r="AJ2940" s="41">
        <f t="shared" si="9560"/>
        <v>0</v>
      </c>
      <c r="AK2940" s="41">
        <f t="shared" si="9561"/>
        <v>0</v>
      </c>
      <c r="AL2940" s="41">
        <f t="shared" si="9562"/>
        <v>0</v>
      </c>
      <c r="AM2940" s="41">
        <f t="shared" si="9563"/>
        <v>0</v>
      </c>
      <c r="AN2940" s="41">
        <f t="shared" si="9564"/>
        <v>0</v>
      </c>
      <c r="AO2940" s="42">
        <f t="shared" si="9565"/>
        <v>0</v>
      </c>
      <c r="AP2940" s="42">
        <f t="shared" si="9566"/>
        <v>0</v>
      </c>
      <c r="AQ2940" s="42">
        <f t="shared" si="9567"/>
        <v>0</v>
      </c>
      <c r="AR2940" s="42">
        <f t="shared" si="9568"/>
        <v>0</v>
      </c>
      <c r="AS2940" s="42">
        <f t="shared" si="9569"/>
        <v>0</v>
      </c>
      <c r="AT2940" s="42">
        <f t="shared" si="9570"/>
        <v>0</v>
      </c>
      <c r="AU2940" s="42">
        <f t="shared" si="9454"/>
        <v>0</v>
      </c>
      <c r="AV2940" s="42">
        <f t="shared" si="9455"/>
        <v>0</v>
      </c>
      <c r="AW2940" s="42">
        <f t="shared" si="9456"/>
        <v>0</v>
      </c>
      <c r="AX2940" s="42">
        <f t="shared" si="9457"/>
        <v>100787.8</v>
      </c>
      <c r="AY2940" s="42">
        <f t="shared" si="9458"/>
        <v>0</v>
      </c>
      <c r="AZ2940" s="42">
        <f t="shared" si="9571"/>
        <v>0</v>
      </c>
      <c r="BA2940" s="43"/>
      <c r="BB2940" s="20">
        <v>0</v>
      </c>
    </row>
    <row r="2941" spans="2:54" x14ac:dyDescent="0.3">
      <c r="B2941" s="38" t="s">
        <v>1070</v>
      </c>
      <c r="C2941" s="38" t="s">
        <v>42</v>
      </c>
      <c r="D2941" s="38" t="s">
        <v>189</v>
      </c>
      <c r="E2941" s="39" t="str">
        <f t="shared" si="9451"/>
        <v>0107</v>
      </c>
      <c r="F2941" s="38" t="s">
        <v>74</v>
      </c>
      <c r="G2941" s="39"/>
      <c r="H2941" s="40" t="s">
        <v>75</v>
      </c>
      <c r="I2941" s="18">
        <f t="shared" si="9536"/>
        <v>0</v>
      </c>
      <c r="J2941" s="18">
        <f t="shared" si="9537"/>
        <v>100787.8</v>
      </c>
      <c r="K2941" s="18">
        <f t="shared" si="9538"/>
        <v>0</v>
      </c>
      <c r="L2941" s="18">
        <f t="shared" si="9539"/>
        <v>0</v>
      </c>
      <c r="M2941" s="18">
        <f t="shared" si="9540"/>
        <v>0</v>
      </c>
      <c r="N2941" s="18">
        <f t="shared" si="9541"/>
        <v>0</v>
      </c>
      <c r="O2941" s="18">
        <f t="shared" si="9542"/>
        <v>0</v>
      </c>
      <c r="P2941" s="18">
        <f t="shared" si="9543"/>
        <v>0</v>
      </c>
      <c r="Q2941" s="18">
        <f t="shared" si="9544"/>
        <v>0</v>
      </c>
      <c r="R2941" s="18">
        <f t="shared" si="9545"/>
        <v>0</v>
      </c>
      <c r="S2941" s="18">
        <f t="shared" si="9546"/>
        <v>0</v>
      </c>
      <c r="T2941" s="18">
        <f t="shared" si="9392"/>
        <v>0</v>
      </c>
      <c r="U2941" s="18">
        <f t="shared" si="9373"/>
        <v>100787.8</v>
      </c>
      <c r="V2941" s="18">
        <f t="shared" si="9374"/>
        <v>0</v>
      </c>
      <c r="W2941" s="18">
        <f t="shared" si="9547"/>
        <v>0</v>
      </c>
      <c r="X2941" s="18">
        <f t="shared" si="9548"/>
        <v>0</v>
      </c>
      <c r="Y2941" s="18">
        <f t="shared" si="9549"/>
        <v>0</v>
      </c>
      <c r="Z2941" s="18">
        <f t="shared" si="9550"/>
        <v>0</v>
      </c>
      <c r="AA2941" s="18">
        <f t="shared" si="9551"/>
        <v>0</v>
      </c>
      <c r="AB2941" s="18">
        <f t="shared" si="9552"/>
        <v>0</v>
      </c>
      <c r="AC2941" s="18">
        <f t="shared" si="9553"/>
        <v>0</v>
      </c>
      <c r="AD2941" s="18">
        <f t="shared" si="9554"/>
        <v>0</v>
      </c>
      <c r="AE2941" s="18">
        <f t="shared" si="9555"/>
        <v>0</v>
      </c>
      <c r="AF2941" s="41">
        <f t="shared" si="9556"/>
        <v>0</v>
      </c>
      <c r="AG2941" s="41">
        <f t="shared" si="9557"/>
        <v>0</v>
      </c>
      <c r="AH2941" s="41">
        <f t="shared" si="9558"/>
        <v>0</v>
      </c>
      <c r="AI2941" s="41">
        <f t="shared" si="9559"/>
        <v>0</v>
      </c>
      <c r="AJ2941" s="41">
        <f t="shared" si="9560"/>
        <v>0</v>
      </c>
      <c r="AK2941" s="41">
        <f t="shared" si="9561"/>
        <v>0</v>
      </c>
      <c r="AL2941" s="41">
        <f t="shared" si="9562"/>
        <v>0</v>
      </c>
      <c r="AM2941" s="41">
        <f t="shared" si="9563"/>
        <v>0</v>
      </c>
      <c r="AN2941" s="41">
        <f t="shared" si="9564"/>
        <v>0</v>
      </c>
      <c r="AO2941" s="14">
        <f t="shared" si="9565"/>
        <v>0</v>
      </c>
      <c r="AP2941" s="42">
        <f t="shared" si="9566"/>
        <v>0</v>
      </c>
      <c r="AQ2941" s="42">
        <f t="shared" si="9567"/>
        <v>0</v>
      </c>
      <c r="AR2941" s="42">
        <f t="shared" si="9568"/>
        <v>0</v>
      </c>
      <c r="AS2941" s="42">
        <f t="shared" si="9569"/>
        <v>0</v>
      </c>
      <c r="AT2941" s="42">
        <f t="shared" si="9570"/>
        <v>0</v>
      </c>
      <c r="AU2941" s="42">
        <f t="shared" si="9454"/>
        <v>0</v>
      </c>
      <c r="AV2941" s="42">
        <f t="shared" si="9455"/>
        <v>0</v>
      </c>
      <c r="AW2941" s="42">
        <f t="shared" si="9456"/>
        <v>0</v>
      </c>
      <c r="AX2941" s="42">
        <f t="shared" si="9457"/>
        <v>100787.8</v>
      </c>
      <c r="AY2941" s="42">
        <f t="shared" si="9458"/>
        <v>0</v>
      </c>
      <c r="AZ2941" s="42">
        <f t="shared" si="9571"/>
        <v>0</v>
      </c>
      <c r="BA2941" s="43"/>
      <c r="BB2941" s="20">
        <v>0</v>
      </c>
    </row>
    <row r="2942" spans="2:54" ht="31.2" x14ac:dyDescent="0.3">
      <c r="B2942" s="38" t="s">
        <v>1070</v>
      </c>
      <c r="C2942" s="38" t="s">
        <v>42</v>
      </c>
      <c r="D2942" s="38" t="s">
        <v>189</v>
      </c>
      <c r="E2942" s="39" t="str">
        <f t="shared" si="9451"/>
        <v>0107</v>
      </c>
      <c r="F2942" s="38" t="s">
        <v>1080</v>
      </c>
      <c r="G2942" s="39"/>
      <c r="H2942" s="40" t="s">
        <v>1081</v>
      </c>
      <c r="I2942" s="18">
        <f t="shared" si="9536"/>
        <v>0</v>
      </c>
      <c r="J2942" s="18">
        <f t="shared" si="9537"/>
        <v>100787.8</v>
      </c>
      <c r="K2942" s="18">
        <f t="shared" si="9538"/>
        <v>0</v>
      </c>
      <c r="L2942" s="18">
        <f t="shared" si="9539"/>
        <v>0</v>
      </c>
      <c r="M2942" s="18">
        <f t="shared" si="9540"/>
        <v>0</v>
      </c>
      <c r="N2942" s="18">
        <f t="shared" si="9541"/>
        <v>0</v>
      </c>
      <c r="O2942" s="18">
        <f t="shared" si="9542"/>
        <v>0</v>
      </c>
      <c r="P2942" s="18">
        <f t="shared" si="9543"/>
        <v>0</v>
      </c>
      <c r="Q2942" s="18">
        <f t="shared" si="9544"/>
        <v>0</v>
      </c>
      <c r="R2942" s="18">
        <f t="shared" si="9545"/>
        <v>0</v>
      </c>
      <c r="S2942" s="18">
        <f t="shared" si="9546"/>
        <v>0</v>
      </c>
      <c r="T2942" s="18">
        <f t="shared" si="9392"/>
        <v>0</v>
      </c>
      <c r="U2942" s="18">
        <f t="shared" si="9373"/>
        <v>100787.8</v>
      </c>
      <c r="V2942" s="18">
        <f t="shared" si="9374"/>
        <v>0</v>
      </c>
      <c r="W2942" s="18">
        <f t="shared" si="9547"/>
        <v>0</v>
      </c>
      <c r="X2942" s="18">
        <f t="shared" si="9548"/>
        <v>0</v>
      </c>
      <c r="Y2942" s="18">
        <f t="shared" si="9549"/>
        <v>0</v>
      </c>
      <c r="Z2942" s="18">
        <f t="shared" si="9550"/>
        <v>0</v>
      </c>
      <c r="AA2942" s="18">
        <f t="shared" si="9551"/>
        <v>0</v>
      </c>
      <c r="AB2942" s="18">
        <f t="shared" si="9552"/>
        <v>0</v>
      </c>
      <c r="AC2942" s="18">
        <f t="shared" si="9553"/>
        <v>0</v>
      </c>
      <c r="AD2942" s="18">
        <f t="shared" si="9554"/>
        <v>0</v>
      </c>
      <c r="AE2942" s="18">
        <f t="shared" si="9555"/>
        <v>0</v>
      </c>
      <c r="AF2942" s="41">
        <f t="shared" si="9556"/>
        <v>0</v>
      </c>
      <c r="AG2942" s="41">
        <f t="shared" si="9557"/>
        <v>0</v>
      </c>
      <c r="AH2942" s="41">
        <f t="shared" si="9558"/>
        <v>0</v>
      </c>
      <c r="AI2942" s="41">
        <f t="shared" si="9559"/>
        <v>0</v>
      </c>
      <c r="AJ2942" s="41">
        <f t="shared" si="9560"/>
        <v>0</v>
      </c>
      <c r="AK2942" s="41">
        <f t="shared" si="9561"/>
        <v>0</v>
      </c>
      <c r="AL2942" s="41">
        <f t="shared" si="9562"/>
        <v>0</v>
      </c>
      <c r="AM2942" s="41">
        <f t="shared" si="9563"/>
        <v>0</v>
      </c>
      <c r="AN2942" s="41">
        <f t="shared" si="9564"/>
        <v>0</v>
      </c>
      <c r="AO2942" s="42">
        <f t="shared" si="9565"/>
        <v>0</v>
      </c>
      <c r="AP2942" s="42">
        <f t="shared" si="9566"/>
        <v>0</v>
      </c>
      <c r="AQ2942" s="42">
        <f t="shared" si="9567"/>
        <v>0</v>
      </c>
      <c r="AR2942" s="42">
        <f t="shared" si="9568"/>
        <v>0</v>
      </c>
      <c r="AS2942" s="42">
        <f t="shared" si="9569"/>
        <v>0</v>
      </c>
      <c r="AT2942" s="42">
        <f t="shared" si="9570"/>
        <v>0</v>
      </c>
      <c r="AU2942" s="42">
        <f t="shared" si="9454"/>
        <v>0</v>
      </c>
      <c r="AV2942" s="42">
        <f t="shared" si="9455"/>
        <v>0</v>
      </c>
      <c r="AW2942" s="42">
        <f t="shared" si="9456"/>
        <v>0</v>
      </c>
      <c r="AX2942" s="42">
        <f t="shared" si="9457"/>
        <v>100787.8</v>
      </c>
      <c r="AY2942" s="42">
        <f t="shared" si="9458"/>
        <v>0</v>
      </c>
      <c r="AZ2942" s="42">
        <f t="shared" si="9571"/>
        <v>0</v>
      </c>
      <c r="BA2942" s="43"/>
      <c r="BB2942" s="20">
        <v>0</v>
      </c>
    </row>
    <row r="2943" spans="2:54" x14ac:dyDescent="0.3">
      <c r="B2943" s="38" t="s">
        <v>1070</v>
      </c>
      <c r="C2943" s="38" t="s">
        <v>42</v>
      </c>
      <c r="D2943" s="38" t="s">
        <v>189</v>
      </c>
      <c r="E2943" s="39" t="str">
        <f t="shared" si="9451"/>
        <v>0107</v>
      </c>
      <c r="F2943" s="38" t="s">
        <v>1080</v>
      </c>
      <c r="G2943" s="38" t="s">
        <v>56</v>
      </c>
      <c r="H2943" s="40" t="s">
        <v>57</v>
      </c>
      <c r="I2943" s="18">
        <v>0</v>
      </c>
      <c r="J2943" s="18">
        <v>100787.8</v>
      </c>
      <c r="K2943" s="18">
        <v>0</v>
      </c>
      <c r="L2943" s="18"/>
      <c r="M2943" s="18"/>
      <c r="N2943" s="18"/>
      <c r="O2943" s="18">
        <v>0</v>
      </c>
      <c r="P2943" s="18">
        <v>0</v>
      </c>
      <c r="Q2943" s="18">
        <v>0</v>
      </c>
      <c r="R2943" s="18">
        <v>0</v>
      </c>
      <c r="S2943" s="18"/>
      <c r="T2943" s="18">
        <f t="shared" si="9392"/>
        <v>0</v>
      </c>
      <c r="U2943" s="18">
        <f t="shared" si="9373"/>
        <v>100787.8</v>
      </c>
      <c r="V2943" s="18">
        <f t="shared" si="9374"/>
        <v>0</v>
      </c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41">
        <v>0</v>
      </c>
      <c r="AG2943" s="41"/>
      <c r="AH2943" s="41">
        <v>0</v>
      </c>
      <c r="AI2943" s="41">
        <v>0</v>
      </c>
      <c r="AJ2943" s="41">
        <v>0</v>
      </c>
      <c r="AK2943" s="41">
        <v>0</v>
      </c>
      <c r="AL2943" s="41">
        <v>0</v>
      </c>
      <c r="AM2943" s="41">
        <v>0</v>
      </c>
      <c r="AN2943" s="41">
        <v>0</v>
      </c>
      <c r="AO2943" s="14">
        <v>0</v>
      </c>
      <c r="AP2943" s="42">
        <v>0</v>
      </c>
      <c r="AQ2943" s="42">
        <v>0</v>
      </c>
      <c r="AR2943" s="42">
        <v>0</v>
      </c>
      <c r="AS2943" s="42">
        <v>0</v>
      </c>
      <c r="AT2943" s="42">
        <v>0</v>
      </c>
      <c r="AU2943" s="42">
        <f t="shared" si="9454"/>
        <v>0</v>
      </c>
      <c r="AV2943" s="42">
        <f t="shared" si="9455"/>
        <v>0</v>
      </c>
      <c r="AW2943" s="42">
        <f t="shared" si="9456"/>
        <v>0</v>
      </c>
      <c r="AX2943" s="42">
        <f t="shared" si="9457"/>
        <v>100787.8</v>
      </c>
      <c r="AY2943" s="42">
        <f t="shared" si="9458"/>
        <v>0</v>
      </c>
      <c r="AZ2943" s="42"/>
      <c r="BA2943" s="43"/>
      <c r="BB2943" s="20">
        <v>0</v>
      </c>
    </row>
    <row r="2944" spans="2:54" s="30" customFormat="1" x14ac:dyDescent="0.3">
      <c r="B2944" s="31" t="s">
        <v>1070</v>
      </c>
      <c r="C2944" s="31" t="s">
        <v>42</v>
      </c>
      <c r="D2944" s="31" t="s">
        <v>44</v>
      </c>
      <c r="E2944" s="29" t="str">
        <f t="shared" si="9451"/>
        <v>0113</v>
      </c>
      <c r="F2944" s="31"/>
      <c r="G2944" s="29"/>
      <c r="H2944" s="32" t="s">
        <v>45</v>
      </c>
      <c r="I2944" s="33">
        <f t="shared" ref="I2944:N2944" si="9572">I2945+I2962+I2967</f>
        <v>665132.70000000007</v>
      </c>
      <c r="J2944" s="33">
        <f t="shared" si="9572"/>
        <v>597805.4</v>
      </c>
      <c r="K2944" s="33">
        <f t="shared" si="9572"/>
        <v>583397.1</v>
      </c>
      <c r="L2944" s="33">
        <f t="shared" si="9572"/>
        <v>23420.799999999999</v>
      </c>
      <c r="M2944" s="33">
        <f t="shared" si="9572"/>
        <v>5000</v>
      </c>
      <c r="N2944" s="33">
        <f t="shared" si="9572"/>
        <v>5000</v>
      </c>
      <c r="O2944" s="33">
        <f>O2945+O2962+O2967+O3014</f>
        <v>-39657.591999999997</v>
      </c>
      <c r="P2944" s="33">
        <f>P2945+P2962+P2967</f>
        <v>-1407.933</v>
      </c>
      <c r="Q2944" s="33">
        <f>Q2945+Q2962+Q2967</f>
        <v>13683.496999999999</v>
      </c>
      <c r="R2944" s="33">
        <f>R2945+R2962+R2967</f>
        <v>6423.594000000001</v>
      </c>
      <c r="S2944" s="33">
        <f>S2945+S2962+S2967</f>
        <v>63370.339229999998</v>
      </c>
      <c r="T2944" s="33">
        <f t="shared" si="9392"/>
        <v>730965.40523000027</v>
      </c>
      <c r="U2944" s="33">
        <f t="shared" si="9373"/>
        <v>602805.4</v>
      </c>
      <c r="V2944" s="33">
        <f t="shared" si="9374"/>
        <v>588397.1</v>
      </c>
      <c r="W2944" s="33">
        <f t="shared" ref="W2944:AE2944" si="9573">W2945+W2962+W2967</f>
        <v>21038.300000000003</v>
      </c>
      <c r="X2944" s="33">
        <f t="shared" si="9573"/>
        <v>0</v>
      </c>
      <c r="Y2944" s="33">
        <f t="shared" si="9573"/>
        <v>241.5</v>
      </c>
      <c r="Z2944" s="33">
        <f t="shared" si="9573"/>
        <v>42090.539229999995</v>
      </c>
      <c r="AA2944" s="33">
        <f t="shared" si="9573"/>
        <v>30035.66</v>
      </c>
      <c r="AB2944" s="33">
        <f t="shared" si="9573"/>
        <v>0</v>
      </c>
      <c r="AC2944" s="33">
        <f t="shared" si="9573"/>
        <v>30037.238999999998</v>
      </c>
      <c r="AD2944" s="33">
        <f t="shared" si="9573"/>
        <v>0</v>
      </c>
      <c r="AE2944" s="33">
        <f t="shared" si="9573"/>
        <v>0</v>
      </c>
      <c r="AF2944" s="34">
        <f t="shared" ref="AF2944:AT2944" si="9574">AF2945+AF2962+AF2967+AF3014</f>
        <v>581861.25908999995</v>
      </c>
      <c r="AG2944" s="34">
        <f t="shared" si="9574"/>
        <v>0</v>
      </c>
      <c r="AH2944" s="34">
        <f t="shared" si="9574"/>
        <v>2665.5810000000001</v>
      </c>
      <c r="AI2944" s="34">
        <f t="shared" si="9574"/>
        <v>0</v>
      </c>
      <c r="AJ2944" s="34">
        <f t="shared" si="9574"/>
        <v>0</v>
      </c>
      <c r="AK2944" s="34">
        <f t="shared" si="9574"/>
        <v>0</v>
      </c>
      <c r="AL2944" s="34">
        <f t="shared" si="9574"/>
        <v>558267.55519999994</v>
      </c>
      <c r="AM2944" s="34">
        <f t="shared" si="9574"/>
        <v>2665.5810000000001</v>
      </c>
      <c r="AN2944" s="34">
        <f t="shared" si="9574"/>
        <v>0</v>
      </c>
      <c r="AO2944" s="36">
        <f t="shared" si="9574"/>
        <v>374264.92636999994</v>
      </c>
      <c r="AP2944" s="36">
        <f t="shared" si="9574"/>
        <v>581043.15908999997</v>
      </c>
      <c r="AQ2944" s="36">
        <f t="shared" si="9574"/>
        <v>-39657.591999999997</v>
      </c>
      <c r="AR2944" s="36">
        <f t="shared" si="9574"/>
        <v>0</v>
      </c>
      <c r="AS2944" s="36">
        <f t="shared" si="9574"/>
        <v>0</v>
      </c>
      <c r="AT2944" s="36">
        <f t="shared" si="9574"/>
        <v>0</v>
      </c>
      <c r="AU2944" s="36">
        <f t="shared" si="9454"/>
        <v>541385.56709000003</v>
      </c>
      <c r="AV2944" s="36">
        <f t="shared" si="9455"/>
        <v>189579.83814000024</v>
      </c>
      <c r="AW2944" s="36">
        <f t="shared" si="9456"/>
        <v>794335.74446000031</v>
      </c>
      <c r="AX2944" s="36">
        <f t="shared" si="9457"/>
        <v>632841.06000000006</v>
      </c>
      <c r="AY2944" s="36">
        <f t="shared" si="9458"/>
        <v>618434.33899999992</v>
      </c>
      <c r="AZ2944" s="36">
        <f>AZ2945+AZ2962+AZ2967</f>
        <v>0</v>
      </c>
      <c r="BA2944" s="37">
        <f t="shared" si="9459"/>
        <v>95.945132362498356</v>
      </c>
      <c r="BB2944" s="20"/>
    </row>
    <row r="2945" spans="2:54" x14ac:dyDescent="0.3">
      <c r="B2945" s="38" t="s">
        <v>1070</v>
      </c>
      <c r="C2945" s="38" t="s">
        <v>42</v>
      </c>
      <c r="D2945" s="38" t="s">
        <v>44</v>
      </c>
      <c r="E2945" s="39" t="str">
        <f t="shared" si="9451"/>
        <v>0113</v>
      </c>
      <c r="F2945" s="38" t="s">
        <v>191</v>
      </c>
      <c r="G2945" s="39"/>
      <c r="H2945" s="40" t="s">
        <v>192</v>
      </c>
      <c r="I2945" s="18">
        <f t="shared" ref="I2945:S2945" si="9575">I2946+I2954</f>
        <v>84161.7</v>
      </c>
      <c r="J2945" s="18">
        <f t="shared" si="9575"/>
        <v>79311.7</v>
      </c>
      <c r="K2945" s="18">
        <f t="shared" si="9575"/>
        <v>79561.7</v>
      </c>
      <c r="L2945" s="18">
        <f t="shared" si="9575"/>
        <v>11605</v>
      </c>
      <c r="M2945" s="18">
        <f t="shared" si="9575"/>
        <v>5000</v>
      </c>
      <c r="N2945" s="18">
        <f t="shared" si="9575"/>
        <v>5000</v>
      </c>
      <c r="O2945" s="18">
        <f t="shared" si="9575"/>
        <v>-38700.873</v>
      </c>
      <c r="P2945" s="18">
        <f t="shared" si="9575"/>
        <v>0</v>
      </c>
      <c r="Q2945" s="18">
        <f t="shared" si="9575"/>
        <v>-896.64700000000005</v>
      </c>
      <c r="R2945" s="18">
        <f t="shared" si="9575"/>
        <v>0</v>
      </c>
      <c r="S2945" s="18">
        <f t="shared" si="9575"/>
        <v>1200</v>
      </c>
      <c r="T2945" s="18">
        <f t="shared" si="9392"/>
        <v>57369.18</v>
      </c>
      <c r="U2945" s="18">
        <f t="shared" si="9373"/>
        <v>84311.7</v>
      </c>
      <c r="V2945" s="18">
        <f t="shared" si="9374"/>
        <v>84561.7</v>
      </c>
      <c r="W2945" s="18">
        <f t="shared" ref="W2945:AT2945" si="9576">W2946+W2954</f>
        <v>0</v>
      </c>
      <c r="X2945" s="18">
        <f t="shared" si="9576"/>
        <v>0</v>
      </c>
      <c r="Y2945" s="18">
        <f t="shared" si="9576"/>
        <v>0</v>
      </c>
      <c r="Z2945" s="18">
        <f t="shared" si="9576"/>
        <v>1200</v>
      </c>
      <c r="AA2945" s="18">
        <f t="shared" si="9576"/>
        <v>0</v>
      </c>
      <c r="AB2945" s="18">
        <f t="shared" si="9576"/>
        <v>0</v>
      </c>
      <c r="AC2945" s="18">
        <f t="shared" si="9576"/>
        <v>0</v>
      </c>
      <c r="AD2945" s="18">
        <f t="shared" si="9576"/>
        <v>0</v>
      </c>
      <c r="AE2945" s="18">
        <f t="shared" si="9576"/>
        <v>0</v>
      </c>
      <c r="AF2945" s="41">
        <f t="shared" si="9576"/>
        <v>54644.504270000005</v>
      </c>
      <c r="AG2945" s="41">
        <f t="shared" si="9576"/>
        <v>0</v>
      </c>
      <c r="AH2945" s="41">
        <f t="shared" si="9576"/>
        <v>0</v>
      </c>
      <c r="AI2945" s="41">
        <f t="shared" si="9576"/>
        <v>0</v>
      </c>
      <c r="AJ2945" s="41">
        <f t="shared" si="9576"/>
        <v>0</v>
      </c>
      <c r="AK2945" s="41">
        <f t="shared" si="9576"/>
        <v>0</v>
      </c>
      <c r="AL2945" s="41">
        <f t="shared" si="9576"/>
        <v>54644.503630000007</v>
      </c>
      <c r="AM2945" s="41">
        <f t="shared" si="9576"/>
        <v>0</v>
      </c>
      <c r="AN2945" s="41">
        <f t="shared" si="9576"/>
        <v>0</v>
      </c>
      <c r="AO2945" s="14">
        <f t="shared" si="9576"/>
        <v>49621.589030000003</v>
      </c>
      <c r="AP2945" s="42">
        <f t="shared" si="9576"/>
        <v>54564.926269999996</v>
      </c>
      <c r="AQ2945" s="42">
        <f t="shared" si="9576"/>
        <v>-38700.873</v>
      </c>
      <c r="AR2945" s="42">
        <f t="shared" si="9576"/>
        <v>0</v>
      </c>
      <c r="AS2945" s="42">
        <f t="shared" si="9576"/>
        <v>0</v>
      </c>
      <c r="AT2945" s="42">
        <f t="shared" si="9576"/>
        <v>0</v>
      </c>
      <c r="AU2945" s="42">
        <f t="shared" si="9454"/>
        <v>15864.053269999997</v>
      </c>
      <c r="AV2945" s="42">
        <f t="shared" si="9455"/>
        <v>41505.126730000004</v>
      </c>
      <c r="AW2945" s="42">
        <f t="shared" si="9456"/>
        <v>58569.18</v>
      </c>
      <c r="AX2945" s="42">
        <f t="shared" si="9457"/>
        <v>84311.7</v>
      </c>
      <c r="AY2945" s="42">
        <f t="shared" si="9458"/>
        <v>84561.7</v>
      </c>
      <c r="AZ2945" s="42">
        <f>AZ2946+AZ2954</f>
        <v>0</v>
      </c>
      <c r="BA2945" s="43">
        <f t="shared" si="9459"/>
        <v>99.99999882879348</v>
      </c>
      <c r="BB2945" s="20"/>
    </row>
    <row r="2946" spans="2:54" x14ac:dyDescent="0.3">
      <c r="B2946" s="38" t="s">
        <v>1070</v>
      </c>
      <c r="C2946" s="38" t="s">
        <v>42</v>
      </c>
      <c r="D2946" s="38" t="s">
        <v>44</v>
      </c>
      <c r="E2946" s="39" t="str">
        <f t="shared" si="9451"/>
        <v>0113</v>
      </c>
      <c r="F2946" s="38" t="s">
        <v>193</v>
      </c>
      <c r="G2946" s="39"/>
      <c r="H2946" s="40" t="s">
        <v>109</v>
      </c>
      <c r="I2946" s="18">
        <f t="shared" ref="I2946:S2946" si="9577">I2947</f>
        <v>65200</v>
      </c>
      <c r="J2946" s="18">
        <f t="shared" si="9577"/>
        <v>65200</v>
      </c>
      <c r="K2946" s="18">
        <f t="shared" si="9577"/>
        <v>65200</v>
      </c>
      <c r="L2946" s="18">
        <f t="shared" si="9577"/>
        <v>5000</v>
      </c>
      <c r="M2946" s="18">
        <f t="shared" si="9577"/>
        <v>5000</v>
      </c>
      <c r="N2946" s="18">
        <f t="shared" si="9577"/>
        <v>5000</v>
      </c>
      <c r="O2946" s="18">
        <f t="shared" si="9577"/>
        <v>-39050.502</v>
      </c>
      <c r="P2946" s="18">
        <f t="shared" si="9577"/>
        <v>-98.751000000000005</v>
      </c>
      <c r="Q2946" s="18">
        <f t="shared" si="9577"/>
        <v>-977.79200000000003</v>
      </c>
      <c r="R2946" s="18">
        <f t="shared" si="9577"/>
        <v>0</v>
      </c>
      <c r="S2946" s="18">
        <f t="shared" si="9577"/>
        <v>0</v>
      </c>
      <c r="T2946" s="18">
        <f t="shared" si="9392"/>
        <v>30072.954999999994</v>
      </c>
      <c r="U2946" s="18">
        <f t="shared" si="9373"/>
        <v>70200</v>
      </c>
      <c r="V2946" s="18">
        <f t="shared" si="9374"/>
        <v>70200</v>
      </c>
      <c r="W2946" s="18">
        <f t="shared" ref="W2946:AT2946" si="9578">W2947</f>
        <v>0</v>
      </c>
      <c r="X2946" s="18">
        <f t="shared" si="9578"/>
        <v>0</v>
      </c>
      <c r="Y2946" s="18">
        <f t="shared" si="9578"/>
        <v>0</v>
      </c>
      <c r="Z2946" s="18">
        <f t="shared" si="9578"/>
        <v>0</v>
      </c>
      <c r="AA2946" s="18">
        <f t="shared" si="9578"/>
        <v>0</v>
      </c>
      <c r="AB2946" s="18">
        <f t="shared" si="9578"/>
        <v>0</v>
      </c>
      <c r="AC2946" s="18">
        <f t="shared" si="9578"/>
        <v>0</v>
      </c>
      <c r="AD2946" s="18">
        <f t="shared" si="9578"/>
        <v>0</v>
      </c>
      <c r="AE2946" s="18">
        <f t="shared" si="9578"/>
        <v>0</v>
      </c>
      <c r="AF2946" s="41">
        <f t="shared" si="9578"/>
        <v>29722.579270000002</v>
      </c>
      <c r="AG2946" s="41">
        <f t="shared" si="9578"/>
        <v>0</v>
      </c>
      <c r="AH2946" s="41">
        <f t="shared" si="9578"/>
        <v>0</v>
      </c>
      <c r="AI2946" s="41">
        <f t="shared" si="9578"/>
        <v>0</v>
      </c>
      <c r="AJ2946" s="41">
        <f t="shared" si="9578"/>
        <v>0</v>
      </c>
      <c r="AK2946" s="41">
        <f t="shared" si="9578"/>
        <v>0</v>
      </c>
      <c r="AL2946" s="41">
        <f t="shared" si="9578"/>
        <v>29722.578710000002</v>
      </c>
      <c r="AM2946" s="41">
        <f t="shared" si="9578"/>
        <v>0</v>
      </c>
      <c r="AN2946" s="41">
        <f t="shared" si="9578"/>
        <v>0</v>
      </c>
      <c r="AO2946" s="42">
        <f t="shared" si="9578"/>
        <v>26923.332109999999</v>
      </c>
      <c r="AP2946" s="42">
        <f t="shared" si="9578"/>
        <v>29992.630269999998</v>
      </c>
      <c r="AQ2946" s="42">
        <f t="shared" si="9578"/>
        <v>-39050.502</v>
      </c>
      <c r="AR2946" s="42">
        <f t="shared" si="9578"/>
        <v>0</v>
      </c>
      <c r="AS2946" s="42">
        <f t="shared" si="9578"/>
        <v>0</v>
      </c>
      <c r="AT2946" s="42">
        <f t="shared" si="9578"/>
        <v>0</v>
      </c>
      <c r="AU2946" s="42">
        <f t="shared" si="9454"/>
        <v>-9057.8717300000026</v>
      </c>
      <c r="AV2946" s="42">
        <f t="shared" si="9455"/>
        <v>39130.826730000001</v>
      </c>
      <c r="AW2946" s="42">
        <f t="shared" si="9456"/>
        <v>30072.954999999994</v>
      </c>
      <c r="AX2946" s="42">
        <f t="shared" si="9457"/>
        <v>70200</v>
      </c>
      <c r="AY2946" s="42">
        <f t="shared" si="9458"/>
        <v>70200</v>
      </c>
      <c r="AZ2946" s="42">
        <f>AZ2947</f>
        <v>0</v>
      </c>
      <c r="BA2946" s="43">
        <f t="shared" si="9459"/>
        <v>99.999998115910486</v>
      </c>
      <c r="BB2946" s="20"/>
    </row>
    <row r="2947" spans="2:54" ht="46.8" x14ac:dyDescent="0.3">
      <c r="B2947" s="38" t="s">
        <v>1070</v>
      </c>
      <c r="C2947" s="38" t="s">
        <v>42</v>
      </c>
      <c r="D2947" s="38" t="s">
        <v>44</v>
      </c>
      <c r="E2947" s="39" t="str">
        <f t="shared" si="9451"/>
        <v>0113</v>
      </c>
      <c r="F2947" s="38" t="s">
        <v>194</v>
      </c>
      <c r="G2947" s="39"/>
      <c r="H2947" s="40" t="s">
        <v>195</v>
      </c>
      <c r="I2947" s="18">
        <f t="shared" ref="I2947:S2947" si="9579">I2948+I2950+I2952</f>
        <v>65200</v>
      </c>
      <c r="J2947" s="18">
        <f t="shared" si="9579"/>
        <v>65200</v>
      </c>
      <c r="K2947" s="18">
        <f t="shared" si="9579"/>
        <v>65200</v>
      </c>
      <c r="L2947" s="18">
        <f t="shared" si="9579"/>
        <v>5000</v>
      </c>
      <c r="M2947" s="18">
        <f t="shared" si="9579"/>
        <v>5000</v>
      </c>
      <c r="N2947" s="18">
        <f t="shared" si="9579"/>
        <v>5000</v>
      </c>
      <c r="O2947" s="18">
        <f t="shared" si="9579"/>
        <v>-39050.502</v>
      </c>
      <c r="P2947" s="18">
        <f t="shared" si="9579"/>
        <v>-98.751000000000005</v>
      </c>
      <c r="Q2947" s="18">
        <f t="shared" si="9579"/>
        <v>-977.79200000000003</v>
      </c>
      <c r="R2947" s="18">
        <f t="shared" si="9579"/>
        <v>0</v>
      </c>
      <c r="S2947" s="18">
        <f t="shared" si="9579"/>
        <v>0</v>
      </c>
      <c r="T2947" s="18">
        <f t="shared" si="9392"/>
        <v>30072.954999999994</v>
      </c>
      <c r="U2947" s="18">
        <f t="shared" si="9373"/>
        <v>70200</v>
      </c>
      <c r="V2947" s="18">
        <f t="shared" si="9374"/>
        <v>70200</v>
      </c>
      <c r="W2947" s="18">
        <f t="shared" ref="W2947:AT2947" si="9580">W2948+W2950+W2952</f>
        <v>0</v>
      </c>
      <c r="X2947" s="18">
        <f t="shared" si="9580"/>
        <v>0</v>
      </c>
      <c r="Y2947" s="18">
        <f t="shared" si="9580"/>
        <v>0</v>
      </c>
      <c r="Z2947" s="18">
        <f t="shared" si="9580"/>
        <v>0</v>
      </c>
      <c r="AA2947" s="18">
        <f t="shared" si="9580"/>
        <v>0</v>
      </c>
      <c r="AB2947" s="18">
        <f t="shared" si="9580"/>
        <v>0</v>
      </c>
      <c r="AC2947" s="18">
        <f t="shared" si="9580"/>
        <v>0</v>
      </c>
      <c r="AD2947" s="18">
        <f t="shared" si="9580"/>
        <v>0</v>
      </c>
      <c r="AE2947" s="18">
        <f t="shared" si="9580"/>
        <v>0</v>
      </c>
      <c r="AF2947" s="41">
        <f t="shared" si="9580"/>
        <v>29722.579270000002</v>
      </c>
      <c r="AG2947" s="41">
        <f t="shared" si="9580"/>
        <v>0</v>
      </c>
      <c r="AH2947" s="41">
        <f t="shared" si="9580"/>
        <v>0</v>
      </c>
      <c r="AI2947" s="41">
        <f t="shared" si="9580"/>
        <v>0</v>
      </c>
      <c r="AJ2947" s="41">
        <f t="shared" si="9580"/>
        <v>0</v>
      </c>
      <c r="AK2947" s="41">
        <f t="shared" si="9580"/>
        <v>0</v>
      </c>
      <c r="AL2947" s="41">
        <f t="shared" si="9580"/>
        <v>29722.578710000002</v>
      </c>
      <c r="AM2947" s="41">
        <f t="shared" si="9580"/>
        <v>0</v>
      </c>
      <c r="AN2947" s="41">
        <f t="shared" si="9580"/>
        <v>0</v>
      </c>
      <c r="AO2947" s="14">
        <f t="shared" si="9580"/>
        <v>26923.332109999999</v>
      </c>
      <c r="AP2947" s="42">
        <f t="shared" si="9580"/>
        <v>29992.630269999998</v>
      </c>
      <c r="AQ2947" s="42">
        <f t="shared" si="9580"/>
        <v>-39050.502</v>
      </c>
      <c r="AR2947" s="42">
        <f t="shared" si="9580"/>
        <v>0</v>
      </c>
      <c r="AS2947" s="42">
        <f t="shared" si="9580"/>
        <v>0</v>
      </c>
      <c r="AT2947" s="42">
        <f t="shared" si="9580"/>
        <v>0</v>
      </c>
      <c r="AU2947" s="42">
        <f t="shared" si="9454"/>
        <v>-9057.8717300000026</v>
      </c>
      <c r="AV2947" s="42">
        <f t="shared" si="9455"/>
        <v>39130.826730000001</v>
      </c>
      <c r="AW2947" s="42">
        <f t="shared" si="9456"/>
        <v>30072.954999999994</v>
      </c>
      <c r="AX2947" s="42">
        <f t="shared" si="9457"/>
        <v>70200</v>
      </c>
      <c r="AY2947" s="42">
        <f t="shared" si="9458"/>
        <v>70200</v>
      </c>
      <c r="AZ2947" s="42">
        <f>AZ2948+AZ2950+AZ2952</f>
        <v>0</v>
      </c>
      <c r="BA2947" s="43">
        <f t="shared" si="9459"/>
        <v>99.999998115910486</v>
      </c>
      <c r="BB2947" s="20"/>
    </row>
    <row r="2948" spans="2:54" ht="46.8" x14ac:dyDescent="0.3">
      <c r="B2948" s="38" t="s">
        <v>1070</v>
      </c>
      <c r="C2948" s="38" t="s">
        <v>42</v>
      </c>
      <c r="D2948" s="38" t="s">
        <v>44</v>
      </c>
      <c r="E2948" s="39" t="str">
        <f t="shared" si="9451"/>
        <v>0113</v>
      </c>
      <c r="F2948" s="38" t="s">
        <v>1082</v>
      </c>
      <c r="G2948" s="39"/>
      <c r="H2948" s="40" t="s">
        <v>1083</v>
      </c>
      <c r="I2948" s="18">
        <f t="shared" ref="I2948:S2948" si="9581">I2949</f>
        <v>200</v>
      </c>
      <c r="J2948" s="18">
        <f t="shared" si="9581"/>
        <v>200</v>
      </c>
      <c r="K2948" s="18">
        <f t="shared" si="9581"/>
        <v>200</v>
      </c>
      <c r="L2948" s="18">
        <f t="shared" si="9581"/>
        <v>0</v>
      </c>
      <c r="M2948" s="18">
        <f t="shared" si="9581"/>
        <v>0</v>
      </c>
      <c r="N2948" s="18">
        <f t="shared" si="9581"/>
        <v>0</v>
      </c>
      <c r="O2948" s="18">
        <f t="shared" si="9581"/>
        <v>-45.9</v>
      </c>
      <c r="P2948" s="18">
        <f t="shared" si="9581"/>
        <v>0</v>
      </c>
      <c r="Q2948" s="18">
        <f t="shared" si="9581"/>
        <v>0</v>
      </c>
      <c r="R2948" s="18">
        <f t="shared" si="9581"/>
        <v>0</v>
      </c>
      <c r="S2948" s="18">
        <f t="shared" si="9581"/>
        <v>0</v>
      </c>
      <c r="T2948" s="18">
        <f t="shared" si="9392"/>
        <v>154.1</v>
      </c>
      <c r="U2948" s="18">
        <f t="shared" si="9373"/>
        <v>200</v>
      </c>
      <c r="V2948" s="18">
        <f t="shared" si="9374"/>
        <v>200</v>
      </c>
      <c r="W2948" s="18">
        <f t="shared" ref="W2948:AT2948" si="9582">W2949</f>
        <v>0</v>
      </c>
      <c r="X2948" s="18">
        <f t="shared" si="9582"/>
        <v>0</v>
      </c>
      <c r="Y2948" s="18">
        <f t="shared" si="9582"/>
        <v>0</v>
      </c>
      <c r="Z2948" s="18">
        <f t="shared" si="9582"/>
        <v>0</v>
      </c>
      <c r="AA2948" s="18">
        <f t="shared" si="9582"/>
        <v>0</v>
      </c>
      <c r="AB2948" s="18">
        <f t="shared" si="9582"/>
        <v>0</v>
      </c>
      <c r="AC2948" s="18">
        <f t="shared" si="9582"/>
        <v>0</v>
      </c>
      <c r="AD2948" s="18">
        <f t="shared" si="9582"/>
        <v>0</v>
      </c>
      <c r="AE2948" s="18">
        <f t="shared" si="9582"/>
        <v>0</v>
      </c>
      <c r="AF2948" s="41">
        <f t="shared" si="9582"/>
        <v>0</v>
      </c>
      <c r="AG2948" s="41">
        <f t="shared" si="9582"/>
        <v>0</v>
      </c>
      <c r="AH2948" s="41">
        <f t="shared" si="9582"/>
        <v>0</v>
      </c>
      <c r="AI2948" s="41">
        <f t="shared" si="9582"/>
        <v>0</v>
      </c>
      <c r="AJ2948" s="41">
        <f t="shared" si="9582"/>
        <v>0</v>
      </c>
      <c r="AK2948" s="41">
        <f t="shared" si="9582"/>
        <v>0</v>
      </c>
      <c r="AL2948" s="41">
        <f t="shared" si="9582"/>
        <v>0</v>
      </c>
      <c r="AM2948" s="41">
        <f t="shared" si="9582"/>
        <v>0</v>
      </c>
      <c r="AN2948" s="41">
        <f t="shared" si="9582"/>
        <v>0</v>
      </c>
      <c r="AO2948" s="42">
        <f t="shared" si="9582"/>
        <v>0</v>
      </c>
      <c r="AP2948" s="42">
        <f t="shared" si="9582"/>
        <v>45.9</v>
      </c>
      <c r="AQ2948" s="42">
        <f t="shared" si="9582"/>
        <v>-45.9</v>
      </c>
      <c r="AR2948" s="42">
        <f t="shared" si="9582"/>
        <v>0</v>
      </c>
      <c r="AS2948" s="42">
        <f t="shared" si="9582"/>
        <v>0</v>
      </c>
      <c r="AT2948" s="42">
        <f t="shared" si="9582"/>
        <v>0</v>
      </c>
      <c r="AU2948" s="42">
        <f t="shared" si="9454"/>
        <v>0</v>
      </c>
      <c r="AV2948" s="42">
        <f t="shared" si="9455"/>
        <v>154.1</v>
      </c>
      <c r="AW2948" s="42">
        <f t="shared" si="9456"/>
        <v>154.1</v>
      </c>
      <c r="AX2948" s="42">
        <f t="shared" si="9457"/>
        <v>200</v>
      </c>
      <c r="AY2948" s="42">
        <f t="shared" si="9458"/>
        <v>200</v>
      </c>
      <c r="AZ2948" s="42">
        <f>AZ2949</f>
        <v>0</v>
      </c>
      <c r="BA2948" s="43"/>
      <c r="BB2948" s="20">
        <v>0</v>
      </c>
    </row>
    <row r="2949" spans="2:54" x14ac:dyDescent="0.3">
      <c r="B2949" s="38" t="s">
        <v>1070</v>
      </c>
      <c r="C2949" s="38" t="s">
        <v>42</v>
      </c>
      <c r="D2949" s="38" t="s">
        <v>44</v>
      </c>
      <c r="E2949" s="39" t="str">
        <f t="shared" si="9451"/>
        <v>0113</v>
      </c>
      <c r="F2949" s="38" t="s">
        <v>1082</v>
      </c>
      <c r="G2949" s="38" t="s">
        <v>56</v>
      </c>
      <c r="H2949" s="40" t="s">
        <v>57</v>
      </c>
      <c r="I2949" s="18">
        <v>200</v>
      </c>
      <c r="J2949" s="18">
        <v>200</v>
      </c>
      <c r="K2949" s="18">
        <v>200</v>
      </c>
      <c r="L2949" s="18"/>
      <c r="M2949" s="18"/>
      <c r="N2949" s="18"/>
      <c r="O2949" s="18">
        <v>-45.9</v>
      </c>
      <c r="P2949" s="18">
        <v>0</v>
      </c>
      <c r="Q2949" s="18">
        <v>0</v>
      </c>
      <c r="R2949" s="18">
        <v>0</v>
      </c>
      <c r="S2949" s="18"/>
      <c r="T2949" s="18">
        <f t="shared" si="9392"/>
        <v>154.1</v>
      </c>
      <c r="U2949" s="18">
        <f t="shared" si="9373"/>
        <v>200</v>
      </c>
      <c r="V2949" s="18">
        <f t="shared" si="9374"/>
        <v>200</v>
      </c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41">
        <v>0</v>
      </c>
      <c r="AG2949" s="41"/>
      <c r="AH2949" s="41">
        <v>0</v>
      </c>
      <c r="AI2949" s="41">
        <v>0</v>
      </c>
      <c r="AJ2949" s="41">
        <v>0</v>
      </c>
      <c r="AK2949" s="41">
        <v>0</v>
      </c>
      <c r="AL2949" s="41">
        <v>0</v>
      </c>
      <c r="AM2949" s="41">
        <v>0</v>
      </c>
      <c r="AN2949" s="41">
        <v>0</v>
      </c>
      <c r="AO2949" s="14">
        <v>0</v>
      </c>
      <c r="AP2949" s="42">
        <v>45.9</v>
      </c>
      <c r="AQ2949" s="42">
        <v>-45.9</v>
      </c>
      <c r="AR2949" s="42">
        <v>0</v>
      </c>
      <c r="AS2949" s="42">
        <v>0</v>
      </c>
      <c r="AT2949" s="42">
        <v>0</v>
      </c>
      <c r="AU2949" s="42">
        <f t="shared" si="9454"/>
        <v>0</v>
      </c>
      <c r="AV2949" s="42">
        <f t="shared" si="9455"/>
        <v>154.1</v>
      </c>
      <c r="AW2949" s="42">
        <f t="shared" si="9456"/>
        <v>154.1</v>
      </c>
      <c r="AX2949" s="42">
        <f t="shared" si="9457"/>
        <v>200</v>
      </c>
      <c r="AY2949" s="42">
        <f t="shared" si="9458"/>
        <v>200</v>
      </c>
      <c r="AZ2949" s="42"/>
      <c r="BA2949" s="43"/>
      <c r="BB2949" s="44">
        <v>0</v>
      </c>
    </row>
    <row r="2950" spans="2:54" ht="31.2" x14ac:dyDescent="0.3">
      <c r="B2950" s="38" t="s">
        <v>1070</v>
      </c>
      <c r="C2950" s="38" t="s">
        <v>42</v>
      </c>
      <c r="D2950" s="38" t="s">
        <v>44</v>
      </c>
      <c r="E2950" s="39" t="str">
        <f t="shared" si="9451"/>
        <v>0113</v>
      </c>
      <c r="F2950" s="38" t="s">
        <v>196</v>
      </c>
      <c r="G2950" s="39"/>
      <c r="H2950" s="40" t="s">
        <v>197</v>
      </c>
      <c r="I2950" s="18">
        <f t="shared" ref="I2950:S2950" si="9583">I2951</f>
        <v>40000</v>
      </c>
      <c r="J2950" s="18">
        <f t="shared" si="9583"/>
        <v>40000</v>
      </c>
      <c r="K2950" s="18">
        <f t="shared" si="9583"/>
        <v>40000</v>
      </c>
      <c r="L2950" s="18">
        <f t="shared" si="9583"/>
        <v>0</v>
      </c>
      <c r="M2950" s="18">
        <f t="shared" si="9583"/>
        <v>0</v>
      </c>
      <c r="N2950" s="18">
        <f t="shared" si="9583"/>
        <v>0</v>
      </c>
      <c r="O2950" s="18">
        <f t="shared" si="9583"/>
        <v>-39004.601999999999</v>
      </c>
      <c r="P2950" s="18">
        <f t="shared" si="9583"/>
        <v>-98.751000000000005</v>
      </c>
      <c r="Q2950" s="18">
        <f t="shared" si="9583"/>
        <v>-896.64700000000005</v>
      </c>
      <c r="R2950" s="18">
        <f t="shared" si="9583"/>
        <v>0</v>
      </c>
      <c r="S2950" s="18">
        <f t="shared" si="9583"/>
        <v>0</v>
      </c>
      <c r="T2950" s="18">
        <f t="shared" si="9392"/>
        <v>0</v>
      </c>
      <c r="U2950" s="18">
        <f t="shared" si="9373"/>
        <v>40000</v>
      </c>
      <c r="V2950" s="18">
        <f t="shared" si="9374"/>
        <v>40000</v>
      </c>
      <c r="W2950" s="18">
        <f t="shared" ref="W2950:AT2950" si="9584">W2951</f>
        <v>0</v>
      </c>
      <c r="X2950" s="18">
        <f t="shared" si="9584"/>
        <v>0</v>
      </c>
      <c r="Y2950" s="18">
        <f t="shared" si="9584"/>
        <v>0</v>
      </c>
      <c r="Z2950" s="18">
        <f t="shared" si="9584"/>
        <v>0</v>
      </c>
      <c r="AA2950" s="18">
        <f t="shared" si="9584"/>
        <v>0</v>
      </c>
      <c r="AB2950" s="18">
        <f t="shared" si="9584"/>
        <v>0</v>
      </c>
      <c r="AC2950" s="18">
        <f t="shared" si="9584"/>
        <v>0</v>
      </c>
      <c r="AD2950" s="18">
        <f t="shared" si="9584"/>
        <v>0</v>
      </c>
      <c r="AE2950" s="18">
        <f t="shared" si="9584"/>
        <v>0</v>
      </c>
      <c r="AF2950" s="41">
        <f t="shared" si="9584"/>
        <v>2.7E-4</v>
      </c>
      <c r="AG2950" s="41">
        <f t="shared" si="9584"/>
        <v>0</v>
      </c>
      <c r="AH2950" s="41">
        <f t="shared" si="9584"/>
        <v>0</v>
      </c>
      <c r="AI2950" s="41">
        <f t="shared" si="9584"/>
        <v>0</v>
      </c>
      <c r="AJ2950" s="41">
        <f t="shared" si="9584"/>
        <v>0</v>
      </c>
      <c r="AK2950" s="41">
        <f t="shared" si="9584"/>
        <v>0</v>
      </c>
      <c r="AL2950" s="41">
        <f t="shared" si="9584"/>
        <v>0</v>
      </c>
      <c r="AM2950" s="41">
        <f t="shared" si="9584"/>
        <v>0</v>
      </c>
      <c r="AN2950" s="41">
        <f t="shared" si="9584"/>
        <v>0</v>
      </c>
      <c r="AO2950" s="42">
        <f t="shared" si="9584"/>
        <v>0</v>
      </c>
      <c r="AP2950" s="42">
        <f t="shared" si="9584"/>
        <v>27.87527</v>
      </c>
      <c r="AQ2950" s="42">
        <f t="shared" si="9584"/>
        <v>-39004.601999999999</v>
      </c>
      <c r="AR2950" s="42">
        <f t="shared" si="9584"/>
        <v>0</v>
      </c>
      <c r="AS2950" s="42">
        <f t="shared" si="9584"/>
        <v>0</v>
      </c>
      <c r="AT2950" s="42">
        <f t="shared" si="9584"/>
        <v>0</v>
      </c>
      <c r="AU2950" s="42">
        <f t="shared" si="9454"/>
        <v>-38976.726730000002</v>
      </c>
      <c r="AV2950" s="42">
        <f t="shared" si="9455"/>
        <v>38976.726730000002</v>
      </c>
      <c r="AW2950" s="42">
        <f t="shared" si="9456"/>
        <v>0</v>
      </c>
      <c r="AX2950" s="42">
        <f t="shared" si="9457"/>
        <v>40000</v>
      </c>
      <c r="AY2950" s="42">
        <f t="shared" si="9458"/>
        <v>40000</v>
      </c>
      <c r="AZ2950" s="42">
        <f>AZ2951</f>
        <v>0</v>
      </c>
      <c r="BA2950" s="43">
        <f t="shared" si="9459"/>
        <v>0</v>
      </c>
      <c r="BB2950" s="20">
        <v>0</v>
      </c>
    </row>
    <row r="2951" spans="2:54" x14ac:dyDescent="0.3">
      <c r="B2951" s="38" t="s">
        <v>1070</v>
      </c>
      <c r="C2951" s="38" t="s">
        <v>42</v>
      </c>
      <c r="D2951" s="38" t="s">
        <v>44</v>
      </c>
      <c r="E2951" s="39" t="str">
        <f t="shared" si="9451"/>
        <v>0113</v>
      </c>
      <c r="F2951" s="38" t="s">
        <v>196</v>
      </c>
      <c r="G2951" s="38" t="s">
        <v>56</v>
      </c>
      <c r="H2951" s="40" t="s">
        <v>57</v>
      </c>
      <c r="I2951" s="18">
        <v>40000</v>
      </c>
      <c r="J2951" s="18">
        <v>40000</v>
      </c>
      <c r="K2951" s="18">
        <v>40000</v>
      </c>
      <c r="L2951" s="18"/>
      <c r="M2951" s="18"/>
      <c r="N2951" s="18"/>
      <c r="O2951" s="18">
        <f>-75.779-318.323-38610.5</f>
        <v>-39004.601999999999</v>
      </c>
      <c r="P2951" s="18">
        <v>-98.751000000000005</v>
      </c>
      <c r="Q2951" s="18">
        <v>-896.64700000000005</v>
      </c>
      <c r="R2951" s="18">
        <v>0</v>
      </c>
      <c r="S2951" s="18"/>
      <c r="T2951" s="18">
        <f t="shared" si="9392"/>
        <v>0</v>
      </c>
      <c r="U2951" s="18">
        <f t="shared" si="9373"/>
        <v>40000</v>
      </c>
      <c r="V2951" s="18">
        <f t="shared" si="9374"/>
        <v>40000</v>
      </c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41">
        <v>2.7E-4</v>
      </c>
      <c r="AG2951" s="41"/>
      <c r="AH2951" s="41">
        <v>0</v>
      </c>
      <c r="AI2951" s="41">
        <v>0</v>
      </c>
      <c r="AJ2951" s="41">
        <v>0</v>
      </c>
      <c r="AK2951" s="41">
        <v>0</v>
      </c>
      <c r="AL2951" s="41">
        <v>0</v>
      </c>
      <c r="AM2951" s="41">
        <v>0</v>
      </c>
      <c r="AN2951" s="41">
        <v>0</v>
      </c>
      <c r="AO2951" s="14">
        <v>0</v>
      </c>
      <c r="AP2951" s="42">
        <v>27.87527</v>
      </c>
      <c r="AQ2951" s="42">
        <f>-75.779-318.323-38610.5</f>
        <v>-39004.601999999999</v>
      </c>
      <c r="AR2951" s="42">
        <v>0</v>
      </c>
      <c r="AS2951" s="42">
        <v>0</v>
      </c>
      <c r="AT2951" s="42">
        <v>0</v>
      </c>
      <c r="AU2951" s="42">
        <f t="shared" si="9454"/>
        <v>-38976.726730000002</v>
      </c>
      <c r="AV2951" s="42">
        <f t="shared" si="9455"/>
        <v>38976.726730000002</v>
      </c>
      <c r="AW2951" s="42">
        <f t="shared" si="9456"/>
        <v>0</v>
      </c>
      <c r="AX2951" s="42">
        <f t="shared" si="9457"/>
        <v>40000</v>
      </c>
      <c r="AY2951" s="42">
        <f t="shared" si="9458"/>
        <v>40000</v>
      </c>
      <c r="AZ2951" s="42"/>
      <c r="BA2951" s="43">
        <f t="shared" si="9459"/>
        <v>0</v>
      </c>
      <c r="BB2951" s="44">
        <v>0</v>
      </c>
    </row>
    <row r="2952" spans="2:54" ht="46.8" x14ac:dyDescent="0.3">
      <c r="B2952" s="38" t="s">
        <v>1070</v>
      </c>
      <c r="C2952" s="38" t="s">
        <v>42</v>
      </c>
      <c r="D2952" s="38" t="s">
        <v>44</v>
      </c>
      <c r="E2952" s="39" t="str">
        <f t="shared" si="9451"/>
        <v>0113</v>
      </c>
      <c r="F2952" s="38" t="s">
        <v>490</v>
      </c>
      <c r="G2952" s="39"/>
      <c r="H2952" s="40" t="s">
        <v>491</v>
      </c>
      <c r="I2952" s="18">
        <f t="shared" ref="I2952:S2952" si="9585">I2953</f>
        <v>25000</v>
      </c>
      <c r="J2952" s="18">
        <f t="shared" si="9585"/>
        <v>25000</v>
      </c>
      <c r="K2952" s="18">
        <f t="shared" si="9585"/>
        <v>25000</v>
      </c>
      <c r="L2952" s="18">
        <f t="shared" si="9585"/>
        <v>5000</v>
      </c>
      <c r="M2952" s="18">
        <f t="shared" si="9585"/>
        <v>5000</v>
      </c>
      <c r="N2952" s="18">
        <f t="shared" si="9585"/>
        <v>5000</v>
      </c>
      <c r="O2952" s="18">
        <f t="shared" si="9585"/>
        <v>0</v>
      </c>
      <c r="P2952" s="18">
        <f t="shared" si="9585"/>
        <v>0</v>
      </c>
      <c r="Q2952" s="18">
        <f t="shared" si="9585"/>
        <v>-81.144999999999996</v>
      </c>
      <c r="R2952" s="18">
        <f t="shared" si="9585"/>
        <v>0</v>
      </c>
      <c r="S2952" s="18">
        <f t="shared" si="9585"/>
        <v>0</v>
      </c>
      <c r="T2952" s="18">
        <f t="shared" si="9392"/>
        <v>29918.855</v>
      </c>
      <c r="U2952" s="18">
        <f t="shared" si="9373"/>
        <v>30000</v>
      </c>
      <c r="V2952" s="18">
        <f t="shared" si="9374"/>
        <v>30000</v>
      </c>
      <c r="W2952" s="18">
        <f t="shared" ref="W2952:AT2952" si="9586">W2953</f>
        <v>0</v>
      </c>
      <c r="X2952" s="18">
        <f t="shared" si="9586"/>
        <v>0</v>
      </c>
      <c r="Y2952" s="18">
        <f t="shared" si="9586"/>
        <v>0</v>
      </c>
      <c r="Z2952" s="18">
        <f t="shared" si="9586"/>
        <v>0</v>
      </c>
      <c r="AA2952" s="18">
        <f t="shared" si="9586"/>
        <v>0</v>
      </c>
      <c r="AB2952" s="18">
        <f t="shared" si="9586"/>
        <v>0</v>
      </c>
      <c r="AC2952" s="18">
        <f t="shared" si="9586"/>
        <v>0</v>
      </c>
      <c r="AD2952" s="18">
        <f t="shared" si="9586"/>
        <v>0</v>
      </c>
      <c r="AE2952" s="18">
        <f t="shared" si="9586"/>
        <v>0</v>
      </c>
      <c r="AF2952" s="41">
        <f t="shared" si="9586"/>
        <v>29722.579000000002</v>
      </c>
      <c r="AG2952" s="41">
        <f t="shared" si="9586"/>
        <v>0</v>
      </c>
      <c r="AH2952" s="41">
        <f t="shared" si="9586"/>
        <v>0</v>
      </c>
      <c r="AI2952" s="41">
        <f t="shared" si="9586"/>
        <v>0</v>
      </c>
      <c r="AJ2952" s="41">
        <f t="shared" si="9586"/>
        <v>0</v>
      </c>
      <c r="AK2952" s="41">
        <f t="shared" si="9586"/>
        <v>0</v>
      </c>
      <c r="AL2952" s="41">
        <f t="shared" si="9586"/>
        <v>29722.578710000002</v>
      </c>
      <c r="AM2952" s="41">
        <f t="shared" si="9586"/>
        <v>0</v>
      </c>
      <c r="AN2952" s="41">
        <f t="shared" si="9586"/>
        <v>0</v>
      </c>
      <c r="AO2952" s="42">
        <f t="shared" si="9586"/>
        <v>26923.332109999999</v>
      </c>
      <c r="AP2952" s="42">
        <f t="shared" si="9586"/>
        <v>29918.855</v>
      </c>
      <c r="AQ2952" s="42">
        <f t="shared" si="9586"/>
        <v>0</v>
      </c>
      <c r="AR2952" s="42">
        <f t="shared" si="9586"/>
        <v>0</v>
      </c>
      <c r="AS2952" s="42">
        <f t="shared" si="9586"/>
        <v>0</v>
      </c>
      <c r="AT2952" s="42">
        <f t="shared" si="9586"/>
        <v>0</v>
      </c>
      <c r="AU2952" s="42">
        <f t="shared" si="9454"/>
        <v>29918.855</v>
      </c>
      <c r="AV2952" s="42">
        <f t="shared" si="9455"/>
        <v>0</v>
      </c>
      <c r="AW2952" s="42">
        <f t="shared" si="9456"/>
        <v>29918.855</v>
      </c>
      <c r="AX2952" s="42">
        <f t="shared" si="9457"/>
        <v>30000</v>
      </c>
      <c r="AY2952" s="42">
        <f t="shared" si="9458"/>
        <v>30000</v>
      </c>
      <c r="AZ2952" s="42">
        <f>AZ2953</f>
        <v>0</v>
      </c>
      <c r="BA2952" s="43">
        <f t="shared" si="9459"/>
        <v>99.999999024310782</v>
      </c>
      <c r="BB2952" s="20"/>
    </row>
    <row r="2953" spans="2:54" ht="31.2" x14ac:dyDescent="0.3">
      <c r="B2953" s="38" t="s">
        <v>1070</v>
      </c>
      <c r="C2953" s="38" t="s">
        <v>42</v>
      </c>
      <c r="D2953" s="38" t="s">
        <v>44</v>
      </c>
      <c r="E2953" s="39" t="str">
        <f t="shared" si="9451"/>
        <v>0113</v>
      </c>
      <c r="F2953" s="38" t="s">
        <v>490</v>
      </c>
      <c r="G2953" s="38" t="s">
        <v>150</v>
      </c>
      <c r="H2953" s="40" t="s">
        <v>151</v>
      </c>
      <c r="I2953" s="18">
        <v>25000</v>
      </c>
      <c r="J2953" s="18">
        <v>25000</v>
      </c>
      <c r="K2953" s="18">
        <v>25000</v>
      </c>
      <c r="L2953" s="18">
        <v>5000</v>
      </c>
      <c r="M2953" s="18">
        <v>5000</v>
      </c>
      <c r="N2953" s="18">
        <v>5000</v>
      </c>
      <c r="O2953" s="18">
        <v>0</v>
      </c>
      <c r="P2953" s="18">
        <v>0</v>
      </c>
      <c r="Q2953" s="18">
        <v>-81.144999999999996</v>
      </c>
      <c r="R2953" s="18">
        <v>0</v>
      </c>
      <c r="S2953" s="18"/>
      <c r="T2953" s="18">
        <f t="shared" si="9392"/>
        <v>29918.855</v>
      </c>
      <c r="U2953" s="18">
        <f t="shared" si="9373"/>
        <v>30000</v>
      </c>
      <c r="V2953" s="18">
        <f t="shared" si="9374"/>
        <v>30000</v>
      </c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41">
        <v>29722.579000000002</v>
      </c>
      <c r="AG2953" s="41"/>
      <c r="AH2953" s="41">
        <v>0</v>
      </c>
      <c r="AI2953" s="41">
        <v>0</v>
      </c>
      <c r="AJ2953" s="41">
        <v>0</v>
      </c>
      <c r="AK2953" s="41">
        <v>0</v>
      </c>
      <c r="AL2953" s="41">
        <v>29722.578710000002</v>
      </c>
      <c r="AM2953" s="41">
        <v>0</v>
      </c>
      <c r="AN2953" s="41">
        <v>0</v>
      </c>
      <c r="AO2953" s="14">
        <v>26923.332109999999</v>
      </c>
      <c r="AP2953" s="42">
        <v>29918.855</v>
      </c>
      <c r="AQ2953" s="42">
        <v>0</v>
      </c>
      <c r="AR2953" s="42">
        <v>0</v>
      </c>
      <c r="AS2953" s="42">
        <v>0</v>
      </c>
      <c r="AT2953" s="42">
        <v>0</v>
      </c>
      <c r="AU2953" s="42">
        <f t="shared" si="9454"/>
        <v>29918.855</v>
      </c>
      <c r="AV2953" s="42">
        <f t="shared" si="9455"/>
        <v>0</v>
      </c>
      <c r="AW2953" s="42">
        <f t="shared" si="9456"/>
        <v>29918.855</v>
      </c>
      <c r="AX2953" s="42">
        <f t="shared" si="9457"/>
        <v>30000</v>
      </c>
      <c r="AY2953" s="42">
        <f t="shared" si="9458"/>
        <v>30000</v>
      </c>
      <c r="AZ2953" s="42"/>
      <c r="BA2953" s="43">
        <f t="shared" si="9459"/>
        <v>99.999999024310782</v>
      </c>
      <c r="BB2953" s="44"/>
    </row>
    <row r="2954" spans="2:54" x14ac:dyDescent="0.3">
      <c r="B2954" s="38" t="s">
        <v>1070</v>
      </c>
      <c r="C2954" s="38" t="s">
        <v>42</v>
      </c>
      <c r="D2954" s="38" t="s">
        <v>44</v>
      </c>
      <c r="E2954" s="39" t="str">
        <f t="shared" si="9451"/>
        <v>0113</v>
      </c>
      <c r="F2954" s="38" t="s">
        <v>266</v>
      </c>
      <c r="G2954" s="39"/>
      <c r="H2954" s="40" t="s">
        <v>49</v>
      </c>
      <c r="I2954" s="18">
        <f t="shared" ref="I2954:S2954" si="9587">I2955</f>
        <v>18961.7</v>
      </c>
      <c r="J2954" s="18">
        <f t="shared" si="9587"/>
        <v>14111.7</v>
      </c>
      <c r="K2954" s="18">
        <f t="shared" si="9587"/>
        <v>14361.7</v>
      </c>
      <c r="L2954" s="18">
        <f t="shared" si="9587"/>
        <v>6605</v>
      </c>
      <c r="M2954" s="18">
        <f t="shared" si="9587"/>
        <v>0</v>
      </c>
      <c r="N2954" s="18">
        <f t="shared" si="9587"/>
        <v>0</v>
      </c>
      <c r="O2954" s="18">
        <f t="shared" si="9587"/>
        <v>349.62900000000002</v>
      </c>
      <c r="P2954" s="18">
        <f t="shared" si="9587"/>
        <v>98.751000000000005</v>
      </c>
      <c r="Q2954" s="18">
        <f t="shared" si="9587"/>
        <v>81.144999999999996</v>
      </c>
      <c r="R2954" s="18">
        <f t="shared" si="9587"/>
        <v>0</v>
      </c>
      <c r="S2954" s="18">
        <f t="shared" si="9587"/>
        <v>1200</v>
      </c>
      <c r="T2954" s="18">
        <f t="shared" si="9392"/>
        <v>27296.225000000002</v>
      </c>
      <c r="U2954" s="18">
        <f t="shared" si="9373"/>
        <v>14111.7</v>
      </c>
      <c r="V2954" s="18">
        <f t="shared" si="9374"/>
        <v>14361.7</v>
      </c>
      <c r="W2954" s="18">
        <f t="shared" ref="W2954:AT2954" si="9588">W2955</f>
        <v>0</v>
      </c>
      <c r="X2954" s="18">
        <f t="shared" si="9588"/>
        <v>0</v>
      </c>
      <c r="Y2954" s="18">
        <f t="shared" si="9588"/>
        <v>0</v>
      </c>
      <c r="Z2954" s="18">
        <f t="shared" si="9588"/>
        <v>1200</v>
      </c>
      <c r="AA2954" s="18">
        <f t="shared" si="9588"/>
        <v>0</v>
      </c>
      <c r="AB2954" s="18">
        <f t="shared" si="9588"/>
        <v>0</v>
      </c>
      <c r="AC2954" s="18">
        <f t="shared" si="9588"/>
        <v>0</v>
      </c>
      <c r="AD2954" s="18">
        <f t="shared" si="9588"/>
        <v>0</v>
      </c>
      <c r="AE2954" s="18">
        <f t="shared" si="9588"/>
        <v>0</v>
      </c>
      <c r="AF2954" s="41">
        <f t="shared" si="9588"/>
        <v>24921.924999999999</v>
      </c>
      <c r="AG2954" s="41">
        <f t="shared" si="9588"/>
        <v>0</v>
      </c>
      <c r="AH2954" s="41">
        <f t="shared" si="9588"/>
        <v>0</v>
      </c>
      <c r="AI2954" s="41">
        <f t="shared" si="9588"/>
        <v>0</v>
      </c>
      <c r="AJ2954" s="41">
        <f t="shared" si="9588"/>
        <v>0</v>
      </c>
      <c r="AK2954" s="41">
        <f t="shared" si="9588"/>
        <v>0</v>
      </c>
      <c r="AL2954" s="41">
        <f t="shared" si="9588"/>
        <v>24921.924920000001</v>
      </c>
      <c r="AM2954" s="41">
        <f t="shared" si="9588"/>
        <v>0</v>
      </c>
      <c r="AN2954" s="41">
        <f t="shared" si="9588"/>
        <v>0</v>
      </c>
      <c r="AO2954" s="42">
        <f t="shared" si="9588"/>
        <v>22698.25692</v>
      </c>
      <c r="AP2954" s="42">
        <f t="shared" si="9588"/>
        <v>24572.296000000002</v>
      </c>
      <c r="AQ2954" s="42">
        <f t="shared" si="9588"/>
        <v>349.62900000000002</v>
      </c>
      <c r="AR2954" s="42">
        <f t="shared" si="9588"/>
        <v>0</v>
      </c>
      <c r="AS2954" s="42">
        <f t="shared" si="9588"/>
        <v>0</v>
      </c>
      <c r="AT2954" s="42">
        <f t="shared" si="9588"/>
        <v>0</v>
      </c>
      <c r="AU2954" s="42">
        <f t="shared" si="9454"/>
        <v>24921.925000000003</v>
      </c>
      <c r="AV2954" s="42">
        <f t="shared" si="9455"/>
        <v>2374.2999999999993</v>
      </c>
      <c r="AW2954" s="42">
        <f t="shared" si="9456"/>
        <v>28496.225000000002</v>
      </c>
      <c r="AX2954" s="42">
        <f t="shared" si="9457"/>
        <v>14111.7</v>
      </c>
      <c r="AY2954" s="42">
        <f t="shared" si="9458"/>
        <v>14361.7</v>
      </c>
      <c r="AZ2954" s="42">
        <f>AZ2955</f>
        <v>0</v>
      </c>
      <c r="BA2954" s="43">
        <f t="shared" si="9459"/>
        <v>99.999999678997526</v>
      </c>
      <c r="BB2954" s="20"/>
    </row>
    <row r="2955" spans="2:54" ht="46.8" x14ac:dyDescent="0.3">
      <c r="B2955" s="38" t="s">
        <v>1070</v>
      </c>
      <c r="C2955" s="38" t="s">
        <v>42</v>
      </c>
      <c r="D2955" s="38" t="s">
        <v>44</v>
      </c>
      <c r="E2955" s="39" t="str">
        <f t="shared" si="9451"/>
        <v>0113</v>
      </c>
      <c r="F2955" s="38" t="s">
        <v>267</v>
      </c>
      <c r="G2955" s="39"/>
      <c r="H2955" s="40" t="s">
        <v>268</v>
      </c>
      <c r="I2955" s="18">
        <f t="shared" ref="I2955:N2955" si="9589">I2956+I2960</f>
        <v>18961.7</v>
      </c>
      <c r="J2955" s="18">
        <f t="shared" si="9589"/>
        <v>14111.7</v>
      </c>
      <c r="K2955" s="18">
        <f t="shared" si="9589"/>
        <v>14361.7</v>
      </c>
      <c r="L2955" s="18">
        <f t="shared" si="9589"/>
        <v>6605</v>
      </c>
      <c r="M2955" s="18">
        <f t="shared" si="9589"/>
        <v>0</v>
      </c>
      <c r="N2955" s="18">
        <f t="shared" si="9589"/>
        <v>0</v>
      </c>
      <c r="O2955" s="18">
        <f>O2956+O2960+O2958</f>
        <v>349.62900000000002</v>
      </c>
      <c r="P2955" s="18">
        <f>P2956+P2960+P2958</f>
        <v>98.751000000000005</v>
      </c>
      <c r="Q2955" s="18">
        <f>Q2956+Q2960+Q2958</f>
        <v>81.144999999999996</v>
      </c>
      <c r="R2955" s="18">
        <f>R2956+R2960+R2958</f>
        <v>0</v>
      </c>
      <c r="S2955" s="18">
        <f>S2956+S2960</f>
        <v>1200</v>
      </c>
      <c r="T2955" s="18">
        <f t="shared" si="9392"/>
        <v>27296.225000000002</v>
      </c>
      <c r="U2955" s="18">
        <f t="shared" si="9373"/>
        <v>14111.7</v>
      </c>
      <c r="V2955" s="18">
        <f t="shared" si="9374"/>
        <v>14361.7</v>
      </c>
      <c r="W2955" s="18">
        <f t="shared" ref="W2955:AE2955" si="9590">W2956+W2960</f>
        <v>0</v>
      </c>
      <c r="X2955" s="18">
        <f t="shared" si="9590"/>
        <v>0</v>
      </c>
      <c r="Y2955" s="18">
        <f t="shared" si="9590"/>
        <v>0</v>
      </c>
      <c r="Z2955" s="18">
        <f t="shared" si="9590"/>
        <v>1200</v>
      </c>
      <c r="AA2955" s="18">
        <f t="shared" si="9590"/>
        <v>0</v>
      </c>
      <c r="AB2955" s="18">
        <f t="shared" si="9590"/>
        <v>0</v>
      </c>
      <c r="AC2955" s="18">
        <f t="shared" si="9590"/>
        <v>0</v>
      </c>
      <c r="AD2955" s="18">
        <f t="shared" si="9590"/>
        <v>0</v>
      </c>
      <c r="AE2955" s="18">
        <f t="shared" si="9590"/>
        <v>0</v>
      </c>
      <c r="AF2955" s="41">
        <f t="shared" ref="AF2955:AT2955" si="9591">AF2956+AF2960+AF2958</f>
        <v>24921.924999999999</v>
      </c>
      <c r="AG2955" s="41">
        <f t="shared" si="9591"/>
        <v>0</v>
      </c>
      <c r="AH2955" s="41">
        <f t="shared" si="9591"/>
        <v>0</v>
      </c>
      <c r="AI2955" s="41">
        <f t="shared" si="9591"/>
        <v>0</v>
      </c>
      <c r="AJ2955" s="41">
        <f t="shared" si="9591"/>
        <v>0</v>
      </c>
      <c r="AK2955" s="41">
        <f t="shared" si="9591"/>
        <v>0</v>
      </c>
      <c r="AL2955" s="41">
        <f t="shared" si="9591"/>
        <v>24921.924920000001</v>
      </c>
      <c r="AM2955" s="41">
        <f t="shared" si="9591"/>
        <v>0</v>
      </c>
      <c r="AN2955" s="41">
        <f t="shared" si="9591"/>
        <v>0</v>
      </c>
      <c r="AO2955" s="14">
        <f t="shared" si="9591"/>
        <v>22698.25692</v>
      </c>
      <c r="AP2955" s="42">
        <f t="shared" si="9591"/>
        <v>24572.296000000002</v>
      </c>
      <c r="AQ2955" s="42">
        <f t="shared" si="9591"/>
        <v>349.62900000000002</v>
      </c>
      <c r="AR2955" s="42">
        <f t="shared" si="9591"/>
        <v>0</v>
      </c>
      <c r="AS2955" s="42">
        <f t="shared" si="9591"/>
        <v>0</v>
      </c>
      <c r="AT2955" s="42">
        <f t="shared" si="9591"/>
        <v>0</v>
      </c>
      <c r="AU2955" s="42">
        <f t="shared" si="9454"/>
        <v>24921.925000000003</v>
      </c>
      <c r="AV2955" s="42">
        <f t="shared" si="9455"/>
        <v>2374.2999999999993</v>
      </c>
      <c r="AW2955" s="42">
        <f t="shared" si="9456"/>
        <v>28496.225000000002</v>
      </c>
      <c r="AX2955" s="42">
        <f t="shared" si="9457"/>
        <v>14111.7</v>
      </c>
      <c r="AY2955" s="42">
        <f t="shared" si="9458"/>
        <v>14361.7</v>
      </c>
      <c r="AZ2955" s="42">
        <f>AZ2956+AZ2960</f>
        <v>0</v>
      </c>
      <c r="BA2955" s="43">
        <f t="shared" si="9459"/>
        <v>99.999999678997526</v>
      </c>
      <c r="BB2955" s="20"/>
    </row>
    <row r="2956" spans="2:54" ht="31.2" x14ac:dyDescent="0.3">
      <c r="B2956" s="38" t="s">
        <v>1070</v>
      </c>
      <c r="C2956" s="38" t="s">
        <v>42</v>
      </c>
      <c r="D2956" s="38" t="s">
        <v>44</v>
      </c>
      <c r="E2956" s="39" t="str">
        <f t="shared" si="9451"/>
        <v>0113</v>
      </c>
      <c r="F2956" s="38" t="s">
        <v>269</v>
      </c>
      <c r="G2956" s="39"/>
      <c r="H2956" s="40" t="s">
        <v>270</v>
      </c>
      <c r="I2956" s="18">
        <f t="shared" ref="I2956:S2956" si="9592">I2957</f>
        <v>9425.7000000000007</v>
      </c>
      <c r="J2956" s="18">
        <f t="shared" si="9592"/>
        <v>9425.7000000000007</v>
      </c>
      <c r="K2956" s="18">
        <f t="shared" si="9592"/>
        <v>9425.7000000000007</v>
      </c>
      <c r="L2956" s="18">
        <f t="shared" si="9592"/>
        <v>0</v>
      </c>
      <c r="M2956" s="18">
        <f t="shared" si="9592"/>
        <v>0</v>
      </c>
      <c r="N2956" s="18">
        <f t="shared" si="9592"/>
        <v>0</v>
      </c>
      <c r="O2956" s="18">
        <f t="shared" si="9592"/>
        <v>349.62900000000002</v>
      </c>
      <c r="P2956" s="18">
        <f t="shared" si="9592"/>
        <v>0</v>
      </c>
      <c r="Q2956" s="18">
        <f t="shared" si="9592"/>
        <v>0</v>
      </c>
      <c r="R2956" s="18">
        <f t="shared" si="9592"/>
        <v>0</v>
      </c>
      <c r="S2956" s="18">
        <f t="shared" si="9592"/>
        <v>1200</v>
      </c>
      <c r="T2956" s="18">
        <f t="shared" si="9392"/>
        <v>10975.329000000002</v>
      </c>
      <c r="U2956" s="18">
        <f t="shared" si="9373"/>
        <v>9425.7000000000007</v>
      </c>
      <c r="V2956" s="18">
        <f t="shared" si="9374"/>
        <v>9425.7000000000007</v>
      </c>
      <c r="W2956" s="18">
        <f t="shared" ref="W2956:AD2956" si="9593">W2957</f>
        <v>0</v>
      </c>
      <c r="X2956" s="18">
        <f t="shared" si="9593"/>
        <v>0</v>
      </c>
      <c r="Y2956" s="18">
        <f t="shared" si="9593"/>
        <v>0</v>
      </c>
      <c r="Z2956" s="18">
        <f t="shared" si="9593"/>
        <v>1200</v>
      </c>
      <c r="AA2956" s="18">
        <f t="shared" si="9593"/>
        <v>0</v>
      </c>
      <c r="AB2956" s="18">
        <f t="shared" si="9593"/>
        <v>0</v>
      </c>
      <c r="AC2956" s="18">
        <f t="shared" si="9593"/>
        <v>0</v>
      </c>
      <c r="AD2956" s="18">
        <f t="shared" si="9593"/>
        <v>0</v>
      </c>
      <c r="AE2956" s="18"/>
      <c r="AF2956" s="41">
        <f t="shared" ref="AF2956:AT2956" si="9594">AF2957</f>
        <v>8975.3289999999997</v>
      </c>
      <c r="AG2956" s="41">
        <f t="shared" si="9594"/>
        <v>0</v>
      </c>
      <c r="AH2956" s="41">
        <f t="shared" si="9594"/>
        <v>0</v>
      </c>
      <c r="AI2956" s="41">
        <f t="shared" si="9594"/>
        <v>0</v>
      </c>
      <c r="AJ2956" s="41">
        <f t="shared" si="9594"/>
        <v>0</v>
      </c>
      <c r="AK2956" s="41">
        <f t="shared" si="9594"/>
        <v>0</v>
      </c>
      <c r="AL2956" s="41">
        <f t="shared" si="9594"/>
        <v>8975.3289999999997</v>
      </c>
      <c r="AM2956" s="41">
        <f t="shared" si="9594"/>
        <v>0</v>
      </c>
      <c r="AN2956" s="41">
        <f t="shared" si="9594"/>
        <v>0</v>
      </c>
      <c r="AO2956" s="42">
        <f t="shared" si="9594"/>
        <v>7965.7</v>
      </c>
      <c r="AP2956" s="42">
        <f t="shared" si="9594"/>
        <v>8625.7000000000007</v>
      </c>
      <c r="AQ2956" s="42">
        <f t="shared" si="9594"/>
        <v>349.62900000000002</v>
      </c>
      <c r="AR2956" s="42">
        <f t="shared" si="9594"/>
        <v>0</v>
      </c>
      <c r="AS2956" s="42">
        <f t="shared" si="9594"/>
        <v>0</v>
      </c>
      <c r="AT2956" s="42">
        <f t="shared" si="9594"/>
        <v>0</v>
      </c>
      <c r="AU2956" s="42">
        <f t="shared" si="9454"/>
        <v>8975.3290000000015</v>
      </c>
      <c r="AV2956" s="42">
        <f t="shared" si="9455"/>
        <v>2000</v>
      </c>
      <c r="AW2956" s="42">
        <f t="shared" si="9456"/>
        <v>12175.329000000002</v>
      </c>
      <c r="AX2956" s="42">
        <f t="shared" si="9457"/>
        <v>9425.7000000000007</v>
      </c>
      <c r="AY2956" s="42">
        <f t="shared" si="9458"/>
        <v>9425.7000000000007</v>
      </c>
      <c r="AZ2956" s="42">
        <f>AZ2957</f>
        <v>0</v>
      </c>
      <c r="BA2956" s="43">
        <f t="shared" si="9459"/>
        <v>100</v>
      </c>
      <c r="BB2956" s="20"/>
    </row>
    <row r="2957" spans="2:54" ht="31.2" x14ac:dyDescent="0.3">
      <c r="B2957" s="38" t="s">
        <v>1070</v>
      </c>
      <c r="C2957" s="38" t="s">
        <v>42</v>
      </c>
      <c r="D2957" s="38" t="s">
        <v>44</v>
      </c>
      <c r="E2957" s="39" t="str">
        <f t="shared" si="9451"/>
        <v>0113</v>
      </c>
      <c r="F2957" s="38" t="s">
        <v>269</v>
      </c>
      <c r="G2957" s="38" t="s">
        <v>150</v>
      </c>
      <c r="H2957" s="40" t="s">
        <v>151</v>
      </c>
      <c r="I2957" s="18">
        <v>9425.7000000000007</v>
      </c>
      <c r="J2957" s="18">
        <v>9425.7000000000007</v>
      </c>
      <c r="K2957" s="18">
        <v>9425.7000000000007</v>
      </c>
      <c r="L2957" s="18"/>
      <c r="M2957" s="18"/>
      <c r="N2957" s="18"/>
      <c r="O2957" s="18">
        <v>349.62900000000002</v>
      </c>
      <c r="P2957" s="18">
        <v>0</v>
      </c>
      <c r="Q2957" s="18">
        <v>0</v>
      </c>
      <c r="R2957" s="18">
        <v>0</v>
      </c>
      <c r="S2957" s="18">
        <v>1200</v>
      </c>
      <c r="T2957" s="18">
        <f t="shared" si="9392"/>
        <v>10975.329000000002</v>
      </c>
      <c r="U2957" s="18">
        <f t="shared" si="9373"/>
        <v>9425.7000000000007</v>
      </c>
      <c r="V2957" s="18">
        <f t="shared" si="9374"/>
        <v>9425.7000000000007</v>
      </c>
      <c r="W2957" s="18"/>
      <c r="X2957" s="18"/>
      <c r="Y2957" s="18"/>
      <c r="Z2957" s="18">
        <v>1200</v>
      </c>
      <c r="AA2957" s="18"/>
      <c r="AB2957" s="18"/>
      <c r="AC2957" s="18"/>
      <c r="AD2957" s="18"/>
      <c r="AE2957" s="18"/>
      <c r="AF2957" s="41">
        <v>8975.3289999999997</v>
      </c>
      <c r="AG2957" s="41"/>
      <c r="AH2957" s="41">
        <v>0</v>
      </c>
      <c r="AI2957" s="41">
        <v>0</v>
      </c>
      <c r="AJ2957" s="41">
        <v>0</v>
      </c>
      <c r="AK2957" s="41">
        <v>0</v>
      </c>
      <c r="AL2957" s="41">
        <v>8975.3289999999997</v>
      </c>
      <c r="AM2957" s="41">
        <v>0</v>
      </c>
      <c r="AN2957" s="41">
        <v>0</v>
      </c>
      <c r="AO2957" s="14">
        <v>7965.7</v>
      </c>
      <c r="AP2957" s="42">
        <v>8625.7000000000007</v>
      </c>
      <c r="AQ2957" s="42">
        <v>349.62900000000002</v>
      </c>
      <c r="AR2957" s="42">
        <v>0</v>
      </c>
      <c r="AS2957" s="42">
        <v>0</v>
      </c>
      <c r="AT2957" s="42">
        <v>0</v>
      </c>
      <c r="AU2957" s="42">
        <f t="shared" si="9454"/>
        <v>8975.3290000000015</v>
      </c>
      <c r="AV2957" s="42">
        <f t="shared" si="9455"/>
        <v>2000</v>
      </c>
      <c r="AW2957" s="42">
        <f t="shared" si="9456"/>
        <v>12175.329000000002</v>
      </c>
      <c r="AX2957" s="42">
        <f t="shared" si="9457"/>
        <v>9425.7000000000007</v>
      </c>
      <c r="AY2957" s="42">
        <f t="shared" si="9458"/>
        <v>9425.7000000000007</v>
      </c>
      <c r="AZ2957" s="42"/>
      <c r="BA2957" s="43">
        <f t="shared" si="9459"/>
        <v>100</v>
      </c>
      <c r="BB2957" s="44"/>
    </row>
    <row r="2958" spans="2:54" ht="46.8" x14ac:dyDescent="0.3">
      <c r="B2958" s="38" t="s">
        <v>1070</v>
      </c>
      <c r="C2958" s="38" t="s">
        <v>42</v>
      </c>
      <c r="D2958" s="38" t="s">
        <v>44</v>
      </c>
      <c r="E2958" s="39" t="str">
        <f t="shared" si="9451"/>
        <v>0113</v>
      </c>
      <c r="F2958" s="38" t="s">
        <v>496</v>
      </c>
      <c r="G2958" s="38"/>
      <c r="H2958" s="40" t="s">
        <v>497</v>
      </c>
      <c r="I2958" s="18"/>
      <c r="J2958" s="18"/>
      <c r="K2958" s="18"/>
      <c r="L2958" s="18"/>
      <c r="M2958" s="18"/>
      <c r="N2958" s="18"/>
      <c r="O2958" s="18">
        <f>O2959</f>
        <v>0</v>
      </c>
      <c r="P2958" s="18">
        <f>P2959</f>
        <v>0</v>
      </c>
      <c r="Q2958" s="18">
        <f>Q2959</f>
        <v>0</v>
      </c>
      <c r="R2958" s="18">
        <f>R2959</f>
        <v>0</v>
      </c>
      <c r="S2958" s="18"/>
      <c r="T2958" s="18">
        <f t="shared" si="9392"/>
        <v>0</v>
      </c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41">
        <f t="shared" ref="AF2958:AT2958" si="9595">AF2959</f>
        <v>6230.7</v>
      </c>
      <c r="AG2958" s="41">
        <f t="shared" si="9595"/>
        <v>0</v>
      </c>
      <c r="AH2958" s="41">
        <f t="shared" si="9595"/>
        <v>0</v>
      </c>
      <c r="AI2958" s="41">
        <f t="shared" si="9595"/>
        <v>0</v>
      </c>
      <c r="AJ2958" s="41">
        <f t="shared" si="9595"/>
        <v>0</v>
      </c>
      <c r="AK2958" s="41">
        <f t="shared" si="9595"/>
        <v>0</v>
      </c>
      <c r="AL2958" s="41">
        <f t="shared" si="9595"/>
        <v>6230.7</v>
      </c>
      <c r="AM2958" s="41">
        <f t="shared" si="9595"/>
        <v>0</v>
      </c>
      <c r="AN2958" s="41">
        <f t="shared" si="9595"/>
        <v>0</v>
      </c>
      <c r="AO2958" s="42">
        <f t="shared" si="9595"/>
        <v>5730.7</v>
      </c>
      <c r="AP2958" s="42">
        <f t="shared" si="9595"/>
        <v>6230.7</v>
      </c>
      <c r="AQ2958" s="42">
        <f t="shared" si="9595"/>
        <v>0</v>
      </c>
      <c r="AR2958" s="42">
        <f t="shared" si="9595"/>
        <v>0</v>
      </c>
      <c r="AS2958" s="42">
        <f t="shared" si="9595"/>
        <v>0</v>
      </c>
      <c r="AT2958" s="42">
        <f t="shared" si="9595"/>
        <v>0</v>
      </c>
      <c r="AU2958" s="42">
        <f t="shared" si="9454"/>
        <v>6230.7</v>
      </c>
      <c r="AV2958" s="42">
        <f t="shared" si="9455"/>
        <v>-6230.7</v>
      </c>
      <c r="AW2958" s="42"/>
      <c r="AX2958" s="42"/>
      <c r="AY2958" s="42"/>
      <c r="AZ2958" s="42"/>
      <c r="BA2958" s="43">
        <f t="shared" si="9459"/>
        <v>100</v>
      </c>
      <c r="BB2958" s="44"/>
    </row>
    <row r="2959" spans="2:54" ht="31.2" x14ac:dyDescent="0.3">
      <c r="B2959" s="38" t="s">
        <v>1070</v>
      </c>
      <c r="C2959" s="38" t="s">
        <v>42</v>
      </c>
      <c r="D2959" s="38" t="s">
        <v>44</v>
      </c>
      <c r="E2959" s="39" t="str">
        <f t="shared" si="9451"/>
        <v>0113</v>
      </c>
      <c r="F2959" s="38" t="s">
        <v>496</v>
      </c>
      <c r="G2959" s="38" t="s">
        <v>150</v>
      </c>
      <c r="H2959" s="40" t="s">
        <v>151</v>
      </c>
      <c r="I2959" s="18"/>
      <c r="J2959" s="18"/>
      <c r="K2959" s="18"/>
      <c r="L2959" s="18"/>
      <c r="M2959" s="18"/>
      <c r="N2959" s="18"/>
      <c r="O2959" s="18">
        <v>0</v>
      </c>
      <c r="P2959" s="18">
        <v>0</v>
      </c>
      <c r="Q2959" s="18">
        <v>0</v>
      </c>
      <c r="R2959" s="18">
        <v>0</v>
      </c>
      <c r="S2959" s="18"/>
      <c r="T2959" s="18">
        <f t="shared" si="9392"/>
        <v>0</v>
      </c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41">
        <v>6230.7</v>
      </c>
      <c r="AG2959" s="41"/>
      <c r="AH2959" s="41">
        <v>0</v>
      </c>
      <c r="AI2959" s="41">
        <v>0</v>
      </c>
      <c r="AJ2959" s="41">
        <v>0</v>
      </c>
      <c r="AK2959" s="41">
        <v>0</v>
      </c>
      <c r="AL2959" s="41">
        <v>6230.7</v>
      </c>
      <c r="AM2959" s="41">
        <v>0</v>
      </c>
      <c r="AN2959" s="41">
        <v>0</v>
      </c>
      <c r="AO2959" s="14">
        <v>5730.7</v>
      </c>
      <c r="AP2959" s="42">
        <v>6230.7</v>
      </c>
      <c r="AQ2959" s="42">
        <v>0</v>
      </c>
      <c r="AR2959" s="42">
        <v>0</v>
      </c>
      <c r="AS2959" s="42">
        <v>0</v>
      </c>
      <c r="AT2959" s="42">
        <v>0</v>
      </c>
      <c r="AU2959" s="42">
        <f t="shared" si="9454"/>
        <v>6230.7</v>
      </c>
      <c r="AV2959" s="42">
        <f t="shared" si="9455"/>
        <v>-6230.7</v>
      </c>
      <c r="AW2959" s="42"/>
      <c r="AX2959" s="42"/>
      <c r="AY2959" s="42"/>
      <c r="AZ2959" s="42"/>
      <c r="BA2959" s="43">
        <f t="shared" si="9459"/>
        <v>100</v>
      </c>
      <c r="BB2959" s="44"/>
    </row>
    <row r="2960" spans="2:54" ht="62.4" x14ac:dyDescent="0.3">
      <c r="B2960" s="38" t="s">
        <v>1070</v>
      </c>
      <c r="C2960" s="38" t="s">
        <v>42</v>
      </c>
      <c r="D2960" s="38" t="s">
        <v>44</v>
      </c>
      <c r="E2960" s="39" t="str">
        <f t="shared" si="9451"/>
        <v>0113</v>
      </c>
      <c r="F2960" s="38" t="s">
        <v>271</v>
      </c>
      <c r="G2960" s="39"/>
      <c r="H2960" s="40" t="s">
        <v>272</v>
      </c>
      <c r="I2960" s="18">
        <f t="shared" ref="I2960:S2960" si="9596">I2961</f>
        <v>9536</v>
      </c>
      <c r="J2960" s="18">
        <f t="shared" si="9596"/>
        <v>4686</v>
      </c>
      <c r="K2960" s="18">
        <f t="shared" si="9596"/>
        <v>4936</v>
      </c>
      <c r="L2960" s="18">
        <f t="shared" si="9596"/>
        <v>6605</v>
      </c>
      <c r="M2960" s="18">
        <f t="shared" si="9596"/>
        <v>0</v>
      </c>
      <c r="N2960" s="18">
        <f t="shared" si="9596"/>
        <v>0</v>
      </c>
      <c r="O2960" s="18">
        <f t="shared" si="9596"/>
        <v>0</v>
      </c>
      <c r="P2960" s="18">
        <f t="shared" si="9596"/>
        <v>98.751000000000005</v>
      </c>
      <c r="Q2960" s="18">
        <f t="shared" si="9596"/>
        <v>81.144999999999996</v>
      </c>
      <c r="R2960" s="18">
        <f t="shared" si="9596"/>
        <v>0</v>
      </c>
      <c r="S2960" s="18">
        <f t="shared" si="9596"/>
        <v>0</v>
      </c>
      <c r="T2960" s="18">
        <f t="shared" si="9392"/>
        <v>16320.896000000001</v>
      </c>
      <c r="U2960" s="18">
        <f t="shared" ref="U2960:U2982" si="9597">J2960+M2960</f>
        <v>4686</v>
      </c>
      <c r="V2960" s="18">
        <f t="shared" ref="V2960:V2982" si="9598">K2960+N2960</f>
        <v>4936</v>
      </c>
      <c r="W2960" s="18">
        <f t="shared" ref="W2960:AT2960" si="9599">W2961</f>
        <v>0</v>
      </c>
      <c r="X2960" s="18">
        <f t="shared" si="9599"/>
        <v>0</v>
      </c>
      <c r="Y2960" s="18">
        <f t="shared" si="9599"/>
        <v>0</v>
      </c>
      <c r="Z2960" s="18">
        <f t="shared" si="9599"/>
        <v>0</v>
      </c>
      <c r="AA2960" s="18">
        <f t="shared" si="9599"/>
        <v>0</v>
      </c>
      <c r="AB2960" s="18">
        <f t="shared" si="9599"/>
        <v>0</v>
      </c>
      <c r="AC2960" s="18">
        <f t="shared" si="9599"/>
        <v>0</v>
      </c>
      <c r="AD2960" s="18">
        <f t="shared" si="9599"/>
        <v>0</v>
      </c>
      <c r="AE2960" s="18">
        <f t="shared" si="9599"/>
        <v>0</v>
      </c>
      <c r="AF2960" s="41">
        <f t="shared" si="9599"/>
        <v>9715.8960000000006</v>
      </c>
      <c r="AG2960" s="41">
        <f t="shared" si="9599"/>
        <v>0</v>
      </c>
      <c r="AH2960" s="41">
        <f t="shared" si="9599"/>
        <v>0</v>
      </c>
      <c r="AI2960" s="41">
        <f t="shared" si="9599"/>
        <v>0</v>
      </c>
      <c r="AJ2960" s="41">
        <f t="shared" si="9599"/>
        <v>0</v>
      </c>
      <c r="AK2960" s="41">
        <f t="shared" si="9599"/>
        <v>0</v>
      </c>
      <c r="AL2960" s="41">
        <f t="shared" si="9599"/>
        <v>9715.8959200000008</v>
      </c>
      <c r="AM2960" s="41">
        <f t="shared" si="9599"/>
        <v>0</v>
      </c>
      <c r="AN2960" s="41">
        <f t="shared" si="9599"/>
        <v>0</v>
      </c>
      <c r="AO2960" s="42">
        <f t="shared" si="9599"/>
        <v>9001.8569200000002</v>
      </c>
      <c r="AP2960" s="42">
        <f t="shared" si="9599"/>
        <v>9715.8960000000006</v>
      </c>
      <c r="AQ2960" s="42">
        <f t="shared" si="9599"/>
        <v>0</v>
      </c>
      <c r="AR2960" s="42">
        <f t="shared" si="9599"/>
        <v>0</v>
      </c>
      <c r="AS2960" s="42">
        <f t="shared" si="9599"/>
        <v>0</v>
      </c>
      <c r="AT2960" s="42">
        <f t="shared" si="9599"/>
        <v>0</v>
      </c>
      <c r="AU2960" s="42">
        <f t="shared" si="9454"/>
        <v>9715.8960000000006</v>
      </c>
      <c r="AV2960" s="42">
        <f t="shared" si="9455"/>
        <v>6605</v>
      </c>
      <c r="AW2960" s="42">
        <f t="shared" si="9456"/>
        <v>16320.896000000001</v>
      </c>
      <c r="AX2960" s="42">
        <f t="shared" si="9457"/>
        <v>4686</v>
      </c>
      <c r="AY2960" s="42">
        <f t="shared" si="9458"/>
        <v>4936</v>
      </c>
      <c r="AZ2960" s="42">
        <f>AZ2961</f>
        <v>0</v>
      </c>
      <c r="BA2960" s="43">
        <f t="shared" si="9459"/>
        <v>99.999999176607076</v>
      </c>
      <c r="BB2960" s="20"/>
    </row>
    <row r="2961" spans="2:54" ht="31.2" x14ac:dyDescent="0.3">
      <c r="B2961" s="38" t="s">
        <v>1070</v>
      </c>
      <c r="C2961" s="38" t="s">
        <v>42</v>
      </c>
      <c r="D2961" s="38" t="s">
        <v>44</v>
      </c>
      <c r="E2961" s="39" t="str">
        <f t="shared" si="9451"/>
        <v>0113</v>
      </c>
      <c r="F2961" s="38" t="s">
        <v>271</v>
      </c>
      <c r="G2961" s="38" t="s">
        <v>150</v>
      </c>
      <c r="H2961" s="40" t="s">
        <v>151</v>
      </c>
      <c r="I2961" s="18">
        <v>9536</v>
      </c>
      <c r="J2961" s="18">
        <v>4686</v>
      </c>
      <c r="K2961" s="18">
        <v>4936</v>
      </c>
      <c r="L2961" s="18">
        <v>6605</v>
      </c>
      <c r="M2961" s="18"/>
      <c r="N2961" s="18"/>
      <c r="O2961" s="18">
        <v>0</v>
      </c>
      <c r="P2961" s="18">
        <v>98.751000000000005</v>
      </c>
      <c r="Q2961" s="18">
        <v>81.144999999999996</v>
      </c>
      <c r="R2961" s="18">
        <v>0</v>
      </c>
      <c r="S2961" s="18"/>
      <c r="T2961" s="18">
        <f t="shared" si="9392"/>
        <v>16320.896000000001</v>
      </c>
      <c r="U2961" s="18">
        <f t="shared" si="9597"/>
        <v>4686</v>
      </c>
      <c r="V2961" s="18">
        <f t="shared" si="9598"/>
        <v>4936</v>
      </c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41">
        <v>9715.8960000000006</v>
      </c>
      <c r="AG2961" s="41"/>
      <c r="AH2961" s="41">
        <v>0</v>
      </c>
      <c r="AI2961" s="41">
        <v>0</v>
      </c>
      <c r="AJ2961" s="41">
        <v>0</v>
      </c>
      <c r="AK2961" s="41">
        <v>0</v>
      </c>
      <c r="AL2961" s="41">
        <v>9715.8959200000008</v>
      </c>
      <c r="AM2961" s="41">
        <v>0</v>
      </c>
      <c r="AN2961" s="41">
        <v>0</v>
      </c>
      <c r="AO2961" s="14">
        <v>9001.8569200000002</v>
      </c>
      <c r="AP2961" s="42">
        <v>9715.8960000000006</v>
      </c>
      <c r="AQ2961" s="42">
        <v>0</v>
      </c>
      <c r="AR2961" s="42">
        <v>0</v>
      </c>
      <c r="AS2961" s="42">
        <v>0</v>
      </c>
      <c r="AT2961" s="42">
        <v>0</v>
      </c>
      <c r="AU2961" s="42">
        <f t="shared" si="9454"/>
        <v>9715.8960000000006</v>
      </c>
      <c r="AV2961" s="42">
        <f t="shared" si="9455"/>
        <v>6605</v>
      </c>
      <c r="AW2961" s="42">
        <f t="shared" si="9456"/>
        <v>16320.896000000001</v>
      </c>
      <c r="AX2961" s="42">
        <f t="shared" si="9457"/>
        <v>4686</v>
      </c>
      <c r="AY2961" s="42">
        <f t="shared" si="9458"/>
        <v>4936</v>
      </c>
      <c r="AZ2961" s="42"/>
      <c r="BA2961" s="43">
        <f t="shared" si="9459"/>
        <v>99.999999176607076</v>
      </c>
      <c r="BB2961" s="44"/>
    </row>
    <row r="2962" spans="2:54" ht="31.2" x14ac:dyDescent="0.3">
      <c r="B2962" s="38" t="s">
        <v>1070</v>
      </c>
      <c r="C2962" s="38" t="s">
        <v>42</v>
      </c>
      <c r="D2962" s="38" t="s">
        <v>44</v>
      </c>
      <c r="E2962" s="39" t="str">
        <f t="shared" si="9451"/>
        <v>0113</v>
      </c>
      <c r="F2962" s="38" t="s">
        <v>991</v>
      </c>
      <c r="G2962" s="39"/>
      <c r="H2962" s="40" t="s">
        <v>992</v>
      </c>
      <c r="I2962" s="18">
        <f t="shared" ref="I2962:I2965" si="9600">I2963</f>
        <v>4739.2</v>
      </c>
      <c r="J2962" s="18">
        <f t="shared" ref="J2962:J2965" si="9601">J2963</f>
        <v>1424.9</v>
      </c>
      <c r="K2962" s="18">
        <f t="shared" ref="K2962:K2965" si="9602">K2963</f>
        <v>1424.9</v>
      </c>
      <c r="L2962" s="18">
        <f t="shared" ref="L2962:L2965" si="9603">L2963</f>
        <v>0</v>
      </c>
      <c r="M2962" s="18">
        <f t="shared" ref="M2962:M2965" si="9604">M2963</f>
        <v>0</v>
      </c>
      <c r="N2962" s="18">
        <f t="shared" ref="N2962:N2965" si="9605">N2963</f>
        <v>0</v>
      </c>
      <c r="O2962" s="18">
        <f t="shared" ref="O2962:O2965" si="9606">O2963</f>
        <v>0</v>
      </c>
      <c r="P2962" s="18">
        <f t="shared" ref="P2962:P2965" si="9607">P2963</f>
        <v>0</v>
      </c>
      <c r="Q2962" s="18">
        <f t="shared" ref="Q2962:Q2965" si="9608">Q2963</f>
        <v>-35.456000000000003</v>
      </c>
      <c r="R2962" s="18">
        <f t="shared" ref="R2962:R2965" si="9609">R2963</f>
        <v>0</v>
      </c>
      <c r="S2962" s="18">
        <f t="shared" ref="S2962:S2965" si="9610">S2963</f>
        <v>0</v>
      </c>
      <c r="T2962" s="18">
        <f t="shared" si="9392"/>
        <v>4703.7439999999997</v>
      </c>
      <c r="U2962" s="18">
        <f t="shared" si="9597"/>
        <v>1424.9</v>
      </c>
      <c r="V2962" s="18">
        <f t="shared" si="9598"/>
        <v>1424.9</v>
      </c>
      <c r="W2962" s="18">
        <f t="shared" ref="W2962:W2965" si="9611">W2963</f>
        <v>0</v>
      </c>
      <c r="X2962" s="18">
        <f t="shared" ref="X2962:X2965" si="9612">X2963</f>
        <v>0</v>
      </c>
      <c r="Y2962" s="18">
        <f t="shared" ref="Y2962:Y2965" si="9613">Y2963</f>
        <v>0</v>
      </c>
      <c r="Z2962" s="18">
        <f t="shared" ref="Z2962:Z2965" si="9614">Z2963</f>
        <v>0</v>
      </c>
      <c r="AA2962" s="18">
        <f t="shared" ref="AA2962:AA2965" si="9615">AA2963</f>
        <v>0</v>
      </c>
      <c r="AB2962" s="18">
        <f t="shared" ref="AB2962:AB2965" si="9616">AB2963</f>
        <v>0</v>
      </c>
      <c r="AC2962" s="18">
        <f t="shared" ref="AC2962:AC2965" si="9617">AC2963</f>
        <v>0</v>
      </c>
      <c r="AD2962" s="18">
        <f t="shared" ref="AD2962:AD2965" si="9618">AD2963</f>
        <v>0</v>
      </c>
      <c r="AE2962" s="18">
        <f t="shared" ref="AE2962:AE2965" si="9619">AE2963</f>
        <v>0</v>
      </c>
      <c r="AF2962" s="41">
        <f t="shared" ref="AF2962:AF2965" si="9620">AF2963</f>
        <v>4703.7439999999997</v>
      </c>
      <c r="AG2962" s="41">
        <f t="shared" ref="AG2962:AG2965" si="9621">AG2963</f>
        <v>0</v>
      </c>
      <c r="AH2962" s="41">
        <f t="shared" ref="AH2962:AH2965" si="9622">AH2963</f>
        <v>0</v>
      </c>
      <c r="AI2962" s="41">
        <f t="shared" ref="AI2962:AI2965" si="9623">AI2963</f>
        <v>0</v>
      </c>
      <c r="AJ2962" s="41">
        <f t="shared" ref="AJ2962:AJ2965" si="9624">AJ2963</f>
        <v>0</v>
      </c>
      <c r="AK2962" s="41">
        <f t="shared" ref="AK2962:AK2965" si="9625">AK2963</f>
        <v>0</v>
      </c>
      <c r="AL2962" s="41">
        <f t="shared" ref="AL2962:AL2965" si="9626">AL2963</f>
        <v>4703.7436600000001</v>
      </c>
      <c r="AM2962" s="41">
        <f t="shared" ref="AM2962:AM2965" si="9627">AM2963</f>
        <v>0</v>
      </c>
      <c r="AN2962" s="41">
        <f t="shared" ref="AN2962:AN2965" si="9628">AN2963</f>
        <v>0</v>
      </c>
      <c r="AO2962" s="42">
        <f t="shared" ref="AO2962:AO2965" si="9629">AO2963</f>
        <v>4339.1063800000002</v>
      </c>
      <c r="AP2962" s="42">
        <f t="shared" ref="AP2962:AP2965" si="9630">AP2963</f>
        <v>4703.7439999999997</v>
      </c>
      <c r="AQ2962" s="42">
        <f t="shared" ref="AQ2962:AQ2965" si="9631">AQ2963</f>
        <v>0</v>
      </c>
      <c r="AR2962" s="42">
        <f t="shared" ref="AR2962:AR2965" si="9632">AR2963</f>
        <v>0</v>
      </c>
      <c r="AS2962" s="42">
        <f t="shared" ref="AS2962:AS2965" si="9633">AS2963</f>
        <v>0</v>
      </c>
      <c r="AT2962" s="42">
        <f t="shared" ref="AT2962:AT2965" si="9634">AT2963</f>
        <v>0</v>
      </c>
      <c r="AU2962" s="42">
        <f t="shared" si="9454"/>
        <v>4703.7439999999997</v>
      </c>
      <c r="AV2962" s="42">
        <f t="shared" si="9455"/>
        <v>0</v>
      </c>
      <c r="AW2962" s="42">
        <f t="shared" si="9456"/>
        <v>4703.7439999999997</v>
      </c>
      <c r="AX2962" s="42">
        <f t="shared" si="9457"/>
        <v>1424.9</v>
      </c>
      <c r="AY2962" s="42">
        <f t="shared" si="9458"/>
        <v>1424.9</v>
      </c>
      <c r="AZ2962" s="42">
        <f t="shared" ref="AZ2962:AZ2965" si="9635">AZ2963</f>
        <v>0</v>
      </c>
      <c r="BA2962" s="43">
        <f t="shared" si="9459"/>
        <v>99.999992771715469</v>
      </c>
      <c r="BB2962" s="20"/>
    </row>
    <row r="2963" spans="2:54" x14ac:dyDescent="0.3">
      <c r="B2963" s="38" t="s">
        <v>1070</v>
      </c>
      <c r="C2963" s="38" t="s">
        <v>42</v>
      </c>
      <c r="D2963" s="38" t="s">
        <v>44</v>
      </c>
      <c r="E2963" s="39" t="str">
        <f t="shared" si="9451"/>
        <v>0113</v>
      </c>
      <c r="F2963" s="38" t="s">
        <v>993</v>
      </c>
      <c r="G2963" s="39"/>
      <c r="H2963" s="40" t="s">
        <v>49</v>
      </c>
      <c r="I2963" s="18">
        <f t="shared" si="9600"/>
        <v>4739.2</v>
      </c>
      <c r="J2963" s="18">
        <f t="shared" si="9601"/>
        <v>1424.9</v>
      </c>
      <c r="K2963" s="18">
        <f t="shared" si="9602"/>
        <v>1424.9</v>
      </c>
      <c r="L2963" s="18">
        <f t="shared" si="9603"/>
        <v>0</v>
      </c>
      <c r="M2963" s="18">
        <f t="shared" si="9604"/>
        <v>0</v>
      </c>
      <c r="N2963" s="18">
        <f t="shared" si="9605"/>
        <v>0</v>
      </c>
      <c r="O2963" s="18">
        <f t="shared" si="9606"/>
        <v>0</v>
      </c>
      <c r="P2963" s="18">
        <f t="shared" si="9607"/>
        <v>0</v>
      </c>
      <c r="Q2963" s="18">
        <f t="shared" si="9608"/>
        <v>-35.456000000000003</v>
      </c>
      <c r="R2963" s="18">
        <f t="shared" si="9609"/>
        <v>0</v>
      </c>
      <c r="S2963" s="18">
        <f t="shared" si="9610"/>
        <v>0</v>
      </c>
      <c r="T2963" s="18">
        <f t="shared" si="9392"/>
        <v>4703.7439999999997</v>
      </c>
      <c r="U2963" s="18">
        <f t="shared" si="9597"/>
        <v>1424.9</v>
      </c>
      <c r="V2963" s="18">
        <f t="shared" si="9598"/>
        <v>1424.9</v>
      </c>
      <c r="W2963" s="18">
        <f t="shared" si="9611"/>
        <v>0</v>
      </c>
      <c r="X2963" s="18">
        <f t="shared" si="9612"/>
        <v>0</v>
      </c>
      <c r="Y2963" s="18">
        <f t="shared" si="9613"/>
        <v>0</v>
      </c>
      <c r="Z2963" s="18">
        <f t="shared" si="9614"/>
        <v>0</v>
      </c>
      <c r="AA2963" s="18">
        <f t="shared" si="9615"/>
        <v>0</v>
      </c>
      <c r="AB2963" s="18">
        <f t="shared" si="9616"/>
        <v>0</v>
      </c>
      <c r="AC2963" s="18">
        <f t="shared" si="9617"/>
        <v>0</v>
      </c>
      <c r="AD2963" s="18">
        <f t="shared" si="9618"/>
        <v>0</v>
      </c>
      <c r="AE2963" s="18">
        <f t="shared" si="9619"/>
        <v>0</v>
      </c>
      <c r="AF2963" s="41">
        <f t="shared" si="9620"/>
        <v>4703.7439999999997</v>
      </c>
      <c r="AG2963" s="41">
        <f t="shared" si="9621"/>
        <v>0</v>
      </c>
      <c r="AH2963" s="41">
        <f t="shared" si="9622"/>
        <v>0</v>
      </c>
      <c r="AI2963" s="41">
        <f t="shared" si="9623"/>
        <v>0</v>
      </c>
      <c r="AJ2963" s="41">
        <f t="shared" si="9624"/>
        <v>0</v>
      </c>
      <c r="AK2963" s="41">
        <f t="shared" si="9625"/>
        <v>0</v>
      </c>
      <c r="AL2963" s="41">
        <f t="shared" si="9626"/>
        <v>4703.7436600000001</v>
      </c>
      <c r="AM2963" s="41">
        <f t="shared" si="9627"/>
        <v>0</v>
      </c>
      <c r="AN2963" s="41">
        <f t="shared" si="9628"/>
        <v>0</v>
      </c>
      <c r="AO2963" s="14">
        <f t="shared" si="9629"/>
        <v>4339.1063800000002</v>
      </c>
      <c r="AP2963" s="42">
        <f t="shared" si="9630"/>
        <v>4703.7439999999997</v>
      </c>
      <c r="AQ2963" s="42">
        <f t="shared" si="9631"/>
        <v>0</v>
      </c>
      <c r="AR2963" s="42">
        <f t="shared" si="9632"/>
        <v>0</v>
      </c>
      <c r="AS2963" s="42">
        <f t="shared" si="9633"/>
        <v>0</v>
      </c>
      <c r="AT2963" s="42">
        <f t="shared" si="9634"/>
        <v>0</v>
      </c>
      <c r="AU2963" s="42">
        <f t="shared" si="9454"/>
        <v>4703.7439999999997</v>
      </c>
      <c r="AV2963" s="42">
        <f t="shared" si="9455"/>
        <v>0</v>
      </c>
      <c r="AW2963" s="42">
        <f t="shared" si="9456"/>
        <v>4703.7439999999997</v>
      </c>
      <c r="AX2963" s="42">
        <f t="shared" si="9457"/>
        <v>1424.9</v>
      </c>
      <c r="AY2963" s="42">
        <f t="shared" si="9458"/>
        <v>1424.9</v>
      </c>
      <c r="AZ2963" s="42">
        <f t="shared" si="9635"/>
        <v>0</v>
      </c>
      <c r="BA2963" s="43">
        <f t="shared" si="9459"/>
        <v>99.999992771715469</v>
      </c>
      <c r="BB2963" s="20"/>
    </row>
    <row r="2964" spans="2:54" ht="31.2" x14ac:dyDescent="0.3">
      <c r="B2964" s="38" t="s">
        <v>1070</v>
      </c>
      <c r="C2964" s="38" t="s">
        <v>42</v>
      </c>
      <c r="D2964" s="38" t="s">
        <v>44</v>
      </c>
      <c r="E2964" s="39" t="str">
        <f t="shared" si="9451"/>
        <v>0113</v>
      </c>
      <c r="F2964" s="38" t="s">
        <v>1001</v>
      </c>
      <c r="G2964" s="39"/>
      <c r="H2964" s="40" t="s">
        <v>1002</v>
      </c>
      <c r="I2964" s="18">
        <f t="shared" si="9600"/>
        <v>4739.2</v>
      </c>
      <c r="J2964" s="18">
        <f t="shared" si="9601"/>
        <v>1424.9</v>
      </c>
      <c r="K2964" s="18">
        <f t="shared" si="9602"/>
        <v>1424.9</v>
      </c>
      <c r="L2964" s="18">
        <f t="shared" si="9603"/>
        <v>0</v>
      </c>
      <c r="M2964" s="18">
        <f t="shared" si="9604"/>
        <v>0</v>
      </c>
      <c r="N2964" s="18">
        <f t="shared" si="9605"/>
        <v>0</v>
      </c>
      <c r="O2964" s="18">
        <f t="shared" si="9606"/>
        <v>0</v>
      </c>
      <c r="P2964" s="18">
        <f t="shared" si="9607"/>
        <v>0</v>
      </c>
      <c r="Q2964" s="18">
        <f t="shared" si="9608"/>
        <v>-35.456000000000003</v>
      </c>
      <c r="R2964" s="18">
        <f t="shared" si="9609"/>
        <v>0</v>
      </c>
      <c r="S2964" s="18">
        <f t="shared" si="9610"/>
        <v>0</v>
      </c>
      <c r="T2964" s="18">
        <f t="shared" si="9392"/>
        <v>4703.7439999999997</v>
      </c>
      <c r="U2964" s="18">
        <f t="shared" si="9597"/>
        <v>1424.9</v>
      </c>
      <c r="V2964" s="18">
        <f t="shared" si="9598"/>
        <v>1424.9</v>
      </c>
      <c r="W2964" s="18">
        <f t="shared" si="9611"/>
        <v>0</v>
      </c>
      <c r="X2964" s="18">
        <f t="shared" si="9612"/>
        <v>0</v>
      </c>
      <c r="Y2964" s="18">
        <f t="shared" si="9613"/>
        <v>0</v>
      </c>
      <c r="Z2964" s="18">
        <f t="shared" si="9614"/>
        <v>0</v>
      </c>
      <c r="AA2964" s="18">
        <f t="shared" si="9615"/>
        <v>0</v>
      </c>
      <c r="AB2964" s="18">
        <f t="shared" si="9616"/>
        <v>0</v>
      </c>
      <c r="AC2964" s="18">
        <f t="shared" si="9617"/>
        <v>0</v>
      </c>
      <c r="AD2964" s="18">
        <f t="shared" si="9618"/>
        <v>0</v>
      </c>
      <c r="AE2964" s="18">
        <f t="shared" si="9619"/>
        <v>0</v>
      </c>
      <c r="AF2964" s="41">
        <f t="shared" si="9620"/>
        <v>4703.7439999999997</v>
      </c>
      <c r="AG2964" s="41">
        <f t="shared" si="9621"/>
        <v>0</v>
      </c>
      <c r="AH2964" s="41">
        <f t="shared" si="9622"/>
        <v>0</v>
      </c>
      <c r="AI2964" s="41">
        <f t="shared" si="9623"/>
        <v>0</v>
      </c>
      <c r="AJ2964" s="41">
        <f t="shared" si="9624"/>
        <v>0</v>
      </c>
      <c r="AK2964" s="41">
        <f t="shared" si="9625"/>
        <v>0</v>
      </c>
      <c r="AL2964" s="41">
        <f t="shared" si="9626"/>
        <v>4703.7436600000001</v>
      </c>
      <c r="AM2964" s="41">
        <f t="shared" si="9627"/>
        <v>0</v>
      </c>
      <c r="AN2964" s="41">
        <f t="shared" si="9628"/>
        <v>0</v>
      </c>
      <c r="AO2964" s="42">
        <f t="shared" si="9629"/>
        <v>4339.1063800000002</v>
      </c>
      <c r="AP2964" s="42">
        <f t="shared" si="9630"/>
        <v>4703.7439999999997</v>
      </c>
      <c r="AQ2964" s="42">
        <f t="shared" si="9631"/>
        <v>0</v>
      </c>
      <c r="AR2964" s="42">
        <f t="shared" si="9632"/>
        <v>0</v>
      </c>
      <c r="AS2964" s="42">
        <f t="shared" si="9633"/>
        <v>0</v>
      </c>
      <c r="AT2964" s="42">
        <f t="shared" si="9634"/>
        <v>0</v>
      </c>
      <c r="AU2964" s="42">
        <f t="shared" si="9454"/>
        <v>4703.7439999999997</v>
      </c>
      <c r="AV2964" s="42">
        <f t="shared" si="9455"/>
        <v>0</v>
      </c>
      <c r="AW2964" s="42">
        <f t="shared" si="9456"/>
        <v>4703.7439999999997</v>
      </c>
      <c r="AX2964" s="42">
        <f t="shared" si="9457"/>
        <v>1424.9</v>
      </c>
      <c r="AY2964" s="42">
        <f t="shared" si="9458"/>
        <v>1424.9</v>
      </c>
      <c r="AZ2964" s="42">
        <f t="shared" si="9635"/>
        <v>0</v>
      </c>
      <c r="BA2964" s="43">
        <f t="shared" si="9459"/>
        <v>99.999992771715469</v>
      </c>
      <c r="BB2964" s="20"/>
    </row>
    <row r="2965" spans="2:54" ht="62.4" x14ac:dyDescent="0.3">
      <c r="B2965" s="38" t="s">
        <v>1070</v>
      </c>
      <c r="C2965" s="38" t="s">
        <v>42</v>
      </c>
      <c r="D2965" s="38" t="s">
        <v>44</v>
      </c>
      <c r="E2965" s="39" t="str">
        <f t="shared" si="9451"/>
        <v>0113</v>
      </c>
      <c r="F2965" s="38" t="s">
        <v>1003</v>
      </c>
      <c r="G2965" s="39"/>
      <c r="H2965" s="40" t="s">
        <v>1004</v>
      </c>
      <c r="I2965" s="18">
        <f t="shared" si="9600"/>
        <v>4739.2</v>
      </c>
      <c r="J2965" s="18">
        <f t="shared" si="9601"/>
        <v>1424.9</v>
      </c>
      <c r="K2965" s="18">
        <f t="shared" si="9602"/>
        <v>1424.9</v>
      </c>
      <c r="L2965" s="18">
        <f t="shared" si="9603"/>
        <v>0</v>
      </c>
      <c r="M2965" s="18">
        <f t="shared" si="9604"/>
        <v>0</v>
      </c>
      <c r="N2965" s="18">
        <f t="shared" si="9605"/>
        <v>0</v>
      </c>
      <c r="O2965" s="18">
        <f t="shared" si="9606"/>
        <v>0</v>
      </c>
      <c r="P2965" s="18">
        <f t="shared" si="9607"/>
        <v>0</v>
      </c>
      <c r="Q2965" s="18">
        <f t="shared" si="9608"/>
        <v>-35.456000000000003</v>
      </c>
      <c r="R2965" s="18">
        <f t="shared" si="9609"/>
        <v>0</v>
      </c>
      <c r="S2965" s="18">
        <f t="shared" si="9610"/>
        <v>0</v>
      </c>
      <c r="T2965" s="18">
        <f t="shared" si="9392"/>
        <v>4703.7439999999997</v>
      </c>
      <c r="U2965" s="18">
        <f t="shared" si="9597"/>
        <v>1424.9</v>
      </c>
      <c r="V2965" s="18">
        <f t="shared" si="9598"/>
        <v>1424.9</v>
      </c>
      <c r="W2965" s="18">
        <f t="shared" si="9611"/>
        <v>0</v>
      </c>
      <c r="X2965" s="18">
        <f t="shared" si="9612"/>
        <v>0</v>
      </c>
      <c r="Y2965" s="18">
        <f t="shared" si="9613"/>
        <v>0</v>
      </c>
      <c r="Z2965" s="18">
        <f t="shared" si="9614"/>
        <v>0</v>
      </c>
      <c r="AA2965" s="18">
        <f t="shared" si="9615"/>
        <v>0</v>
      </c>
      <c r="AB2965" s="18">
        <f t="shared" si="9616"/>
        <v>0</v>
      </c>
      <c r="AC2965" s="18">
        <f t="shared" si="9617"/>
        <v>0</v>
      </c>
      <c r="AD2965" s="18">
        <f t="shared" si="9618"/>
        <v>0</v>
      </c>
      <c r="AE2965" s="18">
        <f t="shared" si="9619"/>
        <v>0</v>
      </c>
      <c r="AF2965" s="41">
        <f t="shared" si="9620"/>
        <v>4703.7439999999997</v>
      </c>
      <c r="AG2965" s="41">
        <f t="shared" si="9621"/>
        <v>0</v>
      </c>
      <c r="AH2965" s="41">
        <f t="shared" si="9622"/>
        <v>0</v>
      </c>
      <c r="AI2965" s="41">
        <f t="shared" si="9623"/>
        <v>0</v>
      </c>
      <c r="AJ2965" s="41">
        <f t="shared" si="9624"/>
        <v>0</v>
      </c>
      <c r="AK2965" s="41">
        <f t="shared" si="9625"/>
        <v>0</v>
      </c>
      <c r="AL2965" s="41">
        <f t="shared" si="9626"/>
        <v>4703.7436600000001</v>
      </c>
      <c r="AM2965" s="41">
        <f t="shared" si="9627"/>
        <v>0</v>
      </c>
      <c r="AN2965" s="41">
        <f t="shared" si="9628"/>
        <v>0</v>
      </c>
      <c r="AO2965" s="14">
        <f t="shared" si="9629"/>
        <v>4339.1063800000002</v>
      </c>
      <c r="AP2965" s="42">
        <f t="shared" si="9630"/>
        <v>4703.7439999999997</v>
      </c>
      <c r="AQ2965" s="42">
        <f t="shared" si="9631"/>
        <v>0</v>
      </c>
      <c r="AR2965" s="42">
        <f t="shared" si="9632"/>
        <v>0</v>
      </c>
      <c r="AS2965" s="42">
        <f t="shared" si="9633"/>
        <v>0</v>
      </c>
      <c r="AT2965" s="42">
        <f t="shared" si="9634"/>
        <v>0</v>
      </c>
      <c r="AU2965" s="42">
        <f t="shared" si="9454"/>
        <v>4703.7439999999997</v>
      </c>
      <c r="AV2965" s="42">
        <f t="shared" si="9455"/>
        <v>0</v>
      </c>
      <c r="AW2965" s="42">
        <f t="shared" si="9456"/>
        <v>4703.7439999999997</v>
      </c>
      <c r="AX2965" s="42">
        <f t="shared" si="9457"/>
        <v>1424.9</v>
      </c>
      <c r="AY2965" s="42">
        <f t="shared" si="9458"/>
        <v>1424.9</v>
      </c>
      <c r="AZ2965" s="42">
        <f t="shared" si="9635"/>
        <v>0</v>
      </c>
      <c r="BA2965" s="43">
        <f t="shared" si="9459"/>
        <v>99.999992771715469</v>
      </c>
      <c r="BB2965" s="20"/>
    </row>
    <row r="2966" spans="2:54" ht="31.2" x14ac:dyDescent="0.3">
      <c r="B2966" s="38" t="s">
        <v>1070</v>
      </c>
      <c r="C2966" s="38" t="s">
        <v>42</v>
      </c>
      <c r="D2966" s="38" t="s">
        <v>44</v>
      </c>
      <c r="E2966" s="39" t="str">
        <f t="shared" si="9451"/>
        <v>0113</v>
      </c>
      <c r="F2966" s="38" t="s">
        <v>1003</v>
      </c>
      <c r="G2966" s="38" t="s">
        <v>54</v>
      </c>
      <c r="H2966" s="40" t="s">
        <v>55</v>
      </c>
      <c r="I2966" s="18">
        <v>4739.2</v>
      </c>
      <c r="J2966" s="18">
        <v>1424.9</v>
      </c>
      <c r="K2966" s="18">
        <v>1424.9</v>
      </c>
      <c r="L2966" s="18"/>
      <c r="M2966" s="18"/>
      <c r="N2966" s="18"/>
      <c r="O2966" s="18">
        <v>0</v>
      </c>
      <c r="P2966" s="18">
        <v>0</v>
      </c>
      <c r="Q2966" s="18">
        <v>-35.456000000000003</v>
      </c>
      <c r="R2966" s="18">
        <v>0</v>
      </c>
      <c r="S2966" s="18"/>
      <c r="T2966" s="18">
        <f t="shared" si="9392"/>
        <v>4703.7439999999997</v>
      </c>
      <c r="U2966" s="18">
        <f t="shared" si="9597"/>
        <v>1424.9</v>
      </c>
      <c r="V2966" s="18">
        <f t="shared" si="9598"/>
        <v>1424.9</v>
      </c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41">
        <v>4703.7439999999997</v>
      </c>
      <c r="AG2966" s="41"/>
      <c r="AH2966" s="41">
        <v>0</v>
      </c>
      <c r="AI2966" s="41">
        <v>0</v>
      </c>
      <c r="AJ2966" s="41">
        <v>0</v>
      </c>
      <c r="AK2966" s="41">
        <v>0</v>
      </c>
      <c r="AL2966" s="41">
        <v>4703.7436600000001</v>
      </c>
      <c r="AM2966" s="41">
        <v>0</v>
      </c>
      <c r="AN2966" s="41">
        <v>0</v>
      </c>
      <c r="AO2966" s="42">
        <v>4339.1063800000002</v>
      </c>
      <c r="AP2966" s="42">
        <v>4703.7439999999997</v>
      </c>
      <c r="AQ2966" s="42">
        <v>0</v>
      </c>
      <c r="AR2966" s="42">
        <v>0</v>
      </c>
      <c r="AS2966" s="42">
        <v>0</v>
      </c>
      <c r="AT2966" s="42">
        <v>0</v>
      </c>
      <c r="AU2966" s="42">
        <f t="shared" si="9454"/>
        <v>4703.7439999999997</v>
      </c>
      <c r="AV2966" s="42">
        <f t="shared" si="9455"/>
        <v>0</v>
      </c>
      <c r="AW2966" s="42">
        <f t="shared" si="9456"/>
        <v>4703.7439999999997</v>
      </c>
      <c r="AX2966" s="42">
        <f t="shared" si="9457"/>
        <v>1424.9</v>
      </c>
      <c r="AY2966" s="42">
        <f t="shared" si="9458"/>
        <v>1424.9</v>
      </c>
      <c r="AZ2966" s="42"/>
      <c r="BA2966" s="43">
        <f t="shared" si="9459"/>
        <v>99.999992771715469</v>
      </c>
      <c r="BB2966" s="44"/>
    </row>
    <row r="2967" spans="2:54" ht="31.2" x14ac:dyDescent="0.3">
      <c r="B2967" s="38" t="s">
        <v>1070</v>
      </c>
      <c r="C2967" s="38" t="s">
        <v>42</v>
      </c>
      <c r="D2967" s="38" t="s">
        <v>44</v>
      </c>
      <c r="E2967" s="39" t="str">
        <f t="shared" si="9451"/>
        <v>0113</v>
      </c>
      <c r="F2967" s="38" t="s">
        <v>72</v>
      </c>
      <c r="G2967" s="39"/>
      <c r="H2967" s="40" t="s">
        <v>73</v>
      </c>
      <c r="I2967" s="18">
        <f>I2987+I2989+I2968+I2978+I2985</f>
        <v>576231.80000000005</v>
      </c>
      <c r="J2967" s="18">
        <f>J2987+J2989+J2968+J2978+J2985</f>
        <v>517068.79999999999</v>
      </c>
      <c r="K2967" s="18">
        <f>K2987+K2989+K2968+K2978+K2985</f>
        <v>502410.5</v>
      </c>
      <c r="L2967" s="18">
        <f>L2987+L2989+L2968+L2978</f>
        <v>11815.8</v>
      </c>
      <c r="M2967" s="18">
        <f>M2987+M2989+M2968+M2978</f>
        <v>0</v>
      </c>
      <c r="N2967" s="18">
        <f>N2987+N2989+N2968+N2978</f>
        <v>0</v>
      </c>
      <c r="O2967" s="18">
        <f>O2985+O2989+O2968+O2978</f>
        <v>-956.71900000000005</v>
      </c>
      <c r="P2967" s="18">
        <f>P2985+P2989+P2968+P2978</f>
        <v>-1407.933</v>
      </c>
      <c r="Q2967" s="18">
        <f>Q2985+Q2989+Q2968+Q2978</f>
        <v>14615.6</v>
      </c>
      <c r="R2967" s="18">
        <f>R2985+R2989+R2968+R2978</f>
        <v>6423.594000000001</v>
      </c>
      <c r="S2967" s="18">
        <f>S2987+S2989+S2968+S2978+S2985</f>
        <v>62170.339229999998</v>
      </c>
      <c r="T2967" s="18">
        <f t="shared" si="9392"/>
        <v>668892.48123000015</v>
      </c>
      <c r="U2967" s="18">
        <f t="shared" si="9597"/>
        <v>517068.79999999999</v>
      </c>
      <c r="V2967" s="18">
        <f t="shared" si="9598"/>
        <v>502410.5</v>
      </c>
      <c r="W2967" s="18">
        <f t="shared" ref="W2967:AE2967" si="9636">W2987+W2989+W2968+W2978</f>
        <v>21038.300000000003</v>
      </c>
      <c r="X2967" s="18">
        <f t="shared" si="9636"/>
        <v>0</v>
      </c>
      <c r="Y2967" s="18">
        <f t="shared" si="9636"/>
        <v>241.5</v>
      </c>
      <c r="Z2967" s="18">
        <f t="shared" si="9636"/>
        <v>40890.539229999995</v>
      </c>
      <c r="AA2967" s="18">
        <f t="shared" si="9636"/>
        <v>30035.66</v>
      </c>
      <c r="AB2967" s="18">
        <f t="shared" si="9636"/>
        <v>0</v>
      </c>
      <c r="AC2967" s="18">
        <f t="shared" si="9636"/>
        <v>30037.238999999998</v>
      </c>
      <c r="AD2967" s="18">
        <f t="shared" si="9636"/>
        <v>0</v>
      </c>
      <c r="AE2967" s="18">
        <f t="shared" si="9636"/>
        <v>0</v>
      </c>
      <c r="AF2967" s="41">
        <f t="shared" ref="AF2967:AT2967" si="9637">AF2985+AF2989+AF2968+AF2978</f>
        <v>519159.86016999994</v>
      </c>
      <c r="AG2967" s="41">
        <f t="shared" si="9637"/>
        <v>0</v>
      </c>
      <c r="AH2967" s="41">
        <f t="shared" si="9637"/>
        <v>2665.5810000000001</v>
      </c>
      <c r="AI2967" s="41">
        <f t="shared" si="9637"/>
        <v>0</v>
      </c>
      <c r="AJ2967" s="41">
        <f t="shared" si="9637"/>
        <v>0</v>
      </c>
      <c r="AK2967" s="41">
        <f t="shared" si="9637"/>
        <v>0</v>
      </c>
      <c r="AL2967" s="41">
        <f t="shared" si="9637"/>
        <v>495566.15769999992</v>
      </c>
      <c r="AM2967" s="41">
        <f t="shared" si="9637"/>
        <v>2665.5810000000001</v>
      </c>
      <c r="AN2967" s="41">
        <f t="shared" si="9637"/>
        <v>0</v>
      </c>
      <c r="AO2967" s="14">
        <f t="shared" si="9637"/>
        <v>316951.08074999996</v>
      </c>
      <c r="AP2967" s="42">
        <f t="shared" si="9637"/>
        <v>518416.17216999992</v>
      </c>
      <c r="AQ2967" s="42">
        <f t="shared" si="9637"/>
        <v>-956.71900000000005</v>
      </c>
      <c r="AR2967" s="42">
        <f t="shared" si="9637"/>
        <v>0</v>
      </c>
      <c r="AS2967" s="42">
        <f t="shared" si="9637"/>
        <v>0</v>
      </c>
      <c r="AT2967" s="42">
        <f t="shared" si="9637"/>
        <v>0</v>
      </c>
      <c r="AU2967" s="42">
        <f t="shared" si="9454"/>
        <v>517459.45316999994</v>
      </c>
      <c r="AV2967" s="42">
        <f t="shared" si="9455"/>
        <v>151433.02806000022</v>
      </c>
      <c r="AW2967" s="42">
        <f t="shared" si="9456"/>
        <v>731062.82046000019</v>
      </c>
      <c r="AX2967" s="42">
        <f t="shared" si="9457"/>
        <v>547104.46</v>
      </c>
      <c r="AY2967" s="42">
        <f t="shared" si="9458"/>
        <v>532447.73899999994</v>
      </c>
      <c r="AZ2967" s="42">
        <f>AZ2987+AZ2989+AZ2968+AZ2978</f>
        <v>0</v>
      </c>
      <c r="BA2967" s="43">
        <f t="shared" si="9459"/>
        <v>95.455407037386479</v>
      </c>
      <c r="BB2967" s="20"/>
    </row>
    <row r="2968" spans="2:54" ht="46.8" x14ac:dyDescent="0.3">
      <c r="B2968" s="38" t="s">
        <v>1070</v>
      </c>
      <c r="C2968" s="38" t="s">
        <v>42</v>
      </c>
      <c r="D2968" s="38" t="s">
        <v>44</v>
      </c>
      <c r="E2968" s="39" t="str">
        <f t="shared" si="9451"/>
        <v>0113</v>
      </c>
      <c r="F2968" s="38" t="s">
        <v>1076</v>
      </c>
      <c r="G2968" s="39"/>
      <c r="H2968" s="40" t="s">
        <v>1077</v>
      </c>
      <c r="I2968" s="18">
        <f t="shared" ref="I2968:S2968" si="9638">I2969+I2973+I2976</f>
        <v>278262.69999999995</v>
      </c>
      <c r="J2968" s="18">
        <f t="shared" si="9638"/>
        <v>225482.8</v>
      </c>
      <c r="K2968" s="18">
        <f t="shared" si="9638"/>
        <v>223142.6</v>
      </c>
      <c r="L2968" s="18">
        <f t="shared" si="9638"/>
        <v>11815.8</v>
      </c>
      <c r="M2968" s="18">
        <f t="shared" si="9638"/>
        <v>0</v>
      </c>
      <c r="N2968" s="18">
        <f t="shared" si="9638"/>
        <v>0</v>
      </c>
      <c r="O2968" s="18">
        <f t="shared" si="9638"/>
        <v>0</v>
      </c>
      <c r="P2968" s="18">
        <f t="shared" si="9638"/>
        <v>378.66699999999997</v>
      </c>
      <c r="Q2968" s="18">
        <f t="shared" si="9638"/>
        <v>13000</v>
      </c>
      <c r="R2968" s="18">
        <f t="shared" si="9638"/>
        <v>13286.29</v>
      </c>
      <c r="S2968" s="18">
        <f t="shared" si="9638"/>
        <v>56411.684229999999</v>
      </c>
      <c r="T2968" s="18">
        <f t="shared" si="9392"/>
        <v>373155.14122999995</v>
      </c>
      <c r="U2968" s="18">
        <f t="shared" si="9597"/>
        <v>225482.8</v>
      </c>
      <c r="V2968" s="18">
        <f t="shared" si="9598"/>
        <v>223142.6</v>
      </c>
      <c r="W2968" s="18">
        <f t="shared" ref="W2968:AT2968" si="9639">W2969+W2973+W2976</f>
        <v>20571.900000000001</v>
      </c>
      <c r="X2968" s="18">
        <f t="shared" si="9639"/>
        <v>0</v>
      </c>
      <c r="Y2968" s="18">
        <f t="shared" si="9639"/>
        <v>0</v>
      </c>
      <c r="Z2968" s="18">
        <f t="shared" si="9639"/>
        <v>35839.784229999997</v>
      </c>
      <c r="AA2968" s="18">
        <f t="shared" si="9639"/>
        <v>25741.8</v>
      </c>
      <c r="AB2968" s="18">
        <f t="shared" si="9639"/>
        <v>0</v>
      </c>
      <c r="AC2968" s="18">
        <f t="shared" si="9639"/>
        <v>25741.8</v>
      </c>
      <c r="AD2968" s="18">
        <f t="shared" si="9639"/>
        <v>0</v>
      </c>
      <c r="AE2968" s="18">
        <f t="shared" si="9639"/>
        <v>0</v>
      </c>
      <c r="AF2968" s="41">
        <f t="shared" si="9639"/>
        <v>362447.61316999997</v>
      </c>
      <c r="AG2968" s="41">
        <f t="shared" si="9639"/>
        <v>0</v>
      </c>
      <c r="AH2968" s="41">
        <f t="shared" si="9639"/>
        <v>0</v>
      </c>
      <c r="AI2968" s="41">
        <f t="shared" si="9639"/>
        <v>0</v>
      </c>
      <c r="AJ2968" s="41">
        <f t="shared" si="9639"/>
        <v>0</v>
      </c>
      <c r="AK2968" s="41">
        <f t="shared" si="9639"/>
        <v>0</v>
      </c>
      <c r="AL2968" s="41">
        <f t="shared" si="9639"/>
        <v>346335.95816999994</v>
      </c>
      <c r="AM2968" s="41">
        <f t="shared" si="9639"/>
        <v>0</v>
      </c>
      <c r="AN2968" s="41">
        <f t="shared" si="9639"/>
        <v>0</v>
      </c>
      <c r="AO2968" s="42">
        <f t="shared" si="9639"/>
        <v>226838.96078000002</v>
      </c>
      <c r="AP2968" s="42">
        <f t="shared" si="9639"/>
        <v>362447.61316999997</v>
      </c>
      <c r="AQ2968" s="42">
        <f t="shared" si="9639"/>
        <v>0</v>
      </c>
      <c r="AR2968" s="42">
        <f t="shared" si="9639"/>
        <v>0</v>
      </c>
      <c r="AS2968" s="42">
        <f t="shared" si="9639"/>
        <v>0</v>
      </c>
      <c r="AT2968" s="42">
        <f t="shared" si="9639"/>
        <v>0</v>
      </c>
      <c r="AU2968" s="42">
        <f t="shared" si="9454"/>
        <v>362447.61316999997</v>
      </c>
      <c r="AV2968" s="42">
        <f t="shared" si="9455"/>
        <v>10707.528059999982</v>
      </c>
      <c r="AW2968" s="42">
        <f t="shared" si="9456"/>
        <v>429566.82545999996</v>
      </c>
      <c r="AX2968" s="42">
        <f t="shared" si="9457"/>
        <v>251224.59999999998</v>
      </c>
      <c r="AY2968" s="42">
        <f t="shared" si="9458"/>
        <v>248884.4</v>
      </c>
      <c r="AZ2968" s="42">
        <f>AZ2969+AZ2973+AZ2976</f>
        <v>0</v>
      </c>
      <c r="BA2968" s="43">
        <f t="shared" si="9459"/>
        <v>95.55476311208507</v>
      </c>
      <c r="BB2968" s="20"/>
    </row>
    <row r="2969" spans="2:54" ht="46.8" x14ac:dyDescent="0.3">
      <c r="B2969" s="38" t="s">
        <v>1070</v>
      </c>
      <c r="C2969" s="38" t="s">
        <v>42</v>
      </c>
      <c r="D2969" s="38" t="s">
        <v>44</v>
      </c>
      <c r="E2969" s="39" t="str">
        <f t="shared" si="9451"/>
        <v>0113</v>
      </c>
      <c r="F2969" s="38" t="s">
        <v>1078</v>
      </c>
      <c r="G2969" s="39"/>
      <c r="H2969" s="40" t="s">
        <v>71</v>
      </c>
      <c r="I2969" s="18">
        <f t="shared" ref="I2969:S2969" si="9640">I2970+I2971+I2972</f>
        <v>120518.7</v>
      </c>
      <c r="J2969" s="18">
        <f t="shared" si="9640"/>
        <v>118902.9</v>
      </c>
      <c r="K2969" s="18">
        <f t="shared" si="9640"/>
        <v>116562.7</v>
      </c>
      <c r="L2969" s="18">
        <f t="shared" si="9640"/>
        <v>0</v>
      </c>
      <c r="M2969" s="18">
        <f t="shared" si="9640"/>
        <v>0</v>
      </c>
      <c r="N2969" s="18">
        <f t="shared" si="9640"/>
        <v>0</v>
      </c>
      <c r="O2969" s="18">
        <f t="shared" si="9640"/>
        <v>0</v>
      </c>
      <c r="P2969" s="18">
        <f t="shared" si="9640"/>
        <v>0</v>
      </c>
      <c r="Q2969" s="18">
        <f t="shared" si="9640"/>
        <v>2483.2170000000001</v>
      </c>
      <c r="R2969" s="18">
        <f t="shared" si="9640"/>
        <v>0</v>
      </c>
      <c r="S2969" s="18">
        <f t="shared" si="9640"/>
        <v>24309.144</v>
      </c>
      <c r="T2969" s="18">
        <f t="shared" si="9392"/>
        <v>147311.06099999999</v>
      </c>
      <c r="U2969" s="18">
        <f t="shared" si="9597"/>
        <v>118902.9</v>
      </c>
      <c r="V2969" s="18">
        <f t="shared" si="9598"/>
        <v>116562.7</v>
      </c>
      <c r="W2969" s="18">
        <f t="shared" ref="W2969:AT2969" si="9641">W2970+W2971+W2972</f>
        <v>20571.900000000001</v>
      </c>
      <c r="X2969" s="18">
        <f t="shared" si="9641"/>
        <v>0</v>
      </c>
      <c r="Y2969" s="18">
        <f t="shared" si="9641"/>
        <v>0</v>
      </c>
      <c r="Z2969" s="18">
        <f t="shared" si="9641"/>
        <v>3737.2440000000001</v>
      </c>
      <c r="AA2969" s="18">
        <f t="shared" si="9641"/>
        <v>25741.8</v>
      </c>
      <c r="AB2969" s="18">
        <f t="shared" si="9641"/>
        <v>0</v>
      </c>
      <c r="AC2969" s="18">
        <f t="shared" si="9641"/>
        <v>25741.8</v>
      </c>
      <c r="AD2969" s="18">
        <f t="shared" si="9641"/>
        <v>0</v>
      </c>
      <c r="AE2969" s="18">
        <f t="shared" si="9641"/>
        <v>0</v>
      </c>
      <c r="AF2969" s="41">
        <f t="shared" si="9641"/>
        <v>136603.53294</v>
      </c>
      <c r="AG2969" s="41">
        <f t="shared" si="9641"/>
        <v>0</v>
      </c>
      <c r="AH2969" s="41">
        <f t="shared" si="9641"/>
        <v>0</v>
      </c>
      <c r="AI2969" s="41">
        <f t="shared" si="9641"/>
        <v>0</v>
      </c>
      <c r="AJ2969" s="41">
        <f t="shared" si="9641"/>
        <v>0</v>
      </c>
      <c r="AK2969" s="41">
        <f t="shared" si="9641"/>
        <v>0</v>
      </c>
      <c r="AL2969" s="41">
        <f t="shared" si="9641"/>
        <v>133349.05202999999</v>
      </c>
      <c r="AM2969" s="41">
        <f t="shared" si="9641"/>
        <v>0</v>
      </c>
      <c r="AN2969" s="41">
        <f t="shared" si="9641"/>
        <v>0</v>
      </c>
      <c r="AO2969" s="14">
        <f t="shared" si="9641"/>
        <v>88109.781619999994</v>
      </c>
      <c r="AP2969" s="42">
        <f t="shared" si="9641"/>
        <v>136603.53294</v>
      </c>
      <c r="AQ2969" s="42">
        <f t="shared" si="9641"/>
        <v>0</v>
      </c>
      <c r="AR2969" s="42">
        <f t="shared" si="9641"/>
        <v>0</v>
      </c>
      <c r="AS2969" s="42">
        <f t="shared" si="9641"/>
        <v>0</v>
      </c>
      <c r="AT2969" s="42">
        <f t="shared" si="9641"/>
        <v>0</v>
      </c>
      <c r="AU2969" s="42">
        <f t="shared" si="9454"/>
        <v>136603.53294</v>
      </c>
      <c r="AV2969" s="42">
        <f t="shared" si="9455"/>
        <v>10707.528059999982</v>
      </c>
      <c r="AW2969" s="42">
        <f t="shared" si="9456"/>
        <v>171620.20499999999</v>
      </c>
      <c r="AX2969" s="42">
        <f t="shared" si="9457"/>
        <v>144644.69999999998</v>
      </c>
      <c r="AY2969" s="42">
        <f t="shared" si="9458"/>
        <v>142304.5</v>
      </c>
      <c r="AZ2969" s="42">
        <f>AZ2970+AZ2971+AZ2972</f>
        <v>0</v>
      </c>
      <c r="BA2969" s="43">
        <f t="shared" si="9459"/>
        <v>97.617571932470099</v>
      </c>
      <c r="BB2969" s="20"/>
    </row>
    <row r="2970" spans="2:54" ht="78" x14ac:dyDescent="0.3">
      <c r="B2970" s="38" t="s">
        <v>1070</v>
      </c>
      <c r="C2970" s="38" t="s">
        <v>42</v>
      </c>
      <c r="D2970" s="38" t="s">
        <v>44</v>
      </c>
      <c r="E2970" s="39" t="str">
        <f t="shared" si="9451"/>
        <v>0113</v>
      </c>
      <c r="F2970" s="38" t="s">
        <v>1078</v>
      </c>
      <c r="G2970" s="38" t="s">
        <v>66</v>
      </c>
      <c r="H2970" s="40" t="s">
        <v>67</v>
      </c>
      <c r="I2970" s="18">
        <v>99500.800000000003</v>
      </c>
      <c r="J2970" s="18">
        <v>102556.8</v>
      </c>
      <c r="K2970" s="18">
        <v>102556.8</v>
      </c>
      <c r="L2970" s="18"/>
      <c r="M2970" s="18"/>
      <c r="N2970" s="18"/>
      <c r="O2970" s="18">
        <v>0</v>
      </c>
      <c r="P2970" s="18">
        <v>0</v>
      </c>
      <c r="Q2970" s="18">
        <v>0</v>
      </c>
      <c r="R2970" s="18">
        <v>0</v>
      </c>
      <c r="S2970" s="18">
        <v>20571.900000000001</v>
      </c>
      <c r="T2970" s="18">
        <f t="shared" si="9392"/>
        <v>120072.70000000001</v>
      </c>
      <c r="U2970" s="18">
        <f t="shared" si="9597"/>
        <v>102556.8</v>
      </c>
      <c r="V2970" s="18">
        <f t="shared" si="9598"/>
        <v>102556.8</v>
      </c>
      <c r="W2970" s="18">
        <v>20571.900000000001</v>
      </c>
      <c r="X2970" s="18"/>
      <c r="Y2970" s="18"/>
      <c r="Z2970" s="18"/>
      <c r="AA2970" s="18">
        <v>25741.8</v>
      </c>
      <c r="AB2970" s="18"/>
      <c r="AC2970" s="18">
        <v>25741.8</v>
      </c>
      <c r="AD2970" s="18"/>
      <c r="AE2970" s="18"/>
      <c r="AF2970" s="41">
        <v>120539.24546000001</v>
      </c>
      <c r="AG2970" s="41"/>
      <c r="AH2970" s="41">
        <v>0</v>
      </c>
      <c r="AI2970" s="41">
        <v>0</v>
      </c>
      <c r="AJ2970" s="41">
        <v>0</v>
      </c>
      <c r="AK2970" s="41">
        <v>0</v>
      </c>
      <c r="AL2970" s="41">
        <v>117374.93162</v>
      </c>
      <c r="AM2970" s="41">
        <v>0</v>
      </c>
      <c r="AN2970" s="41">
        <v>0</v>
      </c>
      <c r="AO2970" s="42">
        <v>78627.870519999997</v>
      </c>
      <c r="AP2970" s="42">
        <v>120122.7</v>
      </c>
      <c r="AQ2970" s="42">
        <v>0</v>
      </c>
      <c r="AR2970" s="42">
        <v>0</v>
      </c>
      <c r="AS2970" s="42">
        <v>0</v>
      </c>
      <c r="AT2970" s="42">
        <v>0</v>
      </c>
      <c r="AU2970" s="42">
        <f t="shared" si="9454"/>
        <v>120122.7</v>
      </c>
      <c r="AV2970" s="42">
        <f t="shared" si="9455"/>
        <v>-49.999999999985448</v>
      </c>
      <c r="AW2970" s="42">
        <f t="shared" si="9456"/>
        <v>140644.6</v>
      </c>
      <c r="AX2970" s="42">
        <f t="shared" si="9457"/>
        <v>128298.6</v>
      </c>
      <c r="AY2970" s="42">
        <f t="shared" si="9458"/>
        <v>128298.6</v>
      </c>
      <c r="AZ2970" s="42"/>
      <c r="BA2970" s="43">
        <f t="shared" si="9459"/>
        <v>97.374868385873498</v>
      </c>
      <c r="BB2970" s="44"/>
    </row>
    <row r="2971" spans="2:54" ht="31.2" x14ac:dyDescent="0.3">
      <c r="B2971" s="38" t="s">
        <v>1070</v>
      </c>
      <c r="C2971" s="38" t="s">
        <v>42</v>
      </c>
      <c r="D2971" s="38" t="s">
        <v>44</v>
      </c>
      <c r="E2971" s="39" t="str">
        <f t="shared" si="9451"/>
        <v>0113</v>
      </c>
      <c r="F2971" s="38" t="s">
        <v>1078</v>
      </c>
      <c r="G2971" s="38" t="s">
        <v>54</v>
      </c>
      <c r="H2971" s="40" t="s">
        <v>55</v>
      </c>
      <c r="I2971" s="18">
        <v>20887.2</v>
      </c>
      <c r="J2971" s="18">
        <v>16215.4</v>
      </c>
      <c r="K2971" s="18">
        <v>13875.2</v>
      </c>
      <c r="L2971" s="18"/>
      <c r="M2971" s="18"/>
      <c r="N2971" s="18"/>
      <c r="O2971" s="18">
        <v>0</v>
      </c>
      <c r="P2971" s="18">
        <v>0</v>
      </c>
      <c r="Q2971" s="18">
        <v>2483.2170000000001</v>
      </c>
      <c r="R2971" s="18">
        <v>0</v>
      </c>
      <c r="S2971" s="18">
        <v>3737.2440000000001</v>
      </c>
      <c r="T2971" s="18">
        <f t="shared" ref="T2971:T3007" si="9642">I2971+L2971+S2971+R2971+Q2971+P2971+O2971</f>
        <v>27107.661</v>
      </c>
      <c r="U2971" s="18">
        <f t="shared" si="9597"/>
        <v>16215.4</v>
      </c>
      <c r="V2971" s="18">
        <f t="shared" si="9598"/>
        <v>13875.2</v>
      </c>
      <c r="W2971" s="18"/>
      <c r="X2971" s="18"/>
      <c r="Y2971" s="18"/>
      <c r="Z2971" s="18">
        <v>3737.2440000000001</v>
      </c>
      <c r="AA2971" s="18"/>
      <c r="AB2971" s="18"/>
      <c r="AC2971" s="18"/>
      <c r="AD2971" s="18"/>
      <c r="AE2971" s="18"/>
      <c r="AF2971" s="41">
        <v>15868.98848</v>
      </c>
      <c r="AG2971" s="41"/>
      <c r="AH2971" s="41">
        <v>0</v>
      </c>
      <c r="AI2971" s="41">
        <v>0</v>
      </c>
      <c r="AJ2971" s="41">
        <v>0</v>
      </c>
      <c r="AK2971" s="41">
        <v>0</v>
      </c>
      <c r="AL2971" s="41">
        <v>15778.82141</v>
      </c>
      <c r="AM2971" s="41">
        <v>0</v>
      </c>
      <c r="AN2971" s="41">
        <v>0</v>
      </c>
      <c r="AO2971" s="14">
        <v>9331.4910999999993</v>
      </c>
      <c r="AP2971" s="42">
        <v>16302.63294</v>
      </c>
      <c r="AQ2971" s="42">
        <v>0</v>
      </c>
      <c r="AR2971" s="42">
        <v>0</v>
      </c>
      <c r="AS2971" s="42">
        <v>0</v>
      </c>
      <c r="AT2971" s="42">
        <v>0</v>
      </c>
      <c r="AU2971" s="42">
        <f t="shared" si="9454"/>
        <v>16302.63294</v>
      </c>
      <c r="AV2971" s="42">
        <f t="shared" si="9455"/>
        <v>10805.028060000001</v>
      </c>
      <c r="AW2971" s="42">
        <f t="shared" si="9456"/>
        <v>30844.904999999999</v>
      </c>
      <c r="AX2971" s="42">
        <f t="shared" si="9457"/>
        <v>16215.4</v>
      </c>
      <c r="AY2971" s="42">
        <f t="shared" si="9458"/>
        <v>13875.2</v>
      </c>
      <c r="AZ2971" s="42"/>
      <c r="BA2971" s="43">
        <f t="shared" si="9459"/>
        <v>99.43180329285866</v>
      </c>
      <c r="BB2971" s="44"/>
    </row>
    <row r="2972" spans="2:54" x14ac:dyDescent="0.3">
      <c r="B2972" s="38" t="s">
        <v>1070</v>
      </c>
      <c r="C2972" s="38" t="s">
        <v>42</v>
      </c>
      <c r="D2972" s="38" t="s">
        <v>44</v>
      </c>
      <c r="E2972" s="39" t="str">
        <f t="shared" si="9451"/>
        <v>0113</v>
      </c>
      <c r="F2972" s="38" t="s">
        <v>1078</v>
      </c>
      <c r="G2972" s="38" t="s">
        <v>56</v>
      </c>
      <c r="H2972" s="40" t="s">
        <v>57</v>
      </c>
      <c r="I2972" s="18">
        <v>130.69999999999999</v>
      </c>
      <c r="J2972" s="18">
        <v>130.69999999999999</v>
      </c>
      <c r="K2972" s="18">
        <v>130.69999999999999</v>
      </c>
      <c r="L2972" s="18"/>
      <c r="M2972" s="18"/>
      <c r="N2972" s="18"/>
      <c r="O2972" s="18">
        <v>0</v>
      </c>
      <c r="P2972" s="18">
        <v>0</v>
      </c>
      <c r="Q2972" s="18">
        <v>0</v>
      </c>
      <c r="R2972" s="18">
        <v>0</v>
      </c>
      <c r="S2972" s="18"/>
      <c r="T2972" s="18">
        <f t="shared" si="9642"/>
        <v>130.69999999999999</v>
      </c>
      <c r="U2972" s="18">
        <f t="shared" si="9597"/>
        <v>130.69999999999999</v>
      </c>
      <c r="V2972" s="18">
        <f t="shared" si="9598"/>
        <v>130.69999999999999</v>
      </c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41">
        <v>195.29900000000001</v>
      </c>
      <c r="AG2972" s="41"/>
      <c r="AH2972" s="41">
        <v>0</v>
      </c>
      <c r="AI2972" s="41">
        <v>0</v>
      </c>
      <c r="AJ2972" s="41">
        <v>0</v>
      </c>
      <c r="AK2972" s="41">
        <v>0</v>
      </c>
      <c r="AL2972" s="41">
        <v>195.29900000000001</v>
      </c>
      <c r="AM2972" s="41">
        <v>0</v>
      </c>
      <c r="AN2972" s="41">
        <v>0</v>
      </c>
      <c r="AO2972" s="42">
        <v>150.41999999999999</v>
      </c>
      <c r="AP2972" s="42">
        <v>178.2</v>
      </c>
      <c r="AQ2972" s="42">
        <v>0</v>
      </c>
      <c r="AR2972" s="42">
        <v>0</v>
      </c>
      <c r="AS2972" s="42">
        <v>0</v>
      </c>
      <c r="AT2972" s="42">
        <v>0</v>
      </c>
      <c r="AU2972" s="42">
        <f t="shared" si="9454"/>
        <v>178.2</v>
      </c>
      <c r="AV2972" s="42">
        <f t="shared" si="9455"/>
        <v>-47.5</v>
      </c>
      <c r="AW2972" s="42">
        <f t="shared" si="9456"/>
        <v>130.69999999999999</v>
      </c>
      <c r="AX2972" s="42">
        <f t="shared" si="9457"/>
        <v>130.69999999999999</v>
      </c>
      <c r="AY2972" s="42">
        <f t="shared" si="9458"/>
        <v>130.69999999999999</v>
      </c>
      <c r="AZ2972" s="42"/>
      <c r="BA2972" s="43">
        <f t="shared" si="9459"/>
        <v>100</v>
      </c>
      <c r="BB2972" s="44"/>
    </row>
    <row r="2973" spans="2:54" ht="31.2" x14ac:dyDescent="0.3">
      <c r="B2973" s="38" t="s">
        <v>1070</v>
      </c>
      <c r="C2973" s="38" t="s">
        <v>42</v>
      </c>
      <c r="D2973" s="38" t="s">
        <v>44</v>
      </c>
      <c r="E2973" s="39" t="str">
        <f t="shared" si="9451"/>
        <v>0113</v>
      </c>
      <c r="F2973" s="38" t="s">
        <v>1084</v>
      </c>
      <c r="G2973" s="39"/>
      <c r="H2973" s="40" t="s">
        <v>1085</v>
      </c>
      <c r="I2973" s="18">
        <f t="shared" ref="I2973:S2973" si="9643">I2974+I2975</f>
        <v>128443.4</v>
      </c>
      <c r="J2973" s="18">
        <f t="shared" si="9643"/>
        <v>106579.9</v>
      </c>
      <c r="K2973" s="18">
        <f t="shared" si="9643"/>
        <v>106579.90000000001</v>
      </c>
      <c r="L2973" s="18">
        <f t="shared" si="9643"/>
        <v>0</v>
      </c>
      <c r="M2973" s="18">
        <f t="shared" si="9643"/>
        <v>0</v>
      </c>
      <c r="N2973" s="18">
        <f t="shared" si="9643"/>
        <v>0</v>
      </c>
      <c r="O2973" s="18">
        <f t="shared" si="9643"/>
        <v>0</v>
      </c>
      <c r="P2973" s="18">
        <f t="shared" si="9643"/>
        <v>378.66699999999997</v>
      </c>
      <c r="Q2973" s="18">
        <f t="shared" si="9643"/>
        <v>10516.782999999999</v>
      </c>
      <c r="R2973" s="18">
        <f t="shared" si="9643"/>
        <v>13286.29</v>
      </c>
      <c r="S2973" s="18">
        <f t="shared" si="9643"/>
        <v>20700.408530000001</v>
      </c>
      <c r="T2973" s="18">
        <f t="shared" si="9642"/>
        <v>173325.54852999997</v>
      </c>
      <c r="U2973" s="18">
        <f t="shared" si="9597"/>
        <v>106579.9</v>
      </c>
      <c r="V2973" s="18">
        <f t="shared" si="9598"/>
        <v>106579.90000000001</v>
      </c>
      <c r="W2973" s="18">
        <f t="shared" ref="W2973:AT2973" si="9644">W2974+W2975</f>
        <v>0</v>
      </c>
      <c r="X2973" s="18">
        <f t="shared" si="9644"/>
        <v>0</v>
      </c>
      <c r="Y2973" s="18">
        <f t="shared" si="9644"/>
        <v>0</v>
      </c>
      <c r="Z2973" s="18">
        <f t="shared" si="9644"/>
        <v>20700.408530000001</v>
      </c>
      <c r="AA2973" s="18">
        <f t="shared" si="9644"/>
        <v>0</v>
      </c>
      <c r="AB2973" s="18">
        <f t="shared" si="9644"/>
        <v>0</v>
      </c>
      <c r="AC2973" s="18">
        <f t="shared" si="9644"/>
        <v>0</v>
      </c>
      <c r="AD2973" s="18">
        <f t="shared" si="9644"/>
        <v>0</v>
      </c>
      <c r="AE2973" s="18">
        <f t="shared" si="9644"/>
        <v>0</v>
      </c>
      <c r="AF2973" s="41">
        <f t="shared" si="9644"/>
        <v>173325.54853</v>
      </c>
      <c r="AG2973" s="41">
        <f t="shared" si="9644"/>
        <v>0</v>
      </c>
      <c r="AH2973" s="41">
        <f t="shared" si="9644"/>
        <v>0</v>
      </c>
      <c r="AI2973" s="41">
        <f t="shared" si="9644"/>
        <v>0</v>
      </c>
      <c r="AJ2973" s="41">
        <f t="shared" si="9644"/>
        <v>0</v>
      </c>
      <c r="AK2973" s="41">
        <f t="shared" si="9644"/>
        <v>0</v>
      </c>
      <c r="AL2973" s="41">
        <f t="shared" si="9644"/>
        <v>170734.35287</v>
      </c>
      <c r="AM2973" s="41">
        <f t="shared" si="9644"/>
        <v>0</v>
      </c>
      <c r="AN2973" s="41">
        <f t="shared" si="9644"/>
        <v>0</v>
      </c>
      <c r="AO2973" s="14">
        <f t="shared" si="9644"/>
        <v>111874.32710000001</v>
      </c>
      <c r="AP2973" s="42">
        <f t="shared" si="9644"/>
        <v>173325.54853</v>
      </c>
      <c r="AQ2973" s="42">
        <f t="shared" si="9644"/>
        <v>0</v>
      </c>
      <c r="AR2973" s="42">
        <f t="shared" si="9644"/>
        <v>0</v>
      </c>
      <c r="AS2973" s="42">
        <f t="shared" si="9644"/>
        <v>0</v>
      </c>
      <c r="AT2973" s="42">
        <f t="shared" si="9644"/>
        <v>0</v>
      </c>
      <c r="AU2973" s="42">
        <f t="shared" si="9454"/>
        <v>173325.54853</v>
      </c>
      <c r="AV2973" s="42">
        <f t="shared" si="9455"/>
        <v>0</v>
      </c>
      <c r="AW2973" s="42">
        <f t="shared" si="9456"/>
        <v>194025.95705999999</v>
      </c>
      <c r="AX2973" s="42">
        <f t="shared" si="9457"/>
        <v>106579.9</v>
      </c>
      <c r="AY2973" s="42">
        <f t="shared" si="9458"/>
        <v>106579.90000000001</v>
      </c>
      <c r="AZ2973" s="42">
        <f>AZ2974+AZ2975</f>
        <v>0</v>
      </c>
      <c r="BA2973" s="43">
        <f t="shared" si="9459"/>
        <v>98.505012283546009</v>
      </c>
      <c r="BB2973" s="20"/>
    </row>
    <row r="2974" spans="2:54" ht="31.2" x14ac:dyDescent="0.3">
      <c r="B2974" s="38" t="s">
        <v>1070</v>
      </c>
      <c r="C2974" s="38" t="s">
        <v>42</v>
      </c>
      <c r="D2974" s="38" t="s">
        <v>44</v>
      </c>
      <c r="E2974" s="39" t="str">
        <f t="shared" si="9451"/>
        <v>0113</v>
      </c>
      <c r="F2974" s="38" t="s">
        <v>1084</v>
      </c>
      <c r="G2974" s="38" t="s">
        <v>54</v>
      </c>
      <c r="H2974" s="40" t="s">
        <v>55</v>
      </c>
      <c r="I2974" s="18">
        <v>123269.79999999999</v>
      </c>
      <c r="J2974" s="18">
        <v>101596</v>
      </c>
      <c r="K2974" s="18">
        <v>101723.3</v>
      </c>
      <c r="L2974" s="18"/>
      <c r="M2974" s="18"/>
      <c r="N2974" s="18"/>
      <c r="O2974" s="18">
        <v>0</v>
      </c>
      <c r="P2974" s="18">
        <v>378.66699999999997</v>
      </c>
      <c r="Q2974" s="18">
        <v>10516.782999999999</v>
      </c>
      <c r="R2974" s="18">
        <v>13286.29</v>
      </c>
      <c r="S2974" s="18">
        <f>286.70853+20413.7</f>
        <v>20700.408530000001</v>
      </c>
      <c r="T2974" s="18">
        <f t="shared" si="9642"/>
        <v>168151.94852999999</v>
      </c>
      <c r="U2974" s="18">
        <f t="shared" si="9597"/>
        <v>101596</v>
      </c>
      <c r="V2974" s="18">
        <f t="shared" si="9598"/>
        <v>101723.3</v>
      </c>
      <c r="W2974" s="18"/>
      <c r="X2974" s="18"/>
      <c r="Y2974" s="18"/>
      <c r="Z2974" s="18">
        <f>286.70853+20413.7</f>
        <v>20700.408530000001</v>
      </c>
      <c r="AA2974" s="18"/>
      <c r="AB2974" s="18"/>
      <c r="AC2974" s="18"/>
      <c r="AD2974" s="18"/>
      <c r="AE2974" s="18"/>
      <c r="AF2974" s="41">
        <v>167626.50730999999</v>
      </c>
      <c r="AG2974" s="41"/>
      <c r="AH2974" s="41">
        <v>0</v>
      </c>
      <c r="AI2974" s="41">
        <v>0</v>
      </c>
      <c r="AJ2974" s="41">
        <v>0</v>
      </c>
      <c r="AK2974" s="41">
        <v>0</v>
      </c>
      <c r="AL2974" s="41">
        <v>165035.31164999999</v>
      </c>
      <c r="AM2974" s="41">
        <v>0</v>
      </c>
      <c r="AN2974" s="41">
        <v>0</v>
      </c>
      <c r="AO2974" s="42">
        <v>107655.5341</v>
      </c>
      <c r="AP2974" s="42">
        <v>167708.25552999999</v>
      </c>
      <c r="AQ2974" s="42">
        <v>0</v>
      </c>
      <c r="AR2974" s="42">
        <v>0</v>
      </c>
      <c r="AS2974" s="42">
        <v>0</v>
      </c>
      <c r="AT2974" s="42">
        <v>0</v>
      </c>
      <c r="AU2974" s="42">
        <f t="shared" si="9454"/>
        <v>167708.25552999999</v>
      </c>
      <c r="AV2974" s="42">
        <f t="shared" si="9455"/>
        <v>443.6929999999993</v>
      </c>
      <c r="AW2974" s="42">
        <f t="shared" si="9456"/>
        <v>188852.35706000001</v>
      </c>
      <c r="AX2974" s="42">
        <f t="shared" si="9457"/>
        <v>101596</v>
      </c>
      <c r="AY2974" s="42">
        <f t="shared" si="9458"/>
        <v>101723.3</v>
      </c>
      <c r="AZ2974" s="42"/>
      <c r="BA2974" s="43">
        <f t="shared" si="9459"/>
        <v>98.45418502026773</v>
      </c>
      <c r="BB2974" s="44"/>
    </row>
    <row r="2975" spans="2:54" x14ac:dyDescent="0.3">
      <c r="B2975" s="38" t="s">
        <v>1070</v>
      </c>
      <c r="C2975" s="38" t="s">
        <v>42</v>
      </c>
      <c r="D2975" s="38" t="s">
        <v>44</v>
      </c>
      <c r="E2975" s="39" t="str">
        <f t="shared" si="9451"/>
        <v>0113</v>
      </c>
      <c r="F2975" s="38" t="s">
        <v>1084</v>
      </c>
      <c r="G2975" s="38" t="s">
        <v>56</v>
      </c>
      <c r="H2975" s="40" t="s">
        <v>57</v>
      </c>
      <c r="I2975" s="18">
        <v>5173.6000000000004</v>
      </c>
      <c r="J2975" s="18">
        <v>4983.8999999999996</v>
      </c>
      <c r="K2975" s="18">
        <v>4856.6000000000004</v>
      </c>
      <c r="L2975" s="18"/>
      <c r="M2975" s="18"/>
      <c r="N2975" s="18"/>
      <c r="O2975" s="18">
        <v>0</v>
      </c>
      <c r="P2975" s="18">
        <v>0</v>
      </c>
      <c r="Q2975" s="18">
        <v>0</v>
      </c>
      <c r="R2975" s="18">
        <v>0</v>
      </c>
      <c r="S2975" s="18"/>
      <c r="T2975" s="18">
        <f t="shared" si="9642"/>
        <v>5173.6000000000004</v>
      </c>
      <c r="U2975" s="18">
        <f t="shared" si="9597"/>
        <v>4983.8999999999996</v>
      </c>
      <c r="V2975" s="18">
        <f t="shared" si="9598"/>
        <v>4856.6000000000004</v>
      </c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41">
        <v>5699.0412200000001</v>
      </c>
      <c r="AG2975" s="41"/>
      <c r="AH2975" s="41">
        <v>0</v>
      </c>
      <c r="AI2975" s="41">
        <v>0</v>
      </c>
      <c r="AJ2975" s="41">
        <v>0</v>
      </c>
      <c r="AK2975" s="41">
        <v>0</v>
      </c>
      <c r="AL2975" s="41">
        <v>5699.0412200000001</v>
      </c>
      <c r="AM2975" s="41">
        <v>0</v>
      </c>
      <c r="AN2975" s="41">
        <v>0</v>
      </c>
      <c r="AO2975" s="14">
        <v>4218.7929999999997</v>
      </c>
      <c r="AP2975" s="42">
        <v>5617.2929999999997</v>
      </c>
      <c r="AQ2975" s="42">
        <v>0</v>
      </c>
      <c r="AR2975" s="42">
        <v>0</v>
      </c>
      <c r="AS2975" s="42">
        <v>0</v>
      </c>
      <c r="AT2975" s="42">
        <v>0</v>
      </c>
      <c r="AU2975" s="42">
        <f t="shared" si="9454"/>
        <v>5617.2929999999997</v>
      </c>
      <c r="AV2975" s="42">
        <f t="shared" si="9455"/>
        <v>-443.6929999999993</v>
      </c>
      <c r="AW2975" s="42">
        <f t="shared" si="9456"/>
        <v>5173.6000000000004</v>
      </c>
      <c r="AX2975" s="42">
        <f t="shared" si="9457"/>
        <v>4983.8999999999996</v>
      </c>
      <c r="AY2975" s="42">
        <f t="shared" si="9458"/>
        <v>4856.6000000000004</v>
      </c>
      <c r="AZ2975" s="42"/>
      <c r="BA2975" s="43">
        <f t="shared" si="9459"/>
        <v>100</v>
      </c>
      <c r="BB2975" s="44"/>
    </row>
    <row r="2976" spans="2:54" ht="31.2" x14ac:dyDescent="0.3">
      <c r="B2976" s="38" t="s">
        <v>1070</v>
      </c>
      <c r="C2976" s="38" t="s">
        <v>42</v>
      </c>
      <c r="D2976" s="38" t="s">
        <v>44</v>
      </c>
      <c r="E2976" s="39" t="str">
        <f t="shared" si="9451"/>
        <v>0113</v>
      </c>
      <c r="F2976" s="38" t="s">
        <v>1086</v>
      </c>
      <c r="G2976" s="39"/>
      <c r="H2976" s="40" t="s">
        <v>1087</v>
      </c>
      <c r="I2976" s="18">
        <f t="shared" ref="I2976:S2976" si="9645">I2977</f>
        <v>29300.6</v>
      </c>
      <c r="J2976" s="18">
        <f t="shared" si="9645"/>
        <v>0</v>
      </c>
      <c r="K2976" s="18">
        <f t="shared" si="9645"/>
        <v>0</v>
      </c>
      <c r="L2976" s="18">
        <f t="shared" si="9645"/>
        <v>11815.8</v>
      </c>
      <c r="M2976" s="18">
        <f t="shared" si="9645"/>
        <v>0</v>
      </c>
      <c r="N2976" s="18">
        <f t="shared" si="9645"/>
        <v>0</v>
      </c>
      <c r="O2976" s="18">
        <f t="shared" si="9645"/>
        <v>0</v>
      </c>
      <c r="P2976" s="18">
        <f t="shared" si="9645"/>
        <v>0</v>
      </c>
      <c r="Q2976" s="18">
        <f t="shared" si="9645"/>
        <v>0</v>
      </c>
      <c r="R2976" s="18">
        <f t="shared" si="9645"/>
        <v>0</v>
      </c>
      <c r="S2976" s="18">
        <f t="shared" si="9645"/>
        <v>11402.1317</v>
      </c>
      <c r="T2976" s="18">
        <f t="shared" si="9642"/>
        <v>52518.531699999992</v>
      </c>
      <c r="U2976" s="18">
        <f t="shared" si="9597"/>
        <v>0</v>
      </c>
      <c r="V2976" s="18">
        <f t="shared" si="9598"/>
        <v>0</v>
      </c>
      <c r="W2976" s="18">
        <f t="shared" ref="W2976:AD2976" si="9646">W2977</f>
        <v>0</v>
      </c>
      <c r="X2976" s="18">
        <f t="shared" si="9646"/>
        <v>0</v>
      </c>
      <c r="Y2976" s="18">
        <f t="shared" si="9646"/>
        <v>0</v>
      </c>
      <c r="Z2976" s="18">
        <f t="shared" si="9646"/>
        <v>11402.1317</v>
      </c>
      <c r="AA2976" s="18">
        <f t="shared" si="9646"/>
        <v>0</v>
      </c>
      <c r="AB2976" s="18">
        <f t="shared" si="9646"/>
        <v>0</v>
      </c>
      <c r="AC2976" s="18">
        <f t="shared" si="9646"/>
        <v>0</v>
      </c>
      <c r="AD2976" s="18">
        <f t="shared" si="9646"/>
        <v>0</v>
      </c>
      <c r="AE2976" s="18"/>
      <c r="AF2976" s="41">
        <f t="shared" ref="AF2976:AT2976" si="9647">AF2977</f>
        <v>52518.5317</v>
      </c>
      <c r="AG2976" s="41">
        <f t="shared" si="9647"/>
        <v>0</v>
      </c>
      <c r="AH2976" s="41">
        <f t="shared" si="9647"/>
        <v>0</v>
      </c>
      <c r="AI2976" s="41">
        <f t="shared" si="9647"/>
        <v>0</v>
      </c>
      <c r="AJ2976" s="41">
        <f t="shared" si="9647"/>
        <v>0</v>
      </c>
      <c r="AK2976" s="41">
        <f t="shared" si="9647"/>
        <v>0</v>
      </c>
      <c r="AL2976" s="41">
        <f t="shared" si="9647"/>
        <v>42252.553269999997</v>
      </c>
      <c r="AM2976" s="41">
        <f t="shared" si="9647"/>
        <v>0</v>
      </c>
      <c r="AN2976" s="41">
        <f t="shared" si="9647"/>
        <v>0</v>
      </c>
      <c r="AO2976" s="42">
        <f t="shared" si="9647"/>
        <v>26854.852060000001</v>
      </c>
      <c r="AP2976" s="42">
        <f t="shared" si="9647"/>
        <v>52518.5317</v>
      </c>
      <c r="AQ2976" s="42">
        <f t="shared" si="9647"/>
        <v>0</v>
      </c>
      <c r="AR2976" s="42">
        <f t="shared" si="9647"/>
        <v>0</v>
      </c>
      <c r="AS2976" s="42">
        <f t="shared" si="9647"/>
        <v>0</v>
      </c>
      <c r="AT2976" s="42">
        <f t="shared" si="9647"/>
        <v>0</v>
      </c>
      <c r="AU2976" s="42">
        <f t="shared" si="9454"/>
        <v>52518.5317</v>
      </c>
      <c r="AV2976" s="42">
        <f t="shared" si="9455"/>
        <v>0</v>
      </c>
      <c r="AW2976" s="42">
        <f t="shared" si="9456"/>
        <v>63920.66339999999</v>
      </c>
      <c r="AX2976" s="42">
        <f t="shared" si="9457"/>
        <v>0</v>
      </c>
      <c r="AY2976" s="42">
        <f t="shared" si="9458"/>
        <v>0</v>
      </c>
      <c r="AZ2976" s="42">
        <f>AZ2977</f>
        <v>0</v>
      </c>
      <c r="BA2976" s="43">
        <f t="shared" si="9459"/>
        <v>80.452655286248216</v>
      </c>
      <c r="BB2976" s="20"/>
    </row>
    <row r="2977" spans="2:54" ht="31.2" x14ac:dyDescent="0.3">
      <c r="B2977" s="38" t="s">
        <v>1070</v>
      </c>
      <c r="C2977" s="38" t="s">
        <v>42</v>
      </c>
      <c r="D2977" s="38" t="s">
        <v>44</v>
      </c>
      <c r="E2977" s="39" t="str">
        <f t="shared" si="9451"/>
        <v>0113</v>
      </c>
      <c r="F2977" s="38" t="s">
        <v>1086</v>
      </c>
      <c r="G2977" s="38" t="s">
        <v>54</v>
      </c>
      <c r="H2977" s="40" t="s">
        <v>55</v>
      </c>
      <c r="I2977" s="18">
        <v>29300.6</v>
      </c>
      <c r="J2977" s="18">
        <v>0</v>
      </c>
      <c r="K2977" s="18">
        <v>0</v>
      </c>
      <c r="L2977" s="18">
        <v>11815.8</v>
      </c>
      <c r="M2977" s="18"/>
      <c r="N2977" s="18"/>
      <c r="O2977" s="18">
        <v>0</v>
      </c>
      <c r="P2977" s="18">
        <v>0</v>
      </c>
      <c r="Q2977" s="18">
        <v>0</v>
      </c>
      <c r="R2977" s="18">
        <v>0</v>
      </c>
      <c r="S2977" s="18">
        <v>11402.1317</v>
      </c>
      <c r="T2977" s="18">
        <f t="shared" si="9642"/>
        <v>52518.531699999992</v>
      </c>
      <c r="U2977" s="18">
        <f t="shared" si="9597"/>
        <v>0</v>
      </c>
      <c r="V2977" s="18">
        <f t="shared" si="9598"/>
        <v>0</v>
      </c>
      <c r="W2977" s="18"/>
      <c r="X2977" s="18"/>
      <c r="Y2977" s="18"/>
      <c r="Z2977" s="18">
        <v>11402.1317</v>
      </c>
      <c r="AA2977" s="18"/>
      <c r="AB2977" s="18"/>
      <c r="AC2977" s="18"/>
      <c r="AD2977" s="18"/>
      <c r="AE2977" s="18"/>
      <c r="AF2977" s="41">
        <v>52518.5317</v>
      </c>
      <c r="AG2977" s="41"/>
      <c r="AH2977" s="41">
        <v>0</v>
      </c>
      <c r="AI2977" s="41">
        <v>0</v>
      </c>
      <c r="AJ2977" s="41">
        <v>0</v>
      </c>
      <c r="AK2977" s="41">
        <v>0</v>
      </c>
      <c r="AL2977" s="41">
        <v>42252.553269999997</v>
      </c>
      <c r="AM2977" s="41">
        <v>0</v>
      </c>
      <c r="AN2977" s="41">
        <v>0</v>
      </c>
      <c r="AO2977" s="14">
        <v>26854.852060000001</v>
      </c>
      <c r="AP2977" s="42">
        <v>52518.5317</v>
      </c>
      <c r="AQ2977" s="42">
        <v>0</v>
      </c>
      <c r="AR2977" s="42">
        <v>0</v>
      </c>
      <c r="AS2977" s="42">
        <v>0</v>
      </c>
      <c r="AT2977" s="42">
        <v>0</v>
      </c>
      <c r="AU2977" s="42">
        <f t="shared" si="9454"/>
        <v>52518.5317</v>
      </c>
      <c r="AV2977" s="42">
        <f t="shared" si="9455"/>
        <v>0</v>
      </c>
      <c r="AW2977" s="42">
        <f t="shared" si="9456"/>
        <v>63920.66339999999</v>
      </c>
      <c r="AX2977" s="42">
        <f t="shared" si="9457"/>
        <v>0</v>
      </c>
      <c r="AY2977" s="42">
        <f t="shared" si="9458"/>
        <v>0</v>
      </c>
      <c r="AZ2977" s="42"/>
      <c r="BA2977" s="43">
        <f t="shared" si="9459"/>
        <v>80.452655286248216</v>
      </c>
      <c r="BB2977" s="44"/>
    </row>
    <row r="2978" spans="2:54" x14ac:dyDescent="0.3">
      <c r="B2978" s="38" t="s">
        <v>1070</v>
      </c>
      <c r="C2978" s="38" t="s">
        <v>42</v>
      </c>
      <c r="D2978" s="38" t="s">
        <v>44</v>
      </c>
      <c r="E2978" s="39" t="str">
        <f t="shared" si="9451"/>
        <v>0113</v>
      </c>
      <c r="F2978" s="38" t="s">
        <v>1088</v>
      </c>
      <c r="G2978" s="39"/>
      <c r="H2978" s="40" t="s">
        <v>1089</v>
      </c>
      <c r="I2978" s="18">
        <f t="shared" ref="I2978:N2978" si="9648">I2979+I2981</f>
        <v>18506.199999999997</v>
      </c>
      <c r="J2978" s="18">
        <f t="shared" si="9648"/>
        <v>19037</v>
      </c>
      <c r="K2978" s="18">
        <f t="shared" si="9648"/>
        <v>19037</v>
      </c>
      <c r="L2978" s="18">
        <f t="shared" si="9648"/>
        <v>0</v>
      </c>
      <c r="M2978" s="18">
        <f t="shared" si="9648"/>
        <v>0</v>
      </c>
      <c r="N2978" s="18">
        <f t="shared" si="9648"/>
        <v>0</v>
      </c>
      <c r="O2978" s="18">
        <f>O2979+O2981+O2983</f>
        <v>0</v>
      </c>
      <c r="P2978" s="18">
        <f>P2979+P2981+P2983</f>
        <v>0</v>
      </c>
      <c r="Q2978" s="18">
        <f>Q2979+Q2981+Q2983</f>
        <v>0</v>
      </c>
      <c r="R2978" s="18">
        <f>R2979+R2981+R2983</f>
        <v>0</v>
      </c>
      <c r="S2978" s="18">
        <f>S2979+S2981+S2983</f>
        <v>4905.1549999999997</v>
      </c>
      <c r="T2978" s="18">
        <f t="shared" si="9642"/>
        <v>23411.354999999996</v>
      </c>
      <c r="U2978" s="18">
        <f t="shared" si="9597"/>
        <v>19037</v>
      </c>
      <c r="V2978" s="18">
        <f t="shared" si="9598"/>
        <v>19037</v>
      </c>
      <c r="W2978" s="18">
        <f t="shared" ref="W2978:AT2978" si="9649">W2979+W2981+W2983</f>
        <v>466.4</v>
      </c>
      <c r="X2978" s="18">
        <f t="shared" si="9649"/>
        <v>0</v>
      </c>
      <c r="Y2978" s="18">
        <f t="shared" si="9649"/>
        <v>0</v>
      </c>
      <c r="Z2978" s="18">
        <f t="shared" si="9649"/>
        <v>4438.7550000000001</v>
      </c>
      <c r="AA2978" s="18">
        <f t="shared" si="9649"/>
        <v>4293.8599999999997</v>
      </c>
      <c r="AB2978" s="18">
        <f t="shared" si="9649"/>
        <v>0</v>
      </c>
      <c r="AC2978" s="18">
        <f t="shared" si="9649"/>
        <v>4295.4389999999994</v>
      </c>
      <c r="AD2978" s="18">
        <f t="shared" si="9649"/>
        <v>0</v>
      </c>
      <c r="AE2978" s="18">
        <f t="shared" si="9649"/>
        <v>0</v>
      </c>
      <c r="AF2978" s="41">
        <f t="shared" si="9649"/>
        <v>23411.355</v>
      </c>
      <c r="AG2978" s="41">
        <f t="shared" si="9649"/>
        <v>0</v>
      </c>
      <c r="AH2978" s="41">
        <f t="shared" si="9649"/>
        <v>0</v>
      </c>
      <c r="AI2978" s="41">
        <f t="shared" si="9649"/>
        <v>0</v>
      </c>
      <c r="AJ2978" s="41">
        <f t="shared" si="9649"/>
        <v>0</v>
      </c>
      <c r="AK2978" s="41">
        <f t="shared" si="9649"/>
        <v>0</v>
      </c>
      <c r="AL2978" s="41">
        <f t="shared" si="9649"/>
        <v>23411.355</v>
      </c>
      <c r="AM2978" s="41">
        <f t="shared" si="9649"/>
        <v>0</v>
      </c>
      <c r="AN2978" s="41">
        <f t="shared" si="9649"/>
        <v>0</v>
      </c>
      <c r="AO2978" s="42">
        <f t="shared" si="9649"/>
        <v>16499.669150000002</v>
      </c>
      <c r="AP2978" s="42">
        <f t="shared" si="9649"/>
        <v>23411.355</v>
      </c>
      <c r="AQ2978" s="42">
        <f t="shared" si="9649"/>
        <v>0</v>
      </c>
      <c r="AR2978" s="42">
        <f t="shared" si="9649"/>
        <v>0</v>
      </c>
      <c r="AS2978" s="42">
        <f t="shared" si="9649"/>
        <v>0</v>
      </c>
      <c r="AT2978" s="42">
        <f t="shared" si="9649"/>
        <v>0</v>
      </c>
      <c r="AU2978" s="42">
        <f t="shared" si="9454"/>
        <v>23411.355</v>
      </c>
      <c r="AV2978" s="42">
        <f t="shared" si="9455"/>
        <v>0</v>
      </c>
      <c r="AW2978" s="42">
        <f t="shared" si="9456"/>
        <v>28316.51</v>
      </c>
      <c r="AX2978" s="42">
        <f t="shared" si="9457"/>
        <v>23330.86</v>
      </c>
      <c r="AY2978" s="42">
        <f t="shared" si="9458"/>
        <v>23332.438999999998</v>
      </c>
      <c r="AZ2978" s="42">
        <f>AZ2979+AZ2981+AZ2983</f>
        <v>0</v>
      </c>
      <c r="BA2978" s="43">
        <f t="shared" si="9459"/>
        <v>100</v>
      </c>
      <c r="BB2978" s="20"/>
    </row>
    <row r="2979" spans="2:54" ht="46.8" x14ac:dyDescent="0.3">
      <c r="B2979" s="38" t="s">
        <v>1070</v>
      </c>
      <c r="C2979" s="38" t="s">
        <v>42</v>
      </c>
      <c r="D2979" s="38" t="s">
        <v>44</v>
      </c>
      <c r="E2979" s="39" t="str">
        <f t="shared" si="9451"/>
        <v>0113</v>
      </c>
      <c r="F2979" s="38" t="s">
        <v>1090</v>
      </c>
      <c r="G2979" s="39"/>
      <c r="H2979" s="40" t="s">
        <v>71</v>
      </c>
      <c r="I2979" s="18">
        <f t="shared" ref="I2979:S2979" si="9650">I2980</f>
        <v>17793.599999999999</v>
      </c>
      <c r="J2979" s="18">
        <f t="shared" si="9650"/>
        <v>19037</v>
      </c>
      <c r="K2979" s="18">
        <f t="shared" si="9650"/>
        <v>19037</v>
      </c>
      <c r="L2979" s="18">
        <f t="shared" si="9650"/>
        <v>0</v>
      </c>
      <c r="M2979" s="18">
        <f t="shared" si="9650"/>
        <v>0</v>
      </c>
      <c r="N2979" s="18">
        <f t="shared" si="9650"/>
        <v>0</v>
      </c>
      <c r="O2979" s="18">
        <f t="shared" si="9650"/>
        <v>0</v>
      </c>
      <c r="P2979" s="18">
        <f t="shared" si="9650"/>
        <v>0</v>
      </c>
      <c r="Q2979" s="18">
        <f t="shared" si="9650"/>
        <v>0</v>
      </c>
      <c r="R2979" s="18">
        <f t="shared" si="9650"/>
        <v>0</v>
      </c>
      <c r="S2979" s="18">
        <f t="shared" si="9650"/>
        <v>0</v>
      </c>
      <c r="T2979" s="18">
        <f t="shared" si="9642"/>
        <v>17793.599999999999</v>
      </c>
      <c r="U2979" s="18">
        <f t="shared" si="9597"/>
        <v>19037</v>
      </c>
      <c r="V2979" s="18">
        <f t="shared" si="9598"/>
        <v>19037</v>
      </c>
      <c r="W2979" s="18">
        <f t="shared" ref="W2979:AT2979" si="9651">W2980</f>
        <v>0</v>
      </c>
      <c r="X2979" s="18">
        <f t="shared" si="9651"/>
        <v>0</v>
      </c>
      <c r="Y2979" s="18">
        <f t="shared" si="9651"/>
        <v>0</v>
      </c>
      <c r="Z2979" s="18">
        <f t="shared" si="9651"/>
        <v>0</v>
      </c>
      <c r="AA2979" s="18">
        <f t="shared" si="9651"/>
        <v>0</v>
      </c>
      <c r="AB2979" s="18">
        <f t="shared" si="9651"/>
        <v>0</v>
      </c>
      <c r="AC2979" s="18">
        <f t="shared" si="9651"/>
        <v>0</v>
      </c>
      <c r="AD2979" s="18">
        <f t="shared" si="9651"/>
        <v>0</v>
      </c>
      <c r="AE2979" s="18">
        <f t="shared" si="9651"/>
        <v>0</v>
      </c>
      <c r="AF2979" s="41">
        <f t="shared" si="9651"/>
        <v>17793.599999999999</v>
      </c>
      <c r="AG2979" s="41">
        <f t="shared" si="9651"/>
        <v>0</v>
      </c>
      <c r="AH2979" s="41">
        <f t="shared" si="9651"/>
        <v>0</v>
      </c>
      <c r="AI2979" s="41">
        <f t="shared" si="9651"/>
        <v>0</v>
      </c>
      <c r="AJ2979" s="41">
        <f t="shared" si="9651"/>
        <v>0</v>
      </c>
      <c r="AK2979" s="41">
        <f t="shared" si="9651"/>
        <v>0</v>
      </c>
      <c r="AL2979" s="41">
        <f t="shared" si="9651"/>
        <v>17793.599999999999</v>
      </c>
      <c r="AM2979" s="41">
        <f t="shared" si="9651"/>
        <v>0</v>
      </c>
      <c r="AN2979" s="41">
        <f t="shared" si="9651"/>
        <v>0</v>
      </c>
      <c r="AO2979" s="14">
        <f t="shared" si="9651"/>
        <v>12787.031230000001</v>
      </c>
      <c r="AP2979" s="42">
        <f t="shared" si="9651"/>
        <v>17793.599999999999</v>
      </c>
      <c r="AQ2979" s="42">
        <f t="shared" si="9651"/>
        <v>0</v>
      </c>
      <c r="AR2979" s="42">
        <f t="shared" si="9651"/>
        <v>0</v>
      </c>
      <c r="AS2979" s="42">
        <f t="shared" si="9651"/>
        <v>0</v>
      </c>
      <c r="AT2979" s="42">
        <f t="shared" si="9651"/>
        <v>0</v>
      </c>
      <c r="AU2979" s="42">
        <f t="shared" si="9454"/>
        <v>17793.599999999999</v>
      </c>
      <c r="AV2979" s="42">
        <f t="shared" si="9455"/>
        <v>0</v>
      </c>
      <c r="AW2979" s="42">
        <f t="shared" si="9456"/>
        <v>17793.599999999999</v>
      </c>
      <c r="AX2979" s="42">
        <f t="shared" si="9457"/>
        <v>19037</v>
      </c>
      <c r="AY2979" s="42">
        <f t="shared" si="9458"/>
        <v>19037</v>
      </c>
      <c r="AZ2979" s="42">
        <f>AZ2980</f>
        <v>0</v>
      </c>
      <c r="BA2979" s="43">
        <f t="shared" si="9459"/>
        <v>100</v>
      </c>
      <c r="BB2979" s="20"/>
    </row>
    <row r="2980" spans="2:54" ht="31.2" x14ac:dyDescent="0.3">
      <c r="B2980" s="38" t="s">
        <v>1070</v>
      </c>
      <c r="C2980" s="38" t="s">
        <v>42</v>
      </c>
      <c r="D2980" s="38" t="s">
        <v>44</v>
      </c>
      <c r="E2980" s="39" t="str">
        <f t="shared" si="9451"/>
        <v>0113</v>
      </c>
      <c r="F2980" s="38" t="s">
        <v>1090</v>
      </c>
      <c r="G2980" s="38" t="s">
        <v>150</v>
      </c>
      <c r="H2980" s="40" t="s">
        <v>151</v>
      </c>
      <c r="I2980" s="18">
        <v>17793.599999999999</v>
      </c>
      <c r="J2980" s="18">
        <v>19037</v>
      </c>
      <c r="K2980" s="18">
        <v>19037</v>
      </c>
      <c r="L2980" s="18"/>
      <c r="M2980" s="18"/>
      <c r="N2980" s="18"/>
      <c r="O2980" s="18">
        <v>0</v>
      </c>
      <c r="P2980" s="18">
        <v>0</v>
      </c>
      <c r="Q2980" s="18">
        <v>0</v>
      </c>
      <c r="R2980" s="18">
        <v>0</v>
      </c>
      <c r="S2980" s="18"/>
      <c r="T2980" s="18">
        <f t="shared" si="9642"/>
        <v>17793.599999999999</v>
      </c>
      <c r="U2980" s="18">
        <f t="shared" si="9597"/>
        <v>19037</v>
      </c>
      <c r="V2980" s="18">
        <f t="shared" si="9598"/>
        <v>19037</v>
      </c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41">
        <v>17793.599999999999</v>
      </c>
      <c r="AG2980" s="41"/>
      <c r="AH2980" s="41">
        <v>0</v>
      </c>
      <c r="AI2980" s="41">
        <v>0</v>
      </c>
      <c r="AJ2980" s="41">
        <v>0</v>
      </c>
      <c r="AK2980" s="41">
        <v>0</v>
      </c>
      <c r="AL2980" s="41">
        <v>17793.599999999999</v>
      </c>
      <c r="AM2980" s="41">
        <v>0</v>
      </c>
      <c r="AN2980" s="41">
        <v>0</v>
      </c>
      <c r="AO2980" s="42">
        <v>12787.031230000001</v>
      </c>
      <c r="AP2980" s="42">
        <v>17793.599999999999</v>
      </c>
      <c r="AQ2980" s="42">
        <v>0</v>
      </c>
      <c r="AR2980" s="42">
        <v>0</v>
      </c>
      <c r="AS2980" s="42">
        <v>0</v>
      </c>
      <c r="AT2980" s="42">
        <v>0</v>
      </c>
      <c r="AU2980" s="42">
        <f t="shared" si="9454"/>
        <v>17793.599999999999</v>
      </c>
      <c r="AV2980" s="42">
        <f t="shared" si="9455"/>
        <v>0</v>
      </c>
      <c r="AW2980" s="42">
        <f t="shared" si="9456"/>
        <v>17793.599999999999</v>
      </c>
      <c r="AX2980" s="42">
        <f t="shared" si="9457"/>
        <v>19037</v>
      </c>
      <c r="AY2980" s="42">
        <f t="shared" si="9458"/>
        <v>19037</v>
      </c>
      <c r="AZ2980" s="42"/>
      <c r="BA2980" s="43">
        <f t="shared" si="9459"/>
        <v>100</v>
      </c>
      <c r="BB2980" s="44"/>
    </row>
    <row r="2981" spans="2:54" x14ac:dyDescent="0.3">
      <c r="B2981" s="38" t="s">
        <v>1070</v>
      </c>
      <c r="C2981" s="38" t="s">
        <v>42</v>
      </c>
      <c r="D2981" s="38" t="s">
        <v>44</v>
      </c>
      <c r="E2981" s="39" t="str">
        <f t="shared" si="9451"/>
        <v>0113</v>
      </c>
      <c r="F2981" s="38" t="s">
        <v>1091</v>
      </c>
      <c r="G2981" s="39"/>
      <c r="H2981" s="40" t="s">
        <v>255</v>
      </c>
      <c r="I2981" s="18">
        <f t="shared" ref="I2981:S2981" si="9652">I2982</f>
        <v>712.6</v>
      </c>
      <c r="J2981" s="18">
        <f t="shared" si="9652"/>
        <v>0</v>
      </c>
      <c r="K2981" s="18">
        <f t="shared" si="9652"/>
        <v>0</v>
      </c>
      <c r="L2981" s="18">
        <f t="shared" si="9652"/>
        <v>0</v>
      </c>
      <c r="M2981" s="18">
        <f t="shared" si="9652"/>
        <v>0</v>
      </c>
      <c r="N2981" s="18">
        <f t="shared" si="9652"/>
        <v>0</v>
      </c>
      <c r="O2981" s="18">
        <f t="shared" si="9652"/>
        <v>0</v>
      </c>
      <c r="P2981" s="18">
        <f t="shared" si="9652"/>
        <v>0</v>
      </c>
      <c r="Q2981" s="18">
        <f t="shared" si="9652"/>
        <v>0</v>
      </c>
      <c r="R2981" s="18">
        <f t="shared" si="9652"/>
        <v>0</v>
      </c>
      <c r="S2981" s="18">
        <f t="shared" si="9652"/>
        <v>466.4</v>
      </c>
      <c r="T2981" s="18">
        <f t="shared" si="9642"/>
        <v>1179</v>
      </c>
      <c r="U2981" s="18">
        <f t="shared" si="9597"/>
        <v>0</v>
      </c>
      <c r="V2981" s="18">
        <f t="shared" si="9598"/>
        <v>0</v>
      </c>
      <c r="W2981" s="18">
        <f t="shared" ref="W2981:AD2981" si="9653">W2982</f>
        <v>466.4</v>
      </c>
      <c r="X2981" s="18">
        <f t="shared" si="9653"/>
        <v>0</v>
      </c>
      <c r="Y2981" s="18">
        <f t="shared" si="9653"/>
        <v>0</v>
      </c>
      <c r="Z2981" s="18">
        <f t="shared" si="9653"/>
        <v>0</v>
      </c>
      <c r="AA2981" s="18">
        <f t="shared" si="9653"/>
        <v>0</v>
      </c>
      <c r="AB2981" s="18">
        <f t="shared" si="9653"/>
        <v>0</v>
      </c>
      <c r="AC2981" s="18">
        <f t="shared" si="9653"/>
        <v>0</v>
      </c>
      <c r="AD2981" s="18">
        <f t="shared" si="9653"/>
        <v>0</v>
      </c>
      <c r="AE2981" s="18"/>
      <c r="AF2981" s="41">
        <f t="shared" ref="AF2981:AT2981" si="9654">AF2982</f>
        <v>1179</v>
      </c>
      <c r="AG2981" s="41">
        <f t="shared" si="9654"/>
        <v>0</v>
      </c>
      <c r="AH2981" s="41">
        <f t="shared" si="9654"/>
        <v>0</v>
      </c>
      <c r="AI2981" s="41">
        <f t="shared" si="9654"/>
        <v>0</v>
      </c>
      <c r="AJ2981" s="41">
        <f t="shared" si="9654"/>
        <v>0</v>
      </c>
      <c r="AK2981" s="41">
        <f t="shared" si="9654"/>
        <v>0</v>
      </c>
      <c r="AL2981" s="41">
        <f t="shared" si="9654"/>
        <v>1179</v>
      </c>
      <c r="AM2981" s="41">
        <f t="shared" si="9654"/>
        <v>0</v>
      </c>
      <c r="AN2981" s="41">
        <f t="shared" si="9654"/>
        <v>0</v>
      </c>
      <c r="AO2981" s="14">
        <f t="shared" si="9654"/>
        <v>755.69254999999998</v>
      </c>
      <c r="AP2981" s="42">
        <f t="shared" si="9654"/>
        <v>1179</v>
      </c>
      <c r="AQ2981" s="42">
        <f t="shared" si="9654"/>
        <v>0</v>
      </c>
      <c r="AR2981" s="42">
        <f t="shared" si="9654"/>
        <v>0</v>
      </c>
      <c r="AS2981" s="42">
        <f t="shared" si="9654"/>
        <v>0</v>
      </c>
      <c r="AT2981" s="42">
        <f t="shared" si="9654"/>
        <v>0</v>
      </c>
      <c r="AU2981" s="42">
        <f t="shared" si="9454"/>
        <v>1179</v>
      </c>
      <c r="AV2981" s="42">
        <f t="shared" si="9455"/>
        <v>0</v>
      </c>
      <c r="AW2981" s="42">
        <f t="shared" si="9456"/>
        <v>1645.4</v>
      </c>
      <c r="AX2981" s="42">
        <f t="shared" si="9457"/>
        <v>0</v>
      </c>
      <c r="AY2981" s="42">
        <f t="shared" si="9458"/>
        <v>0</v>
      </c>
      <c r="AZ2981" s="42">
        <f>AZ2982</f>
        <v>0</v>
      </c>
      <c r="BA2981" s="43">
        <f t="shared" si="9459"/>
        <v>100</v>
      </c>
      <c r="BB2981" s="20"/>
    </row>
    <row r="2982" spans="2:54" ht="31.2" x14ac:dyDescent="0.3">
      <c r="B2982" s="38" t="s">
        <v>1070</v>
      </c>
      <c r="C2982" s="38" t="s">
        <v>42</v>
      </c>
      <c r="D2982" s="38" t="s">
        <v>44</v>
      </c>
      <c r="E2982" s="39" t="str">
        <f t="shared" si="9451"/>
        <v>0113</v>
      </c>
      <c r="F2982" s="38" t="s">
        <v>1091</v>
      </c>
      <c r="G2982" s="38" t="s">
        <v>150</v>
      </c>
      <c r="H2982" s="40" t="s">
        <v>151</v>
      </c>
      <c r="I2982" s="18">
        <v>712.6</v>
      </c>
      <c r="J2982" s="18">
        <v>0</v>
      </c>
      <c r="K2982" s="18">
        <v>0</v>
      </c>
      <c r="L2982" s="18"/>
      <c r="M2982" s="18"/>
      <c r="N2982" s="18"/>
      <c r="O2982" s="18">
        <v>0</v>
      </c>
      <c r="P2982" s="18">
        <v>0</v>
      </c>
      <c r="Q2982" s="18">
        <v>0</v>
      </c>
      <c r="R2982" s="18">
        <v>0</v>
      </c>
      <c r="S2982" s="18">
        <v>466.4</v>
      </c>
      <c r="T2982" s="18">
        <f t="shared" si="9642"/>
        <v>1179</v>
      </c>
      <c r="U2982" s="18">
        <f t="shared" si="9597"/>
        <v>0</v>
      </c>
      <c r="V2982" s="18">
        <f t="shared" si="9598"/>
        <v>0</v>
      </c>
      <c r="W2982" s="18">
        <v>466.4</v>
      </c>
      <c r="X2982" s="18"/>
      <c r="Y2982" s="18"/>
      <c r="Z2982" s="18"/>
      <c r="AA2982" s="18"/>
      <c r="AB2982" s="18"/>
      <c r="AC2982" s="18"/>
      <c r="AD2982" s="18"/>
      <c r="AE2982" s="18"/>
      <c r="AF2982" s="41">
        <v>1179</v>
      </c>
      <c r="AG2982" s="41"/>
      <c r="AH2982" s="41">
        <v>0</v>
      </c>
      <c r="AI2982" s="41">
        <v>0</v>
      </c>
      <c r="AJ2982" s="41">
        <v>0</v>
      </c>
      <c r="AK2982" s="41">
        <v>0</v>
      </c>
      <c r="AL2982" s="41">
        <v>1179</v>
      </c>
      <c r="AM2982" s="41">
        <v>0</v>
      </c>
      <c r="AN2982" s="41">
        <v>0</v>
      </c>
      <c r="AO2982" s="42">
        <v>755.69254999999998</v>
      </c>
      <c r="AP2982" s="42">
        <v>1179</v>
      </c>
      <c r="AQ2982" s="42">
        <v>0</v>
      </c>
      <c r="AR2982" s="42">
        <v>0</v>
      </c>
      <c r="AS2982" s="42">
        <v>0</v>
      </c>
      <c r="AT2982" s="42">
        <v>0</v>
      </c>
      <c r="AU2982" s="42">
        <f t="shared" si="9454"/>
        <v>1179</v>
      </c>
      <c r="AV2982" s="42">
        <f t="shared" si="9455"/>
        <v>0</v>
      </c>
      <c r="AW2982" s="42">
        <f t="shared" si="9456"/>
        <v>1645.4</v>
      </c>
      <c r="AX2982" s="42">
        <f t="shared" si="9457"/>
        <v>0</v>
      </c>
      <c r="AY2982" s="42">
        <f t="shared" si="9458"/>
        <v>0</v>
      </c>
      <c r="AZ2982" s="42"/>
      <c r="BA2982" s="43">
        <f t="shared" si="9459"/>
        <v>100</v>
      </c>
      <c r="BB2982" s="44"/>
    </row>
    <row r="2983" spans="2:54" ht="62.4" x14ac:dyDescent="0.3">
      <c r="B2983" s="38" t="s">
        <v>1070</v>
      </c>
      <c r="C2983" s="38" t="s">
        <v>42</v>
      </c>
      <c r="D2983" s="38" t="s">
        <v>44</v>
      </c>
      <c r="E2983" s="39" t="str">
        <f t="shared" si="9451"/>
        <v>0113</v>
      </c>
      <c r="F2983" s="38" t="s">
        <v>1092</v>
      </c>
      <c r="G2983" s="38"/>
      <c r="H2983" s="40" t="s">
        <v>1093</v>
      </c>
      <c r="I2983" s="18"/>
      <c r="J2983" s="18"/>
      <c r="K2983" s="18"/>
      <c r="L2983" s="18"/>
      <c r="M2983" s="18"/>
      <c r="N2983" s="18"/>
      <c r="O2983" s="18">
        <f>O2984</f>
        <v>0</v>
      </c>
      <c r="P2983" s="18">
        <f>P2984</f>
        <v>0</v>
      </c>
      <c r="Q2983" s="18">
        <f>Q2984</f>
        <v>0</v>
      </c>
      <c r="R2983" s="18">
        <f>R2984</f>
        <v>0</v>
      </c>
      <c r="S2983" s="18">
        <f>S2984</f>
        <v>4438.7550000000001</v>
      </c>
      <c r="T2983" s="18">
        <f t="shared" si="9642"/>
        <v>4438.7550000000001</v>
      </c>
      <c r="U2983" s="18"/>
      <c r="V2983" s="18"/>
      <c r="W2983" s="18">
        <f t="shared" ref="W2983:AD2983" si="9655">W2984</f>
        <v>0</v>
      </c>
      <c r="X2983" s="18">
        <f t="shared" si="9655"/>
        <v>0</v>
      </c>
      <c r="Y2983" s="18">
        <f t="shared" si="9655"/>
        <v>0</v>
      </c>
      <c r="Z2983" s="18">
        <f t="shared" si="9655"/>
        <v>4438.7550000000001</v>
      </c>
      <c r="AA2983" s="18">
        <f t="shared" si="9655"/>
        <v>4293.8599999999997</v>
      </c>
      <c r="AB2983" s="18">
        <f t="shared" si="9655"/>
        <v>0</v>
      </c>
      <c r="AC2983" s="18">
        <f t="shared" si="9655"/>
        <v>4295.4389999999994</v>
      </c>
      <c r="AD2983" s="18">
        <f t="shared" si="9655"/>
        <v>0</v>
      </c>
      <c r="AE2983" s="18"/>
      <c r="AF2983" s="41">
        <f t="shared" ref="AF2983:AT2983" si="9656">AF2984</f>
        <v>4438.7550000000001</v>
      </c>
      <c r="AG2983" s="41">
        <f t="shared" si="9656"/>
        <v>0</v>
      </c>
      <c r="AH2983" s="41">
        <f t="shared" si="9656"/>
        <v>0</v>
      </c>
      <c r="AI2983" s="41">
        <f t="shared" si="9656"/>
        <v>0</v>
      </c>
      <c r="AJ2983" s="41">
        <f t="shared" si="9656"/>
        <v>0</v>
      </c>
      <c r="AK2983" s="41">
        <f t="shared" si="9656"/>
        <v>0</v>
      </c>
      <c r="AL2983" s="41">
        <f t="shared" si="9656"/>
        <v>4438.7550000000001</v>
      </c>
      <c r="AM2983" s="41">
        <f t="shared" si="9656"/>
        <v>0</v>
      </c>
      <c r="AN2983" s="41">
        <f t="shared" si="9656"/>
        <v>0</v>
      </c>
      <c r="AO2983" s="14">
        <f t="shared" si="9656"/>
        <v>2956.9453699999999</v>
      </c>
      <c r="AP2983" s="42">
        <f t="shared" si="9656"/>
        <v>4438.7550000000001</v>
      </c>
      <c r="AQ2983" s="42">
        <f t="shared" si="9656"/>
        <v>0</v>
      </c>
      <c r="AR2983" s="42">
        <f t="shared" si="9656"/>
        <v>0</v>
      </c>
      <c r="AS2983" s="42">
        <f t="shared" si="9656"/>
        <v>0</v>
      </c>
      <c r="AT2983" s="42">
        <f t="shared" si="9656"/>
        <v>0</v>
      </c>
      <c r="AU2983" s="42">
        <f t="shared" si="9454"/>
        <v>4438.7550000000001</v>
      </c>
      <c r="AV2983" s="42">
        <f t="shared" si="9455"/>
        <v>0</v>
      </c>
      <c r="AW2983" s="42">
        <f t="shared" si="9456"/>
        <v>8877.51</v>
      </c>
      <c r="AX2983" s="42">
        <f t="shared" si="9457"/>
        <v>4293.8599999999997</v>
      </c>
      <c r="AY2983" s="42">
        <f t="shared" si="9458"/>
        <v>4295.4389999999994</v>
      </c>
      <c r="AZ2983" s="42">
        <f>AZ2984</f>
        <v>0</v>
      </c>
      <c r="BA2983" s="43">
        <f t="shared" si="9459"/>
        <v>100</v>
      </c>
      <c r="BB2983" s="20"/>
    </row>
    <row r="2984" spans="2:54" ht="31.2" x14ac:dyDescent="0.3">
      <c r="B2984" s="38" t="s">
        <v>1070</v>
      </c>
      <c r="C2984" s="38" t="s">
        <v>42</v>
      </c>
      <c r="D2984" s="38" t="s">
        <v>44</v>
      </c>
      <c r="E2984" s="39" t="str">
        <f t="shared" si="9451"/>
        <v>0113</v>
      </c>
      <c r="F2984" s="38" t="s">
        <v>1092</v>
      </c>
      <c r="G2984" s="38" t="s">
        <v>150</v>
      </c>
      <c r="H2984" s="40" t="s">
        <v>151</v>
      </c>
      <c r="I2984" s="18"/>
      <c r="J2984" s="18"/>
      <c r="K2984" s="18"/>
      <c r="L2984" s="18"/>
      <c r="M2984" s="18"/>
      <c r="N2984" s="18"/>
      <c r="O2984" s="18">
        <v>0</v>
      </c>
      <c r="P2984" s="18">
        <v>0</v>
      </c>
      <c r="Q2984" s="18">
        <v>0</v>
      </c>
      <c r="R2984" s="18">
        <v>0</v>
      </c>
      <c r="S2984" s="18">
        <f>3138.2+1300.555</f>
        <v>4438.7550000000001</v>
      </c>
      <c r="T2984" s="18">
        <f t="shared" si="9642"/>
        <v>4438.7550000000001</v>
      </c>
      <c r="U2984" s="18"/>
      <c r="V2984" s="18"/>
      <c r="W2984" s="18"/>
      <c r="X2984" s="18"/>
      <c r="Y2984" s="18"/>
      <c r="Z2984" s="18">
        <f>3138.2+1300.555</f>
        <v>4438.7550000000001</v>
      </c>
      <c r="AA2984" s="18">
        <f>4254.4+39.46</f>
        <v>4293.8599999999997</v>
      </c>
      <c r="AB2984" s="18"/>
      <c r="AC2984" s="18">
        <f>4254.4+41.039</f>
        <v>4295.4389999999994</v>
      </c>
      <c r="AD2984" s="18"/>
      <c r="AE2984" s="18"/>
      <c r="AF2984" s="41">
        <v>4438.7550000000001</v>
      </c>
      <c r="AG2984" s="41"/>
      <c r="AH2984" s="41">
        <v>0</v>
      </c>
      <c r="AI2984" s="41">
        <v>0</v>
      </c>
      <c r="AJ2984" s="41">
        <v>0</v>
      </c>
      <c r="AK2984" s="41">
        <v>0</v>
      </c>
      <c r="AL2984" s="41">
        <v>4438.7550000000001</v>
      </c>
      <c r="AM2984" s="41">
        <v>0</v>
      </c>
      <c r="AN2984" s="41">
        <v>0</v>
      </c>
      <c r="AO2984" s="42">
        <v>2956.9453699999999</v>
      </c>
      <c r="AP2984" s="42">
        <v>4438.7550000000001</v>
      </c>
      <c r="AQ2984" s="42">
        <v>0</v>
      </c>
      <c r="AR2984" s="42">
        <v>0</v>
      </c>
      <c r="AS2984" s="42">
        <v>0</v>
      </c>
      <c r="AT2984" s="42">
        <v>0</v>
      </c>
      <c r="AU2984" s="42">
        <f t="shared" si="9454"/>
        <v>4438.7550000000001</v>
      </c>
      <c r="AV2984" s="42">
        <f t="shared" si="9455"/>
        <v>0</v>
      </c>
      <c r="AW2984" s="42">
        <f t="shared" si="9456"/>
        <v>8877.51</v>
      </c>
      <c r="AX2984" s="42">
        <f t="shared" si="9457"/>
        <v>4293.8599999999997</v>
      </c>
      <c r="AY2984" s="42">
        <f t="shared" si="9458"/>
        <v>4295.4389999999994</v>
      </c>
      <c r="AZ2984" s="42"/>
      <c r="BA2984" s="43">
        <f t="shared" si="9459"/>
        <v>100</v>
      </c>
      <c r="BB2984" s="44"/>
    </row>
    <row r="2985" spans="2:54" ht="46.8" x14ac:dyDescent="0.3">
      <c r="B2985" s="38" t="s">
        <v>1070</v>
      </c>
      <c r="C2985" s="38" t="s">
        <v>42</v>
      </c>
      <c r="D2985" s="38" t="s">
        <v>44</v>
      </c>
      <c r="E2985" s="39" t="str">
        <f t="shared" si="9451"/>
        <v>0113</v>
      </c>
      <c r="F2985" s="16" t="s">
        <v>292</v>
      </c>
      <c r="G2985" s="39"/>
      <c r="H2985" s="55" t="s">
        <v>293</v>
      </c>
      <c r="I2985" s="18">
        <f>I2986</f>
        <v>141000</v>
      </c>
      <c r="J2985" s="18">
        <f>J2986</f>
        <v>141000</v>
      </c>
      <c r="K2985" s="18">
        <f>K2986</f>
        <v>141000</v>
      </c>
      <c r="L2985" s="18"/>
      <c r="M2985" s="18"/>
      <c r="N2985" s="18"/>
      <c r="O2985" s="18">
        <f>O2987+O2986</f>
        <v>0</v>
      </c>
      <c r="P2985" s="18">
        <f>P2987+P2986</f>
        <v>0</v>
      </c>
      <c r="Q2985" s="18">
        <f>Q2987+Q2986</f>
        <v>0</v>
      </c>
      <c r="R2985" s="18">
        <f>R2987+R2986</f>
        <v>0</v>
      </c>
      <c r="S2985" s="18">
        <f>S2987+S2986</f>
        <v>0</v>
      </c>
      <c r="T2985" s="18">
        <f t="shared" si="9642"/>
        <v>141000</v>
      </c>
      <c r="U2985" s="18">
        <f t="shared" ref="U2985:U2986" si="9657">J2985+M2985+T2985+S2985</f>
        <v>282000</v>
      </c>
      <c r="V2985" s="18">
        <f t="shared" ref="V2985:V2986" si="9658">K2985+N2985+U2985+T2985</f>
        <v>564000</v>
      </c>
      <c r="W2985" s="18">
        <f t="shared" ref="W2985:W2986" si="9659">L2985+R2985+V2985+U2985</f>
        <v>846000</v>
      </c>
      <c r="X2985" s="18">
        <f t="shared" ref="X2985:X2986" si="9660">M2985+S2985+W2985+V2985</f>
        <v>1410000</v>
      </c>
      <c r="Y2985" s="18">
        <f t="shared" ref="Y2985:Y2986" si="9661">N2985+T2985+X2985+W2985</f>
        <v>2397000</v>
      </c>
      <c r="Z2985" s="18">
        <f t="shared" ref="Z2985:Z2986" si="9662">R2985+U2985+Y2985+X2985</f>
        <v>4089000</v>
      </c>
      <c r="AA2985" s="18">
        <f t="shared" ref="AA2985:AA2986" si="9663">S2985+V2985+Z2985+Y2985</f>
        <v>7050000</v>
      </c>
      <c r="AB2985" s="18">
        <f t="shared" ref="AB2985:AB2986" si="9664">T2985+W2985+AA2985+Z2985</f>
        <v>12126000</v>
      </c>
      <c r="AC2985" s="18">
        <f t="shared" ref="AC2985:AC2986" si="9665">U2985+X2985+AB2985+AA2985</f>
        <v>20868000</v>
      </c>
      <c r="AD2985" s="18">
        <f t="shared" ref="AD2985:AD2986" si="9666">V2985+Y2985+AC2985+AB2985</f>
        <v>35955000</v>
      </c>
      <c r="AE2985" s="18">
        <f t="shared" ref="AE2985:AE2986" si="9667">W2985+Z2985+AD2985+AC2985</f>
        <v>61758000</v>
      </c>
      <c r="AF2985" s="41">
        <f t="shared" ref="AF2985:AT2985" si="9668">AF2987+AF2986</f>
        <v>0</v>
      </c>
      <c r="AG2985" s="41">
        <f t="shared" si="9668"/>
        <v>0</v>
      </c>
      <c r="AH2985" s="41">
        <f t="shared" si="9668"/>
        <v>0</v>
      </c>
      <c r="AI2985" s="41">
        <f t="shared" si="9668"/>
        <v>0</v>
      </c>
      <c r="AJ2985" s="41">
        <f t="shared" si="9668"/>
        <v>0</v>
      </c>
      <c r="AK2985" s="41">
        <f t="shared" si="9668"/>
        <v>0</v>
      </c>
      <c r="AL2985" s="41">
        <f t="shared" si="9668"/>
        <v>0</v>
      </c>
      <c r="AM2985" s="41">
        <f t="shared" si="9668"/>
        <v>0</v>
      </c>
      <c r="AN2985" s="41">
        <f t="shared" si="9668"/>
        <v>0</v>
      </c>
      <c r="AO2985" s="14">
        <f t="shared" si="9668"/>
        <v>0</v>
      </c>
      <c r="AP2985" s="42">
        <f t="shared" si="9668"/>
        <v>0</v>
      </c>
      <c r="AQ2985" s="42">
        <f t="shared" si="9668"/>
        <v>0</v>
      </c>
      <c r="AR2985" s="42">
        <f t="shared" si="9668"/>
        <v>0</v>
      </c>
      <c r="AS2985" s="42">
        <f t="shared" si="9668"/>
        <v>0</v>
      </c>
      <c r="AT2985" s="42">
        <f t="shared" si="9668"/>
        <v>0</v>
      </c>
      <c r="AU2985" s="42">
        <f t="shared" si="9454"/>
        <v>0</v>
      </c>
      <c r="AV2985" s="42">
        <f t="shared" si="9455"/>
        <v>141000</v>
      </c>
      <c r="AW2985" s="42"/>
      <c r="AX2985" s="42"/>
      <c r="AY2985" s="42"/>
      <c r="AZ2985" s="42"/>
      <c r="BA2985" s="43"/>
      <c r="BB2985" s="44">
        <v>0</v>
      </c>
    </row>
    <row r="2986" spans="2:54" x14ac:dyDescent="0.3">
      <c r="B2986" s="38" t="s">
        <v>1070</v>
      </c>
      <c r="C2986" s="38" t="s">
        <v>42</v>
      </c>
      <c r="D2986" s="38" t="s">
        <v>44</v>
      </c>
      <c r="E2986" s="39" t="str">
        <f t="shared" ref="E2986:E3049" si="9669">CONCATENATE(C2986,D2986)</f>
        <v>0113</v>
      </c>
      <c r="F2986" s="16" t="s">
        <v>292</v>
      </c>
      <c r="G2986" s="38" t="s">
        <v>56</v>
      </c>
      <c r="H2986" s="40" t="s">
        <v>57</v>
      </c>
      <c r="I2986" s="18">
        <v>141000</v>
      </c>
      <c r="J2986" s="18">
        <v>141000</v>
      </c>
      <c r="K2986" s="18">
        <v>141000</v>
      </c>
      <c r="L2986" s="18"/>
      <c r="M2986" s="18"/>
      <c r="N2986" s="18"/>
      <c r="O2986" s="18">
        <v>0</v>
      </c>
      <c r="P2986" s="18">
        <v>0</v>
      </c>
      <c r="Q2986" s="18">
        <v>0</v>
      </c>
      <c r="R2986" s="18"/>
      <c r="S2986" s="18">
        <v>0</v>
      </c>
      <c r="T2986" s="18">
        <f t="shared" si="9642"/>
        <v>141000</v>
      </c>
      <c r="U2986" s="18">
        <f t="shared" si="9657"/>
        <v>282000</v>
      </c>
      <c r="V2986" s="18">
        <f t="shared" si="9658"/>
        <v>564000</v>
      </c>
      <c r="W2986" s="18">
        <f t="shared" si="9659"/>
        <v>846000</v>
      </c>
      <c r="X2986" s="18">
        <f t="shared" si="9660"/>
        <v>1410000</v>
      </c>
      <c r="Y2986" s="18">
        <f t="shared" si="9661"/>
        <v>2397000</v>
      </c>
      <c r="Z2986" s="18">
        <f t="shared" si="9662"/>
        <v>4089000</v>
      </c>
      <c r="AA2986" s="18">
        <f t="shared" si="9663"/>
        <v>7050000</v>
      </c>
      <c r="AB2986" s="18">
        <f t="shared" si="9664"/>
        <v>12126000</v>
      </c>
      <c r="AC2986" s="18">
        <f t="shared" si="9665"/>
        <v>20868000</v>
      </c>
      <c r="AD2986" s="18">
        <f t="shared" si="9666"/>
        <v>35955000</v>
      </c>
      <c r="AE2986" s="18">
        <f t="shared" si="9667"/>
        <v>61758000</v>
      </c>
      <c r="AF2986" s="41">
        <v>0</v>
      </c>
      <c r="AG2986" s="41"/>
      <c r="AH2986" s="41">
        <v>0</v>
      </c>
      <c r="AI2986" s="41">
        <v>0</v>
      </c>
      <c r="AJ2986" s="41">
        <v>0</v>
      </c>
      <c r="AK2986" s="41">
        <v>0</v>
      </c>
      <c r="AL2986" s="41">
        <v>0</v>
      </c>
      <c r="AM2986" s="41">
        <v>0</v>
      </c>
      <c r="AN2986" s="41">
        <v>0</v>
      </c>
      <c r="AO2986" s="42">
        <v>0</v>
      </c>
      <c r="AP2986" s="42">
        <v>0</v>
      </c>
      <c r="AQ2986" s="42">
        <v>0</v>
      </c>
      <c r="AR2986" s="42">
        <v>0</v>
      </c>
      <c r="AS2986" s="42">
        <v>0</v>
      </c>
      <c r="AT2986" s="42">
        <v>0</v>
      </c>
      <c r="AU2986" s="42">
        <f t="shared" ref="AU2986:AU3049" si="9670">AP2986+AS2986+AT2986+AR2986+AQ2986</f>
        <v>0</v>
      </c>
      <c r="AV2986" s="42">
        <f t="shared" ref="AV2986:AV3049" si="9671">T2986-AU2986</f>
        <v>141000</v>
      </c>
      <c r="AW2986" s="42"/>
      <c r="AX2986" s="42"/>
      <c r="AY2986" s="42"/>
      <c r="AZ2986" s="42"/>
      <c r="BA2986" s="43"/>
      <c r="BB2986" s="44">
        <v>0</v>
      </c>
    </row>
    <row r="2987" spans="2:54" ht="46.8" x14ac:dyDescent="0.3">
      <c r="B2987" s="38" t="s">
        <v>1070</v>
      </c>
      <c r="C2987" s="38" t="s">
        <v>42</v>
      </c>
      <c r="D2987" s="38" t="s">
        <v>44</v>
      </c>
      <c r="E2987" s="39" t="str">
        <f t="shared" si="9669"/>
        <v>0113</v>
      </c>
      <c r="F2987" s="16" t="s">
        <v>294</v>
      </c>
      <c r="G2987" s="39"/>
      <c r="H2987" s="55" t="s">
        <v>295</v>
      </c>
      <c r="I2987" s="18">
        <f t="shared" ref="I2987:S2987" si="9672">I2988</f>
        <v>0</v>
      </c>
      <c r="J2987" s="18">
        <f t="shared" si="9672"/>
        <v>0</v>
      </c>
      <c r="K2987" s="18">
        <f t="shared" si="9672"/>
        <v>0</v>
      </c>
      <c r="L2987" s="18">
        <f t="shared" si="9672"/>
        <v>0</v>
      </c>
      <c r="M2987" s="18">
        <f t="shared" si="9672"/>
        <v>0</v>
      </c>
      <c r="N2987" s="18">
        <f t="shared" si="9672"/>
        <v>0</v>
      </c>
      <c r="O2987" s="18">
        <f t="shared" si="9672"/>
        <v>0</v>
      </c>
      <c r="P2987" s="18">
        <f t="shared" si="9672"/>
        <v>0</v>
      </c>
      <c r="Q2987" s="18">
        <f t="shared" si="9672"/>
        <v>0</v>
      </c>
      <c r="R2987" s="18">
        <f t="shared" si="9672"/>
        <v>0</v>
      </c>
      <c r="S2987" s="18">
        <f t="shared" si="9672"/>
        <v>0</v>
      </c>
      <c r="T2987" s="18">
        <f t="shared" si="9642"/>
        <v>0</v>
      </c>
      <c r="U2987" s="18">
        <f t="shared" ref="U2987:U3050" si="9673">J2987+M2987</f>
        <v>0</v>
      </c>
      <c r="V2987" s="18">
        <f t="shared" ref="V2987:V3050" si="9674">K2987+N2987</f>
        <v>0</v>
      </c>
      <c r="W2987" s="18">
        <f t="shared" ref="W2987:AT2987" si="9675">W2988</f>
        <v>0</v>
      </c>
      <c r="X2987" s="18">
        <f t="shared" si="9675"/>
        <v>0</v>
      </c>
      <c r="Y2987" s="18">
        <f t="shared" si="9675"/>
        <v>0</v>
      </c>
      <c r="Z2987" s="18">
        <f t="shared" si="9675"/>
        <v>0</v>
      </c>
      <c r="AA2987" s="18">
        <f t="shared" si="9675"/>
        <v>0</v>
      </c>
      <c r="AB2987" s="18">
        <f t="shared" si="9675"/>
        <v>0</v>
      </c>
      <c r="AC2987" s="18">
        <f t="shared" si="9675"/>
        <v>0</v>
      </c>
      <c r="AD2987" s="18">
        <f t="shared" si="9675"/>
        <v>0</v>
      </c>
      <c r="AE2987" s="18">
        <f t="shared" si="9675"/>
        <v>0</v>
      </c>
      <c r="AF2987" s="41">
        <f t="shared" si="9675"/>
        <v>0</v>
      </c>
      <c r="AG2987" s="41">
        <f t="shared" si="9675"/>
        <v>0</v>
      </c>
      <c r="AH2987" s="41">
        <f t="shared" si="9675"/>
        <v>0</v>
      </c>
      <c r="AI2987" s="41">
        <f t="shared" si="9675"/>
        <v>0</v>
      </c>
      <c r="AJ2987" s="41">
        <f t="shared" si="9675"/>
        <v>0</v>
      </c>
      <c r="AK2987" s="41">
        <f t="shared" si="9675"/>
        <v>0</v>
      </c>
      <c r="AL2987" s="41">
        <f t="shared" si="9675"/>
        <v>0</v>
      </c>
      <c r="AM2987" s="41">
        <f t="shared" si="9675"/>
        <v>0</v>
      </c>
      <c r="AN2987" s="41">
        <f t="shared" si="9675"/>
        <v>0</v>
      </c>
      <c r="AO2987" s="14">
        <f t="shared" si="9675"/>
        <v>0</v>
      </c>
      <c r="AP2987" s="42">
        <f t="shared" si="9675"/>
        <v>0</v>
      </c>
      <c r="AQ2987" s="42">
        <f t="shared" si="9675"/>
        <v>0</v>
      </c>
      <c r="AR2987" s="42">
        <f t="shared" si="9675"/>
        <v>0</v>
      </c>
      <c r="AS2987" s="42">
        <f t="shared" si="9675"/>
        <v>0</v>
      </c>
      <c r="AT2987" s="42">
        <f t="shared" si="9675"/>
        <v>0</v>
      </c>
      <c r="AU2987" s="42">
        <f t="shared" si="9670"/>
        <v>0</v>
      </c>
      <c r="AV2987" s="42">
        <f t="shared" si="9671"/>
        <v>0</v>
      </c>
      <c r="AW2987" s="42">
        <f t="shared" ref="AW2987:AW3049" si="9676">T2987+W2987+X2987+Y2987+Z2987</f>
        <v>0</v>
      </c>
      <c r="AX2987" s="42">
        <f t="shared" ref="AX2987:AX3049" si="9677">U2987+AA2987+AB2987</f>
        <v>0</v>
      </c>
      <c r="AY2987" s="42">
        <f t="shared" ref="AY2987:AY3049" si="9678">V2987+AC2987+AE2987+AD2987</f>
        <v>0</v>
      </c>
      <c r="AZ2987" s="42">
        <f>AZ2988</f>
        <v>0</v>
      </c>
      <c r="BA2987" s="43"/>
      <c r="BB2987" s="20">
        <v>0</v>
      </c>
    </row>
    <row r="2988" spans="2:54" x14ac:dyDescent="0.3">
      <c r="B2988" s="38" t="s">
        <v>1070</v>
      </c>
      <c r="C2988" s="38" t="s">
        <v>42</v>
      </c>
      <c r="D2988" s="38" t="s">
        <v>44</v>
      </c>
      <c r="E2988" s="39" t="str">
        <f t="shared" si="9669"/>
        <v>0113</v>
      </c>
      <c r="F2988" s="16" t="s">
        <v>294</v>
      </c>
      <c r="G2988" s="38" t="s">
        <v>56</v>
      </c>
      <c r="H2988" s="40" t="s">
        <v>57</v>
      </c>
      <c r="I2988" s="18">
        <v>0</v>
      </c>
      <c r="J2988" s="18">
        <v>0</v>
      </c>
      <c r="K2988" s="18">
        <v>0</v>
      </c>
      <c r="L2988" s="18"/>
      <c r="M2988" s="18"/>
      <c r="N2988" s="18"/>
      <c r="O2988" s="18">
        <v>0</v>
      </c>
      <c r="P2988" s="18">
        <v>0</v>
      </c>
      <c r="Q2988" s="18">
        <v>0</v>
      </c>
      <c r="R2988" s="18">
        <v>0</v>
      </c>
      <c r="S2988" s="18"/>
      <c r="T2988" s="18">
        <f t="shared" si="9642"/>
        <v>0</v>
      </c>
      <c r="U2988" s="18">
        <f t="shared" si="9673"/>
        <v>0</v>
      </c>
      <c r="V2988" s="18">
        <f t="shared" si="9674"/>
        <v>0</v>
      </c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41">
        <v>0</v>
      </c>
      <c r="AG2988" s="41"/>
      <c r="AH2988" s="41">
        <v>0</v>
      </c>
      <c r="AI2988" s="41">
        <v>0</v>
      </c>
      <c r="AJ2988" s="41">
        <v>0</v>
      </c>
      <c r="AK2988" s="41">
        <v>0</v>
      </c>
      <c r="AL2988" s="41">
        <v>0</v>
      </c>
      <c r="AM2988" s="41">
        <v>0</v>
      </c>
      <c r="AN2988" s="41">
        <v>0</v>
      </c>
      <c r="AO2988" s="42">
        <v>0</v>
      </c>
      <c r="AP2988" s="42">
        <v>0</v>
      </c>
      <c r="AQ2988" s="42">
        <v>0</v>
      </c>
      <c r="AR2988" s="42">
        <v>0</v>
      </c>
      <c r="AS2988" s="42">
        <v>0</v>
      </c>
      <c r="AT2988" s="42">
        <v>0</v>
      </c>
      <c r="AU2988" s="42">
        <f t="shared" si="9670"/>
        <v>0</v>
      </c>
      <c r="AV2988" s="42">
        <f t="shared" si="9671"/>
        <v>0</v>
      </c>
      <c r="AW2988" s="42">
        <f t="shared" si="9676"/>
        <v>0</v>
      </c>
      <c r="AX2988" s="42">
        <f t="shared" si="9677"/>
        <v>0</v>
      </c>
      <c r="AY2988" s="42">
        <f t="shared" si="9678"/>
        <v>0</v>
      </c>
      <c r="AZ2988" s="42"/>
      <c r="BA2988" s="43"/>
      <c r="BB2988" s="20">
        <v>0</v>
      </c>
    </row>
    <row r="2989" spans="2:54" x14ac:dyDescent="0.3">
      <c r="B2989" s="38" t="s">
        <v>1070</v>
      </c>
      <c r="C2989" s="38" t="s">
        <v>42</v>
      </c>
      <c r="D2989" s="38" t="s">
        <v>44</v>
      </c>
      <c r="E2989" s="39" t="str">
        <f t="shared" si="9669"/>
        <v>0113</v>
      </c>
      <c r="F2989" s="38" t="s">
        <v>74</v>
      </c>
      <c r="G2989" s="39"/>
      <c r="H2989" s="40" t="s">
        <v>75</v>
      </c>
      <c r="I2989" s="18">
        <f t="shared" ref="I2989:N2989" si="9679">I2990+I2994+I2998+I2992+I2996+I3000+I3002+I3010+I3012</f>
        <v>138462.9</v>
      </c>
      <c r="J2989" s="18">
        <f t="shared" si="9679"/>
        <v>131549</v>
      </c>
      <c r="K2989" s="18">
        <f t="shared" si="9679"/>
        <v>119230.9</v>
      </c>
      <c r="L2989" s="18">
        <f t="shared" si="9679"/>
        <v>0</v>
      </c>
      <c r="M2989" s="18">
        <f t="shared" si="9679"/>
        <v>0</v>
      </c>
      <c r="N2989" s="18">
        <f t="shared" si="9679"/>
        <v>0</v>
      </c>
      <c r="O2989" s="18">
        <f>O2990+O2994+O2998+O2992+O2996+O3000+O3002+O3010+O3012+O3006+O3004</f>
        <v>-956.71900000000005</v>
      </c>
      <c r="P2989" s="18">
        <f>P2990+P2994+P2998+P2992+P2996+P3000+P3002+P3010+P3012+P3006+P3004</f>
        <v>-1786.6</v>
      </c>
      <c r="Q2989" s="18">
        <f>Q2990+Q2994+Q2998+Q2992+Q2996+Q3000+Q3002+Q3010+Q3012</f>
        <v>1615.6</v>
      </c>
      <c r="R2989" s="18">
        <f>R2990+R2994+R2998+R2992+R2996+R3000+R3002+R3010+R3012</f>
        <v>-6862.6959999999999</v>
      </c>
      <c r="S2989" s="18">
        <f>S2990+S2994+S2998+S2992+S2996+S3000+S3002+S3010+S3012</f>
        <v>853.5</v>
      </c>
      <c r="T2989" s="18">
        <f t="shared" si="9642"/>
        <v>131325.98499999999</v>
      </c>
      <c r="U2989" s="18">
        <f t="shared" si="9673"/>
        <v>131549</v>
      </c>
      <c r="V2989" s="18">
        <f t="shared" si="9674"/>
        <v>119230.9</v>
      </c>
      <c r="W2989" s="18">
        <f t="shared" ref="W2989:AE2989" si="9680">W2990+W2994+W2998+W2992+W2996+W3000+W3002+W3010+W3012</f>
        <v>0</v>
      </c>
      <c r="X2989" s="18">
        <f t="shared" si="9680"/>
        <v>0</v>
      </c>
      <c r="Y2989" s="18">
        <f t="shared" si="9680"/>
        <v>241.5</v>
      </c>
      <c r="Z2989" s="18">
        <f t="shared" si="9680"/>
        <v>612</v>
      </c>
      <c r="AA2989" s="18">
        <f t="shared" si="9680"/>
        <v>0</v>
      </c>
      <c r="AB2989" s="18">
        <f t="shared" si="9680"/>
        <v>0</v>
      </c>
      <c r="AC2989" s="18">
        <f t="shared" si="9680"/>
        <v>0</v>
      </c>
      <c r="AD2989" s="18">
        <f t="shared" si="9680"/>
        <v>0</v>
      </c>
      <c r="AE2989" s="18">
        <f t="shared" si="9680"/>
        <v>0</v>
      </c>
      <c r="AF2989" s="41">
        <f t="shared" ref="AF2989:AN2989" si="9681">AF2990+AF2994+AF2998+AF2992+AF2996+AF3000+AF3002+AF3010+AF3012+AF3006+AF3004+AF3008</f>
        <v>133300.89199999999</v>
      </c>
      <c r="AG2989" s="41">
        <f t="shared" si="9681"/>
        <v>0</v>
      </c>
      <c r="AH2989" s="41">
        <f t="shared" si="9681"/>
        <v>2665.5810000000001</v>
      </c>
      <c r="AI2989" s="41">
        <f t="shared" si="9681"/>
        <v>0</v>
      </c>
      <c r="AJ2989" s="41">
        <f t="shared" si="9681"/>
        <v>0</v>
      </c>
      <c r="AK2989" s="41">
        <f t="shared" si="9681"/>
        <v>0</v>
      </c>
      <c r="AL2989" s="41">
        <f t="shared" si="9681"/>
        <v>125818.84453</v>
      </c>
      <c r="AM2989" s="41">
        <f t="shared" si="9681"/>
        <v>2665.5810000000001</v>
      </c>
      <c r="AN2989" s="41">
        <f t="shared" si="9681"/>
        <v>0</v>
      </c>
      <c r="AO2989" s="14">
        <f t="shared" ref="AO2989:AT2989" si="9682">AO2990+AO2994+AO2998+AO2992+AO2996+AO3000+AO3002+AO3010+AO3012+AO3006+AO3004</f>
        <v>73612.450819999998</v>
      </c>
      <c r="AP2989" s="42">
        <f t="shared" si="9682"/>
        <v>132557.204</v>
      </c>
      <c r="AQ2989" s="42">
        <f t="shared" si="9682"/>
        <v>-956.71900000000005</v>
      </c>
      <c r="AR2989" s="42">
        <f t="shared" si="9682"/>
        <v>0</v>
      </c>
      <c r="AS2989" s="42">
        <f t="shared" si="9682"/>
        <v>0</v>
      </c>
      <c r="AT2989" s="42">
        <f t="shared" si="9682"/>
        <v>0</v>
      </c>
      <c r="AU2989" s="42">
        <f t="shared" si="9670"/>
        <v>131600.48499999999</v>
      </c>
      <c r="AV2989" s="42">
        <f t="shared" si="9671"/>
        <v>-274.5</v>
      </c>
      <c r="AW2989" s="42">
        <f t="shared" si="9676"/>
        <v>132179.48499999999</v>
      </c>
      <c r="AX2989" s="42">
        <f t="shared" si="9677"/>
        <v>131549</v>
      </c>
      <c r="AY2989" s="42">
        <f t="shared" si="9678"/>
        <v>119230.9</v>
      </c>
      <c r="AZ2989" s="42">
        <f>AZ2990+AZ2994+AZ2998+AZ2992+AZ2996+AZ3000+AZ3002+AZ3010+AZ3012</f>
        <v>0</v>
      </c>
      <c r="BA2989" s="43">
        <f t="shared" ref="BA2989:BA3049" si="9683">AL2989/AF2989*100</f>
        <v>94.38709872249018</v>
      </c>
      <c r="BB2989" s="20"/>
    </row>
    <row r="2990" spans="2:54" ht="31.2" x14ac:dyDescent="0.3">
      <c r="B2990" s="38" t="s">
        <v>1070</v>
      </c>
      <c r="C2990" s="38" t="s">
        <v>42</v>
      </c>
      <c r="D2990" s="38" t="s">
        <v>44</v>
      </c>
      <c r="E2990" s="39" t="str">
        <f t="shared" si="9669"/>
        <v>0113</v>
      </c>
      <c r="F2990" s="16" t="s">
        <v>130</v>
      </c>
      <c r="G2990" s="39"/>
      <c r="H2990" s="40" t="s">
        <v>131</v>
      </c>
      <c r="I2990" s="18">
        <f t="shared" ref="I2990:S2990" si="9684">I2991</f>
        <v>48284</v>
      </c>
      <c r="J2990" s="18">
        <f t="shared" si="9684"/>
        <v>49270.1</v>
      </c>
      <c r="K2990" s="18">
        <f t="shared" si="9684"/>
        <v>36952</v>
      </c>
      <c r="L2990" s="18">
        <f t="shared" si="9684"/>
        <v>0</v>
      </c>
      <c r="M2990" s="18">
        <f t="shared" si="9684"/>
        <v>0</v>
      </c>
      <c r="N2990" s="18">
        <f t="shared" si="9684"/>
        <v>0</v>
      </c>
      <c r="O2990" s="18">
        <f t="shared" si="9684"/>
        <v>0</v>
      </c>
      <c r="P2990" s="18">
        <f t="shared" si="9684"/>
        <v>0</v>
      </c>
      <c r="Q2990" s="18">
        <f t="shared" si="9684"/>
        <v>2000</v>
      </c>
      <c r="R2990" s="18">
        <f t="shared" si="9684"/>
        <v>0</v>
      </c>
      <c r="S2990" s="18">
        <f t="shared" si="9684"/>
        <v>0</v>
      </c>
      <c r="T2990" s="18">
        <f t="shared" si="9642"/>
        <v>50284</v>
      </c>
      <c r="U2990" s="18">
        <f t="shared" si="9673"/>
        <v>49270.1</v>
      </c>
      <c r="V2990" s="18">
        <f t="shared" si="9674"/>
        <v>36952</v>
      </c>
      <c r="W2990" s="18">
        <f t="shared" ref="W2990:AT2990" si="9685">W2991</f>
        <v>0</v>
      </c>
      <c r="X2990" s="18">
        <f t="shared" si="9685"/>
        <v>0</v>
      </c>
      <c r="Y2990" s="18">
        <f t="shared" si="9685"/>
        <v>0</v>
      </c>
      <c r="Z2990" s="18">
        <f t="shared" si="9685"/>
        <v>0</v>
      </c>
      <c r="AA2990" s="18">
        <f t="shared" si="9685"/>
        <v>0</v>
      </c>
      <c r="AB2990" s="18">
        <f t="shared" si="9685"/>
        <v>0</v>
      </c>
      <c r="AC2990" s="18">
        <f t="shared" si="9685"/>
        <v>0</v>
      </c>
      <c r="AD2990" s="18">
        <f t="shared" si="9685"/>
        <v>0</v>
      </c>
      <c r="AE2990" s="18">
        <f t="shared" si="9685"/>
        <v>0</v>
      </c>
      <c r="AF2990" s="41">
        <f t="shared" si="9685"/>
        <v>49884</v>
      </c>
      <c r="AG2990" s="41">
        <f t="shared" si="9685"/>
        <v>0</v>
      </c>
      <c r="AH2990" s="41">
        <f t="shared" si="9685"/>
        <v>0</v>
      </c>
      <c r="AI2990" s="41">
        <f t="shared" si="9685"/>
        <v>0</v>
      </c>
      <c r="AJ2990" s="41">
        <f t="shared" si="9685"/>
        <v>0</v>
      </c>
      <c r="AK2990" s="41">
        <f t="shared" si="9685"/>
        <v>0</v>
      </c>
      <c r="AL2990" s="41">
        <f t="shared" si="9685"/>
        <v>42914.02893</v>
      </c>
      <c r="AM2990" s="41">
        <f t="shared" si="9685"/>
        <v>0</v>
      </c>
      <c r="AN2990" s="41">
        <f t="shared" si="9685"/>
        <v>0</v>
      </c>
      <c r="AO2990" s="42">
        <f t="shared" si="9685"/>
        <v>21579.569800000001</v>
      </c>
      <c r="AP2990" s="42">
        <f t="shared" si="9685"/>
        <v>50284</v>
      </c>
      <c r="AQ2990" s="42">
        <f t="shared" si="9685"/>
        <v>0</v>
      </c>
      <c r="AR2990" s="42">
        <f t="shared" si="9685"/>
        <v>0</v>
      </c>
      <c r="AS2990" s="42">
        <f t="shared" si="9685"/>
        <v>0</v>
      </c>
      <c r="AT2990" s="42">
        <f t="shared" si="9685"/>
        <v>0</v>
      </c>
      <c r="AU2990" s="42">
        <f t="shared" si="9670"/>
        <v>50284</v>
      </c>
      <c r="AV2990" s="42">
        <f t="shared" si="9671"/>
        <v>0</v>
      </c>
      <c r="AW2990" s="42">
        <f t="shared" si="9676"/>
        <v>50284</v>
      </c>
      <c r="AX2990" s="42">
        <f t="shared" si="9677"/>
        <v>49270.1</v>
      </c>
      <c r="AY2990" s="42">
        <f t="shared" si="9678"/>
        <v>36952</v>
      </c>
      <c r="AZ2990" s="42">
        <f>AZ2991</f>
        <v>0</v>
      </c>
      <c r="BA2990" s="43">
        <f t="shared" si="9683"/>
        <v>86.027641989415443</v>
      </c>
      <c r="BB2990" s="20"/>
    </row>
    <row r="2991" spans="2:54" ht="31.2" x14ac:dyDescent="0.3">
      <c r="B2991" s="38" t="s">
        <v>1070</v>
      </c>
      <c r="C2991" s="38" t="s">
        <v>42</v>
      </c>
      <c r="D2991" s="38" t="s">
        <v>44</v>
      </c>
      <c r="E2991" s="39" t="str">
        <f t="shared" si="9669"/>
        <v>0113</v>
      </c>
      <c r="F2991" s="16" t="s">
        <v>130</v>
      </c>
      <c r="G2991" s="38" t="s">
        <v>54</v>
      </c>
      <c r="H2991" s="40" t="s">
        <v>55</v>
      </c>
      <c r="I2991" s="18">
        <f>32921.6+15362.4</f>
        <v>48284</v>
      </c>
      <c r="J2991" s="18">
        <f>32921.6+16348.5</f>
        <v>49270.1</v>
      </c>
      <c r="K2991" s="18">
        <f>25845.4+11106.6</f>
        <v>36952</v>
      </c>
      <c r="L2991" s="18"/>
      <c r="M2991" s="18"/>
      <c r="N2991" s="18"/>
      <c r="O2991" s="18">
        <v>0</v>
      </c>
      <c r="P2991" s="18">
        <v>0</v>
      </c>
      <c r="Q2991" s="18">
        <v>2000</v>
      </c>
      <c r="R2991" s="18">
        <v>0</v>
      </c>
      <c r="S2991" s="18"/>
      <c r="T2991" s="18">
        <f t="shared" si="9642"/>
        <v>50284</v>
      </c>
      <c r="U2991" s="18">
        <f t="shared" si="9673"/>
        <v>49270.1</v>
      </c>
      <c r="V2991" s="18">
        <f t="shared" si="9674"/>
        <v>36952</v>
      </c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41">
        <v>49884</v>
      </c>
      <c r="AG2991" s="41"/>
      <c r="AH2991" s="41">
        <v>0</v>
      </c>
      <c r="AI2991" s="41">
        <v>0</v>
      </c>
      <c r="AJ2991" s="41">
        <v>0</v>
      </c>
      <c r="AK2991" s="41">
        <v>0</v>
      </c>
      <c r="AL2991" s="41">
        <v>42914.02893</v>
      </c>
      <c r="AM2991" s="41">
        <v>0</v>
      </c>
      <c r="AN2991" s="41">
        <v>0</v>
      </c>
      <c r="AO2991" s="14">
        <v>21579.569800000001</v>
      </c>
      <c r="AP2991" s="42">
        <v>50284</v>
      </c>
      <c r="AQ2991" s="42">
        <v>0</v>
      </c>
      <c r="AR2991" s="42">
        <v>0</v>
      </c>
      <c r="AS2991" s="42">
        <v>0</v>
      </c>
      <c r="AT2991" s="42">
        <v>0</v>
      </c>
      <c r="AU2991" s="42">
        <f t="shared" si="9670"/>
        <v>50284</v>
      </c>
      <c r="AV2991" s="42">
        <f t="shared" si="9671"/>
        <v>0</v>
      </c>
      <c r="AW2991" s="42">
        <f t="shared" si="9676"/>
        <v>50284</v>
      </c>
      <c r="AX2991" s="42">
        <f t="shared" si="9677"/>
        <v>49270.1</v>
      </c>
      <c r="AY2991" s="42">
        <f t="shared" si="9678"/>
        <v>36952</v>
      </c>
      <c r="AZ2991" s="42"/>
      <c r="BA2991" s="43">
        <f t="shared" si="9683"/>
        <v>86.027641989415443</v>
      </c>
      <c r="BB2991" s="44"/>
    </row>
    <row r="2992" spans="2:54" ht="31.2" x14ac:dyDescent="0.3">
      <c r="B2992" s="38" t="s">
        <v>1070</v>
      </c>
      <c r="C2992" s="38" t="s">
        <v>42</v>
      </c>
      <c r="D2992" s="38" t="s">
        <v>44</v>
      </c>
      <c r="E2992" s="39" t="str">
        <f t="shared" si="9669"/>
        <v>0113</v>
      </c>
      <c r="F2992" s="38" t="s">
        <v>1094</v>
      </c>
      <c r="G2992" s="39"/>
      <c r="H2992" s="40" t="s">
        <v>1095</v>
      </c>
      <c r="I2992" s="18">
        <f t="shared" ref="I2992:S2992" si="9686">I2993</f>
        <v>218.5</v>
      </c>
      <c r="J2992" s="18">
        <f t="shared" si="9686"/>
        <v>218.5</v>
      </c>
      <c r="K2992" s="18">
        <f t="shared" si="9686"/>
        <v>218.5</v>
      </c>
      <c r="L2992" s="18">
        <f t="shared" si="9686"/>
        <v>0</v>
      </c>
      <c r="M2992" s="18">
        <f t="shared" si="9686"/>
        <v>0</v>
      </c>
      <c r="N2992" s="18">
        <f t="shared" si="9686"/>
        <v>0</v>
      </c>
      <c r="O2992" s="18">
        <f t="shared" si="9686"/>
        <v>0</v>
      </c>
      <c r="P2992" s="18">
        <f t="shared" si="9686"/>
        <v>0</v>
      </c>
      <c r="Q2992" s="18">
        <f t="shared" si="9686"/>
        <v>0</v>
      </c>
      <c r="R2992" s="18">
        <f t="shared" si="9686"/>
        <v>0</v>
      </c>
      <c r="S2992" s="18">
        <f t="shared" si="9686"/>
        <v>241.5</v>
      </c>
      <c r="T2992" s="18">
        <f t="shared" si="9642"/>
        <v>460</v>
      </c>
      <c r="U2992" s="18">
        <f t="shared" si="9673"/>
        <v>218.5</v>
      </c>
      <c r="V2992" s="18">
        <f t="shared" si="9674"/>
        <v>218.5</v>
      </c>
      <c r="W2992" s="18">
        <f t="shared" ref="W2992:AD2992" si="9687">W2993</f>
        <v>0</v>
      </c>
      <c r="X2992" s="18">
        <f t="shared" si="9687"/>
        <v>0</v>
      </c>
      <c r="Y2992" s="18">
        <f t="shared" si="9687"/>
        <v>241.5</v>
      </c>
      <c r="Z2992" s="18">
        <f t="shared" si="9687"/>
        <v>0</v>
      </c>
      <c r="AA2992" s="18">
        <f t="shared" si="9687"/>
        <v>0</v>
      </c>
      <c r="AB2992" s="18">
        <f t="shared" si="9687"/>
        <v>0</v>
      </c>
      <c r="AC2992" s="18">
        <f t="shared" si="9687"/>
        <v>0</v>
      </c>
      <c r="AD2992" s="18">
        <f t="shared" si="9687"/>
        <v>0</v>
      </c>
      <c r="AE2992" s="18"/>
      <c r="AF2992" s="41">
        <f t="shared" ref="AF2992:AT2992" si="9688">AF2993</f>
        <v>460</v>
      </c>
      <c r="AG2992" s="41">
        <f t="shared" si="9688"/>
        <v>0</v>
      </c>
      <c r="AH2992" s="41">
        <f t="shared" si="9688"/>
        <v>0</v>
      </c>
      <c r="AI2992" s="41">
        <f t="shared" si="9688"/>
        <v>0</v>
      </c>
      <c r="AJ2992" s="41">
        <f t="shared" si="9688"/>
        <v>0</v>
      </c>
      <c r="AK2992" s="41">
        <f t="shared" si="9688"/>
        <v>0</v>
      </c>
      <c r="AL2992" s="41">
        <f t="shared" si="9688"/>
        <v>460</v>
      </c>
      <c r="AM2992" s="41">
        <f t="shared" si="9688"/>
        <v>0</v>
      </c>
      <c r="AN2992" s="41">
        <f t="shared" si="9688"/>
        <v>0</v>
      </c>
      <c r="AO2992" s="42">
        <f t="shared" si="9688"/>
        <v>46</v>
      </c>
      <c r="AP2992" s="42">
        <f t="shared" si="9688"/>
        <v>460</v>
      </c>
      <c r="AQ2992" s="42">
        <f t="shared" si="9688"/>
        <v>0</v>
      </c>
      <c r="AR2992" s="42">
        <f t="shared" si="9688"/>
        <v>0</v>
      </c>
      <c r="AS2992" s="42">
        <f t="shared" si="9688"/>
        <v>0</v>
      </c>
      <c r="AT2992" s="42">
        <f t="shared" si="9688"/>
        <v>0</v>
      </c>
      <c r="AU2992" s="42">
        <f t="shared" si="9670"/>
        <v>460</v>
      </c>
      <c r="AV2992" s="42">
        <f t="shared" si="9671"/>
        <v>0</v>
      </c>
      <c r="AW2992" s="42">
        <f t="shared" si="9676"/>
        <v>701.5</v>
      </c>
      <c r="AX2992" s="42">
        <f t="shared" si="9677"/>
        <v>218.5</v>
      </c>
      <c r="AY2992" s="42">
        <f t="shared" si="9678"/>
        <v>218.5</v>
      </c>
      <c r="AZ2992" s="42">
        <f>AZ2993</f>
        <v>0</v>
      </c>
      <c r="BA2992" s="43">
        <f t="shared" si="9683"/>
        <v>100</v>
      </c>
      <c r="BB2992" s="20"/>
    </row>
    <row r="2993" spans="2:54" x14ac:dyDescent="0.3">
      <c r="B2993" s="38" t="s">
        <v>1070</v>
      </c>
      <c r="C2993" s="38" t="s">
        <v>42</v>
      </c>
      <c r="D2993" s="38" t="s">
        <v>44</v>
      </c>
      <c r="E2993" s="39" t="str">
        <f t="shared" si="9669"/>
        <v>0113</v>
      </c>
      <c r="F2993" s="38" t="s">
        <v>1094</v>
      </c>
      <c r="G2993" s="38" t="s">
        <v>68</v>
      </c>
      <c r="H2993" s="40" t="s">
        <v>69</v>
      </c>
      <c r="I2993" s="18">
        <f>172.5+46</f>
        <v>218.5</v>
      </c>
      <c r="J2993" s="18">
        <f>172.5+46</f>
        <v>218.5</v>
      </c>
      <c r="K2993" s="18">
        <f>172.5+46</f>
        <v>218.5</v>
      </c>
      <c r="L2993" s="18"/>
      <c r="M2993" s="18"/>
      <c r="N2993" s="18"/>
      <c r="O2993" s="18">
        <v>0</v>
      </c>
      <c r="P2993" s="18">
        <v>0</v>
      </c>
      <c r="Q2993" s="18">
        <v>0</v>
      </c>
      <c r="R2993" s="18">
        <v>0</v>
      </c>
      <c r="S2993" s="18">
        <v>241.5</v>
      </c>
      <c r="T2993" s="18">
        <f t="shared" si="9642"/>
        <v>460</v>
      </c>
      <c r="U2993" s="18">
        <f t="shared" si="9673"/>
        <v>218.5</v>
      </c>
      <c r="V2993" s="18">
        <f t="shared" si="9674"/>
        <v>218.5</v>
      </c>
      <c r="W2993" s="18"/>
      <c r="X2993" s="18"/>
      <c r="Y2993" s="18">
        <v>241.5</v>
      </c>
      <c r="Z2993" s="18"/>
      <c r="AA2993" s="18"/>
      <c r="AB2993" s="18"/>
      <c r="AC2993" s="18"/>
      <c r="AD2993" s="18"/>
      <c r="AE2993" s="18"/>
      <c r="AF2993" s="41">
        <v>460</v>
      </c>
      <c r="AG2993" s="41"/>
      <c r="AH2993" s="41">
        <v>0</v>
      </c>
      <c r="AI2993" s="41">
        <v>0</v>
      </c>
      <c r="AJ2993" s="41">
        <v>0</v>
      </c>
      <c r="AK2993" s="41">
        <v>0</v>
      </c>
      <c r="AL2993" s="41">
        <v>460</v>
      </c>
      <c r="AM2993" s="41">
        <v>0</v>
      </c>
      <c r="AN2993" s="41">
        <v>0</v>
      </c>
      <c r="AO2993" s="14">
        <v>46</v>
      </c>
      <c r="AP2993" s="42">
        <v>460</v>
      </c>
      <c r="AQ2993" s="42">
        <v>0</v>
      </c>
      <c r="AR2993" s="42">
        <v>0</v>
      </c>
      <c r="AS2993" s="42">
        <v>0</v>
      </c>
      <c r="AT2993" s="42">
        <v>0</v>
      </c>
      <c r="AU2993" s="42">
        <f t="shared" si="9670"/>
        <v>460</v>
      </c>
      <c r="AV2993" s="42">
        <f t="shared" si="9671"/>
        <v>0</v>
      </c>
      <c r="AW2993" s="42">
        <f t="shared" si="9676"/>
        <v>701.5</v>
      </c>
      <c r="AX2993" s="42">
        <f t="shared" si="9677"/>
        <v>218.5</v>
      </c>
      <c r="AY2993" s="42">
        <f t="shared" si="9678"/>
        <v>218.5</v>
      </c>
      <c r="AZ2993" s="42"/>
      <c r="BA2993" s="43">
        <f t="shared" si="9683"/>
        <v>100</v>
      </c>
      <c r="BB2993" s="44"/>
    </row>
    <row r="2994" spans="2:54" ht="31.2" x14ac:dyDescent="0.3">
      <c r="B2994" s="38" t="s">
        <v>1070</v>
      </c>
      <c r="C2994" s="38" t="s">
        <v>42</v>
      </c>
      <c r="D2994" s="38" t="s">
        <v>44</v>
      </c>
      <c r="E2994" s="39" t="str">
        <f t="shared" si="9669"/>
        <v>0113</v>
      </c>
      <c r="F2994" s="38" t="s">
        <v>1096</v>
      </c>
      <c r="G2994" s="39"/>
      <c r="H2994" s="40" t="s">
        <v>1097</v>
      </c>
      <c r="I2994" s="18">
        <f t="shared" ref="I2994:S2994" si="9689">I2995</f>
        <v>62650.799999999996</v>
      </c>
      <c r="J2994" s="18">
        <f t="shared" si="9689"/>
        <v>62650.799999999996</v>
      </c>
      <c r="K2994" s="18">
        <f t="shared" si="9689"/>
        <v>62650.799999999996</v>
      </c>
      <c r="L2994" s="18">
        <f t="shared" si="9689"/>
        <v>0</v>
      </c>
      <c r="M2994" s="18">
        <f t="shared" si="9689"/>
        <v>0</v>
      </c>
      <c r="N2994" s="18">
        <f t="shared" si="9689"/>
        <v>0</v>
      </c>
      <c r="O2994" s="18">
        <f t="shared" si="9689"/>
        <v>0</v>
      </c>
      <c r="P2994" s="18">
        <f t="shared" si="9689"/>
        <v>0</v>
      </c>
      <c r="Q2994" s="18">
        <f t="shared" si="9689"/>
        <v>0</v>
      </c>
      <c r="R2994" s="18">
        <f t="shared" si="9689"/>
        <v>0</v>
      </c>
      <c r="S2994" s="18">
        <f t="shared" si="9689"/>
        <v>612</v>
      </c>
      <c r="T2994" s="18">
        <f t="shared" si="9642"/>
        <v>63262.799999999996</v>
      </c>
      <c r="U2994" s="18">
        <f t="shared" si="9673"/>
        <v>62650.799999999996</v>
      </c>
      <c r="V2994" s="18">
        <f t="shared" si="9674"/>
        <v>62650.799999999996</v>
      </c>
      <c r="W2994" s="18">
        <f t="shared" ref="W2994:AD2994" si="9690">W2995</f>
        <v>0</v>
      </c>
      <c r="X2994" s="18">
        <f t="shared" si="9690"/>
        <v>0</v>
      </c>
      <c r="Y2994" s="18">
        <f t="shared" si="9690"/>
        <v>0</v>
      </c>
      <c r="Z2994" s="18">
        <f t="shared" si="9690"/>
        <v>612</v>
      </c>
      <c r="AA2994" s="18">
        <f t="shared" si="9690"/>
        <v>0</v>
      </c>
      <c r="AB2994" s="18">
        <f t="shared" si="9690"/>
        <v>0</v>
      </c>
      <c r="AC2994" s="18">
        <f t="shared" si="9690"/>
        <v>0</v>
      </c>
      <c r="AD2994" s="18">
        <f t="shared" si="9690"/>
        <v>0</v>
      </c>
      <c r="AE2994" s="18"/>
      <c r="AF2994" s="41">
        <f t="shared" ref="AF2994:AT2994" si="9691">AF2995</f>
        <v>63246.423000000003</v>
      </c>
      <c r="AG2994" s="41">
        <f t="shared" si="9691"/>
        <v>0</v>
      </c>
      <c r="AH2994" s="41">
        <f t="shared" si="9691"/>
        <v>0</v>
      </c>
      <c r="AI2994" s="41">
        <f t="shared" si="9691"/>
        <v>0</v>
      </c>
      <c r="AJ2994" s="41">
        <f t="shared" si="9691"/>
        <v>0</v>
      </c>
      <c r="AK2994" s="41">
        <f t="shared" si="9691"/>
        <v>0</v>
      </c>
      <c r="AL2994" s="41">
        <f t="shared" si="9691"/>
        <v>63235.122600000002</v>
      </c>
      <c r="AM2994" s="41">
        <f t="shared" si="9691"/>
        <v>0</v>
      </c>
      <c r="AN2994" s="41">
        <f t="shared" si="9691"/>
        <v>0</v>
      </c>
      <c r="AO2994" s="42">
        <f t="shared" si="9691"/>
        <v>38992.631179999997</v>
      </c>
      <c r="AP2994" s="42">
        <f t="shared" si="9691"/>
        <v>63262.8</v>
      </c>
      <c r="AQ2994" s="42">
        <f t="shared" si="9691"/>
        <v>0</v>
      </c>
      <c r="AR2994" s="42">
        <f t="shared" si="9691"/>
        <v>0</v>
      </c>
      <c r="AS2994" s="42">
        <f t="shared" si="9691"/>
        <v>0</v>
      </c>
      <c r="AT2994" s="42">
        <f t="shared" si="9691"/>
        <v>0</v>
      </c>
      <c r="AU2994" s="42">
        <f t="shared" si="9670"/>
        <v>63262.8</v>
      </c>
      <c r="AV2994" s="42">
        <f t="shared" si="9671"/>
        <v>0</v>
      </c>
      <c r="AW2994" s="42">
        <f t="shared" si="9676"/>
        <v>63874.799999999996</v>
      </c>
      <c r="AX2994" s="42">
        <f t="shared" si="9677"/>
        <v>62650.799999999996</v>
      </c>
      <c r="AY2994" s="42">
        <f t="shared" si="9678"/>
        <v>62650.799999999996</v>
      </c>
      <c r="AZ2994" s="42">
        <f>AZ2995</f>
        <v>0</v>
      </c>
      <c r="BA2994" s="43">
        <f t="shared" si="9683"/>
        <v>99.982132744487387</v>
      </c>
      <c r="BB2994" s="20"/>
    </row>
    <row r="2995" spans="2:54" ht="31.2" x14ac:dyDescent="0.3">
      <c r="B2995" s="38" t="s">
        <v>1070</v>
      </c>
      <c r="C2995" s="38" t="s">
        <v>42</v>
      </c>
      <c r="D2995" s="38" t="s">
        <v>44</v>
      </c>
      <c r="E2995" s="39" t="str">
        <f t="shared" si="9669"/>
        <v>0113</v>
      </c>
      <c r="F2995" s="38" t="s">
        <v>1096</v>
      </c>
      <c r="G2995" s="38" t="s">
        <v>54</v>
      </c>
      <c r="H2995" s="40" t="s">
        <v>55</v>
      </c>
      <c r="I2995" s="18">
        <v>62650.799999999996</v>
      </c>
      <c r="J2995" s="18">
        <v>62650.799999999996</v>
      </c>
      <c r="K2995" s="18">
        <v>62650.799999999996</v>
      </c>
      <c r="L2995" s="18"/>
      <c r="M2995" s="18"/>
      <c r="N2995" s="18"/>
      <c r="O2995" s="18">
        <v>0</v>
      </c>
      <c r="P2995" s="18">
        <v>0</v>
      </c>
      <c r="Q2995" s="18">
        <v>0</v>
      </c>
      <c r="R2995" s="18">
        <v>0</v>
      </c>
      <c r="S2995" s="18">
        <v>612</v>
      </c>
      <c r="T2995" s="18">
        <f t="shared" si="9642"/>
        <v>63262.799999999996</v>
      </c>
      <c r="U2995" s="18">
        <f t="shared" si="9673"/>
        <v>62650.799999999996</v>
      </c>
      <c r="V2995" s="18">
        <f t="shared" si="9674"/>
        <v>62650.799999999996</v>
      </c>
      <c r="W2995" s="18"/>
      <c r="X2995" s="18"/>
      <c r="Y2995" s="18"/>
      <c r="Z2995" s="18">
        <v>612</v>
      </c>
      <c r="AA2995" s="18"/>
      <c r="AB2995" s="18"/>
      <c r="AC2995" s="18"/>
      <c r="AD2995" s="18"/>
      <c r="AE2995" s="18"/>
      <c r="AF2995" s="41">
        <v>63246.423000000003</v>
      </c>
      <c r="AG2995" s="41"/>
      <c r="AH2995" s="41">
        <v>0</v>
      </c>
      <c r="AI2995" s="41">
        <v>0</v>
      </c>
      <c r="AJ2995" s="41">
        <v>0</v>
      </c>
      <c r="AK2995" s="41">
        <v>0</v>
      </c>
      <c r="AL2995" s="41">
        <v>63235.122600000002</v>
      </c>
      <c r="AM2995" s="41">
        <v>0</v>
      </c>
      <c r="AN2995" s="41">
        <v>0</v>
      </c>
      <c r="AO2995" s="14">
        <v>38992.631179999997</v>
      </c>
      <c r="AP2995" s="42">
        <v>63262.8</v>
      </c>
      <c r="AQ2995" s="42">
        <v>0</v>
      </c>
      <c r="AR2995" s="42">
        <v>0</v>
      </c>
      <c r="AS2995" s="42">
        <v>0</v>
      </c>
      <c r="AT2995" s="42">
        <v>0</v>
      </c>
      <c r="AU2995" s="42">
        <f t="shared" si="9670"/>
        <v>63262.8</v>
      </c>
      <c r="AV2995" s="42">
        <f t="shared" si="9671"/>
        <v>0</v>
      </c>
      <c r="AW2995" s="42">
        <f t="shared" si="9676"/>
        <v>63874.799999999996</v>
      </c>
      <c r="AX2995" s="42">
        <f t="shared" si="9677"/>
        <v>62650.799999999996</v>
      </c>
      <c r="AY2995" s="42">
        <f t="shared" si="9678"/>
        <v>62650.799999999996</v>
      </c>
      <c r="AZ2995" s="42"/>
      <c r="BA2995" s="43">
        <f t="shared" si="9683"/>
        <v>99.982132744487387</v>
      </c>
      <c r="BB2995" s="44"/>
    </row>
    <row r="2996" spans="2:54" ht="62.4" x14ac:dyDescent="0.3">
      <c r="B2996" s="38" t="s">
        <v>1070</v>
      </c>
      <c r="C2996" s="38" t="s">
        <v>42</v>
      </c>
      <c r="D2996" s="38" t="s">
        <v>44</v>
      </c>
      <c r="E2996" s="39" t="str">
        <f t="shared" si="9669"/>
        <v>0113</v>
      </c>
      <c r="F2996" s="38" t="s">
        <v>1098</v>
      </c>
      <c r="G2996" s="39"/>
      <c r="H2996" s="40" t="s">
        <v>1099</v>
      </c>
      <c r="I2996" s="18">
        <f t="shared" ref="I2996:S2996" si="9692">I2997</f>
        <v>3202.5</v>
      </c>
      <c r="J2996" s="18">
        <f t="shared" si="9692"/>
        <v>2202.5</v>
      </c>
      <c r="K2996" s="18">
        <f t="shared" si="9692"/>
        <v>2202.5</v>
      </c>
      <c r="L2996" s="18">
        <f t="shared" si="9692"/>
        <v>0</v>
      </c>
      <c r="M2996" s="18">
        <f t="shared" si="9692"/>
        <v>0</v>
      </c>
      <c r="N2996" s="18">
        <f t="shared" si="9692"/>
        <v>0</v>
      </c>
      <c r="O2996" s="18">
        <f t="shared" si="9692"/>
        <v>0</v>
      </c>
      <c r="P2996" s="18">
        <f t="shared" si="9692"/>
        <v>-1786.6</v>
      </c>
      <c r="Q2996" s="18">
        <f t="shared" si="9692"/>
        <v>0</v>
      </c>
      <c r="R2996" s="18">
        <f t="shared" si="9692"/>
        <v>0</v>
      </c>
      <c r="S2996" s="18">
        <f t="shared" si="9692"/>
        <v>0</v>
      </c>
      <c r="T2996" s="18">
        <f t="shared" si="9642"/>
        <v>1415.9</v>
      </c>
      <c r="U2996" s="18">
        <f t="shared" si="9673"/>
        <v>2202.5</v>
      </c>
      <c r="V2996" s="18">
        <f t="shared" si="9674"/>
        <v>2202.5</v>
      </c>
      <c r="W2996" s="18">
        <f t="shared" ref="W2996:AT2996" si="9693">W2997</f>
        <v>0</v>
      </c>
      <c r="X2996" s="18">
        <f t="shared" si="9693"/>
        <v>0</v>
      </c>
      <c r="Y2996" s="18">
        <f t="shared" si="9693"/>
        <v>0</v>
      </c>
      <c r="Z2996" s="18">
        <f t="shared" si="9693"/>
        <v>0</v>
      </c>
      <c r="AA2996" s="18">
        <f t="shared" si="9693"/>
        <v>0</v>
      </c>
      <c r="AB2996" s="18">
        <f t="shared" si="9693"/>
        <v>0</v>
      </c>
      <c r="AC2996" s="18">
        <f t="shared" si="9693"/>
        <v>0</v>
      </c>
      <c r="AD2996" s="18">
        <f t="shared" si="9693"/>
        <v>0</v>
      </c>
      <c r="AE2996" s="18">
        <f t="shared" si="9693"/>
        <v>0</v>
      </c>
      <c r="AF2996" s="41">
        <f t="shared" si="9693"/>
        <v>1347.8810000000001</v>
      </c>
      <c r="AG2996" s="41">
        <f t="shared" si="9693"/>
        <v>0</v>
      </c>
      <c r="AH2996" s="41">
        <f t="shared" si="9693"/>
        <v>0</v>
      </c>
      <c r="AI2996" s="41">
        <f t="shared" si="9693"/>
        <v>0</v>
      </c>
      <c r="AJ2996" s="41">
        <f t="shared" si="9693"/>
        <v>0</v>
      </c>
      <c r="AK2996" s="41">
        <f t="shared" si="9693"/>
        <v>0</v>
      </c>
      <c r="AL2996" s="41">
        <f t="shared" si="9693"/>
        <v>861.98</v>
      </c>
      <c r="AM2996" s="41">
        <f t="shared" si="9693"/>
        <v>0</v>
      </c>
      <c r="AN2996" s="41">
        <f t="shared" si="9693"/>
        <v>0</v>
      </c>
      <c r="AO2996" s="42">
        <f t="shared" si="9693"/>
        <v>664.90049999999997</v>
      </c>
      <c r="AP2996" s="42">
        <f t="shared" si="9693"/>
        <v>1415.9</v>
      </c>
      <c r="AQ2996" s="42">
        <f t="shared" si="9693"/>
        <v>0</v>
      </c>
      <c r="AR2996" s="42">
        <f t="shared" si="9693"/>
        <v>0</v>
      </c>
      <c r="AS2996" s="42">
        <f t="shared" si="9693"/>
        <v>0</v>
      </c>
      <c r="AT2996" s="42">
        <f t="shared" si="9693"/>
        <v>0</v>
      </c>
      <c r="AU2996" s="42">
        <f t="shared" si="9670"/>
        <v>1415.9</v>
      </c>
      <c r="AV2996" s="42">
        <f t="shared" si="9671"/>
        <v>0</v>
      </c>
      <c r="AW2996" s="42">
        <f t="shared" si="9676"/>
        <v>1415.9</v>
      </c>
      <c r="AX2996" s="42">
        <f t="shared" si="9677"/>
        <v>2202.5</v>
      </c>
      <c r="AY2996" s="42">
        <f t="shared" si="9678"/>
        <v>2202.5</v>
      </c>
      <c r="AZ2996" s="42">
        <f>AZ2997</f>
        <v>0</v>
      </c>
      <c r="BA2996" s="43">
        <f t="shared" si="9683"/>
        <v>63.950749361405045</v>
      </c>
      <c r="BB2996" s="20"/>
    </row>
    <row r="2997" spans="2:54" ht="31.2" x14ac:dyDescent="0.3">
      <c r="B2997" s="38" t="s">
        <v>1070</v>
      </c>
      <c r="C2997" s="38" t="s">
        <v>42</v>
      </c>
      <c r="D2997" s="38" t="s">
        <v>44</v>
      </c>
      <c r="E2997" s="39" t="str">
        <f t="shared" si="9669"/>
        <v>0113</v>
      </c>
      <c r="F2997" s="38" t="s">
        <v>1098</v>
      </c>
      <c r="G2997" s="38" t="s">
        <v>54</v>
      </c>
      <c r="H2997" s="40" t="s">
        <v>55</v>
      </c>
      <c r="I2997" s="18">
        <v>3202.5</v>
      </c>
      <c r="J2997" s="18">
        <v>2202.5</v>
      </c>
      <c r="K2997" s="18">
        <v>2202.5</v>
      </c>
      <c r="L2997" s="18"/>
      <c r="M2997" s="18"/>
      <c r="N2997" s="18"/>
      <c r="O2997" s="18">
        <v>0</v>
      </c>
      <c r="P2997" s="18">
        <v>-1786.6</v>
      </c>
      <c r="Q2997" s="18">
        <v>0</v>
      </c>
      <c r="R2997" s="18">
        <v>0</v>
      </c>
      <c r="S2997" s="18"/>
      <c r="T2997" s="18">
        <f t="shared" si="9642"/>
        <v>1415.9</v>
      </c>
      <c r="U2997" s="18">
        <f t="shared" si="9673"/>
        <v>2202.5</v>
      </c>
      <c r="V2997" s="18">
        <f t="shared" si="9674"/>
        <v>2202.5</v>
      </c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41">
        <v>1347.8810000000001</v>
      </c>
      <c r="AG2997" s="41"/>
      <c r="AH2997" s="41">
        <v>0</v>
      </c>
      <c r="AI2997" s="41">
        <v>0</v>
      </c>
      <c r="AJ2997" s="41">
        <v>0</v>
      </c>
      <c r="AK2997" s="41">
        <v>0</v>
      </c>
      <c r="AL2997" s="41">
        <v>861.98</v>
      </c>
      <c r="AM2997" s="41">
        <v>0</v>
      </c>
      <c r="AN2997" s="41">
        <v>0</v>
      </c>
      <c r="AO2997" s="14">
        <v>664.90049999999997</v>
      </c>
      <c r="AP2997" s="42">
        <v>1415.9</v>
      </c>
      <c r="AQ2997" s="42">
        <v>0</v>
      </c>
      <c r="AR2997" s="42">
        <v>0</v>
      </c>
      <c r="AS2997" s="42">
        <v>0</v>
      </c>
      <c r="AT2997" s="42">
        <v>0</v>
      </c>
      <c r="AU2997" s="42">
        <f t="shared" si="9670"/>
        <v>1415.9</v>
      </c>
      <c r="AV2997" s="42">
        <f t="shared" si="9671"/>
        <v>0</v>
      </c>
      <c r="AW2997" s="42">
        <f t="shared" si="9676"/>
        <v>1415.9</v>
      </c>
      <c r="AX2997" s="42">
        <f t="shared" si="9677"/>
        <v>2202.5</v>
      </c>
      <c r="AY2997" s="42">
        <f t="shared" si="9678"/>
        <v>2202.5</v>
      </c>
      <c r="AZ2997" s="42"/>
      <c r="BA2997" s="43">
        <f t="shared" si="9683"/>
        <v>63.950749361405045</v>
      </c>
      <c r="BB2997" s="44"/>
    </row>
    <row r="2998" spans="2:54" ht="46.8" x14ac:dyDescent="0.3">
      <c r="B2998" s="38" t="s">
        <v>1070</v>
      </c>
      <c r="C2998" s="38" t="s">
        <v>42</v>
      </c>
      <c r="D2998" s="38" t="s">
        <v>44</v>
      </c>
      <c r="E2998" s="39" t="str">
        <f t="shared" si="9669"/>
        <v>0113</v>
      </c>
      <c r="F2998" s="38" t="s">
        <v>1100</v>
      </c>
      <c r="G2998" s="39"/>
      <c r="H2998" s="40" t="s">
        <v>1101</v>
      </c>
      <c r="I2998" s="18">
        <f t="shared" ref="I2998:S2998" si="9694">I2999</f>
        <v>18768.199999999997</v>
      </c>
      <c r="J2998" s="18">
        <f t="shared" si="9694"/>
        <v>11868.2</v>
      </c>
      <c r="K2998" s="18">
        <f t="shared" si="9694"/>
        <v>11868.2</v>
      </c>
      <c r="L2998" s="18">
        <f t="shared" si="9694"/>
        <v>0</v>
      </c>
      <c r="M2998" s="18">
        <f t="shared" si="9694"/>
        <v>0</v>
      </c>
      <c r="N2998" s="18">
        <f t="shared" si="9694"/>
        <v>0</v>
      </c>
      <c r="O2998" s="18">
        <f t="shared" si="9694"/>
        <v>-422.45499999999998</v>
      </c>
      <c r="P2998" s="18">
        <f t="shared" si="9694"/>
        <v>0</v>
      </c>
      <c r="Q2998" s="18">
        <f t="shared" si="9694"/>
        <v>-384.4</v>
      </c>
      <c r="R2998" s="18">
        <f t="shared" si="9694"/>
        <v>-6900</v>
      </c>
      <c r="S2998" s="18">
        <f t="shared" si="9694"/>
        <v>0</v>
      </c>
      <c r="T2998" s="18">
        <f t="shared" si="9642"/>
        <v>11061.344999999998</v>
      </c>
      <c r="U2998" s="18">
        <f t="shared" si="9673"/>
        <v>11868.2</v>
      </c>
      <c r="V2998" s="18">
        <f t="shared" si="9674"/>
        <v>11868.2</v>
      </c>
      <c r="W2998" s="18">
        <f t="shared" ref="W2998:AT2998" si="9695">W2999</f>
        <v>0</v>
      </c>
      <c r="X2998" s="18">
        <f t="shared" si="9695"/>
        <v>0</v>
      </c>
      <c r="Y2998" s="18">
        <f t="shared" si="9695"/>
        <v>0</v>
      </c>
      <c r="Z2998" s="18">
        <f t="shared" si="9695"/>
        <v>0</v>
      </c>
      <c r="AA2998" s="18">
        <f t="shared" si="9695"/>
        <v>0</v>
      </c>
      <c r="AB2998" s="18">
        <f t="shared" si="9695"/>
        <v>0</v>
      </c>
      <c r="AC2998" s="18">
        <f t="shared" si="9695"/>
        <v>0</v>
      </c>
      <c r="AD2998" s="18">
        <f t="shared" si="9695"/>
        <v>0</v>
      </c>
      <c r="AE2998" s="18">
        <f t="shared" si="9695"/>
        <v>0</v>
      </c>
      <c r="AF2998" s="41">
        <f t="shared" si="9695"/>
        <v>10993.066999999999</v>
      </c>
      <c r="AG2998" s="41">
        <f t="shared" si="9695"/>
        <v>0</v>
      </c>
      <c r="AH2998" s="41">
        <f t="shared" si="9695"/>
        <v>0</v>
      </c>
      <c r="AI2998" s="41">
        <f t="shared" si="9695"/>
        <v>0</v>
      </c>
      <c r="AJ2998" s="41">
        <f t="shared" si="9695"/>
        <v>0</v>
      </c>
      <c r="AK2998" s="41">
        <f t="shared" si="9695"/>
        <v>0</v>
      </c>
      <c r="AL2998" s="41">
        <f t="shared" si="9695"/>
        <v>10984.192800000001</v>
      </c>
      <c r="AM2998" s="41">
        <f t="shared" si="9695"/>
        <v>0</v>
      </c>
      <c r="AN2998" s="41">
        <f t="shared" si="9695"/>
        <v>0</v>
      </c>
      <c r="AO2998" s="42">
        <f t="shared" si="9695"/>
        <v>7831.7461400000002</v>
      </c>
      <c r="AP2998" s="42">
        <f t="shared" si="9695"/>
        <v>11483.8</v>
      </c>
      <c r="AQ2998" s="42">
        <f t="shared" si="9695"/>
        <v>-422.45499999999998</v>
      </c>
      <c r="AR2998" s="42">
        <f t="shared" si="9695"/>
        <v>0</v>
      </c>
      <c r="AS2998" s="42">
        <f t="shared" si="9695"/>
        <v>0</v>
      </c>
      <c r="AT2998" s="42">
        <f t="shared" si="9695"/>
        <v>0</v>
      </c>
      <c r="AU2998" s="42">
        <f t="shared" si="9670"/>
        <v>11061.344999999999</v>
      </c>
      <c r="AV2998" s="42">
        <f t="shared" si="9671"/>
        <v>0</v>
      </c>
      <c r="AW2998" s="42">
        <f t="shared" si="9676"/>
        <v>11061.344999999998</v>
      </c>
      <c r="AX2998" s="42">
        <f t="shared" si="9677"/>
        <v>11868.2</v>
      </c>
      <c r="AY2998" s="42">
        <f t="shared" si="9678"/>
        <v>11868.2</v>
      </c>
      <c r="AZ2998" s="42">
        <f>AZ2999</f>
        <v>0</v>
      </c>
      <c r="BA2998" s="43">
        <f t="shared" si="9683"/>
        <v>99.91927457551202</v>
      </c>
      <c r="BB2998" s="20"/>
    </row>
    <row r="2999" spans="2:54" ht="31.2" x14ac:dyDescent="0.3">
      <c r="B2999" s="38" t="s">
        <v>1070</v>
      </c>
      <c r="C2999" s="38" t="s">
        <v>42</v>
      </c>
      <c r="D2999" s="38" t="s">
        <v>44</v>
      </c>
      <c r="E2999" s="39" t="str">
        <f t="shared" si="9669"/>
        <v>0113</v>
      </c>
      <c r="F2999" s="38" t="s">
        <v>1100</v>
      </c>
      <c r="G2999" s="38" t="s">
        <v>54</v>
      </c>
      <c r="H2999" s="40" t="s">
        <v>55</v>
      </c>
      <c r="I2999" s="18">
        <v>18768.199999999997</v>
      </c>
      <c r="J2999" s="18">
        <v>11868.2</v>
      </c>
      <c r="K2999" s="18">
        <v>11868.2</v>
      </c>
      <c r="L2999" s="18"/>
      <c r="M2999" s="18"/>
      <c r="N2999" s="18"/>
      <c r="O2999" s="18">
        <f>-342.837-79.618</f>
        <v>-422.45499999999998</v>
      </c>
      <c r="P2999" s="18">
        <v>0</v>
      </c>
      <c r="Q2999" s="18">
        <v>-384.4</v>
      </c>
      <c r="R2999" s="18">
        <v>-6900</v>
      </c>
      <c r="S2999" s="18"/>
      <c r="T2999" s="18">
        <f t="shared" si="9642"/>
        <v>11061.344999999998</v>
      </c>
      <c r="U2999" s="18">
        <f t="shared" si="9673"/>
        <v>11868.2</v>
      </c>
      <c r="V2999" s="18">
        <f t="shared" si="9674"/>
        <v>11868.2</v>
      </c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41">
        <v>10993.066999999999</v>
      </c>
      <c r="AG2999" s="41"/>
      <c r="AH2999" s="41">
        <v>0</v>
      </c>
      <c r="AI2999" s="41">
        <v>0</v>
      </c>
      <c r="AJ2999" s="41">
        <v>0</v>
      </c>
      <c r="AK2999" s="41">
        <v>0</v>
      </c>
      <c r="AL2999" s="41">
        <v>10984.192800000001</v>
      </c>
      <c r="AM2999" s="41">
        <v>0</v>
      </c>
      <c r="AN2999" s="41">
        <v>0</v>
      </c>
      <c r="AO2999" s="14">
        <v>7831.7461400000002</v>
      </c>
      <c r="AP2999" s="42">
        <v>11483.8</v>
      </c>
      <c r="AQ2999" s="42">
        <f>-342.837-79.618</f>
        <v>-422.45499999999998</v>
      </c>
      <c r="AR2999" s="42">
        <v>0</v>
      </c>
      <c r="AS2999" s="42">
        <v>0</v>
      </c>
      <c r="AT2999" s="42">
        <v>0</v>
      </c>
      <c r="AU2999" s="42">
        <f t="shared" si="9670"/>
        <v>11061.344999999999</v>
      </c>
      <c r="AV2999" s="42">
        <f t="shared" si="9671"/>
        <v>0</v>
      </c>
      <c r="AW2999" s="42">
        <f t="shared" si="9676"/>
        <v>11061.344999999998</v>
      </c>
      <c r="AX2999" s="42">
        <f t="shared" si="9677"/>
        <v>11868.2</v>
      </c>
      <c r="AY2999" s="42">
        <f t="shared" si="9678"/>
        <v>11868.2</v>
      </c>
      <c r="AZ2999" s="42"/>
      <c r="BA2999" s="43">
        <f t="shared" si="9683"/>
        <v>99.91927457551202</v>
      </c>
      <c r="BB2999" s="44"/>
    </row>
    <row r="3000" spans="2:54" x14ac:dyDescent="0.3">
      <c r="B3000" s="38" t="s">
        <v>1070</v>
      </c>
      <c r="C3000" s="38" t="s">
        <v>42</v>
      </c>
      <c r="D3000" s="38" t="s">
        <v>44</v>
      </c>
      <c r="E3000" s="39" t="str">
        <f t="shared" si="9669"/>
        <v>0113</v>
      </c>
      <c r="F3000" s="38" t="s">
        <v>1102</v>
      </c>
      <c r="G3000" s="39"/>
      <c r="H3000" s="40" t="s">
        <v>1103</v>
      </c>
      <c r="I3000" s="18">
        <f t="shared" ref="I3000:S3000" si="9696">I3001</f>
        <v>3668.2999999999997</v>
      </c>
      <c r="J3000" s="18">
        <f t="shared" si="9696"/>
        <v>3668.2999999999997</v>
      </c>
      <c r="K3000" s="18">
        <f t="shared" si="9696"/>
        <v>3668.2999999999997</v>
      </c>
      <c r="L3000" s="18">
        <f t="shared" si="9696"/>
        <v>0</v>
      </c>
      <c r="M3000" s="18">
        <f t="shared" si="9696"/>
        <v>0</v>
      </c>
      <c r="N3000" s="18">
        <f t="shared" si="9696"/>
        <v>0</v>
      </c>
      <c r="O3000" s="18">
        <f t="shared" si="9696"/>
        <v>0</v>
      </c>
      <c r="P3000" s="18">
        <f t="shared" si="9696"/>
        <v>0</v>
      </c>
      <c r="Q3000" s="18">
        <f t="shared" si="9696"/>
        <v>0</v>
      </c>
      <c r="R3000" s="18">
        <f t="shared" si="9696"/>
        <v>37.304000000000002</v>
      </c>
      <c r="S3000" s="18">
        <f t="shared" si="9696"/>
        <v>0</v>
      </c>
      <c r="T3000" s="18">
        <f t="shared" si="9642"/>
        <v>3705.6039999999998</v>
      </c>
      <c r="U3000" s="18">
        <f t="shared" si="9673"/>
        <v>3668.2999999999997</v>
      </c>
      <c r="V3000" s="18">
        <f t="shared" si="9674"/>
        <v>3668.2999999999997</v>
      </c>
      <c r="W3000" s="18">
        <f t="shared" ref="W3000:AT3000" si="9697">W3001</f>
        <v>0</v>
      </c>
      <c r="X3000" s="18">
        <f t="shared" si="9697"/>
        <v>0</v>
      </c>
      <c r="Y3000" s="18">
        <f t="shared" si="9697"/>
        <v>0</v>
      </c>
      <c r="Z3000" s="18">
        <f t="shared" si="9697"/>
        <v>0</v>
      </c>
      <c r="AA3000" s="18">
        <f t="shared" si="9697"/>
        <v>0</v>
      </c>
      <c r="AB3000" s="18">
        <f t="shared" si="9697"/>
        <v>0</v>
      </c>
      <c r="AC3000" s="18">
        <f t="shared" si="9697"/>
        <v>0</v>
      </c>
      <c r="AD3000" s="18">
        <f t="shared" si="9697"/>
        <v>0</v>
      </c>
      <c r="AE3000" s="18">
        <f t="shared" si="9697"/>
        <v>0</v>
      </c>
      <c r="AF3000" s="41">
        <f t="shared" si="9697"/>
        <v>3705.6039999999998</v>
      </c>
      <c r="AG3000" s="41">
        <f t="shared" si="9697"/>
        <v>0</v>
      </c>
      <c r="AH3000" s="41">
        <f t="shared" si="9697"/>
        <v>0</v>
      </c>
      <c r="AI3000" s="41">
        <f t="shared" si="9697"/>
        <v>0</v>
      </c>
      <c r="AJ3000" s="41">
        <f t="shared" si="9697"/>
        <v>0</v>
      </c>
      <c r="AK3000" s="41">
        <f t="shared" si="9697"/>
        <v>0</v>
      </c>
      <c r="AL3000" s="41">
        <f t="shared" si="9697"/>
        <v>3705.6032</v>
      </c>
      <c r="AM3000" s="41">
        <f t="shared" si="9697"/>
        <v>0</v>
      </c>
      <c r="AN3000" s="41">
        <f t="shared" si="9697"/>
        <v>0</v>
      </c>
      <c r="AO3000" s="42">
        <f t="shared" si="9697"/>
        <v>3705.6032</v>
      </c>
      <c r="AP3000" s="42">
        <f t="shared" si="9697"/>
        <v>3705.6039999999998</v>
      </c>
      <c r="AQ3000" s="42">
        <f t="shared" si="9697"/>
        <v>0</v>
      </c>
      <c r="AR3000" s="42">
        <f t="shared" si="9697"/>
        <v>0</v>
      </c>
      <c r="AS3000" s="42">
        <f t="shared" si="9697"/>
        <v>0</v>
      </c>
      <c r="AT3000" s="42">
        <f t="shared" si="9697"/>
        <v>0</v>
      </c>
      <c r="AU3000" s="42">
        <f t="shared" si="9670"/>
        <v>3705.6039999999998</v>
      </c>
      <c r="AV3000" s="42">
        <f t="shared" si="9671"/>
        <v>0</v>
      </c>
      <c r="AW3000" s="42">
        <f t="shared" si="9676"/>
        <v>3705.6039999999998</v>
      </c>
      <c r="AX3000" s="42">
        <f t="shared" si="9677"/>
        <v>3668.2999999999997</v>
      </c>
      <c r="AY3000" s="42">
        <f t="shared" si="9678"/>
        <v>3668.2999999999997</v>
      </c>
      <c r="AZ3000" s="42">
        <f>AZ3001</f>
        <v>0</v>
      </c>
      <c r="BA3000" s="43">
        <f t="shared" si="9683"/>
        <v>99.999978411076853</v>
      </c>
      <c r="BB3000" s="20"/>
    </row>
    <row r="3001" spans="2:54" x14ac:dyDescent="0.3">
      <c r="B3001" s="38" t="s">
        <v>1070</v>
      </c>
      <c r="C3001" s="38" t="s">
        <v>42</v>
      </c>
      <c r="D3001" s="38" t="s">
        <v>44</v>
      </c>
      <c r="E3001" s="39" t="str">
        <f t="shared" si="9669"/>
        <v>0113</v>
      </c>
      <c r="F3001" s="38" t="s">
        <v>1102</v>
      </c>
      <c r="G3001" s="38" t="s">
        <v>56</v>
      </c>
      <c r="H3001" s="40" t="s">
        <v>57</v>
      </c>
      <c r="I3001" s="18">
        <v>3668.2999999999997</v>
      </c>
      <c r="J3001" s="18">
        <v>3668.2999999999997</v>
      </c>
      <c r="K3001" s="18">
        <v>3668.2999999999997</v>
      </c>
      <c r="L3001" s="18"/>
      <c r="M3001" s="18"/>
      <c r="N3001" s="18"/>
      <c r="O3001" s="18">
        <v>0</v>
      </c>
      <c r="P3001" s="18">
        <v>0</v>
      </c>
      <c r="Q3001" s="18">
        <v>0</v>
      </c>
      <c r="R3001" s="18">
        <v>37.304000000000002</v>
      </c>
      <c r="S3001" s="18"/>
      <c r="T3001" s="18">
        <f t="shared" si="9642"/>
        <v>3705.6039999999998</v>
      </c>
      <c r="U3001" s="18">
        <f t="shared" si="9673"/>
        <v>3668.2999999999997</v>
      </c>
      <c r="V3001" s="18">
        <f t="shared" si="9674"/>
        <v>3668.2999999999997</v>
      </c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41">
        <v>3705.6039999999998</v>
      </c>
      <c r="AG3001" s="41"/>
      <c r="AH3001" s="41">
        <v>0</v>
      </c>
      <c r="AI3001" s="41">
        <v>0</v>
      </c>
      <c r="AJ3001" s="41">
        <v>0</v>
      </c>
      <c r="AK3001" s="41">
        <v>0</v>
      </c>
      <c r="AL3001" s="41">
        <v>3705.6032</v>
      </c>
      <c r="AM3001" s="41">
        <v>0</v>
      </c>
      <c r="AN3001" s="41">
        <v>0</v>
      </c>
      <c r="AO3001" s="14">
        <v>3705.6032</v>
      </c>
      <c r="AP3001" s="42">
        <v>3705.6039999999998</v>
      </c>
      <c r="AQ3001" s="42">
        <v>0</v>
      </c>
      <c r="AR3001" s="42">
        <v>0</v>
      </c>
      <c r="AS3001" s="42">
        <v>0</v>
      </c>
      <c r="AT3001" s="42">
        <v>0</v>
      </c>
      <c r="AU3001" s="42">
        <f t="shared" si="9670"/>
        <v>3705.6039999999998</v>
      </c>
      <c r="AV3001" s="42">
        <f t="shared" si="9671"/>
        <v>0</v>
      </c>
      <c r="AW3001" s="42">
        <f t="shared" si="9676"/>
        <v>3705.6039999999998</v>
      </c>
      <c r="AX3001" s="42">
        <f t="shared" si="9677"/>
        <v>3668.2999999999997</v>
      </c>
      <c r="AY3001" s="42">
        <f t="shared" si="9678"/>
        <v>3668.2999999999997</v>
      </c>
      <c r="AZ3001" s="42"/>
      <c r="BA3001" s="43">
        <f t="shared" si="9683"/>
        <v>99.999978411076853</v>
      </c>
      <c r="BB3001" s="44"/>
    </row>
    <row r="3002" spans="2:54" ht="62.4" x14ac:dyDescent="0.3">
      <c r="B3002" s="38" t="s">
        <v>1070</v>
      </c>
      <c r="C3002" s="38" t="s">
        <v>42</v>
      </c>
      <c r="D3002" s="38" t="s">
        <v>44</v>
      </c>
      <c r="E3002" s="39" t="str">
        <f t="shared" si="9669"/>
        <v>0113</v>
      </c>
      <c r="F3002" s="38" t="s">
        <v>1104</v>
      </c>
      <c r="G3002" s="39"/>
      <c r="H3002" s="40" t="s">
        <v>1105</v>
      </c>
      <c r="I3002" s="18">
        <f t="shared" ref="I3002:S3002" si="9698">I3003</f>
        <v>670.1</v>
      </c>
      <c r="J3002" s="18">
        <f t="shared" si="9698"/>
        <v>670.1</v>
      </c>
      <c r="K3002" s="18">
        <f t="shared" si="9698"/>
        <v>670.1</v>
      </c>
      <c r="L3002" s="18">
        <f t="shared" si="9698"/>
        <v>0</v>
      </c>
      <c r="M3002" s="18">
        <f t="shared" si="9698"/>
        <v>0</v>
      </c>
      <c r="N3002" s="18">
        <f t="shared" si="9698"/>
        <v>0</v>
      </c>
      <c r="O3002" s="18">
        <f t="shared" si="9698"/>
        <v>-534.26400000000001</v>
      </c>
      <c r="P3002" s="18">
        <f t="shared" si="9698"/>
        <v>0</v>
      </c>
      <c r="Q3002" s="18">
        <f t="shared" si="9698"/>
        <v>0</v>
      </c>
      <c r="R3002" s="18">
        <f t="shared" si="9698"/>
        <v>0</v>
      </c>
      <c r="S3002" s="18">
        <f t="shared" si="9698"/>
        <v>0</v>
      </c>
      <c r="T3002" s="18">
        <f t="shared" si="9642"/>
        <v>135.83600000000001</v>
      </c>
      <c r="U3002" s="18">
        <f t="shared" si="9673"/>
        <v>670.1</v>
      </c>
      <c r="V3002" s="18">
        <f t="shared" si="9674"/>
        <v>670.1</v>
      </c>
      <c r="W3002" s="18">
        <f t="shared" ref="W3002:AT3002" si="9699">W3003</f>
        <v>0</v>
      </c>
      <c r="X3002" s="18">
        <f t="shared" si="9699"/>
        <v>0</v>
      </c>
      <c r="Y3002" s="18">
        <f t="shared" si="9699"/>
        <v>0</v>
      </c>
      <c r="Z3002" s="18">
        <f t="shared" si="9699"/>
        <v>0</v>
      </c>
      <c r="AA3002" s="18">
        <f t="shared" si="9699"/>
        <v>0</v>
      </c>
      <c r="AB3002" s="18">
        <f t="shared" si="9699"/>
        <v>0</v>
      </c>
      <c r="AC3002" s="18">
        <f t="shared" si="9699"/>
        <v>0</v>
      </c>
      <c r="AD3002" s="18">
        <f t="shared" si="9699"/>
        <v>0</v>
      </c>
      <c r="AE3002" s="18">
        <f t="shared" si="9699"/>
        <v>0</v>
      </c>
      <c r="AF3002" s="41">
        <f t="shared" si="9699"/>
        <v>135.83600000000001</v>
      </c>
      <c r="AG3002" s="41">
        <f t="shared" si="9699"/>
        <v>0</v>
      </c>
      <c r="AH3002" s="41">
        <f t="shared" si="9699"/>
        <v>0</v>
      </c>
      <c r="AI3002" s="41">
        <f t="shared" si="9699"/>
        <v>0</v>
      </c>
      <c r="AJ3002" s="41">
        <f t="shared" si="9699"/>
        <v>0</v>
      </c>
      <c r="AK3002" s="41">
        <f t="shared" si="9699"/>
        <v>0</v>
      </c>
      <c r="AL3002" s="41">
        <f t="shared" si="9699"/>
        <v>129.83600000000001</v>
      </c>
      <c r="AM3002" s="41">
        <f t="shared" si="9699"/>
        <v>0</v>
      </c>
      <c r="AN3002" s="41">
        <f t="shared" si="9699"/>
        <v>0</v>
      </c>
      <c r="AO3002" s="42">
        <f t="shared" si="9699"/>
        <v>0</v>
      </c>
      <c r="AP3002" s="42">
        <f t="shared" si="9699"/>
        <v>670.1</v>
      </c>
      <c r="AQ3002" s="42">
        <f t="shared" si="9699"/>
        <v>-534.26400000000001</v>
      </c>
      <c r="AR3002" s="42">
        <f t="shared" si="9699"/>
        <v>0</v>
      </c>
      <c r="AS3002" s="42">
        <f t="shared" si="9699"/>
        <v>0</v>
      </c>
      <c r="AT3002" s="42">
        <f t="shared" si="9699"/>
        <v>0</v>
      </c>
      <c r="AU3002" s="42">
        <f t="shared" si="9670"/>
        <v>135.83600000000001</v>
      </c>
      <c r="AV3002" s="42">
        <f t="shared" si="9671"/>
        <v>0</v>
      </c>
      <c r="AW3002" s="42">
        <f t="shared" si="9676"/>
        <v>135.83600000000001</v>
      </c>
      <c r="AX3002" s="42">
        <f t="shared" si="9677"/>
        <v>670.1</v>
      </c>
      <c r="AY3002" s="42">
        <f t="shared" si="9678"/>
        <v>670.1</v>
      </c>
      <c r="AZ3002" s="42">
        <f>AZ3003</f>
        <v>0</v>
      </c>
      <c r="BA3002" s="43">
        <f t="shared" si="9683"/>
        <v>95.582908801790396</v>
      </c>
      <c r="BB3002" s="20"/>
    </row>
    <row r="3003" spans="2:54" x14ac:dyDescent="0.3">
      <c r="B3003" s="38" t="s">
        <v>1070</v>
      </c>
      <c r="C3003" s="38" t="s">
        <v>42</v>
      </c>
      <c r="D3003" s="38" t="s">
        <v>44</v>
      </c>
      <c r="E3003" s="39" t="str">
        <f t="shared" si="9669"/>
        <v>0113</v>
      </c>
      <c r="F3003" s="38" t="s">
        <v>1104</v>
      </c>
      <c r="G3003" s="38" t="s">
        <v>68</v>
      </c>
      <c r="H3003" s="40" t="s">
        <v>69</v>
      </c>
      <c r="I3003" s="18">
        <v>670.1</v>
      </c>
      <c r="J3003" s="18">
        <v>670.1</v>
      </c>
      <c r="K3003" s="18">
        <v>670.1</v>
      </c>
      <c r="L3003" s="18"/>
      <c r="M3003" s="18"/>
      <c r="N3003" s="18"/>
      <c r="O3003" s="18">
        <v>-534.26400000000001</v>
      </c>
      <c r="P3003" s="18">
        <v>0</v>
      </c>
      <c r="Q3003" s="18">
        <v>0</v>
      </c>
      <c r="R3003" s="18">
        <v>0</v>
      </c>
      <c r="S3003" s="18"/>
      <c r="T3003" s="18">
        <f t="shared" si="9642"/>
        <v>135.83600000000001</v>
      </c>
      <c r="U3003" s="18">
        <f t="shared" si="9673"/>
        <v>670.1</v>
      </c>
      <c r="V3003" s="18">
        <f t="shared" si="9674"/>
        <v>670.1</v>
      </c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41">
        <v>135.83600000000001</v>
      </c>
      <c r="AG3003" s="41"/>
      <c r="AH3003" s="41">
        <v>0</v>
      </c>
      <c r="AI3003" s="41">
        <v>0</v>
      </c>
      <c r="AJ3003" s="41">
        <v>0</v>
      </c>
      <c r="AK3003" s="41">
        <v>0</v>
      </c>
      <c r="AL3003" s="41">
        <v>129.83600000000001</v>
      </c>
      <c r="AM3003" s="41">
        <v>0</v>
      </c>
      <c r="AN3003" s="41">
        <v>0</v>
      </c>
      <c r="AO3003" s="14">
        <v>0</v>
      </c>
      <c r="AP3003" s="42">
        <v>670.1</v>
      </c>
      <c r="AQ3003" s="42">
        <v>-534.26400000000001</v>
      </c>
      <c r="AR3003" s="42">
        <v>0</v>
      </c>
      <c r="AS3003" s="42">
        <v>0</v>
      </c>
      <c r="AT3003" s="42">
        <v>0</v>
      </c>
      <c r="AU3003" s="42">
        <f t="shared" si="9670"/>
        <v>135.83600000000001</v>
      </c>
      <c r="AV3003" s="42">
        <f t="shared" si="9671"/>
        <v>0</v>
      </c>
      <c r="AW3003" s="42">
        <f t="shared" si="9676"/>
        <v>135.83600000000001</v>
      </c>
      <c r="AX3003" s="42">
        <f t="shared" si="9677"/>
        <v>670.1</v>
      </c>
      <c r="AY3003" s="42">
        <f t="shared" si="9678"/>
        <v>670.1</v>
      </c>
      <c r="AZ3003" s="42"/>
      <c r="BA3003" s="43">
        <f t="shared" si="9683"/>
        <v>95.582908801790396</v>
      </c>
      <c r="BB3003" s="44"/>
    </row>
    <row r="3004" spans="2:54" ht="62.4" x14ac:dyDescent="0.3">
      <c r="B3004" s="38" t="s">
        <v>1070</v>
      </c>
      <c r="C3004" s="38" t="s">
        <v>42</v>
      </c>
      <c r="D3004" s="38" t="s">
        <v>44</v>
      </c>
      <c r="E3004" s="39" t="str">
        <f t="shared" si="9669"/>
        <v>0113</v>
      </c>
      <c r="F3004" s="16" t="s">
        <v>1106</v>
      </c>
      <c r="G3004" s="38"/>
      <c r="H3004" s="48" t="s">
        <v>1107</v>
      </c>
      <c r="I3004" s="18"/>
      <c r="J3004" s="18"/>
      <c r="K3004" s="18"/>
      <c r="L3004" s="18"/>
      <c r="M3004" s="18"/>
      <c r="N3004" s="18"/>
      <c r="O3004" s="18">
        <f>O3005</f>
        <v>0</v>
      </c>
      <c r="P3004" s="18">
        <f>P3005</f>
        <v>0</v>
      </c>
      <c r="Q3004" s="18"/>
      <c r="R3004" s="18"/>
      <c r="S3004" s="18"/>
      <c r="T3004" s="18">
        <f t="shared" si="9642"/>
        <v>0</v>
      </c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41">
        <f t="shared" ref="AF3004:AT3004" si="9700">AF3005</f>
        <v>457.5</v>
      </c>
      <c r="AG3004" s="41">
        <f t="shared" si="9700"/>
        <v>0</v>
      </c>
      <c r="AH3004" s="41">
        <f t="shared" si="9700"/>
        <v>457.5</v>
      </c>
      <c r="AI3004" s="41">
        <f t="shared" si="9700"/>
        <v>0</v>
      </c>
      <c r="AJ3004" s="41">
        <f t="shared" si="9700"/>
        <v>0</v>
      </c>
      <c r="AK3004" s="41">
        <f t="shared" si="9700"/>
        <v>0</v>
      </c>
      <c r="AL3004" s="41">
        <f t="shared" si="9700"/>
        <v>457.5</v>
      </c>
      <c r="AM3004" s="41">
        <f t="shared" si="9700"/>
        <v>457.5</v>
      </c>
      <c r="AN3004" s="41">
        <f t="shared" si="9700"/>
        <v>0</v>
      </c>
      <c r="AO3004" s="42">
        <f t="shared" si="9700"/>
        <v>127.5</v>
      </c>
      <c r="AP3004" s="42">
        <f t="shared" si="9700"/>
        <v>127.5</v>
      </c>
      <c r="AQ3004" s="42">
        <f t="shared" si="9700"/>
        <v>0</v>
      </c>
      <c r="AR3004" s="42">
        <f t="shared" si="9700"/>
        <v>0</v>
      </c>
      <c r="AS3004" s="42">
        <f t="shared" si="9700"/>
        <v>0</v>
      </c>
      <c r="AT3004" s="42">
        <f t="shared" si="9700"/>
        <v>0</v>
      </c>
      <c r="AU3004" s="42">
        <f t="shared" si="9670"/>
        <v>127.5</v>
      </c>
      <c r="AV3004" s="42">
        <f t="shared" si="9671"/>
        <v>-127.5</v>
      </c>
      <c r="AW3004" s="42"/>
      <c r="AX3004" s="42"/>
      <c r="AY3004" s="42"/>
      <c r="AZ3004" s="42"/>
      <c r="BA3004" s="43">
        <f t="shared" si="9683"/>
        <v>100</v>
      </c>
      <c r="BB3004" s="44"/>
    </row>
    <row r="3005" spans="2:54" ht="78" x14ac:dyDescent="0.3">
      <c r="B3005" s="38" t="s">
        <v>1070</v>
      </c>
      <c r="C3005" s="38" t="s">
        <v>42</v>
      </c>
      <c r="D3005" s="38" t="s">
        <v>44</v>
      </c>
      <c r="E3005" s="39" t="str">
        <f t="shared" si="9669"/>
        <v>0113</v>
      </c>
      <c r="F3005" s="16" t="s">
        <v>1106</v>
      </c>
      <c r="G3005" s="38" t="s">
        <v>66</v>
      </c>
      <c r="H3005" s="40" t="s">
        <v>67</v>
      </c>
      <c r="I3005" s="18"/>
      <c r="J3005" s="18"/>
      <c r="K3005" s="18"/>
      <c r="L3005" s="18"/>
      <c r="M3005" s="18"/>
      <c r="N3005" s="18"/>
      <c r="O3005" s="18">
        <v>0</v>
      </c>
      <c r="P3005" s="18">
        <v>0</v>
      </c>
      <c r="Q3005" s="18"/>
      <c r="R3005" s="18"/>
      <c r="S3005" s="18"/>
      <c r="T3005" s="18">
        <f t="shared" si="9642"/>
        <v>0</v>
      </c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41">
        <v>457.5</v>
      </c>
      <c r="AG3005" s="41"/>
      <c r="AH3005" s="41">
        <f>AF3005</f>
        <v>457.5</v>
      </c>
      <c r="AI3005" s="41">
        <f>AG3005</f>
        <v>0</v>
      </c>
      <c r="AJ3005" s="41">
        <v>0</v>
      </c>
      <c r="AK3005" s="41">
        <v>0</v>
      </c>
      <c r="AL3005" s="41">
        <v>457.5</v>
      </c>
      <c r="AM3005" s="41">
        <f>AL3005</f>
        <v>457.5</v>
      </c>
      <c r="AN3005" s="41">
        <v>0</v>
      </c>
      <c r="AO3005" s="14">
        <v>127.5</v>
      </c>
      <c r="AP3005" s="42">
        <v>127.5</v>
      </c>
      <c r="AQ3005" s="42">
        <v>0</v>
      </c>
      <c r="AR3005" s="42">
        <v>0</v>
      </c>
      <c r="AS3005" s="42">
        <v>0</v>
      </c>
      <c r="AT3005" s="42">
        <v>0</v>
      </c>
      <c r="AU3005" s="42">
        <f t="shared" si="9670"/>
        <v>127.5</v>
      </c>
      <c r="AV3005" s="42">
        <f t="shared" si="9671"/>
        <v>-127.5</v>
      </c>
      <c r="AW3005" s="42"/>
      <c r="AX3005" s="42"/>
      <c r="AY3005" s="42"/>
      <c r="AZ3005" s="42"/>
      <c r="BA3005" s="43">
        <f t="shared" si="9683"/>
        <v>100</v>
      </c>
      <c r="BB3005" s="44"/>
    </row>
    <row r="3006" spans="2:54" ht="62.4" x14ac:dyDescent="0.3">
      <c r="B3006" s="38" t="s">
        <v>1070</v>
      </c>
      <c r="C3006" s="38" t="s">
        <v>42</v>
      </c>
      <c r="D3006" s="38" t="s">
        <v>44</v>
      </c>
      <c r="E3006" s="39" t="str">
        <f t="shared" si="9669"/>
        <v>0113</v>
      </c>
      <c r="F3006" s="16" t="s">
        <v>1108</v>
      </c>
      <c r="G3006" s="38"/>
      <c r="H3006" s="48" t="s">
        <v>1109</v>
      </c>
      <c r="I3006" s="18"/>
      <c r="J3006" s="18"/>
      <c r="K3006" s="18"/>
      <c r="L3006" s="18"/>
      <c r="M3006" s="18"/>
      <c r="N3006" s="18"/>
      <c r="O3006" s="18">
        <f>O3007</f>
        <v>0</v>
      </c>
      <c r="P3006" s="18">
        <f>P3007</f>
        <v>0</v>
      </c>
      <c r="Q3006" s="18"/>
      <c r="R3006" s="18"/>
      <c r="S3006" s="18"/>
      <c r="T3006" s="18">
        <f t="shared" si="9642"/>
        <v>0</v>
      </c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41">
        <f t="shared" ref="AF3006:AT3006" si="9701">AF3007</f>
        <v>147</v>
      </c>
      <c r="AG3006" s="41">
        <f t="shared" si="9701"/>
        <v>0</v>
      </c>
      <c r="AH3006" s="41">
        <f t="shared" si="9701"/>
        <v>147</v>
      </c>
      <c r="AI3006" s="41">
        <f t="shared" si="9701"/>
        <v>0</v>
      </c>
      <c r="AJ3006" s="41">
        <f t="shared" si="9701"/>
        <v>0</v>
      </c>
      <c r="AK3006" s="41">
        <f t="shared" si="9701"/>
        <v>0</v>
      </c>
      <c r="AL3006" s="41">
        <f t="shared" si="9701"/>
        <v>147</v>
      </c>
      <c r="AM3006" s="41">
        <f t="shared" si="9701"/>
        <v>147</v>
      </c>
      <c r="AN3006" s="41">
        <f t="shared" si="9701"/>
        <v>0</v>
      </c>
      <c r="AO3006" s="42">
        <f t="shared" si="9701"/>
        <v>147</v>
      </c>
      <c r="AP3006" s="42">
        <f t="shared" si="9701"/>
        <v>147</v>
      </c>
      <c r="AQ3006" s="42">
        <f t="shared" si="9701"/>
        <v>0</v>
      </c>
      <c r="AR3006" s="42">
        <f t="shared" si="9701"/>
        <v>0</v>
      </c>
      <c r="AS3006" s="42">
        <f t="shared" si="9701"/>
        <v>0</v>
      </c>
      <c r="AT3006" s="42">
        <f t="shared" si="9701"/>
        <v>0</v>
      </c>
      <c r="AU3006" s="42">
        <f t="shared" si="9670"/>
        <v>147</v>
      </c>
      <c r="AV3006" s="42">
        <f t="shared" si="9671"/>
        <v>-147</v>
      </c>
      <c r="AW3006" s="42"/>
      <c r="AX3006" s="42"/>
      <c r="AY3006" s="42"/>
      <c r="AZ3006" s="42"/>
      <c r="BA3006" s="43">
        <f t="shared" si="9683"/>
        <v>100</v>
      </c>
      <c r="BB3006" s="44"/>
    </row>
    <row r="3007" spans="2:54" x14ac:dyDescent="0.3">
      <c r="B3007" s="38" t="s">
        <v>1070</v>
      </c>
      <c r="C3007" s="38" t="s">
        <v>42</v>
      </c>
      <c r="D3007" s="38" t="s">
        <v>44</v>
      </c>
      <c r="E3007" s="39" t="str">
        <f t="shared" si="9669"/>
        <v>0113</v>
      </c>
      <c r="F3007" s="16" t="s">
        <v>1108</v>
      </c>
      <c r="G3007" s="38" t="s">
        <v>68</v>
      </c>
      <c r="H3007" s="40" t="s">
        <v>69</v>
      </c>
      <c r="I3007" s="18"/>
      <c r="J3007" s="18"/>
      <c r="K3007" s="18"/>
      <c r="L3007" s="18"/>
      <c r="M3007" s="18"/>
      <c r="N3007" s="18"/>
      <c r="O3007" s="18">
        <v>0</v>
      </c>
      <c r="P3007" s="18">
        <v>0</v>
      </c>
      <c r="Q3007" s="18"/>
      <c r="R3007" s="18"/>
      <c r="S3007" s="18"/>
      <c r="T3007" s="18">
        <f t="shared" si="9642"/>
        <v>0</v>
      </c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41">
        <v>147</v>
      </c>
      <c r="AG3007" s="41"/>
      <c r="AH3007" s="41">
        <f>AF3007</f>
        <v>147</v>
      </c>
      <c r="AI3007" s="41">
        <f>AG3007</f>
        <v>0</v>
      </c>
      <c r="AJ3007" s="41">
        <v>0</v>
      </c>
      <c r="AK3007" s="41">
        <v>0</v>
      </c>
      <c r="AL3007" s="41">
        <v>147</v>
      </c>
      <c r="AM3007" s="41">
        <f>AL3007</f>
        <v>147</v>
      </c>
      <c r="AN3007" s="41">
        <v>0</v>
      </c>
      <c r="AO3007" s="14">
        <v>147</v>
      </c>
      <c r="AP3007" s="42">
        <v>147</v>
      </c>
      <c r="AQ3007" s="42">
        <v>0</v>
      </c>
      <c r="AR3007" s="42">
        <v>0</v>
      </c>
      <c r="AS3007" s="42">
        <v>0</v>
      </c>
      <c r="AT3007" s="42">
        <v>0</v>
      </c>
      <c r="AU3007" s="42">
        <f t="shared" si="9670"/>
        <v>147</v>
      </c>
      <c r="AV3007" s="42">
        <f t="shared" si="9671"/>
        <v>-147</v>
      </c>
      <c r="AW3007" s="42"/>
      <c r="AX3007" s="42"/>
      <c r="AY3007" s="42"/>
      <c r="AZ3007" s="42"/>
      <c r="BA3007" s="43">
        <f t="shared" si="9683"/>
        <v>100</v>
      </c>
      <c r="BB3007" s="44"/>
    </row>
    <row r="3008" spans="2:54" ht="31.2" x14ac:dyDescent="0.3">
      <c r="B3008" s="38" t="s">
        <v>1070</v>
      </c>
      <c r="C3008" s="38" t="s">
        <v>42</v>
      </c>
      <c r="D3008" s="38" t="s">
        <v>44</v>
      </c>
      <c r="E3008" s="39" t="str">
        <f t="shared" si="9669"/>
        <v>0113</v>
      </c>
      <c r="F3008" s="16" t="s">
        <v>157</v>
      </c>
      <c r="G3008" s="38"/>
      <c r="H3008" s="48" t="s">
        <v>158</v>
      </c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>
        <f>T3009</f>
        <v>0</v>
      </c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42">
        <f t="shared" ref="AF3008:AN3008" si="9702">AF3009</f>
        <v>2061.0810000000001</v>
      </c>
      <c r="AG3008" s="42">
        <f t="shared" si="9702"/>
        <v>0</v>
      </c>
      <c r="AH3008" s="42">
        <f t="shared" si="9702"/>
        <v>2061.0810000000001</v>
      </c>
      <c r="AI3008" s="42">
        <f t="shared" si="9702"/>
        <v>0</v>
      </c>
      <c r="AJ3008" s="42">
        <f t="shared" si="9702"/>
        <v>0</v>
      </c>
      <c r="AK3008" s="42">
        <f t="shared" si="9702"/>
        <v>0</v>
      </c>
      <c r="AL3008" s="42">
        <f t="shared" si="9702"/>
        <v>2061.0810000000001</v>
      </c>
      <c r="AM3008" s="42">
        <f t="shared" si="9702"/>
        <v>2061.0810000000001</v>
      </c>
      <c r="AN3008" s="42">
        <f t="shared" si="9702"/>
        <v>0</v>
      </c>
      <c r="AO3008" s="14"/>
      <c r="AP3008" s="42"/>
      <c r="AQ3008" s="42"/>
      <c r="AR3008" s="42"/>
      <c r="AS3008" s="42"/>
      <c r="AT3008" s="42"/>
      <c r="AU3008" s="42"/>
      <c r="AV3008" s="42"/>
      <c r="AW3008" s="42"/>
      <c r="AX3008" s="42"/>
      <c r="AY3008" s="42"/>
      <c r="AZ3008" s="42"/>
      <c r="BA3008" s="49">
        <f t="shared" si="9683"/>
        <v>100</v>
      </c>
      <c r="BB3008" s="44"/>
    </row>
    <row r="3009" spans="2:54" ht="78" x14ac:dyDescent="0.3">
      <c r="B3009" s="38" t="s">
        <v>1070</v>
      </c>
      <c r="C3009" s="38" t="s">
        <v>42</v>
      </c>
      <c r="D3009" s="38" t="s">
        <v>44</v>
      </c>
      <c r="E3009" s="39" t="str">
        <f t="shared" si="9669"/>
        <v>0113</v>
      </c>
      <c r="F3009" s="16" t="s">
        <v>157</v>
      </c>
      <c r="G3009" s="38" t="s">
        <v>66</v>
      </c>
      <c r="H3009" s="40" t="s">
        <v>67</v>
      </c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>
        <v>0</v>
      </c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42">
        <v>2061.0810000000001</v>
      </c>
      <c r="AG3009" s="42"/>
      <c r="AH3009" s="42">
        <f>AF3009</f>
        <v>2061.0810000000001</v>
      </c>
      <c r="AI3009" s="42">
        <v>0</v>
      </c>
      <c r="AJ3009" s="42">
        <v>0</v>
      </c>
      <c r="AK3009" s="42">
        <v>0</v>
      </c>
      <c r="AL3009" s="42">
        <v>2061.0810000000001</v>
      </c>
      <c r="AM3009" s="42">
        <f>AL3009</f>
        <v>2061.0810000000001</v>
      </c>
      <c r="AN3009" s="42">
        <v>0</v>
      </c>
      <c r="AO3009" s="14"/>
      <c r="AP3009" s="42"/>
      <c r="AQ3009" s="42"/>
      <c r="AR3009" s="42"/>
      <c r="AS3009" s="42"/>
      <c r="AT3009" s="42"/>
      <c r="AU3009" s="42"/>
      <c r="AV3009" s="42"/>
      <c r="AW3009" s="42"/>
      <c r="AX3009" s="42"/>
      <c r="AY3009" s="42"/>
      <c r="AZ3009" s="42"/>
      <c r="BA3009" s="49">
        <f t="shared" si="9683"/>
        <v>100</v>
      </c>
      <c r="BB3009" s="44"/>
    </row>
    <row r="3010" spans="2:54" ht="46.8" x14ac:dyDescent="0.3">
      <c r="B3010" s="38" t="s">
        <v>1070</v>
      </c>
      <c r="C3010" s="38" t="s">
        <v>42</v>
      </c>
      <c r="D3010" s="38" t="s">
        <v>44</v>
      </c>
      <c r="E3010" s="39" t="str">
        <f t="shared" si="9669"/>
        <v>0113</v>
      </c>
      <c r="F3010" s="38" t="s">
        <v>1110</v>
      </c>
      <c r="G3010" s="39"/>
      <c r="H3010" s="40" t="s">
        <v>1111</v>
      </c>
      <c r="I3010" s="18">
        <f t="shared" ref="I3010:S3010" si="9703">I3011</f>
        <v>172.5</v>
      </c>
      <c r="J3010" s="18">
        <f t="shared" si="9703"/>
        <v>172.5</v>
      </c>
      <c r="K3010" s="18">
        <f t="shared" si="9703"/>
        <v>172.5</v>
      </c>
      <c r="L3010" s="18">
        <f t="shared" si="9703"/>
        <v>0</v>
      </c>
      <c r="M3010" s="18">
        <f t="shared" si="9703"/>
        <v>0</v>
      </c>
      <c r="N3010" s="18">
        <f t="shared" si="9703"/>
        <v>0</v>
      </c>
      <c r="O3010" s="18">
        <f t="shared" si="9703"/>
        <v>0</v>
      </c>
      <c r="P3010" s="18">
        <f t="shared" si="9703"/>
        <v>0</v>
      </c>
      <c r="Q3010" s="18">
        <f t="shared" si="9703"/>
        <v>0</v>
      </c>
      <c r="R3010" s="18">
        <f t="shared" si="9703"/>
        <v>0</v>
      </c>
      <c r="S3010" s="18">
        <f t="shared" si="9703"/>
        <v>0</v>
      </c>
      <c r="T3010" s="18">
        <f t="shared" ref="T3010:T3073" si="9704">I3010+L3010+S3010+R3010+Q3010+P3010+O3010</f>
        <v>172.5</v>
      </c>
      <c r="U3010" s="18">
        <f t="shared" si="9673"/>
        <v>172.5</v>
      </c>
      <c r="V3010" s="18">
        <f t="shared" si="9674"/>
        <v>172.5</v>
      </c>
      <c r="W3010" s="18">
        <f t="shared" ref="W3010:AT3010" si="9705">W3011</f>
        <v>0</v>
      </c>
      <c r="X3010" s="18">
        <f t="shared" si="9705"/>
        <v>0</v>
      </c>
      <c r="Y3010" s="18">
        <f t="shared" si="9705"/>
        <v>0</v>
      </c>
      <c r="Z3010" s="18">
        <f t="shared" si="9705"/>
        <v>0</v>
      </c>
      <c r="AA3010" s="18">
        <f t="shared" si="9705"/>
        <v>0</v>
      </c>
      <c r="AB3010" s="18">
        <f t="shared" si="9705"/>
        <v>0</v>
      </c>
      <c r="AC3010" s="18">
        <f t="shared" si="9705"/>
        <v>0</v>
      </c>
      <c r="AD3010" s="18">
        <f t="shared" si="9705"/>
        <v>0</v>
      </c>
      <c r="AE3010" s="18">
        <f t="shared" si="9705"/>
        <v>0</v>
      </c>
      <c r="AF3010" s="41">
        <f t="shared" si="9705"/>
        <v>103.5</v>
      </c>
      <c r="AG3010" s="41">
        <f t="shared" si="9705"/>
        <v>0</v>
      </c>
      <c r="AH3010" s="41">
        <f t="shared" si="9705"/>
        <v>0</v>
      </c>
      <c r="AI3010" s="41">
        <f t="shared" si="9705"/>
        <v>0</v>
      </c>
      <c r="AJ3010" s="41">
        <f t="shared" si="9705"/>
        <v>0</v>
      </c>
      <c r="AK3010" s="41">
        <f t="shared" si="9705"/>
        <v>0</v>
      </c>
      <c r="AL3010" s="41">
        <f t="shared" si="9705"/>
        <v>103.5</v>
      </c>
      <c r="AM3010" s="41">
        <f t="shared" si="9705"/>
        <v>0</v>
      </c>
      <c r="AN3010" s="41">
        <f t="shared" si="9705"/>
        <v>0</v>
      </c>
      <c r="AO3010" s="42">
        <f t="shared" si="9705"/>
        <v>69</v>
      </c>
      <c r="AP3010" s="42">
        <f t="shared" si="9705"/>
        <v>172.5</v>
      </c>
      <c r="AQ3010" s="42">
        <f t="shared" si="9705"/>
        <v>0</v>
      </c>
      <c r="AR3010" s="42">
        <f t="shared" si="9705"/>
        <v>0</v>
      </c>
      <c r="AS3010" s="42">
        <f t="shared" si="9705"/>
        <v>0</v>
      </c>
      <c r="AT3010" s="42">
        <f t="shared" si="9705"/>
        <v>0</v>
      </c>
      <c r="AU3010" s="42">
        <f t="shared" si="9670"/>
        <v>172.5</v>
      </c>
      <c r="AV3010" s="42">
        <f t="shared" si="9671"/>
        <v>0</v>
      </c>
      <c r="AW3010" s="42">
        <f t="shared" si="9676"/>
        <v>172.5</v>
      </c>
      <c r="AX3010" s="42">
        <f t="shared" si="9677"/>
        <v>172.5</v>
      </c>
      <c r="AY3010" s="42">
        <f t="shared" si="9678"/>
        <v>172.5</v>
      </c>
      <c r="AZ3010" s="42">
        <f>AZ3011</f>
        <v>0</v>
      </c>
      <c r="BA3010" s="43">
        <f t="shared" si="9683"/>
        <v>100</v>
      </c>
      <c r="BB3010" s="20"/>
    </row>
    <row r="3011" spans="2:54" x14ac:dyDescent="0.3">
      <c r="B3011" s="38" t="s">
        <v>1070</v>
      </c>
      <c r="C3011" s="38" t="s">
        <v>42</v>
      </c>
      <c r="D3011" s="38" t="s">
        <v>44</v>
      </c>
      <c r="E3011" s="39" t="str">
        <f t="shared" si="9669"/>
        <v>0113</v>
      </c>
      <c r="F3011" s="38" t="s">
        <v>1110</v>
      </c>
      <c r="G3011" s="38" t="s">
        <v>68</v>
      </c>
      <c r="H3011" s="40" t="s">
        <v>69</v>
      </c>
      <c r="I3011" s="18">
        <v>172.5</v>
      </c>
      <c r="J3011" s="18">
        <v>172.5</v>
      </c>
      <c r="K3011" s="18">
        <v>172.5</v>
      </c>
      <c r="L3011" s="18"/>
      <c r="M3011" s="18"/>
      <c r="N3011" s="18"/>
      <c r="O3011" s="18">
        <v>0</v>
      </c>
      <c r="P3011" s="18">
        <v>0</v>
      </c>
      <c r="Q3011" s="18">
        <v>0</v>
      </c>
      <c r="R3011" s="18">
        <v>0</v>
      </c>
      <c r="S3011" s="18"/>
      <c r="T3011" s="18">
        <f t="shared" si="9704"/>
        <v>172.5</v>
      </c>
      <c r="U3011" s="18">
        <f t="shared" si="9673"/>
        <v>172.5</v>
      </c>
      <c r="V3011" s="18">
        <f t="shared" si="9674"/>
        <v>172.5</v>
      </c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41">
        <v>103.5</v>
      </c>
      <c r="AG3011" s="41"/>
      <c r="AH3011" s="41">
        <v>0</v>
      </c>
      <c r="AI3011" s="41">
        <v>0</v>
      </c>
      <c r="AJ3011" s="41">
        <v>0</v>
      </c>
      <c r="AK3011" s="41">
        <v>0</v>
      </c>
      <c r="AL3011" s="41">
        <v>103.5</v>
      </c>
      <c r="AM3011" s="41">
        <v>0</v>
      </c>
      <c r="AN3011" s="41">
        <v>0</v>
      </c>
      <c r="AO3011" s="14">
        <v>69</v>
      </c>
      <c r="AP3011" s="42">
        <v>172.5</v>
      </c>
      <c r="AQ3011" s="42">
        <v>0</v>
      </c>
      <c r="AR3011" s="42">
        <v>0</v>
      </c>
      <c r="AS3011" s="42">
        <v>0</v>
      </c>
      <c r="AT3011" s="42">
        <v>0</v>
      </c>
      <c r="AU3011" s="42">
        <f t="shared" si="9670"/>
        <v>172.5</v>
      </c>
      <c r="AV3011" s="42">
        <f t="shared" si="9671"/>
        <v>0</v>
      </c>
      <c r="AW3011" s="42">
        <f t="shared" si="9676"/>
        <v>172.5</v>
      </c>
      <c r="AX3011" s="42">
        <f t="shared" si="9677"/>
        <v>172.5</v>
      </c>
      <c r="AY3011" s="42">
        <f t="shared" si="9678"/>
        <v>172.5</v>
      </c>
      <c r="AZ3011" s="42"/>
      <c r="BA3011" s="43">
        <f t="shared" si="9683"/>
        <v>100</v>
      </c>
      <c r="BB3011" s="44"/>
    </row>
    <row r="3012" spans="2:54" ht="31.2" x14ac:dyDescent="0.3">
      <c r="B3012" s="38" t="s">
        <v>1070</v>
      </c>
      <c r="C3012" s="38" t="s">
        <v>42</v>
      </c>
      <c r="D3012" s="38" t="s">
        <v>44</v>
      </c>
      <c r="E3012" s="39" t="str">
        <f t="shared" si="9669"/>
        <v>0113</v>
      </c>
      <c r="F3012" s="38" t="s">
        <v>1112</v>
      </c>
      <c r="G3012" s="39"/>
      <c r="H3012" s="40" t="s">
        <v>1113</v>
      </c>
      <c r="I3012" s="18">
        <f t="shared" ref="I3012:S3012" si="9706">I3013</f>
        <v>828</v>
      </c>
      <c r="J3012" s="18">
        <f t="shared" si="9706"/>
        <v>828</v>
      </c>
      <c r="K3012" s="18">
        <f t="shared" si="9706"/>
        <v>828</v>
      </c>
      <c r="L3012" s="18">
        <f t="shared" si="9706"/>
        <v>0</v>
      </c>
      <c r="M3012" s="18">
        <f t="shared" si="9706"/>
        <v>0</v>
      </c>
      <c r="N3012" s="18">
        <f t="shared" si="9706"/>
        <v>0</v>
      </c>
      <c r="O3012" s="18">
        <f t="shared" si="9706"/>
        <v>0</v>
      </c>
      <c r="P3012" s="18">
        <f t="shared" si="9706"/>
        <v>0</v>
      </c>
      <c r="Q3012" s="18">
        <f t="shared" si="9706"/>
        <v>0</v>
      </c>
      <c r="R3012" s="18">
        <f t="shared" si="9706"/>
        <v>0</v>
      </c>
      <c r="S3012" s="18">
        <f t="shared" si="9706"/>
        <v>0</v>
      </c>
      <c r="T3012" s="18">
        <f t="shared" si="9704"/>
        <v>828</v>
      </c>
      <c r="U3012" s="18">
        <f t="shared" si="9673"/>
        <v>828</v>
      </c>
      <c r="V3012" s="18">
        <f t="shared" si="9674"/>
        <v>828</v>
      </c>
      <c r="W3012" s="18">
        <f t="shared" ref="W3012:AT3012" si="9707">W3013</f>
        <v>0</v>
      </c>
      <c r="X3012" s="18">
        <f t="shared" si="9707"/>
        <v>0</v>
      </c>
      <c r="Y3012" s="18">
        <f t="shared" si="9707"/>
        <v>0</v>
      </c>
      <c r="Z3012" s="18">
        <f t="shared" si="9707"/>
        <v>0</v>
      </c>
      <c r="AA3012" s="18">
        <f t="shared" si="9707"/>
        <v>0</v>
      </c>
      <c r="AB3012" s="18">
        <f t="shared" si="9707"/>
        <v>0</v>
      </c>
      <c r="AC3012" s="18">
        <f t="shared" si="9707"/>
        <v>0</v>
      </c>
      <c r="AD3012" s="18">
        <f t="shared" si="9707"/>
        <v>0</v>
      </c>
      <c r="AE3012" s="18">
        <f t="shared" si="9707"/>
        <v>0</v>
      </c>
      <c r="AF3012" s="41">
        <f t="shared" si="9707"/>
        <v>759</v>
      </c>
      <c r="AG3012" s="41">
        <f t="shared" si="9707"/>
        <v>0</v>
      </c>
      <c r="AH3012" s="41">
        <f t="shared" si="9707"/>
        <v>0</v>
      </c>
      <c r="AI3012" s="41">
        <f t="shared" si="9707"/>
        <v>0</v>
      </c>
      <c r="AJ3012" s="41">
        <f t="shared" si="9707"/>
        <v>0</v>
      </c>
      <c r="AK3012" s="41">
        <f t="shared" si="9707"/>
        <v>0</v>
      </c>
      <c r="AL3012" s="41">
        <f t="shared" si="9707"/>
        <v>759</v>
      </c>
      <c r="AM3012" s="41">
        <f t="shared" si="9707"/>
        <v>0</v>
      </c>
      <c r="AN3012" s="41">
        <f t="shared" si="9707"/>
        <v>0</v>
      </c>
      <c r="AO3012" s="42">
        <f t="shared" si="9707"/>
        <v>448.5</v>
      </c>
      <c r="AP3012" s="42">
        <f t="shared" si="9707"/>
        <v>828</v>
      </c>
      <c r="AQ3012" s="42">
        <f t="shared" si="9707"/>
        <v>0</v>
      </c>
      <c r="AR3012" s="42">
        <f t="shared" si="9707"/>
        <v>0</v>
      </c>
      <c r="AS3012" s="42">
        <f t="shared" si="9707"/>
        <v>0</v>
      </c>
      <c r="AT3012" s="42">
        <f t="shared" si="9707"/>
        <v>0</v>
      </c>
      <c r="AU3012" s="42">
        <f t="shared" si="9670"/>
        <v>828</v>
      </c>
      <c r="AV3012" s="42">
        <f t="shared" si="9671"/>
        <v>0</v>
      </c>
      <c r="AW3012" s="42">
        <f t="shared" si="9676"/>
        <v>828</v>
      </c>
      <c r="AX3012" s="42">
        <f t="shared" si="9677"/>
        <v>828</v>
      </c>
      <c r="AY3012" s="42">
        <f t="shared" si="9678"/>
        <v>828</v>
      </c>
      <c r="AZ3012" s="42">
        <f>AZ3013</f>
        <v>0</v>
      </c>
      <c r="BA3012" s="43">
        <f t="shared" si="9683"/>
        <v>100</v>
      </c>
      <c r="BB3012" s="20"/>
    </row>
    <row r="3013" spans="2:54" x14ac:dyDescent="0.3">
      <c r="B3013" s="38" t="s">
        <v>1070</v>
      </c>
      <c r="C3013" s="38" t="s">
        <v>42</v>
      </c>
      <c r="D3013" s="38" t="s">
        <v>44</v>
      </c>
      <c r="E3013" s="39" t="str">
        <f t="shared" si="9669"/>
        <v>0113</v>
      </c>
      <c r="F3013" s="38" t="s">
        <v>1112</v>
      </c>
      <c r="G3013" s="38" t="s">
        <v>68</v>
      </c>
      <c r="H3013" s="40" t="s">
        <v>69</v>
      </c>
      <c r="I3013" s="18">
        <v>828</v>
      </c>
      <c r="J3013" s="18">
        <v>828</v>
      </c>
      <c r="K3013" s="18">
        <v>828</v>
      </c>
      <c r="L3013" s="18"/>
      <c r="M3013" s="18"/>
      <c r="N3013" s="18"/>
      <c r="O3013" s="18">
        <v>0</v>
      </c>
      <c r="P3013" s="18">
        <v>0</v>
      </c>
      <c r="Q3013" s="18">
        <v>0</v>
      </c>
      <c r="R3013" s="18">
        <v>0</v>
      </c>
      <c r="S3013" s="18"/>
      <c r="T3013" s="18">
        <f t="shared" si="9704"/>
        <v>828</v>
      </c>
      <c r="U3013" s="18">
        <f t="shared" si="9673"/>
        <v>828</v>
      </c>
      <c r="V3013" s="18">
        <f t="shared" si="9674"/>
        <v>828</v>
      </c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41">
        <v>759</v>
      </c>
      <c r="AG3013" s="41"/>
      <c r="AH3013" s="41">
        <v>0</v>
      </c>
      <c r="AI3013" s="41">
        <v>0</v>
      </c>
      <c r="AJ3013" s="41">
        <v>0</v>
      </c>
      <c r="AK3013" s="41">
        <v>0</v>
      </c>
      <c r="AL3013" s="41">
        <v>759</v>
      </c>
      <c r="AM3013" s="41">
        <v>0</v>
      </c>
      <c r="AN3013" s="41">
        <v>0</v>
      </c>
      <c r="AO3013" s="14">
        <v>448.5</v>
      </c>
      <c r="AP3013" s="42">
        <v>828</v>
      </c>
      <c r="AQ3013" s="42">
        <v>0</v>
      </c>
      <c r="AR3013" s="42">
        <v>0</v>
      </c>
      <c r="AS3013" s="42">
        <v>0</v>
      </c>
      <c r="AT3013" s="42">
        <v>0</v>
      </c>
      <c r="AU3013" s="42">
        <f t="shared" si="9670"/>
        <v>828</v>
      </c>
      <c r="AV3013" s="42">
        <f t="shared" si="9671"/>
        <v>0</v>
      </c>
      <c r="AW3013" s="42">
        <f t="shared" si="9676"/>
        <v>828</v>
      </c>
      <c r="AX3013" s="42">
        <f t="shared" si="9677"/>
        <v>828</v>
      </c>
      <c r="AY3013" s="42">
        <f t="shared" si="9678"/>
        <v>828</v>
      </c>
      <c r="AZ3013" s="42"/>
      <c r="BA3013" s="43">
        <f t="shared" si="9683"/>
        <v>100</v>
      </c>
      <c r="BB3013" s="44"/>
    </row>
    <row r="3014" spans="2:54" ht="46.8" x14ac:dyDescent="0.3">
      <c r="B3014" s="38" t="s">
        <v>1070</v>
      </c>
      <c r="C3014" s="38" t="s">
        <v>42</v>
      </c>
      <c r="D3014" s="38" t="s">
        <v>44</v>
      </c>
      <c r="E3014" s="39" t="str">
        <f t="shared" si="9669"/>
        <v>0113</v>
      </c>
      <c r="F3014" s="38" t="s">
        <v>78</v>
      </c>
      <c r="G3014" s="39"/>
      <c r="H3014" s="40" t="s">
        <v>79</v>
      </c>
      <c r="I3014" s="18"/>
      <c r="J3014" s="18"/>
      <c r="K3014" s="18"/>
      <c r="L3014" s="18"/>
      <c r="M3014" s="18"/>
      <c r="N3014" s="18"/>
      <c r="O3014" s="18">
        <f t="shared" ref="O3014:O3015" si="9708">O3015</f>
        <v>0</v>
      </c>
      <c r="P3014" s="18"/>
      <c r="Q3014" s="18"/>
      <c r="R3014" s="18"/>
      <c r="S3014" s="18"/>
      <c r="T3014" s="18">
        <f t="shared" si="9704"/>
        <v>0</v>
      </c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41">
        <f t="shared" ref="AF3014:AF3015" si="9709">AF3015</f>
        <v>3353.1506499999996</v>
      </c>
      <c r="AG3014" s="41">
        <f t="shared" ref="AG3014:AG3015" si="9710">AG3015</f>
        <v>0</v>
      </c>
      <c r="AH3014" s="41">
        <f t="shared" ref="AH3014:AH3015" si="9711">AH3015</f>
        <v>0</v>
      </c>
      <c r="AI3014" s="41">
        <f t="shared" ref="AI3014:AI3015" si="9712">AI3015</f>
        <v>0</v>
      </c>
      <c r="AJ3014" s="41">
        <f t="shared" ref="AJ3014:AJ3015" si="9713">AJ3015</f>
        <v>0</v>
      </c>
      <c r="AK3014" s="41">
        <f t="shared" ref="AK3014:AK3015" si="9714">AK3015</f>
        <v>0</v>
      </c>
      <c r="AL3014" s="41">
        <f t="shared" ref="AL3014:AL3015" si="9715">AL3015</f>
        <v>3353.1502099999998</v>
      </c>
      <c r="AM3014" s="41">
        <f t="shared" ref="AM3014:AM3015" si="9716">AM3015</f>
        <v>0</v>
      </c>
      <c r="AN3014" s="41">
        <f t="shared" ref="AN3014:AN3015" si="9717">AN3015</f>
        <v>0</v>
      </c>
      <c r="AO3014" s="54">
        <f t="shared" ref="AO3014:AO3015" si="9718">AO3015</f>
        <v>3353.1502099999998</v>
      </c>
      <c r="AP3014" s="14">
        <f t="shared" ref="AP3014:AP3015" si="9719">AP3015</f>
        <v>3358.3166499999998</v>
      </c>
      <c r="AQ3014" s="42">
        <f t="shared" ref="AQ3014:AQ3015" si="9720">AQ3015</f>
        <v>0</v>
      </c>
      <c r="AR3014" s="14">
        <f t="shared" ref="AR3014:AR3015" si="9721">AR3015</f>
        <v>0</v>
      </c>
      <c r="AS3014" s="42">
        <f t="shared" ref="AS3014:AS3015" si="9722">AS3015</f>
        <v>0</v>
      </c>
      <c r="AT3014" s="14">
        <f t="shared" ref="AT3014:AT3015" si="9723">AT3015</f>
        <v>0</v>
      </c>
      <c r="AU3014" s="42">
        <f t="shared" si="9670"/>
        <v>3358.3166499999998</v>
      </c>
      <c r="AV3014" s="42">
        <f t="shared" si="9671"/>
        <v>-3358.3166499999998</v>
      </c>
      <c r="AW3014" s="42"/>
      <c r="AX3014" s="42"/>
      <c r="AY3014" s="42"/>
      <c r="AZ3014" s="42"/>
      <c r="BA3014" s="43">
        <f t="shared" si="9683"/>
        <v>99.999986878012777</v>
      </c>
      <c r="BB3014" s="44"/>
    </row>
    <row r="3015" spans="2:54" ht="31.2" x14ac:dyDescent="0.3">
      <c r="B3015" s="38" t="s">
        <v>1070</v>
      </c>
      <c r="C3015" s="38" t="s">
        <v>42</v>
      </c>
      <c r="D3015" s="38" t="s">
        <v>44</v>
      </c>
      <c r="E3015" s="39" t="str">
        <f t="shared" si="9669"/>
        <v>0113</v>
      </c>
      <c r="F3015" s="38" t="s">
        <v>80</v>
      </c>
      <c r="G3015" s="39"/>
      <c r="H3015" s="40" t="s">
        <v>81</v>
      </c>
      <c r="I3015" s="18"/>
      <c r="J3015" s="18"/>
      <c r="K3015" s="18"/>
      <c r="L3015" s="18"/>
      <c r="M3015" s="18"/>
      <c r="N3015" s="18"/>
      <c r="O3015" s="18">
        <f t="shared" si="9708"/>
        <v>0</v>
      </c>
      <c r="P3015" s="18"/>
      <c r="Q3015" s="18"/>
      <c r="R3015" s="18"/>
      <c r="S3015" s="18"/>
      <c r="T3015" s="18">
        <f t="shared" si="9704"/>
        <v>0</v>
      </c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41">
        <f t="shared" si="9709"/>
        <v>3353.1506499999996</v>
      </c>
      <c r="AG3015" s="41">
        <f t="shared" si="9710"/>
        <v>0</v>
      </c>
      <c r="AH3015" s="41">
        <f t="shared" si="9711"/>
        <v>0</v>
      </c>
      <c r="AI3015" s="41">
        <f t="shared" si="9712"/>
        <v>0</v>
      </c>
      <c r="AJ3015" s="41">
        <f t="shared" si="9713"/>
        <v>0</v>
      </c>
      <c r="AK3015" s="41">
        <f t="shared" si="9714"/>
        <v>0</v>
      </c>
      <c r="AL3015" s="41">
        <f t="shared" si="9715"/>
        <v>3353.1502099999998</v>
      </c>
      <c r="AM3015" s="41">
        <f t="shared" si="9716"/>
        <v>0</v>
      </c>
      <c r="AN3015" s="41">
        <f t="shared" si="9717"/>
        <v>0</v>
      </c>
      <c r="AO3015" s="14">
        <f t="shared" si="9718"/>
        <v>3353.1502099999998</v>
      </c>
      <c r="AP3015" s="42">
        <f t="shared" si="9719"/>
        <v>3358.3166499999998</v>
      </c>
      <c r="AQ3015" s="14">
        <f t="shared" si="9720"/>
        <v>0</v>
      </c>
      <c r="AR3015" s="42">
        <f t="shared" si="9721"/>
        <v>0</v>
      </c>
      <c r="AS3015" s="14">
        <f t="shared" si="9722"/>
        <v>0</v>
      </c>
      <c r="AT3015" s="42">
        <f t="shared" si="9723"/>
        <v>0</v>
      </c>
      <c r="AU3015" s="42">
        <f t="shared" si="9670"/>
        <v>3358.3166499999998</v>
      </c>
      <c r="AV3015" s="42">
        <f t="shared" si="9671"/>
        <v>-3358.3166499999998</v>
      </c>
      <c r="AW3015" s="42"/>
      <c r="AX3015" s="42"/>
      <c r="AY3015" s="42"/>
      <c r="AZ3015" s="42"/>
      <c r="BA3015" s="43">
        <f t="shared" si="9683"/>
        <v>99.999986878012777</v>
      </c>
      <c r="BB3015" s="44"/>
    </row>
    <row r="3016" spans="2:54" ht="31.2" x14ac:dyDescent="0.3">
      <c r="B3016" s="38" t="s">
        <v>1070</v>
      </c>
      <c r="C3016" s="38" t="s">
        <v>42</v>
      </c>
      <c r="D3016" s="38" t="s">
        <v>44</v>
      </c>
      <c r="E3016" s="39" t="str">
        <f t="shared" si="9669"/>
        <v>0113</v>
      </c>
      <c r="F3016" s="38" t="s">
        <v>82</v>
      </c>
      <c r="G3016" s="39"/>
      <c r="H3016" s="40" t="s">
        <v>83</v>
      </c>
      <c r="I3016" s="18"/>
      <c r="J3016" s="18"/>
      <c r="K3016" s="18"/>
      <c r="L3016" s="18"/>
      <c r="M3016" s="18"/>
      <c r="N3016" s="18"/>
      <c r="O3016" s="18">
        <f>O3017+O3018</f>
        <v>0</v>
      </c>
      <c r="P3016" s="18"/>
      <c r="Q3016" s="18"/>
      <c r="R3016" s="18"/>
      <c r="S3016" s="18"/>
      <c r="T3016" s="18">
        <f t="shared" si="9704"/>
        <v>0</v>
      </c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41">
        <f t="shared" ref="AF3016:AT3016" si="9724">AF3017+AF3018</f>
        <v>3353.1506499999996</v>
      </c>
      <c r="AG3016" s="41">
        <f t="shared" si="9724"/>
        <v>0</v>
      </c>
      <c r="AH3016" s="41">
        <f t="shared" si="9724"/>
        <v>0</v>
      </c>
      <c r="AI3016" s="41">
        <f t="shared" si="9724"/>
        <v>0</v>
      </c>
      <c r="AJ3016" s="41">
        <f t="shared" si="9724"/>
        <v>0</v>
      </c>
      <c r="AK3016" s="41">
        <f t="shared" si="9724"/>
        <v>0</v>
      </c>
      <c r="AL3016" s="41">
        <f t="shared" si="9724"/>
        <v>3353.1502099999998</v>
      </c>
      <c r="AM3016" s="41">
        <f t="shared" si="9724"/>
        <v>0</v>
      </c>
      <c r="AN3016" s="41">
        <f t="shared" si="9724"/>
        <v>0</v>
      </c>
      <c r="AO3016" s="54">
        <f t="shared" si="9724"/>
        <v>3353.1502099999998</v>
      </c>
      <c r="AP3016" s="14">
        <f t="shared" si="9724"/>
        <v>3358.3166499999998</v>
      </c>
      <c r="AQ3016" s="42">
        <f t="shared" si="9724"/>
        <v>0</v>
      </c>
      <c r="AR3016" s="14">
        <f t="shared" si="9724"/>
        <v>0</v>
      </c>
      <c r="AS3016" s="42">
        <f t="shared" si="9724"/>
        <v>0</v>
      </c>
      <c r="AT3016" s="14">
        <f t="shared" si="9724"/>
        <v>0</v>
      </c>
      <c r="AU3016" s="42">
        <f t="shared" si="9670"/>
        <v>3358.3166499999998</v>
      </c>
      <c r="AV3016" s="42">
        <f t="shared" si="9671"/>
        <v>-3358.3166499999998</v>
      </c>
      <c r="AW3016" s="42"/>
      <c r="AX3016" s="42"/>
      <c r="AY3016" s="42"/>
      <c r="AZ3016" s="42"/>
      <c r="BA3016" s="43">
        <f t="shared" si="9683"/>
        <v>99.999986878012777</v>
      </c>
      <c r="BB3016" s="44"/>
    </row>
    <row r="3017" spans="2:54" ht="31.2" x14ac:dyDescent="0.3">
      <c r="B3017" s="38" t="s">
        <v>1070</v>
      </c>
      <c r="C3017" s="38" t="s">
        <v>42</v>
      </c>
      <c r="D3017" s="38" t="s">
        <v>44</v>
      </c>
      <c r="E3017" s="39" t="str">
        <f t="shared" si="9669"/>
        <v>0113</v>
      </c>
      <c r="F3017" s="38" t="s">
        <v>82</v>
      </c>
      <c r="G3017" s="38" t="s">
        <v>54</v>
      </c>
      <c r="H3017" s="40" t="s">
        <v>55</v>
      </c>
      <c r="I3017" s="18"/>
      <c r="J3017" s="18"/>
      <c r="K3017" s="18"/>
      <c r="L3017" s="18"/>
      <c r="M3017" s="18"/>
      <c r="N3017" s="18"/>
      <c r="O3017" s="18">
        <v>0</v>
      </c>
      <c r="P3017" s="18"/>
      <c r="Q3017" s="18"/>
      <c r="R3017" s="18"/>
      <c r="S3017" s="18"/>
      <c r="T3017" s="18">
        <f t="shared" si="9704"/>
        <v>0</v>
      </c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41">
        <v>2767.7380199999998</v>
      </c>
      <c r="AG3017" s="41"/>
      <c r="AH3017" s="41">
        <v>0</v>
      </c>
      <c r="AI3017" s="41">
        <v>0</v>
      </c>
      <c r="AJ3017" s="41">
        <v>0</v>
      </c>
      <c r="AK3017" s="41">
        <v>0</v>
      </c>
      <c r="AL3017" s="41">
        <v>2767.7380199999998</v>
      </c>
      <c r="AM3017" s="41">
        <v>0</v>
      </c>
      <c r="AN3017" s="41">
        <v>0</v>
      </c>
      <c r="AO3017" s="14">
        <v>2767.7380199999998</v>
      </c>
      <c r="AP3017" s="42">
        <v>2767.7380199999998</v>
      </c>
      <c r="AQ3017" s="14">
        <v>0</v>
      </c>
      <c r="AR3017" s="42">
        <v>0</v>
      </c>
      <c r="AS3017" s="14">
        <v>0</v>
      </c>
      <c r="AT3017" s="42">
        <v>0</v>
      </c>
      <c r="AU3017" s="42">
        <f t="shared" si="9670"/>
        <v>2767.7380199999998</v>
      </c>
      <c r="AV3017" s="42">
        <f t="shared" si="9671"/>
        <v>-2767.7380199999998</v>
      </c>
      <c r="AW3017" s="42"/>
      <c r="AX3017" s="42"/>
      <c r="AY3017" s="42"/>
      <c r="AZ3017" s="42"/>
      <c r="BA3017" s="43">
        <f t="shared" si="9683"/>
        <v>100</v>
      </c>
      <c r="BB3017" s="44"/>
    </row>
    <row r="3018" spans="2:54" x14ac:dyDescent="0.3">
      <c r="B3018" s="38" t="s">
        <v>1070</v>
      </c>
      <c r="C3018" s="38" t="s">
        <v>42</v>
      </c>
      <c r="D3018" s="38" t="s">
        <v>44</v>
      </c>
      <c r="E3018" s="39" t="str">
        <f t="shared" si="9669"/>
        <v>0113</v>
      </c>
      <c r="F3018" s="38" t="s">
        <v>82</v>
      </c>
      <c r="G3018" s="38" t="s">
        <v>56</v>
      </c>
      <c r="H3018" s="40" t="s">
        <v>57</v>
      </c>
      <c r="I3018" s="18"/>
      <c r="J3018" s="18"/>
      <c r="K3018" s="18"/>
      <c r="L3018" s="18"/>
      <c r="M3018" s="18"/>
      <c r="N3018" s="18"/>
      <c r="O3018" s="18">
        <v>0</v>
      </c>
      <c r="P3018" s="18"/>
      <c r="Q3018" s="18"/>
      <c r="R3018" s="18"/>
      <c r="S3018" s="18"/>
      <c r="T3018" s="18">
        <f t="shared" si="9704"/>
        <v>0</v>
      </c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41">
        <v>585.41263000000004</v>
      </c>
      <c r="AG3018" s="41"/>
      <c r="AH3018" s="41">
        <v>0</v>
      </c>
      <c r="AI3018" s="41">
        <v>0</v>
      </c>
      <c r="AJ3018" s="41">
        <v>0</v>
      </c>
      <c r="AK3018" s="41">
        <v>0</v>
      </c>
      <c r="AL3018" s="41">
        <v>585.41219000000001</v>
      </c>
      <c r="AM3018" s="41">
        <v>0</v>
      </c>
      <c r="AN3018" s="41">
        <v>0</v>
      </c>
      <c r="AO3018" s="54">
        <v>585.41219000000001</v>
      </c>
      <c r="AP3018" s="14">
        <v>590.57862999999998</v>
      </c>
      <c r="AQ3018" s="42">
        <v>0</v>
      </c>
      <c r="AR3018" s="14">
        <v>0</v>
      </c>
      <c r="AS3018" s="42">
        <v>0</v>
      </c>
      <c r="AT3018" s="14">
        <v>0</v>
      </c>
      <c r="AU3018" s="42">
        <f t="shared" si="9670"/>
        <v>590.57862999999998</v>
      </c>
      <c r="AV3018" s="42">
        <f t="shared" si="9671"/>
        <v>-590.57862999999998</v>
      </c>
      <c r="AW3018" s="42"/>
      <c r="AX3018" s="42"/>
      <c r="AY3018" s="42"/>
      <c r="AZ3018" s="42"/>
      <c r="BA3018" s="43">
        <f t="shared" si="9683"/>
        <v>99.999924839339386</v>
      </c>
      <c r="BB3018" s="44"/>
    </row>
    <row r="3019" spans="2:54" s="21" customFormat="1" ht="31.2" x14ac:dyDescent="0.3">
      <c r="B3019" s="22" t="s">
        <v>1070</v>
      </c>
      <c r="C3019" s="22" t="s">
        <v>94</v>
      </c>
      <c r="D3019" s="22"/>
      <c r="E3019" s="23" t="str">
        <f t="shared" si="9669"/>
        <v>03</v>
      </c>
      <c r="F3019" s="22"/>
      <c r="G3019" s="23"/>
      <c r="H3019" s="24" t="s">
        <v>171</v>
      </c>
      <c r="I3019" s="25">
        <f t="shared" ref="I3019:S3019" si="9725">I3026+I3020</f>
        <v>16330.5</v>
      </c>
      <c r="J3019" s="25">
        <f t="shared" si="9725"/>
        <v>159230.30000000002</v>
      </c>
      <c r="K3019" s="25">
        <f t="shared" si="9725"/>
        <v>2250.1999999999998</v>
      </c>
      <c r="L3019" s="25">
        <f t="shared" si="9725"/>
        <v>-74.099999999999994</v>
      </c>
      <c r="M3019" s="25">
        <f t="shared" si="9725"/>
        <v>0</v>
      </c>
      <c r="N3019" s="25">
        <f t="shared" si="9725"/>
        <v>0</v>
      </c>
      <c r="O3019" s="25">
        <f t="shared" si="9725"/>
        <v>0</v>
      </c>
      <c r="P3019" s="25">
        <f t="shared" si="9725"/>
        <v>4782</v>
      </c>
      <c r="Q3019" s="25">
        <f t="shared" si="9725"/>
        <v>0</v>
      </c>
      <c r="R3019" s="25">
        <f t="shared" si="9725"/>
        <v>0</v>
      </c>
      <c r="S3019" s="25">
        <f t="shared" si="9725"/>
        <v>0</v>
      </c>
      <c r="T3019" s="25">
        <f t="shared" si="9704"/>
        <v>21038.400000000001</v>
      </c>
      <c r="U3019" s="25">
        <f t="shared" si="9673"/>
        <v>159230.30000000002</v>
      </c>
      <c r="V3019" s="25">
        <f t="shared" si="9674"/>
        <v>2250.1999999999998</v>
      </c>
      <c r="W3019" s="25">
        <f t="shared" ref="W3019:AT3019" si="9726">W3026+W3020</f>
        <v>0</v>
      </c>
      <c r="X3019" s="25">
        <f t="shared" si="9726"/>
        <v>0</v>
      </c>
      <c r="Y3019" s="25">
        <f t="shared" si="9726"/>
        <v>0</v>
      </c>
      <c r="Z3019" s="25">
        <f t="shared" si="9726"/>
        <v>0</v>
      </c>
      <c r="AA3019" s="25">
        <f t="shared" si="9726"/>
        <v>0</v>
      </c>
      <c r="AB3019" s="25">
        <f t="shared" si="9726"/>
        <v>0</v>
      </c>
      <c r="AC3019" s="25">
        <f t="shared" si="9726"/>
        <v>0</v>
      </c>
      <c r="AD3019" s="25">
        <f t="shared" si="9726"/>
        <v>0</v>
      </c>
      <c r="AE3019" s="25">
        <f t="shared" si="9726"/>
        <v>0</v>
      </c>
      <c r="AF3019" s="26">
        <f t="shared" si="9726"/>
        <v>19088.364000000001</v>
      </c>
      <c r="AG3019" s="26">
        <f t="shared" si="9726"/>
        <v>0</v>
      </c>
      <c r="AH3019" s="26">
        <f t="shared" si="9726"/>
        <v>0</v>
      </c>
      <c r="AI3019" s="26">
        <f t="shared" si="9726"/>
        <v>0</v>
      </c>
      <c r="AJ3019" s="26">
        <f t="shared" si="9726"/>
        <v>0</v>
      </c>
      <c r="AK3019" s="26">
        <f t="shared" si="9726"/>
        <v>0</v>
      </c>
      <c r="AL3019" s="26">
        <f t="shared" si="9726"/>
        <v>13254.294190000001</v>
      </c>
      <c r="AM3019" s="26">
        <f t="shared" si="9726"/>
        <v>0</v>
      </c>
      <c r="AN3019" s="26">
        <f t="shared" si="9726"/>
        <v>0</v>
      </c>
      <c r="AO3019" s="45">
        <f t="shared" si="9726"/>
        <v>4091.6636600000002</v>
      </c>
      <c r="AP3019" s="27">
        <f t="shared" si="9726"/>
        <v>21038.400000000001</v>
      </c>
      <c r="AQ3019" s="27">
        <f t="shared" si="9726"/>
        <v>0</v>
      </c>
      <c r="AR3019" s="27">
        <f t="shared" si="9726"/>
        <v>0</v>
      </c>
      <c r="AS3019" s="27">
        <f t="shared" si="9726"/>
        <v>0</v>
      </c>
      <c r="AT3019" s="27">
        <f t="shared" si="9726"/>
        <v>0</v>
      </c>
      <c r="AU3019" s="27">
        <f t="shared" si="9670"/>
        <v>21038.400000000001</v>
      </c>
      <c r="AV3019" s="27">
        <f t="shared" si="9671"/>
        <v>0</v>
      </c>
      <c r="AW3019" s="27">
        <f t="shared" si="9676"/>
        <v>21038.400000000001</v>
      </c>
      <c r="AX3019" s="27">
        <f t="shared" si="9677"/>
        <v>159230.30000000002</v>
      </c>
      <c r="AY3019" s="27">
        <f t="shared" si="9678"/>
        <v>2250.1999999999998</v>
      </c>
      <c r="AZ3019" s="27">
        <f>AZ3026+AZ3020</f>
        <v>0</v>
      </c>
      <c r="BA3019" s="28">
        <f t="shared" si="9683"/>
        <v>69.436512159973475</v>
      </c>
      <c r="BB3019" s="20"/>
    </row>
    <row r="3020" spans="2:54" s="30" customFormat="1" ht="46.8" x14ac:dyDescent="0.3">
      <c r="B3020" s="31" t="s">
        <v>1070</v>
      </c>
      <c r="C3020" s="31" t="s">
        <v>94</v>
      </c>
      <c r="D3020" s="31" t="s">
        <v>339</v>
      </c>
      <c r="E3020" s="29" t="str">
        <f t="shared" si="9669"/>
        <v>0310</v>
      </c>
      <c r="F3020" s="31"/>
      <c r="G3020" s="29"/>
      <c r="H3020" s="74" t="s">
        <v>500</v>
      </c>
      <c r="I3020" s="33">
        <f t="shared" ref="I3020:I3048" si="9727">I3021</f>
        <v>14080.3</v>
      </c>
      <c r="J3020" s="33">
        <f t="shared" ref="J3020:J3048" si="9728">J3021</f>
        <v>156980.1</v>
      </c>
      <c r="K3020" s="33">
        <f t="shared" ref="K3020:K3048" si="9729">K3021</f>
        <v>0</v>
      </c>
      <c r="L3020" s="33">
        <f t="shared" ref="L3020:L3048" si="9730">L3021</f>
        <v>0</v>
      </c>
      <c r="M3020" s="33">
        <f t="shared" ref="M3020:M3048" si="9731">M3021</f>
        <v>0</v>
      </c>
      <c r="N3020" s="33">
        <f t="shared" ref="N3020:N3048" si="9732">N3021</f>
        <v>0</v>
      </c>
      <c r="O3020" s="33">
        <f t="shared" ref="O3020:O3048" si="9733">O3021</f>
        <v>0</v>
      </c>
      <c r="P3020" s="33">
        <f t="shared" ref="P3020:P3048" si="9734">P3021</f>
        <v>0</v>
      </c>
      <c r="Q3020" s="33">
        <f t="shared" ref="Q3020:Q3048" si="9735">Q3021</f>
        <v>0</v>
      </c>
      <c r="R3020" s="33">
        <f t="shared" ref="R3020:R3048" si="9736">R3021</f>
        <v>0</v>
      </c>
      <c r="S3020" s="33">
        <f t="shared" ref="S3020:S3048" si="9737">S3021</f>
        <v>0</v>
      </c>
      <c r="T3020" s="33">
        <f t="shared" si="9704"/>
        <v>14080.3</v>
      </c>
      <c r="U3020" s="33">
        <f t="shared" si="9673"/>
        <v>156980.1</v>
      </c>
      <c r="V3020" s="33">
        <f t="shared" si="9674"/>
        <v>0</v>
      </c>
      <c r="W3020" s="33">
        <f t="shared" ref="W3020:W3048" si="9738">W3021</f>
        <v>0</v>
      </c>
      <c r="X3020" s="33">
        <f t="shared" ref="X3020:X3048" si="9739">X3021</f>
        <v>0</v>
      </c>
      <c r="Y3020" s="33">
        <f t="shared" ref="Y3020:Y3048" si="9740">Y3021</f>
        <v>0</v>
      </c>
      <c r="Z3020" s="33">
        <f t="shared" ref="Z3020:Z3048" si="9741">Z3021</f>
        <v>0</v>
      </c>
      <c r="AA3020" s="33">
        <f t="shared" ref="AA3020:AA3048" si="9742">AA3021</f>
        <v>0</v>
      </c>
      <c r="AB3020" s="33">
        <f t="shared" ref="AB3020:AB3048" si="9743">AB3021</f>
        <v>0</v>
      </c>
      <c r="AC3020" s="33">
        <f t="shared" ref="AC3020:AC3048" si="9744">AC3021</f>
        <v>0</v>
      </c>
      <c r="AD3020" s="33">
        <f t="shared" ref="AD3020:AD3048" si="9745">AD3021</f>
        <v>0</v>
      </c>
      <c r="AE3020" s="33">
        <f t="shared" ref="AE3020:AE3048" si="9746">AE3021</f>
        <v>0</v>
      </c>
      <c r="AF3020" s="34">
        <f t="shared" ref="AF3020:AF3048" si="9747">AF3021</f>
        <v>14080.3</v>
      </c>
      <c r="AG3020" s="34">
        <f t="shared" ref="AG3020:AG3048" si="9748">AG3021</f>
        <v>0</v>
      </c>
      <c r="AH3020" s="34">
        <f t="shared" ref="AH3020:AH3048" si="9749">AH3021</f>
        <v>0</v>
      </c>
      <c r="AI3020" s="34">
        <f t="shared" ref="AI3020:AI3048" si="9750">AI3021</f>
        <v>0</v>
      </c>
      <c r="AJ3020" s="34">
        <f t="shared" ref="AJ3020:AJ3048" si="9751">AJ3021</f>
        <v>0</v>
      </c>
      <c r="AK3020" s="34">
        <f t="shared" ref="AK3020:AK3048" si="9752">AK3021</f>
        <v>0</v>
      </c>
      <c r="AL3020" s="34">
        <f t="shared" ref="AL3020:AL3048" si="9753">AL3021</f>
        <v>8246.2301900000002</v>
      </c>
      <c r="AM3020" s="34">
        <f t="shared" ref="AM3020:AM3048" si="9754">AM3021</f>
        <v>0</v>
      </c>
      <c r="AN3020" s="34">
        <f t="shared" ref="AN3020:AN3048" si="9755">AN3021</f>
        <v>0</v>
      </c>
      <c r="AO3020" s="36">
        <f t="shared" ref="AO3020:AO3048" si="9756">AO3021</f>
        <v>2478.1476600000001</v>
      </c>
      <c r="AP3020" s="36">
        <f t="shared" ref="AP3020:AP3048" si="9757">AP3021</f>
        <v>14080.3</v>
      </c>
      <c r="AQ3020" s="36">
        <f t="shared" ref="AQ3020:AQ3048" si="9758">AQ3021</f>
        <v>0</v>
      </c>
      <c r="AR3020" s="36">
        <f t="shared" ref="AR3020:AR3048" si="9759">AR3021</f>
        <v>0</v>
      </c>
      <c r="AS3020" s="36">
        <f t="shared" ref="AS3020:AS3048" si="9760">AS3021</f>
        <v>0</v>
      </c>
      <c r="AT3020" s="36">
        <f t="shared" ref="AT3020:AT3048" si="9761">AT3021</f>
        <v>0</v>
      </c>
      <c r="AU3020" s="36">
        <f t="shared" si="9670"/>
        <v>14080.3</v>
      </c>
      <c r="AV3020" s="36">
        <f t="shared" si="9671"/>
        <v>0</v>
      </c>
      <c r="AW3020" s="36">
        <f t="shared" si="9676"/>
        <v>14080.3</v>
      </c>
      <c r="AX3020" s="36">
        <f t="shared" si="9677"/>
        <v>156980.1</v>
      </c>
      <c r="AY3020" s="36">
        <f t="shared" si="9678"/>
        <v>0</v>
      </c>
      <c r="AZ3020" s="36">
        <f t="shared" ref="AZ3020:AZ3048" si="9762">AZ3021</f>
        <v>0</v>
      </c>
      <c r="BA3020" s="37">
        <f t="shared" si="9683"/>
        <v>58.565727931933274</v>
      </c>
      <c r="BB3020" s="20"/>
    </row>
    <row r="3021" spans="2:54" x14ac:dyDescent="0.3">
      <c r="B3021" s="38" t="s">
        <v>1070</v>
      </c>
      <c r="C3021" s="38" t="s">
        <v>94</v>
      </c>
      <c r="D3021" s="38" t="s">
        <v>339</v>
      </c>
      <c r="E3021" s="39" t="str">
        <f t="shared" si="9669"/>
        <v>0310</v>
      </c>
      <c r="F3021" s="38" t="s">
        <v>273</v>
      </c>
      <c r="G3021" s="39"/>
      <c r="H3021" s="40" t="s">
        <v>274</v>
      </c>
      <c r="I3021" s="18">
        <f t="shared" si="9727"/>
        <v>14080.3</v>
      </c>
      <c r="J3021" s="18">
        <f t="shared" si="9728"/>
        <v>156980.1</v>
      </c>
      <c r="K3021" s="18">
        <f t="shared" si="9729"/>
        <v>0</v>
      </c>
      <c r="L3021" s="18">
        <f t="shared" si="9730"/>
        <v>0</v>
      </c>
      <c r="M3021" s="18">
        <f t="shared" si="9731"/>
        <v>0</v>
      </c>
      <c r="N3021" s="18">
        <f t="shared" si="9732"/>
        <v>0</v>
      </c>
      <c r="O3021" s="18">
        <f t="shared" si="9733"/>
        <v>0</v>
      </c>
      <c r="P3021" s="18">
        <f t="shared" si="9734"/>
        <v>0</v>
      </c>
      <c r="Q3021" s="18">
        <f t="shared" si="9735"/>
        <v>0</v>
      </c>
      <c r="R3021" s="18">
        <f t="shared" si="9736"/>
        <v>0</v>
      </c>
      <c r="S3021" s="18">
        <f t="shared" si="9737"/>
        <v>0</v>
      </c>
      <c r="T3021" s="18">
        <f t="shared" si="9704"/>
        <v>14080.3</v>
      </c>
      <c r="U3021" s="18">
        <f t="shared" si="9673"/>
        <v>156980.1</v>
      </c>
      <c r="V3021" s="18">
        <f t="shared" si="9674"/>
        <v>0</v>
      </c>
      <c r="W3021" s="18">
        <f t="shared" si="9738"/>
        <v>0</v>
      </c>
      <c r="X3021" s="18">
        <f t="shared" si="9739"/>
        <v>0</v>
      </c>
      <c r="Y3021" s="18">
        <f t="shared" si="9740"/>
        <v>0</v>
      </c>
      <c r="Z3021" s="18">
        <f t="shared" si="9741"/>
        <v>0</v>
      </c>
      <c r="AA3021" s="18">
        <f t="shared" si="9742"/>
        <v>0</v>
      </c>
      <c r="AB3021" s="18">
        <f t="shared" si="9743"/>
        <v>0</v>
      </c>
      <c r="AC3021" s="18">
        <f t="shared" si="9744"/>
        <v>0</v>
      </c>
      <c r="AD3021" s="18">
        <f t="shared" si="9745"/>
        <v>0</v>
      </c>
      <c r="AE3021" s="18">
        <f t="shared" si="9746"/>
        <v>0</v>
      </c>
      <c r="AF3021" s="41">
        <f t="shared" si="9747"/>
        <v>14080.3</v>
      </c>
      <c r="AG3021" s="41">
        <f t="shared" si="9748"/>
        <v>0</v>
      </c>
      <c r="AH3021" s="41">
        <f t="shared" si="9749"/>
        <v>0</v>
      </c>
      <c r="AI3021" s="41">
        <f t="shared" si="9750"/>
        <v>0</v>
      </c>
      <c r="AJ3021" s="41">
        <f t="shared" si="9751"/>
        <v>0</v>
      </c>
      <c r="AK3021" s="41">
        <f t="shared" si="9752"/>
        <v>0</v>
      </c>
      <c r="AL3021" s="41">
        <f t="shared" si="9753"/>
        <v>8246.2301900000002</v>
      </c>
      <c r="AM3021" s="41">
        <f t="shared" si="9754"/>
        <v>0</v>
      </c>
      <c r="AN3021" s="41">
        <f t="shared" si="9755"/>
        <v>0</v>
      </c>
      <c r="AO3021" s="14">
        <f t="shared" si="9756"/>
        <v>2478.1476600000001</v>
      </c>
      <c r="AP3021" s="42">
        <f t="shared" si="9757"/>
        <v>14080.3</v>
      </c>
      <c r="AQ3021" s="42">
        <f t="shared" si="9758"/>
        <v>0</v>
      </c>
      <c r="AR3021" s="42">
        <f t="shared" si="9759"/>
        <v>0</v>
      </c>
      <c r="AS3021" s="42">
        <f t="shared" si="9760"/>
        <v>0</v>
      </c>
      <c r="AT3021" s="42">
        <f t="shared" si="9761"/>
        <v>0</v>
      </c>
      <c r="AU3021" s="42">
        <f t="shared" si="9670"/>
        <v>14080.3</v>
      </c>
      <c r="AV3021" s="42">
        <f t="shared" si="9671"/>
        <v>0</v>
      </c>
      <c r="AW3021" s="42">
        <f t="shared" si="9676"/>
        <v>14080.3</v>
      </c>
      <c r="AX3021" s="42">
        <f t="shared" si="9677"/>
        <v>156980.1</v>
      </c>
      <c r="AY3021" s="42">
        <f t="shared" si="9678"/>
        <v>0</v>
      </c>
      <c r="AZ3021" s="42">
        <f t="shared" si="9762"/>
        <v>0</v>
      </c>
      <c r="BA3021" s="43">
        <f t="shared" si="9683"/>
        <v>58.565727931933274</v>
      </c>
      <c r="BB3021" s="20"/>
    </row>
    <row r="3022" spans="2:54" x14ac:dyDescent="0.3">
      <c r="B3022" s="38" t="s">
        <v>1070</v>
      </c>
      <c r="C3022" s="38" t="s">
        <v>94</v>
      </c>
      <c r="D3022" s="38" t="s">
        <v>339</v>
      </c>
      <c r="E3022" s="39" t="str">
        <f t="shared" si="9669"/>
        <v>0310</v>
      </c>
      <c r="F3022" s="38" t="s">
        <v>275</v>
      </c>
      <c r="G3022" s="39"/>
      <c r="H3022" s="40" t="s">
        <v>49</v>
      </c>
      <c r="I3022" s="18">
        <f t="shared" si="9727"/>
        <v>14080.3</v>
      </c>
      <c r="J3022" s="18">
        <f t="shared" si="9728"/>
        <v>156980.1</v>
      </c>
      <c r="K3022" s="18">
        <f t="shared" si="9729"/>
        <v>0</v>
      </c>
      <c r="L3022" s="18">
        <f t="shared" si="9730"/>
        <v>0</v>
      </c>
      <c r="M3022" s="18">
        <f t="shared" si="9731"/>
        <v>0</v>
      </c>
      <c r="N3022" s="18">
        <f t="shared" si="9732"/>
        <v>0</v>
      </c>
      <c r="O3022" s="18">
        <f t="shared" si="9733"/>
        <v>0</v>
      </c>
      <c r="P3022" s="18">
        <f t="shared" si="9734"/>
        <v>0</v>
      </c>
      <c r="Q3022" s="18">
        <f t="shared" si="9735"/>
        <v>0</v>
      </c>
      <c r="R3022" s="18">
        <f t="shared" si="9736"/>
        <v>0</v>
      </c>
      <c r="S3022" s="18">
        <f t="shared" si="9737"/>
        <v>0</v>
      </c>
      <c r="T3022" s="18">
        <f t="shared" si="9704"/>
        <v>14080.3</v>
      </c>
      <c r="U3022" s="18">
        <f t="shared" si="9673"/>
        <v>156980.1</v>
      </c>
      <c r="V3022" s="18">
        <f t="shared" si="9674"/>
        <v>0</v>
      </c>
      <c r="W3022" s="18">
        <f t="shared" si="9738"/>
        <v>0</v>
      </c>
      <c r="X3022" s="18">
        <f t="shared" si="9739"/>
        <v>0</v>
      </c>
      <c r="Y3022" s="18">
        <f t="shared" si="9740"/>
        <v>0</v>
      </c>
      <c r="Z3022" s="18">
        <f t="shared" si="9741"/>
        <v>0</v>
      </c>
      <c r="AA3022" s="18">
        <f t="shared" si="9742"/>
        <v>0</v>
      </c>
      <c r="AB3022" s="18">
        <f t="shared" si="9743"/>
        <v>0</v>
      </c>
      <c r="AC3022" s="18">
        <f t="shared" si="9744"/>
        <v>0</v>
      </c>
      <c r="AD3022" s="18">
        <f t="shared" si="9745"/>
        <v>0</v>
      </c>
      <c r="AE3022" s="18">
        <f t="shared" si="9746"/>
        <v>0</v>
      </c>
      <c r="AF3022" s="41">
        <f t="shared" si="9747"/>
        <v>14080.3</v>
      </c>
      <c r="AG3022" s="41">
        <f t="shared" si="9748"/>
        <v>0</v>
      </c>
      <c r="AH3022" s="41">
        <f t="shared" si="9749"/>
        <v>0</v>
      </c>
      <c r="AI3022" s="41">
        <f t="shared" si="9750"/>
        <v>0</v>
      </c>
      <c r="AJ3022" s="41">
        <f t="shared" si="9751"/>
        <v>0</v>
      </c>
      <c r="AK3022" s="41">
        <f t="shared" si="9752"/>
        <v>0</v>
      </c>
      <c r="AL3022" s="41">
        <f t="shared" si="9753"/>
        <v>8246.2301900000002</v>
      </c>
      <c r="AM3022" s="41">
        <f t="shared" si="9754"/>
        <v>0</v>
      </c>
      <c r="AN3022" s="41">
        <f t="shared" si="9755"/>
        <v>0</v>
      </c>
      <c r="AO3022" s="42">
        <f t="shared" si="9756"/>
        <v>2478.1476600000001</v>
      </c>
      <c r="AP3022" s="42">
        <f t="shared" si="9757"/>
        <v>14080.3</v>
      </c>
      <c r="AQ3022" s="42">
        <f t="shared" si="9758"/>
        <v>0</v>
      </c>
      <c r="AR3022" s="42">
        <f t="shared" si="9759"/>
        <v>0</v>
      </c>
      <c r="AS3022" s="42">
        <f t="shared" si="9760"/>
        <v>0</v>
      </c>
      <c r="AT3022" s="42">
        <f t="shared" si="9761"/>
        <v>0</v>
      </c>
      <c r="AU3022" s="42">
        <f t="shared" si="9670"/>
        <v>14080.3</v>
      </c>
      <c r="AV3022" s="42">
        <f t="shared" si="9671"/>
        <v>0</v>
      </c>
      <c r="AW3022" s="42">
        <f t="shared" si="9676"/>
        <v>14080.3</v>
      </c>
      <c r="AX3022" s="42">
        <f t="shared" si="9677"/>
        <v>156980.1</v>
      </c>
      <c r="AY3022" s="42">
        <f t="shared" si="9678"/>
        <v>0</v>
      </c>
      <c r="AZ3022" s="42">
        <f t="shared" si="9762"/>
        <v>0</v>
      </c>
      <c r="BA3022" s="43">
        <f t="shared" si="9683"/>
        <v>58.565727931933274</v>
      </c>
      <c r="BB3022" s="20"/>
    </row>
    <row r="3023" spans="2:54" ht="93.6" x14ac:dyDescent="0.3">
      <c r="B3023" s="38" t="s">
        <v>1070</v>
      </c>
      <c r="C3023" s="38" t="s">
        <v>94</v>
      </c>
      <c r="D3023" s="38" t="s">
        <v>339</v>
      </c>
      <c r="E3023" s="39" t="str">
        <f t="shared" si="9669"/>
        <v>0310</v>
      </c>
      <c r="F3023" s="38" t="s">
        <v>501</v>
      </c>
      <c r="G3023" s="39"/>
      <c r="H3023" s="40" t="s">
        <v>502</v>
      </c>
      <c r="I3023" s="18">
        <f t="shared" si="9727"/>
        <v>14080.3</v>
      </c>
      <c r="J3023" s="18">
        <f t="shared" si="9728"/>
        <v>156980.1</v>
      </c>
      <c r="K3023" s="18">
        <f t="shared" si="9729"/>
        <v>0</v>
      </c>
      <c r="L3023" s="18">
        <f t="shared" si="9730"/>
        <v>0</v>
      </c>
      <c r="M3023" s="18">
        <f t="shared" si="9731"/>
        <v>0</v>
      </c>
      <c r="N3023" s="18">
        <f t="shared" si="9732"/>
        <v>0</v>
      </c>
      <c r="O3023" s="18">
        <f t="shared" si="9733"/>
        <v>0</v>
      </c>
      <c r="P3023" s="18">
        <f t="shared" si="9734"/>
        <v>0</v>
      </c>
      <c r="Q3023" s="18">
        <f t="shared" si="9735"/>
        <v>0</v>
      </c>
      <c r="R3023" s="18">
        <f t="shared" si="9736"/>
        <v>0</v>
      </c>
      <c r="S3023" s="18">
        <f t="shared" si="9737"/>
        <v>0</v>
      </c>
      <c r="T3023" s="18">
        <f t="shared" si="9704"/>
        <v>14080.3</v>
      </c>
      <c r="U3023" s="18">
        <f t="shared" si="9673"/>
        <v>156980.1</v>
      </c>
      <c r="V3023" s="18">
        <f t="shared" si="9674"/>
        <v>0</v>
      </c>
      <c r="W3023" s="18">
        <f t="shared" si="9738"/>
        <v>0</v>
      </c>
      <c r="X3023" s="18">
        <f t="shared" si="9739"/>
        <v>0</v>
      </c>
      <c r="Y3023" s="18">
        <f t="shared" si="9740"/>
        <v>0</v>
      </c>
      <c r="Z3023" s="18">
        <f t="shared" si="9741"/>
        <v>0</v>
      </c>
      <c r="AA3023" s="18">
        <f t="shared" si="9742"/>
        <v>0</v>
      </c>
      <c r="AB3023" s="18">
        <f t="shared" si="9743"/>
        <v>0</v>
      </c>
      <c r="AC3023" s="18">
        <f t="shared" si="9744"/>
        <v>0</v>
      </c>
      <c r="AD3023" s="18">
        <f t="shared" si="9745"/>
        <v>0</v>
      </c>
      <c r="AE3023" s="18">
        <f t="shared" si="9746"/>
        <v>0</v>
      </c>
      <c r="AF3023" s="41">
        <f t="shared" si="9747"/>
        <v>14080.3</v>
      </c>
      <c r="AG3023" s="41">
        <f t="shared" si="9748"/>
        <v>0</v>
      </c>
      <c r="AH3023" s="41">
        <f t="shared" si="9749"/>
        <v>0</v>
      </c>
      <c r="AI3023" s="41">
        <f t="shared" si="9750"/>
        <v>0</v>
      </c>
      <c r="AJ3023" s="41">
        <f t="shared" si="9751"/>
        <v>0</v>
      </c>
      <c r="AK3023" s="41">
        <f t="shared" si="9752"/>
        <v>0</v>
      </c>
      <c r="AL3023" s="41">
        <f t="shared" si="9753"/>
        <v>8246.2301900000002</v>
      </c>
      <c r="AM3023" s="41">
        <f t="shared" si="9754"/>
        <v>0</v>
      </c>
      <c r="AN3023" s="41">
        <f t="shared" si="9755"/>
        <v>0</v>
      </c>
      <c r="AO3023" s="14">
        <f t="shared" si="9756"/>
        <v>2478.1476600000001</v>
      </c>
      <c r="AP3023" s="42">
        <f t="shared" si="9757"/>
        <v>14080.3</v>
      </c>
      <c r="AQ3023" s="42">
        <f t="shared" si="9758"/>
        <v>0</v>
      </c>
      <c r="AR3023" s="42">
        <f t="shared" si="9759"/>
        <v>0</v>
      </c>
      <c r="AS3023" s="42">
        <f t="shared" si="9760"/>
        <v>0</v>
      </c>
      <c r="AT3023" s="42">
        <f t="shared" si="9761"/>
        <v>0</v>
      </c>
      <c r="AU3023" s="42">
        <f t="shared" si="9670"/>
        <v>14080.3</v>
      </c>
      <c r="AV3023" s="42">
        <f t="shared" si="9671"/>
        <v>0</v>
      </c>
      <c r="AW3023" s="42">
        <f t="shared" si="9676"/>
        <v>14080.3</v>
      </c>
      <c r="AX3023" s="42">
        <f t="shared" si="9677"/>
        <v>156980.1</v>
      </c>
      <c r="AY3023" s="42">
        <f t="shared" si="9678"/>
        <v>0</v>
      </c>
      <c r="AZ3023" s="42">
        <f t="shared" si="9762"/>
        <v>0</v>
      </c>
      <c r="BA3023" s="43">
        <f t="shared" si="9683"/>
        <v>58.565727931933274</v>
      </c>
      <c r="BB3023" s="20"/>
    </row>
    <row r="3024" spans="2:54" ht="62.4" x14ac:dyDescent="0.3">
      <c r="B3024" s="38" t="s">
        <v>1070</v>
      </c>
      <c r="C3024" s="38" t="s">
        <v>94</v>
      </c>
      <c r="D3024" s="38" t="s">
        <v>339</v>
      </c>
      <c r="E3024" s="39" t="str">
        <f t="shared" si="9669"/>
        <v>0310</v>
      </c>
      <c r="F3024" s="38" t="s">
        <v>1055</v>
      </c>
      <c r="G3024" s="39"/>
      <c r="H3024" s="40" t="s">
        <v>1056</v>
      </c>
      <c r="I3024" s="18">
        <f t="shared" si="9727"/>
        <v>14080.3</v>
      </c>
      <c r="J3024" s="18">
        <f t="shared" si="9728"/>
        <v>156980.1</v>
      </c>
      <c r="K3024" s="18">
        <f t="shared" si="9729"/>
        <v>0</v>
      </c>
      <c r="L3024" s="18">
        <f t="shared" si="9730"/>
        <v>0</v>
      </c>
      <c r="M3024" s="18">
        <f t="shared" si="9731"/>
        <v>0</v>
      </c>
      <c r="N3024" s="18">
        <f t="shared" si="9732"/>
        <v>0</v>
      </c>
      <c r="O3024" s="18">
        <f t="shared" si="9733"/>
        <v>0</v>
      </c>
      <c r="P3024" s="18">
        <f t="shared" si="9734"/>
        <v>0</v>
      </c>
      <c r="Q3024" s="18">
        <f t="shared" si="9735"/>
        <v>0</v>
      </c>
      <c r="R3024" s="18">
        <f t="shared" si="9736"/>
        <v>0</v>
      </c>
      <c r="S3024" s="18">
        <f t="shared" si="9737"/>
        <v>0</v>
      </c>
      <c r="T3024" s="18">
        <f t="shared" si="9704"/>
        <v>14080.3</v>
      </c>
      <c r="U3024" s="18">
        <f t="shared" si="9673"/>
        <v>156980.1</v>
      </c>
      <c r="V3024" s="18">
        <f t="shared" si="9674"/>
        <v>0</v>
      </c>
      <c r="W3024" s="18">
        <f t="shared" si="9738"/>
        <v>0</v>
      </c>
      <c r="X3024" s="18">
        <f t="shared" si="9739"/>
        <v>0</v>
      </c>
      <c r="Y3024" s="18">
        <f t="shared" si="9740"/>
        <v>0</v>
      </c>
      <c r="Z3024" s="18">
        <f t="shared" si="9741"/>
        <v>0</v>
      </c>
      <c r="AA3024" s="18">
        <f t="shared" si="9742"/>
        <v>0</v>
      </c>
      <c r="AB3024" s="18">
        <f t="shared" si="9743"/>
        <v>0</v>
      </c>
      <c r="AC3024" s="18">
        <f t="shared" si="9744"/>
        <v>0</v>
      </c>
      <c r="AD3024" s="18">
        <f t="shared" si="9745"/>
        <v>0</v>
      </c>
      <c r="AE3024" s="18">
        <f t="shared" si="9746"/>
        <v>0</v>
      </c>
      <c r="AF3024" s="41">
        <f t="shared" si="9747"/>
        <v>14080.3</v>
      </c>
      <c r="AG3024" s="41">
        <f t="shared" si="9748"/>
        <v>0</v>
      </c>
      <c r="AH3024" s="41">
        <f t="shared" si="9749"/>
        <v>0</v>
      </c>
      <c r="AI3024" s="41">
        <f t="shared" si="9750"/>
        <v>0</v>
      </c>
      <c r="AJ3024" s="41">
        <f t="shared" si="9751"/>
        <v>0</v>
      </c>
      <c r="AK3024" s="41">
        <f t="shared" si="9752"/>
        <v>0</v>
      </c>
      <c r="AL3024" s="41">
        <f t="shared" si="9753"/>
        <v>8246.2301900000002</v>
      </c>
      <c r="AM3024" s="41">
        <f t="shared" si="9754"/>
        <v>0</v>
      </c>
      <c r="AN3024" s="41">
        <f t="shared" si="9755"/>
        <v>0</v>
      </c>
      <c r="AO3024" s="42">
        <f t="shared" si="9756"/>
        <v>2478.1476600000001</v>
      </c>
      <c r="AP3024" s="42">
        <f t="shared" si="9757"/>
        <v>14080.3</v>
      </c>
      <c r="AQ3024" s="42">
        <f t="shared" si="9758"/>
        <v>0</v>
      </c>
      <c r="AR3024" s="42">
        <f t="shared" si="9759"/>
        <v>0</v>
      </c>
      <c r="AS3024" s="42">
        <f t="shared" si="9760"/>
        <v>0</v>
      </c>
      <c r="AT3024" s="42">
        <f t="shared" si="9761"/>
        <v>0</v>
      </c>
      <c r="AU3024" s="42">
        <f t="shared" si="9670"/>
        <v>14080.3</v>
      </c>
      <c r="AV3024" s="42">
        <f t="shared" si="9671"/>
        <v>0</v>
      </c>
      <c r="AW3024" s="42">
        <f t="shared" si="9676"/>
        <v>14080.3</v>
      </c>
      <c r="AX3024" s="42">
        <f t="shared" si="9677"/>
        <v>156980.1</v>
      </c>
      <c r="AY3024" s="42">
        <f t="shared" si="9678"/>
        <v>0</v>
      </c>
      <c r="AZ3024" s="42">
        <f t="shared" si="9762"/>
        <v>0</v>
      </c>
      <c r="BA3024" s="43">
        <f t="shared" si="9683"/>
        <v>58.565727931933274</v>
      </c>
      <c r="BB3024" s="20"/>
    </row>
    <row r="3025" spans="2:54" ht="31.2" x14ac:dyDescent="0.3">
      <c r="B3025" s="38" t="s">
        <v>1070</v>
      </c>
      <c r="C3025" s="38" t="s">
        <v>94</v>
      </c>
      <c r="D3025" s="38" t="s">
        <v>339</v>
      </c>
      <c r="E3025" s="39" t="str">
        <f t="shared" si="9669"/>
        <v>0310</v>
      </c>
      <c r="F3025" s="38" t="s">
        <v>1055</v>
      </c>
      <c r="G3025" s="38" t="s">
        <v>54</v>
      </c>
      <c r="H3025" s="40" t="s">
        <v>55</v>
      </c>
      <c r="I3025" s="18">
        <v>14080.3</v>
      </c>
      <c r="J3025" s="18">
        <v>156980.1</v>
      </c>
      <c r="K3025" s="18">
        <v>0</v>
      </c>
      <c r="L3025" s="18"/>
      <c r="M3025" s="18"/>
      <c r="N3025" s="18"/>
      <c r="O3025" s="18">
        <v>0</v>
      </c>
      <c r="P3025" s="18">
        <v>0</v>
      </c>
      <c r="Q3025" s="18">
        <v>0</v>
      </c>
      <c r="R3025" s="18">
        <v>0</v>
      </c>
      <c r="S3025" s="18"/>
      <c r="T3025" s="18">
        <f t="shared" si="9704"/>
        <v>14080.3</v>
      </c>
      <c r="U3025" s="18">
        <f t="shared" si="9673"/>
        <v>156980.1</v>
      </c>
      <c r="V3025" s="18">
        <f t="shared" si="9674"/>
        <v>0</v>
      </c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41">
        <v>14080.3</v>
      </c>
      <c r="AG3025" s="41"/>
      <c r="AH3025" s="41">
        <v>0</v>
      </c>
      <c r="AI3025" s="41">
        <v>0</v>
      </c>
      <c r="AJ3025" s="41">
        <v>0</v>
      </c>
      <c r="AK3025" s="41">
        <v>0</v>
      </c>
      <c r="AL3025" s="41">
        <v>8246.2301900000002</v>
      </c>
      <c r="AM3025" s="41">
        <v>0</v>
      </c>
      <c r="AN3025" s="41">
        <v>0</v>
      </c>
      <c r="AO3025" s="14">
        <v>2478.1476600000001</v>
      </c>
      <c r="AP3025" s="42">
        <v>14080.3</v>
      </c>
      <c r="AQ3025" s="42">
        <v>0</v>
      </c>
      <c r="AR3025" s="42">
        <v>0</v>
      </c>
      <c r="AS3025" s="42">
        <v>0</v>
      </c>
      <c r="AT3025" s="42">
        <v>0</v>
      </c>
      <c r="AU3025" s="42">
        <f t="shared" si="9670"/>
        <v>14080.3</v>
      </c>
      <c r="AV3025" s="42">
        <f t="shared" si="9671"/>
        <v>0</v>
      </c>
      <c r="AW3025" s="42">
        <f t="shared" si="9676"/>
        <v>14080.3</v>
      </c>
      <c r="AX3025" s="42">
        <f t="shared" si="9677"/>
        <v>156980.1</v>
      </c>
      <c r="AY3025" s="42">
        <f t="shared" si="9678"/>
        <v>0</v>
      </c>
      <c r="AZ3025" s="42"/>
      <c r="BA3025" s="43">
        <f t="shared" si="9683"/>
        <v>58.565727931933274</v>
      </c>
      <c r="BB3025" s="44"/>
    </row>
    <row r="3026" spans="2:54" s="30" customFormat="1" ht="31.2" x14ac:dyDescent="0.3">
      <c r="B3026" s="31" t="s">
        <v>1070</v>
      </c>
      <c r="C3026" s="31" t="s">
        <v>94</v>
      </c>
      <c r="D3026" s="31" t="s">
        <v>172</v>
      </c>
      <c r="E3026" s="29" t="str">
        <f t="shared" si="9669"/>
        <v>0314</v>
      </c>
      <c r="F3026" s="31"/>
      <c r="G3026" s="29"/>
      <c r="H3026" s="32" t="s">
        <v>173</v>
      </c>
      <c r="I3026" s="33">
        <f t="shared" si="9727"/>
        <v>2250.1999999999998</v>
      </c>
      <c r="J3026" s="33">
        <f t="shared" si="9728"/>
        <v>2250.1999999999998</v>
      </c>
      <c r="K3026" s="33">
        <f t="shared" si="9729"/>
        <v>2250.1999999999998</v>
      </c>
      <c r="L3026" s="33">
        <f t="shared" si="9730"/>
        <v>-74.099999999999994</v>
      </c>
      <c r="M3026" s="33">
        <f t="shared" si="9731"/>
        <v>0</v>
      </c>
      <c r="N3026" s="33">
        <f t="shared" si="9732"/>
        <v>0</v>
      </c>
      <c r="O3026" s="33">
        <f t="shared" si="9733"/>
        <v>0</v>
      </c>
      <c r="P3026" s="33">
        <f t="shared" si="9734"/>
        <v>4782</v>
      </c>
      <c r="Q3026" s="33">
        <f t="shared" si="9735"/>
        <v>0</v>
      </c>
      <c r="R3026" s="33">
        <f t="shared" si="9736"/>
        <v>0</v>
      </c>
      <c r="S3026" s="33">
        <f t="shared" si="9737"/>
        <v>0</v>
      </c>
      <c r="T3026" s="33">
        <f t="shared" si="9704"/>
        <v>6958.1</v>
      </c>
      <c r="U3026" s="33">
        <f t="shared" si="9673"/>
        <v>2250.1999999999998</v>
      </c>
      <c r="V3026" s="33">
        <f t="shared" si="9674"/>
        <v>2250.1999999999998</v>
      </c>
      <c r="W3026" s="33">
        <f t="shared" si="9738"/>
        <v>0</v>
      </c>
      <c r="X3026" s="33">
        <f t="shared" si="9739"/>
        <v>0</v>
      </c>
      <c r="Y3026" s="33">
        <f t="shared" si="9740"/>
        <v>0</v>
      </c>
      <c r="Z3026" s="33">
        <f t="shared" si="9741"/>
        <v>0</v>
      </c>
      <c r="AA3026" s="33">
        <f t="shared" si="9742"/>
        <v>0</v>
      </c>
      <c r="AB3026" s="33">
        <f t="shared" si="9743"/>
        <v>0</v>
      </c>
      <c r="AC3026" s="33">
        <f t="shared" si="9744"/>
        <v>0</v>
      </c>
      <c r="AD3026" s="33">
        <f t="shared" si="9745"/>
        <v>0</v>
      </c>
      <c r="AE3026" s="33">
        <f t="shared" si="9746"/>
        <v>0</v>
      </c>
      <c r="AF3026" s="34">
        <f t="shared" si="9747"/>
        <v>5008.0640000000003</v>
      </c>
      <c r="AG3026" s="34">
        <f t="shared" si="9748"/>
        <v>0</v>
      </c>
      <c r="AH3026" s="34">
        <f t="shared" si="9749"/>
        <v>0</v>
      </c>
      <c r="AI3026" s="34">
        <f t="shared" si="9750"/>
        <v>0</v>
      </c>
      <c r="AJ3026" s="34">
        <f t="shared" si="9751"/>
        <v>0</v>
      </c>
      <c r="AK3026" s="34">
        <f t="shared" si="9752"/>
        <v>0</v>
      </c>
      <c r="AL3026" s="34">
        <f t="shared" si="9753"/>
        <v>5008.0640000000003</v>
      </c>
      <c r="AM3026" s="34">
        <f t="shared" si="9754"/>
        <v>0</v>
      </c>
      <c r="AN3026" s="34">
        <f t="shared" si="9755"/>
        <v>0</v>
      </c>
      <c r="AO3026" s="36">
        <f t="shared" si="9756"/>
        <v>1613.5160000000001</v>
      </c>
      <c r="AP3026" s="36">
        <f t="shared" si="9757"/>
        <v>6958.1</v>
      </c>
      <c r="AQ3026" s="36">
        <f t="shared" si="9758"/>
        <v>0</v>
      </c>
      <c r="AR3026" s="36">
        <f t="shared" si="9759"/>
        <v>0</v>
      </c>
      <c r="AS3026" s="36">
        <f t="shared" si="9760"/>
        <v>0</v>
      </c>
      <c r="AT3026" s="36">
        <f t="shared" si="9761"/>
        <v>0</v>
      </c>
      <c r="AU3026" s="36">
        <f t="shared" si="9670"/>
        <v>6958.1</v>
      </c>
      <c r="AV3026" s="36">
        <f t="shared" si="9671"/>
        <v>0</v>
      </c>
      <c r="AW3026" s="36">
        <f t="shared" si="9676"/>
        <v>6958.1</v>
      </c>
      <c r="AX3026" s="36">
        <f t="shared" si="9677"/>
        <v>2250.1999999999998</v>
      </c>
      <c r="AY3026" s="36">
        <f t="shared" si="9678"/>
        <v>2250.1999999999998</v>
      </c>
      <c r="AZ3026" s="36">
        <f t="shared" si="9762"/>
        <v>0</v>
      </c>
      <c r="BA3026" s="37">
        <f t="shared" si="9683"/>
        <v>100</v>
      </c>
      <c r="BB3026" s="20"/>
    </row>
    <row r="3027" spans="2:54" ht="31.2" x14ac:dyDescent="0.3">
      <c r="B3027" s="38" t="s">
        <v>1070</v>
      </c>
      <c r="C3027" s="38" t="s">
        <v>94</v>
      </c>
      <c r="D3027" s="38" t="s">
        <v>172</v>
      </c>
      <c r="E3027" s="39" t="str">
        <f t="shared" si="9669"/>
        <v>0314</v>
      </c>
      <c r="F3027" s="38" t="s">
        <v>72</v>
      </c>
      <c r="G3027" s="39"/>
      <c r="H3027" s="40" t="s">
        <v>73</v>
      </c>
      <c r="I3027" s="18">
        <f t="shared" si="9727"/>
        <v>2250.1999999999998</v>
      </c>
      <c r="J3027" s="18">
        <f t="shared" si="9728"/>
        <v>2250.1999999999998</v>
      </c>
      <c r="K3027" s="18">
        <f t="shared" si="9729"/>
        <v>2250.1999999999998</v>
      </c>
      <c r="L3027" s="18">
        <f t="shared" si="9730"/>
        <v>-74.099999999999994</v>
      </c>
      <c r="M3027" s="18">
        <f t="shared" si="9731"/>
        <v>0</v>
      </c>
      <c r="N3027" s="18">
        <f t="shared" si="9732"/>
        <v>0</v>
      </c>
      <c r="O3027" s="18">
        <f t="shared" si="9733"/>
        <v>0</v>
      </c>
      <c r="P3027" s="18">
        <f t="shared" si="9734"/>
        <v>4782</v>
      </c>
      <c r="Q3027" s="18">
        <f t="shared" si="9735"/>
        <v>0</v>
      </c>
      <c r="R3027" s="18">
        <f t="shared" si="9736"/>
        <v>0</v>
      </c>
      <c r="S3027" s="18">
        <f t="shared" si="9737"/>
        <v>0</v>
      </c>
      <c r="T3027" s="18">
        <f t="shared" si="9704"/>
        <v>6958.1</v>
      </c>
      <c r="U3027" s="18">
        <f t="shared" si="9673"/>
        <v>2250.1999999999998</v>
      </c>
      <c r="V3027" s="18">
        <f t="shared" si="9674"/>
        <v>2250.1999999999998</v>
      </c>
      <c r="W3027" s="18">
        <f t="shared" si="9738"/>
        <v>0</v>
      </c>
      <c r="X3027" s="18">
        <f t="shared" si="9739"/>
        <v>0</v>
      </c>
      <c r="Y3027" s="18">
        <f t="shared" si="9740"/>
        <v>0</v>
      </c>
      <c r="Z3027" s="18">
        <f t="shared" si="9741"/>
        <v>0</v>
      </c>
      <c r="AA3027" s="18">
        <f t="shared" si="9742"/>
        <v>0</v>
      </c>
      <c r="AB3027" s="18">
        <f t="shared" si="9743"/>
        <v>0</v>
      </c>
      <c r="AC3027" s="18">
        <f t="shared" si="9744"/>
        <v>0</v>
      </c>
      <c r="AD3027" s="18">
        <f t="shared" si="9745"/>
        <v>0</v>
      </c>
      <c r="AE3027" s="18">
        <f t="shared" si="9746"/>
        <v>0</v>
      </c>
      <c r="AF3027" s="41">
        <f t="shared" si="9747"/>
        <v>5008.0640000000003</v>
      </c>
      <c r="AG3027" s="41">
        <f t="shared" si="9748"/>
        <v>0</v>
      </c>
      <c r="AH3027" s="41">
        <f t="shared" si="9749"/>
        <v>0</v>
      </c>
      <c r="AI3027" s="41">
        <f t="shared" si="9750"/>
        <v>0</v>
      </c>
      <c r="AJ3027" s="41">
        <f t="shared" si="9751"/>
        <v>0</v>
      </c>
      <c r="AK3027" s="41">
        <f t="shared" si="9752"/>
        <v>0</v>
      </c>
      <c r="AL3027" s="41">
        <f t="shared" si="9753"/>
        <v>5008.0640000000003</v>
      </c>
      <c r="AM3027" s="41">
        <f t="shared" si="9754"/>
        <v>0</v>
      </c>
      <c r="AN3027" s="41">
        <f t="shared" si="9755"/>
        <v>0</v>
      </c>
      <c r="AO3027" s="14">
        <f t="shared" si="9756"/>
        <v>1613.5160000000001</v>
      </c>
      <c r="AP3027" s="42">
        <f t="shared" si="9757"/>
        <v>6958.1</v>
      </c>
      <c r="AQ3027" s="42">
        <f t="shared" si="9758"/>
        <v>0</v>
      </c>
      <c r="AR3027" s="42">
        <f t="shared" si="9759"/>
        <v>0</v>
      </c>
      <c r="AS3027" s="42">
        <f t="shared" si="9760"/>
        <v>0</v>
      </c>
      <c r="AT3027" s="42">
        <f t="shared" si="9761"/>
        <v>0</v>
      </c>
      <c r="AU3027" s="42">
        <f t="shared" si="9670"/>
        <v>6958.1</v>
      </c>
      <c r="AV3027" s="42">
        <f t="shared" si="9671"/>
        <v>0</v>
      </c>
      <c r="AW3027" s="42">
        <f t="shared" si="9676"/>
        <v>6958.1</v>
      </c>
      <c r="AX3027" s="42">
        <f t="shared" si="9677"/>
        <v>2250.1999999999998</v>
      </c>
      <c r="AY3027" s="42">
        <f t="shared" si="9678"/>
        <v>2250.1999999999998</v>
      </c>
      <c r="AZ3027" s="42">
        <f t="shared" si="9762"/>
        <v>0</v>
      </c>
      <c r="BA3027" s="43">
        <f t="shared" si="9683"/>
        <v>100</v>
      </c>
      <c r="BB3027" s="20"/>
    </row>
    <row r="3028" spans="2:54" x14ac:dyDescent="0.3">
      <c r="B3028" s="38" t="s">
        <v>1070</v>
      </c>
      <c r="C3028" s="38" t="s">
        <v>94</v>
      </c>
      <c r="D3028" s="38" t="s">
        <v>172</v>
      </c>
      <c r="E3028" s="39" t="str">
        <f t="shared" si="9669"/>
        <v>0314</v>
      </c>
      <c r="F3028" s="38" t="s">
        <v>74</v>
      </c>
      <c r="G3028" s="39"/>
      <c r="H3028" s="40" t="s">
        <v>75</v>
      </c>
      <c r="I3028" s="18">
        <f t="shared" si="9727"/>
        <v>2250.1999999999998</v>
      </c>
      <c r="J3028" s="18">
        <f t="shared" si="9728"/>
        <v>2250.1999999999998</v>
      </c>
      <c r="K3028" s="18">
        <f t="shared" si="9729"/>
        <v>2250.1999999999998</v>
      </c>
      <c r="L3028" s="18">
        <f t="shared" si="9730"/>
        <v>-74.099999999999994</v>
      </c>
      <c r="M3028" s="18">
        <f t="shared" si="9731"/>
        <v>0</v>
      </c>
      <c r="N3028" s="18">
        <f t="shared" si="9732"/>
        <v>0</v>
      </c>
      <c r="O3028" s="18">
        <f t="shared" si="9733"/>
        <v>0</v>
      </c>
      <c r="P3028" s="18">
        <f t="shared" si="9734"/>
        <v>4782</v>
      </c>
      <c r="Q3028" s="18">
        <f t="shared" si="9735"/>
        <v>0</v>
      </c>
      <c r="R3028" s="18">
        <f t="shared" si="9736"/>
        <v>0</v>
      </c>
      <c r="S3028" s="18">
        <f t="shared" si="9737"/>
        <v>0</v>
      </c>
      <c r="T3028" s="18">
        <f t="shared" si="9704"/>
        <v>6958.1</v>
      </c>
      <c r="U3028" s="18">
        <f t="shared" si="9673"/>
        <v>2250.1999999999998</v>
      </c>
      <c r="V3028" s="18">
        <f t="shared" si="9674"/>
        <v>2250.1999999999998</v>
      </c>
      <c r="W3028" s="18">
        <f t="shared" si="9738"/>
        <v>0</v>
      </c>
      <c r="X3028" s="18">
        <f t="shared" si="9739"/>
        <v>0</v>
      </c>
      <c r="Y3028" s="18">
        <f t="shared" si="9740"/>
        <v>0</v>
      </c>
      <c r="Z3028" s="18">
        <f t="shared" si="9741"/>
        <v>0</v>
      </c>
      <c r="AA3028" s="18">
        <f t="shared" si="9742"/>
        <v>0</v>
      </c>
      <c r="AB3028" s="18">
        <f t="shared" si="9743"/>
        <v>0</v>
      </c>
      <c r="AC3028" s="18">
        <f t="shared" si="9744"/>
        <v>0</v>
      </c>
      <c r="AD3028" s="18">
        <f t="shared" si="9745"/>
        <v>0</v>
      </c>
      <c r="AE3028" s="18">
        <f t="shared" si="9746"/>
        <v>0</v>
      </c>
      <c r="AF3028" s="41">
        <f t="shared" si="9747"/>
        <v>5008.0640000000003</v>
      </c>
      <c r="AG3028" s="41">
        <f t="shared" si="9748"/>
        <v>0</v>
      </c>
      <c r="AH3028" s="41">
        <f t="shared" si="9749"/>
        <v>0</v>
      </c>
      <c r="AI3028" s="41">
        <f t="shared" si="9750"/>
        <v>0</v>
      </c>
      <c r="AJ3028" s="41">
        <f t="shared" si="9751"/>
        <v>0</v>
      </c>
      <c r="AK3028" s="41">
        <f t="shared" si="9752"/>
        <v>0</v>
      </c>
      <c r="AL3028" s="41">
        <f t="shared" si="9753"/>
        <v>5008.0640000000003</v>
      </c>
      <c r="AM3028" s="41">
        <f t="shared" si="9754"/>
        <v>0</v>
      </c>
      <c r="AN3028" s="41">
        <f t="shared" si="9755"/>
        <v>0</v>
      </c>
      <c r="AO3028" s="42">
        <f t="shared" si="9756"/>
        <v>1613.5160000000001</v>
      </c>
      <c r="AP3028" s="42">
        <f t="shared" si="9757"/>
        <v>6958.1</v>
      </c>
      <c r="AQ3028" s="42">
        <f t="shared" si="9758"/>
        <v>0</v>
      </c>
      <c r="AR3028" s="42">
        <f t="shared" si="9759"/>
        <v>0</v>
      </c>
      <c r="AS3028" s="42">
        <f t="shared" si="9760"/>
        <v>0</v>
      </c>
      <c r="AT3028" s="42">
        <f t="shared" si="9761"/>
        <v>0</v>
      </c>
      <c r="AU3028" s="42">
        <f t="shared" si="9670"/>
        <v>6958.1</v>
      </c>
      <c r="AV3028" s="42">
        <f t="shared" si="9671"/>
        <v>0</v>
      </c>
      <c r="AW3028" s="42">
        <f t="shared" si="9676"/>
        <v>6958.1</v>
      </c>
      <c r="AX3028" s="42">
        <f t="shared" si="9677"/>
        <v>2250.1999999999998</v>
      </c>
      <c r="AY3028" s="42">
        <f t="shared" si="9678"/>
        <v>2250.1999999999998</v>
      </c>
      <c r="AZ3028" s="42">
        <f t="shared" si="9762"/>
        <v>0</v>
      </c>
      <c r="BA3028" s="43">
        <f t="shared" si="9683"/>
        <v>100</v>
      </c>
      <c r="BB3028" s="20"/>
    </row>
    <row r="3029" spans="2:54" ht="62.4" x14ac:dyDescent="0.3">
      <c r="B3029" s="38" t="s">
        <v>1070</v>
      </c>
      <c r="C3029" s="38" t="s">
        <v>94</v>
      </c>
      <c r="D3029" s="38" t="s">
        <v>172</v>
      </c>
      <c r="E3029" s="39" t="str">
        <f t="shared" si="9669"/>
        <v>0314</v>
      </c>
      <c r="F3029" s="38" t="s">
        <v>1114</v>
      </c>
      <c r="G3029" s="39"/>
      <c r="H3029" s="40" t="s">
        <v>1115</v>
      </c>
      <c r="I3029" s="18">
        <f t="shared" si="9727"/>
        <v>2250.1999999999998</v>
      </c>
      <c r="J3029" s="18">
        <f t="shared" si="9728"/>
        <v>2250.1999999999998</v>
      </c>
      <c r="K3029" s="18">
        <f t="shared" si="9729"/>
        <v>2250.1999999999998</v>
      </c>
      <c r="L3029" s="18">
        <f t="shared" si="9730"/>
        <v>-74.099999999999994</v>
      </c>
      <c r="M3029" s="18">
        <f t="shared" si="9731"/>
        <v>0</v>
      </c>
      <c r="N3029" s="18">
        <f t="shared" si="9732"/>
        <v>0</v>
      </c>
      <c r="O3029" s="18">
        <f t="shared" si="9733"/>
        <v>0</v>
      </c>
      <c r="P3029" s="18">
        <f t="shared" si="9734"/>
        <v>4782</v>
      </c>
      <c r="Q3029" s="18">
        <f t="shared" si="9735"/>
        <v>0</v>
      </c>
      <c r="R3029" s="18">
        <f t="shared" si="9736"/>
        <v>0</v>
      </c>
      <c r="S3029" s="18">
        <f t="shared" si="9737"/>
        <v>0</v>
      </c>
      <c r="T3029" s="18">
        <f t="shared" si="9704"/>
        <v>6958.1</v>
      </c>
      <c r="U3029" s="18">
        <f t="shared" si="9673"/>
        <v>2250.1999999999998</v>
      </c>
      <c r="V3029" s="18">
        <f t="shared" si="9674"/>
        <v>2250.1999999999998</v>
      </c>
      <c r="W3029" s="18">
        <f t="shared" si="9738"/>
        <v>0</v>
      </c>
      <c r="X3029" s="18">
        <f t="shared" si="9739"/>
        <v>0</v>
      </c>
      <c r="Y3029" s="18">
        <f t="shared" si="9740"/>
        <v>0</v>
      </c>
      <c r="Z3029" s="18">
        <f t="shared" si="9741"/>
        <v>0</v>
      </c>
      <c r="AA3029" s="18">
        <f t="shared" si="9742"/>
        <v>0</v>
      </c>
      <c r="AB3029" s="18">
        <f t="shared" si="9743"/>
        <v>0</v>
      </c>
      <c r="AC3029" s="18">
        <f t="shared" si="9744"/>
        <v>0</v>
      </c>
      <c r="AD3029" s="18">
        <f t="shared" si="9745"/>
        <v>0</v>
      </c>
      <c r="AE3029" s="18">
        <f t="shared" si="9746"/>
        <v>0</v>
      </c>
      <c r="AF3029" s="41">
        <f t="shared" si="9747"/>
        <v>5008.0640000000003</v>
      </c>
      <c r="AG3029" s="41">
        <f t="shared" si="9748"/>
        <v>0</v>
      </c>
      <c r="AH3029" s="41">
        <f t="shared" si="9749"/>
        <v>0</v>
      </c>
      <c r="AI3029" s="41">
        <f t="shared" si="9750"/>
        <v>0</v>
      </c>
      <c r="AJ3029" s="41">
        <f t="shared" si="9751"/>
        <v>0</v>
      </c>
      <c r="AK3029" s="41">
        <f t="shared" si="9752"/>
        <v>0</v>
      </c>
      <c r="AL3029" s="41">
        <f t="shared" si="9753"/>
        <v>5008.0640000000003</v>
      </c>
      <c r="AM3029" s="41">
        <f t="shared" si="9754"/>
        <v>0</v>
      </c>
      <c r="AN3029" s="41">
        <f t="shared" si="9755"/>
        <v>0</v>
      </c>
      <c r="AO3029" s="14">
        <f t="shared" si="9756"/>
        <v>1613.5160000000001</v>
      </c>
      <c r="AP3029" s="42">
        <f t="shared" si="9757"/>
        <v>6958.1</v>
      </c>
      <c r="AQ3029" s="42">
        <f t="shared" si="9758"/>
        <v>0</v>
      </c>
      <c r="AR3029" s="42">
        <f t="shared" si="9759"/>
        <v>0</v>
      </c>
      <c r="AS3029" s="42">
        <f t="shared" si="9760"/>
        <v>0</v>
      </c>
      <c r="AT3029" s="42">
        <f t="shared" si="9761"/>
        <v>0</v>
      </c>
      <c r="AU3029" s="42">
        <f t="shared" si="9670"/>
        <v>6958.1</v>
      </c>
      <c r="AV3029" s="42">
        <f t="shared" si="9671"/>
        <v>0</v>
      </c>
      <c r="AW3029" s="42">
        <f t="shared" si="9676"/>
        <v>6958.1</v>
      </c>
      <c r="AX3029" s="42">
        <f t="shared" si="9677"/>
        <v>2250.1999999999998</v>
      </c>
      <c r="AY3029" s="42">
        <f t="shared" si="9678"/>
        <v>2250.1999999999998</v>
      </c>
      <c r="AZ3029" s="42">
        <f t="shared" si="9762"/>
        <v>0</v>
      </c>
      <c r="BA3029" s="43">
        <f t="shared" si="9683"/>
        <v>100</v>
      </c>
      <c r="BB3029" s="20"/>
    </row>
    <row r="3030" spans="2:54" ht="31.2" x14ac:dyDescent="0.3">
      <c r="B3030" s="38" t="s">
        <v>1070</v>
      </c>
      <c r="C3030" s="38" t="s">
        <v>94</v>
      </c>
      <c r="D3030" s="38" t="s">
        <v>172</v>
      </c>
      <c r="E3030" s="39" t="str">
        <f t="shared" si="9669"/>
        <v>0314</v>
      </c>
      <c r="F3030" s="38" t="s">
        <v>1114</v>
      </c>
      <c r="G3030" s="38" t="s">
        <v>54</v>
      </c>
      <c r="H3030" s="40" t="s">
        <v>55</v>
      </c>
      <c r="I3030" s="18">
        <v>2250.1999999999998</v>
      </c>
      <c r="J3030" s="18">
        <v>2250.1999999999998</v>
      </c>
      <c r="K3030" s="18">
        <v>2250.1999999999998</v>
      </c>
      <c r="L3030" s="18">
        <v>-74.099999999999994</v>
      </c>
      <c r="M3030" s="18"/>
      <c r="N3030" s="18"/>
      <c r="O3030" s="18">
        <v>0</v>
      </c>
      <c r="P3030" s="18">
        <v>4782</v>
      </c>
      <c r="Q3030" s="18">
        <v>0</v>
      </c>
      <c r="R3030" s="18">
        <v>0</v>
      </c>
      <c r="S3030" s="18"/>
      <c r="T3030" s="18">
        <f t="shared" si="9704"/>
        <v>6958.1</v>
      </c>
      <c r="U3030" s="18">
        <f t="shared" si="9673"/>
        <v>2250.1999999999998</v>
      </c>
      <c r="V3030" s="18">
        <f t="shared" si="9674"/>
        <v>2250.1999999999998</v>
      </c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41">
        <v>5008.0640000000003</v>
      </c>
      <c r="AG3030" s="41"/>
      <c r="AH3030" s="41">
        <v>0</v>
      </c>
      <c r="AI3030" s="41">
        <v>0</v>
      </c>
      <c r="AJ3030" s="41">
        <v>0</v>
      </c>
      <c r="AK3030" s="41">
        <v>0</v>
      </c>
      <c r="AL3030" s="41">
        <v>5008.0640000000003</v>
      </c>
      <c r="AM3030" s="41">
        <v>0</v>
      </c>
      <c r="AN3030" s="41">
        <v>0</v>
      </c>
      <c r="AO3030" s="42">
        <v>1613.5160000000001</v>
      </c>
      <c r="AP3030" s="42">
        <v>6958.1</v>
      </c>
      <c r="AQ3030" s="42">
        <v>0</v>
      </c>
      <c r="AR3030" s="42">
        <v>0</v>
      </c>
      <c r="AS3030" s="42">
        <v>0</v>
      </c>
      <c r="AT3030" s="42">
        <v>0</v>
      </c>
      <c r="AU3030" s="42">
        <f t="shared" si="9670"/>
        <v>6958.1</v>
      </c>
      <c r="AV3030" s="42">
        <f t="shared" si="9671"/>
        <v>0</v>
      </c>
      <c r="AW3030" s="42">
        <f t="shared" si="9676"/>
        <v>6958.1</v>
      </c>
      <c r="AX3030" s="42">
        <f t="shared" si="9677"/>
        <v>2250.1999999999998</v>
      </c>
      <c r="AY3030" s="42">
        <f t="shared" si="9678"/>
        <v>2250.1999999999998</v>
      </c>
      <c r="AZ3030" s="42"/>
      <c r="BA3030" s="43">
        <f t="shared" si="9683"/>
        <v>100</v>
      </c>
      <c r="BB3030" s="44"/>
    </row>
    <row r="3031" spans="2:54" s="21" customFormat="1" x14ac:dyDescent="0.3">
      <c r="B3031" s="22" t="s">
        <v>1070</v>
      </c>
      <c r="C3031" s="22" t="s">
        <v>92</v>
      </c>
      <c r="D3031" s="22"/>
      <c r="E3031" s="23" t="str">
        <f t="shared" si="9669"/>
        <v>05</v>
      </c>
      <c r="F3031" s="22"/>
      <c r="G3031" s="22"/>
      <c r="H3031" s="24" t="s">
        <v>93</v>
      </c>
      <c r="I3031" s="25">
        <f t="shared" si="9727"/>
        <v>2541.1999999999998</v>
      </c>
      <c r="J3031" s="25">
        <f t="shared" si="9728"/>
        <v>1205.2</v>
      </c>
      <c r="K3031" s="25">
        <f t="shared" si="9729"/>
        <v>1205.2</v>
      </c>
      <c r="L3031" s="25">
        <f t="shared" si="9730"/>
        <v>0</v>
      </c>
      <c r="M3031" s="25">
        <f t="shared" si="9731"/>
        <v>0</v>
      </c>
      <c r="N3031" s="25">
        <f t="shared" si="9732"/>
        <v>0</v>
      </c>
      <c r="O3031" s="25">
        <f t="shared" si="9733"/>
        <v>0</v>
      </c>
      <c r="P3031" s="25">
        <f t="shared" si="9734"/>
        <v>-948.43299999999999</v>
      </c>
      <c r="Q3031" s="25">
        <f t="shared" si="9735"/>
        <v>0</v>
      </c>
      <c r="R3031" s="25">
        <f t="shared" si="9736"/>
        <v>0</v>
      </c>
      <c r="S3031" s="25">
        <f t="shared" si="9737"/>
        <v>0</v>
      </c>
      <c r="T3031" s="25">
        <f t="shared" si="9704"/>
        <v>1592.7669999999998</v>
      </c>
      <c r="U3031" s="25">
        <f t="shared" si="9673"/>
        <v>1205.2</v>
      </c>
      <c r="V3031" s="25">
        <f t="shared" si="9674"/>
        <v>1205.2</v>
      </c>
      <c r="W3031" s="25">
        <f t="shared" si="9738"/>
        <v>0</v>
      </c>
      <c r="X3031" s="25">
        <f t="shared" si="9739"/>
        <v>0</v>
      </c>
      <c r="Y3031" s="25">
        <f t="shared" si="9740"/>
        <v>0</v>
      </c>
      <c r="Z3031" s="25">
        <f t="shared" si="9741"/>
        <v>0</v>
      </c>
      <c r="AA3031" s="25">
        <f t="shared" si="9742"/>
        <v>0</v>
      </c>
      <c r="AB3031" s="25">
        <f t="shared" si="9743"/>
        <v>0</v>
      </c>
      <c r="AC3031" s="25">
        <f t="shared" si="9744"/>
        <v>0</v>
      </c>
      <c r="AD3031" s="25">
        <f t="shared" si="9745"/>
        <v>0</v>
      </c>
      <c r="AE3031" s="25">
        <f t="shared" si="9746"/>
        <v>0</v>
      </c>
      <c r="AF3031" s="26">
        <f t="shared" si="9747"/>
        <v>1495.1020000000001</v>
      </c>
      <c r="AG3031" s="26">
        <f t="shared" si="9748"/>
        <v>0</v>
      </c>
      <c r="AH3031" s="26">
        <f t="shared" si="9749"/>
        <v>0</v>
      </c>
      <c r="AI3031" s="26">
        <f t="shared" si="9750"/>
        <v>0</v>
      </c>
      <c r="AJ3031" s="26">
        <f t="shared" si="9751"/>
        <v>0</v>
      </c>
      <c r="AK3031" s="26">
        <f t="shared" si="9752"/>
        <v>0</v>
      </c>
      <c r="AL3031" s="26">
        <f t="shared" si="9753"/>
        <v>1495.1012499999999</v>
      </c>
      <c r="AM3031" s="26">
        <f t="shared" si="9754"/>
        <v>0</v>
      </c>
      <c r="AN3031" s="26">
        <f t="shared" si="9755"/>
        <v>0</v>
      </c>
      <c r="AO3031" s="45">
        <f t="shared" si="9756"/>
        <v>1107.5905</v>
      </c>
      <c r="AP3031" s="27">
        <f t="shared" si="9757"/>
        <v>1592.7670000000001</v>
      </c>
      <c r="AQ3031" s="27">
        <f t="shared" si="9758"/>
        <v>0</v>
      </c>
      <c r="AR3031" s="27">
        <f t="shared" si="9759"/>
        <v>0</v>
      </c>
      <c r="AS3031" s="27">
        <f t="shared" si="9760"/>
        <v>0</v>
      </c>
      <c r="AT3031" s="27">
        <f t="shared" si="9761"/>
        <v>0</v>
      </c>
      <c r="AU3031" s="27">
        <f t="shared" si="9670"/>
        <v>1592.7670000000001</v>
      </c>
      <c r="AV3031" s="27">
        <f t="shared" si="9671"/>
        <v>0</v>
      </c>
      <c r="AW3031" s="27">
        <f t="shared" si="9676"/>
        <v>1592.7669999999998</v>
      </c>
      <c r="AX3031" s="27">
        <f t="shared" si="9677"/>
        <v>1205.2</v>
      </c>
      <c r="AY3031" s="27">
        <f t="shared" si="9678"/>
        <v>1205.2</v>
      </c>
      <c r="AZ3031" s="27">
        <f t="shared" si="9762"/>
        <v>0</v>
      </c>
      <c r="BA3031" s="28">
        <f t="shared" si="9683"/>
        <v>99.999949836198454</v>
      </c>
      <c r="BB3031" s="20"/>
    </row>
    <row r="3032" spans="2:54" s="30" customFormat="1" x14ac:dyDescent="0.3">
      <c r="B3032" s="31" t="s">
        <v>1070</v>
      </c>
      <c r="C3032" s="31" t="s">
        <v>92</v>
      </c>
      <c r="D3032" s="31" t="s">
        <v>42</v>
      </c>
      <c r="E3032" s="29" t="str">
        <f t="shared" si="9669"/>
        <v>0501</v>
      </c>
      <c r="F3032" s="31"/>
      <c r="G3032" s="31"/>
      <c r="H3032" s="32" t="s">
        <v>601</v>
      </c>
      <c r="I3032" s="33">
        <f t="shared" si="9727"/>
        <v>2541.1999999999998</v>
      </c>
      <c r="J3032" s="33">
        <f t="shared" si="9728"/>
        <v>1205.2</v>
      </c>
      <c r="K3032" s="33">
        <f t="shared" si="9729"/>
        <v>1205.2</v>
      </c>
      <c r="L3032" s="33">
        <f t="shared" si="9730"/>
        <v>0</v>
      </c>
      <c r="M3032" s="33">
        <f t="shared" si="9731"/>
        <v>0</v>
      </c>
      <c r="N3032" s="33">
        <f t="shared" si="9732"/>
        <v>0</v>
      </c>
      <c r="O3032" s="33">
        <f t="shared" si="9733"/>
        <v>0</v>
      </c>
      <c r="P3032" s="33">
        <f t="shared" si="9734"/>
        <v>-948.43299999999999</v>
      </c>
      <c r="Q3032" s="33">
        <f t="shared" si="9735"/>
        <v>0</v>
      </c>
      <c r="R3032" s="33">
        <f t="shared" si="9736"/>
        <v>0</v>
      </c>
      <c r="S3032" s="33">
        <f t="shared" si="9737"/>
        <v>0</v>
      </c>
      <c r="T3032" s="33">
        <f t="shared" si="9704"/>
        <v>1592.7669999999998</v>
      </c>
      <c r="U3032" s="33">
        <f t="shared" si="9673"/>
        <v>1205.2</v>
      </c>
      <c r="V3032" s="33">
        <f t="shared" si="9674"/>
        <v>1205.2</v>
      </c>
      <c r="W3032" s="33">
        <f t="shared" si="9738"/>
        <v>0</v>
      </c>
      <c r="X3032" s="33">
        <f t="shared" si="9739"/>
        <v>0</v>
      </c>
      <c r="Y3032" s="33">
        <f t="shared" si="9740"/>
        <v>0</v>
      </c>
      <c r="Z3032" s="33">
        <f t="shared" si="9741"/>
        <v>0</v>
      </c>
      <c r="AA3032" s="33">
        <f t="shared" si="9742"/>
        <v>0</v>
      </c>
      <c r="AB3032" s="33">
        <f t="shared" si="9743"/>
        <v>0</v>
      </c>
      <c r="AC3032" s="33">
        <f t="shared" si="9744"/>
        <v>0</v>
      </c>
      <c r="AD3032" s="33">
        <f t="shared" si="9745"/>
        <v>0</v>
      </c>
      <c r="AE3032" s="33">
        <f t="shared" si="9746"/>
        <v>0</v>
      </c>
      <c r="AF3032" s="34">
        <f t="shared" si="9747"/>
        <v>1495.1020000000001</v>
      </c>
      <c r="AG3032" s="34">
        <f t="shared" si="9748"/>
        <v>0</v>
      </c>
      <c r="AH3032" s="34">
        <f t="shared" si="9749"/>
        <v>0</v>
      </c>
      <c r="AI3032" s="34">
        <f t="shared" si="9750"/>
        <v>0</v>
      </c>
      <c r="AJ3032" s="34">
        <f t="shared" si="9751"/>
        <v>0</v>
      </c>
      <c r="AK3032" s="34">
        <f t="shared" si="9752"/>
        <v>0</v>
      </c>
      <c r="AL3032" s="34">
        <f t="shared" si="9753"/>
        <v>1495.1012499999999</v>
      </c>
      <c r="AM3032" s="34">
        <f t="shared" si="9754"/>
        <v>0</v>
      </c>
      <c r="AN3032" s="34">
        <f t="shared" si="9755"/>
        <v>0</v>
      </c>
      <c r="AO3032" s="36">
        <f t="shared" si="9756"/>
        <v>1107.5905</v>
      </c>
      <c r="AP3032" s="36">
        <f t="shared" si="9757"/>
        <v>1592.7670000000001</v>
      </c>
      <c r="AQ3032" s="36">
        <f t="shared" si="9758"/>
        <v>0</v>
      </c>
      <c r="AR3032" s="36">
        <f t="shared" si="9759"/>
        <v>0</v>
      </c>
      <c r="AS3032" s="36">
        <f t="shared" si="9760"/>
        <v>0</v>
      </c>
      <c r="AT3032" s="36">
        <f t="shared" si="9761"/>
        <v>0</v>
      </c>
      <c r="AU3032" s="36">
        <f t="shared" si="9670"/>
        <v>1592.7670000000001</v>
      </c>
      <c r="AV3032" s="36">
        <f t="shared" si="9671"/>
        <v>0</v>
      </c>
      <c r="AW3032" s="36">
        <f t="shared" si="9676"/>
        <v>1592.7669999999998</v>
      </c>
      <c r="AX3032" s="36">
        <f t="shared" si="9677"/>
        <v>1205.2</v>
      </c>
      <c r="AY3032" s="36">
        <f t="shared" si="9678"/>
        <v>1205.2</v>
      </c>
      <c r="AZ3032" s="36">
        <f t="shared" si="9762"/>
        <v>0</v>
      </c>
      <c r="BA3032" s="37">
        <f t="shared" si="9683"/>
        <v>99.999949836198454</v>
      </c>
      <c r="BB3032" s="20"/>
    </row>
    <row r="3033" spans="2:54" ht="31.2" x14ac:dyDescent="0.3">
      <c r="B3033" s="38" t="s">
        <v>1070</v>
      </c>
      <c r="C3033" s="38" t="s">
        <v>92</v>
      </c>
      <c r="D3033" s="38" t="s">
        <v>42</v>
      </c>
      <c r="E3033" s="39" t="str">
        <f t="shared" si="9669"/>
        <v>0501</v>
      </c>
      <c r="F3033" s="38" t="s">
        <v>655</v>
      </c>
      <c r="G3033" s="39"/>
      <c r="H3033" s="40" t="s">
        <v>656</v>
      </c>
      <c r="I3033" s="18">
        <f t="shared" si="9727"/>
        <v>2541.1999999999998</v>
      </c>
      <c r="J3033" s="18">
        <f t="shared" si="9728"/>
        <v>1205.2</v>
      </c>
      <c r="K3033" s="18">
        <f t="shared" si="9729"/>
        <v>1205.2</v>
      </c>
      <c r="L3033" s="18">
        <f t="shared" si="9730"/>
        <v>0</v>
      </c>
      <c r="M3033" s="18">
        <f t="shared" si="9731"/>
        <v>0</v>
      </c>
      <c r="N3033" s="18">
        <f t="shared" si="9732"/>
        <v>0</v>
      </c>
      <c r="O3033" s="18">
        <f t="shared" si="9733"/>
        <v>0</v>
      </c>
      <c r="P3033" s="18">
        <f t="shared" si="9734"/>
        <v>-948.43299999999999</v>
      </c>
      <c r="Q3033" s="18">
        <f t="shared" si="9735"/>
        <v>0</v>
      </c>
      <c r="R3033" s="18">
        <f t="shared" si="9736"/>
        <v>0</v>
      </c>
      <c r="S3033" s="18">
        <f t="shared" si="9737"/>
        <v>0</v>
      </c>
      <c r="T3033" s="18">
        <f t="shared" si="9704"/>
        <v>1592.7669999999998</v>
      </c>
      <c r="U3033" s="18">
        <f t="shared" si="9673"/>
        <v>1205.2</v>
      </c>
      <c r="V3033" s="18">
        <f t="shared" si="9674"/>
        <v>1205.2</v>
      </c>
      <c r="W3033" s="18">
        <f t="shared" si="9738"/>
        <v>0</v>
      </c>
      <c r="X3033" s="18">
        <f t="shared" si="9739"/>
        <v>0</v>
      </c>
      <c r="Y3033" s="18">
        <f t="shared" si="9740"/>
        <v>0</v>
      </c>
      <c r="Z3033" s="18">
        <f t="shared" si="9741"/>
        <v>0</v>
      </c>
      <c r="AA3033" s="18">
        <f t="shared" si="9742"/>
        <v>0</v>
      </c>
      <c r="AB3033" s="18">
        <f t="shared" si="9743"/>
        <v>0</v>
      </c>
      <c r="AC3033" s="18">
        <f t="shared" si="9744"/>
        <v>0</v>
      </c>
      <c r="AD3033" s="18">
        <f t="shared" si="9745"/>
        <v>0</v>
      </c>
      <c r="AE3033" s="18">
        <f t="shared" si="9746"/>
        <v>0</v>
      </c>
      <c r="AF3033" s="41">
        <f t="shared" si="9747"/>
        <v>1495.1020000000001</v>
      </c>
      <c r="AG3033" s="41">
        <f t="shared" si="9748"/>
        <v>0</v>
      </c>
      <c r="AH3033" s="41">
        <f t="shared" si="9749"/>
        <v>0</v>
      </c>
      <c r="AI3033" s="41">
        <f t="shared" si="9750"/>
        <v>0</v>
      </c>
      <c r="AJ3033" s="41">
        <f t="shared" si="9751"/>
        <v>0</v>
      </c>
      <c r="AK3033" s="41">
        <f t="shared" si="9752"/>
        <v>0</v>
      </c>
      <c r="AL3033" s="41">
        <f t="shared" si="9753"/>
        <v>1495.1012499999999</v>
      </c>
      <c r="AM3033" s="41">
        <f t="shared" si="9754"/>
        <v>0</v>
      </c>
      <c r="AN3033" s="41">
        <f t="shared" si="9755"/>
        <v>0</v>
      </c>
      <c r="AO3033" s="14">
        <f t="shared" si="9756"/>
        <v>1107.5905</v>
      </c>
      <c r="AP3033" s="42">
        <f t="shared" si="9757"/>
        <v>1592.7670000000001</v>
      </c>
      <c r="AQ3033" s="42">
        <f t="shared" si="9758"/>
        <v>0</v>
      </c>
      <c r="AR3033" s="42">
        <f t="shared" si="9759"/>
        <v>0</v>
      </c>
      <c r="AS3033" s="42">
        <f t="shared" si="9760"/>
        <v>0</v>
      </c>
      <c r="AT3033" s="42">
        <f t="shared" si="9761"/>
        <v>0</v>
      </c>
      <c r="AU3033" s="42">
        <f t="shared" si="9670"/>
        <v>1592.7670000000001</v>
      </c>
      <c r="AV3033" s="42">
        <f t="shared" si="9671"/>
        <v>0</v>
      </c>
      <c r="AW3033" s="42">
        <f t="shared" si="9676"/>
        <v>1592.7669999999998</v>
      </c>
      <c r="AX3033" s="42">
        <f t="shared" si="9677"/>
        <v>1205.2</v>
      </c>
      <c r="AY3033" s="42">
        <f t="shared" si="9678"/>
        <v>1205.2</v>
      </c>
      <c r="AZ3033" s="42">
        <f t="shared" si="9762"/>
        <v>0</v>
      </c>
      <c r="BA3033" s="43">
        <f t="shared" si="9683"/>
        <v>99.999949836198454</v>
      </c>
      <c r="BB3033" s="20"/>
    </row>
    <row r="3034" spans="2:54" x14ac:dyDescent="0.3">
      <c r="B3034" s="38" t="s">
        <v>1070</v>
      </c>
      <c r="C3034" s="38" t="s">
        <v>92</v>
      </c>
      <c r="D3034" s="38" t="s">
        <v>42</v>
      </c>
      <c r="E3034" s="39" t="str">
        <f t="shared" si="9669"/>
        <v>0501</v>
      </c>
      <c r="F3034" s="38" t="s">
        <v>1033</v>
      </c>
      <c r="G3034" s="39"/>
      <c r="H3034" s="40" t="s">
        <v>49</v>
      </c>
      <c r="I3034" s="18">
        <f t="shared" si="9727"/>
        <v>2541.1999999999998</v>
      </c>
      <c r="J3034" s="18">
        <f t="shared" si="9728"/>
        <v>1205.2</v>
      </c>
      <c r="K3034" s="18">
        <f t="shared" si="9729"/>
        <v>1205.2</v>
      </c>
      <c r="L3034" s="18">
        <f t="shared" si="9730"/>
        <v>0</v>
      </c>
      <c r="M3034" s="18">
        <f t="shared" si="9731"/>
        <v>0</v>
      </c>
      <c r="N3034" s="18">
        <f t="shared" si="9732"/>
        <v>0</v>
      </c>
      <c r="O3034" s="18">
        <f t="shared" si="9733"/>
        <v>0</v>
      </c>
      <c r="P3034" s="18">
        <f t="shared" si="9734"/>
        <v>-948.43299999999999</v>
      </c>
      <c r="Q3034" s="18">
        <f t="shared" si="9735"/>
        <v>0</v>
      </c>
      <c r="R3034" s="18">
        <f t="shared" si="9736"/>
        <v>0</v>
      </c>
      <c r="S3034" s="18">
        <f t="shared" si="9737"/>
        <v>0</v>
      </c>
      <c r="T3034" s="18">
        <f t="shared" si="9704"/>
        <v>1592.7669999999998</v>
      </c>
      <c r="U3034" s="18">
        <f t="shared" si="9673"/>
        <v>1205.2</v>
      </c>
      <c r="V3034" s="18">
        <f t="shared" si="9674"/>
        <v>1205.2</v>
      </c>
      <c r="W3034" s="18">
        <f t="shared" si="9738"/>
        <v>0</v>
      </c>
      <c r="X3034" s="18">
        <f t="shared" si="9739"/>
        <v>0</v>
      </c>
      <c r="Y3034" s="18">
        <f t="shared" si="9740"/>
        <v>0</v>
      </c>
      <c r="Z3034" s="18">
        <f t="shared" si="9741"/>
        <v>0</v>
      </c>
      <c r="AA3034" s="18">
        <f t="shared" si="9742"/>
        <v>0</v>
      </c>
      <c r="AB3034" s="18">
        <f t="shared" si="9743"/>
        <v>0</v>
      </c>
      <c r="AC3034" s="18">
        <f t="shared" si="9744"/>
        <v>0</v>
      </c>
      <c r="AD3034" s="18">
        <f t="shared" si="9745"/>
        <v>0</v>
      </c>
      <c r="AE3034" s="18">
        <f t="shared" si="9746"/>
        <v>0</v>
      </c>
      <c r="AF3034" s="41">
        <f t="shared" si="9747"/>
        <v>1495.1020000000001</v>
      </c>
      <c r="AG3034" s="41">
        <f t="shared" si="9748"/>
        <v>0</v>
      </c>
      <c r="AH3034" s="41">
        <f t="shared" si="9749"/>
        <v>0</v>
      </c>
      <c r="AI3034" s="41">
        <f t="shared" si="9750"/>
        <v>0</v>
      </c>
      <c r="AJ3034" s="41">
        <f t="shared" si="9751"/>
        <v>0</v>
      </c>
      <c r="AK3034" s="41">
        <f t="shared" si="9752"/>
        <v>0</v>
      </c>
      <c r="AL3034" s="41">
        <f t="shared" si="9753"/>
        <v>1495.1012499999999</v>
      </c>
      <c r="AM3034" s="41">
        <f t="shared" si="9754"/>
        <v>0</v>
      </c>
      <c r="AN3034" s="41">
        <f t="shared" si="9755"/>
        <v>0</v>
      </c>
      <c r="AO3034" s="42">
        <f t="shared" si="9756"/>
        <v>1107.5905</v>
      </c>
      <c r="AP3034" s="42">
        <f t="shared" si="9757"/>
        <v>1592.7670000000001</v>
      </c>
      <c r="AQ3034" s="42">
        <f t="shared" si="9758"/>
        <v>0</v>
      </c>
      <c r="AR3034" s="42">
        <f t="shared" si="9759"/>
        <v>0</v>
      </c>
      <c r="AS3034" s="42">
        <f t="shared" si="9760"/>
        <v>0</v>
      </c>
      <c r="AT3034" s="42">
        <f t="shared" si="9761"/>
        <v>0</v>
      </c>
      <c r="AU3034" s="42">
        <f t="shared" si="9670"/>
        <v>1592.7670000000001</v>
      </c>
      <c r="AV3034" s="42">
        <f t="shared" si="9671"/>
        <v>0</v>
      </c>
      <c r="AW3034" s="42">
        <f t="shared" si="9676"/>
        <v>1592.7669999999998</v>
      </c>
      <c r="AX3034" s="42">
        <f t="shared" si="9677"/>
        <v>1205.2</v>
      </c>
      <c r="AY3034" s="42">
        <f t="shared" si="9678"/>
        <v>1205.2</v>
      </c>
      <c r="AZ3034" s="42">
        <f t="shared" si="9762"/>
        <v>0</v>
      </c>
      <c r="BA3034" s="43">
        <f t="shared" si="9683"/>
        <v>99.999949836198454</v>
      </c>
      <c r="BB3034" s="20"/>
    </row>
    <row r="3035" spans="2:54" ht="31.2" x14ac:dyDescent="0.3">
      <c r="B3035" s="38" t="s">
        <v>1070</v>
      </c>
      <c r="C3035" s="38" t="s">
        <v>92</v>
      </c>
      <c r="D3035" s="38" t="s">
        <v>42</v>
      </c>
      <c r="E3035" s="39" t="str">
        <f t="shared" si="9669"/>
        <v>0501</v>
      </c>
      <c r="F3035" s="38" t="s">
        <v>1116</v>
      </c>
      <c r="G3035" s="39"/>
      <c r="H3035" s="40" t="s">
        <v>1117</v>
      </c>
      <c r="I3035" s="18">
        <f t="shared" si="9727"/>
        <v>2541.1999999999998</v>
      </c>
      <c r="J3035" s="18">
        <f t="shared" si="9728"/>
        <v>1205.2</v>
      </c>
      <c r="K3035" s="18">
        <f t="shared" si="9729"/>
        <v>1205.2</v>
      </c>
      <c r="L3035" s="18">
        <f t="shared" si="9730"/>
        <v>0</v>
      </c>
      <c r="M3035" s="18">
        <f t="shared" si="9731"/>
        <v>0</v>
      </c>
      <c r="N3035" s="18">
        <f t="shared" si="9732"/>
        <v>0</v>
      </c>
      <c r="O3035" s="18">
        <f t="shared" si="9733"/>
        <v>0</v>
      </c>
      <c r="P3035" s="18">
        <f t="shared" si="9734"/>
        <v>-948.43299999999999</v>
      </c>
      <c r="Q3035" s="18">
        <f t="shared" si="9735"/>
        <v>0</v>
      </c>
      <c r="R3035" s="18">
        <f t="shared" si="9736"/>
        <v>0</v>
      </c>
      <c r="S3035" s="18">
        <f t="shared" si="9737"/>
        <v>0</v>
      </c>
      <c r="T3035" s="18">
        <f t="shared" si="9704"/>
        <v>1592.7669999999998</v>
      </c>
      <c r="U3035" s="18">
        <f t="shared" si="9673"/>
        <v>1205.2</v>
      </c>
      <c r="V3035" s="18">
        <f t="shared" si="9674"/>
        <v>1205.2</v>
      </c>
      <c r="W3035" s="18">
        <f t="shared" si="9738"/>
        <v>0</v>
      </c>
      <c r="X3035" s="18">
        <f t="shared" si="9739"/>
        <v>0</v>
      </c>
      <c r="Y3035" s="18">
        <f t="shared" si="9740"/>
        <v>0</v>
      </c>
      <c r="Z3035" s="18">
        <f t="shared" si="9741"/>
        <v>0</v>
      </c>
      <c r="AA3035" s="18">
        <f t="shared" si="9742"/>
        <v>0</v>
      </c>
      <c r="AB3035" s="18">
        <f t="shared" si="9743"/>
        <v>0</v>
      </c>
      <c r="AC3035" s="18">
        <f t="shared" si="9744"/>
        <v>0</v>
      </c>
      <c r="AD3035" s="18">
        <f t="shared" si="9745"/>
        <v>0</v>
      </c>
      <c r="AE3035" s="18">
        <f t="shared" si="9746"/>
        <v>0</v>
      </c>
      <c r="AF3035" s="41">
        <f t="shared" si="9747"/>
        <v>1495.1020000000001</v>
      </c>
      <c r="AG3035" s="41">
        <f t="shared" si="9748"/>
        <v>0</v>
      </c>
      <c r="AH3035" s="41">
        <f t="shared" si="9749"/>
        <v>0</v>
      </c>
      <c r="AI3035" s="41">
        <f t="shared" si="9750"/>
        <v>0</v>
      </c>
      <c r="AJ3035" s="41">
        <f t="shared" si="9751"/>
        <v>0</v>
      </c>
      <c r="AK3035" s="41">
        <f t="shared" si="9752"/>
        <v>0</v>
      </c>
      <c r="AL3035" s="41">
        <f t="shared" si="9753"/>
        <v>1495.1012499999999</v>
      </c>
      <c r="AM3035" s="41">
        <f t="shared" si="9754"/>
        <v>0</v>
      </c>
      <c r="AN3035" s="41">
        <f t="shared" si="9755"/>
        <v>0</v>
      </c>
      <c r="AO3035" s="14">
        <f t="shared" si="9756"/>
        <v>1107.5905</v>
      </c>
      <c r="AP3035" s="42">
        <f t="shared" si="9757"/>
        <v>1592.7670000000001</v>
      </c>
      <c r="AQ3035" s="42">
        <f t="shared" si="9758"/>
        <v>0</v>
      </c>
      <c r="AR3035" s="42">
        <f t="shared" si="9759"/>
        <v>0</v>
      </c>
      <c r="AS3035" s="42">
        <f t="shared" si="9760"/>
        <v>0</v>
      </c>
      <c r="AT3035" s="42">
        <f t="shared" si="9761"/>
        <v>0</v>
      </c>
      <c r="AU3035" s="42">
        <f t="shared" si="9670"/>
        <v>1592.7670000000001</v>
      </c>
      <c r="AV3035" s="42">
        <f t="shared" si="9671"/>
        <v>0</v>
      </c>
      <c r="AW3035" s="42">
        <f t="shared" si="9676"/>
        <v>1592.7669999999998</v>
      </c>
      <c r="AX3035" s="42">
        <f t="shared" si="9677"/>
        <v>1205.2</v>
      </c>
      <c r="AY3035" s="42">
        <f t="shared" si="9678"/>
        <v>1205.2</v>
      </c>
      <c r="AZ3035" s="42">
        <f t="shared" si="9762"/>
        <v>0</v>
      </c>
      <c r="BA3035" s="43">
        <f t="shared" si="9683"/>
        <v>99.999949836198454</v>
      </c>
      <c r="BB3035" s="20"/>
    </row>
    <row r="3036" spans="2:54" x14ac:dyDescent="0.3">
      <c r="B3036" s="38" t="s">
        <v>1070</v>
      </c>
      <c r="C3036" s="38" t="s">
        <v>92</v>
      </c>
      <c r="D3036" s="38" t="s">
        <v>42</v>
      </c>
      <c r="E3036" s="39" t="str">
        <f t="shared" si="9669"/>
        <v>0501</v>
      </c>
      <c r="F3036" s="16" t="s">
        <v>1118</v>
      </c>
      <c r="G3036" s="39"/>
      <c r="H3036" s="40" t="s">
        <v>1119</v>
      </c>
      <c r="I3036" s="18">
        <f t="shared" si="9727"/>
        <v>2541.1999999999998</v>
      </c>
      <c r="J3036" s="18">
        <f t="shared" si="9728"/>
        <v>1205.2</v>
      </c>
      <c r="K3036" s="18">
        <f t="shared" si="9729"/>
        <v>1205.2</v>
      </c>
      <c r="L3036" s="18">
        <f t="shared" si="9730"/>
        <v>0</v>
      </c>
      <c r="M3036" s="18">
        <f t="shared" si="9731"/>
        <v>0</v>
      </c>
      <c r="N3036" s="18">
        <f t="shared" si="9732"/>
        <v>0</v>
      </c>
      <c r="O3036" s="18">
        <f t="shared" si="9733"/>
        <v>0</v>
      </c>
      <c r="P3036" s="18">
        <f t="shared" si="9734"/>
        <v>-948.43299999999999</v>
      </c>
      <c r="Q3036" s="18">
        <f t="shared" si="9735"/>
        <v>0</v>
      </c>
      <c r="R3036" s="18">
        <f t="shared" si="9736"/>
        <v>0</v>
      </c>
      <c r="S3036" s="18">
        <f t="shared" si="9737"/>
        <v>0</v>
      </c>
      <c r="T3036" s="18">
        <f t="shared" si="9704"/>
        <v>1592.7669999999998</v>
      </c>
      <c r="U3036" s="18">
        <f t="shared" si="9673"/>
        <v>1205.2</v>
      </c>
      <c r="V3036" s="18">
        <f t="shared" si="9674"/>
        <v>1205.2</v>
      </c>
      <c r="W3036" s="18">
        <f t="shared" si="9738"/>
        <v>0</v>
      </c>
      <c r="X3036" s="18">
        <f t="shared" si="9739"/>
        <v>0</v>
      </c>
      <c r="Y3036" s="18">
        <f t="shared" si="9740"/>
        <v>0</v>
      </c>
      <c r="Z3036" s="18">
        <f t="shared" si="9741"/>
        <v>0</v>
      </c>
      <c r="AA3036" s="18">
        <f t="shared" si="9742"/>
        <v>0</v>
      </c>
      <c r="AB3036" s="18">
        <f t="shared" si="9743"/>
        <v>0</v>
      </c>
      <c r="AC3036" s="18">
        <f t="shared" si="9744"/>
        <v>0</v>
      </c>
      <c r="AD3036" s="18">
        <f t="shared" si="9745"/>
        <v>0</v>
      </c>
      <c r="AE3036" s="18">
        <f t="shared" si="9746"/>
        <v>0</v>
      </c>
      <c r="AF3036" s="41">
        <f t="shared" si="9747"/>
        <v>1495.1020000000001</v>
      </c>
      <c r="AG3036" s="41">
        <f t="shared" si="9748"/>
        <v>0</v>
      </c>
      <c r="AH3036" s="41">
        <f t="shared" si="9749"/>
        <v>0</v>
      </c>
      <c r="AI3036" s="41">
        <f t="shared" si="9750"/>
        <v>0</v>
      </c>
      <c r="AJ3036" s="41">
        <f t="shared" si="9751"/>
        <v>0</v>
      </c>
      <c r="AK3036" s="41">
        <f t="shared" si="9752"/>
        <v>0</v>
      </c>
      <c r="AL3036" s="41">
        <f t="shared" si="9753"/>
        <v>1495.1012499999999</v>
      </c>
      <c r="AM3036" s="41">
        <f t="shared" si="9754"/>
        <v>0</v>
      </c>
      <c r="AN3036" s="41">
        <f t="shared" si="9755"/>
        <v>0</v>
      </c>
      <c r="AO3036" s="42">
        <f t="shared" si="9756"/>
        <v>1107.5905</v>
      </c>
      <c r="AP3036" s="42">
        <f t="shared" si="9757"/>
        <v>1592.7670000000001</v>
      </c>
      <c r="AQ3036" s="42">
        <f t="shared" si="9758"/>
        <v>0</v>
      </c>
      <c r="AR3036" s="42">
        <f t="shared" si="9759"/>
        <v>0</v>
      </c>
      <c r="AS3036" s="42">
        <f t="shared" si="9760"/>
        <v>0</v>
      </c>
      <c r="AT3036" s="42">
        <f t="shared" si="9761"/>
        <v>0</v>
      </c>
      <c r="AU3036" s="42">
        <f t="shared" si="9670"/>
        <v>1592.7670000000001</v>
      </c>
      <c r="AV3036" s="42">
        <f t="shared" si="9671"/>
        <v>0</v>
      </c>
      <c r="AW3036" s="42">
        <f t="shared" si="9676"/>
        <v>1592.7669999999998</v>
      </c>
      <c r="AX3036" s="42">
        <f t="shared" si="9677"/>
        <v>1205.2</v>
      </c>
      <c r="AY3036" s="42">
        <f t="shared" si="9678"/>
        <v>1205.2</v>
      </c>
      <c r="AZ3036" s="42">
        <f t="shared" si="9762"/>
        <v>0</v>
      </c>
      <c r="BA3036" s="43">
        <f t="shared" si="9683"/>
        <v>99.999949836198454</v>
      </c>
      <c r="BB3036" s="20"/>
    </row>
    <row r="3037" spans="2:54" ht="31.2" x14ac:dyDescent="0.3">
      <c r="B3037" s="38" t="s">
        <v>1070</v>
      </c>
      <c r="C3037" s="38" t="s">
        <v>92</v>
      </c>
      <c r="D3037" s="38" t="s">
        <v>42</v>
      </c>
      <c r="E3037" s="39" t="str">
        <f t="shared" si="9669"/>
        <v>0501</v>
      </c>
      <c r="F3037" s="16" t="s">
        <v>1118</v>
      </c>
      <c r="G3037" s="38" t="s">
        <v>54</v>
      </c>
      <c r="H3037" s="40" t="s">
        <v>55</v>
      </c>
      <c r="I3037" s="18">
        <v>2541.1999999999998</v>
      </c>
      <c r="J3037" s="18">
        <v>1205.2</v>
      </c>
      <c r="K3037" s="18">
        <v>1205.2</v>
      </c>
      <c r="L3037" s="18"/>
      <c r="M3037" s="18"/>
      <c r="N3037" s="18"/>
      <c r="O3037" s="18">
        <v>0</v>
      </c>
      <c r="P3037" s="18">
        <v>-948.43299999999999</v>
      </c>
      <c r="Q3037" s="18">
        <v>0</v>
      </c>
      <c r="R3037" s="18">
        <v>0</v>
      </c>
      <c r="S3037" s="18"/>
      <c r="T3037" s="18">
        <f t="shared" si="9704"/>
        <v>1592.7669999999998</v>
      </c>
      <c r="U3037" s="18">
        <f t="shared" si="9673"/>
        <v>1205.2</v>
      </c>
      <c r="V3037" s="18">
        <f t="shared" si="9674"/>
        <v>1205.2</v>
      </c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41">
        <v>1495.1020000000001</v>
      </c>
      <c r="AG3037" s="41"/>
      <c r="AH3037" s="41">
        <v>0</v>
      </c>
      <c r="AI3037" s="41">
        <v>0</v>
      </c>
      <c r="AJ3037" s="41">
        <v>0</v>
      </c>
      <c r="AK3037" s="41">
        <v>0</v>
      </c>
      <c r="AL3037" s="41">
        <v>1495.1012499999999</v>
      </c>
      <c r="AM3037" s="41">
        <v>0</v>
      </c>
      <c r="AN3037" s="41">
        <v>0</v>
      </c>
      <c r="AO3037" s="14">
        <v>1107.5905</v>
      </c>
      <c r="AP3037" s="42">
        <v>1592.7670000000001</v>
      </c>
      <c r="AQ3037" s="42">
        <v>0</v>
      </c>
      <c r="AR3037" s="42">
        <v>0</v>
      </c>
      <c r="AS3037" s="42">
        <v>0</v>
      </c>
      <c r="AT3037" s="42">
        <v>0</v>
      </c>
      <c r="AU3037" s="42">
        <f t="shared" si="9670"/>
        <v>1592.7670000000001</v>
      </c>
      <c r="AV3037" s="42">
        <f t="shared" si="9671"/>
        <v>0</v>
      </c>
      <c r="AW3037" s="42">
        <f t="shared" si="9676"/>
        <v>1592.7669999999998</v>
      </c>
      <c r="AX3037" s="42">
        <f t="shared" si="9677"/>
        <v>1205.2</v>
      </c>
      <c r="AY3037" s="42">
        <f t="shared" si="9678"/>
        <v>1205.2</v>
      </c>
      <c r="AZ3037" s="42"/>
      <c r="BA3037" s="43">
        <f t="shared" si="9683"/>
        <v>99.999949836198454</v>
      </c>
      <c r="BB3037" s="44"/>
    </row>
    <row r="3038" spans="2:54" s="21" customFormat="1" x14ac:dyDescent="0.3">
      <c r="B3038" s="22" t="s">
        <v>1070</v>
      </c>
      <c r="C3038" s="22" t="s">
        <v>189</v>
      </c>
      <c r="D3038" s="22"/>
      <c r="E3038" s="23" t="str">
        <f t="shared" si="9669"/>
        <v>07</v>
      </c>
      <c r="F3038" s="22"/>
      <c r="G3038" s="23"/>
      <c r="H3038" s="24" t="s">
        <v>241</v>
      </c>
      <c r="I3038" s="25">
        <f t="shared" si="9727"/>
        <v>3595.4</v>
      </c>
      <c r="J3038" s="25">
        <f t="shared" si="9728"/>
        <v>3595.4</v>
      </c>
      <c r="K3038" s="25">
        <f t="shared" si="9729"/>
        <v>3595.4</v>
      </c>
      <c r="L3038" s="25">
        <f t="shared" si="9730"/>
        <v>0</v>
      </c>
      <c r="M3038" s="25">
        <f t="shared" si="9731"/>
        <v>0</v>
      </c>
      <c r="N3038" s="25">
        <f t="shared" si="9732"/>
        <v>0</v>
      </c>
      <c r="O3038" s="25">
        <f t="shared" si="9733"/>
        <v>0</v>
      </c>
      <c r="P3038" s="25">
        <f t="shared" si="9734"/>
        <v>0</v>
      </c>
      <c r="Q3038" s="25">
        <f t="shared" si="9735"/>
        <v>0</v>
      </c>
      <c r="R3038" s="25">
        <f t="shared" si="9736"/>
        <v>0</v>
      </c>
      <c r="S3038" s="25">
        <f t="shared" si="9737"/>
        <v>-241.5</v>
      </c>
      <c r="T3038" s="25">
        <f t="shared" si="9704"/>
        <v>3353.9</v>
      </c>
      <c r="U3038" s="25">
        <f t="shared" si="9673"/>
        <v>3595.4</v>
      </c>
      <c r="V3038" s="25">
        <f t="shared" si="9674"/>
        <v>3595.4</v>
      </c>
      <c r="W3038" s="25">
        <f t="shared" si="9738"/>
        <v>0</v>
      </c>
      <c r="X3038" s="25">
        <f t="shared" si="9739"/>
        <v>0</v>
      </c>
      <c r="Y3038" s="25">
        <f t="shared" si="9740"/>
        <v>-241.5</v>
      </c>
      <c r="Z3038" s="25">
        <f t="shared" si="9741"/>
        <v>0</v>
      </c>
      <c r="AA3038" s="25">
        <f t="shared" si="9742"/>
        <v>0</v>
      </c>
      <c r="AB3038" s="25">
        <f t="shared" si="9743"/>
        <v>0</v>
      </c>
      <c r="AC3038" s="25">
        <f t="shared" si="9744"/>
        <v>0</v>
      </c>
      <c r="AD3038" s="25">
        <f t="shared" si="9745"/>
        <v>0</v>
      </c>
      <c r="AE3038" s="25"/>
      <c r="AF3038" s="26">
        <f t="shared" si="9747"/>
        <v>3353.3009999999999</v>
      </c>
      <c r="AG3038" s="26">
        <f t="shared" si="9748"/>
        <v>0</v>
      </c>
      <c r="AH3038" s="26">
        <f t="shared" si="9749"/>
        <v>0</v>
      </c>
      <c r="AI3038" s="26">
        <f t="shared" si="9750"/>
        <v>0</v>
      </c>
      <c r="AJ3038" s="26">
        <f t="shared" si="9751"/>
        <v>0</v>
      </c>
      <c r="AK3038" s="26">
        <f t="shared" si="9752"/>
        <v>0</v>
      </c>
      <c r="AL3038" s="26">
        <f t="shared" si="9753"/>
        <v>3353.3003199999998</v>
      </c>
      <c r="AM3038" s="26">
        <f t="shared" si="9754"/>
        <v>0</v>
      </c>
      <c r="AN3038" s="26">
        <f t="shared" si="9755"/>
        <v>0</v>
      </c>
      <c r="AO3038" s="27">
        <f t="shared" si="9756"/>
        <v>2262.3718899999999</v>
      </c>
      <c r="AP3038" s="27">
        <f t="shared" si="9757"/>
        <v>3353.9</v>
      </c>
      <c r="AQ3038" s="27">
        <f t="shared" si="9758"/>
        <v>0</v>
      </c>
      <c r="AR3038" s="27">
        <f t="shared" si="9759"/>
        <v>0</v>
      </c>
      <c r="AS3038" s="27">
        <f t="shared" si="9760"/>
        <v>0</v>
      </c>
      <c r="AT3038" s="27">
        <f t="shared" si="9761"/>
        <v>0</v>
      </c>
      <c r="AU3038" s="27">
        <f t="shared" si="9670"/>
        <v>3353.9</v>
      </c>
      <c r="AV3038" s="27">
        <f t="shared" si="9671"/>
        <v>0</v>
      </c>
      <c r="AW3038" s="27">
        <f t="shared" si="9676"/>
        <v>3112.4</v>
      </c>
      <c r="AX3038" s="27">
        <f t="shared" si="9677"/>
        <v>3595.4</v>
      </c>
      <c r="AY3038" s="27">
        <f t="shared" si="9678"/>
        <v>3595.4</v>
      </c>
      <c r="AZ3038" s="27">
        <f t="shared" si="9762"/>
        <v>0</v>
      </c>
      <c r="BA3038" s="28">
        <f t="shared" si="9683"/>
        <v>99.999979721474446</v>
      </c>
      <c r="BB3038" s="20"/>
    </row>
    <row r="3039" spans="2:54" s="30" customFormat="1" ht="31.2" x14ac:dyDescent="0.3">
      <c r="B3039" s="31" t="s">
        <v>1070</v>
      </c>
      <c r="C3039" s="31" t="s">
        <v>189</v>
      </c>
      <c r="D3039" s="31" t="s">
        <v>92</v>
      </c>
      <c r="E3039" s="29" t="str">
        <f t="shared" si="9669"/>
        <v>0705</v>
      </c>
      <c r="F3039" s="31"/>
      <c r="G3039" s="29"/>
      <c r="H3039" s="32" t="s">
        <v>436</v>
      </c>
      <c r="I3039" s="33">
        <f t="shared" si="9727"/>
        <v>3595.4</v>
      </c>
      <c r="J3039" s="33">
        <f t="shared" si="9728"/>
        <v>3595.4</v>
      </c>
      <c r="K3039" s="33">
        <f t="shared" si="9729"/>
        <v>3595.4</v>
      </c>
      <c r="L3039" s="33">
        <f t="shared" si="9730"/>
        <v>0</v>
      </c>
      <c r="M3039" s="33">
        <f t="shared" si="9731"/>
        <v>0</v>
      </c>
      <c r="N3039" s="33">
        <f t="shared" si="9732"/>
        <v>0</v>
      </c>
      <c r="O3039" s="33">
        <f t="shared" si="9733"/>
        <v>0</v>
      </c>
      <c r="P3039" s="33">
        <f t="shared" si="9734"/>
        <v>0</v>
      </c>
      <c r="Q3039" s="33">
        <f t="shared" si="9735"/>
        <v>0</v>
      </c>
      <c r="R3039" s="33">
        <f t="shared" si="9736"/>
        <v>0</v>
      </c>
      <c r="S3039" s="33">
        <f t="shared" si="9737"/>
        <v>-241.5</v>
      </c>
      <c r="T3039" s="33">
        <f t="shared" si="9704"/>
        <v>3353.9</v>
      </c>
      <c r="U3039" s="33">
        <f t="shared" si="9673"/>
        <v>3595.4</v>
      </c>
      <c r="V3039" s="33">
        <f t="shared" si="9674"/>
        <v>3595.4</v>
      </c>
      <c r="W3039" s="33">
        <f t="shared" si="9738"/>
        <v>0</v>
      </c>
      <c r="X3039" s="33">
        <f t="shared" si="9739"/>
        <v>0</v>
      </c>
      <c r="Y3039" s="33">
        <f t="shared" si="9740"/>
        <v>-241.5</v>
      </c>
      <c r="Z3039" s="33">
        <f t="shared" si="9741"/>
        <v>0</v>
      </c>
      <c r="AA3039" s="33">
        <f t="shared" si="9742"/>
        <v>0</v>
      </c>
      <c r="AB3039" s="33">
        <f t="shared" si="9743"/>
        <v>0</v>
      </c>
      <c r="AC3039" s="33">
        <f t="shared" si="9744"/>
        <v>0</v>
      </c>
      <c r="AD3039" s="33">
        <f t="shared" si="9745"/>
        <v>0</v>
      </c>
      <c r="AE3039" s="33"/>
      <c r="AF3039" s="34">
        <f t="shared" si="9747"/>
        <v>3353.3009999999999</v>
      </c>
      <c r="AG3039" s="34">
        <f t="shared" si="9748"/>
        <v>0</v>
      </c>
      <c r="AH3039" s="34">
        <f t="shared" si="9749"/>
        <v>0</v>
      </c>
      <c r="AI3039" s="34">
        <f t="shared" si="9750"/>
        <v>0</v>
      </c>
      <c r="AJ3039" s="34">
        <f t="shared" si="9751"/>
        <v>0</v>
      </c>
      <c r="AK3039" s="34">
        <f t="shared" si="9752"/>
        <v>0</v>
      </c>
      <c r="AL3039" s="34">
        <f t="shared" si="9753"/>
        <v>3353.3003199999998</v>
      </c>
      <c r="AM3039" s="34">
        <f t="shared" si="9754"/>
        <v>0</v>
      </c>
      <c r="AN3039" s="34">
        <f t="shared" si="9755"/>
        <v>0</v>
      </c>
      <c r="AO3039" s="35">
        <f t="shared" si="9756"/>
        <v>2262.3718899999999</v>
      </c>
      <c r="AP3039" s="36">
        <f t="shared" si="9757"/>
        <v>3353.9</v>
      </c>
      <c r="AQ3039" s="36">
        <f t="shared" si="9758"/>
        <v>0</v>
      </c>
      <c r="AR3039" s="36">
        <f t="shared" si="9759"/>
        <v>0</v>
      </c>
      <c r="AS3039" s="36">
        <f t="shared" si="9760"/>
        <v>0</v>
      </c>
      <c r="AT3039" s="36">
        <f t="shared" si="9761"/>
        <v>0</v>
      </c>
      <c r="AU3039" s="36">
        <f t="shared" si="9670"/>
        <v>3353.9</v>
      </c>
      <c r="AV3039" s="36">
        <f t="shared" si="9671"/>
        <v>0</v>
      </c>
      <c r="AW3039" s="36">
        <f t="shared" si="9676"/>
        <v>3112.4</v>
      </c>
      <c r="AX3039" s="36">
        <f t="shared" si="9677"/>
        <v>3595.4</v>
      </c>
      <c r="AY3039" s="36">
        <f t="shared" si="9678"/>
        <v>3595.4</v>
      </c>
      <c r="AZ3039" s="36">
        <f t="shared" si="9762"/>
        <v>0</v>
      </c>
      <c r="BA3039" s="37">
        <f t="shared" si="9683"/>
        <v>99.999979721474446</v>
      </c>
      <c r="BB3039" s="20"/>
    </row>
    <row r="3040" spans="2:54" ht="31.2" x14ac:dyDescent="0.3">
      <c r="B3040" s="38" t="s">
        <v>1070</v>
      </c>
      <c r="C3040" s="38" t="s">
        <v>189</v>
      </c>
      <c r="D3040" s="38" t="s">
        <v>92</v>
      </c>
      <c r="E3040" s="39" t="str">
        <f t="shared" si="9669"/>
        <v>0705</v>
      </c>
      <c r="F3040" s="38" t="s">
        <v>72</v>
      </c>
      <c r="G3040" s="39"/>
      <c r="H3040" s="40" t="s">
        <v>73</v>
      </c>
      <c r="I3040" s="18">
        <f t="shared" si="9727"/>
        <v>3595.4</v>
      </c>
      <c r="J3040" s="18">
        <f t="shared" si="9728"/>
        <v>3595.4</v>
      </c>
      <c r="K3040" s="18">
        <f t="shared" si="9729"/>
        <v>3595.4</v>
      </c>
      <c r="L3040" s="18">
        <f t="shared" si="9730"/>
        <v>0</v>
      </c>
      <c r="M3040" s="18">
        <f t="shared" si="9731"/>
        <v>0</v>
      </c>
      <c r="N3040" s="18">
        <f t="shared" si="9732"/>
        <v>0</v>
      </c>
      <c r="O3040" s="18">
        <f t="shared" si="9733"/>
        <v>0</v>
      </c>
      <c r="P3040" s="18">
        <f t="shared" si="9734"/>
        <v>0</v>
      </c>
      <c r="Q3040" s="18">
        <f t="shared" si="9735"/>
        <v>0</v>
      </c>
      <c r="R3040" s="18">
        <f t="shared" si="9736"/>
        <v>0</v>
      </c>
      <c r="S3040" s="18">
        <f t="shared" si="9737"/>
        <v>-241.5</v>
      </c>
      <c r="T3040" s="18">
        <f t="shared" si="9704"/>
        <v>3353.9</v>
      </c>
      <c r="U3040" s="18">
        <f t="shared" si="9673"/>
        <v>3595.4</v>
      </c>
      <c r="V3040" s="18">
        <f t="shared" si="9674"/>
        <v>3595.4</v>
      </c>
      <c r="W3040" s="18">
        <f t="shared" si="9738"/>
        <v>0</v>
      </c>
      <c r="X3040" s="18">
        <f t="shared" si="9739"/>
        <v>0</v>
      </c>
      <c r="Y3040" s="18">
        <f t="shared" si="9740"/>
        <v>-241.5</v>
      </c>
      <c r="Z3040" s="18">
        <f t="shared" si="9741"/>
        <v>0</v>
      </c>
      <c r="AA3040" s="18">
        <f t="shared" si="9742"/>
        <v>0</v>
      </c>
      <c r="AB3040" s="18">
        <f t="shared" si="9743"/>
        <v>0</v>
      </c>
      <c r="AC3040" s="18">
        <f t="shared" si="9744"/>
        <v>0</v>
      </c>
      <c r="AD3040" s="18">
        <f t="shared" si="9745"/>
        <v>0</v>
      </c>
      <c r="AE3040" s="18"/>
      <c r="AF3040" s="41">
        <f t="shared" si="9747"/>
        <v>3353.3009999999999</v>
      </c>
      <c r="AG3040" s="41">
        <f t="shared" si="9748"/>
        <v>0</v>
      </c>
      <c r="AH3040" s="41">
        <f t="shared" si="9749"/>
        <v>0</v>
      </c>
      <c r="AI3040" s="41">
        <f t="shared" si="9750"/>
        <v>0</v>
      </c>
      <c r="AJ3040" s="41">
        <f t="shared" si="9751"/>
        <v>0</v>
      </c>
      <c r="AK3040" s="41">
        <f t="shared" si="9752"/>
        <v>0</v>
      </c>
      <c r="AL3040" s="41">
        <f t="shared" si="9753"/>
        <v>3353.3003199999998</v>
      </c>
      <c r="AM3040" s="41">
        <f t="shared" si="9754"/>
        <v>0</v>
      </c>
      <c r="AN3040" s="41">
        <f t="shared" si="9755"/>
        <v>0</v>
      </c>
      <c r="AO3040" s="42">
        <f t="shared" si="9756"/>
        <v>2262.3718899999999</v>
      </c>
      <c r="AP3040" s="42">
        <f t="shared" si="9757"/>
        <v>3353.9</v>
      </c>
      <c r="AQ3040" s="42">
        <f t="shared" si="9758"/>
        <v>0</v>
      </c>
      <c r="AR3040" s="42">
        <f t="shared" si="9759"/>
        <v>0</v>
      </c>
      <c r="AS3040" s="42">
        <f t="shared" si="9760"/>
        <v>0</v>
      </c>
      <c r="AT3040" s="42">
        <f t="shared" si="9761"/>
        <v>0</v>
      </c>
      <c r="AU3040" s="42">
        <f t="shared" si="9670"/>
        <v>3353.9</v>
      </c>
      <c r="AV3040" s="42">
        <f t="shared" si="9671"/>
        <v>0</v>
      </c>
      <c r="AW3040" s="42">
        <f t="shared" si="9676"/>
        <v>3112.4</v>
      </c>
      <c r="AX3040" s="42">
        <f t="shared" si="9677"/>
        <v>3595.4</v>
      </c>
      <c r="AY3040" s="42">
        <f t="shared" si="9678"/>
        <v>3595.4</v>
      </c>
      <c r="AZ3040" s="42">
        <f t="shared" si="9762"/>
        <v>0</v>
      </c>
      <c r="BA3040" s="43">
        <f t="shared" si="9683"/>
        <v>99.999979721474446</v>
      </c>
      <c r="BB3040" s="20"/>
    </row>
    <row r="3041" spans="2:54" x14ac:dyDescent="0.3">
      <c r="B3041" s="38" t="s">
        <v>1070</v>
      </c>
      <c r="C3041" s="38" t="s">
        <v>189</v>
      </c>
      <c r="D3041" s="38" t="s">
        <v>92</v>
      </c>
      <c r="E3041" s="39" t="str">
        <f t="shared" si="9669"/>
        <v>0705</v>
      </c>
      <c r="F3041" s="38" t="s">
        <v>74</v>
      </c>
      <c r="G3041" s="39"/>
      <c r="H3041" s="40" t="s">
        <v>75</v>
      </c>
      <c r="I3041" s="18">
        <f t="shared" si="9727"/>
        <v>3595.4</v>
      </c>
      <c r="J3041" s="18">
        <f t="shared" si="9728"/>
        <v>3595.4</v>
      </c>
      <c r="K3041" s="18">
        <f t="shared" si="9729"/>
        <v>3595.4</v>
      </c>
      <c r="L3041" s="18">
        <f t="shared" si="9730"/>
        <v>0</v>
      </c>
      <c r="M3041" s="18">
        <f t="shared" si="9731"/>
        <v>0</v>
      </c>
      <c r="N3041" s="18">
        <f t="shared" si="9732"/>
        <v>0</v>
      </c>
      <c r="O3041" s="18">
        <f t="shared" si="9733"/>
        <v>0</v>
      </c>
      <c r="P3041" s="18">
        <f t="shared" si="9734"/>
        <v>0</v>
      </c>
      <c r="Q3041" s="18">
        <f t="shared" si="9735"/>
        <v>0</v>
      </c>
      <c r="R3041" s="18">
        <f t="shared" si="9736"/>
        <v>0</v>
      </c>
      <c r="S3041" s="18">
        <f t="shared" si="9737"/>
        <v>-241.5</v>
      </c>
      <c r="T3041" s="18">
        <f t="shared" si="9704"/>
        <v>3353.9</v>
      </c>
      <c r="U3041" s="18">
        <f t="shared" si="9673"/>
        <v>3595.4</v>
      </c>
      <c r="V3041" s="18">
        <f t="shared" si="9674"/>
        <v>3595.4</v>
      </c>
      <c r="W3041" s="18">
        <f t="shared" si="9738"/>
        <v>0</v>
      </c>
      <c r="X3041" s="18">
        <f t="shared" si="9739"/>
        <v>0</v>
      </c>
      <c r="Y3041" s="18">
        <f t="shared" si="9740"/>
        <v>-241.5</v>
      </c>
      <c r="Z3041" s="18">
        <f t="shared" si="9741"/>
        <v>0</v>
      </c>
      <c r="AA3041" s="18">
        <f t="shared" si="9742"/>
        <v>0</v>
      </c>
      <c r="AB3041" s="18">
        <f t="shared" si="9743"/>
        <v>0</v>
      </c>
      <c r="AC3041" s="18">
        <f t="shared" si="9744"/>
        <v>0</v>
      </c>
      <c r="AD3041" s="18">
        <f t="shared" si="9745"/>
        <v>0</v>
      </c>
      <c r="AE3041" s="18"/>
      <c r="AF3041" s="41">
        <f t="shared" si="9747"/>
        <v>3353.3009999999999</v>
      </c>
      <c r="AG3041" s="41">
        <f t="shared" si="9748"/>
        <v>0</v>
      </c>
      <c r="AH3041" s="41">
        <f t="shared" si="9749"/>
        <v>0</v>
      </c>
      <c r="AI3041" s="41">
        <f t="shared" si="9750"/>
        <v>0</v>
      </c>
      <c r="AJ3041" s="41">
        <f t="shared" si="9751"/>
        <v>0</v>
      </c>
      <c r="AK3041" s="41">
        <f t="shared" si="9752"/>
        <v>0</v>
      </c>
      <c r="AL3041" s="41">
        <f t="shared" si="9753"/>
        <v>3353.3003199999998</v>
      </c>
      <c r="AM3041" s="41">
        <f t="shared" si="9754"/>
        <v>0</v>
      </c>
      <c r="AN3041" s="41">
        <f t="shared" si="9755"/>
        <v>0</v>
      </c>
      <c r="AO3041" s="14">
        <f t="shared" si="9756"/>
        <v>2262.3718899999999</v>
      </c>
      <c r="AP3041" s="42">
        <f t="shared" si="9757"/>
        <v>3353.9</v>
      </c>
      <c r="AQ3041" s="42">
        <f t="shared" si="9758"/>
        <v>0</v>
      </c>
      <c r="AR3041" s="42">
        <f t="shared" si="9759"/>
        <v>0</v>
      </c>
      <c r="AS3041" s="42">
        <f t="shared" si="9760"/>
        <v>0</v>
      </c>
      <c r="AT3041" s="42">
        <f t="shared" si="9761"/>
        <v>0</v>
      </c>
      <c r="AU3041" s="42">
        <f t="shared" si="9670"/>
        <v>3353.9</v>
      </c>
      <c r="AV3041" s="42">
        <f t="shared" si="9671"/>
        <v>0</v>
      </c>
      <c r="AW3041" s="42">
        <f t="shared" si="9676"/>
        <v>3112.4</v>
      </c>
      <c r="AX3041" s="42">
        <f t="shared" si="9677"/>
        <v>3595.4</v>
      </c>
      <c r="AY3041" s="42">
        <f t="shared" si="9678"/>
        <v>3595.4</v>
      </c>
      <c r="AZ3041" s="42">
        <f t="shared" si="9762"/>
        <v>0</v>
      </c>
      <c r="BA3041" s="43">
        <f t="shared" si="9683"/>
        <v>99.999979721474446</v>
      </c>
      <c r="BB3041" s="20"/>
    </row>
    <row r="3042" spans="2:54" ht="31.2" x14ac:dyDescent="0.3">
      <c r="B3042" s="38" t="s">
        <v>1070</v>
      </c>
      <c r="C3042" s="38" t="s">
        <v>189</v>
      </c>
      <c r="D3042" s="38" t="s">
        <v>92</v>
      </c>
      <c r="E3042" s="39" t="str">
        <f t="shared" si="9669"/>
        <v>0705</v>
      </c>
      <c r="F3042" s="38" t="s">
        <v>1120</v>
      </c>
      <c r="G3042" s="39"/>
      <c r="H3042" s="40" t="s">
        <v>1121</v>
      </c>
      <c r="I3042" s="18">
        <f t="shared" si="9727"/>
        <v>3595.4</v>
      </c>
      <c r="J3042" s="18">
        <f t="shared" si="9728"/>
        <v>3595.4</v>
      </c>
      <c r="K3042" s="18">
        <f t="shared" si="9729"/>
        <v>3595.4</v>
      </c>
      <c r="L3042" s="18">
        <f t="shared" si="9730"/>
        <v>0</v>
      </c>
      <c r="M3042" s="18">
        <f t="shared" si="9731"/>
        <v>0</v>
      </c>
      <c r="N3042" s="18">
        <f t="shared" si="9732"/>
        <v>0</v>
      </c>
      <c r="O3042" s="18">
        <f t="shared" si="9733"/>
        <v>0</v>
      </c>
      <c r="P3042" s="18">
        <f t="shared" si="9734"/>
        <v>0</v>
      </c>
      <c r="Q3042" s="18">
        <f t="shared" si="9735"/>
        <v>0</v>
      </c>
      <c r="R3042" s="18">
        <f t="shared" si="9736"/>
        <v>0</v>
      </c>
      <c r="S3042" s="18">
        <f t="shared" si="9737"/>
        <v>-241.5</v>
      </c>
      <c r="T3042" s="18">
        <f t="shared" si="9704"/>
        <v>3353.9</v>
      </c>
      <c r="U3042" s="18">
        <f t="shared" si="9673"/>
        <v>3595.4</v>
      </c>
      <c r="V3042" s="18">
        <f t="shared" si="9674"/>
        <v>3595.4</v>
      </c>
      <c r="W3042" s="18">
        <f t="shared" si="9738"/>
        <v>0</v>
      </c>
      <c r="X3042" s="18">
        <f t="shared" si="9739"/>
        <v>0</v>
      </c>
      <c r="Y3042" s="18">
        <f t="shared" si="9740"/>
        <v>-241.5</v>
      </c>
      <c r="Z3042" s="18">
        <f t="shared" si="9741"/>
        <v>0</v>
      </c>
      <c r="AA3042" s="18">
        <f t="shared" si="9742"/>
        <v>0</v>
      </c>
      <c r="AB3042" s="18">
        <f t="shared" si="9743"/>
        <v>0</v>
      </c>
      <c r="AC3042" s="18">
        <f t="shared" si="9744"/>
        <v>0</v>
      </c>
      <c r="AD3042" s="18">
        <f t="shared" si="9745"/>
        <v>0</v>
      </c>
      <c r="AE3042" s="18"/>
      <c r="AF3042" s="41">
        <f t="shared" si="9747"/>
        <v>3353.3009999999999</v>
      </c>
      <c r="AG3042" s="41">
        <f t="shared" si="9748"/>
        <v>0</v>
      </c>
      <c r="AH3042" s="41">
        <f t="shared" si="9749"/>
        <v>0</v>
      </c>
      <c r="AI3042" s="41">
        <f t="shared" si="9750"/>
        <v>0</v>
      </c>
      <c r="AJ3042" s="41">
        <f t="shared" si="9751"/>
        <v>0</v>
      </c>
      <c r="AK3042" s="41">
        <f t="shared" si="9752"/>
        <v>0</v>
      </c>
      <c r="AL3042" s="41">
        <f t="shared" si="9753"/>
        <v>3353.3003199999998</v>
      </c>
      <c r="AM3042" s="41">
        <f t="shared" si="9754"/>
        <v>0</v>
      </c>
      <c r="AN3042" s="41">
        <f t="shared" si="9755"/>
        <v>0</v>
      </c>
      <c r="AO3042" s="42">
        <f t="shared" si="9756"/>
        <v>2262.3718899999999</v>
      </c>
      <c r="AP3042" s="42">
        <f t="shared" si="9757"/>
        <v>3353.9</v>
      </c>
      <c r="AQ3042" s="42">
        <f t="shared" si="9758"/>
        <v>0</v>
      </c>
      <c r="AR3042" s="42">
        <f t="shared" si="9759"/>
        <v>0</v>
      </c>
      <c r="AS3042" s="42">
        <f t="shared" si="9760"/>
        <v>0</v>
      </c>
      <c r="AT3042" s="42">
        <f t="shared" si="9761"/>
        <v>0</v>
      </c>
      <c r="AU3042" s="42">
        <f t="shared" si="9670"/>
        <v>3353.9</v>
      </c>
      <c r="AV3042" s="42">
        <f t="shared" si="9671"/>
        <v>0</v>
      </c>
      <c r="AW3042" s="42">
        <f t="shared" si="9676"/>
        <v>3112.4</v>
      </c>
      <c r="AX3042" s="42">
        <f t="shared" si="9677"/>
        <v>3595.4</v>
      </c>
      <c r="AY3042" s="42">
        <f t="shared" si="9678"/>
        <v>3595.4</v>
      </c>
      <c r="AZ3042" s="42">
        <f t="shared" si="9762"/>
        <v>0</v>
      </c>
      <c r="BA3042" s="43">
        <f t="shared" si="9683"/>
        <v>99.999979721474446</v>
      </c>
      <c r="BB3042" s="20"/>
    </row>
    <row r="3043" spans="2:54" ht="31.2" x14ac:dyDescent="0.3">
      <c r="B3043" s="38" t="s">
        <v>1070</v>
      </c>
      <c r="C3043" s="38" t="s">
        <v>189</v>
      </c>
      <c r="D3043" s="38" t="s">
        <v>92</v>
      </c>
      <c r="E3043" s="39" t="str">
        <f t="shared" si="9669"/>
        <v>0705</v>
      </c>
      <c r="F3043" s="38" t="s">
        <v>1120</v>
      </c>
      <c r="G3043" s="38" t="s">
        <v>54</v>
      </c>
      <c r="H3043" s="40" t="s">
        <v>55</v>
      </c>
      <c r="I3043" s="18">
        <v>3595.4</v>
      </c>
      <c r="J3043" s="18">
        <v>3595.4</v>
      </c>
      <c r="K3043" s="18">
        <v>3595.4</v>
      </c>
      <c r="L3043" s="18"/>
      <c r="M3043" s="18"/>
      <c r="N3043" s="18"/>
      <c r="O3043" s="18">
        <v>0</v>
      </c>
      <c r="P3043" s="18">
        <v>0</v>
      </c>
      <c r="Q3043" s="18">
        <v>0</v>
      </c>
      <c r="R3043" s="18">
        <v>0</v>
      </c>
      <c r="S3043" s="18">
        <v>-241.5</v>
      </c>
      <c r="T3043" s="18">
        <f t="shared" si="9704"/>
        <v>3353.9</v>
      </c>
      <c r="U3043" s="18">
        <f t="shared" si="9673"/>
        <v>3595.4</v>
      </c>
      <c r="V3043" s="18">
        <f t="shared" si="9674"/>
        <v>3595.4</v>
      </c>
      <c r="W3043" s="18"/>
      <c r="X3043" s="18"/>
      <c r="Y3043" s="18">
        <v>-241.5</v>
      </c>
      <c r="Z3043" s="18"/>
      <c r="AA3043" s="18"/>
      <c r="AB3043" s="18"/>
      <c r="AC3043" s="18"/>
      <c r="AD3043" s="18"/>
      <c r="AE3043" s="18"/>
      <c r="AF3043" s="41">
        <v>3353.3009999999999</v>
      </c>
      <c r="AG3043" s="41"/>
      <c r="AH3043" s="41">
        <v>0</v>
      </c>
      <c r="AI3043" s="41">
        <v>0</v>
      </c>
      <c r="AJ3043" s="41">
        <v>0</v>
      </c>
      <c r="AK3043" s="41">
        <v>0</v>
      </c>
      <c r="AL3043" s="41">
        <v>3353.3003199999998</v>
      </c>
      <c r="AM3043" s="41">
        <v>0</v>
      </c>
      <c r="AN3043" s="41">
        <v>0</v>
      </c>
      <c r="AO3043" s="14">
        <v>2262.3718899999999</v>
      </c>
      <c r="AP3043" s="42">
        <v>3353.9</v>
      </c>
      <c r="AQ3043" s="42">
        <v>0</v>
      </c>
      <c r="AR3043" s="42">
        <v>0</v>
      </c>
      <c r="AS3043" s="42">
        <v>0</v>
      </c>
      <c r="AT3043" s="42">
        <v>0</v>
      </c>
      <c r="AU3043" s="42">
        <f t="shared" si="9670"/>
        <v>3353.9</v>
      </c>
      <c r="AV3043" s="42">
        <f t="shared" si="9671"/>
        <v>0</v>
      </c>
      <c r="AW3043" s="42">
        <f t="shared" si="9676"/>
        <v>3112.4</v>
      </c>
      <c r="AX3043" s="42">
        <f t="shared" si="9677"/>
        <v>3595.4</v>
      </c>
      <c r="AY3043" s="42">
        <f t="shared" si="9678"/>
        <v>3595.4</v>
      </c>
      <c r="AZ3043" s="42"/>
      <c r="BA3043" s="43">
        <f t="shared" si="9683"/>
        <v>99.999979721474446</v>
      </c>
      <c r="BB3043" s="44"/>
    </row>
    <row r="3044" spans="2:54" s="21" customFormat="1" x14ac:dyDescent="0.3">
      <c r="B3044" s="22" t="s">
        <v>1070</v>
      </c>
      <c r="C3044" s="22" t="s">
        <v>339</v>
      </c>
      <c r="D3044" s="22"/>
      <c r="E3044" s="23" t="str">
        <f t="shared" si="9669"/>
        <v>10</v>
      </c>
      <c r="F3044" s="22"/>
      <c r="G3044" s="23"/>
      <c r="H3044" s="24" t="s">
        <v>340</v>
      </c>
      <c r="I3044" s="25">
        <f t="shared" si="9727"/>
        <v>11335.7</v>
      </c>
      <c r="J3044" s="25">
        <f t="shared" si="9728"/>
        <v>12135.7</v>
      </c>
      <c r="K3044" s="25">
        <f t="shared" si="9729"/>
        <v>12935.7</v>
      </c>
      <c r="L3044" s="25">
        <f t="shared" si="9730"/>
        <v>0</v>
      </c>
      <c r="M3044" s="25">
        <f t="shared" si="9731"/>
        <v>0</v>
      </c>
      <c r="N3044" s="25">
        <f t="shared" si="9732"/>
        <v>0</v>
      </c>
      <c r="O3044" s="25">
        <f t="shared" si="9733"/>
        <v>0</v>
      </c>
      <c r="P3044" s="25">
        <f t="shared" si="9734"/>
        <v>0</v>
      </c>
      <c r="Q3044" s="25">
        <f t="shared" si="9735"/>
        <v>0</v>
      </c>
      <c r="R3044" s="25">
        <f t="shared" si="9736"/>
        <v>635.6</v>
      </c>
      <c r="S3044" s="25">
        <f t="shared" si="9737"/>
        <v>9336.2000000000007</v>
      </c>
      <c r="T3044" s="25">
        <f t="shared" si="9704"/>
        <v>21307.5</v>
      </c>
      <c r="U3044" s="25">
        <f t="shared" si="9673"/>
        <v>12135.7</v>
      </c>
      <c r="V3044" s="25">
        <f t="shared" si="9674"/>
        <v>12935.7</v>
      </c>
      <c r="W3044" s="25">
        <f t="shared" si="9738"/>
        <v>0</v>
      </c>
      <c r="X3044" s="25">
        <f t="shared" si="9739"/>
        <v>0</v>
      </c>
      <c r="Y3044" s="25">
        <f t="shared" si="9740"/>
        <v>9336.2000000000007</v>
      </c>
      <c r="Z3044" s="25">
        <f t="shared" si="9741"/>
        <v>0</v>
      </c>
      <c r="AA3044" s="25">
        <f t="shared" si="9742"/>
        <v>0</v>
      </c>
      <c r="AB3044" s="25">
        <f t="shared" si="9743"/>
        <v>12400</v>
      </c>
      <c r="AC3044" s="25">
        <f t="shared" si="9744"/>
        <v>0</v>
      </c>
      <c r="AD3044" s="25">
        <f t="shared" si="9745"/>
        <v>0</v>
      </c>
      <c r="AE3044" s="25">
        <f t="shared" si="9746"/>
        <v>12400</v>
      </c>
      <c r="AF3044" s="26">
        <f t="shared" si="9747"/>
        <v>21307.5</v>
      </c>
      <c r="AG3044" s="26">
        <f t="shared" si="9748"/>
        <v>0</v>
      </c>
      <c r="AH3044" s="26">
        <f t="shared" si="9749"/>
        <v>0</v>
      </c>
      <c r="AI3044" s="26">
        <f t="shared" si="9750"/>
        <v>0</v>
      </c>
      <c r="AJ3044" s="26">
        <f t="shared" si="9751"/>
        <v>0</v>
      </c>
      <c r="AK3044" s="26">
        <f t="shared" si="9752"/>
        <v>0</v>
      </c>
      <c r="AL3044" s="26">
        <f t="shared" si="9753"/>
        <v>21307.5</v>
      </c>
      <c r="AM3044" s="26">
        <f t="shared" si="9754"/>
        <v>0</v>
      </c>
      <c r="AN3044" s="26">
        <f t="shared" si="9755"/>
        <v>0</v>
      </c>
      <c r="AO3044" s="27">
        <f t="shared" si="9756"/>
        <v>20973</v>
      </c>
      <c r="AP3044" s="27">
        <f t="shared" si="9757"/>
        <v>21307.5</v>
      </c>
      <c r="AQ3044" s="27">
        <f t="shared" si="9758"/>
        <v>0</v>
      </c>
      <c r="AR3044" s="27">
        <f t="shared" si="9759"/>
        <v>0</v>
      </c>
      <c r="AS3044" s="27">
        <f t="shared" si="9760"/>
        <v>0</v>
      </c>
      <c r="AT3044" s="27">
        <f t="shared" si="9761"/>
        <v>0</v>
      </c>
      <c r="AU3044" s="27">
        <f t="shared" si="9670"/>
        <v>21307.5</v>
      </c>
      <c r="AV3044" s="27">
        <f t="shared" si="9671"/>
        <v>0</v>
      </c>
      <c r="AW3044" s="27">
        <f t="shared" si="9676"/>
        <v>30643.7</v>
      </c>
      <c r="AX3044" s="27">
        <f t="shared" si="9677"/>
        <v>24535.7</v>
      </c>
      <c r="AY3044" s="27">
        <f t="shared" si="9678"/>
        <v>25335.7</v>
      </c>
      <c r="AZ3044" s="27">
        <f t="shared" si="9762"/>
        <v>0</v>
      </c>
      <c r="BA3044" s="28">
        <f t="shared" si="9683"/>
        <v>100</v>
      </c>
      <c r="BB3044" s="20"/>
    </row>
    <row r="3045" spans="2:54" s="30" customFormat="1" x14ac:dyDescent="0.3">
      <c r="B3045" s="31" t="s">
        <v>1070</v>
      </c>
      <c r="C3045" s="31" t="s">
        <v>339</v>
      </c>
      <c r="D3045" s="31" t="s">
        <v>94</v>
      </c>
      <c r="E3045" s="29" t="str">
        <f t="shared" si="9669"/>
        <v>1003</v>
      </c>
      <c r="F3045" s="31"/>
      <c r="G3045" s="29"/>
      <c r="H3045" s="32" t="s">
        <v>341</v>
      </c>
      <c r="I3045" s="33">
        <f t="shared" si="9727"/>
        <v>11335.7</v>
      </c>
      <c r="J3045" s="33">
        <f t="shared" si="9728"/>
        <v>12135.7</v>
      </c>
      <c r="K3045" s="33">
        <f t="shared" si="9729"/>
        <v>12935.7</v>
      </c>
      <c r="L3045" s="33">
        <f t="shared" si="9730"/>
        <v>0</v>
      </c>
      <c r="M3045" s="33">
        <f t="shared" si="9731"/>
        <v>0</v>
      </c>
      <c r="N3045" s="33">
        <f t="shared" si="9732"/>
        <v>0</v>
      </c>
      <c r="O3045" s="33">
        <f t="shared" si="9733"/>
        <v>0</v>
      </c>
      <c r="P3045" s="33">
        <f t="shared" si="9734"/>
        <v>0</v>
      </c>
      <c r="Q3045" s="33">
        <f t="shared" si="9735"/>
        <v>0</v>
      </c>
      <c r="R3045" s="33">
        <f t="shared" si="9736"/>
        <v>635.6</v>
      </c>
      <c r="S3045" s="33">
        <f t="shared" si="9737"/>
        <v>9336.2000000000007</v>
      </c>
      <c r="T3045" s="33">
        <f t="shared" si="9704"/>
        <v>21307.5</v>
      </c>
      <c r="U3045" s="33">
        <f t="shared" si="9673"/>
        <v>12135.7</v>
      </c>
      <c r="V3045" s="33">
        <f t="shared" si="9674"/>
        <v>12935.7</v>
      </c>
      <c r="W3045" s="33">
        <f t="shared" si="9738"/>
        <v>0</v>
      </c>
      <c r="X3045" s="33">
        <f t="shared" si="9739"/>
        <v>0</v>
      </c>
      <c r="Y3045" s="33">
        <f t="shared" si="9740"/>
        <v>9336.2000000000007</v>
      </c>
      <c r="Z3045" s="33">
        <f t="shared" si="9741"/>
        <v>0</v>
      </c>
      <c r="AA3045" s="33">
        <f t="shared" si="9742"/>
        <v>0</v>
      </c>
      <c r="AB3045" s="33">
        <f t="shared" si="9743"/>
        <v>12400</v>
      </c>
      <c r="AC3045" s="33">
        <f t="shared" si="9744"/>
        <v>0</v>
      </c>
      <c r="AD3045" s="33">
        <f t="shared" si="9745"/>
        <v>0</v>
      </c>
      <c r="AE3045" s="33">
        <f t="shared" si="9746"/>
        <v>12400</v>
      </c>
      <c r="AF3045" s="34">
        <f t="shared" si="9747"/>
        <v>21307.5</v>
      </c>
      <c r="AG3045" s="34">
        <f t="shared" si="9748"/>
        <v>0</v>
      </c>
      <c r="AH3045" s="34">
        <f t="shared" si="9749"/>
        <v>0</v>
      </c>
      <c r="AI3045" s="34">
        <f t="shared" si="9750"/>
        <v>0</v>
      </c>
      <c r="AJ3045" s="34">
        <f t="shared" si="9751"/>
        <v>0</v>
      </c>
      <c r="AK3045" s="34">
        <f t="shared" si="9752"/>
        <v>0</v>
      </c>
      <c r="AL3045" s="34">
        <f t="shared" si="9753"/>
        <v>21307.5</v>
      </c>
      <c r="AM3045" s="34">
        <f t="shared" si="9754"/>
        <v>0</v>
      </c>
      <c r="AN3045" s="34">
        <f t="shared" si="9755"/>
        <v>0</v>
      </c>
      <c r="AO3045" s="35">
        <f t="shared" si="9756"/>
        <v>20973</v>
      </c>
      <c r="AP3045" s="36">
        <f t="shared" si="9757"/>
        <v>21307.5</v>
      </c>
      <c r="AQ3045" s="36">
        <f t="shared" si="9758"/>
        <v>0</v>
      </c>
      <c r="AR3045" s="36">
        <f t="shared" si="9759"/>
        <v>0</v>
      </c>
      <c r="AS3045" s="36">
        <f t="shared" si="9760"/>
        <v>0</v>
      </c>
      <c r="AT3045" s="36">
        <f t="shared" si="9761"/>
        <v>0</v>
      </c>
      <c r="AU3045" s="36">
        <f t="shared" si="9670"/>
        <v>21307.5</v>
      </c>
      <c r="AV3045" s="36">
        <f t="shared" si="9671"/>
        <v>0</v>
      </c>
      <c r="AW3045" s="36">
        <f t="shared" si="9676"/>
        <v>30643.7</v>
      </c>
      <c r="AX3045" s="36">
        <f t="shared" si="9677"/>
        <v>24535.7</v>
      </c>
      <c r="AY3045" s="36">
        <f t="shared" si="9678"/>
        <v>25335.7</v>
      </c>
      <c r="AZ3045" s="36">
        <f t="shared" si="9762"/>
        <v>0</v>
      </c>
      <c r="BA3045" s="37">
        <f t="shared" si="9683"/>
        <v>100</v>
      </c>
      <c r="BB3045" s="20"/>
    </row>
    <row r="3046" spans="2:54" ht="31.2" x14ac:dyDescent="0.3">
      <c r="B3046" s="38" t="s">
        <v>1070</v>
      </c>
      <c r="C3046" s="38" t="s">
        <v>339</v>
      </c>
      <c r="D3046" s="38" t="s">
        <v>94</v>
      </c>
      <c r="E3046" s="39" t="str">
        <f t="shared" si="9669"/>
        <v>1003</v>
      </c>
      <c r="F3046" s="38" t="s">
        <v>72</v>
      </c>
      <c r="G3046" s="39"/>
      <c r="H3046" s="40" t="s">
        <v>73</v>
      </c>
      <c r="I3046" s="18">
        <f t="shared" si="9727"/>
        <v>11335.7</v>
      </c>
      <c r="J3046" s="18">
        <f t="shared" si="9728"/>
        <v>12135.7</v>
      </c>
      <c r="K3046" s="18">
        <f t="shared" si="9729"/>
        <v>12935.7</v>
      </c>
      <c r="L3046" s="18">
        <f t="shared" si="9730"/>
        <v>0</v>
      </c>
      <c r="M3046" s="18">
        <f t="shared" si="9731"/>
        <v>0</v>
      </c>
      <c r="N3046" s="18">
        <f t="shared" si="9732"/>
        <v>0</v>
      </c>
      <c r="O3046" s="18">
        <f t="shared" si="9733"/>
        <v>0</v>
      </c>
      <c r="P3046" s="18">
        <f t="shared" si="9734"/>
        <v>0</v>
      </c>
      <c r="Q3046" s="18">
        <f t="shared" si="9735"/>
        <v>0</v>
      </c>
      <c r="R3046" s="18">
        <f t="shared" si="9736"/>
        <v>635.6</v>
      </c>
      <c r="S3046" s="18">
        <f t="shared" si="9737"/>
        <v>9336.2000000000007</v>
      </c>
      <c r="T3046" s="18">
        <f t="shared" si="9704"/>
        <v>21307.5</v>
      </c>
      <c r="U3046" s="18">
        <f t="shared" si="9673"/>
        <v>12135.7</v>
      </c>
      <c r="V3046" s="18">
        <f t="shared" si="9674"/>
        <v>12935.7</v>
      </c>
      <c r="W3046" s="18">
        <f t="shared" si="9738"/>
        <v>0</v>
      </c>
      <c r="X3046" s="18">
        <f t="shared" si="9739"/>
        <v>0</v>
      </c>
      <c r="Y3046" s="18">
        <f t="shared" si="9740"/>
        <v>9336.2000000000007</v>
      </c>
      <c r="Z3046" s="18">
        <f t="shared" si="9741"/>
        <v>0</v>
      </c>
      <c r="AA3046" s="18">
        <f t="shared" si="9742"/>
        <v>0</v>
      </c>
      <c r="AB3046" s="18">
        <f t="shared" si="9743"/>
        <v>12400</v>
      </c>
      <c r="AC3046" s="18">
        <f t="shared" si="9744"/>
        <v>0</v>
      </c>
      <c r="AD3046" s="18">
        <f t="shared" si="9745"/>
        <v>0</v>
      </c>
      <c r="AE3046" s="18">
        <f t="shared" si="9746"/>
        <v>12400</v>
      </c>
      <c r="AF3046" s="41">
        <f t="shared" si="9747"/>
        <v>21307.5</v>
      </c>
      <c r="AG3046" s="41">
        <f t="shared" si="9748"/>
        <v>0</v>
      </c>
      <c r="AH3046" s="41">
        <f t="shared" si="9749"/>
        <v>0</v>
      </c>
      <c r="AI3046" s="41">
        <f t="shared" si="9750"/>
        <v>0</v>
      </c>
      <c r="AJ3046" s="41">
        <f t="shared" si="9751"/>
        <v>0</v>
      </c>
      <c r="AK3046" s="41">
        <f t="shared" si="9752"/>
        <v>0</v>
      </c>
      <c r="AL3046" s="41">
        <f t="shared" si="9753"/>
        <v>21307.5</v>
      </c>
      <c r="AM3046" s="41">
        <f t="shared" si="9754"/>
        <v>0</v>
      </c>
      <c r="AN3046" s="41">
        <f t="shared" si="9755"/>
        <v>0</v>
      </c>
      <c r="AO3046" s="42">
        <f t="shared" si="9756"/>
        <v>20973</v>
      </c>
      <c r="AP3046" s="42">
        <f t="shared" si="9757"/>
        <v>21307.5</v>
      </c>
      <c r="AQ3046" s="42">
        <f t="shared" si="9758"/>
        <v>0</v>
      </c>
      <c r="AR3046" s="42">
        <f t="shared" si="9759"/>
        <v>0</v>
      </c>
      <c r="AS3046" s="42">
        <f t="shared" si="9760"/>
        <v>0</v>
      </c>
      <c r="AT3046" s="42">
        <f t="shared" si="9761"/>
        <v>0</v>
      </c>
      <c r="AU3046" s="42">
        <f t="shared" si="9670"/>
        <v>21307.5</v>
      </c>
      <c r="AV3046" s="42">
        <f t="shared" si="9671"/>
        <v>0</v>
      </c>
      <c r="AW3046" s="42">
        <f t="shared" si="9676"/>
        <v>30643.7</v>
      </c>
      <c r="AX3046" s="42">
        <f t="shared" si="9677"/>
        <v>24535.7</v>
      </c>
      <c r="AY3046" s="42">
        <f t="shared" si="9678"/>
        <v>25335.7</v>
      </c>
      <c r="AZ3046" s="42">
        <f t="shared" si="9762"/>
        <v>0</v>
      </c>
      <c r="BA3046" s="43">
        <f t="shared" si="9683"/>
        <v>100</v>
      </c>
      <c r="BB3046" s="20"/>
    </row>
    <row r="3047" spans="2:54" x14ac:dyDescent="0.3">
      <c r="B3047" s="38" t="s">
        <v>1070</v>
      </c>
      <c r="C3047" s="38" t="s">
        <v>339</v>
      </c>
      <c r="D3047" s="38" t="s">
        <v>94</v>
      </c>
      <c r="E3047" s="39" t="str">
        <f t="shared" si="9669"/>
        <v>1003</v>
      </c>
      <c r="F3047" s="38" t="s">
        <v>74</v>
      </c>
      <c r="G3047" s="39"/>
      <c r="H3047" s="40" t="s">
        <v>75</v>
      </c>
      <c r="I3047" s="18">
        <f t="shared" si="9727"/>
        <v>11335.7</v>
      </c>
      <c r="J3047" s="18">
        <f t="shared" si="9728"/>
        <v>12135.7</v>
      </c>
      <c r="K3047" s="18">
        <f t="shared" si="9729"/>
        <v>12935.7</v>
      </c>
      <c r="L3047" s="18">
        <f t="shared" si="9730"/>
        <v>0</v>
      </c>
      <c r="M3047" s="18">
        <f t="shared" si="9731"/>
        <v>0</v>
      </c>
      <c r="N3047" s="18">
        <f t="shared" si="9732"/>
        <v>0</v>
      </c>
      <c r="O3047" s="18">
        <f t="shared" si="9733"/>
        <v>0</v>
      </c>
      <c r="P3047" s="18">
        <f t="shared" si="9734"/>
        <v>0</v>
      </c>
      <c r="Q3047" s="18">
        <f t="shared" si="9735"/>
        <v>0</v>
      </c>
      <c r="R3047" s="18">
        <f t="shared" si="9736"/>
        <v>635.6</v>
      </c>
      <c r="S3047" s="18">
        <f t="shared" si="9737"/>
        <v>9336.2000000000007</v>
      </c>
      <c r="T3047" s="18">
        <f t="shared" si="9704"/>
        <v>21307.5</v>
      </c>
      <c r="U3047" s="18">
        <f t="shared" si="9673"/>
        <v>12135.7</v>
      </c>
      <c r="V3047" s="18">
        <f t="shared" si="9674"/>
        <v>12935.7</v>
      </c>
      <c r="W3047" s="18">
        <f t="shared" si="9738"/>
        <v>0</v>
      </c>
      <c r="X3047" s="18">
        <f t="shared" si="9739"/>
        <v>0</v>
      </c>
      <c r="Y3047" s="18">
        <f t="shared" si="9740"/>
        <v>9336.2000000000007</v>
      </c>
      <c r="Z3047" s="18">
        <f t="shared" si="9741"/>
        <v>0</v>
      </c>
      <c r="AA3047" s="18">
        <f t="shared" si="9742"/>
        <v>0</v>
      </c>
      <c r="AB3047" s="18">
        <f t="shared" si="9743"/>
        <v>12400</v>
      </c>
      <c r="AC3047" s="18">
        <f t="shared" si="9744"/>
        <v>0</v>
      </c>
      <c r="AD3047" s="18">
        <f t="shared" si="9745"/>
        <v>0</v>
      </c>
      <c r="AE3047" s="18">
        <f t="shared" si="9746"/>
        <v>12400</v>
      </c>
      <c r="AF3047" s="41">
        <f t="shared" si="9747"/>
        <v>21307.5</v>
      </c>
      <c r="AG3047" s="41">
        <f t="shared" si="9748"/>
        <v>0</v>
      </c>
      <c r="AH3047" s="41">
        <f t="shared" si="9749"/>
        <v>0</v>
      </c>
      <c r="AI3047" s="41">
        <f t="shared" si="9750"/>
        <v>0</v>
      </c>
      <c r="AJ3047" s="41">
        <f t="shared" si="9751"/>
        <v>0</v>
      </c>
      <c r="AK3047" s="41">
        <f t="shared" si="9752"/>
        <v>0</v>
      </c>
      <c r="AL3047" s="41">
        <f t="shared" si="9753"/>
        <v>21307.5</v>
      </c>
      <c r="AM3047" s="41">
        <f t="shared" si="9754"/>
        <v>0</v>
      </c>
      <c r="AN3047" s="41">
        <f t="shared" si="9755"/>
        <v>0</v>
      </c>
      <c r="AO3047" s="14">
        <f t="shared" si="9756"/>
        <v>20973</v>
      </c>
      <c r="AP3047" s="42">
        <f t="shared" si="9757"/>
        <v>21307.5</v>
      </c>
      <c r="AQ3047" s="42">
        <f t="shared" si="9758"/>
        <v>0</v>
      </c>
      <c r="AR3047" s="42">
        <f t="shared" si="9759"/>
        <v>0</v>
      </c>
      <c r="AS3047" s="42">
        <f t="shared" si="9760"/>
        <v>0</v>
      </c>
      <c r="AT3047" s="42">
        <f t="shared" si="9761"/>
        <v>0</v>
      </c>
      <c r="AU3047" s="42">
        <f t="shared" si="9670"/>
        <v>21307.5</v>
      </c>
      <c r="AV3047" s="42">
        <f t="shared" si="9671"/>
        <v>0</v>
      </c>
      <c r="AW3047" s="42">
        <f t="shared" si="9676"/>
        <v>30643.7</v>
      </c>
      <c r="AX3047" s="42">
        <f t="shared" si="9677"/>
        <v>24535.7</v>
      </c>
      <c r="AY3047" s="42">
        <f t="shared" si="9678"/>
        <v>25335.7</v>
      </c>
      <c r="AZ3047" s="42">
        <f t="shared" si="9762"/>
        <v>0</v>
      </c>
      <c r="BA3047" s="43">
        <f t="shared" si="9683"/>
        <v>100</v>
      </c>
      <c r="BB3047" s="20"/>
    </row>
    <row r="3048" spans="2:54" ht="46.8" x14ac:dyDescent="0.3">
      <c r="B3048" s="38" t="s">
        <v>1070</v>
      </c>
      <c r="C3048" s="38" t="s">
        <v>339</v>
      </c>
      <c r="D3048" s="38" t="s">
        <v>94</v>
      </c>
      <c r="E3048" s="39" t="str">
        <f t="shared" si="9669"/>
        <v>1003</v>
      </c>
      <c r="F3048" s="38" t="s">
        <v>1122</v>
      </c>
      <c r="G3048" s="39"/>
      <c r="H3048" s="40" t="s">
        <v>1123</v>
      </c>
      <c r="I3048" s="18">
        <f t="shared" si="9727"/>
        <v>11335.7</v>
      </c>
      <c r="J3048" s="18">
        <f t="shared" si="9728"/>
        <v>12135.7</v>
      </c>
      <c r="K3048" s="18">
        <f t="shared" si="9729"/>
        <v>12935.7</v>
      </c>
      <c r="L3048" s="18">
        <f t="shared" si="9730"/>
        <v>0</v>
      </c>
      <c r="M3048" s="18">
        <f t="shared" si="9731"/>
        <v>0</v>
      </c>
      <c r="N3048" s="18">
        <f t="shared" si="9732"/>
        <v>0</v>
      </c>
      <c r="O3048" s="18">
        <f t="shared" si="9733"/>
        <v>0</v>
      </c>
      <c r="P3048" s="18">
        <f t="shared" si="9734"/>
        <v>0</v>
      </c>
      <c r="Q3048" s="18">
        <f t="shared" si="9735"/>
        <v>0</v>
      </c>
      <c r="R3048" s="18">
        <f t="shared" si="9736"/>
        <v>635.6</v>
      </c>
      <c r="S3048" s="18">
        <f t="shared" si="9737"/>
        <v>9336.2000000000007</v>
      </c>
      <c r="T3048" s="18">
        <f t="shared" si="9704"/>
        <v>21307.5</v>
      </c>
      <c r="U3048" s="18">
        <f t="shared" si="9673"/>
        <v>12135.7</v>
      </c>
      <c r="V3048" s="18">
        <f t="shared" si="9674"/>
        <v>12935.7</v>
      </c>
      <c r="W3048" s="18">
        <f t="shared" si="9738"/>
        <v>0</v>
      </c>
      <c r="X3048" s="18">
        <f t="shared" si="9739"/>
        <v>0</v>
      </c>
      <c r="Y3048" s="18">
        <f t="shared" si="9740"/>
        <v>9336.2000000000007</v>
      </c>
      <c r="Z3048" s="18">
        <f t="shared" si="9741"/>
        <v>0</v>
      </c>
      <c r="AA3048" s="18">
        <f t="shared" si="9742"/>
        <v>0</v>
      </c>
      <c r="AB3048" s="18">
        <f t="shared" si="9743"/>
        <v>12400</v>
      </c>
      <c r="AC3048" s="18">
        <f t="shared" si="9744"/>
        <v>0</v>
      </c>
      <c r="AD3048" s="18">
        <f t="shared" si="9745"/>
        <v>0</v>
      </c>
      <c r="AE3048" s="18">
        <f t="shared" si="9746"/>
        <v>12400</v>
      </c>
      <c r="AF3048" s="41">
        <f t="shared" si="9747"/>
        <v>21307.5</v>
      </c>
      <c r="AG3048" s="41">
        <f t="shared" si="9748"/>
        <v>0</v>
      </c>
      <c r="AH3048" s="41">
        <f t="shared" si="9749"/>
        <v>0</v>
      </c>
      <c r="AI3048" s="41">
        <f t="shared" si="9750"/>
        <v>0</v>
      </c>
      <c r="AJ3048" s="41">
        <f t="shared" si="9751"/>
        <v>0</v>
      </c>
      <c r="AK3048" s="41">
        <f t="shared" si="9752"/>
        <v>0</v>
      </c>
      <c r="AL3048" s="41">
        <f t="shared" si="9753"/>
        <v>21307.5</v>
      </c>
      <c r="AM3048" s="41">
        <f t="shared" si="9754"/>
        <v>0</v>
      </c>
      <c r="AN3048" s="41">
        <f t="shared" si="9755"/>
        <v>0</v>
      </c>
      <c r="AO3048" s="42">
        <f t="shared" si="9756"/>
        <v>20973</v>
      </c>
      <c r="AP3048" s="42">
        <f t="shared" si="9757"/>
        <v>21307.5</v>
      </c>
      <c r="AQ3048" s="42">
        <f t="shared" si="9758"/>
        <v>0</v>
      </c>
      <c r="AR3048" s="42">
        <f t="shared" si="9759"/>
        <v>0</v>
      </c>
      <c r="AS3048" s="42">
        <f t="shared" si="9760"/>
        <v>0</v>
      </c>
      <c r="AT3048" s="42">
        <f t="shared" si="9761"/>
        <v>0</v>
      </c>
      <c r="AU3048" s="42">
        <f t="shared" si="9670"/>
        <v>21307.5</v>
      </c>
      <c r="AV3048" s="42">
        <f t="shared" si="9671"/>
        <v>0</v>
      </c>
      <c r="AW3048" s="42">
        <f t="shared" si="9676"/>
        <v>30643.7</v>
      </c>
      <c r="AX3048" s="42">
        <f t="shared" si="9677"/>
        <v>24535.7</v>
      </c>
      <c r="AY3048" s="42">
        <f t="shared" si="9678"/>
        <v>25335.7</v>
      </c>
      <c r="AZ3048" s="42">
        <f t="shared" si="9762"/>
        <v>0</v>
      </c>
      <c r="BA3048" s="43">
        <f t="shared" si="9683"/>
        <v>100</v>
      </c>
      <c r="BB3048" s="20"/>
    </row>
    <row r="3049" spans="2:54" x14ac:dyDescent="0.3">
      <c r="B3049" s="38" t="s">
        <v>1070</v>
      </c>
      <c r="C3049" s="38" t="s">
        <v>339</v>
      </c>
      <c r="D3049" s="38" t="s">
        <v>94</v>
      </c>
      <c r="E3049" s="39" t="str">
        <f t="shared" si="9669"/>
        <v>1003</v>
      </c>
      <c r="F3049" s="38" t="s">
        <v>1122</v>
      </c>
      <c r="G3049" s="38" t="s">
        <v>68</v>
      </c>
      <c r="H3049" s="40" t="s">
        <v>69</v>
      </c>
      <c r="I3049" s="18">
        <v>11335.7</v>
      </c>
      <c r="J3049" s="18">
        <v>12135.7</v>
      </c>
      <c r="K3049" s="18">
        <v>12935.7</v>
      </c>
      <c r="L3049" s="18"/>
      <c r="M3049" s="18"/>
      <c r="N3049" s="18"/>
      <c r="O3049" s="18">
        <v>0</v>
      </c>
      <c r="P3049" s="18">
        <v>0</v>
      </c>
      <c r="Q3049" s="18">
        <v>0</v>
      </c>
      <c r="R3049" s="18">
        <v>635.6</v>
      </c>
      <c r="S3049" s="18">
        <v>9336.2000000000007</v>
      </c>
      <c r="T3049" s="18">
        <f t="shared" si="9704"/>
        <v>21307.5</v>
      </c>
      <c r="U3049" s="18">
        <f t="shared" si="9673"/>
        <v>12135.7</v>
      </c>
      <c r="V3049" s="18">
        <f t="shared" si="9674"/>
        <v>12935.7</v>
      </c>
      <c r="W3049" s="18"/>
      <c r="X3049" s="18"/>
      <c r="Y3049" s="18">
        <v>9336.2000000000007</v>
      </c>
      <c r="Z3049" s="18"/>
      <c r="AA3049" s="18"/>
      <c r="AB3049" s="18">
        <v>12400</v>
      </c>
      <c r="AC3049" s="18"/>
      <c r="AD3049" s="18"/>
      <c r="AE3049" s="18">
        <v>12400</v>
      </c>
      <c r="AF3049" s="41">
        <v>21307.5</v>
      </c>
      <c r="AG3049" s="41"/>
      <c r="AH3049" s="41">
        <v>0</v>
      </c>
      <c r="AI3049" s="41">
        <v>0</v>
      </c>
      <c r="AJ3049" s="41">
        <v>0</v>
      </c>
      <c r="AK3049" s="41">
        <v>0</v>
      </c>
      <c r="AL3049" s="41">
        <v>21307.5</v>
      </c>
      <c r="AM3049" s="41">
        <v>0</v>
      </c>
      <c r="AN3049" s="41">
        <v>0</v>
      </c>
      <c r="AO3049" s="14">
        <v>20973</v>
      </c>
      <c r="AP3049" s="42">
        <v>21307.5</v>
      </c>
      <c r="AQ3049" s="42">
        <v>0</v>
      </c>
      <c r="AR3049" s="42">
        <v>0</v>
      </c>
      <c r="AS3049" s="42">
        <v>0</v>
      </c>
      <c r="AT3049" s="42">
        <v>0</v>
      </c>
      <c r="AU3049" s="42">
        <f t="shared" si="9670"/>
        <v>21307.5</v>
      </c>
      <c r="AV3049" s="42">
        <f t="shared" si="9671"/>
        <v>0</v>
      </c>
      <c r="AW3049" s="42">
        <f t="shared" si="9676"/>
        <v>30643.7</v>
      </c>
      <c r="AX3049" s="42">
        <f t="shared" si="9677"/>
        <v>24535.7</v>
      </c>
      <c r="AY3049" s="42">
        <f t="shared" si="9678"/>
        <v>25335.7</v>
      </c>
      <c r="AZ3049" s="42"/>
      <c r="BA3049" s="43">
        <f t="shared" si="9683"/>
        <v>100</v>
      </c>
      <c r="BB3049" s="44"/>
    </row>
    <row r="3050" spans="2:54" s="21" customFormat="1" ht="31.2" x14ac:dyDescent="0.3">
      <c r="B3050" s="22" t="s">
        <v>1124</v>
      </c>
      <c r="C3050" s="22"/>
      <c r="D3050" s="22"/>
      <c r="E3050" s="23" t="str">
        <f t="shared" ref="E3050:E3113" si="9763">CONCATENATE(C3050,D3050)</f>
        <v/>
      </c>
      <c r="F3050" s="22"/>
      <c r="G3050" s="23"/>
      <c r="H3050" s="24" t="s">
        <v>1125</v>
      </c>
      <c r="I3050" s="25">
        <f t="shared" ref="I3050:N3050" si="9764">I3051+I3069</f>
        <v>1628832.0999999999</v>
      </c>
      <c r="J3050" s="25">
        <f t="shared" si="9764"/>
        <v>1638415.4000000001</v>
      </c>
      <c r="K3050" s="25">
        <f t="shared" si="9764"/>
        <v>1517215.9000000001</v>
      </c>
      <c r="L3050" s="25">
        <f t="shared" si="9764"/>
        <v>90855.9</v>
      </c>
      <c r="M3050" s="25">
        <f t="shared" si="9764"/>
        <v>45732.5</v>
      </c>
      <c r="N3050" s="25">
        <f t="shared" si="9764"/>
        <v>45732.5</v>
      </c>
      <c r="O3050" s="25">
        <f>O3051+O3069+O3062</f>
        <v>33376.118000000002</v>
      </c>
      <c r="P3050" s="25">
        <f>P3051+P3069</f>
        <v>7217.5509999999995</v>
      </c>
      <c r="Q3050" s="25">
        <f>Q3051+Q3069</f>
        <v>-49579.304999999993</v>
      </c>
      <c r="R3050" s="25">
        <f>R3051+R3069</f>
        <v>43490.794999999998</v>
      </c>
      <c r="S3050" s="25">
        <f>S3051+S3069</f>
        <v>115237.42263</v>
      </c>
      <c r="T3050" s="25">
        <f t="shared" si="9704"/>
        <v>1869430.5816299997</v>
      </c>
      <c r="U3050" s="25">
        <f t="shared" si="9673"/>
        <v>1684147.9000000001</v>
      </c>
      <c r="V3050" s="25">
        <f t="shared" si="9674"/>
        <v>1562948.4000000001</v>
      </c>
      <c r="W3050" s="25">
        <f t="shared" ref="W3050:AE3050" si="9765">W3051+W3069</f>
        <v>16125.199999999999</v>
      </c>
      <c r="X3050" s="25">
        <f t="shared" si="9765"/>
        <v>0</v>
      </c>
      <c r="Y3050" s="25">
        <f t="shared" si="9765"/>
        <v>0</v>
      </c>
      <c r="Z3050" s="25">
        <f t="shared" si="9765"/>
        <v>99112.222629999989</v>
      </c>
      <c r="AA3050" s="25">
        <f t="shared" si="9765"/>
        <v>36172.017999999996</v>
      </c>
      <c r="AB3050" s="25">
        <f t="shared" si="9765"/>
        <v>0</v>
      </c>
      <c r="AC3050" s="25">
        <f t="shared" si="9765"/>
        <v>36172.017999999996</v>
      </c>
      <c r="AD3050" s="25">
        <f t="shared" si="9765"/>
        <v>0</v>
      </c>
      <c r="AE3050" s="25">
        <f t="shared" si="9765"/>
        <v>0</v>
      </c>
      <c r="AF3050" s="26">
        <f t="shared" ref="AF3050:AT3050" si="9766">AF3051+AF3069+AF3062</f>
        <v>1933559.4311699998</v>
      </c>
      <c r="AG3050" s="26">
        <f t="shared" si="9766"/>
        <v>0</v>
      </c>
      <c r="AH3050" s="26">
        <f t="shared" si="9766"/>
        <v>58057.292669999995</v>
      </c>
      <c r="AI3050" s="26">
        <f t="shared" si="9766"/>
        <v>0</v>
      </c>
      <c r="AJ3050" s="26">
        <f t="shared" si="9766"/>
        <v>0</v>
      </c>
      <c r="AK3050" s="26">
        <f t="shared" si="9766"/>
        <v>0</v>
      </c>
      <c r="AL3050" s="26">
        <f t="shared" si="9766"/>
        <v>1868607.4929200001</v>
      </c>
      <c r="AM3050" s="26">
        <f t="shared" si="9766"/>
        <v>57903.155749999998</v>
      </c>
      <c r="AN3050" s="26">
        <f t="shared" si="9766"/>
        <v>0</v>
      </c>
      <c r="AO3050" s="27">
        <f t="shared" si="9766"/>
        <v>1219105.0050899999</v>
      </c>
      <c r="AP3050" s="27">
        <f t="shared" si="9766"/>
        <v>1898430.6363000001</v>
      </c>
      <c r="AQ3050" s="27">
        <f t="shared" si="9766"/>
        <v>33376.118000000002</v>
      </c>
      <c r="AR3050" s="27">
        <f t="shared" si="9766"/>
        <v>0</v>
      </c>
      <c r="AS3050" s="27">
        <f t="shared" si="9766"/>
        <v>0</v>
      </c>
      <c r="AT3050" s="27">
        <f t="shared" si="9766"/>
        <v>0</v>
      </c>
      <c r="AU3050" s="27">
        <f t="shared" ref="AU3050:AU3113" si="9767">AP3050+AS3050+AT3050+AR3050+AQ3050</f>
        <v>1931806.7543000001</v>
      </c>
      <c r="AV3050" s="27">
        <f t="shared" ref="AV3050:AV3113" si="9768">T3050-AU3050</f>
        <v>-62376.172670000466</v>
      </c>
      <c r="AW3050" s="27">
        <f t="shared" ref="AW3050:AW3113" si="9769">T3050+W3050+X3050+Y3050+Z3050</f>
        <v>1984668.0042599996</v>
      </c>
      <c r="AX3050" s="27">
        <f t="shared" ref="AX3050:AX3113" si="9770">U3050+AA3050+AB3050</f>
        <v>1720319.9180000001</v>
      </c>
      <c r="AY3050" s="27">
        <f t="shared" ref="AY3050:AY3113" si="9771">V3050+AC3050+AE3050+AD3050</f>
        <v>1599120.4180000001</v>
      </c>
      <c r="AZ3050" s="27">
        <f>AZ3051+AZ3069</f>
        <v>0</v>
      </c>
      <c r="BA3050" s="28">
        <f t="shared" ref="BA3050:BA3113" si="9772">AL3050/AF3050*100</f>
        <v>96.640809834808266</v>
      </c>
      <c r="BB3050" s="20"/>
    </row>
    <row r="3051" spans="2:54" s="21" customFormat="1" x14ac:dyDescent="0.3">
      <c r="B3051" s="22" t="s">
        <v>1124</v>
      </c>
      <c r="C3051" s="22" t="s">
        <v>189</v>
      </c>
      <c r="D3051" s="22"/>
      <c r="E3051" s="23" t="str">
        <f t="shared" si="9763"/>
        <v>07</v>
      </c>
      <c r="F3051" s="22"/>
      <c r="G3051" s="23"/>
      <c r="H3051" s="24" t="s">
        <v>241</v>
      </c>
      <c r="I3051" s="25">
        <f t="shared" ref="I3051:I3054" si="9773">I3052</f>
        <v>3142</v>
      </c>
      <c r="J3051" s="25">
        <f t="shared" ref="J3051:J3054" si="9774">J3052</f>
        <v>3181.9</v>
      </c>
      <c r="K3051" s="25">
        <f t="shared" ref="K3051:K3054" si="9775">K3052</f>
        <v>3181.9</v>
      </c>
      <c r="L3051" s="25">
        <f t="shared" ref="L3051:L3054" si="9776">L3052</f>
        <v>0</v>
      </c>
      <c r="M3051" s="25">
        <f t="shared" ref="M3051:M3054" si="9777">M3052</f>
        <v>0</v>
      </c>
      <c r="N3051" s="25">
        <f t="shared" ref="N3051:N3054" si="9778">N3052</f>
        <v>0</v>
      </c>
      <c r="O3051" s="25">
        <f t="shared" ref="O3051:O3054" si="9779">O3052</f>
        <v>196.9</v>
      </c>
      <c r="P3051" s="25">
        <f t="shared" ref="P3051:P3054" si="9780">P3052</f>
        <v>-120.8</v>
      </c>
      <c r="Q3051" s="25">
        <f t="shared" ref="Q3051:Q3054" si="9781">Q3052</f>
        <v>0</v>
      </c>
      <c r="R3051" s="25">
        <f t="shared" ref="R3051:R3054" si="9782">R3052</f>
        <v>2342.2999999999997</v>
      </c>
      <c r="S3051" s="25">
        <f t="shared" ref="S3051:S3054" si="9783">S3052</f>
        <v>55.3</v>
      </c>
      <c r="T3051" s="25">
        <f t="shared" si="9704"/>
        <v>5615.7</v>
      </c>
      <c r="U3051" s="25">
        <f t="shared" ref="U3051:U3104" si="9784">J3051+M3051</f>
        <v>3181.9</v>
      </c>
      <c r="V3051" s="25">
        <f t="shared" ref="V3051:V3104" si="9785">K3051+N3051</f>
        <v>3181.9</v>
      </c>
      <c r="W3051" s="25">
        <f t="shared" ref="W3051:W3054" si="9786">W3052</f>
        <v>55.3</v>
      </c>
      <c r="X3051" s="25">
        <f t="shared" ref="X3051:X3054" si="9787">X3052</f>
        <v>0</v>
      </c>
      <c r="Y3051" s="25">
        <f t="shared" ref="Y3051:Y3054" si="9788">Y3052</f>
        <v>0</v>
      </c>
      <c r="Z3051" s="25">
        <f t="shared" ref="Z3051:Z3054" si="9789">Z3052</f>
        <v>0</v>
      </c>
      <c r="AA3051" s="25">
        <f t="shared" ref="AA3051:AA3054" si="9790">AA3052</f>
        <v>0</v>
      </c>
      <c r="AB3051" s="25">
        <f t="shared" ref="AB3051:AB3054" si="9791">AB3052</f>
        <v>0</v>
      </c>
      <c r="AC3051" s="25">
        <f t="shared" ref="AC3051:AC3054" si="9792">AC3052</f>
        <v>0</v>
      </c>
      <c r="AD3051" s="25">
        <f t="shared" ref="AD3051:AD3054" si="9793">AD3052</f>
        <v>0</v>
      </c>
      <c r="AE3051" s="25">
        <f t="shared" ref="AE3051:AE3054" si="9794">AE3052</f>
        <v>0</v>
      </c>
      <c r="AF3051" s="26">
        <f t="shared" ref="AF3051:AF3054" si="9795">AF3052</f>
        <v>14195.825999999999</v>
      </c>
      <c r="AG3051" s="26">
        <f t="shared" ref="AG3051:AG3054" si="9796">AG3052</f>
        <v>0</v>
      </c>
      <c r="AH3051" s="26">
        <f t="shared" ref="AH3051:AH3054" si="9797">AH3052</f>
        <v>5733.0259999999998</v>
      </c>
      <c r="AI3051" s="26">
        <f t="shared" ref="AI3051:AI3054" si="9798">AI3052</f>
        <v>0</v>
      </c>
      <c r="AJ3051" s="26">
        <f t="shared" ref="AJ3051:AJ3054" si="9799">AJ3052</f>
        <v>0</v>
      </c>
      <c r="AK3051" s="26">
        <f t="shared" ref="AK3051:AK3054" si="9800">AK3052</f>
        <v>0</v>
      </c>
      <c r="AL3051" s="26">
        <f t="shared" ref="AL3051:AL3054" si="9801">AL3052</f>
        <v>14044.260249999999</v>
      </c>
      <c r="AM3051" s="26">
        <f t="shared" ref="AM3051:AM3054" si="9802">AM3052</f>
        <v>5581.5502500000002</v>
      </c>
      <c r="AN3051" s="26">
        <f t="shared" ref="AN3051:AN3054" si="9803">AN3052</f>
        <v>0</v>
      </c>
      <c r="AO3051" s="45">
        <f t="shared" ref="AO3051:AO3054" si="9804">AO3052</f>
        <v>13847.160250000001</v>
      </c>
      <c r="AP3051" s="27">
        <f t="shared" ref="AP3051:AP3054" si="9805">AP3052</f>
        <v>13998.925999999999</v>
      </c>
      <c r="AQ3051" s="27">
        <f t="shared" ref="AQ3051:AQ3054" si="9806">AQ3052</f>
        <v>196.9</v>
      </c>
      <c r="AR3051" s="27">
        <f t="shared" ref="AR3051:AR3054" si="9807">AR3052</f>
        <v>0</v>
      </c>
      <c r="AS3051" s="27">
        <f t="shared" ref="AS3051:AS3054" si="9808">AS3052</f>
        <v>0</v>
      </c>
      <c r="AT3051" s="27">
        <f t="shared" ref="AT3051:AT3054" si="9809">AT3052</f>
        <v>0</v>
      </c>
      <c r="AU3051" s="27">
        <f t="shared" si="9767"/>
        <v>14195.825999999999</v>
      </c>
      <c r="AV3051" s="27">
        <f t="shared" si="9768"/>
        <v>-8580.1260000000002</v>
      </c>
      <c r="AW3051" s="27">
        <f t="shared" si="9769"/>
        <v>5671</v>
      </c>
      <c r="AX3051" s="27">
        <f t="shared" si="9770"/>
        <v>3181.9</v>
      </c>
      <c r="AY3051" s="27">
        <f t="shared" si="9771"/>
        <v>3181.9</v>
      </c>
      <c r="AZ3051" s="27">
        <f t="shared" ref="AZ3051:AZ3054" si="9810">AZ3052</f>
        <v>0</v>
      </c>
      <c r="BA3051" s="28">
        <f t="shared" si="9772"/>
        <v>98.932321726118658</v>
      </c>
      <c r="BB3051" s="20"/>
    </row>
    <row r="3052" spans="2:54" s="30" customFormat="1" ht="16.5" customHeight="1" x14ac:dyDescent="0.3">
      <c r="B3052" s="31" t="s">
        <v>1124</v>
      </c>
      <c r="C3052" s="31" t="s">
        <v>189</v>
      </c>
      <c r="D3052" s="31" t="s">
        <v>86</v>
      </c>
      <c r="E3052" s="29" t="str">
        <f t="shared" si="9763"/>
        <v>0709</v>
      </c>
      <c r="F3052" s="31"/>
      <c r="G3052" s="29"/>
      <c r="H3052" s="32" t="s">
        <v>296</v>
      </c>
      <c r="I3052" s="33">
        <f t="shared" si="9773"/>
        <v>3142</v>
      </c>
      <c r="J3052" s="33">
        <f t="shared" si="9774"/>
        <v>3181.9</v>
      </c>
      <c r="K3052" s="33">
        <f t="shared" si="9775"/>
        <v>3181.9</v>
      </c>
      <c r="L3052" s="33">
        <f t="shared" si="9776"/>
        <v>0</v>
      </c>
      <c r="M3052" s="33">
        <f t="shared" si="9777"/>
        <v>0</v>
      </c>
      <c r="N3052" s="33">
        <f t="shared" si="9778"/>
        <v>0</v>
      </c>
      <c r="O3052" s="33">
        <f t="shared" si="9779"/>
        <v>196.9</v>
      </c>
      <c r="P3052" s="33">
        <f t="shared" si="9780"/>
        <v>-120.8</v>
      </c>
      <c r="Q3052" s="33">
        <f t="shared" si="9781"/>
        <v>0</v>
      </c>
      <c r="R3052" s="33">
        <f t="shared" si="9782"/>
        <v>2342.2999999999997</v>
      </c>
      <c r="S3052" s="33">
        <f t="shared" si="9783"/>
        <v>55.3</v>
      </c>
      <c r="T3052" s="33">
        <f t="shared" si="9704"/>
        <v>5615.7</v>
      </c>
      <c r="U3052" s="33">
        <f t="shared" si="9784"/>
        <v>3181.9</v>
      </c>
      <c r="V3052" s="33">
        <f t="shared" si="9785"/>
        <v>3181.9</v>
      </c>
      <c r="W3052" s="33">
        <f t="shared" si="9786"/>
        <v>55.3</v>
      </c>
      <c r="X3052" s="33">
        <f t="shared" si="9787"/>
        <v>0</v>
      </c>
      <c r="Y3052" s="33">
        <f t="shared" si="9788"/>
        <v>0</v>
      </c>
      <c r="Z3052" s="33">
        <f t="shared" si="9789"/>
        <v>0</v>
      </c>
      <c r="AA3052" s="33">
        <f t="shared" si="9790"/>
        <v>0</v>
      </c>
      <c r="AB3052" s="33">
        <f t="shared" si="9791"/>
        <v>0</v>
      </c>
      <c r="AC3052" s="33">
        <f t="shared" si="9792"/>
        <v>0</v>
      </c>
      <c r="AD3052" s="33">
        <f t="shared" si="9793"/>
        <v>0</v>
      </c>
      <c r="AE3052" s="33">
        <f t="shared" si="9794"/>
        <v>0</v>
      </c>
      <c r="AF3052" s="34">
        <f t="shared" si="9795"/>
        <v>14195.825999999999</v>
      </c>
      <c r="AG3052" s="34">
        <f t="shared" si="9796"/>
        <v>0</v>
      </c>
      <c r="AH3052" s="34">
        <f t="shared" si="9797"/>
        <v>5733.0259999999998</v>
      </c>
      <c r="AI3052" s="34">
        <f t="shared" si="9798"/>
        <v>0</v>
      </c>
      <c r="AJ3052" s="34">
        <f t="shared" si="9799"/>
        <v>0</v>
      </c>
      <c r="AK3052" s="34">
        <f t="shared" si="9800"/>
        <v>0</v>
      </c>
      <c r="AL3052" s="34">
        <f t="shared" si="9801"/>
        <v>14044.260249999999</v>
      </c>
      <c r="AM3052" s="34">
        <f t="shared" si="9802"/>
        <v>5581.5502500000002</v>
      </c>
      <c r="AN3052" s="34">
        <f t="shared" si="9803"/>
        <v>0</v>
      </c>
      <c r="AO3052" s="36">
        <f t="shared" si="9804"/>
        <v>13847.160250000001</v>
      </c>
      <c r="AP3052" s="36">
        <f t="shared" si="9805"/>
        <v>13998.925999999999</v>
      </c>
      <c r="AQ3052" s="36">
        <f t="shared" si="9806"/>
        <v>196.9</v>
      </c>
      <c r="AR3052" s="36">
        <f t="shared" si="9807"/>
        <v>0</v>
      </c>
      <c r="AS3052" s="36">
        <f t="shared" si="9808"/>
        <v>0</v>
      </c>
      <c r="AT3052" s="36">
        <f t="shared" si="9809"/>
        <v>0</v>
      </c>
      <c r="AU3052" s="36">
        <f t="shared" si="9767"/>
        <v>14195.825999999999</v>
      </c>
      <c r="AV3052" s="36">
        <f t="shared" si="9768"/>
        <v>-8580.1260000000002</v>
      </c>
      <c r="AW3052" s="36">
        <f t="shared" si="9769"/>
        <v>5671</v>
      </c>
      <c r="AX3052" s="36">
        <f t="shared" si="9770"/>
        <v>3181.9</v>
      </c>
      <c r="AY3052" s="36">
        <f t="shared" si="9771"/>
        <v>3181.9</v>
      </c>
      <c r="AZ3052" s="36">
        <f t="shared" si="9810"/>
        <v>0</v>
      </c>
      <c r="BA3052" s="37">
        <f t="shared" si="9772"/>
        <v>98.932321726118658</v>
      </c>
      <c r="BB3052" s="20"/>
    </row>
    <row r="3053" spans="2:54" ht="46.8" x14ac:dyDescent="0.3">
      <c r="B3053" s="38" t="s">
        <v>1124</v>
      </c>
      <c r="C3053" s="38" t="s">
        <v>189</v>
      </c>
      <c r="D3053" s="38" t="s">
        <v>86</v>
      </c>
      <c r="E3053" s="39" t="str">
        <f t="shared" si="9763"/>
        <v>0709</v>
      </c>
      <c r="F3053" s="38" t="s">
        <v>258</v>
      </c>
      <c r="G3053" s="39"/>
      <c r="H3053" s="40" t="s">
        <v>259</v>
      </c>
      <c r="I3053" s="18">
        <f t="shared" si="9773"/>
        <v>3142</v>
      </c>
      <c r="J3053" s="18">
        <f t="shared" si="9774"/>
        <v>3181.9</v>
      </c>
      <c r="K3053" s="18">
        <f t="shared" si="9775"/>
        <v>3181.9</v>
      </c>
      <c r="L3053" s="18">
        <f t="shared" si="9776"/>
        <v>0</v>
      </c>
      <c r="M3053" s="18">
        <f t="shared" si="9777"/>
        <v>0</v>
      </c>
      <c r="N3053" s="18">
        <f t="shared" si="9778"/>
        <v>0</v>
      </c>
      <c r="O3053" s="18">
        <f t="shared" si="9779"/>
        <v>196.9</v>
      </c>
      <c r="P3053" s="18">
        <f t="shared" si="9780"/>
        <v>-120.8</v>
      </c>
      <c r="Q3053" s="18">
        <f t="shared" si="9781"/>
        <v>0</v>
      </c>
      <c r="R3053" s="18">
        <f t="shared" si="9782"/>
        <v>2342.2999999999997</v>
      </c>
      <c r="S3053" s="18">
        <f t="shared" si="9783"/>
        <v>55.3</v>
      </c>
      <c r="T3053" s="18">
        <f t="shared" si="9704"/>
        <v>5615.7</v>
      </c>
      <c r="U3053" s="18">
        <f t="shared" si="9784"/>
        <v>3181.9</v>
      </c>
      <c r="V3053" s="18">
        <f t="shared" si="9785"/>
        <v>3181.9</v>
      </c>
      <c r="W3053" s="18">
        <f t="shared" si="9786"/>
        <v>55.3</v>
      </c>
      <c r="X3053" s="18">
        <f t="shared" si="9787"/>
        <v>0</v>
      </c>
      <c r="Y3053" s="18">
        <f t="shared" si="9788"/>
        <v>0</v>
      </c>
      <c r="Z3053" s="18">
        <f t="shared" si="9789"/>
        <v>0</v>
      </c>
      <c r="AA3053" s="18">
        <f t="shared" si="9790"/>
        <v>0</v>
      </c>
      <c r="AB3053" s="18">
        <f t="shared" si="9791"/>
        <v>0</v>
      </c>
      <c r="AC3053" s="18">
        <f t="shared" si="9792"/>
        <v>0</v>
      </c>
      <c r="AD3053" s="18">
        <f t="shared" si="9793"/>
        <v>0</v>
      </c>
      <c r="AE3053" s="18">
        <f t="shared" si="9794"/>
        <v>0</v>
      </c>
      <c r="AF3053" s="41">
        <f t="shared" si="9795"/>
        <v>14195.825999999999</v>
      </c>
      <c r="AG3053" s="41">
        <f t="shared" si="9796"/>
        <v>0</v>
      </c>
      <c r="AH3053" s="41">
        <f t="shared" si="9797"/>
        <v>5733.0259999999998</v>
      </c>
      <c r="AI3053" s="41">
        <f t="shared" si="9798"/>
        <v>0</v>
      </c>
      <c r="AJ3053" s="41">
        <f t="shared" si="9799"/>
        <v>0</v>
      </c>
      <c r="AK3053" s="41">
        <f t="shared" si="9800"/>
        <v>0</v>
      </c>
      <c r="AL3053" s="41">
        <f t="shared" si="9801"/>
        <v>14044.260249999999</v>
      </c>
      <c r="AM3053" s="41">
        <f t="shared" si="9802"/>
        <v>5581.5502500000002</v>
      </c>
      <c r="AN3053" s="41">
        <f t="shared" si="9803"/>
        <v>0</v>
      </c>
      <c r="AO3053" s="14">
        <f t="shared" si="9804"/>
        <v>13847.160250000001</v>
      </c>
      <c r="AP3053" s="42">
        <f t="shared" si="9805"/>
        <v>13998.925999999999</v>
      </c>
      <c r="AQ3053" s="42">
        <f t="shared" si="9806"/>
        <v>196.9</v>
      </c>
      <c r="AR3053" s="42">
        <f t="shared" si="9807"/>
        <v>0</v>
      </c>
      <c r="AS3053" s="42">
        <f t="shared" si="9808"/>
        <v>0</v>
      </c>
      <c r="AT3053" s="42">
        <f t="shared" si="9809"/>
        <v>0</v>
      </c>
      <c r="AU3053" s="42">
        <f t="shared" si="9767"/>
        <v>14195.825999999999</v>
      </c>
      <c r="AV3053" s="42">
        <f t="shared" si="9768"/>
        <v>-8580.1260000000002</v>
      </c>
      <c r="AW3053" s="42">
        <f t="shared" si="9769"/>
        <v>5671</v>
      </c>
      <c r="AX3053" s="42">
        <f t="shared" si="9770"/>
        <v>3181.9</v>
      </c>
      <c r="AY3053" s="42">
        <f t="shared" si="9771"/>
        <v>3181.9</v>
      </c>
      <c r="AZ3053" s="42">
        <f t="shared" si="9810"/>
        <v>0</v>
      </c>
      <c r="BA3053" s="43">
        <f t="shared" si="9772"/>
        <v>98.932321726118658</v>
      </c>
      <c r="BB3053" s="20"/>
    </row>
    <row r="3054" spans="2:54" x14ac:dyDescent="0.3">
      <c r="B3054" s="38" t="s">
        <v>1124</v>
      </c>
      <c r="C3054" s="38" t="s">
        <v>189</v>
      </c>
      <c r="D3054" s="38" t="s">
        <v>86</v>
      </c>
      <c r="E3054" s="39" t="str">
        <f t="shared" si="9763"/>
        <v>0709</v>
      </c>
      <c r="F3054" s="38" t="s">
        <v>260</v>
      </c>
      <c r="G3054" s="39"/>
      <c r="H3054" s="40" t="s">
        <v>49</v>
      </c>
      <c r="I3054" s="18">
        <f t="shared" si="9773"/>
        <v>3142</v>
      </c>
      <c r="J3054" s="18">
        <f t="shared" si="9774"/>
        <v>3181.9</v>
      </c>
      <c r="K3054" s="18">
        <f t="shared" si="9775"/>
        <v>3181.9</v>
      </c>
      <c r="L3054" s="18">
        <f t="shared" si="9776"/>
        <v>0</v>
      </c>
      <c r="M3054" s="18">
        <f t="shared" si="9777"/>
        <v>0</v>
      </c>
      <c r="N3054" s="18">
        <f t="shared" si="9778"/>
        <v>0</v>
      </c>
      <c r="O3054" s="18">
        <f t="shared" si="9779"/>
        <v>196.9</v>
      </c>
      <c r="P3054" s="18">
        <f t="shared" si="9780"/>
        <v>-120.8</v>
      </c>
      <c r="Q3054" s="18">
        <f t="shared" si="9781"/>
        <v>0</v>
      </c>
      <c r="R3054" s="18">
        <f t="shared" si="9782"/>
        <v>2342.2999999999997</v>
      </c>
      <c r="S3054" s="18">
        <f t="shared" si="9783"/>
        <v>55.3</v>
      </c>
      <c r="T3054" s="18">
        <f t="shared" si="9704"/>
        <v>5615.7</v>
      </c>
      <c r="U3054" s="18">
        <f t="shared" si="9784"/>
        <v>3181.9</v>
      </c>
      <c r="V3054" s="18">
        <f t="shared" si="9785"/>
        <v>3181.9</v>
      </c>
      <c r="W3054" s="18">
        <f t="shared" si="9786"/>
        <v>55.3</v>
      </c>
      <c r="X3054" s="18">
        <f t="shared" si="9787"/>
        <v>0</v>
      </c>
      <c r="Y3054" s="18">
        <f t="shared" si="9788"/>
        <v>0</v>
      </c>
      <c r="Z3054" s="18">
        <f t="shared" si="9789"/>
        <v>0</v>
      </c>
      <c r="AA3054" s="18">
        <f t="shared" si="9790"/>
        <v>0</v>
      </c>
      <c r="AB3054" s="18">
        <f t="shared" si="9791"/>
        <v>0</v>
      </c>
      <c r="AC3054" s="18">
        <f t="shared" si="9792"/>
        <v>0</v>
      </c>
      <c r="AD3054" s="18">
        <f t="shared" si="9793"/>
        <v>0</v>
      </c>
      <c r="AE3054" s="18">
        <f t="shared" si="9794"/>
        <v>0</v>
      </c>
      <c r="AF3054" s="41">
        <f t="shared" si="9795"/>
        <v>14195.825999999999</v>
      </c>
      <c r="AG3054" s="41">
        <f t="shared" si="9796"/>
        <v>0</v>
      </c>
      <c r="AH3054" s="41">
        <f t="shared" si="9797"/>
        <v>5733.0259999999998</v>
      </c>
      <c r="AI3054" s="41">
        <f t="shared" si="9798"/>
        <v>0</v>
      </c>
      <c r="AJ3054" s="41">
        <f t="shared" si="9799"/>
        <v>0</v>
      </c>
      <c r="AK3054" s="41">
        <f t="shared" si="9800"/>
        <v>0</v>
      </c>
      <c r="AL3054" s="41">
        <f t="shared" si="9801"/>
        <v>14044.260249999999</v>
      </c>
      <c r="AM3054" s="41">
        <f t="shared" si="9802"/>
        <v>5581.5502500000002</v>
      </c>
      <c r="AN3054" s="41">
        <f t="shared" si="9803"/>
        <v>0</v>
      </c>
      <c r="AO3054" s="42">
        <f t="shared" si="9804"/>
        <v>13847.160250000001</v>
      </c>
      <c r="AP3054" s="42">
        <f t="shared" si="9805"/>
        <v>13998.925999999999</v>
      </c>
      <c r="AQ3054" s="42">
        <f t="shared" si="9806"/>
        <v>196.9</v>
      </c>
      <c r="AR3054" s="42">
        <f t="shared" si="9807"/>
        <v>0</v>
      </c>
      <c r="AS3054" s="42">
        <f t="shared" si="9808"/>
        <v>0</v>
      </c>
      <c r="AT3054" s="42">
        <f t="shared" si="9809"/>
        <v>0</v>
      </c>
      <c r="AU3054" s="42">
        <f t="shared" si="9767"/>
        <v>14195.825999999999</v>
      </c>
      <c r="AV3054" s="42">
        <f t="shared" si="9768"/>
        <v>-8580.1260000000002</v>
      </c>
      <c r="AW3054" s="42">
        <f t="shared" si="9769"/>
        <v>5671</v>
      </c>
      <c r="AX3054" s="42">
        <f t="shared" si="9770"/>
        <v>3181.9</v>
      </c>
      <c r="AY3054" s="42">
        <f t="shared" si="9771"/>
        <v>3181.9</v>
      </c>
      <c r="AZ3054" s="42">
        <f t="shared" si="9810"/>
        <v>0</v>
      </c>
      <c r="BA3054" s="43">
        <f t="shared" si="9772"/>
        <v>98.932321726118658</v>
      </c>
      <c r="BB3054" s="20"/>
    </row>
    <row r="3055" spans="2:54" ht="31.2" x14ac:dyDescent="0.3">
      <c r="B3055" s="38" t="s">
        <v>1124</v>
      </c>
      <c r="C3055" s="38" t="s">
        <v>189</v>
      </c>
      <c r="D3055" s="38" t="s">
        <v>86</v>
      </c>
      <c r="E3055" s="39" t="str">
        <f t="shared" si="9763"/>
        <v>0709</v>
      </c>
      <c r="F3055" s="38" t="s">
        <v>299</v>
      </c>
      <c r="G3055" s="39"/>
      <c r="H3055" s="40" t="s">
        <v>300</v>
      </c>
      <c r="I3055" s="18">
        <f t="shared" ref="I3055:N3055" si="9811">I3056+I3058</f>
        <v>3142</v>
      </c>
      <c r="J3055" s="18">
        <f t="shared" si="9811"/>
        <v>3181.9</v>
      </c>
      <c r="K3055" s="18">
        <f t="shared" si="9811"/>
        <v>3181.9</v>
      </c>
      <c r="L3055" s="18">
        <f t="shared" si="9811"/>
        <v>0</v>
      </c>
      <c r="M3055" s="18">
        <f t="shared" si="9811"/>
        <v>0</v>
      </c>
      <c r="N3055" s="18">
        <f t="shared" si="9811"/>
        <v>0</v>
      </c>
      <c r="O3055" s="18">
        <f>O3056+O3058+O3060</f>
        <v>196.9</v>
      </c>
      <c r="P3055" s="18">
        <f>P3056+P3058+P3060</f>
        <v>-120.8</v>
      </c>
      <c r="Q3055" s="18">
        <f>Q3056+Q3058</f>
        <v>0</v>
      </c>
      <c r="R3055" s="18">
        <f>R3056+R3058</f>
        <v>2342.2999999999997</v>
      </c>
      <c r="S3055" s="18">
        <f>S3056+S3058</f>
        <v>55.3</v>
      </c>
      <c r="T3055" s="18">
        <f t="shared" si="9704"/>
        <v>5615.7</v>
      </c>
      <c r="U3055" s="18">
        <f t="shared" si="9784"/>
        <v>3181.9</v>
      </c>
      <c r="V3055" s="18">
        <f t="shared" si="9785"/>
        <v>3181.9</v>
      </c>
      <c r="W3055" s="18">
        <f t="shared" ref="W3055:AE3055" si="9812">W3056+W3058</f>
        <v>55.3</v>
      </c>
      <c r="X3055" s="18">
        <f t="shared" si="9812"/>
        <v>0</v>
      </c>
      <c r="Y3055" s="18">
        <f t="shared" si="9812"/>
        <v>0</v>
      </c>
      <c r="Z3055" s="18">
        <f t="shared" si="9812"/>
        <v>0</v>
      </c>
      <c r="AA3055" s="18">
        <f t="shared" si="9812"/>
        <v>0</v>
      </c>
      <c r="AB3055" s="18">
        <f t="shared" si="9812"/>
        <v>0</v>
      </c>
      <c r="AC3055" s="18">
        <f t="shared" si="9812"/>
        <v>0</v>
      </c>
      <c r="AD3055" s="18">
        <f t="shared" si="9812"/>
        <v>0</v>
      </c>
      <c r="AE3055" s="18">
        <f t="shared" si="9812"/>
        <v>0</v>
      </c>
      <c r="AF3055" s="41">
        <f t="shared" ref="AF3055:AT3055" si="9813">AF3056+AF3058+AF3060</f>
        <v>14195.825999999999</v>
      </c>
      <c r="AG3055" s="41">
        <f t="shared" si="9813"/>
        <v>0</v>
      </c>
      <c r="AH3055" s="41">
        <f t="shared" si="9813"/>
        <v>5733.0259999999998</v>
      </c>
      <c r="AI3055" s="41">
        <f t="shared" si="9813"/>
        <v>0</v>
      </c>
      <c r="AJ3055" s="41">
        <f t="shared" si="9813"/>
        <v>0</v>
      </c>
      <c r="AK3055" s="41">
        <f t="shared" si="9813"/>
        <v>0</v>
      </c>
      <c r="AL3055" s="41">
        <f t="shared" si="9813"/>
        <v>14044.260249999999</v>
      </c>
      <c r="AM3055" s="41">
        <f t="shared" si="9813"/>
        <v>5581.5502500000002</v>
      </c>
      <c r="AN3055" s="41">
        <f t="shared" si="9813"/>
        <v>0</v>
      </c>
      <c r="AO3055" s="14">
        <f t="shared" si="9813"/>
        <v>13847.160250000001</v>
      </c>
      <c r="AP3055" s="42">
        <f t="shared" si="9813"/>
        <v>13998.925999999999</v>
      </c>
      <c r="AQ3055" s="42">
        <f t="shared" si="9813"/>
        <v>196.9</v>
      </c>
      <c r="AR3055" s="42">
        <f t="shared" si="9813"/>
        <v>0</v>
      </c>
      <c r="AS3055" s="42">
        <f t="shared" si="9813"/>
        <v>0</v>
      </c>
      <c r="AT3055" s="42">
        <f t="shared" si="9813"/>
        <v>0</v>
      </c>
      <c r="AU3055" s="42">
        <f t="shared" si="9767"/>
        <v>14195.825999999999</v>
      </c>
      <c r="AV3055" s="42">
        <f t="shared" si="9768"/>
        <v>-8580.1260000000002</v>
      </c>
      <c r="AW3055" s="42">
        <f t="shared" si="9769"/>
        <v>5671</v>
      </c>
      <c r="AX3055" s="42">
        <f t="shared" si="9770"/>
        <v>3181.9</v>
      </c>
      <c r="AY3055" s="42">
        <f t="shared" si="9771"/>
        <v>3181.9</v>
      </c>
      <c r="AZ3055" s="42">
        <f>AZ3056+AZ3058</f>
        <v>0</v>
      </c>
      <c r="BA3055" s="43">
        <f t="shared" si="9772"/>
        <v>98.932321726118658</v>
      </c>
      <c r="BB3055" s="20"/>
    </row>
    <row r="3056" spans="2:54" ht="46.8" x14ac:dyDescent="0.3">
      <c r="B3056" s="38" t="s">
        <v>1124</v>
      </c>
      <c r="C3056" s="38" t="s">
        <v>189</v>
      </c>
      <c r="D3056" s="38" t="s">
        <v>86</v>
      </c>
      <c r="E3056" s="39" t="str">
        <f t="shared" si="9763"/>
        <v>0709</v>
      </c>
      <c r="F3056" s="38" t="s">
        <v>301</v>
      </c>
      <c r="G3056" s="39"/>
      <c r="H3056" s="40" t="s">
        <v>71</v>
      </c>
      <c r="I3056" s="18">
        <f t="shared" ref="I3056:S3056" si="9814">I3057</f>
        <v>3125.2</v>
      </c>
      <c r="J3056" s="18">
        <f t="shared" si="9814"/>
        <v>3181.9</v>
      </c>
      <c r="K3056" s="18">
        <f t="shared" si="9814"/>
        <v>3181.9</v>
      </c>
      <c r="L3056" s="18">
        <f t="shared" si="9814"/>
        <v>0</v>
      </c>
      <c r="M3056" s="18">
        <f t="shared" si="9814"/>
        <v>0</v>
      </c>
      <c r="N3056" s="18">
        <f t="shared" si="9814"/>
        <v>0</v>
      </c>
      <c r="O3056" s="18">
        <f t="shared" si="9814"/>
        <v>196.9</v>
      </c>
      <c r="P3056" s="18">
        <f t="shared" si="9814"/>
        <v>0</v>
      </c>
      <c r="Q3056" s="18">
        <f t="shared" si="9814"/>
        <v>0</v>
      </c>
      <c r="R3056" s="18">
        <f t="shared" si="9814"/>
        <v>2293.6</v>
      </c>
      <c r="S3056" s="18">
        <f t="shared" si="9814"/>
        <v>0</v>
      </c>
      <c r="T3056" s="18">
        <f t="shared" si="9704"/>
        <v>5615.6999999999989</v>
      </c>
      <c r="U3056" s="18">
        <f t="shared" si="9784"/>
        <v>3181.9</v>
      </c>
      <c r="V3056" s="18">
        <f t="shared" si="9785"/>
        <v>3181.9</v>
      </c>
      <c r="W3056" s="18">
        <f t="shared" ref="W3056:AT3056" si="9815">W3057</f>
        <v>0</v>
      </c>
      <c r="X3056" s="18">
        <f t="shared" si="9815"/>
        <v>0</v>
      </c>
      <c r="Y3056" s="18">
        <f t="shared" si="9815"/>
        <v>0</v>
      </c>
      <c r="Z3056" s="18">
        <f t="shared" si="9815"/>
        <v>0</v>
      </c>
      <c r="AA3056" s="18">
        <f t="shared" si="9815"/>
        <v>0</v>
      </c>
      <c r="AB3056" s="18">
        <f t="shared" si="9815"/>
        <v>0</v>
      </c>
      <c r="AC3056" s="18">
        <f t="shared" si="9815"/>
        <v>0</v>
      </c>
      <c r="AD3056" s="18">
        <f t="shared" si="9815"/>
        <v>0</v>
      </c>
      <c r="AE3056" s="18">
        <f t="shared" si="9815"/>
        <v>0</v>
      </c>
      <c r="AF3056" s="41">
        <f t="shared" si="9815"/>
        <v>8462.7999999999993</v>
      </c>
      <c r="AG3056" s="41">
        <f t="shared" si="9815"/>
        <v>0</v>
      </c>
      <c r="AH3056" s="41">
        <f t="shared" si="9815"/>
        <v>0</v>
      </c>
      <c r="AI3056" s="41">
        <f t="shared" si="9815"/>
        <v>0</v>
      </c>
      <c r="AJ3056" s="41">
        <f t="shared" si="9815"/>
        <v>0</v>
      </c>
      <c r="AK3056" s="41">
        <f t="shared" si="9815"/>
        <v>0</v>
      </c>
      <c r="AL3056" s="41">
        <f t="shared" si="9815"/>
        <v>8462.7099999999991</v>
      </c>
      <c r="AM3056" s="41">
        <f t="shared" si="9815"/>
        <v>0</v>
      </c>
      <c r="AN3056" s="41">
        <f t="shared" si="9815"/>
        <v>0</v>
      </c>
      <c r="AO3056" s="42">
        <f t="shared" si="9815"/>
        <v>8265.61</v>
      </c>
      <c r="AP3056" s="42">
        <f t="shared" si="9815"/>
        <v>8265.9</v>
      </c>
      <c r="AQ3056" s="42">
        <f t="shared" si="9815"/>
        <v>196.9</v>
      </c>
      <c r="AR3056" s="42">
        <f t="shared" si="9815"/>
        <v>0</v>
      </c>
      <c r="AS3056" s="42">
        <f t="shared" si="9815"/>
        <v>0</v>
      </c>
      <c r="AT3056" s="42">
        <f t="shared" si="9815"/>
        <v>0</v>
      </c>
      <c r="AU3056" s="42">
        <f t="shared" si="9767"/>
        <v>8462.7999999999993</v>
      </c>
      <c r="AV3056" s="42">
        <f t="shared" si="9768"/>
        <v>-2847.1000000000004</v>
      </c>
      <c r="AW3056" s="42">
        <f t="shared" si="9769"/>
        <v>5615.6999999999989</v>
      </c>
      <c r="AX3056" s="42">
        <f t="shared" si="9770"/>
        <v>3181.9</v>
      </c>
      <c r="AY3056" s="42">
        <f t="shared" si="9771"/>
        <v>3181.9</v>
      </c>
      <c r="AZ3056" s="42">
        <f>AZ3057</f>
        <v>0</v>
      </c>
      <c r="BA3056" s="43">
        <f t="shared" si="9772"/>
        <v>99.998936522191244</v>
      </c>
      <c r="BB3056" s="20"/>
    </row>
    <row r="3057" spans="2:54" ht="31.2" x14ac:dyDescent="0.3">
      <c r="B3057" s="38" t="s">
        <v>1124</v>
      </c>
      <c r="C3057" s="38" t="s">
        <v>189</v>
      </c>
      <c r="D3057" s="38" t="s">
        <v>86</v>
      </c>
      <c r="E3057" s="39" t="str">
        <f t="shared" si="9763"/>
        <v>0709</v>
      </c>
      <c r="F3057" s="38" t="s">
        <v>301</v>
      </c>
      <c r="G3057" s="38" t="s">
        <v>150</v>
      </c>
      <c r="H3057" s="40" t="s">
        <v>151</v>
      </c>
      <c r="I3057" s="18">
        <v>3125.2</v>
      </c>
      <c r="J3057" s="18">
        <v>3181.9</v>
      </c>
      <c r="K3057" s="18">
        <v>3181.9</v>
      </c>
      <c r="L3057" s="18"/>
      <c r="M3057" s="18"/>
      <c r="N3057" s="18"/>
      <c r="O3057" s="18">
        <v>196.9</v>
      </c>
      <c r="P3057" s="18">
        <v>0</v>
      </c>
      <c r="Q3057" s="18">
        <v>0</v>
      </c>
      <c r="R3057" s="18">
        <v>2293.6</v>
      </c>
      <c r="S3057" s="18"/>
      <c r="T3057" s="18">
        <f t="shared" si="9704"/>
        <v>5615.6999999999989</v>
      </c>
      <c r="U3057" s="18">
        <f t="shared" si="9784"/>
        <v>3181.9</v>
      </c>
      <c r="V3057" s="18">
        <f t="shared" si="9785"/>
        <v>3181.9</v>
      </c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41">
        <v>8462.7999999999993</v>
      </c>
      <c r="AG3057" s="41"/>
      <c r="AH3057" s="41">
        <v>0</v>
      </c>
      <c r="AI3057" s="41">
        <v>0</v>
      </c>
      <c r="AJ3057" s="41">
        <v>0</v>
      </c>
      <c r="AK3057" s="41">
        <v>0</v>
      </c>
      <c r="AL3057" s="41">
        <v>8462.7099999999991</v>
      </c>
      <c r="AM3057" s="41">
        <v>0</v>
      </c>
      <c r="AN3057" s="41">
        <v>0</v>
      </c>
      <c r="AO3057" s="14">
        <v>8265.61</v>
      </c>
      <c r="AP3057" s="42">
        <v>8265.9</v>
      </c>
      <c r="AQ3057" s="42">
        <v>196.9</v>
      </c>
      <c r="AR3057" s="42">
        <v>0</v>
      </c>
      <c r="AS3057" s="42">
        <v>0</v>
      </c>
      <c r="AT3057" s="42">
        <v>0</v>
      </c>
      <c r="AU3057" s="42">
        <f t="shared" si="9767"/>
        <v>8462.7999999999993</v>
      </c>
      <c r="AV3057" s="42">
        <f t="shared" si="9768"/>
        <v>-2847.1000000000004</v>
      </c>
      <c r="AW3057" s="42">
        <f t="shared" si="9769"/>
        <v>5615.6999999999989</v>
      </c>
      <c r="AX3057" s="42">
        <f t="shared" si="9770"/>
        <v>3181.9</v>
      </c>
      <c r="AY3057" s="42">
        <f t="shared" si="9771"/>
        <v>3181.9</v>
      </c>
      <c r="AZ3057" s="42"/>
      <c r="BA3057" s="43">
        <f t="shared" si="9772"/>
        <v>99.998936522191244</v>
      </c>
      <c r="BB3057" s="44"/>
    </row>
    <row r="3058" spans="2:54" x14ac:dyDescent="0.3">
      <c r="B3058" s="38" t="s">
        <v>1124</v>
      </c>
      <c r="C3058" s="38" t="s">
        <v>189</v>
      </c>
      <c r="D3058" s="38" t="s">
        <v>86</v>
      </c>
      <c r="E3058" s="39" t="str">
        <f t="shared" si="9763"/>
        <v>0709</v>
      </c>
      <c r="F3058" s="38" t="s">
        <v>302</v>
      </c>
      <c r="G3058" s="39"/>
      <c r="H3058" s="40" t="s">
        <v>255</v>
      </c>
      <c r="I3058" s="18">
        <f t="shared" ref="I3058:S3058" si="9816">I3059</f>
        <v>16.8</v>
      </c>
      <c r="J3058" s="18">
        <f t="shared" si="9816"/>
        <v>0</v>
      </c>
      <c r="K3058" s="18">
        <f t="shared" si="9816"/>
        <v>0</v>
      </c>
      <c r="L3058" s="18">
        <f t="shared" si="9816"/>
        <v>0</v>
      </c>
      <c r="M3058" s="18">
        <f t="shared" si="9816"/>
        <v>0</v>
      </c>
      <c r="N3058" s="18">
        <f t="shared" si="9816"/>
        <v>0</v>
      </c>
      <c r="O3058" s="18">
        <f t="shared" si="9816"/>
        <v>0</v>
      </c>
      <c r="P3058" s="18">
        <f t="shared" si="9816"/>
        <v>-120.8</v>
      </c>
      <c r="Q3058" s="18">
        <f t="shared" si="9816"/>
        <v>0</v>
      </c>
      <c r="R3058" s="18">
        <f t="shared" si="9816"/>
        <v>48.7</v>
      </c>
      <c r="S3058" s="18">
        <f t="shared" si="9816"/>
        <v>55.3</v>
      </c>
      <c r="T3058" s="18">
        <f t="shared" si="9704"/>
        <v>0</v>
      </c>
      <c r="U3058" s="18">
        <f t="shared" si="9784"/>
        <v>0</v>
      </c>
      <c r="V3058" s="18">
        <f t="shared" si="9785"/>
        <v>0</v>
      </c>
      <c r="W3058" s="18">
        <f t="shared" ref="W3058:AD3058" si="9817">W3059</f>
        <v>55.3</v>
      </c>
      <c r="X3058" s="18">
        <f t="shared" si="9817"/>
        <v>0</v>
      </c>
      <c r="Y3058" s="18">
        <f t="shared" si="9817"/>
        <v>0</v>
      </c>
      <c r="Z3058" s="18">
        <f t="shared" si="9817"/>
        <v>0</v>
      </c>
      <c r="AA3058" s="18">
        <f t="shared" si="9817"/>
        <v>0</v>
      </c>
      <c r="AB3058" s="18">
        <f t="shared" si="9817"/>
        <v>0</v>
      </c>
      <c r="AC3058" s="18">
        <f t="shared" si="9817"/>
        <v>0</v>
      </c>
      <c r="AD3058" s="18">
        <f t="shared" si="9817"/>
        <v>0</v>
      </c>
      <c r="AE3058" s="18"/>
      <c r="AF3058" s="41">
        <f t="shared" ref="AF3058:AT3058" si="9818">AF3059</f>
        <v>0</v>
      </c>
      <c r="AG3058" s="41">
        <f t="shared" si="9818"/>
        <v>0</v>
      </c>
      <c r="AH3058" s="41">
        <f t="shared" si="9818"/>
        <v>0</v>
      </c>
      <c r="AI3058" s="41">
        <f t="shared" si="9818"/>
        <v>0</v>
      </c>
      <c r="AJ3058" s="41">
        <f t="shared" si="9818"/>
        <v>0</v>
      </c>
      <c r="AK3058" s="41">
        <f t="shared" si="9818"/>
        <v>0</v>
      </c>
      <c r="AL3058" s="41">
        <f t="shared" si="9818"/>
        <v>0</v>
      </c>
      <c r="AM3058" s="41">
        <f t="shared" si="9818"/>
        <v>0</v>
      </c>
      <c r="AN3058" s="41">
        <f t="shared" si="9818"/>
        <v>0</v>
      </c>
      <c r="AO3058" s="42">
        <f t="shared" si="9818"/>
        <v>0</v>
      </c>
      <c r="AP3058" s="42">
        <f t="shared" si="9818"/>
        <v>0</v>
      </c>
      <c r="AQ3058" s="42">
        <f t="shared" si="9818"/>
        <v>0</v>
      </c>
      <c r="AR3058" s="42">
        <f t="shared" si="9818"/>
        <v>0</v>
      </c>
      <c r="AS3058" s="42">
        <f t="shared" si="9818"/>
        <v>0</v>
      </c>
      <c r="AT3058" s="42">
        <f t="shared" si="9818"/>
        <v>0</v>
      </c>
      <c r="AU3058" s="42">
        <f t="shared" si="9767"/>
        <v>0</v>
      </c>
      <c r="AV3058" s="42">
        <f t="shared" si="9768"/>
        <v>0</v>
      </c>
      <c r="AW3058" s="42">
        <f t="shared" si="9769"/>
        <v>55.3</v>
      </c>
      <c r="AX3058" s="42">
        <f t="shared" si="9770"/>
        <v>0</v>
      </c>
      <c r="AY3058" s="42">
        <f t="shared" si="9771"/>
        <v>0</v>
      </c>
      <c r="AZ3058" s="42">
        <f>AZ3059</f>
        <v>0</v>
      </c>
      <c r="BA3058" s="43"/>
      <c r="BB3058" s="20">
        <v>0</v>
      </c>
    </row>
    <row r="3059" spans="2:54" ht="31.2" x14ac:dyDescent="0.3">
      <c r="B3059" s="38" t="s">
        <v>1124</v>
      </c>
      <c r="C3059" s="38" t="s">
        <v>189</v>
      </c>
      <c r="D3059" s="38" t="s">
        <v>86</v>
      </c>
      <c r="E3059" s="39" t="str">
        <f t="shared" si="9763"/>
        <v>0709</v>
      </c>
      <c r="F3059" s="38" t="s">
        <v>302</v>
      </c>
      <c r="G3059" s="38" t="s">
        <v>150</v>
      </c>
      <c r="H3059" s="40" t="s">
        <v>151</v>
      </c>
      <c r="I3059" s="18">
        <v>16.8</v>
      </c>
      <c r="J3059" s="18">
        <v>0</v>
      </c>
      <c r="K3059" s="18">
        <v>0</v>
      </c>
      <c r="L3059" s="18"/>
      <c r="M3059" s="18"/>
      <c r="N3059" s="18"/>
      <c r="O3059" s="18">
        <v>0</v>
      </c>
      <c r="P3059" s="18">
        <v>-120.8</v>
      </c>
      <c r="Q3059" s="18">
        <v>0</v>
      </c>
      <c r="R3059" s="18">
        <v>48.7</v>
      </c>
      <c r="S3059" s="18">
        <v>55.3</v>
      </c>
      <c r="T3059" s="18">
        <f t="shared" si="9704"/>
        <v>0</v>
      </c>
      <c r="U3059" s="18">
        <f t="shared" si="9784"/>
        <v>0</v>
      </c>
      <c r="V3059" s="18">
        <f t="shared" si="9785"/>
        <v>0</v>
      </c>
      <c r="W3059" s="18">
        <v>55.3</v>
      </c>
      <c r="X3059" s="18"/>
      <c r="Y3059" s="18"/>
      <c r="Z3059" s="18"/>
      <c r="AA3059" s="18"/>
      <c r="AB3059" s="18"/>
      <c r="AC3059" s="18"/>
      <c r="AD3059" s="18"/>
      <c r="AE3059" s="18"/>
      <c r="AF3059" s="41">
        <v>0</v>
      </c>
      <c r="AG3059" s="41"/>
      <c r="AH3059" s="41">
        <v>0</v>
      </c>
      <c r="AI3059" s="41">
        <v>0</v>
      </c>
      <c r="AJ3059" s="41">
        <v>0</v>
      </c>
      <c r="AK3059" s="41">
        <v>0</v>
      </c>
      <c r="AL3059" s="41">
        <v>0</v>
      </c>
      <c r="AM3059" s="41">
        <v>0</v>
      </c>
      <c r="AN3059" s="41">
        <v>0</v>
      </c>
      <c r="AO3059" s="14">
        <v>0</v>
      </c>
      <c r="AP3059" s="42">
        <v>0</v>
      </c>
      <c r="AQ3059" s="42">
        <v>0</v>
      </c>
      <c r="AR3059" s="42">
        <v>0</v>
      </c>
      <c r="AS3059" s="42">
        <v>0</v>
      </c>
      <c r="AT3059" s="42">
        <v>0</v>
      </c>
      <c r="AU3059" s="42">
        <f t="shared" si="9767"/>
        <v>0</v>
      </c>
      <c r="AV3059" s="42">
        <f t="shared" si="9768"/>
        <v>0</v>
      </c>
      <c r="AW3059" s="42">
        <f t="shared" si="9769"/>
        <v>55.3</v>
      </c>
      <c r="AX3059" s="42">
        <f t="shared" si="9770"/>
        <v>0</v>
      </c>
      <c r="AY3059" s="42">
        <f t="shared" si="9771"/>
        <v>0</v>
      </c>
      <c r="AZ3059" s="42"/>
      <c r="BA3059" s="43"/>
      <c r="BB3059" s="44">
        <v>0</v>
      </c>
    </row>
    <row r="3060" spans="2:54" x14ac:dyDescent="0.3">
      <c r="B3060" s="38" t="s">
        <v>1124</v>
      </c>
      <c r="C3060" s="38" t="s">
        <v>189</v>
      </c>
      <c r="D3060" s="38" t="s">
        <v>86</v>
      </c>
      <c r="E3060" s="39" t="str">
        <f t="shared" si="9763"/>
        <v>0709</v>
      </c>
      <c r="F3060" s="16" t="s">
        <v>303</v>
      </c>
      <c r="G3060" s="38"/>
      <c r="H3060" s="55" t="s">
        <v>304</v>
      </c>
      <c r="I3060" s="18"/>
      <c r="J3060" s="18"/>
      <c r="K3060" s="18"/>
      <c r="L3060" s="18"/>
      <c r="M3060" s="18"/>
      <c r="N3060" s="18"/>
      <c r="O3060" s="18">
        <f>O3061</f>
        <v>0</v>
      </c>
      <c r="P3060" s="18">
        <f>P3061</f>
        <v>0</v>
      </c>
      <c r="Q3060" s="18"/>
      <c r="R3060" s="18"/>
      <c r="S3060" s="18"/>
      <c r="T3060" s="18">
        <f t="shared" si="9704"/>
        <v>0</v>
      </c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41">
        <f t="shared" ref="AF3060:AT3060" si="9819">AF3061</f>
        <v>5733.0259999999998</v>
      </c>
      <c r="AG3060" s="41">
        <f t="shared" si="9819"/>
        <v>0</v>
      </c>
      <c r="AH3060" s="41">
        <f t="shared" si="9819"/>
        <v>5733.0259999999998</v>
      </c>
      <c r="AI3060" s="41">
        <f t="shared" si="9819"/>
        <v>0</v>
      </c>
      <c r="AJ3060" s="41">
        <f t="shared" si="9819"/>
        <v>0</v>
      </c>
      <c r="AK3060" s="41">
        <f t="shared" si="9819"/>
        <v>0</v>
      </c>
      <c r="AL3060" s="41">
        <f t="shared" si="9819"/>
        <v>5581.5502500000002</v>
      </c>
      <c r="AM3060" s="41">
        <f t="shared" si="9819"/>
        <v>5581.5502500000002</v>
      </c>
      <c r="AN3060" s="41">
        <f t="shared" si="9819"/>
        <v>0</v>
      </c>
      <c r="AO3060" s="42">
        <f t="shared" si="9819"/>
        <v>5581.5502500000002</v>
      </c>
      <c r="AP3060" s="42">
        <f t="shared" si="9819"/>
        <v>5733.0259999999998</v>
      </c>
      <c r="AQ3060" s="42">
        <f t="shared" si="9819"/>
        <v>0</v>
      </c>
      <c r="AR3060" s="42">
        <f t="shared" si="9819"/>
        <v>0</v>
      </c>
      <c r="AS3060" s="42">
        <f t="shared" si="9819"/>
        <v>0</v>
      </c>
      <c r="AT3060" s="42">
        <f t="shared" si="9819"/>
        <v>0</v>
      </c>
      <c r="AU3060" s="42">
        <f t="shared" si="9767"/>
        <v>5733.0259999999998</v>
      </c>
      <c r="AV3060" s="42">
        <f t="shared" si="9768"/>
        <v>-5733.0259999999998</v>
      </c>
      <c r="AW3060" s="42"/>
      <c r="AX3060" s="42"/>
      <c r="AY3060" s="42"/>
      <c r="AZ3060" s="42"/>
      <c r="BA3060" s="43">
        <f t="shared" si="9772"/>
        <v>97.357839472557785</v>
      </c>
      <c r="BB3060" s="44"/>
    </row>
    <row r="3061" spans="2:54" ht="31.2" x14ac:dyDescent="0.3">
      <c r="B3061" s="38" t="s">
        <v>1124</v>
      </c>
      <c r="C3061" s="38" t="s">
        <v>189</v>
      </c>
      <c r="D3061" s="38" t="s">
        <v>86</v>
      </c>
      <c r="E3061" s="39" t="str">
        <f t="shared" si="9763"/>
        <v>0709</v>
      </c>
      <c r="F3061" s="16" t="s">
        <v>303</v>
      </c>
      <c r="G3061" s="38" t="s">
        <v>150</v>
      </c>
      <c r="H3061" s="40" t="s">
        <v>151</v>
      </c>
      <c r="I3061" s="18"/>
      <c r="J3061" s="18"/>
      <c r="K3061" s="18"/>
      <c r="L3061" s="18"/>
      <c r="M3061" s="18"/>
      <c r="N3061" s="18"/>
      <c r="O3061" s="18">
        <v>0</v>
      </c>
      <c r="P3061" s="18">
        <v>0</v>
      </c>
      <c r="Q3061" s="18"/>
      <c r="R3061" s="18"/>
      <c r="S3061" s="18"/>
      <c r="T3061" s="18">
        <f t="shared" si="9704"/>
        <v>0</v>
      </c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41">
        <v>5733.0259999999998</v>
      </c>
      <c r="AG3061" s="41"/>
      <c r="AH3061" s="41">
        <f>AF3061</f>
        <v>5733.0259999999998</v>
      </c>
      <c r="AI3061" s="41">
        <f>AG3061</f>
        <v>0</v>
      </c>
      <c r="AJ3061" s="41">
        <v>0</v>
      </c>
      <c r="AK3061" s="41">
        <v>0</v>
      </c>
      <c r="AL3061" s="41">
        <v>5581.5502500000002</v>
      </c>
      <c r="AM3061" s="41">
        <f>AL3061</f>
        <v>5581.5502500000002</v>
      </c>
      <c r="AN3061" s="41">
        <v>0</v>
      </c>
      <c r="AO3061" s="14">
        <v>5581.5502500000002</v>
      </c>
      <c r="AP3061" s="42">
        <v>5733.0259999999998</v>
      </c>
      <c r="AQ3061" s="42">
        <v>0</v>
      </c>
      <c r="AR3061" s="42">
        <v>0</v>
      </c>
      <c r="AS3061" s="42">
        <v>0</v>
      </c>
      <c r="AT3061" s="42">
        <v>0</v>
      </c>
      <c r="AU3061" s="42">
        <f t="shared" si="9767"/>
        <v>5733.0259999999998</v>
      </c>
      <c r="AV3061" s="42">
        <f t="shared" si="9768"/>
        <v>-5733.0259999999998</v>
      </c>
      <c r="AW3061" s="42"/>
      <c r="AX3061" s="42"/>
      <c r="AY3061" s="42"/>
      <c r="AZ3061" s="42"/>
      <c r="BA3061" s="43">
        <f t="shared" si="9772"/>
        <v>97.357839472557785</v>
      </c>
      <c r="BB3061" s="44"/>
    </row>
    <row r="3062" spans="2:54" s="21" customFormat="1" x14ac:dyDescent="0.3">
      <c r="B3062" s="22" t="s">
        <v>1124</v>
      </c>
      <c r="C3062" s="22" t="s">
        <v>339</v>
      </c>
      <c r="D3062" s="22"/>
      <c r="E3062" s="23" t="str">
        <f t="shared" si="9763"/>
        <v>10</v>
      </c>
      <c r="F3062" s="75"/>
      <c r="G3062" s="22"/>
      <c r="H3062" s="24" t="s">
        <v>340</v>
      </c>
      <c r="I3062" s="25"/>
      <c r="J3062" s="25"/>
      <c r="K3062" s="25"/>
      <c r="L3062" s="25"/>
      <c r="M3062" s="25"/>
      <c r="N3062" s="25"/>
      <c r="O3062" s="25">
        <f t="shared" ref="O3062:O3067" si="9820">O3063</f>
        <v>0</v>
      </c>
      <c r="P3062" s="25"/>
      <c r="Q3062" s="25"/>
      <c r="R3062" s="25"/>
      <c r="S3062" s="25"/>
      <c r="T3062" s="25">
        <f t="shared" si="9704"/>
        <v>0</v>
      </c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6">
        <f t="shared" ref="AF3062:AF3067" si="9821">AF3063</f>
        <v>700</v>
      </c>
      <c r="AG3062" s="26">
        <f t="shared" ref="AG3062:AG3067" si="9822">AG3063</f>
        <v>0</v>
      </c>
      <c r="AH3062" s="26">
        <f t="shared" ref="AH3062:AH3067" si="9823">AH3063</f>
        <v>0</v>
      </c>
      <c r="AI3062" s="26">
        <f t="shared" ref="AI3062:AI3067" si="9824">AI3063</f>
        <v>0</v>
      </c>
      <c r="AJ3062" s="26">
        <f t="shared" ref="AJ3062:AJ3067" si="9825">AJ3063</f>
        <v>0</v>
      </c>
      <c r="AK3062" s="26">
        <f t="shared" ref="AK3062:AK3067" si="9826">AK3063</f>
        <v>0</v>
      </c>
      <c r="AL3062" s="26">
        <f t="shared" ref="AL3062:AL3067" si="9827">AL3063</f>
        <v>700</v>
      </c>
      <c r="AM3062" s="26">
        <f t="shared" ref="AM3062:AM3067" si="9828">AM3063</f>
        <v>0</v>
      </c>
      <c r="AN3062" s="26">
        <f t="shared" ref="AN3062:AN3067" si="9829">AN3063</f>
        <v>0</v>
      </c>
      <c r="AO3062" s="76">
        <f t="shared" ref="AO3062:AO3067" si="9830">AO3063</f>
        <v>100</v>
      </c>
      <c r="AP3062" s="45">
        <f t="shared" ref="AP3062:AP3067" si="9831">AP3063</f>
        <v>100</v>
      </c>
      <c r="AQ3062" s="27">
        <f t="shared" ref="AQ3062:AQ3067" si="9832">AQ3063</f>
        <v>0</v>
      </c>
      <c r="AR3062" s="45">
        <f t="shared" ref="AR3062:AR3067" si="9833">AR3063</f>
        <v>0</v>
      </c>
      <c r="AS3062" s="27">
        <f t="shared" ref="AS3062:AS3067" si="9834">AS3063</f>
        <v>0</v>
      </c>
      <c r="AT3062" s="45">
        <f t="shared" ref="AT3062:AT3067" si="9835">AT3063</f>
        <v>0</v>
      </c>
      <c r="AU3062" s="27">
        <f t="shared" si="9767"/>
        <v>100</v>
      </c>
      <c r="AV3062" s="27">
        <f t="shared" si="9768"/>
        <v>-100</v>
      </c>
      <c r="AW3062" s="27"/>
      <c r="AX3062" s="27"/>
      <c r="AY3062" s="27"/>
      <c r="AZ3062" s="27"/>
      <c r="BA3062" s="28">
        <f t="shared" si="9772"/>
        <v>100</v>
      </c>
      <c r="BB3062" s="46"/>
    </row>
    <row r="3063" spans="2:54" s="30" customFormat="1" x14ac:dyDescent="0.3">
      <c r="B3063" s="31" t="s">
        <v>1124</v>
      </c>
      <c r="C3063" s="31" t="s">
        <v>339</v>
      </c>
      <c r="D3063" s="31" t="s">
        <v>94</v>
      </c>
      <c r="E3063" s="29" t="str">
        <f t="shared" si="9763"/>
        <v>1003</v>
      </c>
      <c r="F3063" s="77"/>
      <c r="G3063" s="31"/>
      <c r="H3063" s="32" t="s">
        <v>341</v>
      </c>
      <c r="I3063" s="33"/>
      <c r="J3063" s="33"/>
      <c r="K3063" s="33"/>
      <c r="L3063" s="33"/>
      <c r="M3063" s="33"/>
      <c r="N3063" s="33"/>
      <c r="O3063" s="33">
        <f t="shared" si="9820"/>
        <v>0</v>
      </c>
      <c r="P3063" s="33"/>
      <c r="Q3063" s="33"/>
      <c r="R3063" s="33"/>
      <c r="S3063" s="33"/>
      <c r="T3063" s="33">
        <f t="shared" si="9704"/>
        <v>0</v>
      </c>
      <c r="U3063" s="33"/>
      <c r="V3063" s="33"/>
      <c r="W3063" s="33"/>
      <c r="X3063" s="33"/>
      <c r="Y3063" s="33"/>
      <c r="Z3063" s="33"/>
      <c r="AA3063" s="33"/>
      <c r="AB3063" s="33"/>
      <c r="AC3063" s="33"/>
      <c r="AD3063" s="33"/>
      <c r="AE3063" s="33"/>
      <c r="AF3063" s="34">
        <f t="shared" si="9821"/>
        <v>700</v>
      </c>
      <c r="AG3063" s="34">
        <f t="shared" si="9822"/>
        <v>0</v>
      </c>
      <c r="AH3063" s="34">
        <f t="shared" si="9823"/>
        <v>0</v>
      </c>
      <c r="AI3063" s="34">
        <f t="shared" si="9824"/>
        <v>0</v>
      </c>
      <c r="AJ3063" s="34">
        <f t="shared" si="9825"/>
        <v>0</v>
      </c>
      <c r="AK3063" s="34">
        <f t="shared" si="9826"/>
        <v>0</v>
      </c>
      <c r="AL3063" s="34">
        <f t="shared" si="9827"/>
        <v>700</v>
      </c>
      <c r="AM3063" s="34">
        <f t="shared" si="9828"/>
        <v>0</v>
      </c>
      <c r="AN3063" s="34">
        <f t="shared" si="9829"/>
        <v>0</v>
      </c>
      <c r="AO3063" s="35">
        <f t="shared" si="9830"/>
        <v>100</v>
      </c>
      <c r="AP3063" s="36">
        <f t="shared" si="9831"/>
        <v>100</v>
      </c>
      <c r="AQ3063" s="35">
        <f t="shared" si="9832"/>
        <v>0</v>
      </c>
      <c r="AR3063" s="36">
        <f t="shared" si="9833"/>
        <v>0</v>
      </c>
      <c r="AS3063" s="35">
        <f t="shared" si="9834"/>
        <v>0</v>
      </c>
      <c r="AT3063" s="36">
        <f t="shared" si="9835"/>
        <v>0</v>
      </c>
      <c r="AU3063" s="36">
        <f t="shared" si="9767"/>
        <v>100</v>
      </c>
      <c r="AV3063" s="36">
        <f t="shared" si="9768"/>
        <v>-100</v>
      </c>
      <c r="AW3063" s="36"/>
      <c r="AX3063" s="36"/>
      <c r="AY3063" s="36"/>
      <c r="AZ3063" s="36"/>
      <c r="BA3063" s="37">
        <f t="shared" si="9772"/>
        <v>100</v>
      </c>
      <c r="BB3063" s="47"/>
    </row>
    <row r="3064" spans="2:54" ht="31.2" x14ac:dyDescent="0.3">
      <c r="B3064" s="38" t="s">
        <v>1124</v>
      </c>
      <c r="C3064" s="38" t="s">
        <v>339</v>
      </c>
      <c r="D3064" s="38" t="s">
        <v>94</v>
      </c>
      <c r="E3064" s="39" t="str">
        <f t="shared" si="9763"/>
        <v>1003</v>
      </c>
      <c r="F3064" s="16" t="s">
        <v>465</v>
      </c>
      <c r="G3064" s="39"/>
      <c r="H3064" s="40" t="s">
        <v>466</v>
      </c>
      <c r="I3064" s="18"/>
      <c r="J3064" s="18"/>
      <c r="K3064" s="18"/>
      <c r="L3064" s="18"/>
      <c r="M3064" s="18"/>
      <c r="N3064" s="18"/>
      <c r="O3064" s="18">
        <f t="shared" si="9820"/>
        <v>0</v>
      </c>
      <c r="P3064" s="18"/>
      <c r="Q3064" s="18"/>
      <c r="R3064" s="18"/>
      <c r="S3064" s="18"/>
      <c r="T3064" s="18">
        <f t="shared" si="9704"/>
        <v>0</v>
      </c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41">
        <f t="shared" si="9821"/>
        <v>700</v>
      </c>
      <c r="AG3064" s="41">
        <f t="shared" si="9822"/>
        <v>0</v>
      </c>
      <c r="AH3064" s="41">
        <f t="shared" si="9823"/>
        <v>0</v>
      </c>
      <c r="AI3064" s="41">
        <f t="shared" si="9824"/>
        <v>0</v>
      </c>
      <c r="AJ3064" s="41">
        <f t="shared" si="9825"/>
        <v>0</v>
      </c>
      <c r="AK3064" s="41">
        <f t="shared" si="9826"/>
        <v>0</v>
      </c>
      <c r="AL3064" s="41">
        <f t="shared" si="9827"/>
        <v>700</v>
      </c>
      <c r="AM3064" s="41">
        <f t="shared" si="9828"/>
        <v>0</v>
      </c>
      <c r="AN3064" s="41">
        <f t="shared" si="9829"/>
        <v>0</v>
      </c>
      <c r="AO3064" s="54">
        <f t="shared" si="9830"/>
        <v>100</v>
      </c>
      <c r="AP3064" s="14">
        <f t="shared" si="9831"/>
        <v>100</v>
      </c>
      <c r="AQ3064" s="42">
        <f t="shared" si="9832"/>
        <v>0</v>
      </c>
      <c r="AR3064" s="14">
        <f t="shared" si="9833"/>
        <v>0</v>
      </c>
      <c r="AS3064" s="42">
        <f t="shared" si="9834"/>
        <v>0</v>
      </c>
      <c r="AT3064" s="14">
        <f t="shared" si="9835"/>
        <v>0</v>
      </c>
      <c r="AU3064" s="42">
        <f t="shared" si="9767"/>
        <v>100</v>
      </c>
      <c r="AV3064" s="42">
        <f t="shared" si="9768"/>
        <v>-100</v>
      </c>
      <c r="AW3064" s="42"/>
      <c r="AX3064" s="42"/>
      <c r="AY3064" s="42"/>
      <c r="AZ3064" s="42"/>
      <c r="BA3064" s="43">
        <f t="shared" si="9772"/>
        <v>100</v>
      </c>
      <c r="BB3064" s="44"/>
    </row>
    <row r="3065" spans="2:54" x14ac:dyDescent="0.3">
      <c r="B3065" s="38" t="s">
        <v>1124</v>
      </c>
      <c r="C3065" s="38" t="s">
        <v>339</v>
      </c>
      <c r="D3065" s="38" t="s">
        <v>94</v>
      </c>
      <c r="E3065" s="39" t="str">
        <f t="shared" si="9763"/>
        <v>1003</v>
      </c>
      <c r="F3065" s="16" t="s">
        <v>467</v>
      </c>
      <c r="G3065" s="39"/>
      <c r="H3065" s="40" t="s">
        <v>49</v>
      </c>
      <c r="I3065" s="18"/>
      <c r="J3065" s="18"/>
      <c r="K3065" s="18"/>
      <c r="L3065" s="18"/>
      <c r="M3065" s="18"/>
      <c r="N3065" s="18"/>
      <c r="O3065" s="18">
        <f t="shared" si="9820"/>
        <v>0</v>
      </c>
      <c r="P3065" s="18"/>
      <c r="Q3065" s="18"/>
      <c r="R3065" s="18"/>
      <c r="S3065" s="18"/>
      <c r="T3065" s="18">
        <f t="shared" si="9704"/>
        <v>0</v>
      </c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41">
        <f t="shared" si="9821"/>
        <v>700</v>
      </c>
      <c r="AG3065" s="41">
        <f t="shared" si="9822"/>
        <v>0</v>
      </c>
      <c r="AH3065" s="41">
        <f t="shared" si="9823"/>
        <v>0</v>
      </c>
      <c r="AI3065" s="41">
        <f t="shared" si="9824"/>
        <v>0</v>
      </c>
      <c r="AJ3065" s="41">
        <f t="shared" si="9825"/>
        <v>0</v>
      </c>
      <c r="AK3065" s="41">
        <f t="shared" si="9826"/>
        <v>0</v>
      </c>
      <c r="AL3065" s="41">
        <f t="shared" si="9827"/>
        <v>700</v>
      </c>
      <c r="AM3065" s="41">
        <f t="shared" si="9828"/>
        <v>0</v>
      </c>
      <c r="AN3065" s="41">
        <f t="shared" si="9829"/>
        <v>0</v>
      </c>
      <c r="AO3065" s="14">
        <f t="shared" si="9830"/>
        <v>100</v>
      </c>
      <c r="AP3065" s="42">
        <f t="shared" si="9831"/>
        <v>100</v>
      </c>
      <c r="AQ3065" s="14">
        <f t="shared" si="9832"/>
        <v>0</v>
      </c>
      <c r="AR3065" s="42">
        <f t="shared" si="9833"/>
        <v>0</v>
      </c>
      <c r="AS3065" s="14">
        <f t="shared" si="9834"/>
        <v>0</v>
      </c>
      <c r="AT3065" s="42">
        <f t="shared" si="9835"/>
        <v>0</v>
      </c>
      <c r="AU3065" s="42">
        <f t="shared" si="9767"/>
        <v>100</v>
      </c>
      <c r="AV3065" s="42">
        <f t="shared" si="9768"/>
        <v>-100</v>
      </c>
      <c r="AW3065" s="42"/>
      <c r="AX3065" s="42"/>
      <c r="AY3065" s="42"/>
      <c r="AZ3065" s="42"/>
      <c r="BA3065" s="43">
        <f t="shared" si="9772"/>
        <v>100</v>
      </c>
      <c r="BB3065" s="44"/>
    </row>
    <row r="3066" spans="2:54" ht="31.2" x14ac:dyDescent="0.3">
      <c r="B3066" s="38" t="s">
        <v>1124</v>
      </c>
      <c r="C3066" s="38" t="s">
        <v>339</v>
      </c>
      <c r="D3066" s="38" t="s">
        <v>94</v>
      </c>
      <c r="E3066" s="39" t="str">
        <f t="shared" si="9763"/>
        <v>1003</v>
      </c>
      <c r="F3066" s="16" t="s">
        <v>476</v>
      </c>
      <c r="G3066" s="39"/>
      <c r="H3066" s="40" t="s">
        <v>477</v>
      </c>
      <c r="I3066" s="18"/>
      <c r="J3066" s="18"/>
      <c r="K3066" s="18"/>
      <c r="L3066" s="18"/>
      <c r="M3066" s="18"/>
      <c r="N3066" s="18"/>
      <c r="O3066" s="18">
        <f t="shared" si="9820"/>
        <v>0</v>
      </c>
      <c r="P3066" s="18"/>
      <c r="Q3066" s="18"/>
      <c r="R3066" s="18"/>
      <c r="S3066" s="18"/>
      <c r="T3066" s="18">
        <f t="shared" si="9704"/>
        <v>0</v>
      </c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41">
        <f t="shared" si="9821"/>
        <v>700</v>
      </c>
      <c r="AG3066" s="41">
        <f t="shared" si="9822"/>
        <v>0</v>
      </c>
      <c r="AH3066" s="41">
        <f t="shared" si="9823"/>
        <v>0</v>
      </c>
      <c r="AI3066" s="41">
        <f t="shared" si="9824"/>
        <v>0</v>
      </c>
      <c r="AJ3066" s="41">
        <f t="shared" si="9825"/>
        <v>0</v>
      </c>
      <c r="AK3066" s="41">
        <f t="shared" si="9826"/>
        <v>0</v>
      </c>
      <c r="AL3066" s="41">
        <f t="shared" si="9827"/>
        <v>700</v>
      </c>
      <c r="AM3066" s="41">
        <f t="shared" si="9828"/>
        <v>0</v>
      </c>
      <c r="AN3066" s="41">
        <f t="shared" si="9829"/>
        <v>0</v>
      </c>
      <c r="AO3066" s="54">
        <f t="shared" si="9830"/>
        <v>100</v>
      </c>
      <c r="AP3066" s="14">
        <f t="shared" si="9831"/>
        <v>100</v>
      </c>
      <c r="AQ3066" s="42">
        <f t="shared" si="9832"/>
        <v>0</v>
      </c>
      <c r="AR3066" s="14">
        <f t="shared" si="9833"/>
        <v>0</v>
      </c>
      <c r="AS3066" s="42">
        <f t="shared" si="9834"/>
        <v>0</v>
      </c>
      <c r="AT3066" s="14">
        <f t="shared" si="9835"/>
        <v>0</v>
      </c>
      <c r="AU3066" s="42">
        <f t="shared" si="9767"/>
        <v>100</v>
      </c>
      <c r="AV3066" s="42">
        <f t="shared" si="9768"/>
        <v>-100</v>
      </c>
      <c r="AW3066" s="42"/>
      <c r="AX3066" s="42"/>
      <c r="AY3066" s="42"/>
      <c r="AZ3066" s="42"/>
      <c r="BA3066" s="43">
        <f t="shared" si="9772"/>
        <v>100</v>
      </c>
      <c r="BB3066" s="44"/>
    </row>
    <row r="3067" spans="2:54" ht="62.4" x14ac:dyDescent="0.3">
      <c r="B3067" s="38" t="s">
        <v>1124</v>
      </c>
      <c r="C3067" s="38" t="s">
        <v>339</v>
      </c>
      <c r="D3067" s="38" t="s">
        <v>94</v>
      </c>
      <c r="E3067" s="39" t="str">
        <f t="shared" si="9763"/>
        <v>1003</v>
      </c>
      <c r="F3067" s="16" t="s">
        <v>1126</v>
      </c>
      <c r="G3067" s="39"/>
      <c r="H3067" s="40" t="s">
        <v>257</v>
      </c>
      <c r="I3067" s="18"/>
      <c r="J3067" s="18"/>
      <c r="K3067" s="18"/>
      <c r="L3067" s="18"/>
      <c r="M3067" s="18"/>
      <c r="N3067" s="18"/>
      <c r="O3067" s="18">
        <f t="shared" si="9820"/>
        <v>0</v>
      </c>
      <c r="P3067" s="18"/>
      <c r="Q3067" s="18"/>
      <c r="R3067" s="18"/>
      <c r="S3067" s="18"/>
      <c r="T3067" s="18">
        <f t="shared" si="9704"/>
        <v>0</v>
      </c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41">
        <f t="shared" si="9821"/>
        <v>700</v>
      </c>
      <c r="AG3067" s="41">
        <f t="shared" si="9822"/>
        <v>0</v>
      </c>
      <c r="AH3067" s="41">
        <f t="shared" si="9823"/>
        <v>0</v>
      </c>
      <c r="AI3067" s="41">
        <f t="shared" si="9824"/>
        <v>0</v>
      </c>
      <c r="AJ3067" s="41">
        <f t="shared" si="9825"/>
        <v>0</v>
      </c>
      <c r="AK3067" s="41">
        <f t="shared" si="9826"/>
        <v>0</v>
      </c>
      <c r="AL3067" s="41">
        <f t="shared" si="9827"/>
        <v>700</v>
      </c>
      <c r="AM3067" s="41">
        <f t="shared" si="9828"/>
        <v>0</v>
      </c>
      <c r="AN3067" s="41">
        <f t="shared" si="9829"/>
        <v>0</v>
      </c>
      <c r="AO3067" s="14">
        <f t="shared" si="9830"/>
        <v>100</v>
      </c>
      <c r="AP3067" s="42">
        <f t="shared" si="9831"/>
        <v>100</v>
      </c>
      <c r="AQ3067" s="14">
        <f t="shared" si="9832"/>
        <v>0</v>
      </c>
      <c r="AR3067" s="42">
        <f t="shared" si="9833"/>
        <v>0</v>
      </c>
      <c r="AS3067" s="14">
        <f t="shared" si="9834"/>
        <v>0</v>
      </c>
      <c r="AT3067" s="42">
        <f t="shared" si="9835"/>
        <v>0</v>
      </c>
      <c r="AU3067" s="42">
        <f t="shared" si="9767"/>
        <v>100</v>
      </c>
      <c r="AV3067" s="42">
        <f t="shared" si="9768"/>
        <v>-100</v>
      </c>
      <c r="AW3067" s="42"/>
      <c r="AX3067" s="42"/>
      <c r="AY3067" s="42"/>
      <c r="AZ3067" s="42"/>
      <c r="BA3067" s="43">
        <f t="shared" si="9772"/>
        <v>100</v>
      </c>
      <c r="BB3067" s="44"/>
    </row>
    <row r="3068" spans="2:54" ht="31.2" x14ac:dyDescent="0.3">
      <c r="B3068" s="38" t="s">
        <v>1124</v>
      </c>
      <c r="C3068" s="38" t="s">
        <v>339</v>
      </c>
      <c r="D3068" s="38" t="s">
        <v>94</v>
      </c>
      <c r="E3068" s="39" t="str">
        <f t="shared" si="9763"/>
        <v>1003</v>
      </c>
      <c r="F3068" s="16" t="s">
        <v>1126</v>
      </c>
      <c r="G3068" s="38" t="s">
        <v>150</v>
      </c>
      <c r="H3068" s="40" t="s">
        <v>151</v>
      </c>
      <c r="I3068" s="18"/>
      <c r="J3068" s="18"/>
      <c r="K3068" s="18"/>
      <c r="L3068" s="18"/>
      <c r="M3068" s="18"/>
      <c r="N3068" s="18"/>
      <c r="O3068" s="18">
        <v>0</v>
      </c>
      <c r="P3068" s="18"/>
      <c r="Q3068" s="18"/>
      <c r="R3068" s="18"/>
      <c r="S3068" s="18"/>
      <c r="T3068" s="18">
        <f t="shared" si="9704"/>
        <v>0</v>
      </c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41">
        <v>700</v>
      </c>
      <c r="AG3068" s="41"/>
      <c r="AH3068" s="41">
        <v>0</v>
      </c>
      <c r="AI3068" s="41">
        <v>0</v>
      </c>
      <c r="AJ3068" s="41">
        <v>0</v>
      </c>
      <c r="AK3068" s="41">
        <v>0</v>
      </c>
      <c r="AL3068" s="41">
        <v>700</v>
      </c>
      <c r="AM3068" s="41">
        <v>0</v>
      </c>
      <c r="AN3068" s="41">
        <v>0</v>
      </c>
      <c r="AO3068" s="54">
        <v>100</v>
      </c>
      <c r="AP3068" s="14">
        <v>100</v>
      </c>
      <c r="AQ3068" s="42">
        <v>0</v>
      </c>
      <c r="AR3068" s="14">
        <v>0</v>
      </c>
      <c r="AS3068" s="42">
        <v>0</v>
      </c>
      <c r="AT3068" s="14">
        <v>0</v>
      </c>
      <c r="AU3068" s="42">
        <f t="shared" si="9767"/>
        <v>100</v>
      </c>
      <c r="AV3068" s="42">
        <f t="shared" si="9768"/>
        <v>-100</v>
      </c>
      <c r="AW3068" s="42"/>
      <c r="AX3068" s="42"/>
      <c r="AY3068" s="42"/>
      <c r="AZ3068" s="42"/>
      <c r="BA3068" s="43">
        <f t="shared" si="9772"/>
        <v>100</v>
      </c>
      <c r="BB3068" s="44"/>
    </row>
    <row r="3069" spans="2:54" s="21" customFormat="1" x14ac:dyDescent="0.3">
      <c r="B3069" s="22" t="s">
        <v>1124</v>
      </c>
      <c r="C3069" s="22" t="s">
        <v>125</v>
      </c>
      <c r="D3069" s="22"/>
      <c r="E3069" s="23" t="str">
        <f t="shared" si="9763"/>
        <v>11</v>
      </c>
      <c r="F3069" s="22"/>
      <c r="G3069" s="23"/>
      <c r="H3069" s="24" t="s">
        <v>463</v>
      </c>
      <c r="I3069" s="25">
        <f t="shared" ref="I3069:S3069" si="9836">I3070+I3109+I3124+I3166</f>
        <v>1625690.0999999999</v>
      </c>
      <c r="J3069" s="25">
        <f t="shared" si="9836"/>
        <v>1635233.5000000002</v>
      </c>
      <c r="K3069" s="25">
        <f t="shared" si="9836"/>
        <v>1514034.0000000002</v>
      </c>
      <c r="L3069" s="25">
        <f t="shared" si="9836"/>
        <v>90855.9</v>
      </c>
      <c r="M3069" s="25">
        <f t="shared" si="9836"/>
        <v>45732.5</v>
      </c>
      <c r="N3069" s="25">
        <f t="shared" si="9836"/>
        <v>45732.5</v>
      </c>
      <c r="O3069" s="25">
        <f t="shared" si="9836"/>
        <v>33179.218000000001</v>
      </c>
      <c r="P3069" s="25">
        <f t="shared" si="9836"/>
        <v>7338.3509999999997</v>
      </c>
      <c r="Q3069" s="25">
        <f t="shared" si="9836"/>
        <v>-49579.304999999993</v>
      </c>
      <c r="R3069" s="25">
        <f t="shared" si="9836"/>
        <v>41148.494999999995</v>
      </c>
      <c r="S3069" s="25">
        <f t="shared" si="9836"/>
        <v>115182.12263</v>
      </c>
      <c r="T3069" s="25">
        <f t="shared" si="9704"/>
        <v>1863814.88163</v>
      </c>
      <c r="U3069" s="25">
        <f t="shared" si="9784"/>
        <v>1680966.0000000002</v>
      </c>
      <c r="V3069" s="25">
        <f t="shared" si="9785"/>
        <v>1559766.5000000002</v>
      </c>
      <c r="W3069" s="25">
        <f t="shared" ref="W3069:AT3069" si="9837">W3070+W3109+W3124+W3166</f>
        <v>16069.9</v>
      </c>
      <c r="X3069" s="25">
        <f t="shared" si="9837"/>
        <v>0</v>
      </c>
      <c r="Y3069" s="25">
        <f t="shared" si="9837"/>
        <v>0</v>
      </c>
      <c r="Z3069" s="25">
        <f t="shared" si="9837"/>
        <v>99112.222629999989</v>
      </c>
      <c r="AA3069" s="25">
        <f t="shared" si="9837"/>
        <v>36172.017999999996</v>
      </c>
      <c r="AB3069" s="25">
        <f t="shared" si="9837"/>
        <v>0</v>
      </c>
      <c r="AC3069" s="25">
        <f t="shared" si="9837"/>
        <v>36172.017999999996</v>
      </c>
      <c r="AD3069" s="25">
        <f t="shared" si="9837"/>
        <v>0</v>
      </c>
      <c r="AE3069" s="25">
        <f t="shared" si="9837"/>
        <v>0</v>
      </c>
      <c r="AF3069" s="26">
        <f t="shared" si="9837"/>
        <v>1918663.6051699999</v>
      </c>
      <c r="AG3069" s="26">
        <f t="shared" si="9837"/>
        <v>0</v>
      </c>
      <c r="AH3069" s="26">
        <f t="shared" si="9837"/>
        <v>52324.266669999997</v>
      </c>
      <c r="AI3069" s="26">
        <f t="shared" si="9837"/>
        <v>0</v>
      </c>
      <c r="AJ3069" s="26">
        <f t="shared" si="9837"/>
        <v>0</v>
      </c>
      <c r="AK3069" s="26">
        <f t="shared" si="9837"/>
        <v>0</v>
      </c>
      <c r="AL3069" s="26">
        <f t="shared" si="9837"/>
        <v>1853863.2326700001</v>
      </c>
      <c r="AM3069" s="26">
        <f t="shared" si="9837"/>
        <v>52321.605499999998</v>
      </c>
      <c r="AN3069" s="26">
        <f t="shared" si="9837"/>
        <v>0</v>
      </c>
      <c r="AO3069" s="45">
        <f t="shared" si="9837"/>
        <v>1205157.8448399999</v>
      </c>
      <c r="AP3069" s="27">
        <f t="shared" si="9837"/>
        <v>1884331.7103000002</v>
      </c>
      <c r="AQ3069" s="27">
        <f t="shared" si="9837"/>
        <v>33179.218000000001</v>
      </c>
      <c r="AR3069" s="27">
        <f t="shared" si="9837"/>
        <v>0</v>
      </c>
      <c r="AS3069" s="27">
        <f t="shared" si="9837"/>
        <v>0</v>
      </c>
      <c r="AT3069" s="27">
        <f t="shared" si="9837"/>
        <v>0</v>
      </c>
      <c r="AU3069" s="27">
        <f t="shared" si="9767"/>
        <v>1917510.9283000003</v>
      </c>
      <c r="AV3069" s="27">
        <f t="shared" si="9768"/>
        <v>-53696.046670000302</v>
      </c>
      <c r="AW3069" s="27">
        <f t="shared" si="9769"/>
        <v>1978997.0042599998</v>
      </c>
      <c r="AX3069" s="27">
        <f t="shared" si="9770"/>
        <v>1717138.0180000002</v>
      </c>
      <c r="AY3069" s="27">
        <f t="shared" si="9771"/>
        <v>1595938.5180000002</v>
      </c>
      <c r="AZ3069" s="27">
        <f>AZ3070+AZ3109+AZ3124+AZ3166</f>
        <v>0</v>
      </c>
      <c r="BA3069" s="28">
        <f t="shared" si="9772"/>
        <v>96.622629817681954</v>
      </c>
      <c r="BB3069" s="20"/>
    </row>
    <row r="3070" spans="2:54" s="30" customFormat="1" x14ac:dyDescent="0.3">
      <c r="B3070" s="31" t="s">
        <v>1124</v>
      </c>
      <c r="C3070" s="31" t="s">
        <v>125</v>
      </c>
      <c r="D3070" s="31" t="s">
        <v>42</v>
      </c>
      <c r="E3070" s="29" t="str">
        <f t="shared" si="9763"/>
        <v>1101</v>
      </c>
      <c r="F3070" s="31"/>
      <c r="G3070" s="29"/>
      <c r="H3070" s="32" t="s">
        <v>464</v>
      </c>
      <c r="I3070" s="33">
        <f t="shared" ref="I3070:N3070" si="9838">I3071</f>
        <v>337731.4</v>
      </c>
      <c r="J3070" s="33">
        <f t="shared" si="9838"/>
        <v>174962.5</v>
      </c>
      <c r="K3070" s="33">
        <f t="shared" si="9838"/>
        <v>170795.5</v>
      </c>
      <c r="L3070" s="33">
        <f t="shared" si="9838"/>
        <v>0</v>
      </c>
      <c r="M3070" s="33">
        <f t="shared" si="9838"/>
        <v>0</v>
      </c>
      <c r="N3070" s="33">
        <f t="shared" si="9838"/>
        <v>0</v>
      </c>
      <c r="O3070" s="33">
        <f>O3071+O3105</f>
        <v>563.71</v>
      </c>
      <c r="P3070" s="33">
        <f>P3071+P3105</f>
        <v>-1099.2760000000001</v>
      </c>
      <c r="Q3070" s="33">
        <f>Q3071+Q3105</f>
        <v>-73014.559999999998</v>
      </c>
      <c r="R3070" s="33">
        <f>R3071+R3105</f>
        <v>1770.011</v>
      </c>
      <c r="S3070" s="33">
        <f>S3071</f>
        <v>32442.180169999996</v>
      </c>
      <c r="T3070" s="33">
        <f t="shared" si="9704"/>
        <v>298393.46517000004</v>
      </c>
      <c r="U3070" s="33">
        <f t="shared" si="9784"/>
        <v>174962.5</v>
      </c>
      <c r="V3070" s="33">
        <f t="shared" si="9785"/>
        <v>170795.5</v>
      </c>
      <c r="W3070" s="33">
        <f t="shared" ref="W3070:AE3070" si="9839">W3071</f>
        <v>2329.7999999999997</v>
      </c>
      <c r="X3070" s="33">
        <f t="shared" si="9839"/>
        <v>0</v>
      </c>
      <c r="Y3070" s="33">
        <f t="shared" si="9839"/>
        <v>0</v>
      </c>
      <c r="Z3070" s="33">
        <f t="shared" si="9839"/>
        <v>30112.380169999997</v>
      </c>
      <c r="AA3070" s="33">
        <f t="shared" si="9839"/>
        <v>3144.8789999999999</v>
      </c>
      <c r="AB3070" s="33">
        <f t="shared" si="9839"/>
        <v>0</v>
      </c>
      <c r="AC3070" s="33">
        <f t="shared" si="9839"/>
        <v>3144.8789999999999</v>
      </c>
      <c r="AD3070" s="33">
        <f t="shared" si="9839"/>
        <v>0</v>
      </c>
      <c r="AE3070" s="33">
        <f t="shared" si="9839"/>
        <v>0</v>
      </c>
      <c r="AF3070" s="34">
        <f t="shared" ref="AF3070:AT3070" si="9840">AF3071+AF3105</f>
        <v>304396.02651</v>
      </c>
      <c r="AG3070" s="34">
        <f t="shared" si="9840"/>
        <v>0</v>
      </c>
      <c r="AH3070" s="34">
        <f t="shared" si="9840"/>
        <v>7000</v>
      </c>
      <c r="AI3070" s="34">
        <f t="shared" si="9840"/>
        <v>0</v>
      </c>
      <c r="AJ3070" s="34">
        <f t="shared" si="9840"/>
        <v>0</v>
      </c>
      <c r="AK3070" s="34">
        <f t="shared" si="9840"/>
        <v>0</v>
      </c>
      <c r="AL3070" s="34">
        <f t="shared" si="9840"/>
        <v>302545.37148999999</v>
      </c>
      <c r="AM3070" s="34">
        <f t="shared" si="9840"/>
        <v>6997.3388299999997</v>
      </c>
      <c r="AN3070" s="34">
        <f t="shared" si="9840"/>
        <v>0</v>
      </c>
      <c r="AO3070" s="36">
        <f t="shared" si="9840"/>
        <v>175349.18286</v>
      </c>
      <c r="AP3070" s="36">
        <f t="shared" si="9840"/>
        <v>305029.75517000002</v>
      </c>
      <c r="AQ3070" s="36">
        <f t="shared" si="9840"/>
        <v>563.71</v>
      </c>
      <c r="AR3070" s="36">
        <f t="shared" si="9840"/>
        <v>0</v>
      </c>
      <c r="AS3070" s="36">
        <f t="shared" si="9840"/>
        <v>0</v>
      </c>
      <c r="AT3070" s="36">
        <f t="shared" si="9840"/>
        <v>0</v>
      </c>
      <c r="AU3070" s="36">
        <f t="shared" si="9767"/>
        <v>305593.46517000004</v>
      </c>
      <c r="AV3070" s="36">
        <f t="shared" si="9768"/>
        <v>-7200</v>
      </c>
      <c r="AW3070" s="36">
        <f t="shared" si="9769"/>
        <v>330835.64534000005</v>
      </c>
      <c r="AX3070" s="36">
        <f t="shared" si="9770"/>
        <v>178107.37899999999</v>
      </c>
      <c r="AY3070" s="36">
        <f t="shared" si="9771"/>
        <v>173940.37899999999</v>
      </c>
      <c r="AZ3070" s="36">
        <f>AZ3071</f>
        <v>0</v>
      </c>
      <c r="BA3070" s="37">
        <f t="shared" si="9772"/>
        <v>99.392023923170626</v>
      </c>
      <c r="BB3070" s="20"/>
    </row>
    <row r="3071" spans="2:54" ht="31.2" x14ac:dyDescent="0.3">
      <c r="B3071" s="38" t="s">
        <v>1124</v>
      </c>
      <c r="C3071" s="38" t="s">
        <v>125</v>
      </c>
      <c r="D3071" s="38" t="s">
        <v>42</v>
      </c>
      <c r="E3071" s="39" t="str">
        <f t="shared" si="9763"/>
        <v>1101</v>
      </c>
      <c r="F3071" s="38" t="s">
        <v>465</v>
      </c>
      <c r="G3071" s="39"/>
      <c r="H3071" s="40" t="s">
        <v>466</v>
      </c>
      <c r="I3071" s="18">
        <f t="shared" ref="I3071:N3071" si="9841">I3076</f>
        <v>337731.4</v>
      </c>
      <c r="J3071" s="18">
        <f t="shared" si="9841"/>
        <v>174962.5</v>
      </c>
      <c r="K3071" s="18">
        <f t="shared" si="9841"/>
        <v>170795.5</v>
      </c>
      <c r="L3071" s="18">
        <f t="shared" si="9841"/>
        <v>0</v>
      </c>
      <c r="M3071" s="18">
        <f t="shared" si="9841"/>
        <v>0</v>
      </c>
      <c r="N3071" s="18">
        <f t="shared" si="9841"/>
        <v>0</v>
      </c>
      <c r="O3071" s="18">
        <f>O3076+O3072</f>
        <v>563.71</v>
      </c>
      <c r="P3071" s="18">
        <f>P3076+P3072</f>
        <v>-1099.2760000000001</v>
      </c>
      <c r="Q3071" s="18">
        <f>Q3076</f>
        <v>-73014.559999999998</v>
      </c>
      <c r="R3071" s="18">
        <f>R3076</f>
        <v>1770.011</v>
      </c>
      <c r="S3071" s="18">
        <f>S3076</f>
        <v>32442.180169999996</v>
      </c>
      <c r="T3071" s="18">
        <f t="shared" si="9704"/>
        <v>298393.46517000004</v>
      </c>
      <c r="U3071" s="18">
        <f t="shared" si="9784"/>
        <v>174962.5</v>
      </c>
      <c r="V3071" s="18">
        <f t="shared" si="9785"/>
        <v>170795.5</v>
      </c>
      <c r="W3071" s="18">
        <f t="shared" ref="W3071:AE3071" si="9842">W3076</f>
        <v>2329.7999999999997</v>
      </c>
      <c r="X3071" s="18">
        <f t="shared" si="9842"/>
        <v>0</v>
      </c>
      <c r="Y3071" s="18">
        <f t="shared" si="9842"/>
        <v>0</v>
      </c>
      <c r="Z3071" s="18">
        <f t="shared" si="9842"/>
        <v>30112.380169999997</v>
      </c>
      <c r="AA3071" s="18">
        <f t="shared" si="9842"/>
        <v>3144.8789999999999</v>
      </c>
      <c r="AB3071" s="18">
        <f t="shared" si="9842"/>
        <v>0</v>
      </c>
      <c r="AC3071" s="18">
        <f t="shared" si="9842"/>
        <v>3144.8789999999999</v>
      </c>
      <c r="AD3071" s="18">
        <f t="shared" si="9842"/>
        <v>0</v>
      </c>
      <c r="AE3071" s="18">
        <f t="shared" si="9842"/>
        <v>0</v>
      </c>
      <c r="AF3071" s="41">
        <f t="shared" ref="AF3071:AT3071" si="9843">AF3076+AF3072</f>
        <v>304196.02651</v>
      </c>
      <c r="AG3071" s="41">
        <f t="shared" si="9843"/>
        <v>0</v>
      </c>
      <c r="AH3071" s="41">
        <f t="shared" si="9843"/>
        <v>7000</v>
      </c>
      <c r="AI3071" s="41">
        <f t="shared" si="9843"/>
        <v>0</v>
      </c>
      <c r="AJ3071" s="41">
        <f t="shared" si="9843"/>
        <v>0</v>
      </c>
      <c r="AK3071" s="41">
        <f t="shared" si="9843"/>
        <v>0</v>
      </c>
      <c r="AL3071" s="41">
        <f t="shared" si="9843"/>
        <v>302345.37148999999</v>
      </c>
      <c r="AM3071" s="41">
        <f t="shared" si="9843"/>
        <v>6997.3388299999997</v>
      </c>
      <c r="AN3071" s="41">
        <f t="shared" si="9843"/>
        <v>0</v>
      </c>
      <c r="AO3071" s="14">
        <f t="shared" si="9843"/>
        <v>175149.18286</v>
      </c>
      <c r="AP3071" s="42">
        <f t="shared" si="9843"/>
        <v>304829.75517000002</v>
      </c>
      <c r="AQ3071" s="42">
        <f t="shared" si="9843"/>
        <v>563.71</v>
      </c>
      <c r="AR3071" s="42">
        <f t="shared" si="9843"/>
        <v>0</v>
      </c>
      <c r="AS3071" s="42">
        <f t="shared" si="9843"/>
        <v>0</v>
      </c>
      <c r="AT3071" s="42">
        <f t="shared" si="9843"/>
        <v>0</v>
      </c>
      <c r="AU3071" s="42">
        <f t="shared" si="9767"/>
        <v>305393.46517000004</v>
      </c>
      <c r="AV3071" s="42">
        <f t="shared" si="9768"/>
        <v>-7000</v>
      </c>
      <c r="AW3071" s="42">
        <f t="shared" si="9769"/>
        <v>330835.64534000005</v>
      </c>
      <c r="AX3071" s="42">
        <f t="shared" si="9770"/>
        <v>178107.37899999999</v>
      </c>
      <c r="AY3071" s="42">
        <f t="shared" si="9771"/>
        <v>173940.37899999999</v>
      </c>
      <c r="AZ3071" s="42">
        <f>AZ3076</f>
        <v>0</v>
      </c>
      <c r="BA3071" s="43">
        <f t="shared" si="9772"/>
        <v>99.391624196662818</v>
      </c>
      <c r="BB3071" s="20"/>
    </row>
    <row r="3072" spans="2:54" ht="31.2" x14ac:dyDescent="0.3">
      <c r="B3072" s="38" t="s">
        <v>1124</v>
      </c>
      <c r="C3072" s="38" t="s">
        <v>125</v>
      </c>
      <c r="D3072" s="38" t="s">
        <v>42</v>
      </c>
      <c r="E3072" s="39" t="str">
        <f t="shared" si="9763"/>
        <v>1101</v>
      </c>
      <c r="F3072" s="38" t="s">
        <v>1127</v>
      </c>
      <c r="G3072" s="39"/>
      <c r="H3072" s="40" t="s">
        <v>206</v>
      </c>
      <c r="I3072" s="18"/>
      <c r="J3072" s="18"/>
      <c r="K3072" s="18"/>
      <c r="L3072" s="18"/>
      <c r="M3072" s="18"/>
      <c r="N3072" s="18"/>
      <c r="O3072" s="18">
        <f t="shared" ref="O3072:O3074" si="9844">O3073</f>
        <v>0</v>
      </c>
      <c r="P3072" s="18">
        <f t="shared" ref="P3072:P3074" si="9845">P3073</f>
        <v>0</v>
      </c>
      <c r="Q3072" s="18"/>
      <c r="R3072" s="18"/>
      <c r="S3072" s="18"/>
      <c r="T3072" s="18">
        <f t="shared" si="9704"/>
        <v>0</v>
      </c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41">
        <f t="shared" ref="AF3072:AF3074" si="9846">AF3073</f>
        <v>14742.750389999999</v>
      </c>
      <c r="AG3072" s="41">
        <f t="shared" ref="AG3072:AG3074" si="9847">AG3073</f>
        <v>0</v>
      </c>
      <c r="AH3072" s="41">
        <f t="shared" ref="AH3072:AH3074" si="9848">AH3073</f>
        <v>7000</v>
      </c>
      <c r="AI3072" s="41">
        <f t="shared" ref="AI3072:AI3074" si="9849">AI3073</f>
        <v>0</v>
      </c>
      <c r="AJ3072" s="41">
        <f t="shared" ref="AJ3072:AJ3074" si="9850">AJ3073</f>
        <v>0</v>
      </c>
      <c r="AK3072" s="41">
        <f t="shared" ref="AK3072:AK3074" si="9851">AK3073</f>
        <v>0</v>
      </c>
      <c r="AL3072" s="41">
        <f t="shared" ref="AL3072:AL3074" si="9852">AL3073</f>
        <v>14737.102140000001</v>
      </c>
      <c r="AM3072" s="41">
        <f t="shared" ref="AM3072:AM3074" si="9853">AM3073</f>
        <v>6997.3388299999997</v>
      </c>
      <c r="AN3072" s="41">
        <f t="shared" ref="AN3072:AN3074" si="9854">AN3073</f>
        <v>0</v>
      </c>
      <c r="AO3072" s="42">
        <f t="shared" ref="AO3072:AO3074" si="9855">AO3073</f>
        <v>9742.88328</v>
      </c>
      <c r="AP3072" s="42">
        <f t="shared" ref="AP3072:AP3074" si="9856">AP3073</f>
        <v>14742.750389999999</v>
      </c>
      <c r="AQ3072" s="42">
        <f t="shared" ref="AQ3072:AQ3074" si="9857">AQ3073</f>
        <v>0</v>
      </c>
      <c r="AR3072" s="42">
        <f t="shared" ref="AR3072:AR3074" si="9858">AR3073</f>
        <v>0</v>
      </c>
      <c r="AS3072" s="42">
        <f t="shared" ref="AS3072:AS3074" si="9859">AS3073</f>
        <v>0</v>
      </c>
      <c r="AT3072" s="42">
        <f t="shared" ref="AT3072:AT3074" si="9860">AT3073</f>
        <v>0</v>
      </c>
      <c r="AU3072" s="42">
        <f t="shared" si="9767"/>
        <v>14742.750389999999</v>
      </c>
      <c r="AV3072" s="42">
        <f t="shared" si="9768"/>
        <v>-14742.750389999999</v>
      </c>
      <c r="AW3072" s="42"/>
      <c r="AX3072" s="42"/>
      <c r="AY3072" s="42"/>
      <c r="AZ3072" s="42"/>
      <c r="BA3072" s="43">
        <f t="shared" si="9772"/>
        <v>99.961687949327086</v>
      </c>
      <c r="BB3072" s="20"/>
    </row>
    <row r="3073" spans="2:54" x14ac:dyDescent="0.3">
      <c r="B3073" s="38" t="s">
        <v>1124</v>
      </c>
      <c r="C3073" s="38" t="s">
        <v>125</v>
      </c>
      <c r="D3073" s="38" t="s">
        <v>42</v>
      </c>
      <c r="E3073" s="39" t="str">
        <f t="shared" si="9763"/>
        <v>1101</v>
      </c>
      <c r="F3073" s="38" t="s">
        <v>1128</v>
      </c>
      <c r="G3073" s="39"/>
      <c r="H3073" s="40" t="s">
        <v>399</v>
      </c>
      <c r="I3073" s="18"/>
      <c r="J3073" s="18"/>
      <c r="K3073" s="18"/>
      <c r="L3073" s="18"/>
      <c r="M3073" s="18"/>
      <c r="N3073" s="18"/>
      <c r="O3073" s="18">
        <f t="shared" si="9844"/>
        <v>0</v>
      </c>
      <c r="P3073" s="18">
        <f t="shared" si="9845"/>
        <v>0</v>
      </c>
      <c r="Q3073" s="18"/>
      <c r="R3073" s="18"/>
      <c r="S3073" s="18"/>
      <c r="T3073" s="18">
        <f t="shared" si="9704"/>
        <v>0</v>
      </c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41">
        <f t="shared" si="9846"/>
        <v>14742.750389999999</v>
      </c>
      <c r="AG3073" s="41">
        <f t="shared" si="9847"/>
        <v>0</v>
      </c>
      <c r="AH3073" s="41">
        <f t="shared" si="9848"/>
        <v>7000</v>
      </c>
      <c r="AI3073" s="41">
        <f t="shared" si="9849"/>
        <v>0</v>
      </c>
      <c r="AJ3073" s="41">
        <f t="shared" si="9850"/>
        <v>0</v>
      </c>
      <c r="AK3073" s="41">
        <f t="shared" si="9851"/>
        <v>0</v>
      </c>
      <c r="AL3073" s="41">
        <f t="shared" si="9852"/>
        <v>14737.102140000001</v>
      </c>
      <c r="AM3073" s="41">
        <f t="shared" si="9853"/>
        <v>6997.3388299999997</v>
      </c>
      <c r="AN3073" s="41">
        <f t="shared" si="9854"/>
        <v>0</v>
      </c>
      <c r="AO3073" s="14">
        <f t="shared" si="9855"/>
        <v>9742.88328</v>
      </c>
      <c r="AP3073" s="42">
        <f t="shared" si="9856"/>
        <v>14742.750389999999</v>
      </c>
      <c r="AQ3073" s="42">
        <f t="shared" si="9857"/>
        <v>0</v>
      </c>
      <c r="AR3073" s="42">
        <f t="shared" si="9858"/>
        <v>0</v>
      </c>
      <c r="AS3073" s="42">
        <f t="shared" si="9859"/>
        <v>0</v>
      </c>
      <c r="AT3073" s="42">
        <f t="shared" si="9860"/>
        <v>0</v>
      </c>
      <c r="AU3073" s="42">
        <f t="shared" si="9767"/>
        <v>14742.750389999999</v>
      </c>
      <c r="AV3073" s="42">
        <f t="shared" si="9768"/>
        <v>-14742.750389999999</v>
      </c>
      <c r="AW3073" s="42"/>
      <c r="AX3073" s="42"/>
      <c r="AY3073" s="42"/>
      <c r="AZ3073" s="42"/>
      <c r="BA3073" s="43">
        <f t="shared" si="9772"/>
        <v>99.961687949327086</v>
      </c>
      <c r="BB3073" s="20"/>
    </row>
    <row r="3074" spans="2:54" ht="46.8" x14ac:dyDescent="0.3">
      <c r="B3074" s="38" t="s">
        <v>1124</v>
      </c>
      <c r="C3074" s="38" t="s">
        <v>125</v>
      </c>
      <c r="D3074" s="38" t="s">
        <v>42</v>
      </c>
      <c r="E3074" s="39" t="str">
        <f t="shared" si="9763"/>
        <v>1101</v>
      </c>
      <c r="F3074" s="38" t="s">
        <v>1129</v>
      </c>
      <c r="G3074" s="39"/>
      <c r="H3074" s="48" t="s">
        <v>1130</v>
      </c>
      <c r="I3074" s="18"/>
      <c r="J3074" s="18"/>
      <c r="K3074" s="18"/>
      <c r="L3074" s="18"/>
      <c r="M3074" s="18"/>
      <c r="N3074" s="18"/>
      <c r="O3074" s="18">
        <f t="shared" si="9844"/>
        <v>0</v>
      </c>
      <c r="P3074" s="18">
        <f t="shared" si="9845"/>
        <v>0</v>
      </c>
      <c r="Q3074" s="18"/>
      <c r="R3074" s="18"/>
      <c r="S3074" s="18"/>
      <c r="T3074" s="18">
        <f t="shared" ref="T3074:T3137" si="9861">I3074+L3074+S3074+R3074+Q3074+P3074+O3074</f>
        <v>0</v>
      </c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41">
        <f t="shared" si="9846"/>
        <v>14742.750389999999</v>
      </c>
      <c r="AG3074" s="41">
        <f t="shared" si="9847"/>
        <v>0</v>
      </c>
      <c r="AH3074" s="41">
        <f t="shared" si="9848"/>
        <v>7000</v>
      </c>
      <c r="AI3074" s="41">
        <f t="shared" si="9849"/>
        <v>0</v>
      </c>
      <c r="AJ3074" s="41">
        <f t="shared" si="9850"/>
        <v>0</v>
      </c>
      <c r="AK3074" s="41">
        <f t="shared" si="9851"/>
        <v>0</v>
      </c>
      <c r="AL3074" s="41">
        <f t="shared" si="9852"/>
        <v>14737.102140000001</v>
      </c>
      <c r="AM3074" s="41">
        <f t="shared" si="9853"/>
        <v>6997.3388299999997</v>
      </c>
      <c r="AN3074" s="41">
        <f t="shared" si="9854"/>
        <v>0</v>
      </c>
      <c r="AO3074" s="42">
        <f t="shared" si="9855"/>
        <v>9742.88328</v>
      </c>
      <c r="AP3074" s="42">
        <f t="shared" si="9856"/>
        <v>14742.750389999999</v>
      </c>
      <c r="AQ3074" s="42">
        <f t="shared" si="9857"/>
        <v>0</v>
      </c>
      <c r="AR3074" s="42">
        <f t="shared" si="9858"/>
        <v>0</v>
      </c>
      <c r="AS3074" s="42">
        <f t="shared" si="9859"/>
        <v>0</v>
      </c>
      <c r="AT3074" s="42">
        <f t="shared" si="9860"/>
        <v>0</v>
      </c>
      <c r="AU3074" s="42">
        <f t="shared" si="9767"/>
        <v>14742.750389999999</v>
      </c>
      <c r="AV3074" s="42">
        <f t="shared" si="9768"/>
        <v>-14742.750389999999</v>
      </c>
      <c r="AW3074" s="42"/>
      <c r="AX3074" s="42"/>
      <c r="AY3074" s="42"/>
      <c r="AZ3074" s="42"/>
      <c r="BA3074" s="43">
        <f t="shared" si="9772"/>
        <v>99.961687949327086</v>
      </c>
      <c r="BB3074" s="20"/>
    </row>
    <row r="3075" spans="2:54" ht="31.2" x14ac:dyDescent="0.3">
      <c r="B3075" s="38" t="s">
        <v>1124</v>
      </c>
      <c r="C3075" s="38" t="s">
        <v>125</v>
      </c>
      <c r="D3075" s="38" t="s">
        <v>42</v>
      </c>
      <c r="E3075" s="39" t="str">
        <f t="shared" si="9763"/>
        <v>1101</v>
      </c>
      <c r="F3075" s="38" t="s">
        <v>1129</v>
      </c>
      <c r="G3075" s="38" t="s">
        <v>150</v>
      </c>
      <c r="H3075" s="40" t="s">
        <v>151</v>
      </c>
      <c r="I3075" s="18"/>
      <c r="J3075" s="18"/>
      <c r="K3075" s="18"/>
      <c r="L3075" s="18"/>
      <c r="M3075" s="18"/>
      <c r="N3075" s="18"/>
      <c r="O3075" s="18">
        <v>0</v>
      </c>
      <c r="P3075" s="18">
        <v>0</v>
      </c>
      <c r="Q3075" s="18"/>
      <c r="R3075" s="18"/>
      <c r="S3075" s="18"/>
      <c r="T3075" s="18">
        <f t="shared" si="9861"/>
        <v>0</v>
      </c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41">
        <v>14742.750389999999</v>
      </c>
      <c r="AG3075" s="41"/>
      <c r="AH3075" s="41">
        <v>7000</v>
      </c>
      <c r="AI3075" s="41"/>
      <c r="AJ3075" s="41">
        <v>0</v>
      </c>
      <c r="AK3075" s="41">
        <v>0</v>
      </c>
      <c r="AL3075" s="41">
        <v>14737.102140000001</v>
      </c>
      <c r="AM3075" s="41">
        <v>6997.3388299999997</v>
      </c>
      <c r="AN3075" s="41">
        <v>0</v>
      </c>
      <c r="AO3075" s="14">
        <v>9742.88328</v>
      </c>
      <c r="AP3075" s="42">
        <v>14742.750389999999</v>
      </c>
      <c r="AQ3075" s="42">
        <v>0</v>
      </c>
      <c r="AR3075" s="42">
        <v>0</v>
      </c>
      <c r="AS3075" s="42">
        <v>0</v>
      </c>
      <c r="AT3075" s="42">
        <v>0</v>
      </c>
      <c r="AU3075" s="42">
        <f t="shared" si="9767"/>
        <v>14742.750389999999</v>
      </c>
      <c r="AV3075" s="42">
        <f t="shared" si="9768"/>
        <v>-14742.750389999999</v>
      </c>
      <c r="AW3075" s="42"/>
      <c r="AX3075" s="42"/>
      <c r="AY3075" s="42"/>
      <c r="AZ3075" s="42"/>
      <c r="BA3075" s="43">
        <f t="shared" si="9772"/>
        <v>99.961687949327086</v>
      </c>
      <c r="BB3075" s="20"/>
    </row>
    <row r="3076" spans="2:54" x14ac:dyDescent="0.3">
      <c r="B3076" s="38" t="s">
        <v>1124</v>
      </c>
      <c r="C3076" s="38" t="s">
        <v>125</v>
      </c>
      <c r="D3076" s="38" t="s">
        <v>42</v>
      </c>
      <c r="E3076" s="39" t="str">
        <f t="shared" si="9763"/>
        <v>1101</v>
      </c>
      <c r="F3076" s="38" t="s">
        <v>467</v>
      </c>
      <c r="G3076" s="39"/>
      <c r="H3076" s="40" t="s">
        <v>49</v>
      </c>
      <c r="I3076" s="18">
        <f t="shared" ref="I3076:S3076" si="9862">I3077+I3088+I3100</f>
        <v>337731.4</v>
      </c>
      <c r="J3076" s="18">
        <f t="shared" si="9862"/>
        <v>174962.5</v>
      </c>
      <c r="K3076" s="18">
        <f t="shared" si="9862"/>
        <v>170795.5</v>
      </c>
      <c r="L3076" s="18">
        <f t="shared" si="9862"/>
        <v>0</v>
      </c>
      <c r="M3076" s="18">
        <f t="shared" si="9862"/>
        <v>0</v>
      </c>
      <c r="N3076" s="18">
        <f t="shared" si="9862"/>
        <v>0</v>
      </c>
      <c r="O3076" s="18">
        <f t="shared" si="9862"/>
        <v>563.71</v>
      </c>
      <c r="P3076" s="18">
        <f t="shared" si="9862"/>
        <v>-1099.2760000000001</v>
      </c>
      <c r="Q3076" s="18">
        <f t="shared" si="9862"/>
        <v>-73014.559999999998</v>
      </c>
      <c r="R3076" s="18">
        <f t="shared" si="9862"/>
        <v>1770.011</v>
      </c>
      <c r="S3076" s="18">
        <f t="shared" si="9862"/>
        <v>32442.180169999996</v>
      </c>
      <c r="T3076" s="18">
        <f t="shared" si="9861"/>
        <v>298393.46517000004</v>
      </c>
      <c r="U3076" s="18">
        <f t="shared" si="9784"/>
        <v>174962.5</v>
      </c>
      <c r="V3076" s="18">
        <f t="shared" si="9785"/>
        <v>170795.5</v>
      </c>
      <c r="W3076" s="18">
        <f t="shared" ref="W3076:AT3076" si="9863">W3077+W3088+W3100</f>
        <v>2329.7999999999997</v>
      </c>
      <c r="X3076" s="18">
        <f t="shared" si="9863"/>
        <v>0</v>
      </c>
      <c r="Y3076" s="18">
        <f t="shared" si="9863"/>
        <v>0</v>
      </c>
      <c r="Z3076" s="18">
        <f t="shared" si="9863"/>
        <v>30112.380169999997</v>
      </c>
      <c r="AA3076" s="18">
        <f t="shared" si="9863"/>
        <v>3144.8789999999999</v>
      </c>
      <c r="AB3076" s="18">
        <f t="shared" si="9863"/>
        <v>0</v>
      </c>
      <c r="AC3076" s="18">
        <f t="shared" si="9863"/>
        <v>3144.8789999999999</v>
      </c>
      <c r="AD3076" s="18">
        <f t="shared" si="9863"/>
        <v>0</v>
      </c>
      <c r="AE3076" s="18">
        <f t="shared" si="9863"/>
        <v>0</v>
      </c>
      <c r="AF3076" s="41">
        <f t="shared" si="9863"/>
        <v>289453.27611999999</v>
      </c>
      <c r="AG3076" s="41">
        <f t="shared" si="9863"/>
        <v>0</v>
      </c>
      <c r="AH3076" s="41">
        <f t="shared" si="9863"/>
        <v>0</v>
      </c>
      <c r="AI3076" s="41">
        <f t="shared" si="9863"/>
        <v>0</v>
      </c>
      <c r="AJ3076" s="41">
        <f t="shared" si="9863"/>
        <v>0</v>
      </c>
      <c r="AK3076" s="41">
        <f t="shared" si="9863"/>
        <v>0</v>
      </c>
      <c r="AL3076" s="41">
        <f t="shared" si="9863"/>
        <v>287608.26935000002</v>
      </c>
      <c r="AM3076" s="41">
        <f t="shared" si="9863"/>
        <v>0</v>
      </c>
      <c r="AN3076" s="41">
        <f t="shared" si="9863"/>
        <v>0</v>
      </c>
      <c r="AO3076" s="42">
        <f t="shared" si="9863"/>
        <v>165406.29957999999</v>
      </c>
      <c r="AP3076" s="42">
        <f t="shared" si="9863"/>
        <v>290087.00478000002</v>
      </c>
      <c r="AQ3076" s="42">
        <f t="shared" si="9863"/>
        <v>563.71</v>
      </c>
      <c r="AR3076" s="42">
        <f t="shared" si="9863"/>
        <v>0</v>
      </c>
      <c r="AS3076" s="42">
        <f t="shared" si="9863"/>
        <v>0</v>
      </c>
      <c r="AT3076" s="42">
        <f t="shared" si="9863"/>
        <v>0</v>
      </c>
      <c r="AU3076" s="42">
        <f t="shared" si="9767"/>
        <v>290650.71478000004</v>
      </c>
      <c r="AV3076" s="42">
        <f t="shared" si="9768"/>
        <v>7742.7503900000011</v>
      </c>
      <c r="AW3076" s="42">
        <f t="shared" si="9769"/>
        <v>330835.64534000005</v>
      </c>
      <c r="AX3076" s="42">
        <f t="shared" si="9770"/>
        <v>178107.37899999999</v>
      </c>
      <c r="AY3076" s="42">
        <f t="shared" si="9771"/>
        <v>173940.37899999999</v>
      </c>
      <c r="AZ3076" s="42">
        <f>AZ3077+AZ3088+AZ3100</f>
        <v>0</v>
      </c>
      <c r="BA3076" s="43">
        <f t="shared" si="9772"/>
        <v>99.362589087008615</v>
      </c>
      <c r="BB3076" s="20"/>
    </row>
    <row r="3077" spans="2:54" ht="62.4" x14ac:dyDescent="0.3">
      <c r="B3077" s="38" t="s">
        <v>1124</v>
      </c>
      <c r="C3077" s="38" t="s">
        <v>125</v>
      </c>
      <c r="D3077" s="38" t="s">
        <v>42</v>
      </c>
      <c r="E3077" s="39" t="str">
        <f t="shared" si="9763"/>
        <v>1101</v>
      </c>
      <c r="F3077" s="38" t="s">
        <v>790</v>
      </c>
      <c r="G3077" s="39"/>
      <c r="H3077" s="40" t="s">
        <v>791</v>
      </c>
      <c r="I3077" s="18">
        <f t="shared" ref="I3077:N3077" si="9864">I3078+I3080+I3082+I3086</f>
        <v>182059</v>
      </c>
      <c r="J3077" s="18">
        <f t="shared" si="9864"/>
        <v>16712.8</v>
      </c>
      <c r="K3077" s="18">
        <f t="shared" si="9864"/>
        <v>12545.8</v>
      </c>
      <c r="L3077" s="18">
        <f t="shared" si="9864"/>
        <v>0</v>
      </c>
      <c r="M3077" s="18">
        <f t="shared" si="9864"/>
        <v>0</v>
      </c>
      <c r="N3077" s="18">
        <f t="shared" si="9864"/>
        <v>0</v>
      </c>
      <c r="O3077" s="18">
        <f>O3078+O3080+O3082+O3086+O3084</f>
        <v>563.71</v>
      </c>
      <c r="P3077" s="18">
        <f>P3078+P3080+P3082+P3086+P3084</f>
        <v>17.864000000000001</v>
      </c>
      <c r="Q3077" s="18">
        <f>Q3078+Q3080+Q3082+Q3086+Q3084</f>
        <v>-73014.559999999998</v>
      </c>
      <c r="R3077" s="18">
        <f>R3078+R3080+R3082+R3086+R3084</f>
        <v>1770.011</v>
      </c>
      <c r="S3077" s="18">
        <f>S3078+S3080+S3082+S3086+S3084</f>
        <v>27043.051169999999</v>
      </c>
      <c r="T3077" s="18">
        <f t="shared" si="9861"/>
        <v>138439.07616999999</v>
      </c>
      <c r="U3077" s="18">
        <f t="shared" si="9784"/>
        <v>16712.8</v>
      </c>
      <c r="V3077" s="18">
        <f t="shared" si="9785"/>
        <v>12545.8</v>
      </c>
      <c r="W3077" s="18">
        <f t="shared" ref="W3077:AT3077" si="9865">W3078+W3080+W3082+W3086+W3084</f>
        <v>0</v>
      </c>
      <c r="X3077" s="18">
        <f t="shared" si="9865"/>
        <v>0</v>
      </c>
      <c r="Y3077" s="18">
        <f t="shared" si="9865"/>
        <v>0</v>
      </c>
      <c r="Z3077" s="18">
        <f t="shared" si="9865"/>
        <v>27043.051169999999</v>
      </c>
      <c r="AA3077" s="18">
        <f t="shared" si="9865"/>
        <v>0</v>
      </c>
      <c r="AB3077" s="18">
        <f t="shared" si="9865"/>
        <v>0</v>
      </c>
      <c r="AC3077" s="18">
        <f t="shared" si="9865"/>
        <v>0</v>
      </c>
      <c r="AD3077" s="18">
        <f t="shared" si="9865"/>
        <v>0</v>
      </c>
      <c r="AE3077" s="18">
        <f t="shared" si="9865"/>
        <v>0</v>
      </c>
      <c r="AF3077" s="41">
        <f t="shared" si="9865"/>
        <v>130667.54378000001</v>
      </c>
      <c r="AG3077" s="41">
        <f t="shared" si="9865"/>
        <v>0</v>
      </c>
      <c r="AH3077" s="41">
        <f t="shared" si="9865"/>
        <v>0</v>
      </c>
      <c r="AI3077" s="41">
        <f t="shared" si="9865"/>
        <v>0</v>
      </c>
      <c r="AJ3077" s="41">
        <f t="shared" si="9865"/>
        <v>0</v>
      </c>
      <c r="AK3077" s="41">
        <f t="shared" si="9865"/>
        <v>0</v>
      </c>
      <c r="AL3077" s="41">
        <f t="shared" si="9865"/>
        <v>128848.83089000001</v>
      </c>
      <c r="AM3077" s="41">
        <f t="shared" si="9865"/>
        <v>0</v>
      </c>
      <c r="AN3077" s="41">
        <f t="shared" si="9865"/>
        <v>0</v>
      </c>
      <c r="AO3077" s="14">
        <f t="shared" si="9865"/>
        <v>49367.997009999999</v>
      </c>
      <c r="AP3077" s="42">
        <f t="shared" si="9865"/>
        <v>130132.61577999999</v>
      </c>
      <c r="AQ3077" s="42">
        <f t="shared" si="9865"/>
        <v>563.71</v>
      </c>
      <c r="AR3077" s="42">
        <f t="shared" si="9865"/>
        <v>0</v>
      </c>
      <c r="AS3077" s="42">
        <f t="shared" si="9865"/>
        <v>0</v>
      </c>
      <c r="AT3077" s="42">
        <f t="shared" si="9865"/>
        <v>0</v>
      </c>
      <c r="AU3077" s="42">
        <f t="shared" si="9767"/>
        <v>130696.32578</v>
      </c>
      <c r="AV3077" s="42">
        <f t="shared" si="9768"/>
        <v>7742.7503899999865</v>
      </c>
      <c r="AW3077" s="42">
        <f t="shared" si="9769"/>
        <v>165482.12733999998</v>
      </c>
      <c r="AX3077" s="42">
        <f t="shared" si="9770"/>
        <v>16712.8</v>
      </c>
      <c r="AY3077" s="42">
        <f t="shared" si="9771"/>
        <v>12545.8</v>
      </c>
      <c r="AZ3077" s="42">
        <f>AZ3078+AZ3080+AZ3082+AZ3086+AZ3084</f>
        <v>0</v>
      </c>
      <c r="BA3077" s="43">
        <f t="shared" si="9772"/>
        <v>98.608137233326971</v>
      </c>
      <c r="BB3077" s="20"/>
    </row>
    <row r="3078" spans="2:54" ht="31.2" x14ac:dyDescent="0.3">
      <c r="B3078" s="38" t="s">
        <v>1124</v>
      </c>
      <c r="C3078" s="38" t="s">
        <v>125</v>
      </c>
      <c r="D3078" s="38" t="s">
        <v>42</v>
      </c>
      <c r="E3078" s="39" t="str">
        <f t="shared" si="9763"/>
        <v>1101</v>
      </c>
      <c r="F3078" s="38" t="s">
        <v>1131</v>
      </c>
      <c r="G3078" s="39"/>
      <c r="H3078" s="40" t="s">
        <v>246</v>
      </c>
      <c r="I3078" s="18">
        <f t="shared" ref="I3078:S3078" si="9866">I3079</f>
        <v>60.3</v>
      </c>
      <c r="J3078" s="18">
        <f t="shared" si="9866"/>
        <v>60.3</v>
      </c>
      <c r="K3078" s="18">
        <f t="shared" si="9866"/>
        <v>60.3</v>
      </c>
      <c r="L3078" s="18">
        <f t="shared" si="9866"/>
        <v>0</v>
      </c>
      <c r="M3078" s="18">
        <f t="shared" si="9866"/>
        <v>0</v>
      </c>
      <c r="N3078" s="18">
        <f t="shared" si="9866"/>
        <v>0</v>
      </c>
      <c r="O3078" s="18">
        <f t="shared" si="9866"/>
        <v>0</v>
      </c>
      <c r="P3078" s="18">
        <f t="shared" si="9866"/>
        <v>17.864000000000001</v>
      </c>
      <c r="Q3078" s="18">
        <f t="shared" si="9866"/>
        <v>0</v>
      </c>
      <c r="R3078" s="18">
        <f t="shared" si="9866"/>
        <v>0</v>
      </c>
      <c r="S3078" s="18">
        <f t="shared" si="9866"/>
        <v>0</v>
      </c>
      <c r="T3078" s="18">
        <f t="shared" si="9861"/>
        <v>78.164000000000001</v>
      </c>
      <c r="U3078" s="18">
        <f t="shared" si="9784"/>
        <v>60.3</v>
      </c>
      <c r="V3078" s="18">
        <f t="shared" si="9785"/>
        <v>60.3</v>
      </c>
      <c r="W3078" s="18">
        <f t="shared" ref="W3078:AT3078" si="9867">W3079</f>
        <v>0</v>
      </c>
      <c r="X3078" s="18">
        <f t="shared" si="9867"/>
        <v>0</v>
      </c>
      <c r="Y3078" s="18">
        <f t="shared" si="9867"/>
        <v>0</v>
      </c>
      <c r="Z3078" s="18">
        <f t="shared" si="9867"/>
        <v>0</v>
      </c>
      <c r="AA3078" s="18">
        <f t="shared" si="9867"/>
        <v>0</v>
      </c>
      <c r="AB3078" s="18">
        <f t="shared" si="9867"/>
        <v>0</v>
      </c>
      <c r="AC3078" s="18">
        <f t="shared" si="9867"/>
        <v>0</v>
      </c>
      <c r="AD3078" s="18">
        <f t="shared" si="9867"/>
        <v>0</v>
      </c>
      <c r="AE3078" s="18">
        <f t="shared" si="9867"/>
        <v>0</v>
      </c>
      <c r="AF3078" s="41">
        <f t="shared" si="9867"/>
        <v>78.164000000000001</v>
      </c>
      <c r="AG3078" s="41">
        <f t="shared" si="9867"/>
        <v>0</v>
      </c>
      <c r="AH3078" s="41">
        <f t="shared" si="9867"/>
        <v>0</v>
      </c>
      <c r="AI3078" s="41">
        <f t="shared" si="9867"/>
        <v>0</v>
      </c>
      <c r="AJ3078" s="41">
        <f t="shared" si="9867"/>
        <v>0</v>
      </c>
      <c r="AK3078" s="41">
        <f t="shared" si="9867"/>
        <v>0</v>
      </c>
      <c r="AL3078" s="41">
        <f t="shared" si="9867"/>
        <v>63.13897</v>
      </c>
      <c r="AM3078" s="41">
        <f t="shared" si="9867"/>
        <v>0</v>
      </c>
      <c r="AN3078" s="41">
        <f t="shared" si="9867"/>
        <v>0</v>
      </c>
      <c r="AO3078" s="42">
        <f t="shared" si="9867"/>
        <v>48.410139999999998</v>
      </c>
      <c r="AP3078" s="42">
        <f t="shared" si="9867"/>
        <v>78.164000000000001</v>
      </c>
      <c r="AQ3078" s="42">
        <f t="shared" si="9867"/>
        <v>0</v>
      </c>
      <c r="AR3078" s="42">
        <f t="shared" si="9867"/>
        <v>0</v>
      </c>
      <c r="AS3078" s="42">
        <f t="shared" si="9867"/>
        <v>0</v>
      </c>
      <c r="AT3078" s="42">
        <f t="shared" si="9867"/>
        <v>0</v>
      </c>
      <c r="AU3078" s="42">
        <f t="shared" si="9767"/>
        <v>78.164000000000001</v>
      </c>
      <c r="AV3078" s="42">
        <f t="shared" si="9768"/>
        <v>0</v>
      </c>
      <c r="AW3078" s="42">
        <f t="shared" si="9769"/>
        <v>78.164000000000001</v>
      </c>
      <c r="AX3078" s="42">
        <f t="shared" si="9770"/>
        <v>60.3</v>
      </c>
      <c r="AY3078" s="42">
        <f t="shared" si="9771"/>
        <v>60.3</v>
      </c>
      <c r="AZ3078" s="42">
        <f>AZ3079</f>
        <v>0</v>
      </c>
      <c r="BA3078" s="43">
        <f t="shared" si="9772"/>
        <v>80.777557443324284</v>
      </c>
      <c r="BB3078" s="20"/>
    </row>
    <row r="3079" spans="2:54" ht="31.2" x14ac:dyDescent="0.3">
      <c r="B3079" s="38" t="s">
        <v>1124</v>
      </c>
      <c r="C3079" s="38" t="s">
        <v>125</v>
      </c>
      <c r="D3079" s="38" t="s">
        <v>42</v>
      </c>
      <c r="E3079" s="39" t="str">
        <f t="shared" si="9763"/>
        <v>1101</v>
      </c>
      <c r="F3079" s="38" t="s">
        <v>1131</v>
      </c>
      <c r="G3079" s="38" t="s">
        <v>150</v>
      </c>
      <c r="H3079" s="40" t="s">
        <v>151</v>
      </c>
      <c r="I3079" s="18">
        <v>60.3</v>
      </c>
      <c r="J3079" s="18">
        <v>60.3</v>
      </c>
      <c r="K3079" s="18">
        <v>60.3</v>
      </c>
      <c r="L3079" s="18"/>
      <c r="M3079" s="18"/>
      <c r="N3079" s="18"/>
      <c r="O3079" s="18">
        <v>0</v>
      </c>
      <c r="P3079" s="18">
        <v>17.864000000000001</v>
      </c>
      <c r="Q3079" s="18">
        <v>0</v>
      </c>
      <c r="R3079" s="18">
        <v>0</v>
      </c>
      <c r="S3079" s="18"/>
      <c r="T3079" s="18">
        <f t="shared" si="9861"/>
        <v>78.164000000000001</v>
      </c>
      <c r="U3079" s="18">
        <f t="shared" si="9784"/>
        <v>60.3</v>
      </c>
      <c r="V3079" s="18">
        <f t="shared" si="9785"/>
        <v>60.3</v>
      </c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41">
        <v>78.164000000000001</v>
      </c>
      <c r="AG3079" s="41"/>
      <c r="AH3079" s="41">
        <v>0</v>
      </c>
      <c r="AI3079" s="41">
        <v>0</v>
      </c>
      <c r="AJ3079" s="41">
        <v>0</v>
      </c>
      <c r="AK3079" s="41">
        <v>0</v>
      </c>
      <c r="AL3079" s="41">
        <v>63.13897</v>
      </c>
      <c r="AM3079" s="41">
        <v>0</v>
      </c>
      <c r="AN3079" s="41">
        <v>0</v>
      </c>
      <c r="AO3079" s="14">
        <v>48.410139999999998</v>
      </c>
      <c r="AP3079" s="42">
        <v>78.164000000000001</v>
      </c>
      <c r="AQ3079" s="42">
        <v>0</v>
      </c>
      <c r="AR3079" s="42">
        <v>0</v>
      </c>
      <c r="AS3079" s="42">
        <v>0</v>
      </c>
      <c r="AT3079" s="42">
        <v>0</v>
      </c>
      <c r="AU3079" s="42">
        <f t="shared" si="9767"/>
        <v>78.164000000000001</v>
      </c>
      <c r="AV3079" s="42">
        <f t="shared" si="9768"/>
        <v>0</v>
      </c>
      <c r="AW3079" s="42">
        <f t="shared" si="9769"/>
        <v>78.164000000000001</v>
      </c>
      <c r="AX3079" s="42">
        <f t="shared" si="9770"/>
        <v>60.3</v>
      </c>
      <c r="AY3079" s="42">
        <f t="shared" si="9771"/>
        <v>60.3</v>
      </c>
      <c r="AZ3079" s="42"/>
      <c r="BA3079" s="43">
        <f t="shared" si="9772"/>
        <v>80.777557443324284</v>
      </c>
      <c r="BB3079" s="44"/>
    </row>
    <row r="3080" spans="2:54" ht="62.4" x14ac:dyDescent="0.3">
      <c r="B3080" s="38" t="s">
        <v>1124</v>
      </c>
      <c r="C3080" s="38" t="s">
        <v>125</v>
      </c>
      <c r="D3080" s="38" t="s">
        <v>42</v>
      </c>
      <c r="E3080" s="39" t="str">
        <f t="shared" si="9763"/>
        <v>1101</v>
      </c>
      <c r="F3080" s="38" t="s">
        <v>792</v>
      </c>
      <c r="G3080" s="39"/>
      <c r="H3080" s="40" t="s">
        <v>793</v>
      </c>
      <c r="I3080" s="18">
        <f t="shared" ref="I3080:S3080" si="9868">I3081</f>
        <v>100513.2</v>
      </c>
      <c r="J3080" s="18">
        <f t="shared" si="9868"/>
        <v>4167</v>
      </c>
      <c r="K3080" s="18">
        <f t="shared" si="9868"/>
        <v>0</v>
      </c>
      <c r="L3080" s="18">
        <f t="shared" si="9868"/>
        <v>0</v>
      </c>
      <c r="M3080" s="18">
        <f t="shared" si="9868"/>
        <v>0</v>
      </c>
      <c r="N3080" s="18">
        <f t="shared" si="9868"/>
        <v>0</v>
      </c>
      <c r="O3080" s="18">
        <f t="shared" si="9868"/>
        <v>0</v>
      </c>
      <c r="P3080" s="18">
        <f t="shared" si="9868"/>
        <v>0</v>
      </c>
      <c r="Q3080" s="18">
        <f t="shared" si="9868"/>
        <v>-40000</v>
      </c>
      <c r="R3080" s="18">
        <f t="shared" si="9868"/>
        <v>1770.011</v>
      </c>
      <c r="S3080" s="18">
        <f t="shared" si="9868"/>
        <v>10.768700000000001</v>
      </c>
      <c r="T3080" s="18">
        <f t="shared" si="9861"/>
        <v>62293.979699999996</v>
      </c>
      <c r="U3080" s="18">
        <f t="shared" si="9784"/>
        <v>4167</v>
      </c>
      <c r="V3080" s="18">
        <f t="shared" si="9785"/>
        <v>0</v>
      </c>
      <c r="W3080" s="18">
        <f t="shared" ref="W3080:AD3080" si="9869">W3081</f>
        <v>0</v>
      </c>
      <c r="X3080" s="18">
        <f t="shared" si="9869"/>
        <v>0</v>
      </c>
      <c r="Y3080" s="18">
        <f t="shared" si="9869"/>
        <v>0</v>
      </c>
      <c r="Z3080" s="18">
        <f t="shared" si="9869"/>
        <v>10.768700000000001</v>
      </c>
      <c r="AA3080" s="18">
        <f t="shared" si="9869"/>
        <v>0</v>
      </c>
      <c r="AB3080" s="18">
        <f t="shared" si="9869"/>
        <v>0</v>
      </c>
      <c r="AC3080" s="18">
        <f t="shared" si="9869"/>
        <v>0</v>
      </c>
      <c r="AD3080" s="18">
        <f t="shared" si="9869"/>
        <v>0</v>
      </c>
      <c r="AE3080" s="18"/>
      <c r="AF3080" s="41">
        <f t="shared" ref="AF3080:AT3080" si="9870">AF3081</f>
        <v>62293.979700000004</v>
      </c>
      <c r="AG3080" s="41">
        <f t="shared" si="9870"/>
        <v>0</v>
      </c>
      <c r="AH3080" s="41">
        <f t="shared" si="9870"/>
        <v>0</v>
      </c>
      <c r="AI3080" s="41">
        <f t="shared" si="9870"/>
        <v>0</v>
      </c>
      <c r="AJ3080" s="41">
        <f t="shared" si="9870"/>
        <v>0</v>
      </c>
      <c r="AK3080" s="41">
        <f t="shared" si="9870"/>
        <v>0</v>
      </c>
      <c r="AL3080" s="41">
        <f t="shared" si="9870"/>
        <v>60490.768700000001</v>
      </c>
      <c r="AM3080" s="41">
        <f t="shared" si="9870"/>
        <v>0</v>
      </c>
      <c r="AN3080" s="41">
        <f t="shared" si="9870"/>
        <v>0</v>
      </c>
      <c r="AO3080" s="42">
        <f t="shared" si="9870"/>
        <v>14388.526250000001</v>
      </c>
      <c r="AP3080" s="42">
        <f t="shared" si="9870"/>
        <v>62293.979700000004</v>
      </c>
      <c r="AQ3080" s="42">
        <f t="shared" si="9870"/>
        <v>0</v>
      </c>
      <c r="AR3080" s="42">
        <f t="shared" si="9870"/>
        <v>0</v>
      </c>
      <c r="AS3080" s="42">
        <f t="shared" si="9870"/>
        <v>0</v>
      </c>
      <c r="AT3080" s="42">
        <f t="shared" si="9870"/>
        <v>0</v>
      </c>
      <c r="AU3080" s="42">
        <f t="shared" si="9767"/>
        <v>62293.979700000004</v>
      </c>
      <c r="AV3080" s="42">
        <f t="shared" si="9768"/>
        <v>0</v>
      </c>
      <c r="AW3080" s="42">
        <f t="shared" si="9769"/>
        <v>62304.748399999997</v>
      </c>
      <c r="AX3080" s="42">
        <f t="shared" si="9770"/>
        <v>4167</v>
      </c>
      <c r="AY3080" s="42">
        <f t="shared" si="9771"/>
        <v>0</v>
      </c>
      <c r="AZ3080" s="42">
        <f>AZ3081</f>
        <v>0</v>
      </c>
      <c r="BA3080" s="43">
        <f t="shared" si="9772"/>
        <v>97.105320596494167</v>
      </c>
      <c r="BB3080" s="20"/>
    </row>
    <row r="3081" spans="2:54" ht="31.2" x14ac:dyDescent="0.3">
      <c r="B3081" s="38" t="s">
        <v>1124</v>
      </c>
      <c r="C3081" s="38" t="s">
        <v>125</v>
      </c>
      <c r="D3081" s="38" t="s">
        <v>42</v>
      </c>
      <c r="E3081" s="39" t="str">
        <f t="shared" si="9763"/>
        <v>1101</v>
      </c>
      <c r="F3081" s="38" t="s">
        <v>792</v>
      </c>
      <c r="G3081" s="38" t="s">
        <v>150</v>
      </c>
      <c r="H3081" s="40" t="s">
        <v>151</v>
      </c>
      <c r="I3081" s="18">
        <v>100513.2</v>
      </c>
      <c r="J3081" s="18">
        <v>4167</v>
      </c>
      <c r="K3081" s="18">
        <v>0</v>
      </c>
      <c r="L3081" s="18"/>
      <c r="M3081" s="18"/>
      <c r="N3081" s="18"/>
      <c r="O3081" s="18">
        <v>0</v>
      </c>
      <c r="P3081" s="18">
        <v>0</v>
      </c>
      <c r="Q3081" s="18">
        <v>-40000</v>
      </c>
      <c r="R3081" s="18">
        <v>1770.011</v>
      </c>
      <c r="S3081" s="18">
        <v>10.768700000000001</v>
      </c>
      <c r="T3081" s="18">
        <f t="shared" si="9861"/>
        <v>62293.979699999996</v>
      </c>
      <c r="U3081" s="18">
        <f t="shared" si="9784"/>
        <v>4167</v>
      </c>
      <c r="V3081" s="18">
        <f t="shared" si="9785"/>
        <v>0</v>
      </c>
      <c r="W3081" s="18"/>
      <c r="X3081" s="18"/>
      <c r="Y3081" s="18"/>
      <c r="Z3081" s="18">
        <v>10.768700000000001</v>
      </c>
      <c r="AA3081" s="18"/>
      <c r="AB3081" s="18"/>
      <c r="AC3081" s="18"/>
      <c r="AD3081" s="18"/>
      <c r="AE3081" s="18"/>
      <c r="AF3081" s="41">
        <v>62293.979700000004</v>
      </c>
      <c r="AG3081" s="41"/>
      <c r="AH3081" s="41">
        <v>0</v>
      </c>
      <c r="AI3081" s="41">
        <v>0</v>
      </c>
      <c r="AJ3081" s="41">
        <v>0</v>
      </c>
      <c r="AK3081" s="41">
        <v>0</v>
      </c>
      <c r="AL3081" s="41">
        <v>60490.768700000001</v>
      </c>
      <c r="AM3081" s="41">
        <v>0</v>
      </c>
      <c r="AN3081" s="41">
        <v>0</v>
      </c>
      <c r="AO3081" s="14">
        <v>14388.526250000001</v>
      </c>
      <c r="AP3081" s="42">
        <v>62293.979700000004</v>
      </c>
      <c r="AQ3081" s="42">
        <v>0</v>
      </c>
      <c r="AR3081" s="42">
        <v>0</v>
      </c>
      <c r="AS3081" s="42">
        <v>0</v>
      </c>
      <c r="AT3081" s="42">
        <v>0</v>
      </c>
      <c r="AU3081" s="42">
        <f t="shared" si="9767"/>
        <v>62293.979700000004</v>
      </c>
      <c r="AV3081" s="42">
        <f t="shared" si="9768"/>
        <v>0</v>
      </c>
      <c r="AW3081" s="42">
        <f t="shared" si="9769"/>
        <v>62304.748399999997</v>
      </c>
      <c r="AX3081" s="42">
        <f t="shared" si="9770"/>
        <v>4167</v>
      </c>
      <c r="AY3081" s="42">
        <f t="shared" si="9771"/>
        <v>0</v>
      </c>
      <c r="AZ3081" s="42"/>
      <c r="BA3081" s="43">
        <f t="shared" si="9772"/>
        <v>97.105320596494167</v>
      </c>
      <c r="BB3081" s="44"/>
    </row>
    <row r="3082" spans="2:54" ht="31.2" x14ac:dyDescent="0.3">
      <c r="B3082" s="38" t="s">
        <v>1124</v>
      </c>
      <c r="C3082" s="38" t="s">
        <v>125</v>
      </c>
      <c r="D3082" s="38" t="s">
        <v>42</v>
      </c>
      <c r="E3082" s="39" t="str">
        <f t="shared" si="9763"/>
        <v>1101</v>
      </c>
      <c r="F3082" s="38" t="s">
        <v>1132</v>
      </c>
      <c r="G3082" s="39"/>
      <c r="H3082" s="40" t="s">
        <v>1133</v>
      </c>
      <c r="I3082" s="18">
        <f t="shared" ref="I3082:S3082" si="9871">I3083</f>
        <v>46485.5</v>
      </c>
      <c r="J3082" s="18">
        <f t="shared" si="9871"/>
        <v>12485.5</v>
      </c>
      <c r="K3082" s="18">
        <f t="shared" si="9871"/>
        <v>12485.5</v>
      </c>
      <c r="L3082" s="18">
        <f t="shared" si="9871"/>
        <v>0</v>
      </c>
      <c r="M3082" s="18">
        <f t="shared" si="9871"/>
        <v>0</v>
      </c>
      <c r="N3082" s="18">
        <f t="shared" si="9871"/>
        <v>0</v>
      </c>
      <c r="O3082" s="18">
        <f t="shared" si="9871"/>
        <v>0</v>
      </c>
      <c r="P3082" s="18">
        <f t="shared" si="9871"/>
        <v>0</v>
      </c>
      <c r="Q3082" s="18">
        <f t="shared" si="9871"/>
        <v>0</v>
      </c>
      <c r="R3082" s="18">
        <f t="shared" si="9871"/>
        <v>0</v>
      </c>
      <c r="S3082" s="18">
        <f t="shared" si="9871"/>
        <v>2432.2824700000001</v>
      </c>
      <c r="T3082" s="18">
        <f t="shared" si="9861"/>
        <v>48917.782469999998</v>
      </c>
      <c r="U3082" s="18">
        <f t="shared" si="9784"/>
        <v>12485.5</v>
      </c>
      <c r="V3082" s="18">
        <f t="shared" si="9785"/>
        <v>12485.5</v>
      </c>
      <c r="W3082" s="18">
        <f t="shared" ref="W3082:AD3082" si="9872">W3083</f>
        <v>0</v>
      </c>
      <c r="X3082" s="18">
        <f t="shared" si="9872"/>
        <v>0</v>
      </c>
      <c r="Y3082" s="18">
        <f t="shared" si="9872"/>
        <v>0</v>
      </c>
      <c r="Z3082" s="18">
        <f t="shared" si="9872"/>
        <v>2432.2824700000001</v>
      </c>
      <c r="AA3082" s="18">
        <f t="shared" si="9872"/>
        <v>0</v>
      </c>
      <c r="AB3082" s="18">
        <f t="shared" si="9872"/>
        <v>0</v>
      </c>
      <c r="AC3082" s="18">
        <f t="shared" si="9872"/>
        <v>0</v>
      </c>
      <c r="AD3082" s="18">
        <f t="shared" si="9872"/>
        <v>0</v>
      </c>
      <c r="AE3082" s="18"/>
      <c r="AF3082" s="41">
        <f t="shared" ref="AF3082:AT3082" si="9873">AF3083</f>
        <v>41146.250079999998</v>
      </c>
      <c r="AG3082" s="41">
        <f t="shared" si="9873"/>
        <v>0</v>
      </c>
      <c r="AH3082" s="41">
        <f t="shared" si="9873"/>
        <v>0</v>
      </c>
      <c r="AI3082" s="41">
        <f t="shared" si="9873"/>
        <v>0</v>
      </c>
      <c r="AJ3082" s="41">
        <f t="shared" si="9873"/>
        <v>0</v>
      </c>
      <c r="AK3082" s="41">
        <f t="shared" si="9873"/>
        <v>0</v>
      </c>
      <c r="AL3082" s="41">
        <f t="shared" si="9873"/>
        <v>41145.773220000003</v>
      </c>
      <c r="AM3082" s="41">
        <f t="shared" si="9873"/>
        <v>0</v>
      </c>
      <c r="AN3082" s="41">
        <f t="shared" si="9873"/>
        <v>0</v>
      </c>
      <c r="AO3082" s="42">
        <f t="shared" si="9873"/>
        <v>10331.06062</v>
      </c>
      <c r="AP3082" s="42">
        <f t="shared" si="9873"/>
        <v>41175.032079999997</v>
      </c>
      <c r="AQ3082" s="42">
        <f t="shared" si="9873"/>
        <v>0</v>
      </c>
      <c r="AR3082" s="42">
        <f t="shared" si="9873"/>
        <v>0</v>
      </c>
      <c r="AS3082" s="42">
        <f t="shared" si="9873"/>
        <v>0</v>
      </c>
      <c r="AT3082" s="42">
        <f t="shared" si="9873"/>
        <v>0</v>
      </c>
      <c r="AU3082" s="42">
        <f t="shared" si="9767"/>
        <v>41175.032079999997</v>
      </c>
      <c r="AV3082" s="42">
        <f t="shared" si="9768"/>
        <v>7742.7503900000011</v>
      </c>
      <c r="AW3082" s="42">
        <f t="shared" si="9769"/>
        <v>51350.064939999997</v>
      </c>
      <c r="AX3082" s="42">
        <f t="shared" si="9770"/>
        <v>12485.5</v>
      </c>
      <c r="AY3082" s="42">
        <f t="shared" si="9771"/>
        <v>12485.5</v>
      </c>
      <c r="AZ3082" s="42">
        <f>AZ3083</f>
        <v>0</v>
      </c>
      <c r="BA3082" s="43">
        <f t="shared" si="9772"/>
        <v>99.998841060852286</v>
      </c>
      <c r="BB3082" s="20"/>
    </row>
    <row r="3083" spans="2:54" ht="31.2" x14ac:dyDescent="0.3">
      <c r="B3083" s="38" t="s">
        <v>1124</v>
      </c>
      <c r="C3083" s="38" t="s">
        <v>125</v>
      </c>
      <c r="D3083" s="38" t="s">
        <v>42</v>
      </c>
      <c r="E3083" s="39" t="str">
        <f t="shared" si="9763"/>
        <v>1101</v>
      </c>
      <c r="F3083" s="38" t="s">
        <v>1132</v>
      </c>
      <c r="G3083" s="38" t="s">
        <v>150</v>
      </c>
      <c r="H3083" s="40" t="s">
        <v>151</v>
      </c>
      <c r="I3083" s="18">
        <v>46485.5</v>
      </c>
      <c r="J3083" s="18">
        <v>12485.5</v>
      </c>
      <c r="K3083" s="18">
        <v>12485.5</v>
      </c>
      <c r="L3083" s="18"/>
      <c r="M3083" s="18"/>
      <c r="N3083" s="18"/>
      <c r="O3083" s="18">
        <v>0</v>
      </c>
      <c r="P3083" s="18">
        <v>0</v>
      </c>
      <c r="Q3083" s="18">
        <v>0</v>
      </c>
      <c r="R3083" s="18">
        <v>0</v>
      </c>
      <c r="S3083" s="18">
        <v>2432.2824700000001</v>
      </c>
      <c r="T3083" s="18">
        <f t="shared" si="9861"/>
        <v>48917.782469999998</v>
      </c>
      <c r="U3083" s="18">
        <f t="shared" si="9784"/>
        <v>12485.5</v>
      </c>
      <c r="V3083" s="18">
        <f t="shared" si="9785"/>
        <v>12485.5</v>
      </c>
      <c r="W3083" s="18"/>
      <c r="X3083" s="18"/>
      <c r="Y3083" s="18"/>
      <c r="Z3083" s="18">
        <v>2432.2824700000001</v>
      </c>
      <c r="AA3083" s="18"/>
      <c r="AB3083" s="18"/>
      <c r="AC3083" s="18"/>
      <c r="AD3083" s="18"/>
      <c r="AE3083" s="18"/>
      <c r="AF3083" s="41">
        <v>41146.250079999998</v>
      </c>
      <c r="AG3083" s="41"/>
      <c r="AH3083" s="41">
        <v>0</v>
      </c>
      <c r="AI3083" s="41">
        <v>0</v>
      </c>
      <c r="AJ3083" s="41">
        <v>0</v>
      </c>
      <c r="AK3083" s="41">
        <v>0</v>
      </c>
      <c r="AL3083" s="41">
        <v>41145.773220000003</v>
      </c>
      <c r="AM3083" s="41">
        <v>0</v>
      </c>
      <c r="AN3083" s="41">
        <v>0</v>
      </c>
      <c r="AO3083" s="14">
        <v>10331.06062</v>
      </c>
      <c r="AP3083" s="42">
        <v>41175.032079999997</v>
      </c>
      <c r="AQ3083" s="42">
        <v>0</v>
      </c>
      <c r="AR3083" s="42">
        <v>0</v>
      </c>
      <c r="AS3083" s="42">
        <v>0</v>
      </c>
      <c r="AT3083" s="42">
        <v>0</v>
      </c>
      <c r="AU3083" s="42">
        <f t="shared" si="9767"/>
        <v>41175.032079999997</v>
      </c>
      <c r="AV3083" s="42">
        <f t="shared" si="9768"/>
        <v>7742.7503900000011</v>
      </c>
      <c r="AW3083" s="42">
        <f t="shared" si="9769"/>
        <v>51350.064939999997</v>
      </c>
      <c r="AX3083" s="42">
        <f t="shared" si="9770"/>
        <v>12485.5</v>
      </c>
      <c r="AY3083" s="42">
        <f t="shared" si="9771"/>
        <v>12485.5</v>
      </c>
      <c r="AZ3083" s="42"/>
      <c r="BA3083" s="43">
        <f t="shared" si="9772"/>
        <v>99.998841060852286</v>
      </c>
      <c r="BB3083" s="44"/>
    </row>
    <row r="3084" spans="2:54" ht="31.2" x14ac:dyDescent="0.3">
      <c r="B3084" s="38" t="s">
        <v>1124</v>
      </c>
      <c r="C3084" s="38" t="s">
        <v>125</v>
      </c>
      <c r="D3084" s="38" t="s">
        <v>42</v>
      </c>
      <c r="E3084" s="39" t="str">
        <f t="shared" si="9763"/>
        <v>1101</v>
      </c>
      <c r="F3084" s="38" t="s">
        <v>1134</v>
      </c>
      <c r="G3084" s="39"/>
      <c r="H3084" s="40" t="s">
        <v>1135</v>
      </c>
      <c r="I3084" s="18"/>
      <c r="J3084" s="18"/>
      <c r="K3084" s="18"/>
      <c r="L3084" s="18"/>
      <c r="M3084" s="18"/>
      <c r="N3084" s="18"/>
      <c r="O3084" s="18">
        <f>O3085</f>
        <v>563.71</v>
      </c>
      <c r="P3084" s="18">
        <f>P3085</f>
        <v>0</v>
      </c>
      <c r="Q3084" s="18">
        <f>Q3085</f>
        <v>1985.44</v>
      </c>
      <c r="R3084" s="18">
        <f>R3085</f>
        <v>0</v>
      </c>
      <c r="S3084" s="18">
        <f>S3085</f>
        <v>24600</v>
      </c>
      <c r="T3084" s="18">
        <f t="shared" si="9861"/>
        <v>27149.149999999998</v>
      </c>
      <c r="U3084" s="18"/>
      <c r="V3084" s="18"/>
      <c r="W3084" s="18">
        <f t="shared" ref="W3084:AD3084" si="9874">W3085</f>
        <v>0</v>
      </c>
      <c r="X3084" s="18">
        <f t="shared" si="9874"/>
        <v>0</v>
      </c>
      <c r="Y3084" s="18">
        <f t="shared" si="9874"/>
        <v>0</v>
      </c>
      <c r="Z3084" s="18">
        <f t="shared" si="9874"/>
        <v>24600</v>
      </c>
      <c r="AA3084" s="18">
        <f t="shared" si="9874"/>
        <v>0</v>
      </c>
      <c r="AB3084" s="18">
        <f t="shared" si="9874"/>
        <v>0</v>
      </c>
      <c r="AC3084" s="18">
        <f t="shared" si="9874"/>
        <v>0</v>
      </c>
      <c r="AD3084" s="18">
        <f t="shared" si="9874"/>
        <v>0</v>
      </c>
      <c r="AE3084" s="18"/>
      <c r="AF3084" s="41">
        <f t="shared" ref="AF3084:AT3084" si="9875">AF3085</f>
        <v>27149.15</v>
      </c>
      <c r="AG3084" s="41">
        <f t="shared" si="9875"/>
        <v>0</v>
      </c>
      <c r="AH3084" s="41">
        <f t="shared" si="9875"/>
        <v>0</v>
      </c>
      <c r="AI3084" s="41">
        <f t="shared" si="9875"/>
        <v>0</v>
      </c>
      <c r="AJ3084" s="41">
        <f t="shared" si="9875"/>
        <v>0</v>
      </c>
      <c r="AK3084" s="41">
        <f t="shared" si="9875"/>
        <v>0</v>
      </c>
      <c r="AL3084" s="41">
        <f t="shared" si="9875"/>
        <v>27149.15</v>
      </c>
      <c r="AM3084" s="41">
        <f t="shared" si="9875"/>
        <v>0</v>
      </c>
      <c r="AN3084" s="41">
        <f t="shared" si="9875"/>
        <v>0</v>
      </c>
      <c r="AO3084" s="42">
        <f t="shared" si="9875"/>
        <v>24600</v>
      </c>
      <c r="AP3084" s="42">
        <f t="shared" si="9875"/>
        <v>26585.439999999999</v>
      </c>
      <c r="AQ3084" s="42">
        <f t="shared" si="9875"/>
        <v>563.71</v>
      </c>
      <c r="AR3084" s="42">
        <f t="shared" si="9875"/>
        <v>0</v>
      </c>
      <c r="AS3084" s="42">
        <f t="shared" si="9875"/>
        <v>0</v>
      </c>
      <c r="AT3084" s="42">
        <f t="shared" si="9875"/>
        <v>0</v>
      </c>
      <c r="AU3084" s="42">
        <f t="shared" si="9767"/>
        <v>27149.149999999998</v>
      </c>
      <c r="AV3084" s="42">
        <f t="shared" si="9768"/>
        <v>0</v>
      </c>
      <c r="AW3084" s="42">
        <f t="shared" si="9769"/>
        <v>51749.149999999994</v>
      </c>
      <c r="AX3084" s="42">
        <f t="shared" si="9770"/>
        <v>0</v>
      </c>
      <c r="AY3084" s="42">
        <f t="shared" si="9771"/>
        <v>0</v>
      </c>
      <c r="AZ3084" s="42">
        <f>AZ3085</f>
        <v>0</v>
      </c>
      <c r="BA3084" s="43">
        <f t="shared" si="9772"/>
        <v>100</v>
      </c>
      <c r="BB3084" s="20"/>
    </row>
    <row r="3085" spans="2:54" ht="31.2" x14ac:dyDescent="0.3">
      <c r="B3085" s="38" t="s">
        <v>1124</v>
      </c>
      <c r="C3085" s="38" t="s">
        <v>125</v>
      </c>
      <c r="D3085" s="38" t="s">
        <v>42</v>
      </c>
      <c r="E3085" s="39" t="str">
        <f t="shared" si="9763"/>
        <v>1101</v>
      </c>
      <c r="F3085" s="38" t="s">
        <v>1134</v>
      </c>
      <c r="G3085" s="38" t="s">
        <v>150</v>
      </c>
      <c r="H3085" s="40" t="s">
        <v>151</v>
      </c>
      <c r="I3085" s="18"/>
      <c r="J3085" s="18"/>
      <c r="K3085" s="18"/>
      <c r="L3085" s="18"/>
      <c r="M3085" s="18"/>
      <c r="N3085" s="18"/>
      <c r="O3085" s="18">
        <v>563.71</v>
      </c>
      <c r="P3085" s="18">
        <v>0</v>
      </c>
      <c r="Q3085" s="18">
        <v>1985.44</v>
      </c>
      <c r="R3085" s="18">
        <v>0</v>
      </c>
      <c r="S3085" s="18">
        <v>24600</v>
      </c>
      <c r="T3085" s="18">
        <f t="shared" si="9861"/>
        <v>27149.149999999998</v>
      </c>
      <c r="U3085" s="18"/>
      <c r="V3085" s="18"/>
      <c r="W3085" s="18"/>
      <c r="X3085" s="18"/>
      <c r="Y3085" s="18"/>
      <c r="Z3085" s="18">
        <v>24600</v>
      </c>
      <c r="AA3085" s="18"/>
      <c r="AB3085" s="18"/>
      <c r="AC3085" s="18"/>
      <c r="AD3085" s="18"/>
      <c r="AE3085" s="18"/>
      <c r="AF3085" s="41">
        <v>27149.15</v>
      </c>
      <c r="AG3085" s="41"/>
      <c r="AH3085" s="41">
        <v>0</v>
      </c>
      <c r="AI3085" s="41">
        <v>0</v>
      </c>
      <c r="AJ3085" s="41">
        <v>0</v>
      </c>
      <c r="AK3085" s="41">
        <v>0</v>
      </c>
      <c r="AL3085" s="41">
        <v>27149.15</v>
      </c>
      <c r="AM3085" s="41">
        <v>0</v>
      </c>
      <c r="AN3085" s="41">
        <v>0</v>
      </c>
      <c r="AO3085" s="14">
        <v>24600</v>
      </c>
      <c r="AP3085" s="42">
        <v>26585.439999999999</v>
      </c>
      <c r="AQ3085" s="42">
        <v>563.71</v>
      </c>
      <c r="AR3085" s="42">
        <v>0</v>
      </c>
      <c r="AS3085" s="42">
        <v>0</v>
      </c>
      <c r="AT3085" s="42">
        <v>0</v>
      </c>
      <c r="AU3085" s="42">
        <f t="shared" si="9767"/>
        <v>27149.149999999998</v>
      </c>
      <c r="AV3085" s="42">
        <f t="shared" si="9768"/>
        <v>0</v>
      </c>
      <c r="AW3085" s="42">
        <f t="shared" si="9769"/>
        <v>51749.149999999994</v>
      </c>
      <c r="AX3085" s="42">
        <f t="shared" si="9770"/>
        <v>0</v>
      </c>
      <c r="AY3085" s="42">
        <f t="shared" si="9771"/>
        <v>0</v>
      </c>
      <c r="AZ3085" s="42"/>
      <c r="BA3085" s="43">
        <f t="shared" si="9772"/>
        <v>100</v>
      </c>
      <c r="BB3085" s="44"/>
    </row>
    <row r="3086" spans="2:54" ht="31.2" x14ac:dyDescent="0.3">
      <c r="B3086" s="38" t="s">
        <v>1124</v>
      </c>
      <c r="C3086" s="38" t="s">
        <v>125</v>
      </c>
      <c r="D3086" s="38" t="s">
        <v>42</v>
      </c>
      <c r="E3086" s="39" t="str">
        <f t="shared" si="9763"/>
        <v>1101</v>
      </c>
      <c r="F3086" s="38" t="s">
        <v>1136</v>
      </c>
      <c r="G3086" s="39"/>
      <c r="H3086" s="40" t="s">
        <v>1137</v>
      </c>
      <c r="I3086" s="18">
        <f t="shared" ref="I3086:S3086" si="9876">I3087</f>
        <v>35000</v>
      </c>
      <c r="J3086" s="18">
        <f t="shared" si="9876"/>
        <v>0</v>
      </c>
      <c r="K3086" s="18">
        <f t="shared" si="9876"/>
        <v>0</v>
      </c>
      <c r="L3086" s="18">
        <f t="shared" si="9876"/>
        <v>0</v>
      </c>
      <c r="M3086" s="18">
        <f t="shared" si="9876"/>
        <v>0</v>
      </c>
      <c r="N3086" s="18">
        <f t="shared" si="9876"/>
        <v>0</v>
      </c>
      <c r="O3086" s="18">
        <f t="shared" si="9876"/>
        <v>0</v>
      </c>
      <c r="P3086" s="18">
        <f t="shared" si="9876"/>
        <v>0</v>
      </c>
      <c r="Q3086" s="18">
        <f t="shared" si="9876"/>
        <v>-35000</v>
      </c>
      <c r="R3086" s="18">
        <f t="shared" si="9876"/>
        <v>0</v>
      </c>
      <c r="S3086" s="18">
        <f t="shared" si="9876"/>
        <v>0</v>
      </c>
      <c r="T3086" s="18">
        <f t="shared" si="9861"/>
        <v>0</v>
      </c>
      <c r="U3086" s="18">
        <f t="shared" si="9784"/>
        <v>0</v>
      </c>
      <c r="V3086" s="18">
        <f t="shared" si="9785"/>
        <v>0</v>
      </c>
      <c r="W3086" s="18">
        <f t="shared" ref="W3086:AT3086" si="9877">W3087</f>
        <v>0</v>
      </c>
      <c r="X3086" s="18">
        <f t="shared" si="9877"/>
        <v>0</v>
      </c>
      <c r="Y3086" s="18">
        <f t="shared" si="9877"/>
        <v>0</v>
      </c>
      <c r="Z3086" s="18">
        <f t="shared" si="9877"/>
        <v>0</v>
      </c>
      <c r="AA3086" s="18">
        <f t="shared" si="9877"/>
        <v>0</v>
      </c>
      <c r="AB3086" s="18">
        <f t="shared" si="9877"/>
        <v>0</v>
      </c>
      <c r="AC3086" s="18">
        <f t="shared" si="9877"/>
        <v>0</v>
      </c>
      <c r="AD3086" s="18">
        <f t="shared" si="9877"/>
        <v>0</v>
      </c>
      <c r="AE3086" s="18">
        <f t="shared" si="9877"/>
        <v>0</v>
      </c>
      <c r="AF3086" s="41">
        <f t="shared" si="9877"/>
        <v>0</v>
      </c>
      <c r="AG3086" s="41">
        <f t="shared" si="9877"/>
        <v>0</v>
      </c>
      <c r="AH3086" s="41">
        <f t="shared" si="9877"/>
        <v>0</v>
      </c>
      <c r="AI3086" s="41">
        <f t="shared" si="9877"/>
        <v>0</v>
      </c>
      <c r="AJ3086" s="41">
        <f t="shared" si="9877"/>
        <v>0</v>
      </c>
      <c r="AK3086" s="41">
        <f t="shared" si="9877"/>
        <v>0</v>
      </c>
      <c r="AL3086" s="41">
        <f t="shared" si="9877"/>
        <v>0</v>
      </c>
      <c r="AM3086" s="41">
        <f t="shared" si="9877"/>
        <v>0</v>
      </c>
      <c r="AN3086" s="41">
        <f t="shared" si="9877"/>
        <v>0</v>
      </c>
      <c r="AO3086" s="42">
        <f t="shared" si="9877"/>
        <v>0</v>
      </c>
      <c r="AP3086" s="42">
        <f t="shared" si="9877"/>
        <v>0</v>
      </c>
      <c r="AQ3086" s="42">
        <f t="shared" si="9877"/>
        <v>0</v>
      </c>
      <c r="AR3086" s="42">
        <f t="shared" si="9877"/>
        <v>0</v>
      </c>
      <c r="AS3086" s="42">
        <f t="shared" si="9877"/>
        <v>0</v>
      </c>
      <c r="AT3086" s="42">
        <f t="shared" si="9877"/>
        <v>0</v>
      </c>
      <c r="AU3086" s="42">
        <f t="shared" si="9767"/>
        <v>0</v>
      </c>
      <c r="AV3086" s="42">
        <f t="shared" si="9768"/>
        <v>0</v>
      </c>
      <c r="AW3086" s="42">
        <f t="shared" si="9769"/>
        <v>0</v>
      </c>
      <c r="AX3086" s="42">
        <f t="shared" si="9770"/>
        <v>0</v>
      </c>
      <c r="AY3086" s="42">
        <f t="shared" si="9771"/>
        <v>0</v>
      </c>
      <c r="AZ3086" s="42">
        <f>AZ3087</f>
        <v>0</v>
      </c>
      <c r="BA3086" s="43"/>
      <c r="BB3086" s="20">
        <v>0</v>
      </c>
    </row>
    <row r="3087" spans="2:54" ht="31.2" x14ac:dyDescent="0.3">
      <c r="B3087" s="38" t="s">
        <v>1124</v>
      </c>
      <c r="C3087" s="38" t="s">
        <v>125</v>
      </c>
      <c r="D3087" s="38" t="s">
        <v>42</v>
      </c>
      <c r="E3087" s="39" t="str">
        <f t="shared" si="9763"/>
        <v>1101</v>
      </c>
      <c r="F3087" s="38" t="s">
        <v>1136</v>
      </c>
      <c r="G3087" s="38" t="s">
        <v>150</v>
      </c>
      <c r="H3087" s="40" t="s">
        <v>151</v>
      </c>
      <c r="I3087" s="18">
        <v>35000</v>
      </c>
      <c r="J3087" s="18">
        <v>0</v>
      </c>
      <c r="K3087" s="18">
        <v>0</v>
      </c>
      <c r="L3087" s="18"/>
      <c r="M3087" s="18"/>
      <c r="N3087" s="18"/>
      <c r="O3087" s="18">
        <v>0</v>
      </c>
      <c r="P3087" s="18">
        <v>0</v>
      </c>
      <c r="Q3087" s="18">
        <v>-35000</v>
      </c>
      <c r="R3087" s="18">
        <v>0</v>
      </c>
      <c r="S3087" s="18"/>
      <c r="T3087" s="18">
        <f t="shared" si="9861"/>
        <v>0</v>
      </c>
      <c r="U3087" s="18">
        <f t="shared" si="9784"/>
        <v>0</v>
      </c>
      <c r="V3087" s="18">
        <f t="shared" si="9785"/>
        <v>0</v>
      </c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41">
        <v>0</v>
      </c>
      <c r="AG3087" s="41"/>
      <c r="AH3087" s="41">
        <v>0</v>
      </c>
      <c r="AI3087" s="41">
        <v>0</v>
      </c>
      <c r="AJ3087" s="41">
        <v>0</v>
      </c>
      <c r="AK3087" s="41">
        <v>0</v>
      </c>
      <c r="AL3087" s="41">
        <v>0</v>
      </c>
      <c r="AM3087" s="41">
        <v>0</v>
      </c>
      <c r="AN3087" s="41">
        <v>0</v>
      </c>
      <c r="AO3087" s="14">
        <v>0</v>
      </c>
      <c r="AP3087" s="42">
        <v>0</v>
      </c>
      <c r="AQ3087" s="42">
        <v>0</v>
      </c>
      <c r="AR3087" s="42">
        <v>0</v>
      </c>
      <c r="AS3087" s="42">
        <v>0</v>
      </c>
      <c r="AT3087" s="42">
        <v>0</v>
      </c>
      <c r="AU3087" s="42">
        <f t="shared" si="9767"/>
        <v>0</v>
      </c>
      <c r="AV3087" s="42">
        <f t="shared" si="9768"/>
        <v>0</v>
      </c>
      <c r="AW3087" s="42">
        <f t="shared" si="9769"/>
        <v>0</v>
      </c>
      <c r="AX3087" s="42">
        <f t="shared" si="9770"/>
        <v>0</v>
      </c>
      <c r="AY3087" s="42">
        <f t="shared" si="9771"/>
        <v>0</v>
      </c>
      <c r="AZ3087" s="42"/>
      <c r="BA3087" s="43"/>
      <c r="BB3087" s="44">
        <v>0</v>
      </c>
    </row>
    <row r="3088" spans="2:54" ht="46.8" x14ac:dyDescent="0.3">
      <c r="B3088" s="38" t="s">
        <v>1124</v>
      </c>
      <c r="C3088" s="38" t="s">
        <v>125</v>
      </c>
      <c r="D3088" s="38" t="s">
        <v>42</v>
      </c>
      <c r="E3088" s="39" t="str">
        <f t="shared" si="9763"/>
        <v>1101</v>
      </c>
      <c r="F3088" s="38" t="s">
        <v>468</v>
      </c>
      <c r="G3088" s="39"/>
      <c r="H3088" s="40" t="s">
        <v>469</v>
      </c>
      <c r="I3088" s="18">
        <f t="shared" ref="I3088:S3088" si="9878">I3089+I3091+I3093+I3096+I3098</f>
        <v>150987.70000000001</v>
      </c>
      <c r="J3088" s="18">
        <f t="shared" si="9878"/>
        <v>153512.80000000002</v>
      </c>
      <c r="K3088" s="18">
        <f t="shared" si="9878"/>
        <v>153512.80000000002</v>
      </c>
      <c r="L3088" s="18">
        <f t="shared" si="9878"/>
        <v>0</v>
      </c>
      <c r="M3088" s="18">
        <f t="shared" si="9878"/>
        <v>0</v>
      </c>
      <c r="N3088" s="18">
        <f t="shared" si="9878"/>
        <v>0</v>
      </c>
      <c r="O3088" s="18">
        <f t="shared" si="9878"/>
        <v>0</v>
      </c>
      <c r="P3088" s="18">
        <f t="shared" si="9878"/>
        <v>-1117.1400000000001</v>
      </c>
      <c r="Q3088" s="18">
        <f t="shared" si="9878"/>
        <v>0</v>
      </c>
      <c r="R3088" s="18">
        <f t="shared" si="9878"/>
        <v>0</v>
      </c>
      <c r="S3088" s="18">
        <f t="shared" si="9878"/>
        <v>5353.0289999999995</v>
      </c>
      <c r="T3088" s="18">
        <f t="shared" si="9861"/>
        <v>155223.58900000001</v>
      </c>
      <c r="U3088" s="18">
        <f t="shared" si="9784"/>
        <v>153512.80000000002</v>
      </c>
      <c r="V3088" s="18">
        <f t="shared" si="9785"/>
        <v>153512.80000000002</v>
      </c>
      <c r="W3088" s="18">
        <f t="shared" ref="W3088:AT3088" si="9879">W3089+W3091+W3093+W3096+W3098</f>
        <v>2283.6999999999998</v>
      </c>
      <c r="X3088" s="18">
        <f t="shared" si="9879"/>
        <v>0</v>
      </c>
      <c r="Y3088" s="18">
        <f t="shared" si="9879"/>
        <v>0</v>
      </c>
      <c r="Z3088" s="18">
        <f t="shared" si="9879"/>
        <v>3069.3289999999997</v>
      </c>
      <c r="AA3088" s="18">
        <f t="shared" si="9879"/>
        <v>3144.8789999999999</v>
      </c>
      <c r="AB3088" s="18">
        <f t="shared" si="9879"/>
        <v>0</v>
      </c>
      <c r="AC3088" s="18">
        <f t="shared" si="9879"/>
        <v>3144.8789999999999</v>
      </c>
      <c r="AD3088" s="18">
        <f t="shared" si="9879"/>
        <v>0</v>
      </c>
      <c r="AE3088" s="18">
        <f t="shared" si="9879"/>
        <v>0</v>
      </c>
      <c r="AF3088" s="41">
        <f t="shared" si="9879"/>
        <v>154262.57597000001</v>
      </c>
      <c r="AG3088" s="41">
        <f t="shared" si="9879"/>
        <v>0</v>
      </c>
      <c r="AH3088" s="41">
        <f t="shared" si="9879"/>
        <v>0</v>
      </c>
      <c r="AI3088" s="41">
        <f t="shared" si="9879"/>
        <v>0</v>
      </c>
      <c r="AJ3088" s="41">
        <f t="shared" si="9879"/>
        <v>0</v>
      </c>
      <c r="AK3088" s="41">
        <f t="shared" si="9879"/>
        <v>0</v>
      </c>
      <c r="AL3088" s="41">
        <f t="shared" si="9879"/>
        <v>154236.28209000002</v>
      </c>
      <c r="AM3088" s="41">
        <f t="shared" si="9879"/>
        <v>0</v>
      </c>
      <c r="AN3088" s="41">
        <f t="shared" si="9879"/>
        <v>0</v>
      </c>
      <c r="AO3088" s="42">
        <f t="shared" si="9879"/>
        <v>112738.19059</v>
      </c>
      <c r="AP3088" s="42">
        <f t="shared" si="9879"/>
        <v>155223.58900000001</v>
      </c>
      <c r="AQ3088" s="42">
        <f t="shared" si="9879"/>
        <v>0</v>
      </c>
      <c r="AR3088" s="42">
        <f t="shared" si="9879"/>
        <v>0</v>
      </c>
      <c r="AS3088" s="42">
        <f t="shared" si="9879"/>
        <v>0</v>
      </c>
      <c r="AT3088" s="42">
        <f t="shared" si="9879"/>
        <v>0</v>
      </c>
      <c r="AU3088" s="42">
        <f t="shared" si="9767"/>
        <v>155223.58900000001</v>
      </c>
      <c r="AV3088" s="42">
        <f t="shared" si="9768"/>
        <v>0</v>
      </c>
      <c r="AW3088" s="42">
        <f t="shared" si="9769"/>
        <v>160576.61800000002</v>
      </c>
      <c r="AX3088" s="42">
        <f t="shared" si="9770"/>
        <v>156657.679</v>
      </c>
      <c r="AY3088" s="42">
        <f t="shared" si="9771"/>
        <v>156657.679</v>
      </c>
      <c r="AZ3088" s="42">
        <f>AZ3089+AZ3091+AZ3093+AZ3096+AZ3098</f>
        <v>0</v>
      </c>
      <c r="BA3088" s="43">
        <f t="shared" si="9772"/>
        <v>99.98295511413923</v>
      </c>
      <c r="BB3088" s="20"/>
    </row>
    <row r="3089" spans="2:54" ht="46.8" x14ac:dyDescent="0.3">
      <c r="B3089" s="38" t="s">
        <v>1124</v>
      </c>
      <c r="C3089" s="38" t="s">
        <v>125</v>
      </c>
      <c r="D3089" s="38" t="s">
        <v>42</v>
      </c>
      <c r="E3089" s="39" t="str">
        <f t="shared" si="9763"/>
        <v>1101</v>
      </c>
      <c r="F3089" s="38" t="s">
        <v>1138</v>
      </c>
      <c r="G3089" s="39"/>
      <c r="H3089" s="40" t="s">
        <v>71</v>
      </c>
      <c r="I3089" s="18">
        <f t="shared" ref="I3089:S3089" si="9880">I3090</f>
        <v>139389.9</v>
      </c>
      <c r="J3089" s="18">
        <f t="shared" si="9880"/>
        <v>145306.20000000001</v>
      </c>
      <c r="K3089" s="18">
        <f t="shared" si="9880"/>
        <v>145306.20000000001</v>
      </c>
      <c r="L3089" s="18">
        <f t="shared" si="9880"/>
        <v>0</v>
      </c>
      <c r="M3089" s="18">
        <f t="shared" si="9880"/>
        <v>0</v>
      </c>
      <c r="N3089" s="18">
        <f t="shared" si="9880"/>
        <v>0</v>
      </c>
      <c r="O3089" s="18">
        <f t="shared" si="9880"/>
        <v>0</v>
      </c>
      <c r="P3089" s="18">
        <f t="shared" si="9880"/>
        <v>0</v>
      </c>
      <c r="Q3089" s="18">
        <f t="shared" si="9880"/>
        <v>0</v>
      </c>
      <c r="R3089" s="18">
        <f t="shared" si="9880"/>
        <v>0</v>
      </c>
      <c r="S3089" s="18">
        <f t="shared" si="9880"/>
        <v>2967.8629999999998</v>
      </c>
      <c r="T3089" s="18">
        <f t="shared" si="9861"/>
        <v>142357.76300000001</v>
      </c>
      <c r="U3089" s="18">
        <f t="shared" si="9784"/>
        <v>145306.20000000001</v>
      </c>
      <c r="V3089" s="18">
        <f t="shared" si="9785"/>
        <v>145306.20000000001</v>
      </c>
      <c r="W3089" s="18">
        <f t="shared" ref="W3089:AD3089" si="9881">W3090</f>
        <v>0</v>
      </c>
      <c r="X3089" s="18">
        <f t="shared" si="9881"/>
        <v>0</v>
      </c>
      <c r="Y3089" s="18">
        <f t="shared" si="9881"/>
        <v>0</v>
      </c>
      <c r="Z3089" s="18">
        <f t="shared" si="9881"/>
        <v>2967.8629999999998</v>
      </c>
      <c r="AA3089" s="18">
        <f t="shared" si="9881"/>
        <v>3144.8789999999999</v>
      </c>
      <c r="AB3089" s="18">
        <f t="shared" si="9881"/>
        <v>0</v>
      </c>
      <c r="AC3089" s="18">
        <f t="shared" si="9881"/>
        <v>3144.8789999999999</v>
      </c>
      <c r="AD3089" s="18">
        <f t="shared" si="9881"/>
        <v>0</v>
      </c>
      <c r="AE3089" s="18"/>
      <c r="AF3089" s="41">
        <f t="shared" ref="AF3089:AT3089" si="9882">AF3090</f>
        <v>141779.60999999999</v>
      </c>
      <c r="AG3089" s="41">
        <f t="shared" si="9882"/>
        <v>0</v>
      </c>
      <c r="AH3089" s="41">
        <f t="shared" si="9882"/>
        <v>0</v>
      </c>
      <c r="AI3089" s="41">
        <f t="shared" si="9882"/>
        <v>0</v>
      </c>
      <c r="AJ3089" s="41">
        <f t="shared" si="9882"/>
        <v>0</v>
      </c>
      <c r="AK3089" s="41">
        <f t="shared" si="9882"/>
        <v>0</v>
      </c>
      <c r="AL3089" s="41">
        <f t="shared" si="9882"/>
        <v>141753.46502</v>
      </c>
      <c r="AM3089" s="41">
        <f t="shared" si="9882"/>
        <v>0</v>
      </c>
      <c r="AN3089" s="41">
        <f t="shared" si="9882"/>
        <v>0</v>
      </c>
      <c r="AO3089" s="14">
        <f t="shared" si="9882"/>
        <v>105429.96228000001</v>
      </c>
      <c r="AP3089" s="42">
        <f t="shared" si="9882"/>
        <v>142357.76300000001</v>
      </c>
      <c r="AQ3089" s="42">
        <f t="shared" si="9882"/>
        <v>0</v>
      </c>
      <c r="AR3089" s="42">
        <f t="shared" si="9882"/>
        <v>0</v>
      </c>
      <c r="AS3089" s="42">
        <f t="shared" si="9882"/>
        <v>0</v>
      </c>
      <c r="AT3089" s="42">
        <f t="shared" si="9882"/>
        <v>0</v>
      </c>
      <c r="AU3089" s="42">
        <f t="shared" si="9767"/>
        <v>142357.76300000001</v>
      </c>
      <c r="AV3089" s="42">
        <f t="shared" si="9768"/>
        <v>0</v>
      </c>
      <c r="AW3089" s="42">
        <f t="shared" si="9769"/>
        <v>145325.62600000002</v>
      </c>
      <c r="AX3089" s="42">
        <f t="shared" si="9770"/>
        <v>148451.079</v>
      </c>
      <c r="AY3089" s="42">
        <f t="shared" si="9771"/>
        <v>148451.079</v>
      </c>
      <c r="AZ3089" s="42">
        <f>AZ3090</f>
        <v>0</v>
      </c>
      <c r="BA3089" s="43">
        <f t="shared" si="9772"/>
        <v>99.981559421696829</v>
      </c>
      <c r="BB3089" s="20"/>
    </row>
    <row r="3090" spans="2:54" ht="31.2" x14ac:dyDescent="0.3">
      <c r="B3090" s="38" t="s">
        <v>1124</v>
      </c>
      <c r="C3090" s="38" t="s">
        <v>125</v>
      </c>
      <c r="D3090" s="38" t="s">
        <v>42</v>
      </c>
      <c r="E3090" s="39" t="str">
        <f t="shared" si="9763"/>
        <v>1101</v>
      </c>
      <c r="F3090" s="38" t="s">
        <v>1138</v>
      </c>
      <c r="G3090" s="38" t="s">
        <v>150</v>
      </c>
      <c r="H3090" s="40" t="s">
        <v>151</v>
      </c>
      <c r="I3090" s="18">
        <v>139389.9</v>
      </c>
      <c r="J3090" s="18">
        <v>145306.20000000001</v>
      </c>
      <c r="K3090" s="18">
        <v>145306.20000000001</v>
      </c>
      <c r="L3090" s="18"/>
      <c r="M3090" s="18"/>
      <c r="N3090" s="18"/>
      <c r="O3090" s="18">
        <v>0</v>
      </c>
      <c r="P3090" s="18">
        <v>0</v>
      </c>
      <c r="Q3090" s="18">
        <v>0</v>
      </c>
      <c r="R3090" s="18">
        <v>0</v>
      </c>
      <c r="S3090" s="18">
        <v>2967.8629999999998</v>
      </c>
      <c r="T3090" s="18">
        <f t="shared" si="9861"/>
        <v>142357.76300000001</v>
      </c>
      <c r="U3090" s="18">
        <f t="shared" si="9784"/>
        <v>145306.20000000001</v>
      </c>
      <c r="V3090" s="18">
        <f t="shared" si="9785"/>
        <v>145306.20000000001</v>
      </c>
      <c r="W3090" s="18"/>
      <c r="X3090" s="18"/>
      <c r="Y3090" s="18"/>
      <c r="Z3090" s="18">
        <v>2967.8629999999998</v>
      </c>
      <c r="AA3090" s="18">
        <v>3144.8789999999999</v>
      </c>
      <c r="AB3090" s="18"/>
      <c r="AC3090" s="18">
        <v>3144.8789999999999</v>
      </c>
      <c r="AD3090" s="18"/>
      <c r="AE3090" s="18"/>
      <c r="AF3090" s="41">
        <v>141779.60999999999</v>
      </c>
      <c r="AG3090" s="41"/>
      <c r="AH3090" s="41">
        <v>0</v>
      </c>
      <c r="AI3090" s="41">
        <v>0</v>
      </c>
      <c r="AJ3090" s="41">
        <v>0</v>
      </c>
      <c r="AK3090" s="41">
        <v>0</v>
      </c>
      <c r="AL3090" s="41">
        <v>141753.46502</v>
      </c>
      <c r="AM3090" s="41">
        <v>0</v>
      </c>
      <c r="AN3090" s="41">
        <v>0</v>
      </c>
      <c r="AO3090" s="78">
        <v>105429.96228000001</v>
      </c>
      <c r="AP3090" s="42">
        <v>142357.76300000001</v>
      </c>
      <c r="AQ3090" s="42">
        <v>0</v>
      </c>
      <c r="AR3090" s="42">
        <v>0</v>
      </c>
      <c r="AS3090" s="42">
        <v>0</v>
      </c>
      <c r="AT3090" s="42">
        <v>0</v>
      </c>
      <c r="AU3090" s="42">
        <f t="shared" si="9767"/>
        <v>142357.76300000001</v>
      </c>
      <c r="AV3090" s="42">
        <f t="shared" si="9768"/>
        <v>0</v>
      </c>
      <c r="AW3090" s="42">
        <f t="shared" si="9769"/>
        <v>145325.62600000002</v>
      </c>
      <c r="AX3090" s="42">
        <f t="shared" si="9770"/>
        <v>148451.079</v>
      </c>
      <c r="AY3090" s="42">
        <f t="shared" si="9771"/>
        <v>148451.079</v>
      </c>
      <c r="AZ3090" s="42"/>
      <c r="BA3090" s="43">
        <f t="shared" si="9772"/>
        <v>99.981559421696829</v>
      </c>
      <c r="BB3090" s="44"/>
    </row>
    <row r="3091" spans="2:54" x14ac:dyDescent="0.3">
      <c r="B3091" s="38" t="s">
        <v>1124</v>
      </c>
      <c r="C3091" s="38" t="s">
        <v>125</v>
      </c>
      <c r="D3091" s="38" t="s">
        <v>42</v>
      </c>
      <c r="E3091" s="39" t="str">
        <f t="shared" si="9763"/>
        <v>1101</v>
      </c>
      <c r="F3091" s="38" t="s">
        <v>1139</v>
      </c>
      <c r="G3091" s="39"/>
      <c r="H3091" s="40" t="s">
        <v>255</v>
      </c>
      <c r="I3091" s="18">
        <f t="shared" ref="I3091:S3091" si="9883">I3092</f>
        <v>3391.2</v>
      </c>
      <c r="J3091" s="18">
        <f t="shared" si="9883"/>
        <v>0</v>
      </c>
      <c r="K3091" s="18">
        <f t="shared" si="9883"/>
        <v>0</v>
      </c>
      <c r="L3091" s="18">
        <f t="shared" si="9883"/>
        <v>0</v>
      </c>
      <c r="M3091" s="18">
        <f t="shared" si="9883"/>
        <v>0</v>
      </c>
      <c r="N3091" s="18">
        <f t="shared" si="9883"/>
        <v>0</v>
      </c>
      <c r="O3091" s="18">
        <f t="shared" si="9883"/>
        <v>0</v>
      </c>
      <c r="P3091" s="18">
        <f t="shared" si="9883"/>
        <v>0</v>
      </c>
      <c r="Q3091" s="18">
        <f t="shared" si="9883"/>
        <v>0</v>
      </c>
      <c r="R3091" s="18">
        <f t="shared" si="9883"/>
        <v>0</v>
      </c>
      <c r="S3091" s="18">
        <f t="shared" si="9883"/>
        <v>2385.1659999999997</v>
      </c>
      <c r="T3091" s="18">
        <f t="shared" si="9861"/>
        <v>5776.366</v>
      </c>
      <c r="U3091" s="18">
        <f t="shared" si="9784"/>
        <v>0</v>
      </c>
      <c r="V3091" s="18">
        <f t="shared" si="9785"/>
        <v>0</v>
      </c>
      <c r="W3091" s="18">
        <f t="shared" ref="W3091:AD3091" si="9884">W3092</f>
        <v>2283.6999999999998</v>
      </c>
      <c r="X3091" s="18">
        <f t="shared" si="9884"/>
        <v>0</v>
      </c>
      <c r="Y3091" s="18">
        <f t="shared" si="9884"/>
        <v>0</v>
      </c>
      <c r="Z3091" s="18">
        <f t="shared" si="9884"/>
        <v>101.46599999999999</v>
      </c>
      <c r="AA3091" s="18">
        <f t="shared" si="9884"/>
        <v>0</v>
      </c>
      <c r="AB3091" s="18">
        <f t="shared" si="9884"/>
        <v>0</v>
      </c>
      <c r="AC3091" s="18">
        <f t="shared" si="9884"/>
        <v>0</v>
      </c>
      <c r="AD3091" s="18">
        <f t="shared" si="9884"/>
        <v>0</v>
      </c>
      <c r="AE3091" s="18"/>
      <c r="AF3091" s="41">
        <f t="shared" ref="AF3091:AT3091" si="9885">AF3092</f>
        <v>5776.366</v>
      </c>
      <c r="AG3091" s="41">
        <f t="shared" si="9885"/>
        <v>0</v>
      </c>
      <c r="AH3091" s="41">
        <f t="shared" si="9885"/>
        <v>0</v>
      </c>
      <c r="AI3091" s="41">
        <f t="shared" si="9885"/>
        <v>0</v>
      </c>
      <c r="AJ3091" s="41">
        <f t="shared" si="9885"/>
        <v>0</v>
      </c>
      <c r="AK3091" s="41">
        <f t="shared" si="9885"/>
        <v>0</v>
      </c>
      <c r="AL3091" s="41">
        <f t="shared" si="9885"/>
        <v>5776.366</v>
      </c>
      <c r="AM3091" s="41">
        <f t="shared" si="9885"/>
        <v>0</v>
      </c>
      <c r="AN3091" s="41">
        <f t="shared" si="9885"/>
        <v>0</v>
      </c>
      <c r="AO3091" s="14">
        <f t="shared" si="9885"/>
        <v>3498.0854599999998</v>
      </c>
      <c r="AP3091" s="42">
        <f t="shared" si="9885"/>
        <v>5776.366</v>
      </c>
      <c r="AQ3091" s="42">
        <f t="shared" si="9885"/>
        <v>0</v>
      </c>
      <c r="AR3091" s="42">
        <f t="shared" si="9885"/>
        <v>0</v>
      </c>
      <c r="AS3091" s="42">
        <f t="shared" si="9885"/>
        <v>0</v>
      </c>
      <c r="AT3091" s="42">
        <f t="shared" si="9885"/>
        <v>0</v>
      </c>
      <c r="AU3091" s="42">
        <f t="shared" si="9767"/>
        <v>5776.366</v>
      </c>
      <c r="AV3091" s="42">
        <f t="shared" si="9768"/>
        <v>0</v>
      </c>
      <c r="AW3091" s="42">
        <f t="shared" si="9769"/>
        <v>8161.5320000000002</v>
      </c>
      <c r="AX3091" s="42">
        <f t="shared" si="9770"/>
        <v>0</v>
      </c>
      <c r="AY3091" s="42">
        <f t="shared" si="9771"/>
        <v>0</v>
      </c>
      <c r="AZ3091" s="42">
        <f>AZ3092</f>
        <v>0</v>
      </c>
      <c r="BA3091" s="43">
        <f t="shared" si="9772"/>
        <v>100</v>
      </c>
      <c r="BB3091" s="20"/>
    </row>
    <row r="3092" spans="2:54" ht="31.2" x14ac:dyDescent="0.3">
      <c r="B3092" s="38" t="s">
        <v>1124</v>
      </c>
      <c r="C3092" s="38" t="s">
        <v>125</v>
      </c>
      <c r="D3092" s="38" t="s">
        <v>42</v>
      </c>
      <c r="E3092" s="39" t="str">
        <f t="shared" si="9763"/>
        <v>1101</v>
      </c>
      <c r="F3092" s="38" t="s">
        <v>1139</v>
      </c>
      <c r="G3092" s="38" t="s">
        <v>150</v>
      </c>
      <c r="H3092" s="40" t="s">
        <v>151</v>
      </c>
      <c r="I3092" s="18">
        <v>3391.2</v>
      </c>
      <c r="J3092" s="18">
        <v>0</v>
      </c>
      <c r="K3092" s="18">
        <v>0</v>
      </c>
      <c r="L3092" s="18"/>
      <c r="M3092" s="18"/>
      <c r="N3092" s="18"/>
      <c r="O3092" s="18">
        <v>0</v>
      </c>
      <c r="P3092" s="18">
        <v>0</v>
      </c>
      <c r="Q3092" s="18">
        <v>0</v>
      </c>
      <c r="R3092" s="18">
        <v>0</v>
      </c>
      <c r="S3092" s="18">
        <f>2283.7+101.466</f>
        <v>2385.1659999999997</v>
      </c>
      <c r="T3092" s="18">
        <f t="shared" si="9861"/>
        <v>5776.366</v>
      </c>
      <c r="U3092" s="18">
        <f t="shared" si="9784"/>
        <v>0</v>
      </c>
      <c r="V3092" s="18">
        <f t="shared" si="9785"/>
        <v>0</v>
      </c>
      <c r="W3092" s="18">
        <v>2283.6999999999998</v>
      </c>
      <c r="X3092" s="18"/>
      <c r="Y3092" s="18"/>
      <c r="Z3092" s="18">
        <v>101.46599999999999</v>
      </c>
      <c r="AA3092" s="18"/>
      <c r="AB3092" s="18"/>
      <c r="AC3092" s="18"/>
      <c r="AD3092" s="18"/>
      <c r="AE3092" s="18"/>
      <c r="AF3092" s="41">
        <v>5776.366</v>
      </c>
      <c r="AG3092" s="41"/>
      <c r="AH3092" s="41">
        <v>0</v>
      </c>
      <c r="AI3092" s="41">
        <v>0</v>
      </c>
      <c r="AJ3092" s="41">
        <v>0</v>
      </c>
      <c r="AK3092" s="41">
        <v>0</v>
      </c>
      <c r="AL3092" s="41">
        <v>5776.366</v>
      </c>
      <c r="AM3092" s="41">
        <v>0</v>
      </c>
      <c r="AN3092" s="41">
        <v>0</v>
      </c>
      <c r="AO3092" s="42">
        <v>3498.0854599999998</v>
      </c>
      <c r="AP3092" s="42">
        <v>5776.366</v>
      </c>
      <c r="AQ3092" s="42">
        <v>0</v>
      </c>
      <c r="AR3092" s="42">
        <v>0</v>
      </c>
      <c r="AS3092" s="42">
        <v>0</v>
      </c>
      <c r="AT3092" s="42">
        <v>0</v>
      </c>
      <c r="AU3092" s="42">
        <f t="shared" si="9767"/>
        <v>5776.366</v>
      </c>
      <c r="AV3092" s="42">
        <f t="shared" si="9768"/>
        <v>0</v>
      </c>
      <c r="AW3092" s="42">
        <f t="shared" si="9769"/>
        <v>8161.5320000000002</v>
      </c>
      <c r="AX3092" s="42">
        <f t="shared" si="9770"/>
        <v>0</v>
      </c>
      <c r="AY3092" s="42">
        <f t="shared" si="9771"/>
        <v>0</v>
      </c>
      <c r="AZ3092" s="42"/>
      <c r="BA3092" s="43">
        <f t="shared" si="9772"/>
        <v>100</v>
      </c>
      <c r="BB3092" s="44"/>
    </row>
    <row r="3093" spans="2:54" ht="46.8" x14ac:dyDescent="0.3">
      <c r="B3093" s="38" t="s">
        <v>1124</v>
      </c>
      <c r="C3093" s="38" t="s">
        <v>125</v>
      </c>
      <c r="D3093" s="38" t="s">
        <v>42</v>
      </c>
      <c r="E3093" s="39" t="str">
        <f t="shared" si="9763"/>
        <v>1101</v>
      </c>
      <c r="F3093" s="38" t="s">
        <v>544</v>
      </c>
      <c r="G3093" s="39"/>
      <c r="H3093" s="40" t="s">
        <v>545</v>
      </c>
      <c r="I3093" s="18">
        <f t="shared" ref="I3093:N3093" si="9886">I3095</f>
        <v>5000</v>
      </c>
      <c r="J3093" s="18">
        <f t="shared" si="9886"/>
        <v>5000</v>
      </c>
      <c r="K3093" s="18">
        <f t="shared" si="9886"/>
        <v>5000</v>
      </c>
      <c r="L3093" s="18">
        <f t="shared" si="9886"/>
        <v>0</v>
      </c>
      <c r="M3093" s="18">
        <f t="shared" si="9886"/>
        <v>0</v>
      </c>
      <c r="N3093" s="18">
        <f t="shared" si="9886"/>
        <v>0</v>
      </c>
      <c r="O3093" s="18">
        <f>O3095+O3094</f>
        <v>0</v>
      </c>
      <c r="P3093" s="18">
        <f>P3095+P3094</f>
        <v>-1117.1400000000001</v>
      </c>
      <c r="Q3093" s="18">
        <f>Q3095+Q3094</f>
        <v>0</v>
      </c>
      <c r="R3093" s="18">
        <f>R3095+R3094</f>
        <v>0</v>
      </c>
      <c r="S3093" s="18">
        <f>S3095</f>
        <v>0</v>
      </c>
      <c r="T3093" s="18">
        <f t="shared" si="9861"/>
        <v>3882.8599999999997</v>
      </c>
      <c r="U3093" s="18">
        <f t="shared" si="9784"/>
        <v>5000</v>
      </c>
      <c r="V3093" s="18">
        <f t="shared" si="9785"/>
        <v>5000</v>
      </c>
      <c r="W3093" s="18">
        <f t="shared" ref="W3093:AE3093" si="9887">W3095</f>
        <v>0</v>
      </c>
      <c r="X3093" s="18">
        <f t="shared" si="9887"/>
        <v>0</v>
      </c>
      <c r="Y3093" s="18">
        <f t="shared" si="9887"/>
        <v>0</v>
      </c>
      <c r="Z3093" s="18">
        <f t="shared" si="9887"/>
        <v>0</v>
      </c>
      <c r="AA3093" s="18">
        <f t="shared" si="9887"/>
        <v>0</v>
      </c>
      <c r="AB3093" s="18">
        <f t="shared" si="9887"/>
        <v>0</v>
      </c>
      <c r="AC3093" s="18">
        <f t="shared" si="9887"/>
        <v>0</v>
      </c>
      <c r="AD3093" s="18">
        <f t="shared" si="9887"/>
        <v>0</v>
      </c>
      <c r="AE3093" s="18">
        <f t="shared" si="9887"/>
        <v>0</v>
      </c>
      <c r="AF3093" s="41">
        <f t="shared" ref="AF3093:AT3093" si="9888">AF3095+AF3094</f>
        <v>3499.9999699999998</v>
      </c>
      <c r="AG3093" s="41">
        <f t="shared" si="9888"/>
        <v>0</v>
      </c>
      <c r="AH3093" s="41">
        <f t="shared" si="9888"/>
        <v>0</v>
      </c>
      <c r="AI3093" s="41">
        <f t="shared" si="9888"/>
        <v>0</v>
      </c>
      <c r="AJ3093" s="41">
        <f t="shared" si="9888"/>
        <v>0</v>
      </c>
      <c r="AK3093" s="41">
        <f t="shared" si="9888"/>
        <v>0</v>
      </c>
      <c r="AL3093" s="41">
        <f t="shared" si="9888"/>
        <v>3499.9999699999998</v>
      </c>
      <c r="AM3093" s="41">
        <f t="shared" si="9888"/>
        <v>0</v>
      </c>
      <c r="AN3093" s="41">
        <f t="shared" si="9888"/>
        <v>0</v>
      </c>
      <c r="AO3093" s="14">
        <f t="shared" si="9888"/>
        <v>1396.60655</v>
      </c>
      <c r="AP3093" s="42">
        <f t="shared" si="9888"/>
        <v>3882.86</v>
      </c>
      <c r="AQ3093" s="42">
        <f t="shared" si="9888"/>
        <v>0</v>
      </c>
      <c r="AR3093" s="42">
        <f t="shared" si="9888"/>
        <v>0</v>
      </c>
      <c r="AS3093" s="42">
        <f t="shared" si="9888"/>
        <v>0</v>
      </c>
      <c r="AT3093" s="42">
        <f t="shared" si="9888"/>
        <v>0</v>
      </c>
      <c r="AU3093" s="42">
        <f t="shared" si="9767"/>
        <v>3882.86</v>
      </c>
      <c r="AV3093" s="42">
        <f t="shared" si="9768"/>
        <v>0</v>
      </c>
      <c r="AW3093" s="42">
        <f t="shared" si="9769"/>
        <v>3882.8599999999997</v>
      </c>
      <c r="AX3093" s="42">
        <f t="shared" si="9770"/>
        <v>5000</v>
      </c>
      <c r="AY3093" s="42">
        <f t="shared" si="9771"/>
        <v>5000</v>
      </c>
      <c r="AZ3093" s="42">
        <f>AZ3095</f>
        <v>0</v>
      </c>
      <c r="BA3093" s="43">
        <f t="shared" si="9772"/>
        <v>100</v>
      </c>
      <c r="BB3093" s="20"/>
    </row>
    <row r="3094" spans="2:54" ht="31.2" x14ac:dyDescent="0.3">
      <c r="B3094" s="38" t="s">
        <v>1124</v>
      </c>
      <c r="C3094" s="38" t="s">
        <v>125</v>
      </c>
      <c r="D3094" s="38" t="s">
        <v>42</v>
      </c>
      <c r="E3094" s="39" t="str">
        <f t="shared" si="9763"/>
        <v>1101</v>
      </c>
      <c r="F3094" s="38" t="s">
        <v>544</v>
      </c>
      <c r="G3094" s="38" t="s">
        <v>150</v>
      </c>
      <c r="H3094" s="40" t="s">
        <v>151</v>
      </c>
      <c r="I3094" s="18"/>
      <c r="J3094" s="18"/>
      <c r="K3094" s="18"/>
      <c r="L3094" s="18"/>
      <c r="M3094" s="18"/>
      <c r="N3094" s="18"/>
      <c r="O3094" s="18">
        <v>0</v>
      </c>
      <c r="P3094" s="18">
        <v>0</v>
      </c>
      <c r="Q3094" s="18">
        <v>0</v>
      </c>
      <c r="R3094" s="18">
        <v>0</v>
      </c>
      <c r="S3094" s="18"/>
      <c r="T3094" s="18">
        <f t="shared" si="9861"/>
        <v>0</v>
      </c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41">
        <v>3499.9999699999998</v>
      </c>
      <c r="AG3094" s="41"/>
      <c r="AH3094" s="41">
        <v>0</v>
      </c>
      <c r="AI3094" s="41">
        <v>0</v>
      </c>
      <c r="AJ3094" s="41">
        <v>0</v>
      </c>
      <c r="AK3094" s="41">
        <v>0</v>
      </c>
      <c r="AL3094" s="41">
        <v>3499.9999699999998</v>
      </c>
      <c r="AM3094" s="41">
        <v>0</v>
      </c>
      <c r="AN3094" s="41">
        <v>0</v>
      </c>
      <c r="AO3094" s="42">
        <v>1396.60655</v>
      </c>
      <c r="AP3094" s="42">
        <v>3882.86</v>
      </c>
      <c r="AQ3094" s="42">
        <v>0</v>
      </c>
      <c r="AR3094" s="42">
        <v>0</v>
      </c>
      <c r="AS3094" s="42">
        <v>0</v>
      </c>
      <c r="AT3094" s="42">
        <v>0</v>
      </c>
      <c r="AU3094" s="42">
        <f t="shared" si="9767"/>
        <v>3882.86</v>
      </c>
      <c r="AV3094" s="42">
        <f t="shared" si="9768"/>
        <v>-3882.86</v>
      </c>
      <c r="AW3094" s="42"/>
      <c r="AX3094" s="42"/>
      <c r="AY3094" s="42"/>
      <c r="AZ3094" s="42"/>
      <c r="BA3094" s="43">
        <f t="shared" si="9772"/>
        <v>100</v>
      </c>
      <c r="BB3094" s="20"/>
    </row>
    <row r="3095" spans="2:54" ht="15.75" customHeight="1" x14ac:dyDescent="0.3">
      <c r="B3095" s="38" t="s">
        <v>1124</v>
      </c>
      <c r="C3095" s="38" t="s">
        <v>125</v>
      </c>
      <c r="D3095" s="38" t="s">
        <v>42</v>
      </c>
      <c r="E3095" s="39" t="str">
        <f t="shared" si="9763"/>
        <v>1101</v>
      </c>
      <c r="F3095" s="38" t="s">
        <v>544</v>
      </c>
      <c r="G3095" s="38" t="s">
        <v>56</v>
      </c>
      <c r="H3095" s="40" t="s">
        <v>57</v>
      </c>
      <c r="I3095" s="18">
        <v>5000</v>
      </c>
      <c r="J3095" s="18">
        <v>5000</v>
      </c>
      <c r="K3095" s="18">
        <v>5000</v>
      </c>
      <c r="L3095" s="18"/>
      <c r="M3095" s="18"/>
      <c r="N3095" s="18"/>
      <c r="O3095" s="18">
        <v>0</v>
      </c>
      <c r="P3095" s="18">
        <v>-1117.1400000000001</v>
      </c>
      <c r="Q3095" s="18">
        <v>0</v>
      </c>
      <c r="R3095" s="18">
        <v>0</v>
      </c>
      <c r="S3095" s="18"/>
      <c r="T3095" s="18">
        <f t="shared" si="9861"/>
        <v>3882.8599999999997</v>
      </c>
      <c r="U3095" s="18">
        <f t="shared" si="9784"/>
        <v>5000</v>
      </c>
      <c r="V3095" s="18">
        <f t="shared" si="9785"/>
        <v>5000</v>
      </c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41">
        <v>0</v>
      </c>
      <c r="AG3095" s="41"/>
      <c r="AH3095" s="41">
        <v>0</v>
      </c>
      <c r="AI3095" s="41">
        <v>0</v>
      </c>
      <c r="AJ3095" s="41">
        <v>0</v>
      </c>
      <c r="AK3095" s="41">
        <v>0</v>
      </c>
      <c r="AL3095" s="41">
        <v>0</v>
      </c>
      <c r="AM3095" s="41">
        <v>0</v>
      </c>
      <c r="AN3095" s="41">
        <v>0</v>
      </c>
      <c r="AO3095" s="14">
        <v>0</v>
      </c>
      <c r="AP3095" s="42">
        <v>0</v>
      </c>
      <c r="AQ3095" s="42">
        <v>0</v>
      </c>
      <c r="AR3095" s="42">
        <v>0</v>
      </c>
      <c r="AS3095" s="42">
        <v>0</v>
      </c>
      <c r="AT3095" s="42">
        <v>0</v>
      </c>
      <c r="AU3095" s="42">
        <f t="shared" si="9767"/>
        <v>0</v>
      </c>
      <c r="AV3095" s="42">
        <f t="shared" si="9768"/>
        <v>3882.8599999999997</v>
      </c>
      <c r="AW3095" s="42">
        <f t="shared" si="9769"/>
        <v>3882.8599999999997</v>
      </c>
      <c r="AX3095" s="42">
        <f t="shared" si="9770"/>
        <v>5000</v>
      </c>
      <c r="AY3095" s="42">
        <f t="shared" si="9771"/>
        <v>5000</v>
      </c>
      <c r="AZ3095" s="42"/>
      <c r="BA3095" s="43"/>
      <c r="BB3095" s="44">
        <v>0</v>
      </c>
    </row>
    <row r="3096" spans="2:54" ht="78" x14ac:dyDescent="0.3">
      <c r="B3096" s="38" t="s">
        <v>1124</v>
      </c>
      <c r="C3096" s="38" t="s">
        <v>125</v>
      </c>
      <c r="D3096" s="38" t="s">
        <v>42</v>
      </c>
      <c r="E3096" s="39" t="str">
        <f t="shared" si="9763"/>
        <v>1101</v>
      </c>
      <c r="F3096" s="38" t="s">
        <v>1140</v>
      </c>
      <c r="G3096" s="39"/>
      <c r="H3096" s="40" t="s">
        <v>1141</v>
      </c>
      <c r="I3096" s="18">
        <f t="shared" ref="I3096:S3096" si="9889">I3097</f>
        <v>806.6</v>
      </c>
      <c r="J3096" s="18">
        <f t="shared" si="9889"/>
        <v>806.6</v>
      </c>
      <c r="K3096" s="18">
        <f t="shared" si="9889"/>
        <v>806.6</v>
      </c>
      <c r="L3096" s="18">
        <f t="shared" si="9889"/>
        <v>0</v>
      </c>
      <c r="M3096" s="18">
        <f t="shared" si="9889"/>
        <v>0</v>
      </c>
      <c r="N3096" s="18">
        <f t="shared" si="9889"/>
        <v>0</v>
      </c>
      <c r="O3096" s="18">
        <f t="shared" si="9889"/>
        <v>0</v>
      </c>
      <c r="P3096" s="18">
        <f t="shared" si="9889"/>
        <v>0</v>
      </c>
      <c r="Q3096" s="18">
        <f t="shared" si="9889"/>
        <v>0</v>
      </c>
      <c r="R3096" s="18">
        <f t="shared" si="9889"/>
        <v>0</v>
      </c>
      <c r="S3096" s="18">
        <f t="shared" si="9889"/>
        <v>0</v>
      </c>
      <c r="T3096" s="18">
        <f t="shared" si="9861"/>
        <v>806.6</v>
      </c>
      <c r="U3096" s="18">
        <f t="shared" si="9784"/>
        <v>806.6</v>
      </c>
      <c r="V3096" s="18">
        <f t="shared" si="9785"/>
        <v>806.6</v>
      </c>
      <c r="W3096" s="18">
        <f t="shared" ref="W3096:AT3096" si="9890">W3097</f>
        <v>0</v>
      </c>
      <c r="X3096" s="18">
        <f t="shared" si="9890"/>
        <v>0</v>
      </c>
      <c r="Y3096" s="18">
        <f t="shared" si="9890"/>
        <v>0</v>
      </c>
      <c r="Z3096" s="18">
        <f t="shared" si="9890"/>
        <v>0</v>
      </c>
      <c r="AA3096" s="18">
        <f t="shared" si="9890"/>
        <v>0</v>
      </c>
      <c r="AB3096" s="18">
        <f t="shared" si="9890"/>
        <v>0</v>
      </c>
      <c r="AC3096" s="18">
        <f t="shared" si="9890"/>
        <v>0</v>
      </c>
      <c r="AD3096" s="18">
        <f t="shared" si="9890"/>
        <v>0</v>
      </c>
      <c r="AE3096" s="18">
        <f t="shared" si="9890"/>
        <v>0</v>
      </c>
      <c r="AF3096" s="41">
        <f t="shared" si="9890"/>
        <v>806.6</v>
      </c>
      <c r="AG3096" s="41">
        <f t="shared" si="9890"/>
        <v>0</v>
      </c>
      <c r="AH3096" s="41">
        <f t="shared" si="9890"/>
        <v>0</v>
      </c>
      <c r="AI3096" s="41">
        <f t="shared" si="9890"/>
        <v>0</v>
      </c>
      <c r="AJ3096" s="41">
        <f t="shared" si="9890"/>
        <v>0</v>
      </c>
      <c r="AK3096" s="41">
        <f t="shared" si="9890"/>
        <v>0</v>
      </c>
      <c r="AL3096" s="41">
        <f t="shared" si="9890"/>
        <v>806.6</v>
      </c>
      <c r="AM3096" s="41">
        <f t="shared" si="9890"/>
        <v>0</v>
      </c>
      <c r="AN3096" s="41">
        <f t="shared" si="9890"/>
        <v>0</v>
      </c>
      <c r="AO3096" s="42">
        <f t="shared" si="9890"/>
        <v>577.40440000000001</v>
      </c>
      <c r="AP3096" s="42">
        <f t="shared" si="9890"/>
        <v>806.6</v>
      </c>
      <c r="AQ3096" s="42">
        <f t="shared" si="9890"/>
        <v>0</v>
      </c>
      <c r="AR3096" s="42">
        <f t="shared" si="9890"/>
        <v>0</v>
      </c>
      <c r="AS3096" s="42">
        <f t="shared" si="9890"/>
        <v>0</v>
      </c>
      <c r="AT3096" s="42">
        <f t="shared" si="9890"/>
        <v>0</v>
      </c>
      <c r="AU3096" s="42">
        <f t="shared" si="9767"/>
        <v>806.6</v>
      </c>
      <c r="AV3096" s="42">
        <f t="shared" si="9768"/>
        <v>0</v>
      </c>
      <c r="AW3096" s="42">
        <f t="shared" si="9769"/>
        <v>806.6</v>
      </c>
      <c r="AX3096" s="42">
        <f t="shared" si="9770"/>
        <v>806.6</v>
      </c>
      <c r="AY3096" s="42">
        <f t="shared" si="9771"/>
        <v>806.6</v>
      </c>
      <c r="AZ3096" s="42">
        <f>AZ3097</f>
        <v>0</v>
      </c>
      <c r="BA3096" s="43">
        <f t="shared" si="9772"/>
        <v>100</v>
      </c>
      <c r="BB3096" s="20"/>
    </row>
    <row r="3097" spans="2:54" ht="31.2" x14ac:dyDescent="0.3">
      <c r="B3097" s="38" t="s">
        <v>1124</v>
      </c>
      <c r="C3097" s="38" t="s">
        <v>125</v>
      </c>
      <c r="D3097" s="38" t="s">
        <v>42</v>
      </c>
      <c r="E3097" s="39" t="str">
        <f t="shared" si="9763"/>
        <v>1101</v>
      </c>
      <c r="F3097" s="38" t="s">
        <v>1140</v>
      </c>
      <c r="G3097" s="38" t="s">
        <v>150</v>
      </c>
      <c r="H3097" s="40" t="s">
        <v>151</v>
      </c>
      <c r="I3097" s="18">
        <v>806.6</v>
      </c>
      <c r="J3097" s="18">
        <v>806.6</v>
      </c>
      <c r="K3097" s="18">
        <v>806.6</v>
      </c>
      <c r="L3097" s="18"/>
      <c r="M3097" s="18"/>
      <c r="N3097" s="18"/>
      <c r="O3097" s="18">
        <v>0</v>
      </c>
      <c r="P3097" s="18">
        <v>0</v>
      </c>
      <c r="Q3097" s="18">
        <v>0</v>
      </c>
      <c r="R3097" s="18">
        <v>0</v>
      </c>
      <c r="S3097" s="18"/>
      <c r="T3097" s="18">
        <f t="shared" si="9861"/>
        <v>806.6</v>
      </c>
      <c r="U3097" s="18">
        <f t="shared" si="9784"/>
        <v>806.6</v>
      </c>
      <c r="V3097" s="18">
        <f t="shared" si="9785"/>
        <v>806.6</v>
      </c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41">
        <v>806.6</v>
      </c>
      <c r="AG3097" s="41"/>
      <c r="AH3097" s="41">
        <v>0</v>
      </c>
      <c r="AI3097" s="41">
        <v>0</v>
      </c>
      <c r="AJ3097" s="41">
        <v>0</v>
      </c>
      <c r="AK3097" s="41">
        <v>0</v>
      </c>
      <c r="AL3097" s="41">
        <v>806.6</v>
      </c>
      <c r="AM3097" s="41">
        <v>0</v>
      </c>
      <c r="AN3097" s="41">
        <v>0</v>
      </c>
      <c r="AO3097" s="14">
        <v>577.40440000000001</v>
      </c>
      <c r="AP3097" s="42">
        <v>806.6</v>
      </c>
      <c r="AQ3097" s="42">
        <v>0</v>
      </c>
      <c r="AR3097" s="42">
        <v>0</v>
      </c>
      <c r="AS3097" s="42">
        <v>0</v>
      </c>
      <c r="AT3097" s="42">
        <v>0</v>
      </c>
      <c r="AU3097" s="42">
        <f t="shared" si="9767"/>
        <v>806.6</v>
      </c>
      <c r="AV3097" s="42">
        <f t="shared" si="9768"/>
        <v>0</v>
      </c>
      <c r="AW3097" s="42">
        <f t="shared" si="9769"/>
        <v>806.6</v>
      </c>
      <c r="AX3097" s="42">
        <f t="shared" si="9770"/>
        <v>806.6</v>
      </c>
      <c r="AY3097" s="42">
        <f t="shared" si="9771"/>
        <v>806.6</v>
      </c>
      <c r="AZ3097" s="42"/>
      <c r="BA3097" s="43">
        <f t="shared" si="9772"/>
        <v>100</v>
      </c>
      <c r="BB3097" s="44"/>
    </row>
    <row r="3098" spans="2:54" ht="62.4" x14ac:dyDescent="0.3">
      <c r="B3098" s="38" t="s">
        <v>1124</v>
      </c>
      <c r="C3098" s="38" t="s">
        <v>125</v>
      </c>
      <c r="D3098" s="38" t="s">
        <v>42</v>
      </c>
      <c r="E3098" s="39" t="str">
        <f t="shared" si="9763"/>
        <v>1101</v>
      </c>
      <c r="F3098" s="38" t="s">
        <v>1142</v>
      </c>
      <c r="G3098" s="39"/>
      <c r="H3098" s="40" t="s">
        <v>1143</v>
      </c>
      <c r="I3098" s="18">
        <f t="shared" ref="I3098:S3098" si="9891">I3099</f>
        <v>2400</v>
      </c>
      <c r="J3098" s="18">
        <f t="shared" si="9891"/>
        <v>2400</v>
      </c>
      <c r="K3098" s="18">
        <f t="shared" si="9891"/>
        <v>2400</v>
      </c>
      <c r="L3098" s="18">
        <f t="shared" si="9891"/>
        <v>0</v>
      </c>
      <c r="M3098" s="18">
        <f t="shared" si="9891"/>
        <v>0</v>
      </c>
      <c r="N3098" s="18">
        <f t="shared" si="9891"/>
        <v>0</v>
      </c>
      <c r="O3098" s="18">
        <f t="shared" si="9891"/>
        <v>0</v>
      </c>
      <c r="P3098" s="18">
        <f t="shared" si="9891"/>
        <v>0</v>
      </c>
      <c r="Q3098" s="18">
        <f t="shared" si="9891"/>
        <v>0</v>
      </c>
      <c r="R3098" s="18">
        <f t="shared" si="9891"/>
        <v>0</v>
      </c>
      <c r="S3098" s="18">
        <f t="shared" si="9891"/>
        <v>0</v>
      </c>
      <c r="T3098" s="18">
        <f t="shared" si="9861"/>
        <v>2400</v>
      </c>
      <c r="U3098" s="18">
        <f t="shared" si="9784"/>
        <v>2400</v>
      </c>
      <c r="V3098" s="18">
        <f t="shared" si="9785"/>
        <v>2400</v>
      </c>
      <c r="W3098" s="18">
        <f t="shared" ref="W3098:AT3098" si="9892">W3099</f>
        <v>0</v>
      </c>
      <c r="X3098" s="18">
        <f t="shared" si="9892"/>
        <v>0</v>
      </c>
      <c r="Y3098" s="18">
        <f t="shared" si="9892"/>
        <v>0</v>
      </c>
      <c r="Z3098" s="18">
        <f t="shared" si="9892"/>
        <v>0</v>
      </c>
      <c r="AA3098" s="18">
        <f t="shared" si="9892"/>
        <v>0</v>
      </c>
      <c r="AB3098" s="18">
        <f t="shared" si="9892"/>
        <v>0</v>
      </c>
      <c r="AC3098" s="18">
        <f t="shared" si="9892"/>
        <v>0</v>
      </c>
      <c r="AD3098" s="18">
        <f t="shared" si="9892"/>
        <v>0</v>
      </c>
      <c r="AE3098" s="18">
        <f t="shared" si="9892"/>
        <v>0</v>
      </c>
      <c r="AF3098" s="41">
        <f t="shared" si="9892"/>
        <v>2400</v>
      </c>
      <c r="AG3098" s="41">
        <f t="shared" si="9892"/>
        <v>0</v>
      </c>
      <c r="AH3098" s="41">
        <f t="shared" si="9892"/>
        <v>0</v>
      </c>
      <c r="AI3098" s="41">
        <f t="shared" si="9892"/>
        <v>0</v>
      </c>
      <c r="AJ3098" s="41">
        <f t="shared" si="9892"/>
        <v>0</v>
      </c>
      <c r="AK3098" s="41">
        <f t="shared" si="9892"/>
        <v>0</v>
      </c>
      <c r="AL3098" s="41">
        <f t="shared" si="9892"/>
        <v>2399.8510999999999</v>
      </c>
      <c r="AM3098" s="41">
        <f t="shared" si="9892"/>
        <v>0</v>
      </c>
      <c r="AN3098" s="41">
        <f t="shared" si="9892"/>
        <v>0</v>
      </c>
      <c r="AO3098" s="42">
        <f t="shared" si="9892"/>
        <v>1836.1319000000001</v>
      </c>
      <c r="AP3098" s="42">
        <f t="shared" si="9892"/>
        <v>2400</v>
      </c>
      <c r="AQ3098" s="42">
        <f t="shared" si="9892"/>
        <v>0</v>
      </c>
      <c r="AR3098" s="42">
        <f t="shared" si="9892"/>
        <v>0</v>
      </c>
      <c r="AS3098" s="42">
        <f t="shared" si="9892"/>
        <v>0</v>
      </c>
      <c r="AT3098" s="42">
        <f t="shared" si="9892"/>
        <v>0</v>
      </c>
      <c r="AU3098" s="42">
        <f t="shared" si="9767"/>
        <v>2400</v>
      </c>
      <c r="AV3098" s="42">
        <f t="shared" si="9768"/>
        <v>0</v>
      </c>
      <c r="AW3098" s="42">
        <f t="shared" si="9769"/>
        <v>2400</v>
      </c>
      <c r="AX3098" s="42">
        <f t="shared" si="9770"/>
        <v>2400</v>
      </c>
      <c r="AY3098" s="42">
        <f t="shared" si="9771"/>
        <v>2400</v>
      </c>
      <c r="AZ3098" s="42">
        <f>AZ3099</f>
        <v>0</v>
      </c>
      <c r="BA3098" s="43">
        <f t="shared" si="9772"/>
        <v>99.993795833333337</v>
      </c>
      <c r="BB3098" s="20"/>
    </row>
    <row r="3099" spans="2:54" ht="31.2" x14ac:dyDescent="0.3">
      <c r="B3099" s="38" t="s">
        <v>1124</v>
      </c>
      <c r="C3099" s="38" t="s">
        <v>125</v>
      </c>
      <c r="D3099" s="38" t="s">
        <v>42</v>
      </c>
      <c r="E3099" s="39" t="str">
        <f t="shared" si="9763"/>
        <v>1101</v>
      </c>
      <c r="F3099" s="38" t="s">
        <v>1142</v>
      </c>
      <c r="G3099" s="38" t="s">
        <v>150</v>
      </c>
      <c r="H3099" s="40" t="s">
        <v>151</v>
      </c>
      <c r="I3099" s="18">
        <v>2400</v>
      </c>
      <c r="J3099" s="18">
        <v>2400</v>
      </c>
      <c r="K3099" s="18">
        <v>2400</v>
      </c>
      <c r="L3099" s="18"/>
      <c r="M3099" s="18"/>
      <c r="N3099" s="18"/>
      <c r="O3099" s="18">
        <v>0</v>
      </c>
      <c r="P3099" s="18">
        <v>0</v>
      </c>
      <c r="Q3099" s="18">
        <v>0</v>
      </c>
      <c r="R3099" s="18">
        <v>0</v>
      </c>
      <c r="S3099" s="18"/>
      <c r="T3099" s="18">
        <f t="shared" si="9861"/>
        <v>2400</v>
      </c>
      <c r="U3099" s="18">
        <f t="shared" si="9784"/>
        <v>2400</v>
      </c>
      <c r="V3099" s="18">
        <f t="shared" si="9785"/>
        <v>2400</v>
      </c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41">
        <v>2400</v>
      </c>
      <c r="AG3099" s="41"/>
      <c r="AH3099" s="41">
        <v>0</v>
      </c>
      <c r="AI3099" s="41">
        <v>0</v>
      </c>
      <c r="AJ3099" s="41">
        <v>0</v>
      </c>
      <c r="AK3099" s="41">
        <v>0</v>
      </c>
      <c r="AL3099" s="41">
        <v>2399.8510999999999</v>
      </c>
      <c r="AM3099" s="41">
        <v>0</v>
      </c>
      <c r="AN3099" s="41">
        <v>0</v>
      </c>
      <c r="AO3099" s="14">
        <v>1836.1319000000001</v>
      </c>
      <c r="AP3099" s="42">
        <v>2400</v>
      </c>
      <c r="AQ3099" s="42">
        <v>0</v>
      </c>
      <c r="AR3099" s="42">
        <v>0</v>
      </c>
      <c r="AS3099" s="42">
        <v>0</v>
      </c>
      <c r="AT3099" s="42">
        <v>0</v>
      </c>
      <c r="AU3099" s="42">
        <f t="shared" si="9767"/>
        <v>2400</v>
      </c>
      <c r="AV3099" s="42">
        <f t="shared" si="9768"/>
        <v>0</v>
      </c>
      <c r="AW3099" s="42">
        <f t="shared" si="9769"/>
        <v>2400</v>
      </c>
      <c r="AX3099" s="42">
        <f t="shared" si="9770"/>
        <v>2400</v>
      </c>
      <c r="AY3099" s="42">
        <f t="shared" si="9771"/>
        <v>2400</v>
      </c>
      <c r="AZ3099" s="42"/>
      <c r="BA3099" s="43">
        <f t="shared" si="9772"/>
        <v>99.993795833333337</v>
      </c>
      <c r="BB3099" s="44"/>
    </row>
    <row r="3100" spans="2:54" ht="31.2" x14ac:dyDescent="0.3">
      <c r="B3100" s="38" t="s">
        <v>1124</v>
      </c>
      <c r="C3100" s="38" t="s">
        <v>125</v>
      </c>
      <c r="D3100" s="38" t="s">
        <v>42</v>
      </c>
      <c r="E3100" s="39" t="str">
        <f t="shared" si="9763"/>
        <v>1101</v>
      </c>
      <c r="F3100" s="38" t="s">
        <v>476</v>
      </c>
      <c r="G3100" s="39"/>
      <c r="H3100" s="40" t="s">
        <v>477</v>
      </c>
      <c r="I3100" s="18">
        <f t="shared" ref="I3100:S3100" si="9893">I3101+I3103</f>
        <v>4684.7</v>
      </c>
      <c r="J3100" s="18">
        <f t="shared" si="9893"/>
        <v>4736.8999999999996</v>
      </c>
      <c r="K3100" s="18">
        <f t="shared" si="9893"/>
        <v>4736.8999999999996</v>
      </c>
      <c r="L3100" s="18">
        <f t="shared" si="9893"/>
        <v>0</v>
      </c>
      <c r="M3100" s="18">
        <f t="shared" si="9893"/>
        <v>0</v>
      </c>
      <c r="N3100" s="18">
        <f t="shared" si="9893"/>
        <v>0</v>
      </c>
      <c r="O3100" s="18">
        <f t="shared" si="9893"/>
        <v>0</v>
      </c>
      <c r="P3100" s="18">
        <f t="shared" si="9893"/>
        <v>0</v>
      </c>
      <c r="Q3100" s="18">
        <f t="shared" si="9893"/>
        <v>0</v>
      </c>
      <c r="R3100" s="18">
        <f t="shared" si="9893"/>
        <v>0</v>
      </c>
      <c r="S3100" s="18">
        <f t="shared" si="9893"/>
        <v>46.1</v>
      </c>
      <c r="T3100" s="18">
        <f t="shared" si="9861"/>
        <v>4730.8</v>
      </c>
      <c r="U3100" s="18">
        <f t="shared" si="9784"/>
        <v>4736.8999999999996</v>
      </c>
      <c r="V3100" s="18">
        <f t="shared" si="9785"/>
        <v>4736.8999999999996</v>
      </c>
      <c r="W3100" s="18">
        <f t="shared" ref="W3100:AT3100" si="9894">W3101+W3103</f>
        <v>46.1</v>
      </c>
      <c r="X3100" s="18">
        <f t="shared" si="9894"/>
        <v>0</v>
      </c>
      <c r="Y3100" s="18">
        <f t="shared" si="9894"/>
        <v>0</v>
      </c>
      <c r="Z3100" s="18">
        <f t="shared" si="9894"/>
        <v>0</v>
      </c>
      <c r="AA3100" s="18">
        <f t="shared" si="9894"/>
        <v>0</v>
      </c>
      <c r="AB3100" s="18">
        <f t="shared" si="9894"/>
        <v>0</v>
      </c>
      <c r="AC3100" s="18">
        <f t="shared" si="9894"/>
        <v>0</v>
      </c>
      <c r="AD3100" s="18">
        <f t="shared" si="9894"/>
        <v>0</v>
      </c>
      <c r="AE3100" s="18">
        <f t="shared" si="9894"/>
        <v>0</v>
      </c>
      <c r="AF3100" s="41">
        <f t="shared" si="9894"/>
        <v>4523.1563700000006</v>
      </c>
      <c r="AG3100" s="41">
        <f t="shared" si="9894"/>
        <v>0</v>
      </c>
      <c r="AH3100" s="41">
        <f t="shared" si="9894"/>
        <v>0</v>
      </c>
      <c r="AI3100" s="41">
        <f t="shared" si="9894"/>
        <v>0</v>
      </c>
      <c r="AJ3100" s="41">
        <f t="shared" si="9894"/>
        <v>0</v>
      </c>
      <c r="AK3100" s="41">
        <f t="shared" si="9894"/>
        <v>0</v>
      </c>
      <c r="AL3100" s="41">
        <f t="shared" si="9894"/>
        <v>4523.1563700000006</v>
      </c>
      <c r="AM3100" s="41">
        <f t="shared" si="9894"/>
        <v>0</v>
      </c>
      <c r="AN3100" s="41">
        <f t="shared" si="9894"/>
        <v>0</v>
      </c>
      <c r="AO3100" s="42">
        <f t="shared" si="9894"/>
        <v>3300.1119800000001</v>
      </c>
      <c r="AP3100" s="42">
        <f t="shared" si="9894"/>
        <v>4730.8</v>
      </c>
      <c r="AQ3100" s="42">
        <f t="shared" si="9894"/>
        <v>0</v>
      </c>
      <c r="AR3100" s="42">
        <f t="shared" si="9894"/>
        <v>0</v>
      </c>
      <c r="AS3100" s="42">
        <f t="shared" si="9894"/>
        <v>0</v>
      </c>
      <c r="AT3100" s="42">
        <f t="shared" si="9894"/>
        <v>0</v>
      </c>
      <c r="AU3100" s="42">
        <f t="shared" si="9767"/>
        <v>4730.8</v>
      </c>
      <c r="AV3100" s="42">
        <f t="shared" si="9768"/>
        <v>0</v>
      </c>
      <c r="AW3100" s="42">
        <f t="shared" si="9769"/>
        <v>4776.9000000000005</v>
      </c>
      <c r="AX3100" s="42">
        <f t="shared" si="9770"/>
        <v>4736.8999999999996</v>
      </c>
      <c r="AY3100" s="42">
        <f t="shared" si="9771"/>
        <v>4736.8999999999996</v>
      </c>
      <c r="AZ3100" s="42">
        <f>AZ3101+AZ3103</f>
        <v>0</v>
      </c>
      <c r="BA3100" s="43">
        <f t="shared" si="9772"/>
        <v>100</v>
      </c>
      <c r="BB3100" s="20"/>
    </row>
    <row r="3101" spans="2:54" ht="46.8" x14ac:dyDescent="0.3">
      <c r="B3101" s="38" t="s">
        <v>1124</v>
      </c>
      <c r="C3101" s="38" t="s">
        <v>125</v>
      </c>
      <c r="D3101" s="38" t="s">
        <v>42</v>
      </c>
      <c r="E3101" s="39" t="str">
        <f t="shared" si="9763"/>
        <v>1101</v>
      </c>
      <c r="F3101" s="38" t="s">
        <v>478</v>
      </c>
      <c r="G3101" s="39"/>
      <c r="H3101" s="79" t="s">
        <v>71</v>
      </c>
      <c r="I3101" s="18">
        <f t="shared" ref="I3101:S3101" si="9895">I3102</f>
        <v>4614.3</v>
      </c>
      <c r="J3101" s="18">
        <f t="shared" si="9895"/>
        <v>4736.8999999999996</v>
      </c>
      <c r="K3101" s="18">
        <f t="shared" si="9895"/>
        <v>4736.8999999999996</v>
      </c>
      <c r="L3101" s="18">
        <f t="shared" si="9895"/>
        <v>0</v>
      </c>
      <c r="M3101" s="18">
        <f t="shared" si="9895"/>
        <v>0</v>
      </c>
      <c r="N3101" s="18">
        <f t="shared" si="9895"/>
        <v>0</v>
      </c>
      <c r="O3101" s="18">
        <f t="shared" si="9895"/>
        <v>0</v>
      </c>
      <c r="P3101" s="18">
        <f t="shared" si="9895"/>
        <v>0</v>
      </c>
      <c r="Q3101" s="18">
        <f t="shared" si="9895"/>
        <v>0</v>
      </c>
      <c r="R3101" s="18">
        <f t="shared" si="9895"/>
        <v>0</v>
      </c>
      <c r="S3101" s="18">
        <f t="shared" si="9895"/>
        <v>0</v>
      </c>
      <c r="T3101" s="18">
        <f t="shared" si="9861"/>
        <v>4614.3</v>
      </c>
      <c r="U3101" s="18">
        <f t="shared" si="9784"/>
        <v>4736.8999999999996</v>
      </c>
      <c r="V3101" s="18">
        <f t="shared" si="9785"/>
        <v>4736.8999999999996</v>
      </c>
      <c r="W3101" s="18">
        <f t="shared" ref="W3101:AT3101" si="9896">W3102</f>
        <v>0</v>
      </c>
      <c r="X3101" s="18">
        <f t="shared" si="9896"/>
        <v>0</v>
      </c>
      <c r="Y3101" s="18">
        <f t="shared" si="9896"/>
        <v>0</v>
      </c>
      <c r="Z3101" s="18">
        <f t="shared" si="9896"/>
        <v>0</v>
      </c>
      <c r="AA3101" s="18">
        <f t="shared" si="9896"/>
        <v>0</v>
      </c>
      <c r="AB3101" s="18">
        <f t="shared" si="9896"/>
        <v>0</v>
      </c>
      <c r="AC3101" s="18">
        <f t="shared" si="9896"/>
        <v>0</v>
      </c>
      <c r="AD3101" s="18">
        <f t="shared" si="9896"/>
        <v>0</v>
      </c>
      <c r="AE3101" s="18">
        <f t="shared" si="9896"/>
        <v>0</v>
      </c>
      <c r="AF3101" s="41">
        <f t="shared" si="9896"/>
        <v>4411.5563700000002</v>
      </c>
      <c r="AG3101" s="41">
        <f t="shared" si="9896"/>
        <v>0</v>
      </c>
      <c r="AH3101" s="41">
        <f t="shared" si="9896"/>
        <v>0</v>
      </c>
      <c r="AI3101" s="41">
        <f t="shared" si="9896"/>
        <v>0</v>
      </c>
      <c r="AJ3101" s="41">
        <f t="shared" si="9896"/>
        <v>0</v>
      </c>
      <c r="AK3101" s="41">
        <f t="shared" si="9896"/>
        <v>0</v>
      </c>
      <c r="AL3101" s="41">
        <f t="shared" si="9896"/>
        <v>4411.5563700000002</v>
      </c>
      <c r="AM3101" s="41">
        <f t="shared" si="9896"/>
        <v>0</v>
      </c>
      <c r="AN3101" s="41">
        <f t="shared" si="9896"/>
        <v>0</v>
      </c>
      <c r="AO3101" s="14">
        <f t="shared" si="9896"/>
        <v>3201.5123600000002</v>
      </c>
      <c r="AP3101" s="42">
        <f t="shared" si="9896"/>
        <v>4614.3</v>
      </c>
      <c r="AQ3101" s="42">
        <f t="shared" si="9896"/>
        <v>0</v>
      </c>
      <c r="AR3101" s="42">
        <f t="shared" si="9896"/>
        <v>0</v>
      </c>
      <c r="AS3101" s="42">
        <f t="shared" si="9896"/>
        <v>0</v>
      </c>
      <c r="AT3101" s="42">
        <f t="shared" si="9896"/>
        <v>0</v>
      </c>
      <c r="AU3101" s="42">
        <f t="shared" si="9767"/>
        <v>4614.3</v>
      </c>
      <c r="AV3101" s="42">
        <f t="shared" si="9768"/>
        <v>0</v>
      </c>
      <c r="AW3101" s="42">
        <f t="shared" si="9769"/>
        <v>4614.3</v>
      </c>
      <c r="AX3101" s="42">
        <f t="shared" si="9770"/>
        <v>4736.8999999999996</v>
      </c>
      <c r="AY3101" s="42">
        <f t="shared" si="9771"/>
        <v>4736.8999999999996</v>
      </c>
      <c r="AZ3101" s="42">
        <f>AZ3102</f>
        <v>0</v>
      </c>
      <c r="BA3101" s="43">
        <f t="shared" si="9772"/>
        <v>100</v>
      </c>
      <c r="BB3101" s="20"/>
    </row>
    <row r="3102" spans="2:54" ht="31.2" x14ac:dyDescent="0.3">
      <c r="B3102" s="38" t="s">
        <v>1124</v>
      </c>
      <c r="C3102" s="38" t="s">
        <v>125</v>
      </c>
      <c r="D3102" s="38" t="s">
        <v>42</v>
      </c>
      <c r="E3102" s="39" t="str">
        <f t="shared" si="9763"/>
        <v>1101</v>
      </c>
      <c r="F3102" s="38" t="s">
        <v>478</v>
      </c>
      <c r="G3102" s="38" t="s">
        <v>150</v>
      </c>
      <c r="H3102" s="40" t="s">
        <v>151</v>
      </c>
      <c r="I3102" s="18">
        <v>4614.3</v>
      </c>
      <c r="J3102" s="18">
        <v>4736.8999999999996</v>
      </c>
      <c r="K3102" s="18">
        <v>4736.8999999999996</v>
      </c>
      <c r="L3102" s="18"/>
      <c r="M3102" s="18"/>
      <c r="N3102" s="18"/>
      <c r="O3102" s="18">
        <v>0</v>
      </c>
      <c r="P3102" s="18">
        <v>0</v>
      </c>
      <c r="Q3102" s="18">
        <v>0</v>
      </c>
      <c r="R3102" s="18">
        <v>0</v>
      </c>
      <c r="S3102" s="18"/>
      <c r="T3102" s="18">
        <f t="shared" si="9861"/>
        <v>4614.3</v>
      </c>
      <c r="U3102" s="18">
        <f t="shared" si="9784"/>
        <v>4736.8999999999996</v>
      </c>
      <c r="V3102" s="18">
        <f t="shared" si="9785"/>
        <v>4736.8999999999996</v>
      </c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41">
        <v>4411.5563700000002</v>
      </c>
      <c r="AG3102" s="41"/>
      <c r="AH3102" s="41">
        <v>0</v>
      </c>
      <c r="AI3102" s="41">
        <v>0</v>
      </c>
      <c r="AJ3102" s="41">
        <v>0</v>
      </c>
      <c r="AK3102" s="41">
        <v>0</v>
      </c>
      <c r="AL3102" s="41">
        <v>4411.5563700000002</v>
      </c>
      <c r="AM3102" s="41">
        <v>0</v>
      </c>
      <c r="AN3102" s="41">
        <v>0</v>
      </c>
      <c r="AO3102" s="42">
        <v>3201.5123600000002</v>
      </c>
      <c r="AP3102" s="42">
        <v>4614.3</v>
      </c>
      <c r="AQ3102" s="42">
        <v>0</v>
      </c>
      <c r="AR3102" s="42">
        <v>0</v>
      </c>
      <c r="AS3102" s="42">
        <v>0</v>
      </c>
      <c r="AT3102" s="42">
        <v>0</v>
      </c>
      <c r="AU3102" s="42">
        <f t="shared" si="9767"/>
        <v>4614.3</v>
      </c>
      <c r="AV3102" s="42">
        <f t="shared" si="9768"/>
        <v>0</v>
      </c>
      <c r="AW3102" s="42">
        <f t="shared" si="9769"/>
        <v>4614.3</v>
      </c>
      <c r="AX3102" s="42">
        <f t="shared" si="9770"/>
        <v>4736.8999999999996</v>
      </c>
      <c r="AY3102" s="42">
        <f t="shared" si="9771"/>
        <v>4736.8999999999996</v>
      </c>
      <c r="AZ3102" s="42"/>
      <c r="BA3102" s="43">
        <f t="shared" si="9772"/>
        <v>100</v>
      </c>
      <c r="BB3102" s="44"/>
    </row>
    <row r="3103" spans="2:54" x14ac:dyDescent="0.3">
      <c r="B3103" s="38" t="s">
        <v>1124</v>
      </c>
      <c r="C3103" s="38" t="s">
        <v>125</v>
      </c>
      <c r="D3103" s="38" t="s">
        <v>42</v>
      </c>
      <c r="E3103" s="39" t="str">
        <f t="shared" si="9763"/>
        <v>1101</v>
      </c>
      <c r="F3103" s="38" t="s">
        <v>479</v>
      </c>
      <c r="G3103" s="38"/>
      <c r="H3103" s="79" t="s">
        <v>255</v>
      </c>
      <c r="I3103" s="18">
        <f t="shared" ref="I3103:S3103" si="9897">I3104</f>
        <v>70.400000000000006</v>
      </c>
      <c r="J3103" s="18">
        <f t="shared" si="9897"/>
        <v>0</v>
      </c>
      <c r="K3103" s="18">
        <f t="shared" si="9897"/>
        <v>0</v>
      </c>
      <c r="L3103" s="18">
        <f t="shared" si="9897"/>
        <v>0</v>
      </c>
      <c r="M3103" s="18">
        <f t="shared" si="9897"/>
        <v>0</v>
      </c>
      <c r="N3103" s="18">
        <f t="shared" si="9897"/>
        <v>0</v>
      </c>
      <c r="O3103" s="18">
        <f t="shared" si="9897"/>
        <v>0</v>
      </c>
      <c r="P3103" s="18">
        <f t="shared" si="9897"/>
        <v>0</v>
      </c>
      <c r="Q3103" s="18">
        <f t="shared" si="9897"/>
        <v>0</v>
      </c>
      <c r="R3103" s="18">
        <f t="shared" si="9897"/>
        <v>0</v>
      </c>
      <c r="S3103" s="18">
        <f t="shared" si="9897"/>
        <v>46.1</v>
      </c>
      <c r="T3103" s="18">
        <f t="shared" si="9861"/>
        <v>116.5</v>
      </c>
      <c r="U3103" s="18">
        <f t="shared" si="9784"/>
        <v>0</v>
      </c>
      <c r="V3103" s="18">
        <f t="shared" si="9785"/>
        <v>0</v>
      </c>
      <c r="W3103" s="18">
        <f t="shared" ref="W3103:AD3103" si="9898">W3104</f>
        <v>46.1</v>
      </c>
      <c r="X3103" s="18">
        <f t="shared" si="9898"/>
        <v>0</v>
      </c>
      <c r="Y3103" s="18">
        <f t="shared" si="9898"/>
        <v>0</v>
      </c>
      <c r="Z3103" s="18">
        <f t="shared" si="9898"/>
        <v>0</v>
      </c>
      <c r="AA3103" s="18">
        <f t="shared" si="9898"/>
        <v>0</v>
      </c>
      <c r="AB3103" s="18">
        <f t="shared" si="9898"/>
        <v>0</v>
      </c>
      <c r="AC3103" s="18">
        <f t="shared" si="9898"/>
        <v>0</v>
      </c>
      <c r="AD3103" s="18">
        <f t="shared" si="9898"/>
        <v>0</v>
      </c>
      <c r="AE3103" s="18"/>
      <c r="AF3103" s="41">
        <f t="shared" ref="AF3103:AT3103" si="9899">AF3104</f>
        <v>111.6</v>
      </c>
      <c r="AG3103" s="41">
        <f t="shared" si="9899"/>
        <v>0</v>
      </c>
      <c r="AH3103" s="41">
        <f t="shared" si="9899"/>
        <v>0</v>
      </c>
      <c r="AI3103" s="41">
        <f t="shared" si="9899"/>
        <v>0</v>
      </c>
      <c r="AJ3103" s="41">
        <f t="shared" si="9899"/>
        <v>0</v>
      </c>
      <c r="AK3103" s="41">
        <f t="shared" si="9899"/>
        <v>0</v>
      </c>
      <c r="AL3103" s="41">
        <f t="shared" si="9899"/>
        <v>111.6</v>
      </c>
      <c r="AM3103" s="41">
        <f t="shared" si="9899"/>
        <v>0</v>
      </c>
      <c r="AN3103" s="41">
        <f t="shared" si="9899"/>
        <v>0</v>
      </c>
      <c r="AO3103" s="14">
        <f t="shared" si="9899"/>
        <v>98.599620000000002</v>
      </c>
      <c r="AP3103" s="42">
        <f t="shared" si="9899"/>
        <v>116.5</v>
      </c>
      <c r="AQ3103" s="42">
        <f t="shared" si="9899"/>
        <v>0</v>
      </c>
      <c r="AR3103" s="42">
        <f t="shared" si="9899"/>
        <v>0</v>
      </c>
      <c r="AS3103" s="42">
        <f t="shared" si="9899"/>
        <v>0</v>
      </c>
      <c r="AT3103" s="42">
        <f t="shared" si="9899"/>
        <v>0</v>
      </c>
      <c r="AU3103" s="42">
        <f t="shared" si="9767"/>
        <v>116.5</v>
      </c>
      <c r="AV3103" s="42">
        <f t="shared" si="9768"/>
        <v>0</v>
      </c>
      <c r="AW3103" s="42">
        <f t="shared" si="9769"/>
        <v>162.6</v>
      </c>
      <c r="AX3103" s="42">
        <f t="shared" si="9770"/>
        <v>0</v>
      </c>
      <c r="AY3103" s="42">
        <f t="shared" si="9771"/>
        <v>0</v>
      </c>
      <c r="AZ3103" s="42">
        <f>AZ3104</f>
        <v>0</v>
      </c>
      <c r="BA3103" s="43">
        <f t="shared" si="9772"/>
        <v>100</v>
      </c>
      <c r="BB3103" s="20"/>
    </row>
    <row r="3104" spans="2:54" ht="31.2" x14ac:dyDescent="0.3">
      <c r="B3104" s="38" t="s">
        <v>1124</v>
      </c>
      <c r="C3104" s="38" t="s">
        <v>125</v>
      </c>
      <c r="D3104" s="38" t="s">
        <v>42</v>
      </c>
      <c r="E3104" s="39" t="str">
        <f t="shared" si="9763"/>
        <v>1101</v>
      </c>
      <c r="F3104" s="38" t="s">
        <v>479</v>
      </c>
      <c r="G3104" s="38" t="s">
        <v>150</v>
      </c>
      <c r="H3104" s="40" t="s">
        <v>151</v>
      </c>
      <c r="I3104" s="18">
        <v>70.400000000000006</v>
      </c>
      <c r="J3104" s="18">
        <v>0</v>
      </c>
      <c r="K3104" s="18">
        <v>0</v>
      </c>
      <c r="L3104" s="18"/>
      <c r="M3104" s="18"/>
      <c r="N3104" s="18"/>
      <c r="O3104" s="18">
        <v>0</v>
      </c>
      <c r="P3104" s="18">
        <v>0</v>
      </c>
      <c r="Q3104" s="18">
        <v>0</v>
      </c>
      <c r="R3104" s="18">
        <v>0</v>
      </c>
      <c r="S3104" s="18">
        <v>46.1</v>
      </c>
      <c r="T3104" s="18">
        <f t="shared" si="9861"/>
        <v>116.5</v>
      </c>
      <c r="U3104" s="18">
        <f t="shared" si="9784"/>
        <v>0</v>
      </c>
      <c r="V3104" s="18">
        <f t="shared" si="9785"/>
        <v>0</v>
      </c>
      <c r="W3104" s="18">
        <v>46.1</v>
      </c>
      <c r="X3104" s="18"/>
      <c r="Y3104" s="18"/>
      <c r="Z3104" s="18"/>
      <c r="AA3104" s="18"/>
      <c r="AB3104" s="18"/>
      <c r="AC3104" s="18"/>
      <c r="AD3104" s="18"/>
      <c r="AE3104" s="18"/>
      <c r="AF3104" s="41">
        <v>111.6</v>
      </c>
      <c r="AG3104" s="41"/>
      <c r="AH3104" s="41">
        <v>0</v>
      </c>
      <c r="AI3104" s="41">
        <v>0</v>
      </c>
      <c r="AJ3104" s="41">
        <v>0</v>
      </c>
      <c r="AK3104" s="41">
        <v>0</v>
      </c>
      <c r="AL3104" s="41">
        <v>111.6</v>
      </c>
      <c r="AM3104" s="41">
        <v>0</v>
      </c>
      <c r="AN3104" s="41">
        <v>0</v>
      </c>
      <c r="AO3104" s="42">
        <v>98.599620000000002</v>
      </c>
      <c r="AP3104" s="42">
        <v>116.5</v>
      </c>
      <c r="AQ3104" s="42">
        <v>0</v>
      </c>
      <c r="AR3104" s="42">
        <v>0</v>
      </c>
      <c r="AS3104" s="42">
        <v>0</v>
      </c>
      <c r="AT3104" s="42">
        <v>0</v>
      </c>
      <c r="AU3104" s="42">
        <f t="shared" si="9767"/>
        <v>116.5</v>
      </c>
      <c r="AV3104" s="42">
        <f t="shared" si="9768"/>
        <v>0</v>
      </c>
      <c r="AW3104" s="42">
        <f t="shared" si="9769"/>
        <v>162.6</v>
      </c>
      <c r="AX3104" s="42">
        <f t="shared" si="9770"/>
        <v>0</v>
      </c>
      <c r="AY3104" s="42">
        <f t="shared" si="9771"/>
        <v>0</v>
      </c>
      <c r="AZ3104" s="42"/>
      <c r="BA3104" s="43">
        <f t="shared" si="9772"/>
        <v>100</v>
      </c>
      <c r="BB3104" s="44"/>
    </row>
    <row r="3105" spans="2:54" ht="31.2" x14ac:dyDescent="0.3">
      <c r="B3105" s="38" t="s">
        <v>1124</v>
      </c>
      <c r="C3105" s="38" t="s">
        <v>125</v>
      </c>
      <c r="D3105" s="38" t="s">
        <v>42</v>
      </c>
      <c r="E3105" s="39" t="str">
        <f t="shared" si="9763"/>
        <v>1101</v>
      </c>
      <c r="F3105" s="38" t="s">
        <v>72</v>
      </c>
      <c r="G3105" s="39"/>
      <c r="H3105" s="40" t="s">
        <v>73</v>
      </c>
      <c r="I3105" s="18"/>
      <c r="J3105" s="18"/>
      <c r="K3105" s="18"/>
      <c r="L3105" s="18"/>
      <c r="M3105" s="18"/>
      <c r="N3105" s="18"/>
      <c r="O3105" s="18">
        <f t="shared" ref="O3105:O3107" si="9900">O3106</f>
        <v>0</v>
      </c>
      <c r="P3105" s="18">
        <f t="shared" ref="P3105:P3107" si="9901">P3106</f>
        <v>0</v>
      </c>
      <c r="Q3105" s="18">
        <f t="shared" ref="Q3105:Q3107" si="9902">Q3106</f>
        <v>0</v>
      </c>
      <c r="R3105" s="18">
        <f t="shared" ref="R3105:R3107" si="9903">R3106</f>
        <v>0</v>
      </c>
      <c r="S3105" s="18"/>
      <c r="T3105" s="18">
        <f t="shared" si="9861"/>
        <v>0</v>
      </c>
      <c r="U3105" s="18">
        <f t="shared" ref="U3105:U3106" si="9904">U3106</f>
        <v>0</v>
      </c>
      <c r="V3105" s="18">
        <f t="shared" ref="V3105:V3106" si="9905">V3106</f>
        <v>0</v>
      </c>
      <c r="W3105" s="18">
        <f t="shared" ref="W3105:W3106" si="9906">W3106</f>
        <v>0</v>
      </c>
      <c r="X3105" s="18">
        <f t="shared" ref="X3105:X3106" si="9907">X3106</f>
        <v>0</v>
      </c>
      <c r="Y3105" s="18">
        <f t="shared" ref="Y3105:Y3106" si="9908">Y3106</f>
        <v>0</v>
      </c>
      <c r="Z3105" s="18">
        <f t="shared" ref="Z3105:Z3106" si="9909">Z3106</f>
        <v>0</v>
      </c>
      <c r="AA3105" s="18">
        <f t="shared" ref="AA3105:AA3106" si="9910">AA3106</f>
        <v>0</v>
      </c>
      <c r="AB3105" s="18">
        <f t="shared" ref="AB3105:AB3106" si="9911">AB3106</f>
        <v>0</v>
      </c>
      <c r="AC3105" s="18">
        <f t="shared" ref="AC3105:AC3106" si="9912">AC3106</f>
        <v>0</v>
      </c>
      <c r="AD3105" s="18">
        <f t="shared" ref="AD3105:AD3106" si="9913">AD3106</f>
        <v>0</v>
      </c>
      <c r="AE3105" s="18">
        <f t="shared" ref="AE3105:AE3106" si="9914">AE3106</f>
        <v>0</v>
      </c>
      <c r="AF3105" s="41">
        <f t="shared" ref="AF3105:AF3107" si="9915">AF3106</f>
        <v>200</v>
      </c>
      <c r="AG3105" s="41">
        <f t="shared" ref="AG3105:AG3107" si="9916">AG3106</f>
        <v>0</v>
      </c>
      <c r="AH3105" s="41">
        <f t="shared" ref="AH3105:AH3107" si="9917">AH3106</f>
        <v>0</v>
      </c>
      <c r="AI3105" s="41">
        <f t="shared" ref="AI3105:AI3107" si="9918">AI3106</f>
        <v>0</v>
      </c>
      <c r="AJ3105" s="41">
        <f t="shared" ref="AJ3105:AJ3107" si="9919">AJ3106</f>
        <v>0</v>
      </c>
      <c r="AK3105" s="41">
        <f t="shared" ref="AK3105:AK3107" si="9920">AK3106</f>
        <v>0</v>
      </c>
      <c r="AL3105" s="41">
        <f t="shared" ref="AL3105:AL3107" si="9921">AL3106</f>
        <v>200</v>
      </c>
      <c r="AM3105" s="41">
        <f t="shared" ref="AM3105:AM3107" si="9922">AM3106</f>
        <v>0</v>
      </c>
      <c r="AN3105" s="41">
        <f t="shared" ref="AN3105:AN3107" si="9923">AN3106</f>
        <v>0</v>
      </c>
      <c r="AO3105" s="14">
        <f t="shared" ref="AO3105:AO3107" si="9924">AO3106</f>
        <v>200</v>
      </c>
      <c r="AP3105" s="42">
        <f t="shared" ref="AP3105:AP3107" si="9925">AP3106</f>
        <v>200</v>
      </c>
      <c r="AQ3105" s="42">
        <f t="shared" ref="AQ3105:AQ3107" si="9926">AQ3106</f>
        <v>0</v>
      </c>
      <c r="AR3105" s="42">
        <f t="shared" ref="AR3105:AR3107" si="9927">AR3106</f>
        <v>0</v>
      </c>
      <c r="AS3105" s="42">
        <f t="shared" ref="AS3105:AS3107" si="9928">AS3106</f>
        <v>0</v>
      </c>
      <c r="AT3105" s="42">
        <f t="shared" ref="AT3105:AT3107" si="9929">AT3106</f>
        <v>0</v>
      </c>
      <c r="AU3105" s="42">
        <f t="shared" si="9767"/>
        <v>200</v>
      </c>
      <c r="AV3105" s="42">
        <f t="shared" si="9768"/>
        <v>-200</v>
      </c>
      <c r="AW3105" s="42"/>
      <c r="AX3105" s="42"/>
      <c r="AY3105" s="42"/>
      <c r="AZ3105" s="42"/>
      <c r="BA3105" s="43">
        <f t="shared" si="9772"/>
        <v>100</v>
      </c>
      <c r="BB3105" s="44"/>
    </row>
    <row r="3106" spans="2:54" ht="46.8" x14ac:dyDescent="0.3">
      <c r="B3106" s="38" t="s">
        <v>1124</v>
      </c>
      <c r="C3106" s="38" t="s">
        <v>125</v>
      </c>
      <c r="D3106" s="38" t="s">
        <v>42</v>
      </c>
      <c r="E3106" s="39" t="str">
        <f t="shared" si="9763"/>
        <v>1101</v>
      </c>
      <c r="F3106" s="16" t="s">
        <v>292</v>
      </c>
      <c r="G3106" s="39"/>
      <c r="H3106" s="55" t="s">
        <v>293</v>
      </c>
      <c r="I3106" s="18"/>
      <c r="J3106" s="18"/>
      <c r="K3106" s="18"/>
      <c r="L3106" s="18"/>
      <c r="M3106" s="18"/>
      <c r="N3106" s="18"/>
      <c r="O3106" s="18">
        <f t="shared" si="9900"/>
        <v>0</v>
      </c>
      <c r="P3106" s="18">
        <f t="shared" si="9901"/>
        <v>0</v>
      </c>
      <c r="Q3106" s="18">
        <f t="shared" si="9902"/>
        <v>0</v>
      </c>
      <c r="R3106" s="18">
        <f t="shared" si="9903"/>
        <v>0</v>
      </c>
      <c r="S3106" s="18"/>
      <c r="T3106" s="18">
        <f t="shared" si="9861"/>
        <v>0</v>
      </c>
      <c r="U3106" s="18">
        <f t="shared" si="9904"/>
        <v>0</v>
      </c>
      <c r="V3106" s="18">
        <f t="shared" si="9905"/>
        <v>0</v>
      </c>
      <c r="W3106" s="18">
        <f t="shared" si="9906"/>
        <v>0</v>
      </c>
      <c r="X3106" s="18">
        <f t="shared" si="9907"/>
        <v>0</v>
      </c>
      <c r="Y3106" s="18">
        <f t="shared" si="9908"/>
        <v>0</v>
      </c>
      <c r="Z3106" s="18">
        <f t="shared" si="9909"/>
        <v>0</v>
      </c>
      <c r="AA3106" s="18">
        <f t="shared" si="9910"/>
        <v>0</v>
      </c>
      <c r="AB3106" s="18">
        <f t="shared" si="9911"/>
        <v>0</v>
      </c>
      <c r="AC3106" s="18">
        <f t="shared" si="9912"/>
        <v>0</v>
      </c>
      <c r="AD3106" s="18">
        <f t="shared" si="9913"/>
        <v>0</v>
      </c>
      <c r="AE3106" s="18">
        <f t="shared" si="9914"/>
        <v>0</v>
      </c>
      <c r="AF3106" s="41">
        <f t="shared" si="9915"/>
        <v>200</v>
      </c>
      <c r="AG3106" s="41">
        <f t="shared" si="9916"/>
        <v>0</v>
      </c>
      <c r="AH3106" s="41">
        <f t="shared" si="9917"/>
        <v>0</v>
      </c>
      <c r="AI3106" s="41">
        <f t="shared" si="9918"/>
        <v>0</v>
      </c>
      <c r="AJ3106" s="41">
        <f t="shared" si="9919"/>
        <v>0</v>
      </c>
      <c r="AK3106" s="41">
        <f t="shared" si="9920"/>
        <v>0</v>
      </c>
      <c r="AL3106" s="41">
        <f t="shared" si="9921"/>
        <v>200</v>
      </c>
      <c r="AM3106" s="41">
        <f t="shared" si="9922"/>
        <v>0</v>
      </c>
      <c r="AN3106" s="41">
        <f t="shared" si="9923"/>
        <v>0</v>
      </c>
      <c r="AO3106" s="42">
        <f t="shared" si="9924"/>
        <v>200</v>
      </c>
      <c r="AP3106" s="42">
        <f t="shared" si="9925"/>
        <v>200</v>
      </c>
      <c r="AQ3106" s="42">
        <f t="shared" si="9926"/>
        <v>0</v>
      </c>
      <c r="AR3106" s="42">
        <f t="shared" si="9927"/>
        <v>0</v>
      </c>
      <c r="AS3106" s="42">
        <f t="shared" si="9928"/>
        <v>0</v>
      </c>
      <c r="AT3106" s="42">
        <f t="shared" si="9929"/>
        <v>0</v>
      </c>
      <c r="AU3106" s="42">
        <f t="shared" si="9767"/>
        <v>200</v>
      </c>
      <c r="AV3106" s="42">
        <f t="shared" si="9768"/>
        <v>-200</v>
      </c>
      <c r="AW3106" s="42"/>
      <c r="AX3106" s="42"/>
      <c r="AY3106" s="42"/>
      <c r="AZ3106" s="42"/>
      <c r="BA3106" s="43">
        <f t="shared" si="9772"/>
        <v>100</v>
      </c>
      <c r="BB3106" s="44"/>
    </row>
    <row r="3107" spans="2:54" ht="46.8" x14ac:dyDescent="0.3">
      <c r="B3107" s="38" t="s">
        <v>1124</v>
      </c>
      <c r="C3107" s="38" t="s">
        <v>125</v>
      </c>
      <c r="D3107" s="38" t="s">
        <v>42</v>
      </c>
      <c r="E3107" s="39" t="str">
        <f t="shared" si="9763"/>
        <v>1101</v>
      </c>
      <c r="F3107" s="16" t="s">
        <v>294</v>
      </c>
      <c r="G3107" s="39"/>
      <c r="H3107" s="55" t="s">
        <v>295</v>
      </c>
      <c r="I3107" s="18"/>
      <c r="J3107" s="18"/>
      <c r="K3107" s="18"/>
      <c r="L3107" s="18"/>
      <c r="M3107" s="18"/>
      <c r="N3107" s="18"/>
      <c r="O3107" s="18">
        <f t="shared" si="9900"/>
        <v>0</v>
      </c>
      <c r="P3107" s="18">
        <f t="shared" si="9901"/>
        <v>0</v>
      </c>
      <c r="Q3107" s="18">
        <f t="shared" si="9902"/>
        <v>0</v>
      </c>
      <c r="R3107" s="18">
        <f t="shared" si="9903"/>
        <v>0</v>
      </c>
      <c r="S3107" s="18"/>
      <c r="T3107" s="18">
        <f t="shared" si="9861"/>
        <v>0</v>
      </c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41">
        <f t="shared" si="9915"/>
        <v>200</v>
      </c>
      <c r="AG3107" s="41">
        <f t="shared" si="9916"/>
        <v>0</v>
      </c>
      <c r="AH3107" s="41">
        <f t="shared" si="9917"/>
        <v>0</v>
      </c>
      <c r="AI3107" s="41">
        <f t="shared" si="9918"/>
        <v>0</v>
      </c>
      <c r="AJ3107" s="41">
        <f t="shared" si="9919"/>
        <v>0</v>
      </c>
      <c r="AK3107" s="41">
        <f t="shared" si="9920"/>
        <v>0</v>
      </c>
      <c r="AL3107" s="41">
        <f t="shared" si="9921"/>
        <v>200</v>
      </c>
      <c r="AM3107" s="41">
        <f t="shared" si="9922"/>
        <v>0</v>
      </c>
      <c r="AN3107" s="41">
        <f t="shared" si="9923"/>
        <v>0</v>
      </c>
      <c r="AO3107" s="14">
        <f t="shared" si="9924"/>
        <v>200</v>
      </c>
      <c r="AP3107" s="42">
        <f t="shared" si="9925"/>
        <v>200</v>
      </c>
      <c r="AQ3107" s="42">
        <f t="shared" si="9926"/>
        <v>0</v>
      </c>
      <c r="AR3107" s="42">
        <f t="shared" si="9927"/>
        <v>0</v>
      </c>
      <c r="AS3107" s="42">
        <f t="shared" si="9928"/>
        <v>0</v>
      </c>
      <c r="AT3107" s="42">
        <f t="shared" si="9929"/>
        <v>0</v>
      </c>
      <c r="AU3107" s="42">
        <f t="shared" si="9767"/>
        <v>200</v>
      </c>
      <c r="AV3107" s="42">
        <f t="shared" si="9768"/>
        <v>-200</v>
      </c>
      <c r="AW3107" s="42"/>
      <c r="AX3107" s="42"/>
      <c r="AY3107" s="42"/>
      <c r="AZ3107" s="42"/>
      <c r="BA3107" s="43">
        <f t="shared" si="9772"/>
        <v>100</v>
      </c>
      <c r="BB3107" s="44"/>
    </row>
    <row r="3108" spans="2:54" ht="31.2" x14ac:dyDescent="0.3">
      <c r="B3108" s="38" t="s">
        <v>1124</v>
      </c>
      <c r="C3108" s="38" t="s">
        <v>125</v>
      </c>
      <c r="D3108" s="38" t="s">
        <v>42</v>
      </c>
      <c r="E3108" s="39" t="str">
        <f t="shared" si="9763"/>
        <v>1101</v>
      </c>
      <c r="F3108" s="16" t="s">
        <v>294</v>
      </c>
      <c r="G3108" s="38" t="s">
        <v>150</v>
      </c>
      <c r="H3108" s="40" t="s">
        <v>151</v>
      </c>
      <c r="I3108" s="18"/>
      <c r="J3108" s="18"/>
      <c r="K3108" s="18"/>
      <c r="L3108" s="18"/>
      <c r="M3108" s="18"/>
      <c r="N3108" s="18"/>
      <c r="O3108" s="18">
        <v>0</v>
      </c>
      <c r="P3108" s="18">
        <v>0</v>
      </c>
      <c r="Q3108" s="18">
        <v>0</v>
      </c>
      <c r="R3108" s="18">
        <v>0</v>
      </c>
      <c r="S3108" s="18"/>
      <c r="T3108" s="18">
        <f t="shared" si="9861"/>
        <v>0</v>
      </c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41">
        <v>200</v>
      </c>
      <c r="AG3108" s="41"/>
      <c r="AH3108" s="41">
        <v>0</v>
      </c>
      <c r="AI3108" s="41">
        <v>0</v>
      </c>
      <c r="AJ3108" s="41">
        <v>0</v>
      </c>
      <c r="AK3108" s="41">
        <v>0</v>
      </c>
      <c r="AL3108" s="41">
        <v>200</v>
      </c>
      <c r="AM3108" s="41">
        <v>0</v>
      </c>
      <c r="AN3108" s="41">
        <v>0</v>
      </c>
      <c r="AO3108" s="42">
        <v>200</v>
      </c>
      <c r="AP3108" s="42">
        <v>200</v>
      </c>
      <c r="AQ3108" s="42">
        <v>0</v>
      </c>
      <c r="AR3108" s="42">
        <v>0</v>
      </c>
      <c r="AS3108" s="42">
        <v>0</v>
      </c>
      <c r="AT3108" s="42">
        <v>0</v>
      </c>
      <c r="AU3108" s="42">
        <f t="shared" si="9767"/>
        <v>200</v>
      </c>
      <c r="AV3108" s="42">
        <f t="shared" si="9768"/>
        <v>-200</v>
      </c>
      <c r="AW3108" s="42"/>
      <c r="AX3108" s="42"/>
      <c r="AY3108" s="42"/>
      <c r="AZ3108" s="42"/>
      <c r="BA3108" s="43">
        <f t="shared" si="9772"/>
        <v>100</v>
      </c>
      <c r="BB3108" s="44"/>
    </row>
    <row r="3109" spans="2:54" s="30" customFormat="1" x14ac:dyDescent="0.3">
      <c r="B3109" s="31" t="s">
        <v>1124</v>
      </c>
      <c r="C3109" s="31" t="s">
        <v>125</v>
      </c>
      <c r="D3109" s="31" t="s">
        <v>374</v>
      </c>
      <c r="E3109" s="29" t="str">
        <f t="shared" si="9763"/>
        <v>1102</v>
      </c>
      <c r="F3109" s="31"/>
      <c r="G3109" s="29"/>
      <c r="H3109" s="32" t="s">
        <v>472</v>
      </c>
      <c r="I3109" s="33">
        <f t="shared" ref="I3109:S3109" si="9930">I3110+I3119</f>
        <v>24118.600000000002</v>
      </c>
      <c r="J3109" s="33">
        <f t="shared" si="9930"/>
        <v>24118.600000000002</v>
      </c>
      <c r="K3109" s="33">
        <f t="shared" si="9930"/>
        <v>24118.600000000002</v>
      </c>
      <c r="L3109" s="33">
        <f t="shared" si="9930"/>
        <v>0</v>
      </c>
      <c r="M3109" s="33">
        <f t="shared" si="9930"/>
        <v>0</v>
      </c>
      <c r="N3109" s="33">
        <f t="shared" si="9930"/>
        <v>0</v>
      </c>
      <c r="O3109" s="33">
        <f t="shared" si="9930"/>
        <v>0</v>
      </c>
      <c r="P3109" s="33">
        <f t="shared" si="9930"/>
        <v>2104.3709999999992</v>
      </c>
      <c r="Q3109" s="33">
        <f t="shared" si="9930"/>
        <v>15000</v>
      </c>
      <c r="R3109" s="33">
        <f t="shared" si="9930"/>
        <v>0</v>
      </c>
      <c r="S3109" s="33">
        <f t="shared" si="9930"/>
        <v>3601.8389999999999</v>
      </c>
      <c r="T3109" s="33">
        <f t="shared" si="9861"/>
        <v>44824.81</v>
      </c>
      <c r="U3109" s="33">
        <f t="shared" ref="U3109:U3161" si="9931">J3109+M3109</f>
        <v>24118.600000000002</v>
      </c>
      <c r="V3109" s="33">
        <f t="shared" ref="V3109:V3161" si="9932">K3109+N3109</f>
        <v>24118.600000000002</v>
      </c>
      <c r="W3109" s="33">
        <f t="shared" ref="W3109:AT3109" si="9933">W3110+W3119</f>
        <v>0</v>
      </c>
      <c r="X3109" s="33">
        <f t="shared" si="9933"/>
        <v>0</v>
      </c>
      <c r="Y3109" s="33">
        <f t="shared" si="9933"/>
        <v>0</v>
      </c>
      <c r="Z3109" s="33">
        <f t="shared" si="9933"/>
        <v>3601.8389999999999</v>
      </c>
      <c r="AA3109" s="33">
        <f t="shared" si="9933"/>
        <v>3601.8389999999999</v>
      </c>
      <c r="AB3109" s="33">
        <f t="shared" si="9933"/>
        <v>0</v>
      </c>
      <c r="AC3109" s="33">
        <f t="shared" si="9933"/>
        <v>3601.8389999999999</v>
      </c>
      <c r="AD3109" s="33">
        <f t="shared" si="9933"/>
        <v>0</v>
      </c>
      <c r="AE3109" s="33">
        <f t="shared" si="9933"/>
        <v>0</v>
      </c>
      <c r="AF3109" s="34">
        <f t="shared" si="9933"/>
        <v>44598.02392</v>
      </c>
      <c r="AG3109" s="34">
        <f t="shared" si="9933"/>
        <v>0</v>
      </c>
      <c r="AH3109" s="34">
        <f t="shared" si="9933"/>
        <v>0</v>
      </c>
      <c r="AI3109" s="34">
        <f t="shared" si="9933"/>
        <v>0</v>
      </c>
      <c r="AJ3109" s="34">
        <f t="shared" si="9933"/>
        <v>0</v>
      </c>
      <c r="AK3109" s="34">
        <f t="shared" si="9933"/>
        <v>0</v>
      </c>
      <c r="AL3109" s="34">
        <f t="shared" si="9933"/>
        <v>44590.157229999997</v>
      </c>
      <c r="AM3109" s="34">
        <f t="shared" si="9933"/>
        <v>0</v>
      </c>
      <c r="AN3109" s="34">
        <f t="shared" si="9933"/>
        <v>0</v>
      </c>
      <c r="AO3109" s="35">
        <f t="shared" si="9933"/>
        <v>36578.601609999998</v>
      </c>
      <c r="AP3109" s="36">
        <f t="shared" si="9933"/>
        <v>44824.81</v>
      </c>
      <c r="AQ3109" s="36">
        <f t="shared" si="9933"/>
        <v>0</v>
      </c>
      <c r="AR3109" s="36">
        <f t="shared" si="9933"/>
        <v>0</v>
      </c>
      <c r="AS3109" s="36">
        <f t="shared" si="9933"/>
        <v>0</v>
      </c>
      <c r="AT3109" s="36">
        <f t="shared" si="9933"/>
        <v>0</v>
      </c>
      <c r="AU3109" s="36">
        <f t="shared" si="9767"/>
        <v>44824.81</v>
      </c>
      <c r="AV3109" s="36">
        <f t="shared" si="9768"/>
        <v>0</v>
      </c>
      <c r="AW3109" s="36">
        <f t="shared" si="9769"/>
        <v>48426.648999999998</v>
      </c>
      <c r="AX3109" s="36">
        <f t="shared" si="9770"/>
        <v>27720.439000000002</v>
      </c>
      <c r="AY3109" s="36">
        <f t="shared" si="9771"/>
        <v>27720.439000000002</v>
      </c>
      <c r="AZ3109" s="36">
        <f>AZ3110+AZ3119</f>
        <v>0</v>
      </c>
      <c r="BA3109" s="37">
        <f t="shared" si="9772"/>
        <v>99.982360900083563</v>
      </c>
      <c r="BB3109" s="20"/>
    </row>
    <row r="3110" spans="2:54" ht="31.2" x14ac:dyDescent="0.3">
      <c r="B3110" s="38" t="s">
        <v>1124</v>
      </c>
      <c r="C3110" s="38" t="s">
        <v>125</v>
      </c>
      <c r="D3110" s="38" t="s">
        <v>374</v>
      </c>
      <c r="E3110" s="39" t="str">
        <f t="shared" si="9763"/>
        <v>1102</v>
      </c>
      <c r="F3110" s="38" t="s">
        <v>465</v>
      </c>
      <c r="G3110" s="39"/>
      <c r="H3110" s="40" t="s">
        <v>466</v>
      </c>
      <c r="I3110" s="18">
        <f t="shared" ref="I3110:I3112" si="9934">I3111</f>
        <v>23506.100000000002</v>
      </c>
      <c r="J3110" s="18">
        <f t="shared" ref="J3110:J3112" si="9935">J3111</f>
        <v>23506.100000000002</v>
      </c>
      <c r="K3110" s="18">
        <f t="shared" ref="K3110:K3112" si="9936">K3111</f>
        <v>23506.100000000002</v>
      </c>
      <c r="L3110" s="18">
        <f t="shared" ref="L3110:L3112" si="9937">L3111</f>
        <v>0</v>
      </c>
      <c r="M3110" s="18">
        <f t="shared" ref="M3110:M3112" si="9938">M3111</f>
        <v>0</v>
      </c>
      <c r="N3110" s="18">
        <f t="shared" ref="N3110:N3112" si="9939">N3111</f>
        <v>0</v>
      </c>
      <c r="O3110" s="18">
        <f t="shared" ref="O3110:O3111" si="9940">O3111</f>
        <v>0</v>
      </c>
      <c r="P3110" s="18">
        <f t="shared" ref="P3110:P3111" si="9941">P3111</f>
        <v>2104.3709999999992</v>
      </c>
      <c r="Q3110" s="18">
        <f t="shared" ref="Q3110:Q3111" si="9942">Q3111</f>
        <v>15000</v>
      </c>
      <c r="R3110" s="18">
        <f t="shared" ref="R3110:R3111" si="9943">R3111</f>
        <v>0</v>
      </c>
      <c r="S3110" s="18">
        <f t="shared" ref="S3110:S3111" si="9944">S3111</f>
        <v>3601.8389999999999</v>
      </c>
      <c r="T3110" s="18">
        <f t="shared" si="9861"/>
        <v>44212.31</v>
      </c>
      <c r="U3110" s="18">
        <f t="shared" si="9931"/>
        <v>23506.100000000002</v>
      </c>
      <c r="V3110" s="18">
        <f t="shared" si="9932"/>
        <v>23506.100000000002</v>
      </c>
      <c r="W3110" s="18">
        <f t="shared" ref="W3110:W3112" si="9945">W3111</f>
        <v>0</v>
      </c>
      <c r="X3110" s="18">
        <f t="shared" ref="X3110:X3112" si="9946">X3111</f>
        <v>0</v>
      </c>
      <c r="Y3110" s="18">
        <f t="shared" ref="Y3110:Y3112" si="9947">Y3111</f>
        <v>0</v>
      </c>
      <c r="Z3110" s="18">
        <f t="shared" ref="Z3110:Z3112" si="9948">Z3111</f>
        <v>3601.8389999999999</v>
      </c>
      <c r="AA3110" s="18">
        <f t="shared" ref="AA3110:AA3112" si="9949">AA3111</f>
        <v>3601.8389999999999</v>
      </c>
      <c r="AB3110" s="18">
        <f t="shared" ref="AB3110:AB3112" si="9950">AB3111</f>
        <v>0</v>
      </c>
      <c r="AC3110" s="18">
        <f t="shared" ref="AC3110:AC3112" si="9951">AC3111</f>
        <v>3601.8389999999999</v>
      </c>
      <c r="AD3110" s="18">
        <f t="shared" ref="AD3110:AD3112" si="9952">AD3111</f>
        <v>0</v>
      </c>
      <c r="AE3110" s="18">
        <f t="shared" ref="AE3110:AE3112" si="9953">AE3111</f>
        <v>0</v>
      </c>
      <c r="AF3110" s="41">
        <f t="shared" ref="AF3110:AF3111" si="9954">AF3111</f>
        <v>43985.52392</v>
      </c>
      <c r="AG3110" s="41">
        <f t="shared" ref="AG3110:AG3111" si="9955">AG3111</f>
        <v>0</v>
      </c>
      <c r="AH3110" s="41">
        <f t="shared" ref="AH3110:AH3111" si="9956">AH3111</f>
        <v>0</v>
      </c>
      <c r="AI3110" s="41">
        <f t="shared" ref="AI3110:AI3111" si="9957">AI3111</f>
        <v>0</v>
      </c>
      <c r="AJ3110" s="41">
        <f t="shared" ref="AJ3110:AJ3111" si="9958">AJ3111</f>
        <v>0</v>
      </c>
      <c r="AK3110" s="41">
        <f t="shared" ref="AK3110:AK3111" si="9959">AK3111</f>
        <v>0</v>
      </c>
      <c r="AL3110" s="41">
        <f t="shared" ref="AL3110:AL3111" si="9960">AL3111</f>
        <v>43977.657229999997</v>
      </c>
      <c r="AM3110" s="41">
        <f t="shared" ref="AM3110:AM3111" si="9961">AM3111</f>
        <v>0</v>
      </c>
      <c r="AN3110" s="41">
        <f t="shared" ref="AN3110:AN3111" si="9962">AN3111</f>
        <v>0</v>
      </c>
      <c r="AO3110" s="42">
        <f t="shared" ref="AO3110:AO3111" si="9963">AO3111</f>
        <v>36141.101609999998</v>
      </c>
      <c r="AP3110" s="42">
        <f t="shared" ref="AP3110:AP3111" si="9964">AP3111</f>
        <v>44212.31</v>
      </c>
      <c r="AQ3110" s="42">
        <f t="shared" ref="AQ3110:AQ3111" si="9965">AQ3111</f>
        <v>0</v>
      </c>
      <c r="AR3110" s="42">
        <f t="shared" ref="AR3110:AR3111" si="9966">AR3111</f>
        <v>0</v>
      </c>
      <c r="AS3110" s="42">
        <f t="shared" ref="AS3110:AS3111" si="9967">AS3111</f>
        <v>0</v>
      </c>
      <c r="AT3110" s="42">
        <f t="shared" ref="AT3110:AT3111" si="9968">AT3111</f>
        <v>0</v>
      </c>
      <c r="AU3110" s="42">
        <f t="shared" si="9767"/>
        <v>44212.31</v>
      </c>
      <c r="AV3110" s="42">
        <f t="shared" si="9768"/>
        <v>0</v>
      </c>
      <c r="AW3110" s="42">
        <f t="shared" si="9769"/>
        <v>47814.148999999998</v>
      </c>
      <c r="AX3110" s="42">
        <f t="shared" si="9770"/>
        <v>27107.939000000002</v>
      </c>
      <c r="AY3110" s="42">
        <f t="shared" si="9771"/>
        <v>27107.939000000002</v>
      </c>
      <c r="AZ3110" s="42">
        <f t="shared" ref="AZ3110:AZ3112" si="9969">AZ3111</f>
        <v>0</v>
      </c>
      <c r="BA3110" s="43">
        <f t="shared" si="9772"/>
        <v>99.982115274983855</v>
      </c>
      <c r="BB3110" s="20"/>
    </row>
    <row r="3111" spans="2:54" x14ac:dyDescent="0.3">
      <c r="B3111" s="38" t="s">
        <v>1124</v>
      </c>
      <c r="C3111" s="38" t="s">
        <v>125</v>
      </c>
      <c r="D3111" s="38" t="s">
        <v>374</v>
      </c>
      <c r="E3111" s="39" t="str">
        <f t="shared" si="9763"/>
        <v>1102</v>
      </c>
      <c r="F3111" s="38" t="s">
        <v>467</v>
      </c>
      <c r="G3111" s="39"/>
      <c r="H3111" s="40" t="s">
        <v>49</v>
      </c>
      <c r="I3111" s="18">
        <f t="shared" si="9934"/>
        <v>23506.100000000002</v>
      </c>
      <c r="J3111" s="18">
        <f t="shared" si="9935"/>
        <v>23506.100000000002</v>
      </c>
      <c r="K3111" s="18">
        <f t="shared" si="9936"/>
        <v>23506.100000000002</v>
      </c>
      <c r="L3111" s="18">
        <f t="shared" si="9937"/>
        <v>0</v>
      </c>
      <c r="M3111" s="18">
        <f t="shared" si="9938"/>
        <v>0</v>
      </c>
      <c r="N3111" s="18">
        <f t="shared" si="9939"/>
        <v>0</v>
      </c>
      <c r="O3111" s="18">
        <f t="shared" si="9940"/>
        <v>0</v>
      </c>
      <c r="P3111" s="18">
        <f t="shared" si="9941"/>
        <v>2104.3709999999992</v>
      </c>
      <c r="Q3111" s="18">
        <f t="shared" si="9942"/>
        <v>15000</v>
      </c>
      <c r="R3111" s="18">
        <f t="shared" si="9943"/>
        <v>0</v>
      </c>
      <c r="S3111" s="18">
        <f t="shared" si="9944"/>
        <v>3601.8389999999999</v>
      </c>
      <c r="T3111" s="18">
        <f t="shared" si="9861"/>
        <v>44212.31</v>
      </c>
      <c r="U3111" s="18">
        <f t="shared" si="9931"/>
        <v>23506.100000000002</v>
      </c>
      <c r="V3111" s="18">
        <f t="shared" si="9932"/>
        <v>23506.100000000002</v>
      </c>
      <c r="W3111" s="18">
        <f t="shared" si="9945"/>
        <v>0</v>
      </c>
      <c r="X3111" s="18">
        <f t="shared" si="9946"/>
        <v>0</v>
      </c>
      <c r="Y3111" s="18">
        <f t="shared" si="9947"/>
        <v>0</v>
      </c>
      <c r="Z3111" s="18">
        <f t="shared" si="9948"/>
        <v>3601.8389999999999</v>
      </c>
      <c r="AA3111" s="18">
        <f t="shared" si="9949"/>
        <v>3601.8389999999999</v>
      </c>
      <c r="AB3111" s="18">
        <f t="shared" si="9950"/>
        <v>0</v>
      </c>
      <c r="AC3111" s="18">
        <f t="shared" si="9951"/>
        <v>3601.8389999999999</v>
      </c>
      <c r="AD3111" s="18">
        <f t="shared" si="9952"/>
        <v>0</v>
      </c>
      <c r="AE3111" s="18">
        <f t="shared" si="9953"/>
        <v>0</v>
      </c>
      <c r="AF3111" s="41">
        <f t="shared" si="9954"/>
        <v>43985.52392</v>
      </c>
      <c r="AG3111" s="41">
        <f t="shared" si="9955"/>
        <v>0</v>
      </c>
      <c r="AH3111" s="41">
        <f t="shared" si="9956"/>
        <v>0</v>
      </c>
      <c r="AI3111" s="41">
        <f t="shared" si="9957"/>
        <v>0</v>
      </c>
      <c r="AJ3111" s="41">
        <f t="shared" si="9958"/>
        <v>0</v>
      </c>
      <c r="AK3111" s="41">
        <f t="shared" si="9959"/>
        <v>0</v>
      </c>
      <c r="AL3111" s="41">
        <f t="shared" si="9960"/>
        <v>43977.657229999997</v>
      </c>
      <c r="AM3111" s="41">
        <f t="shared" si="9961"/>
        <v>0</v>
      </c>
      <c r="AN3111" s="41">
        <f t="shared" si="9962"/>
        <v>0</v>
      </c>
      <c r="AO3111" s="14">
        <f t="shared" si="9963"/>
        <v>36141.101609999998</v>
      </c>
      <c r="AP3111" s="42">
        <f t="shared" si="9964"/>
        <v>44212.31</v>
      </c>
      <c r="AQ3111" s="42">
        <f t="shared" si="9965"/>
        <v>0</v>
      </c>
      <c r="AR3111" s="42">
        <f t="shared" si="9966"/>
        <v>0</v>
      </c>
      <c r="AS3111" s="42">
        <f t="shared" si="9967"/>
        <v>0</v>
      </c>
      <c r="AT3111" s="42">
        <f t="shared" si="9968"/>
        <v>0</v>
      </c>
      <c r="AU3111" s="42">
        <f t="shared" si="9767"/>
        <v>44212.31</v>
      </c>
      <c r="AV3111" s="42">
        <f t="shared" si="9768"/>
        <v>0</v>
      </c>
      <c r="AW3111" s="42">
        <f t="shared" si="9769"/>
        <v>47814.148999999998</v>
      </c>
      <c r="AX3111" s="42">
        <f t="shared" si="9770"/>
        <v>27107.939000000002</v>
      </c>
      <c r="AY3111" s="42">
        <f t="shared" si="9771"/>
        <v>27107.939000000002</v>
      </c>
      <c r="AZ3111" s="42">
        <f t="shared" si="9969"/>
        <v>0</v>
      </c>
      <c r="BA3111" s="43">
        <f t="shared" si="9772"/>
        <v>99.982115274983855</v>
      </c>
      <c r="BB3111" s="20"/>
    </row>
    <row r="3112" spans="2:54" ht="46.8" x14ac:dyDescent="0.3">
      <c r="B3112" s="38" t="s">
        <v>1124</v>
      </c>
      <c r="C3112" s="38" t="s">
        <v>125</v>
      </c>
      <c r="D3112" s="38" t="s">
        <v>374</v>
      </c>
      <c r="E3112" s="39" t="str">
        <f t="shared" si="9763"/>
        <v>1102</v>
      </c>
      <c r="F3112" s="38" t="s">
        <v>468</v>
      </c>
      <c r="G3112" s="39"/>
      <c r="H3112" s="40" t="s">
        <v>469</v>
      </c>
      <c r="I3112" s="18">
        <f t="shared" si="9934"/>
        <v>23506.100000000002</v>
      </c>
      <c r="J3112" s="18">
        <f t="shared" si="9935"/>
        <v>23506.100000000002</v>
      </c>
      <c r="K3112" s="18">
        <f t="shared" si="9936"/>
        <v>23506.100000000002</v>
      </c>
      <c r="L3112" s="18">
        <f t="shared" si="9937"/>
        <v>0</v>
      </c>
      <c r="M3112" s="18">
        <f t="shared" si="9938"/>
        <v>0</v>
      </c>
      <c r="N3112" s="18">
        <f t="shared" si="9939"/>
        <v>0</v>
      </c>
      <c r="O3112" s="18">
        <f>O3113+O3117</f>
        <v>0</v>
      </c>
      <c r="P3112" s="18">
        <f>P3113+P3117</f>
        <v>2104.3709999999992</v>
      </c>
      <c r="Q3112" s="18">
        <f>Q3113+Q3117</f>
        <v>15000</v>
      </c>
      <c r="R3112" s="18">
        <f>R3113+R3117</f>
        <v>0</v>
      </c>
      <c r="S3112" s="18">
        <f>S3113+S3117</f>
        <v>3601.8389999999999</v>
      </c>
      <c r="T3112" s="18">
        <f t="shared" si="9861"/>
        <v>44212.31</v>
      </c>
      <c r="U3112" s="18">
        <f t="shared" si="9931"/>
        <v>23506.100000000002</v>
      </c>
      <c r="V3112" s="18">
        <f t="shared" si="9932"/>
        <v>23506.100000000002</v>
      </c>
      <c r="W3112" s="18">
        <f t="shared" si="9945"/>
        <v>0</v>
      </c>
      <c r="X3112" s="18">
        <f t="shared" si="9946"/>
        <v>0</v>
      </c>
      <c r="Y3112" s="18">
        <f t="shared" si="9947"/>
        <v>0</v>
      </c>
      <c r="Z3112" s="18">
        <f t="shared" si="9948"/>
        <v>3601.8389999999999</v>
      </c>
      <c r="AA3112" s="18">
        <f t="shared" si="9949"/>
        <v>3601.8389999999999</v>
      </c>
      <c r="AB3112" s="18">
        <f t="shared" si="9950"/>
        <v>0</v>
      </c>
      <c r="AC3112" s="18">
        <f t="shared" si="9951"/>
        <v>3601.8389999999999</v>
      </c>
      <c r="AD3112" s="18">
        <f t="shared" si="9952"/>
        <v>0</v>
      </c>
      <c r="AE3112" s="18">
        <f t="shared" si="9953"/>
        <v>0</v>
      </c>
      <c r="AF3112" s="41">
        <f t="shared" ref="AF3112:AT3112" si="9970">AF3113+AF3117</f>
        <v>43985.52392</v>
      </c>
      <c r="AG3112" s="41">
        <f t="shared" si="9970"/>
        <v>0</v>
      </c>
      <c r="AH3112" s="41">
        <f t="shared" si="9970"/>
        <v>0</v>
      </c>
      <c r="AI3112" s="41">
        <f t="shared" si="9970"/>
        <v>0</v>
      </c>
      <c r="AJ3112" s="41">
        <f t="shared" si="9970"/>
        <v>0</v>
      </c>
      <c r="AK3112" s="41">
        <f t="shared" si="9970"/>
        <v>0</v>
      </c>
      <c r="AL3112" s="41">
        <f t="shared" si="9970"/>
        <v>43977.657229999997</v>
      </c>
      <c r="AM3112" s="41">
        <f t="shared" si="9970"/>
        <v>0</v>
      </c>
      <c r="AN3112" s="41">
        <f t="shared" si="9970"/>
        <v>0</v>
      </c>
      <c r="AO3112" s="42">
        <f t="shared" si="9970"/>
        <v>36141.101609999998</v>
      </c>
      <c r="AP3112" s="42">
        <f t="shared" si="9970"/>
        <v>44212.31</v>
      </c>
      <c r="AQ3112" s="42">
        <f t="shared" si="9970"/>
        <v>0</v>
      </c>
      <c r="AR3112" s="42">
        <f t="shared" si="9970"/>
        <v>0</v>
      </c>
      <c r="AS3112" s="42">
        <f t="shared" si="9970"/>
        <v>0</v>
      </c>
      <c r="AT3112" s="42">
        <f t="shared" si="9970"/>
        <v>0</v>
      </c>
      <c r="AU3112" s="42">
        <f t="shared" si="9767"/>
        <v>44212.31</v>
      </c>
      <c r="AV3112" s="42">
        <f t="shared" si="9768"/>
        <v>0</v>
      </c>
      <c r="AW3112" s="42">
        <f t="shared" si="9769"/>
        <v>47814.148999999998</v>
      </c>
      <c r="AX3112" s="42">
        <f t="shared" si="9770"/>
        <v>27107.939000000002</v>
      </c>
      <c r="AY3112" s="42">
        <f t="shared" si="9771"/>
        <v>27107.939000000002</v>
      </c>
      <c r="AZ3112" s="42">
        <f t="shared" si="9969"/>
        <v>0</v>
      </c>
      <c r="BA3112" s="43">
        <f t="shared" si="9772"/>
        <v>99.982115274983855</v>
      </c>
      <c r="BB3112" s="20"/>
    </row>
    <row r="3113" spans="2:54" ht="46.8" x14ac:dyDescent="0.3">
      <c r="B3113" s="38" t="s">
        <v>1124</v>
      </c>
      <c r="C3113" s="38" t="s">
        <v>125</v>
      </c>
      <c r="D3113" s="38" t="s">
        <v>374</v>
      </c>
      <c r="E3113" s="39" t="str">
        <f t="shared" si="9763"/>
        <v>1102</v>
      </c>
      <c r="F3113" s="38" t="s">
        <v>544</v>
      </c>
      <c r="G3113" s="39"/>
      <c r="H3113" s="40" t="s">
        <v>545</v>
      </c>
      <c r="I3113" s="18">
        <f t="shared" ref="I3113:N3113" si="9971">I3114+I3116</f>
        <v>23506.100000000002</v>
      </c>
      <c r="J3113" s="18">
        <f t="shared" si="9971"/>
        <v>23506.100000000002</v>
      </c>
      <c r="K3113" s="18">
        <f t="shared" si="9971"/>
        <v>23506.100000000002</v>
      </c>
      <c r="L3113" s="18">
        <f t="shared" si="9971"/>
        <v>0</v>
      </c>
      <c r="M3113" s="18">
        <f t="shared" si="9971"/>
        <v>0</v>
      </c>
      <c r="N3113" s="18">
        <f t="shared" si="9971"/>
        <v>0</v>
      </c>
      <c r="O3113" s="18">
        <f>O3114+O3116+O3115</f>
        <v>0</v>
      </c>
      <c r="P3113" s="18">
        <f>P3114+P3116+P3115</f>
        <v>-28601.716</v>
      </c>
      <c r="Q3113" s="18">
        <f>Q3114+Q3116</f>
        <v>15000</v>
      </c>
      <c r="R3113" s="18">
        <f>R3114+R3116</f>
        <v>0</v>
      </c>
      <c r="S3113" s="18">
        <f>S3114+S3116</f>
        <v>3601.8389999999999</v>
      </c>
      <c r="T3113" s="18">
        <f t="shared" si="9861"/>
        <v>13506.222999999998</v>
      </c>
      <c r="U3113" s="18">
        <f t="shared" si="9931"/>
        <v>23506.100000000002</v>
      </c>
      <c r="V3113" s="18">
        <f t="shared" si="9932"/>
        <v>23506.100000000002</v>
      </c>
      <c r="W3113" s="18">
        <f t="shared" ref="W3113:AE3113" si="9972">W3114+W3116</f>
        <v>0</v>
      </c>
      <c r="X3113" s="18">
        <f t="shared" si="9972"/>
        <v>0</v>
      </c>
      <c r="Y3113" s="18">
        <f t="shared" si="9972"/>
        <v>0</v>
      </c>
      <c r="Z3113" s="18">
        <f t="shared" si="9972"/>
        <v>3601.8389999999999</v>
      </c>
      <c r="AA3113" s="18">
        <f t="shared" si="9972"/>
        <v>3601.8389999999999</v>
      </c>
      <c r="AB3113" s="18">
        <f t="shared" si="9972"/>
        <v>0</v>
      </c>
      <c r="AC3113" s="18">
        <f t="shared" si="9972"/>
        <v>3601.8389999999999</v>
      </c>
      <c r="AD3113" s="18">
        <f t="shared" si="9972"/>
        <v>0</v>
      </c>
      <c r="AE3113" s="18">
        <f t="shared" si="9972"/>
        <v>0</v>
      </c>
      <c r="AF3113" s="41">
        <f t="shared" ref="AF3113:AT3113" si="9973">AF3114+AF3116+AF3115</f>
        <v>13506.223</v>
      </c>
      <c r="AG3113" s="41">
        <f t="shared" si="9973"/>
        <v>0</v>
      </c>
      <c r="AH3113" s="41">
        <f t="shared" si="9973"/>
        <v>0</v>
      </c>
      <c r="AI3113" s="41">
        <f t="shared" si="9973"/>
        <v>0</v>
      </c>
      <c r="AJ3113" s="41">
        <f t="shared" si="9973"/>
        <v>0</v>
      </c>
      <c r="AK3113" s="41">
        <f t="shared" si="9973"/>
        <v>0</v>
      </c>
      <c r="AL3113" s="41">
        <f t="shared" si="9973"/>
        <v>13498.356309999999</v>
      </c>
      <c r="AM3113" s="41">
        <f t="shared" si="9973"/>
        <v>0</v>
      </c>
      <c r="AN3113" s="41">
        <f t="shared" si="9973"/>
        <v>0</v>
      </c>
      <c r="AO3113" s="14">
        <f t="shared" si="9973"/>
        <v>7776.3774000000003</v>
      </c>
      <c r="AP3113" s="42">
        <f t="shared" si="9973"/>
        <v>13506.223</v>
      </c>
      <c r="AQ3113" s="42">
        <f t="shared" si="9973"/>
        <v>0</v>
      </c>
      <c r="AR3113" s="42">
        <f t="shared" si="9973"/>
        <v>0</v>
      </c>
      <c r="AS3113" s="42">
        <f t="shared" si="9973"/>
        <v>0</v>
      </c>
      <c r="AT3113" s="42">
        <f t="shared" si="9973"/>
        <v>0</v>
      </c>
      <c r="AU3113" s="42">
        <f t="shared" si="9767"/>
        <v>13506.223</v>
      </c>
      <c r="AV3113" s="42">
        <f t="shared" si="9768"/>
        <v>0</v>
      </c>
      <c r="AW3113" s="42">
        <f t="shared" si="9769"/>
        <v>17108.061999999998</v>
      </c>
      <c r="AX3113" s="42">
        <f t="shared" si="9770"/>
        <v>27107.939000000002</v>
      </c>
      <c r="AY3113" s="42">
        <f t="shared" si="9771"/>
        <v>27107.939000000002</v>
      </c>
      <c r="AZ3113" s="42">
        <f>AZ3114+AZ3116</f>
        <v>0</v>
      </c>
      <c r="BA3113" s="43">
        <f t="shared" si="9772"/>
        <v>99.94175507097728</v>
      </c>
      <c r="BB3113" s="20"/>
    </row>
    <row r="3114" spans="2:54" ht="31.2" x14ac:dyDescent="0.3">
      <c r="B3114" s="38" t="s">
        <v>1124</v>
      </c>
      <c r="C3114" s="38" t="s">
        <v>125</v>
      </c>
      <c r="D3114" s="38" t="s">
        <v>374</v>
      </c>
      <c r="E3114" s="39" t="str">
        <f t="shared" ref="E3114:E3177" si="9974">CONCATENATE(C3114,D3114)</f>
        <v>1102</v>
      </c>
      <c r="F3114" s="38" t="s">
        <v>544</v>
      </c>
      <c r="G3114" s="38" t="s">
        <v>54</v>
      </c>
      <c r="H3114" s="40" t="s">
        <v>55</v>
      </c>
      <c r="I3114" s="18">
        <v>720.7</v>
      </c>
      <c r="J3114" s="18">
        <v>720.7</v>
      </c>
      <c r="K3114" s="18">
        <v>720.7</v>
      </c>
      <c r="L3114" s="18"/>
      <c r="M3114" s="18"/>
      <c r="N3114" s="18"/>
      <c r="O3114" s="18">
        <v>0</v>
      </c>
      <c r="P3114" s="18">
        <v>0</v>
      </c>
      <c r="Q3114" s="18">
        <v>0</v>
      </c>
      <c r="R3114" s="18">
        <v>0</v>
      </c>
      <c r="S3114" s="18"/>
      <c r="T3114" s="18">
        <f t="shared" si="9861"/>
        <v>720.7</v>
      </c>
      <c r="U3114" s="18">
        <f t="shared" si="9931"/>
        <v>720.7</v>
      </c>
      <c r="V3114" s="18">
        <f t="shared" si="9932"/>
        <v>720.7</v>
      </c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41">
        <v>359.6078</v>
      </c>
      <c r="AG3114" s="41"/>
      <c r="AH3114" s="41">
        <v>0</v>
      </c>
      <c r="AI3114" s="41">
        <v>0</v>
      </c>
      <c r="AJ3114" s="41">
        <v>0</v>
      </c>
      <c r="AK3114" s="41">
        <v>0</v>
      </c>
      <c r="AL3114" s="41">
        <v>359.60696000000002</v>
      </c>
      <c r="AM3114" s="41">
        <v>0</v>
      </c>
      <c r="AN3114" s="41">
        <v>0</v>
      </c>
      <c r="AO3114" s="42">
        <v>24.702750000000002</v>
      </c>
      <c r="AP3114" s="42">
        <v>288.40163000000001</v>
      </c>
      <c r="AQ3114" s="42">
        <v>0</v>
      </c>
      <c r="AR3114" s="42">
        <v>0</v>
      </c>
      <c r="AS3114" s="42">
        <v>0</v>
      </c>
      <c r="AT3114" s="42">
        <v>0</v>
      </c>
      <c r="AU3114" s="42">
        <f t="shared" ref="AU3114:AU3177" si="9975">AP3114+AS3114+AT3114+AR3114+AQ3114</f>
        <v>288.40163000000001</v>
      </c>
      <c r="AV3114" s="42">
        <f t="shared" ref="AV3114:AV3177" si="9976">T3114-AU3114</f>
        <v>432.29837000000003</v>
      </c>
      <c r="AW3114" s="42">
        <f t="shared" ref="AW3114:AW3177" si="9977">T3114+W3114+X3114+Y3114+Z3114</f>
        <v>720.7</v>
      </c>
      <c r="AX3114" s="42">
        <f t="shared" ref="AX3114:AX3177" si="9978">U3114+AA3114+AB3114</f>
        <v>720.7</v>
      </c>
      <c r="AY3114" s="42">
        <f t="shared" ref="AY3114:AY3177" si="9979">V3114+AC3114+AE3114+AD3114</f>
        <v>720.7</v>
      </c>
      <c r="AZ3114" s="42"/>
      <c r="BA3114" s="43">
        <f t="shared" ref="BA3114:BA3177" si="9980">AL3114/AF3114*100</f>
        <v>99.999766412185721</v>
      </c>
      <c r="BB3114" s="44"/>
    </row>
    <row r="3115" spans="2:54" x14ac:dyDescent="0.3">
      <c r="B3115" s="38" t="s">
        <v>1124</v>
      </c>
      <c r="C3115" s="38" t="s">
        <v>125</v>
      </c>
      <c r="D3115" s="38" t="s">
        <v>374</v>
      </c>
      <c r="E3115" s="39" t="str">
        <f t="shared" si="9974"/>
        <v>1102</v>
      </c>
      <c r="F3115" s="38" t="s">
        <v>544</v>
      </c>
      <c r="G3115" s="38" t="s">
        <v>68</v>
      </c>
      <c r="H3115" s="40" t="s">
        <v>69</v>
      </c>
      <c r="I3115" s="18"/>
      <c r="J3115" s="18"/>
      <c r="K3115" s="18"/>
      <c r="L3115" s="18"/>
      <c r="M3115" s="18"/>
      <c r="N3115" s="18"/>
      <c r="O3115" s="18">
        <v>0</v>
      </c>
      <c r="P3115" s="18">
        <v>0</v>
      </c>
      <c r="Q3115" s="18"/>
      <c r="R3115" s="18"/>
      <c r="S3115" s="18"/>
      <c r="T3115" s="18">
        <f t="shared" si="9861"/>
        <v>0</v>
      </c>
      <c r="U3115" s="18">
        <v>0</v>
      </c>
      <c r="V3115" s="18">
        <v>0</v>
      </c>
      <c r="W3115" s="18">
        <v>0</v>
      </c>
      <c r="X3115" s="18">
        <v>0</v>
      </c>
      <c r="Y3115" s="18">
        <v>0</v>
      </c>
      <c r="Z3115" s="18">
        <v>0</v>
      </c>
      <c r="AA3115" s="18">
        <v>0</v>
      </c>
      <c r="AB3115" s="18">
        <v>0</v>
      </c>
      <c r="AC3115" s="18">
        <v>0</v>
      </c>
      <c r="AD3115" s="18">
        <v>0</v>
      </c>
      <c r="AE3115" s="18">
        <v>0</v>
      </c>
      <c r="AF3115" s="41">
        <v>321.83800000000002</v>
      </c>
      <c r="AG3115" s="41"/>
      <c r="AH3115" s="41">
        <v>0</v>
      </c>
      <c r="AI3115" s="41">
        <v>0</v>
      </c>
      <c r="AJ3115" s="41">
        <v>0</v>
      </c>
      <c r="AK3115" s="41">
        <v>0</v>
      </c>
      <c r="AL3115" s="41">
        <v>321.83800000000002</v>
      </c>
      <c r="AM3115" s="41">
        <v>0</v>
      </c>
      <c r="AN3115" s="41">
        <v>0</v>
      </c>
      <c r="AO3115" s="14">
        <v>0</v>
      </c>
      <c r="AP3115" s="42">
        <v>321.83800000000002</v>
      </c>
      <c r="AQ3115" s="42">
        <v>0</v>
      </c>
      <c r="AR3115" s="42">
        <v>0</v>
      </c>
      <c r="AS3115" s="42">
        <v>0</v>
      </c>
      <c r="AT3115" s="42">
        <v>0</v>
      </c>
      <c r="AU3115" s="42">
        <f t="shared" si="9975"/>
        <v>321.83800000000002</v>
      </c>
      <c r="AV3115" s="42">
        <f t="shared" si="9976"/>
        <v>-321.83800000000002</v>
      </c>
      <c r="AW3115" s="42"/>
      <c r="AX3115" s="42"/>
      <c r="AY3115" s="42"/>
      <c r="AZ3115" s="42"/>
      <c r="BA3115" s="43">
        <f t="shared" si="9980"/>
        <v>100</v>
      </c>
      <c r="BB3115" s="44"/>
    </row>
    <row r="3116" spans="2:54" ht="31.2" x14ac:dyDescent="0.3">
      <c r="B3116" s="38" t="s">
        <v>1124</v>
      </c>
      <c r="C3116" s="38" t="s">
        <v>125</v>
      </c>
      <c r="D3116" s="38" t="s">
        <v>374</v>
      </c>
      <c r="E3116" s="39" t="str">
        <f t="shared" si="9974"/>
        <v>1102</v>
      </c>
      <c r="F3116" s="38" t="s">
        <v>544</v>
      </c>
      <c r="G3116" s="38" t="s">
        <v>150</v>
      </c>
      <c r="H3116" s="40" t="s">
        <v>151</v>
      </c>
      <c r="I3116" s="18">
        <v>22785.4</v>
      </c>
      <c r="J3116" s="18">
        <v>22785.4</v>
      </c>
      <c r="K3116" s="18">
        <v>22785.4</v>
      </c>
      <c r="L3116" s="18"/>
      <c r="M3116" s="18"/>
      <c r="N3116" s="18"/>
      <c r="O3116" s="18">
        <v>0</v>
      </c>
      <c r="P3116" s="18">
        <f>1117.14+987.231-30706.087</f>
        <v>-28601.716</v>
      </c>
      <c r="Q3116" s="18">
        <v>15000</v>
      </c>
      <c r="R3116" s="18">
        <v>0</v>
      </c>
      <c r="S3116" s="18">
        <v>3601.8389999999999</v>
      </c>
      <c r="T3116" s="18">
        <f t="shared" si="9861"/>
        <v>12785.523000000001</v>
      </c>
      <c r="U3116" s="18">
        <f t="shared" si="9931"/>
        <v>22785.4</v>
      </c>
      <c r="V3116" s="18">
        <f t="shared" si="9932"/>
        <v>22785.4</v>
      </c>
      <c r="W3116" s="18"/>
      <c r="X3116" s="18"/>
      <c r="Y3116" s="18"/>
      <c r="Z3116" s="18">
        <v>3601.8389999999999</v>
      </c>
      <c r="AA3116" s="18">
        <v>3601.8389999999999</v>
      </c>
      <c r="AB3116" s="18"/>
      <c r="AC3116" s="18">
        <v>3601.8389999999999</v>
      </c>
      <c r="AD3116" s="18"/>
      <c r="AE3116" s="18"/>
      <c r="AF3116" s="41">
        <v>12824.7772</v>
      </c>
      <c r="AG3116" s="41"/>
      <c r="AH3116" s="41">
        <v>0</v>
      </c>
      <c r="AI3116" s="41">
        <v>0</v>
      </c>
      <c r="AJ3116" s="41">
        <v>0</v>
      </c>
      <c r="AK3116" s="41">
        <v>0</v>
      </c>
      <c r="AL3116" s="41">
        <v>12816.91135</v>
      </c>
      <c r="AM3116" s="41">
        <v>0</v>
      </c>
      <c r="AN3116" s="41">
        <v>0</v>
      </c>
      <c r="AO3116" s="42">
        <v>7751.6746499999999</v>
      </c>
      <c r="AP3116" s="42">
        <v>12895.98337</v>
      </c>
      <c r="AQ3116" s="42">
        <v>0</v>
      </c>
      <c r="AR3116" s="42">
        <v>0</v>
      </c>
      <c r="AS3116" s="42">
        <v>0</v>
      </c>
      <c r="AT3116" s="42">
        <v>0</v>
      </c>
      <c r="AU3116" s="42">
        <f t="shared" si="9975"/>
        <v>12895.98337</v>
      </c>
      <c r="AV3116" s="42">
        <f t="shared" si="9976"/>
        <v>-110.46036999999887</v>
      </c>
      <c r="AW3116" s="42">
        <f t="shared" si="9977"/>
        <v>16387.362000000001</v>
      </c>
      <c r="AX3116" s="42">
        <f t="shared" si="9978"/>
        <v>26387.239000000001</v>
      </c>
      <c r="AY3116" s="42">
        <f t="shared" si="9979"/>
        <v>26387.239000000001</v>
      </c>
      <c r="AZ3116" s="42"/>
      <c r="BA3116" s="43">
        <f t="shared" si="9980"/>
        <v>99.938666770756839</v>
      </c>
      <c r="BB3116" s="44"/>
    </row>
    <row r="3117" spans="2:54" ht="78" x14ac:dyDescent="0.3">
      <c r="B3117" s="38" t="s">
        <v>1124</v>
      </c>
      <c r="C3117" s="38" t="s">
        <v>125</v>
      </c>
      <c r="D3117" s="38" t="s">
        <v>374</v>
      </c>
      <c r="E3117" s="39" t="str">
        <f t="shared" si="9974"/>
        <v>1102</v>
      </c>
      <c r="F3117" s="38" t="s">
        <v>1144</v>
      </c>
      <c r="G3117" s="38"/>
      <c r="H3117" s="40" t="s">
        <v>1145</v>
      </c>
      <c r="I3117" s="18"/>
      <c r="J3117" s="18"/>
      <c r="K3117" s="18"/>
      <c r="L3117" s="18"/>
      <c r="M3117" s="18"/>
      <c r="N3117" s="18"/>
      <c r="O3117" s="18">
        <f>O3118</f>
        <v>0</v>
      </c>
      <c r="P3117" s="18">
        <f>P3118</f>
        <v>30706.087</v>
      </c>
      <c r="Q3117" s="18">
        <f>Q3118</f>
        <v>0</v>
      </c>
      <c r="R3117" s="18">
        <f>R3118</f>
        <v>0</v>
      </c>
      <c r="S3117" s="18">
        <f>S3118</f>
        <v>0</v>
      </c>
      <c r="T3117" s="18">
        <f t="shared" si="9861"/>
        <v>30706.087</v>
      </c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41">
        <f t="shared" ref="AF3117:AT3117" si="9981">AF3118</f>
        <v>30479.300920000001</v>
      </c>
      <c r="AG3117" s="41">
        <f t="shared" si="9981"/>
        <v>0</v>
      </c>
      <c r="AH3117" s="41">
        <f t="shared" si="9981"/>
        <v>0</v>
      </c>
      <c r="AI3117" s="41">
        <f t="shared" si="9981"/>
        <v>0</v>
      </c>
      <c r="AJ3117" s="41">
        <f t="shared" si="9981"/>
        <v>0</v>
      </c>
      <c r="AK3117" s="41">
        <f t="shared" si="9981"/>
        <v>0</v>
      </c>
      <c r="AL3117" s="41">
        <f t="shared" si="9981"/>
        <v>30479.300920000001</v>
      </c>
      <c r="AM3117" s="41">
        <f t="shared" si="9981"/>
        <v>0</v>
      </c>
      <c r="AN3117" s="41">
        <f t="shared" si="9981"/>
        <v>0</v>
      </c>
      <c r="AO3117" s="54">
        <f t="shared" si="9981"/>
        <v>28364.72421</v>
      </c>
      <c r="AP3117" s="42">
        <f t="shared" si="9981"/>
        <v>30706.087</v>
      </c>
      <c r="AQ3117" s="42">
        <f t="shared" si="9981"/>
        <v>0</v>
      </c>
      <c r="AR3117" s="42">
        <f t="shared" si="9981"/>
        <v>0</v>
      </c>
      <c r="AS3117" s="42">
        <f t="shared" si="9981"/>
        <v>0</v>
      </c>
      <c r="AT3117" s="42">
        <f t="shared" si="9981"/>
        <v>0</v>
      </c>
      <c r="AU3117" s="42">
        <f t="shared" si="9975"/>
        <v>30706.087</v>
      </c>
      <c r="AV3117" s="42">
        <f t="shared" si="9976"/>
        <v>0</v>
      </c>
      <c r="AW3117" s="42"/>
      <c r="AX3117" s="42"/>
      <c r="AY3117" s="42"/>
      <c r="AZ3117" s="42"/>
      <c r="BA3117" s="43">
        <f t="shared" si="9980"/>
        <v>100</v>
      </c>
      <c r="BB3117" s="44"/>
    </row>
    <row r="3118" spans="2:54" ht="31.2" x14ac:dyDescent="0.3">
      <c r="B3118" s="38" t="s">
        <v>1124</v>
      </c>
      <c r="C3118" s="38" t="s">
        <v>125</v>
      </c>
      <c r="D3118" s="38" t="s">
        <v>374</v>
      </c>
      <c r="E3118" s="39" t="str">
        <f t="shared" si="9974"/>
        <v>1102</v>
      </c>
      <c r="F3118" s="38" t="s">
        <v>1144</v>
      </c>
      <c r="G3118" s="38" t="s">
        <v>150</v>
      </c>
      <c r="H3118" s="40" t="s">
        <v>151</v>
      </c>
      <c r="I3118" s="18"/>
      <c r="J3118" s="18"/>
      <c r="K3118" s="18"/>
      <c r="L3118" s="18"/>
      <c r="M3118" s="18"/>
      <c r="N3118" s="18"/>
      <c r="O3118" s="18">
        <v>0</v>
      </c>
      <c r="P3118" s="18">
        <v>30706.087</v>
      </c>
      <c r="Q3118" s="18">
        <v>0</v>
      </c>
      <c r="R3118" s="18">
        <v>0</v>
      </c>
      <c r="S3118" s="18">
        <v>0</v>
      </c>
      <c r="T3118" s="18">
        <f t="shared" si="9861"/>
        <v>30706.087</v>
      </c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41">
        <v>30479.300920000001</v>
      </c>
      <c r="AG3118" s="41"/>
      <c r="AH3118" s="41">
        <v>0</v>
      </c>
      <c r="AI3118" s="41">
        <v>0</v>
      </c>
      <c r="AJ3118" s="41">
        <v>0</v>
      </c>
      <c r="AK3118" s="41">
        <v>0</v>
      </c>
      <c r="AL3118" s="41">
        <v>30479.300920000001</v>
      </c>
      <c r="AM3118" s="41">
        <v>0</v>
      </c>
      <c r="AN3118" s="41">
        <v>0</v>
      </c>
      <c r="AO3118" s="14">
        <v>28364.72421</v>
      </c>
      <c r="AP3118" s="42">
        <v>30706.087</v>
      </c>
      <c r="AQ3118" s="42">
        <v>0</v>
      </c>
      <c r="AR3118" s="42">
        <v>0</v>
      </c>
      <c r="AS3118" s="42">
        <v>0</v>
      </c>
      <c r="AT3118" s="42">
        <v>0</v>
      </c>
      <c r="AU3118" s="42">
        <f t="shared" si="9975"/>
        <v>30706.087</v>
      </c>
      <c r="AV3118" s="42">
        <f t="shared" si="9976"/>
        <v>0</v>
      </c>
      <c r="AW3118" s="42"/>
      <c r="AX3118" s="42"/>
      <c r="AY3118" s="42"/>
      <c r="AZ3118" s="42"/>
      <c r="BA3118" s="43">
        <f t="shared" si="9980"/>
        <v>100</v>
      </c>
      <c r="BB3118" s="44"/>
    </row>
    <row r="3119" spans="2:54" ht="46.8" x14ac:dyDescent="0.3">
      <c r="B3119" s="38" t="s">
        <v>1124</v>
      </c>
      <c r="C3119" s="38" t="s">
        <v>125</v>
      </c>
      <c r="D3119" s="38" t="s">
        <v>374</v>
      </c>
      <c r="E3119" s="39" t="str">
        <f t="shared" si="9974"/>
        <v>1102</v>
      </c>
      <c r="F3119" s="38" t="s">
        <v>258</v>
      </c>
      <c r="G3119" s="39"/>
      <c r="H3119" s="40" t="s">
        <v>259</v>
      </c>
      <c r="I3119" s="18">
        <f t="shared" ref="I3119:I3124" si="9982">I3120</f>
        <v>612.5</v>
      </c>
      <c r="J3119" s="18">
        <f t="shared" ref="J3119:J3124" si="9983">J3120</f>
        <v>612.5</v>
      </c>
      <c r="K3119" s="18">
        <f t="shared" ref="K3119:K3124" si="9984">K3120</f>
        <v>612.5</v>
      </c>
      <c r="L3119" s="18">
        <f t="shared" ref="L3119:L3124" si="9985">L3120</f>
        <v>0</v>
      </c>
      <c r="M3119" s="18">
        <f t="shared" ref="M3119:M3124" si="9986">M3120</f>
        <v>0</v>
      </c>
      <c r="N3119" s="18">
        <f t="shared" ref="N3119:N3124" si="9987">N3120</f>
        <v>0</v>
      </c>
      <c r="O3119" s="18">
        <f t="shared" ref="O3119:O3122" si="9988">O3120</f>
        <v>0</v>
      </c>
      <c r="P3119" s="18">
        <f t="shared" ref="P3119:P3122" si="9989">P3120</f>
        <v>0</v>
      </c>
      <c r="Q3119" s="18">
        <f t="shared" ref="Q3119:Q3122" si="9990">Q3120</f>
        <v>0</v>
      </c>
      <c r="R3119" s="18">
        <f t="shared" ref="R3119:R3122" si="9991">R3120</f>
        <v>0</v>
      </c>
      <c r="S3119" s="18">
        <f t="shared" ref="S3119:S3124" si="9992">S3120</f>
        <v>0</v>
      </c>
      <c r="T3119" s="18">
        <f t="shared" si="9861"/>
        <v>612.5</v>
      </c>
      <c r="U3119" s="18">
        <f t="shared" si="9931"/>
        <v>612.5</v>
      </c>
      <c r="V3119" s="18">
        <f t="shared" si="9932"/>
        <v>612.5</v>
      </c>
      <c r="W3119" s="18">
        <f t="shared" ref="W3119:W3124" si="9993">W3120</f>
        <v>0</v>
      </c>
      <c r="X3119" s="18">
        <f t="shared" ref="X3119:X3124" si="9994">X3120</f>
        <v>0</v>
      </c>
      <c r="Y3119" s="18">
        <f t="shared" ref="Y3119:Y3124" si="9995">Y3120</f>
        <v>0</v>
      </c>
      <c r="Z3119" s="18">
        <f t="shared" ref="Z3119:Z3124" si="9996">Z3120</f>
        <v>0</v>
      </c>
      <c r="AA3119" s="18">
        <f t="shared" ref="AA3119:AA3124" si="9997">AA3120</f>
        <v>0</v>
      </c>
      <c r="AB3119" s="18">
        <f t="shared" ref="AB3119:AB3124" si="9998">AB3120</f>
        <v>0</v>
      </c>
      <c r="AC3119" s="18">
        <f t="shared" ref="AC3119:AC3124" si="9999">AC3120</f>
        <v>0</v>
      </c>
      <c r="AD3119" s="18">
        <f t="shared" ref="AD3119:AD3124" si="10000">AD3120</f>
        <v>0</v>
      </c>
      <c r="AE3119" s="18">
        <f t="shared" ref="AE3119:AE3124" si="10001">AE3120</f>
        <v>0</v>
      </c>
      <c r="AF3119" s="41">
        <f t="shared" ref="AF3119:AF3122" si="10002">AF3120</f>
        <v>612.5</v>
      </c>
      <c r="AG3119" s="41">
        <f t="shared" ref="AG3119:AG3122" si="10003">AG3120</f>
        <v>0</v>
      </c>
      <c r="AH3119" s="41">
        <f t="shared" ref="AH3119:AH3122" si="10004">AH3120</f>
        <v>0</v>
      </c>
      <c r="AI3119" s="41">
        <f t="shared" ref="AI3119:AI3122" si="10005">AI3120</f>
        <v>0</v>
      </c>
      <c r="AJ3119" s="41">
        <f t="shared" ref="AJ3119:AJ3122" si="10006">AJ3120</f>
        <v>0</v>
      </c>
      <c r="AK3119" s="41">
        <f t="shared" ref="AK3119:AK3122" si="10007">AK3120</f>
        <v>0</v>
      </c>
      <c r="AL3119" s="41">
        <f t="shared" ref="AL3119:AL3122" si="10008">AL3120</f>
        <v>612.5</v>
      </c>
      <c r="AM3119" s="41">
        <f t="shared" ref="AM3119:AM3122" si="10009">AM3120</f>
        <v>0</v>
      </c>
      <c r="AN3119" s="41">
        <f t="shared" ref="AN3119:AN3122" si="10010">AN3120</f>
        <v>0</v>
      </c>
      <c r="AO3119" s="42">
        <f t="shared" ref="AO3119:AO3122" si="10011">AO3120</f>
        <v>437.5</v>
      </c>
      <c r="AP3119" s="42">
        <f t="shared" ref="AP3119:AP3122" si="10012">AP3120</f>
        <v>612.5</v>
      </c>
      <c r="AQ3119" s="42">
        <f t="shared" ref="AQ3119:AQ3122" si="10013">AQ3120</f>
        <v>0</v>
      </c>
      <c r="AR3119" s="42">
        <f t="shared" ref="AR3119:AR3122" si="10014">AR3120</f>
        <v>0</v>
      </c>
      <c r="AS3119" s="42">
        <f t="shared" ref="AS3119:AS3122" si="10015">AS3120</f>
        <v>0</v>
      </c>
      <c r="AT3119" s="42">
        <f t="shared" ref="AT3119:AT3122" si="10016">AT3120</f>
        <v>0</v>
      </c>
      <c r="AU3119" s="42">
        <f t="shared" si="9975"/>
        <v>612.5</v>
      </c>
      <c r="AV3119" s="42">
        <f t="shared" si="9976"/>
        <v>0</v>
      </c>
      <c r="AW3119" s="42">
        <f t="shared" si="9977"/>
        <v>612.5</v>
      </c>
      <c r="AX3119" s="42">
        <f t="shared" si="9978"/>
        <v>612.5</v>
      </c>
      <c r="AY3119" s="42">
        <f t="shared" si="9979"/>
        <v>612.5</v>
      </c>
      <c r="AZ3119" s="42">
        <f t="shared" ref="AZ3119:AZ3124" si="10017">AZ3120</f>
        <v>0</v>
      </c>
      <c r="BA3119" s="43">
        <f t="shared" si="9980"/>
        <v>100</v>
      </c>
      <c r="BB3119" s="20"/>
    </row>
    <row r="3120" spans="2:54" x14ac:dyDescent="0.3">
      <c r="B3120" s="38" t="s">
        <v>1124</v>
      </c>
      <c r="C3120" s="38" t="s">
        <v>125</v>
      </c>
      <c r="D3120" s="38" t="s">
        <v>374</v>
      </c>
      <c r="E3120" s="39" t="str">
        <f t="shared" si="9974"/>
        <v>1102</v>
      </c>
      <c r="F3120" s="38" t="s">
        <v>260</v>
      </c>
      <c r="G3120" s="39"/>
      <c r="H3120" s="40" t="s">
        <v>49</v>
      </c>
      <c r="I3120" s="18">
        <f t="shared" si="9982"/>
        <v>612.5</v>
      </c>
      <c r="J3120" s="18">
        <f t="shared" si="9983"/>
        <v>612.5</v>
      </c>
      <c r="K3120" s="18">
        <f t="shared" si="9984"/>
        <v>612.5</v>
      </c>
      <c r="L3120" s="18">
        <f t="shared" si="9985"/>
        <v>0</v>
      </c>
      <c r="M3120" s="18">
        <f t="shared" si="9986"/>
        <v>0</v>
      </c>
      <c r="N3120" s="18">
        <f t="shared" si="9987"/>
        <v>0</v>
      </c>
      <c r="O3120" s="18">
        <f t="shared" si="9988"/>
        <v>0</v>
      </c>
      <c r="P3120" s="18">
        <f t="shared" si="9989"/>
        <v>0</v>
      </c>
      <c r="Q3120" s="18">
        <f t="shared" si="9990"/>
        <v>0</v>
      </c>
      <c r="R3120" s="18">
        <f t="shared" si="9991"/>
        <v>0</v>
      </c>
      <c r="S3120" s="18">
        <f t="shared" si="9992"/>
        <v>0</v>
      </c>
      <c r="T3120" s="18">
        <f t="shared" si="9861"/>
        <v>612.5</v>
      </c>
      <c r="U3120" s="18">
        <f t="shared" si="9931"/>
        <v>612.5</v>
      </c>
      <c r="V3120" s="18">
        <f t="shared" si="9932"/>
        <v>612.5</v>
      </c>
      <c r="W3120" s="18">
        <f t="shared" si="9993"/>
        <v>0</v>
      </c>
      <c r="X3120" s="18">
        <f t="shared" si="9994"/>
        <v>0</v>
      </c>
      <c r="Y3120" s="18">
        <f t="shared" si="9995"/>
        <v>0</v>
      </c>
      <c r="Z3120" s="18">
        <f t="shared" si="9996"/>
        <v>0</v>
      </c>
      <c r="AA3120" s="18">
        <f t="shared" si="9997"/>
        <v>0</v>
      </c>
      <c r="AB3120" s="18">
        <f t="shared" si="9998"/>
        <v>0</v>
      </c>
      <c r="AC3120" s="18">
        <f t="shared" si="9999"/>
        <v>0</v>
      </c>
      <c r="AD3120" s="18">
        <f t="shared" si="10000"/>
        <v>0</v>
      </c>
      <c r="AE3120" s="18">
        <f t="shared" si="10001"/>
        <v>0</v>
      </c>
      <c r="AF3120" s="41">
        <f t="shared" si="10002"/>
        <v>612.5</v>
      </c>
      <c r="AG3120" s="41">
        <f t="shared" si="10003"/>
        <v>0</v>
      </c>
      <c r="AH3120" s="41">
        <f t="shared" si="10004"/>
        <v>0</v>
      </c>
      <c r="AI3120" s="41">
        <f t="shared" si="10005"/>
        <v>0</v>
      </c>
      <c r="AJ3120" s="41">
        <f t="shared" si="10006"/>
        <v>0</v>
      </c>
      <c r="AK3120" s="41">
        <f t="shared" si="10007"/>
        <v>0</v>
      </c>
      <c r="AL3120" s="41">
        <f t="shared" si="10008"/>
        <v>612.5</v>
      </c>
      <c r="AM3120" s="41">
        <f t="shared" si="10009"/>
        <v>0</v>
      </c>
      <c r="AN3120" s="41">
        <f t="shared" si="10010"/>
        <v>0</v>
      </c>
      <c r="AO3120" s="14">
        <f t="shared" si="10011"/>
        <v>437.5</v>
      </c>
      <c r="AP3120" s="42">
        <f t="shared" si="10012"/>
        <v>612.5</v>
      </c>
      <c r="AQ3120" s="42">
        <f t="shared" si="10013"/>
        <v>0</v>
      </c>
      <c r="AR3120" s="42">
        <f t="shared" si="10014"/>
        <v>0</v>
      </c>
      <c r="AS3120" s="42">
        <f t="shared" si="10015"/>
        <v>0</v>
      </c>
      <c r="AT3120" s="42">
        <f t="shared" si="10016"/>
        <v>0</v>
      </c>
      <c r="AU3120" s="42">
        <f t="shared" si="9975"/>
        <v>612.5</v>
      </c>
      <c r="AV3120" s="42">
        <f t="shared" si="9976"/>
        <v>0</v>
      </c>
      <c r="AW3120" s="42">
        <f t="shared" si="9977"/>
        <v>612.5</v>
      </c>
      <c r="AX3120" s="42">
        <f t="shared" si="9978"/>
        <v>612.5</v>
      </c>
      <c r="AY3120" s="42">
        <f t="shared" si="9979"/>
        <v>612.5</v>
      </c>
      <c r="AZ3120" s="42">
        <f t="shared" si="10017"/>
        <v>0</v>
      </c>
      <c r="BA3120" s="43">
        <f t="shared" si="9980"/>
        <v>100</v>
      </c>
      <c r="BB3120" s="20"/>
    </row>
    <row r="3121" spans="2:54" ht="46.8" x14ac:dyDescent="0.3">
      <c r="B3121" s="38" t="s">
        <v>1124</v>
      </c>
      <c r="C3121" s="38" t="s">
        <v>125</v>
      </c>
      <c r="D3121" s="38" t="s">
        <v>374</v>
      </c>
      <c r="E3121" s="39" t="str">
        <f t="shared" si="9974"/>
        <v>1102</v>
      </c>
      <c r="F3121" s="38" t="s">
        <v>261</v>
      </c>
      <c r="G3121" s="39"/>
      <c r="H3121" s="40" t="s">
        <v>262</v>
      </c>
      <c r="I3121" s="18">
        <f t="shared" si="9982"/>
        <v>612.5</v>
      </c>
      <c r="J3121" s="18">
        <f t="shared" si="9983"/>
        <v>612.5</v>
      </c>
      <c r="K3121" s="18">
        <f t="shared" si="9984"/>
        <v>612.5</v>
      </c>
      <c r="L3121" s="18">
        <f t="shared" si="9985"/>
        <v>0</v>
      </c>
      <c r="M3121" s="18">
        <f t="shared" si="9986"/>
        <v>0</v>
      </c>
      <c r="N3121" s="18">
        <f t="shared" si="9987"/>
        <v>0</v>
      </c>
      <c r="O3121" s="18">
        <f t="shared" si="9988"/>
        <v>0</v>
      </c>
      <c r="P3121" s="18">
        <f t="shared" si="9989"/>
        <v>0</v>
      </c>
      <c r="Q3121" s="18">
        <f t="shared" si="9990"/>
        <v>0</v>
      </c>
      <c r="R3121" s="18">
        <f t="shared" si="9991"/>
        <v>0</v>
      </c>
      <c r="S3121" s="18">
        <f t="shared" si="9992"/>
        <v>0</v>
      </c>
      <c r="T3121" s="18">
        <f t="shared" si="9861"/>
        <v>612.5</v>
      </c>
      <c r="U3121" s="18">
        <f t="shared" si="9931"/>
        <v>612.5</v>
      </c>
      <c r="V3121" s="18">
        <f t="shared" si="9932"/>
        <v>612.5</v>
      </c>
      <c r="W3121" s="18">
        <f t="shared" si="9993"/>
        <v>0</v>
      </c>
      <c r="X3121" s="18">
        <f t="shared" si="9994"/>
        <v>0</v>
      </c>
      <c r="Y3121" s="18">
        <f t="shared" si="9995"/>
        <v>0</v>
      </c>
      <c r="Z3121" s="18">
        <f t="shared" si="9996"/>
        <v>0</v>
      </c>
      <c r="AA3121" s="18">
        <f t="shared" si="9997"/>
        <v>0</v>
      </c>
      <c r="AB3121" s="18">
        <f t="shared" si="9998"/>
        <v>0</v>
      </c>
      <c r="AC3121" s="18">
        <f t="shared" si="9999"/>
        <v>0</v>
      </c>
      <c r="AD3121" s="18">
        <f t="shared" si="10000"/>
        <v>0</v>
      </c>
      <c r="AE3121" s="18">
        <f t="shared" si="10001"/>
        <v>0</v>
      </c>
      <c r="AF3121" s="41">
        <f t="shared" si="10002"/>
        <v>612.5</v>
      </c>
      <c r="AG3121" s="41">
        <f t="shared" si="10003"/>
        <v>0</v>
      </c>
      <c r="AH3121" s="41">
        <f t="shared" si="10004"/>
        <v>0</v>
      </c>
      <c r="AI3121" s="41">
        <f t="shared" si="10005"/>
        <v>0</v>
      </c>
      <c r="AJ3121" s="41">
        <f t="shared" si="10006"/>
        <v>0</v>
      </c>
      <c r="AK3121" s="41">
        <f t="shared" si="10007"/>
        <v>0</v>
      </c>
      <c r="AL3121" s="41">
        <f t="shared" si="10008"/>
        <v>612.5</v>
      </c>
      <c r="AM3121" s="41">
        <f t="shared" si="10009"/>
        <v>0</v>
      </c>
      <c r="AN3121" s="41">
        <f t="shared" si="10010"/>
        <v>0</v>
      </c>
      <c r="AO3121" s="42">
        <f t="shared" si="10011"/>
        <v>437.5</v>
      </c>
      <c r="AP3121" s="42">
        <f t="shared" si="10012"/>
        <v>612.5</v>
      </c>
      <c r="AQ3121" s="42">
        <f t="shared" si="10013"/>
        <v>0</v>
      </c>
      <c r="AR3121" s="42">
        <f t="shared" si="10014"/>
        <v>0</v>
      </c>
      <c r="AS3121" s="42">
        <f t="shared" si="10015"/>
        <v>0</v>
      </c>
      <c r="AT3121" s="42">
        <f t="shared" si="10016"/>
        <v>0</v>
      </c>
      <c r="AU3121" s="42">
        <f t="shared" si="9975"/>
        <v>612.5</v>
      </c>
      <c r="AV3121" s="42">
        <f t="shared" si="9976"/>
        <v>0</v>
      </c>
      <c r="AW3121" s="42">
        <f t="shared" si="9977"/>
        <v>612.5</v>
      </c>
      <c r="AX3121" s="42">
        <f t="shared" si="9978"/>
        <v>612.5</v>
      </c>
      <c r="AY3121" s="42">
        <f t="shared" si="9979"/>
        <v>612.5</v>
      </c>
      <c r="AZ3121" s="42">
        <f t="shared" si="10017"/>
        <v>0</v>
      </c>
      <c r="BA3121" s="43">
        <f t="shared" si="9980"/>
        <v>100</v>
      </c>
      <c r="BB3121" s="20"/>
    </row>
    <row r="3122" spans="2:54" ht="31.2" x14ac:dyDescent="0.3">
      <c r="B3122" s="38" t="s">
        <v>1124</v>
      </c>
      <c r="C3122" s="38" t="s">
        <v>125</v>
      </c>
      <c r="D3122" s="38" t="s">
        <v>374</v>
      </c>
      <c r="E3122" s="39" t="str">
        <f t="shared" si="9974"/>
        <v>1102</v>
      </c>
      <c r="F3122" s="38" t="s">
        <v>290</v>
      </c>
      <c r="G3122" s="39"/>
      <c r="H3122" s="40" t="s">
        <v>291</v>
      </c>
      <c r="I3122" s="18">
        <f t="shared" si="9982"/>
        <v>612.5</v>
      </c>
      <c r="J3122" s="18">
        <f t="shared" si="9983"/>
        <v>612.5</v>
      </c>
      <c r="K3122" s="18">
        <f t="shared" si="9984"/>
        <v>612.5</v>
      </c>
      <c r="L3122" s="18">
        <f t="shared" si="9985"/>
        <v>0</v>
      </c>
      <c r="M3122" s="18">
        <f t="shared" si="9986"/>
        <v>0</v>
      </c>
      <c r="N3122" s="18">
        <f t="shared" si="9987"/>
        <v>0</v>
      </c>
      <c r="O3122" s="18">
        <f t="shared" si="9988"/>
        <v>0</v>
      </c>
      <c r="P3122" s="18">
        <f t="shared" si="9989"/>
        <v>0</v>
      </c>
      <c r="Q3122" s="18">
        <f t="shared" si="9990"/>
        <v>0</v>
      </c>
      <c r="R3122" s="18">
        <f t="shared" si="9991"/>
        <v>0</v>
      </c>
      <c r="S3122" s="18">
        <f t="shared" si="9992"/>
        <v>0</v>
      </c>
      <c r="T3122" s="18">
        <f t="shared" si="9861"/>
        <v>612.5</v>
      </c>
      <c r="U3122" s="18">
        <f t="shared" si="9931"/>
        <v>612.5</v>
      </c>
      <c r="V3122" s="18">
        <f t="shared" si="9932"/>
        <v>612.5</v>
      </c>
      <c r="W3122" s="18">
        <f t="shared" si="9993"/>
        <v>0</v>
      </c>
      <c r="X3122" s="18">
        <f t="shared" si="9994"/>
        <v>0</v>
      </c>
      <c r="Y3122" s="18">
        <f t="shared" si="9995"/>
        <v>0</v>
      </c>
      <c r="Z3122" s="18">
        <f t="shared" si="9996"/>
        <v>0</v>
      </c>
      <c r="AA3122" s="18">
        <f t="shared" si="9997"/>
        <v>0</v>
      </c>
      <c r="AB3122" s="18">
        <f t="shared" si="9998"/>
        <v>0</v>
      </c>
      <c r="AC3122" s="18">
        <f t="shared" si="9999"/>
        <v>0</v>
      </c>
      <c r="AD3122" s="18">
        <f t="shared" si="10000"/>
        <v>0</v>
      </c>
      <c r="AE3122" s="18">
        <f t="shared" si="10001"/>
        <v>0</v>
      </c>
      <c r="AF3122" s="41">
        <f t="shared" si="10002"/>
        <v>612.5</v>
      </c>
      <c r="AG3122" s="41">
        <f t="shared" si="10003"/>
        <v>0</v>
      </c>
      <c r="AH3122" s="41">
        <f t="shared" si="10004"/>
        <v>0</v>
      </c>
      <c r="AI3122" s="41">
        <f t="shared" si="10005"/>
        <v>0</v>
      </c>
      <c r="AJ3122" s="41">
        <f t="shared" si="10006"/>
        <v>0</v>
      </c>
      <c r="AK3122" s="41">
        <f t="shared" si="10007"/>
        <v>0</v>
      </c>
      <c r="AL3122" s="41">
        <f t="shared" si="10008"/>
        <v>612.5</v>
      </c>
      <c r="AM3122" s="41">
        <f t="shared" si="10009"/>
        <v>0</v>
      </c>
      <c r="AN3122" s="41">
        <f t="shared" si="10010"/>
        <v>0</v>
      </c>
      <c r="AO3122" s="14">
        <f t="shared" si="10011"/>
        <v>437.5</v>
      </c>
      <c r="AP3122" s="42">
        <f t="shared" si="10012"/>
        <v>612.5</v>
      </c>
      <c r="AQ3122" s="42">
        <f t="shared" si="10013"/>
        <v>0</v>
      </c>
      <c r="AR3122" s="42">
        <f t="shared" si="10014"/>
        <v>0</v>
      </c>
      <c r="AS3122" s="42">
        <f t="shared" si="10015"/>
        <v>0</v>
      </c>
      <c r="AT3122" s="42">
        <f t="shared" si="10016"/>
        <v>0</v>
      </c>
      <c r="AU3122" s="42">
        <f t="shared" si="9975"/>
        <v>612.5</v>
      </c>
      <c r="AV3122" s="42">
        <f t="shared" si="9976"/>
        <v>0</v>
      </c>
      <c r="AW3122" s="42">
        <f t="shared" si="9977"/>
        <v>612.5</v>
      </c>
      <c r="AX3122" s="42">
        <f t="shared" si="9978"/>
        <v>612.5</v>
      </c>
      <c r="AY3122" s="42">
        <f t="shared" si="9979"/>
        <v>612.5</v>
      </c>
      <c r="AZ3122" s="42">
        <f t="shared" si="10017"/>
        <v>0</v>
      </c>
      <c r="BA3122" s="43">
        <f t="shared" si="9980"/>
        <v>100</v>
      </c>
      <c r="BB3122" s="20"/>
    </row>
    <row r="3123" spans="2:54" ht="31.2" x14ac:dyDescent="0.3">
      <c r="B3123" s="38" t="s">
        <v>1124</v>
      </c>
      <c r="C3123" s="38" t="s">
        <v>125</v>
      </c>
      <c r="D3123" s="38" t="s">
        <v>374</v>
      </c>
      <c r="E3123" s="39" t="str">
        <f t="shared" si="9974"/>
        <v>1102</v>
      </c>
      <c r="F3123" s="38" t="s">
        <v>290</v>
      </c>
      <c r="G3123" s="38" t="s">
        <v>54</v>
      </c>
      <c r="H3123" s="40" t="s">
        <v>55</v>
      </c>
      <c r="I3123" s="18">
        <v>612.5</v>
      </c>
      <c r="J3123" s="18">
        <v>612.5</v>
      </c>
      <c r="K3123" s="18">
        <v>612.5</v>
      </c>
      <c r="L3123" s="18"/>
      <c r="M3123" s="18"/>
      <c r="N3123" s="18"/>
      <c r="O3123" s="18">
        <v>0</v>
      </c>
      <c r="P3123" s="18">
        <v>0</v>
      </c>
      <c r="Q3123" s="18">
        <v>0</v>
      </c>
      <c r="R3123" s="18">
        <v>0</v>
      </c>
      <c r="S3123" s="18"/>
      <c r="T3123" s="18">
        <f t="shared" si="9861"/>
        <v>612.5</v>
      </c>
      <c r="U3123" s="18">
        <f t="shared" si="9931"/>
        <v>612.5</v>
      </c>
      <c r="V3123" s="18">
        <f t="shared" si="9932"/>
        <v>612.5</v>
      </c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41">
        <v>612.5</v>
      </c>
      <c r="AG3123" s="41"/>
      <c r="AH3123" s="41">
        <v>0</v>
      </c>
      <c r="AI3123" s="41">
        <v>0</v>
      </c>
      <c r="AJ3123" s="41">
        <v>0</v>
      </c>
      <c r="AK3123" s="41">
        <v>0</v>
      </c>
      <c r="AL3123" s="41">
        <v>612.5</v>
      </c>
      <c r="AM3123" s="41">
        <v>0</v>
      </c>
      <c r="AN3123" s="41">
        <v>0</v>
      </c>
      <c r="AO3123" s="42">
        <v>437.5</v>
      </c>
      <c r="AP3123" s="42">
        <v>612.5</v>
      </c>
      <c r="AQ3123" s="42">
        <v>0</v>
      </c>
      <c r="AR3123" s="42">
        <v>0</v>
      </c>
      <c r="AS3123" s="42">
        <v>0</v>
      </c>
      <c r="AT3123" s="42">
        <v>0</v>
      </c>
      <c r="AU3123" s="42">
        <f t="shared" si="9975"/>
        <v>612.5</v>
      </c>
      <c r="AV3123" s="42">
        <f t="shared" si="9976"/>
        <v>0</v>
      </c>
      <c r="AW3123" s="42">
        <f t="shared" si="9977"/>
        <v>612.5</v>
      </c>
      <c r="AX3123" s="42">
        <f t="shared" si="9978"/>
        <v>612.5</v>
      </c>
      <c r="AY3123" s="42">
        <f t="shared" si="9979"/>
        <v>612.5</v>
      </c>
      <c r="AZ3123" s="42"/>
      <c r="BA3123" s="43">
        <f t="shared" si="9980"/>
        <v>100</v>
      </c>
      <c r="BB3123" s="44"/>
    </row>
    <row r="3124" spans="2:54" s="30" customFormat="1" ht="16.5" customHeight="1" x14ac:dyDescent="0.3">
      <c r="B3124" s="31" t="s">
        <v>1124</v>
      </c>
      <c r="C3124" s="31" t="s">
        <v>125</v>
      </c>
      <c r="D3124" s="31" t="s">
        <v>94</v>
      </c>
      <c r="E3124" s="29" t="str">
        <f t="shared" si="9974"/>
        <v>1103</v>
      </c>
      <c r="F3124" s="31"/>
      <c r="G3124" s="29"/>
      <c r="H3124" s="32" t="s">
        <v>475</v>
      </c>
      <c r="I3124" s="33">
        <f t="shared" si="9982"/>
        <v>1183963.0999999999</v>
      </c>
      <c r="J3124" s="33">
        <f t="shared" si="9983"/>
        <v>1354043.6</v>
      </c>
      <c r="K3124" s="33">
        <f t="shared" si="9984"/>
        <v>1237011.1000000001</v>
      </c>
      <c r="L3124" s="33">
        <f t="shared" si="9985"/>
        <v>90855.9</v>
      </c>
      <c r="M3124" s="33">
        <f t="shared" si="9986"/>
        <v>45732.5</v>
      </c>
      <c r="N3124" s="33">
        <f t="shared" si="9987"/>
        <v>45732.5</v>
      </c>
      <c r="O3124" s="33">
        <f>O3125+O3162</f>
        <v>32615.507999999998</v>
      </c>
      <c r="P3124" s="33">
        <f>P3125+P3162</f>
        <v>6333.2560000000003</v>
      </c>
      <c r="Q3124" s="33">
        <f>Q3125+Q3162</f>
        <v>8435.255000000001</v>
      </c>
      <c r="R3124" s="33">
        <f>R3125+R3162</f>
        <v>39378.483999999997</v>
      </c>
      <c r="S3124" s="33">
        <f t="shared" si="9992"/>
        <v>71144.603459999998</v>
      </c>
      <c r="T3124" s="33">
        <f t="shared" si="9861"/>
        <v>1432726.1064599995</v>
      </c>
      <c r="U3124" s="33">
        <f t="shared" si="9931"/>
        <v>1399776.1</v>
      </c>
      <c r="V3124" s="33">
        <f t="shared" si="9932"/>
        <v>1282743.6000000001</v>
      </c>
      <c r="W3124" s="33">
        <f t="shared" si="9993"/>
        <v>5746.6</v>
      </c>
      <c r="X3124" s="33">
        <f t="shared" si="9994"/>
        <v>0</v>
      </c>
      <c r="Y3124" s="33">
        <f t="shared" si="9995"/>
        <v>0</v>
      </c>
      <c r="Z3124" s="33">
        <f t="shared" si="9996"/>
        <v>65398.003459999993</v>
      </c>
      <c r="AA3124" s="33">
        <f t="shared" si="9997"/>
        <v>20000</v>
      </c>
      <c r="AB3124" s="33">
        <f t="shared" si="9998"/>
        <v>0</v>
      </c>
      <c r="AC3124" s="33">
        <f t="shared" si="9999"/>
        <v>20000</v>
      </c>
      <c r="AD3124" s="33">
        <f t="shared" si="10000"/>
        <v>0</v>
      </c>
      <c r="AE3124" s="33">
        <f t="shared" si="10001"/>
        <v>0</v>
      </c>
      <c r="AF3124" s="34">
        <f t="shared" ref="AF3124:AT3124" si="10018">AF3125+AF3162</f>
        <v>1482348.4547399997</v>
      </c>
      <c r="AG3124" s="34">
        <f t="shared" si="10018"/>
        <v>0</v>
      </c>
      <c r="AH3124" s="34">
        <f t="shared" si="10018"/>
        <v>45324.266669999997</v>
      </c>
      <c r="AI3124" s="34">
        <f t="shared" si="10018"/>
        <v>0</v>
      </c>
      <c r="AJ3124" s="34">
        <f t="shared" si="10018"/>
        <v>0</v>
      </c>
      <c r="AK3124" s="34">
        <f t="shared" si="10018"/>
        <v>0</v>
      </c>
      <c r="AL3124" s="34">
        <f t="shared" si="10018"/>
        <v>1422417.4742000001</v>
      </c>
      <c r="AM3124" s="34">
        <f t="shared" si="10018"/>
        <v>45324.266669999997</v>
      </c>
      <c r="AN3124" s="34">
        <f t="shared" si="10018"/>
        <v>0</v>
      </c>
      <c r="AO3124" s="35">
        <f t="shared" si="10018"/>
        <v>935529.39601999999</v>
      </c>
      <c r="AP3124" s="36">
        <f t="shared" si="10018"/>
        <v>1447156.04513</v>
      </c>
      <c r="AQ3124" s="36">
        <f t="shared" si="10018"/>
        <v>32615.507999999998</v>
      </c>
      <c r="AR3124" s="36">
        <f t="shared" si="10018"/>
        <v>0</v>
      </c>
      <c r="AS3124" s="36">
        <f t="shared" si="10018"/>
        <v>0</v>
      </c>
      <c r="AT3124" s="36">
        <f t="shared" si="10018"/>
        <v>0</v>
      </c>
      <c r="AU3124" s="36">
        <f t="shared" si="9975"/>
        <v>1479771.5531299999</v>
      </c>
      <c r="AV3124" s="36">
        <f t="shared" si="9976"/>
        <v>-47045.446670000441</v>
      </c>
      <c r="AW3124" s="36">
        <f t="shared" si="9977"/>
        <v>1503870.7099199996</v>
      </c>
      <c r="AX3124" s="36">
        <f t="shared" si="9978"/>
        <v>1419776.1</v>
      </c>
      <c r="AY3124" s="36">
        <f t="shared" si="9979"/>
        <v>1302743.6000000001</v>
      </c>
      <c r="AZ3124" s="36">
        <f t="shared" si="10017"/>
        <v>0</v>
      </c>
      <c r="BA3124" s="37">
        <f t="shared" si="9980"/>
        <v>95.95702479073914</v>
      </c>
      <c r="BB3124" s="20"/>
    </row>
    <row r="3125" spans="2:54" ht="31.2" x14ac:dyDescent="0.3">
      <c r="B3125" s="38" t="s">
        <v>1124</v>
      </c>
      <c r="C3125" s="38" t="s">
        <v>125</v>
      </c>
      <c r="D3125" s="38" t="s">
        <v>94</v>
      </c>
      <c r="E3125" s="39" t="str">
        <f t="shared" si="9974"/>
        <v>1103</v>
      </c>
      <c r="F3125" s="38" t="s">
        <v>465</v>
      </c>
      <c r="G3125" s="39"/>
      <c r="H3125" s="40" t="s">
        <v>466</v>
      </c>
      <c r="I3125" s="18">
        <f>I3132</f>
        <v>1183963.0999999999</v>
      </c>
      <c r="J3125" s="18">
        <f>J3132</f>
        <v>1354043.6</v>
      </c>
      <c r="K3125" s="18">
        <f>K3132</f>
        <v>1237011.1000000001</v>
      </c>
      <c r="L3125" s="18">
        <f t="shared" ref="L3125:S3125" si="10019">L3132+L3126</f>
        <v>90855.9</v>
      </c>
      <c r="M3125" s="18">
        <f t="shared" si="10019"/>
        <v>45732.5</v>
      </c>
      <c r="N3125" s="18">
        <f t="shared" si="10019"/>
        <v>45732.5</v>
      </c>
      <c r="O3125" s="18">
        <f t="shared" si="10019"/>
        <v>32615.507999999998</v>
      </c>
      <c r="P3125" s="18">
        <f t="shared" si="10019"/>
        <v>6333.2560000000003</v>
      </c>
      <c r="Q3125" s="18">
        <f t="shared" si="10019"/>
        <v>8435.255000000001</v>
      </c>
      <c r="R3125" s="18">
        <f t="shared" si="10019"/>
        <v>39378.483999999997</v>
      </c>
      <c r="S3125" s="18">
        <f t="shared" si="10019"/>
        <v>71144.603459999998</v>
      </c>
      <c r="T3125" s="18">
        <f t="shared" si="9861"/>
        <v>1432726.1064599995</v>
      </c>
      <c r="U3125" s="18">
        <f t="shared" si="9931"/>
        <v>1399776.1</v>
      </c>
      <c r="V3125" s="18">
        <f t="shared" si="9932"/>
        <v>1282743.6000000001</v>
      </c>
      <c r="W3125" s="18">
        <f t="shared" ref="W3125:AT3125" si="10020">W3132+W3126</f>
        <v>5746.6</v>
      </c>
      <c r="X3125" s="18">
        <f t="shared" si="10020"/>
        <v>0</v>
      </c>
      <c r="Y3125" s="18">
        <f t="shared" si="10020"/>
        <v>0</v>
      </c>
      <c r="Z3125" s="18">
        <f t="shared" si="10020"/>
        <v>65398.003459999993</v>
      </c>
      <c r="AA3125" s="18">
        <f t="shared" si="10020"/>
        <v>20000</v>
      </c>
      <c r="AB3125" s="18">
        <f t="shared" si="10020"/>
        <v>0</v>
      </c>
      <c r="AC3125" s="18">
        <f t="shared" si="10020"/>
        <v>20000</v>
      </c>
      <c r="AD3125" s="18">
        <f t="shared" si="10020"/>
        <v>0</v>
      </c>
      <c r="AE3125" s="18">
        <f t="shared" si="10020"/>
        <v>0</v>
      </c>
      <c r="AF3125" s="41">
        <f t="shared" si="10020"/>
        <v>1480527.2747399998</v>
      </c>
      <c r="AG3125" s="41">
        <f t="shared" si="10020"/>
        <v>0</v>
      </c>
      <c r="AH3125" s="41">
        <f t="shared" si="10020"/>
        <v>45324.266669999997</v>
      </c>
      <c r="AI3125" s="41">
        <f t="shared" si="10020"/>
        <v>0</v>
      </c>
      <c r="AJ3125" s="41">
        <f t="shared" si="10020"/>
        <v>0</v>
      </c>
      <c r="AK3125" s="41">
        <f t="shared" si="10020"/>
        <v>0</v>
      </c>
      <c r="AL3125" s="41">
        <f t="shared" si="10020"/>
        <v>1420596.3284</v>
      </c>
      <c r="AM3125" s="41">
        <f t="shared" si="10020"/>
        <v>45324.266669999997</v>
      </c>
      <c r="AN3125" s="41">
        <f t="shared" si="10020"/>
        <v>0</v>
      </c>
      <c r="AO3125" s="42">
        <f t="shared" si="10020"/>
        <v>934345.64899999998</v>
      </c>
      <c r="AP3125" s="42">
        <f t="shared" si="10020"/>
        <v>1445334.86513</v>
      </c>
      <c r="AQ3125" s="42">
        <f t="shared" si="10020"/>
        <v>32615.507999999998</v>
      </c>
      <c r="AR3125" s="42">
        <f t="shared" si="10020"/>
        <v>0</v>
      </c>
      <c r="AS3125" s="42">
        <f t="shared" si="10020"/>
        <v>0</v>
      </c>
      <c r="AT3125" s="42">
        <f t="shared" si="10020"/>
        <v>0</v>
      </c>
      <c r="AU3125" s="42">
        <f t="shared" si="9975"/>
        <v>1477950.37313</v>
      </c>
      <c r="AV3125" s="42">
        <f t="shared" si="9976"/>
        <v>-45224.266670000507</v>
      </c>
      <c r="AW3125" s="42">
        <f t="shared" si="9977"/>
        <v>1503870.7099199996</v>
      </c>
      <c r="AX3125" s="42">
        <f t="shared" si="9978"/>
        <v>1419776.1</v>
      </c>
      <c r="AY3125" s="42">
        <f t="shared" si="9979"/>
        <v>1302743.6000000001</v>
      </c>
      <c r="AZ3125" s="42">
        <f>AZ3132+AZ3126</f>
        <v>0</v>
      </c>
      <c r="BA3125" s="43">
        <f t="shared" si="9980"/>
        <v>95.952053882254589</v>
      </c>
      <c r="BB3125" s="20"/>
    </row>
    <row r="3126" spans="2:54" ht="31.2" x14ac:dyDescent="0.3">
      <c r="B3126" s="38" t="s">
        <v>1124</v>
      </c>
      <c r="C3126" s="38" t="s">
        <v>125</v>
      </c>
      <c r="D3126" s="38" t="s">
        <v>94</v>
      </c>
      <c r="E3126" s="39" t="str">
        <f t="shared" si="9974"/>
        <v>1103</v>
      </c>
      <c r="F3126" s="38" t="s">
        <v>1127</v>
      </c>
      <c r="G3126" s="39"/>
      <c r="H3126" s="40" t="s">
        <v>206</v>
      </c>
      <c r="I3126" s="18"/>
      <c r="J3126" s="18"/>
      <c r="K3126" s="18"/>
      <c r="L3126" s="18">
        <f t="shared" ref="L3126:S3126" si="10021">L3127</f>
        <v>72409.5</v>
      </c>
      <c r="M3126" s="18">
        <f t="shared" si="10021"/>
        <v>0</v>
      </c>
      <c r="N3126" s="18">
        <f t="shared" si="10021"/>
        <v>0</v>
      </c>
      <c r="O3126" s="18">
        <f t="shared" si="10021"/>
        <v>-1821.77</v>
      </c>
      <c r="P3126" s="18">
        <f t="shared" si="10021"/>
        <v>0</v>
      </c>
      <c r="Q3126" s="18">
        <f t="shared" si="10021"/>
        <v>0</v>
      </c>
      <c r="R3126" s="18">
        <f t="shared" si="10021"/>
        <v>0</v>
      </c>
      <c r="S3126" s="18">
        <f t="shared" si="10021"/>
        <v>-17617.550000000003</v>
      </c>
      <c r="T3126" s="18">
        <f t="shared" si="9861"/>
        <v>52970.18</v>
      </c>
      <c r="U3126" s="18">
        <f t="shared" si="9931"/>
        <v>0</v>
      </c>
      <c r="V3126" s="18">
        <f t="shared" si="9932"/>
        <v>0</v>
      </c>
      <c r="W3126" s="18">
        <f t="shared" ref="W3126:AT3126" si="10022">W3127</f>
        <v>0</v>
      </c>
      <c r="X3126" s="18">
        <f t="shared" si="10022"/>
        <v>-27009.599999999999</v>
      </c>
      <c r="Y3126" s="18">
        <f t="shared" si="10022"/>
        <v>0</v>
      </c>
      <c r="Z3126" s="18">
        <f t="shared" si="10022"/>
        <v>9392.0499999999993</v>
      </c>
      <c r="AA3126" s="18">
        <f t="shared" si="10022"/>
        <v>0</v>
      </c>
      <c r="AB3126" s="18">
        <f t="shared" si="10022"/>
        <v>0</v>
      </c>
      <c r="AC3126" s="18">
        <f t="shared" si="10022"/>
        <v>0</v>
      </c>
      <c r="AD3126" s="18">
        <f t="shared" si="10022"/>
        <v>0</v>
      </c>
      <c r="AE3126" s="18">
        <f t="shared" si="10022"/>
        <v>0</v>
      </c>
      <c r="AF3126" s="41">
        <f t="shared" si="10022"/>
        <v>82970.179999999993</v>
      </c>
      <c r="AG3126" s="41">
        <f t="shared" si="10022"/>
        <v>0</v>
      </c>
      <c r="AH3126" s="41">
        <f t="shared" si="10022"/>
        <v>30000</v>
      </c>
      <c r="AI3126" s="41">
        <f t="shared" si="10022"/>
        <v>0</v>
      </c>
      <c r="AJ3126" s="41">
        <f t="shared" si="10022"/>
        <v>0</v>
      </c>
      <c r="AK3126" s="41">
        <f t="shared" si="10022"/>
        <v>0</v>
      </c>
      <c r="AL3126" s="41">
        <f t="shared" si="10022"/>
        <v>82970.179999999993</v>
      </c>
      <c r="AM3126" s="41">
        <f t="shared" si="10022"/>
        <v>30000</v>
      </c>
      <c r="AN3126" s="41">
        <f t="shared" si="10022"/>
        <v>0</v>
      </c>
      <c r="AO3126" s="14">
        <f t="shared" si="10022"/>
        <v>0</v>
      </c>
      <c r="AP3126" s="42">
        <f t="shared" si="10022"/>
        <v>84791.95</v>
      </c>
      <c r="AQ3126" s="42">
        <f t="shared" si="10022"/>
        <v>-1821.77</v>
      </c>
      <c r="AR3126" s="42">
        <f t="shared" si="10022"/>
        <v>0</v>
      </c>
      <c r="AS3126" s="42">
        <f t="shared" si="10022"/>
        <v>0</v>
      </c>
      <c r="AT3126" s="42">
        <f t="shared" si="10022"/>
        <v>0</v>
      </c>
      <c r="AU3126" s="42">
        <f t="shared" si="9975"/>
        <v>82970.179999999993</v>
      </c>
      <c r="AV3126" s="42">
        <f t="shared" si="9976"/>
        <v>-29999.999999999993</v>
      </c>
      <c r="AW3126" s="42">
        <f t="shared" si="9977"/>
        <v>35352.630000000005</v>
      </c>
      <c r="AX3126" s="42">
        <f t="shared" si="9978"/>
        <v>0</v>
      </c>
      <c r="AY3126" s="42">
        <f t="shared" si="9979"/>
        <v>0</v>
      </c>
      <c r="AZ3126" s="42">
        <f>AZ3127</f>
        <v>0</v>
      </c>
      <c r="BA3126" s="43">
        <f t="shared" si="9980"/>
        <v>100</v>
      </c>
      <c r="BB3126" s="20"/>
    </row>
    <row r="3127" spans="2:54" ht="31.2" x14ac:dyDescent="0.3">
      <c r="B3127" s="38" t="s">
        <v>1124</v>
      </c>
      <c r="C3127" s="38" t="s">
        <v>125</v>
      </c>
      <c r="D3127" s="38" t="s">
        <v>94</v>
      </c>
      <c r="E3127" s="39" t="str">
        <f t="shared" si="9974"/>
        <v>1103</v>
      </c>
      <c r="F3127" s="38" t="s">
        <v>1146</v>
      </c>
      <c r="G3127" s="39"/>
      <c r="H3127" s="40" t="s">
        <v>1147</v>
      </c>
      <c r="I3127" s="18"/>
      <c r="J3127" s="18"/>
      <c r="K3127" s="18"/>
      <c r="L3127" s="18">
        <f t="shared" ref="L3127:S3127" si="10023">L3128+L3130</f>
        <v>72409.5</v>
      </c>
      <c r="M3127" s="18">
        <f t="shared" si="10023"/>
        <v>0</v>
      </c>
      <c r="N3127" s="18">
        <f t="shared" si="10023"/>
        <v>0</v>
      </c>
      <c r="O3127" s="18">
        <f t="shared" si="10023"/>
        <v>-1821.77</v>
      </c>
      <c r="P3127" s="18">
        <f t="shared" si="10023"/>
        <v>0</v>
      </c>
      <c r="Q3127" s="18">
        <f t="shared" si="10023"/>
        <v>0</v>
      </c>
      <c r="R3127" s="18">
        <f t="shared" si="10023"/>
        <v>0</v>
      </c>
      <c r="S3127" s="18">
        <f t="shared" si="10023"/>
        <v>-17617.550000000003</v>
      </c>
      <c r="T3127" s="18">
        <f t="shared" si="9861"/>
        <v>52970.18</v>
      </c>
      <c r="U3127" s="18">
        <f t="shared" si="9931"/>
        <v>0</v>
      </c>
      <c r="V3127" s="18">
        <f t="shared" si="9932"/>
        <v>0</v>
      </c>
      <c r="W3127" s="18">
        <f t="shared" ref="W3127:AT3127" si="10024">W3128+W3130</f>
        <v>0</v>
      </c>
      <c r="X3127" s="18">
        <f t="shared" si="10024"/>
        <v>-27009.599999999999</v>
      </c>
      <c r="Y3127" s="18">
        <f t="shared" si="10024"/>
        <v>0</v>
      </c>
      <c r="Z3127" s="18">
        <f t="shared" si="10024"/>
        <v>9392.0499999999993</v>
      </c>
      <c r="AA3127" s="18">
        <f t="shared" si="10024"/>
        <v>0</v>
      </c>
      <c r="AB3127" s="18">
        <f t="shared" si="10024"/>
        <v>0</v>
      </c>
      <c r="AC3127" s="18">
        <f t="shared" si="10024"/>
        <v>0</v>
      </c>
      <c r="AD3127" s="18">
        <f t="shared" si="10024"/>
        <v>0</v>
      </c>
      <c r="AE3127" s="18">
        <f t="shared" si="10024"/>
        <v>0</v>
      </c>
      <c r="AF3127" s="41">
        <f t="shared" si="10024"/>
        <v>82970.179999999993</v>
      </c>
      <c r="AG3127" s="41">
        <f t="shared" si="10024"/>
        <v>0</v>
      </c>
      <c r="AH3127" s="41">
        <f t="shared" si="10024"/>
        <v>30000</v>
      </c>
      <c r="AI3127" s="41">
        <f t="shared" si="10024"/>
        <v>0</v>
      </c>
      <c r="AJ3127" s="41">
        <f t="shared" si="10024"/>
        <v>0</v>
      </c>
      <c r="AK3127" s="41">
        <f t="shared" si="10024"/>
        <v>0</v>
      </c>
      <c r="AL3127" s="41">
        <f t="shared" si="10024"/>
        <v>82970.179999999993</v>
      </c>
      <c r="AM3127" s="41">
        <f t="shared" si="10024"/>
        <v>30000</v>
      </c>
      <c r="AN3127" s="41">
        <f t="shared" si="10024"/>
        <v>0</v>
      </c>
      <c r="AO3127" s="42">
        <f t="shared" si="10024"/>
        <v>0</v>
      </c>
      <c r="AP3127" s="42">
        <f t="shared" si="10024"/>
        <v>84791.95</v>
      </c>
      <c r="AQ3127" s="42">
        <f t="shared" si="10024"/>
        <v>-1821.77</v>
      </c>
      <c r="AR3127" s="42">
        <f t="shared" si="10024"/>
        <v>0</v>
      </c>
      <c r="AS3127" s="42">
        <f t="shared" si="10024"/>
        <v>0</v>
      </c>
      <c r="AT3127" s="42">
        <f t="shared" si="10024"/>
        <v>0</v>
      </c>
      <c r="AU3127" s="42">
        <f t="shared" si="9975"/>
        <v>82970.179999999993</v>
      </c>
      <c r="AV3127" s="42">
        <f t="shared" si="9976"/>
        <v>-29999.999999999993</v>
      </c>
      <c r="AW3127" s="42">
        <f t="shared" si="9977"/>
        <v>35352.630000000005</v>
      </c>
      <c r="AX3127" s="42">
        <f t="shared" si="9978"/>
        <v>0</v>
      </c>
      <c r="AY3127" s="42">
        <f t="shared" si="9979"/>
        <v>0</v>
      </c>
      <c r="AZ3127" s="42">
        <f>AZ3128+AZ3130</f>
        <v>0</v>
      </c>
      <c r="BA3127" s="43">
        <f t="shared" si="9980"/>
        <v>100</v>
      </c>
      <c r="BB3127" s="20"/>
    </row>
    <row r="3128" spans="2:54" ht="46.8" x14ac:dyDescent="0.3">
      <c r="B3128" s="38" t="s">
        <v>1124</v>
      </c>
      <c r="C3128" s="38" t="s">
        <v>125</v>
      </c>
      <c r="D3128" s="38" t="s">
        <v>94</v>
      </c>
      <c r="E3128" s="39" t="str">
        <f t="shared" si="9974"/>
        <v>1103</v>
      </c>
      <c r="F3128" s="38" t="s">
        <v>1148</v>
      </c>
      <c r="G3128" s="39"/>
      <c r="H3128" s="40" t="s">
        <v>1149</v>
      </c>
      <c r="I3128" s="18"/>
      <c r="J3128" s="18"/>
      <c r="K3128" s="18"/>
      <c r="L3128" s="18">
        <f t="shared" ref="L3128:S3128" si="10025">L3129</f>
        <v>22000</v>
      </c>
      <c r="M3128" s="18">
        <f t="shared" si="10025"/>
        <v>0</v>
      </c>
      <c r="N3128" s="18">
        <f t="shared" si="10025"/>
        <v>0</v>
      </c>
      <c r="O3128" s="18">
        <f t="shared" si="10025"/>
        <v>0</v>
      </c>
      <c r="P3128" s="18">
        <f t="shared" si="10025"/>
        <v>0</v>
      </c>
      <c r="Q3128" s="18">
        <f t="shared" si="10025"/>
        <v>0</v>
      </c>
      <c r="R3128" s="18">
        <f t="shared" si="10025"/>
        <v>0</v>
      </c>
      <c r="S3128" s="18">
        <f t="shared" si="10025"/>
        <v>-22000</v>
      </c>
      <c r="T3128" s="18">
        <f t="shared" si="9861"/>
        <v>0</v>
      </c>
      <c r="U3128" s="18">
        <f t="shared" si="9931"/>
        <v>0</v>
      </c>
      <c r="V3128" s="18">
        <f t="shared" si="9932"/>
        <v>0</v>
      </c>
      <c r="W3128" s="18">
        <f t="shared" ref="W3128:AD3128" si="10026">W3129</f>
        <v>0</v>
      </c>
      <c r="X3128" s="18">
        <f t="shared" si="10026"/>
        <v>-22000</v>
      </c>
      <c r="Y3128" s="18">
        <f t="shared" si="10026"/>
        <v>0</v>
      </c>
      <c r="Z3128" s="18">
        <f t="shared" si="10026"/>
        <v>0</v>
      </c>
      <c r="AA3128" s="18">
        <f t="shared" si="10026"/>
        <v>0</v>
      </c>
      <c r="AB3128" s="18">
        <f t="shared" si="10026"/>
        <v>0</v>
      </c>
      <c r="AC3128" s="18">
        <f t="shared" si="10026"/>
        <v>0</v>
      </c>
      <c r="AD3128" s="18">
        <f t="shared" si="10026"/>
        <v>0</v>
      </c>
      <c r="AE3128" s="18"/>
      <c r="AF3128" s="41">
        <f t="shared" ref="AF3128:AT3128" si="10027">AF3129</f>
        <v>0</v>
      </c>
      <c r="AG3128" s="41">
        <f t="shared" si="10027"/>
        <v>0</v>
      </c>
      <c r="AH3128" s="41">
        <f t="shared" si="10027"/>
        <v>0</v>
      </c>
      <c r="AI3128" s="41">
        <f t="shared" si="10027"/>
        <v>0</v>
      </c>
      <c r="AJ3128" s="41">
        <f t="shared" si="10027"/>
        <v>0</v>
      </c>
      <c r="AK3128" s="41">
        <f t="shared" si="10027"/>
        <v>0</v>
      </c>
      <c r="AL3128" s="41">
        <f t="shared" si="10027"/>
        <v>0</v>
      </c>
      <c r="AM3128" s="41">
        <f t="shared" si="10027"/>
        <v>0</v>
      </c>
      <c r="AN3128" s="41">
        <f t="shared" si="10027"/>
        <v>0</v>
      </c>
      <c r="AO3128" s="14">
        <f t="shared" si="10027"/>
        <v>0</v>
      </c>
      <c r="AP3128" s="42">
        <f t="shared" si="10027"/>
        <v>0</v>
      </c>
      <c r="AQ3128" s="42">
        <f t="shared" si="10027"/>
        <v>0</v>
      </c>
      <c r="AR3128" s="42">
        <f t="shared" si="10027"/>
        <v>0</v>
      </c>
      <c r="AS3128" s="42">
        <f t="shared" si="10027"/>
        <v>0</v>
      </c>
      <c r="AT3128" s="42">
        <f t="shared" si="10027"/>
        <v>0</v>
      </c>
      <c r="AU3128" s="42">
        <f t="shared" si="9975"/>
        <v>0</v>
      </c>
      <c r="AV3128" s="42">
        <f t="shared" si="9976"/>
        <v>0</v>
      </c>
      <c r="AW3128" s="42">
        <f t="shared" si="9977"/>
        <v>-22000</v>
      </c>
      <c r="AX3128" s="42">
        <f t="shared" si="9978"/>
        <v>0</v>
      </c>
      <c r="AY3128" s="42">
        <f t="shared" si="9979"/>
        <v>0</v>
      </c>
      <c r="AZ3128" s="42">
        <f>AZ3129</f>
        <v>0</v>
      </c>
      <c r="BA3128" s="43"/>
      <c r="BB3128" s="20">
        <v>0</v>
      </c>
    </row>
    <row r="3129" spans="2:54" ht="31.2" x14ac:dyDescent="0.3">
      <c r="B3129" s="38" t="s">
        <v>1124</v>
      </c>
      <c r="C3129" s="38" t="s">
        <v>125</v>
      </c>
      <c r="D3129" s="38" t="s">
        <v>94</v>
      </c>
      <c r="E3129" s="39" t="str">
        <f t="shared" si="9974"/>
        <v>1103</v>
      </c>
      <c r="F3129" s="38" t="s">
        <v>1148</v>
      </c>
      <c r="G3129" s="38" t="s">
        <v>150</v>
      </c>
      <c r="H3129" s="40" t="s">
        <v>151</v>
      </c>
      <c r="I3129" s="18"/>
      <c r="J3129" s="18"/>
      <c r="K3129" s="18"/>
      <c r="L3129" s="18">
        <v>22000</v>
      </c>
      <c r="M3129" s="18"/>
      <c r="N3129" s="18"/>
      <c r="O3129" s="18">
        <v>0</v>
      </c>
      <c r="P3129" s="18">
        <v>0</v>
      </c>
      <c r="Q3129" s="18">
        <v>0</v>
      </c>
      <c r="R3129" s="18">
        <v>0</v>
      </c>
      <c r="S3129" s="18">
        <v>-22000</v>
      </c>
      <c r="T3129" s="18">
        <f t="shared" si="9861"/>
        <v>0</v>
      </c>
      <c r="U3129" s="18">
        <f t="shared" si="9931"/>
        <v>0</v>
      </c>
      <c r="V3129" s="18">
        <f t="shared" si="9932"/>
        <v>0</v>
      </c>
      <c r="W3129" s="18"/>
      <c r="X3129" s="18">
        <v>-22000</v>
      </c>
      <c r="Y3129" s="18"/>
      <c r="Z3129" s="18"/>
      <c r="AA3129" s="18"/>
      <c r="AB3129" s="18"/>
      <c r="AC3129" s="18"/>
      <c r="AD3129" s="18"/>
      <c r="AE3129" s="18"/>
      <c r="AF3129" s="41">
        <v>0</v>
      </c>
      <c r="AG3129" s="41"/>
      <c r="AH3129" s="41">
        <v>0</v>
      </c>
      <c r="AI3129" s="41">
        <v>0</v>
      </c>
      <c r="AJ3129" s="41">
        <v>0</v>
      </c>
      <c r="AK3129" s="41">
        <v>0</v>
      </c>
      <c r="AL3129" s="41">
        <v>0</v>
      </c>
      <c r="AM3129" s="41">
        <v>0</v>
      </c>
      <c r="AN3129" s="41">
        <v>0</v>
      </c>
      <c r="AO3129" s="42">
        <v>0</v>
      </c>
      <c r="AP3129" s="42">
        <v>0</v>
      </c>
      <c r="AQ3129" s="42">
        <v>0</v>
      </c>
      <c r="AR3129" s="42">
        <v>0</v>
      </c>
      <c r="AS3129" s="42">
        <v>0</v>
      </c>
      <c r="AT3129" s="42">
        <v>0</v>
      </c>
      <c r="AU3129" s="42">
        <f t="shared" si="9975"/>
        <v>0</v>
      </c>
      <c r="AV3129" s="42">
        <f t="shared" si="9976"/>
        <v>0</v>
      </c>
      <c r="AW3129" s="42">
        <f t="shared" si="9977"/>
        <v>-22000</v>
      </c>
      <c r="AX3129" s="42">
        <f t="shared" si="9978"/>
        <v>0</v>
      </c>
      <c r="AY3129" s="42">
        <f t="shared" si="9979"/>
        <v>0</v>
      </c>
      <c r="AZ3129" s="42"/>
      <c r="BA3129" s="43"/>
      <c r="BB3129" s="20">
        <v>0</v>
      </c>
    </row>
    <row r="3130" spans="2:54" ht="31.2" x14ac:dyDescent="0.3">
      <c r="B3130" s="38" t="s">
        <v>1124</v>
      </c>
      <c r="C3130" s="38" t="s">
        <v>125</v>
      </c>
      <c r="D3130" s="38" t="s">
        <v>94</v>
      </c>
      <c r="E3130" s="39" t="str">
        <f t="shared" si="9974"/>
        <v>1103</v>
      </c>
      <c r="F3130" s="38" t="s">
        <v>1150</v>
      </c>
      <c r="G3130" s="38"/>
      <c r="H3130" s="40" t="s">
        <v>1151</v>
      </c>
      <c r="I3130" s="18"/>
      <c r="J3130" s="18"/>
      <c r="K3130" s="18"/>
      <c r="L3130" s="18">
        <f t="shared" ref="L3130:S3130" si="10028">L3131</f>
        <v>50409.5</v>
      </c>
      <c r="M3130" s="18">
        <f t="shared" si="10028"/>
        <v>0</v>
      </c>
      <c r="N3130" s="18">
        <f t="shared" si="10028"/>
        <v>0</v>
      </c>
      <c r="O3130" s="18">
        <f t="shared" si="10028"/>
        <v>-1821.77</v>
      </c>
      <c r="P3130" s="18">
        <f t="shared" si="10028"/>
        <v>0</v>
      </c>
      <c r="Q3130" s="18">
        <f t="shared" si="10028"/>
        <v>0</v>
      </c>
      <c r="R3130" s="18">
        <f t="shared" si="10028"/>
        <v>0</v>
      </c>
      <c r="S3130" s="18">
        <f t="shared" si="10028"/>
        <v>4382.4499999999989</v>
      </c>
      <c r="T3130" s="18">
        <f t="shared" si="9861"/>
        <v>52970.18</v>
      </c>
      <c r="U3130" s="18">
        <f t="shared" si="9931"/>
        <v>0</v>
      </c>
      <c r="V3130" s="18">
        <f t="shared" si="9932"/>
        <v>0</v>
      </c>
      <c r="W3130" s="18">
        <f t="shared" ref="W3130:AD3130" si="10029">W3131</f>
        <v>0</v>
      </c>
      <c r="X3130" s="18">
        <f t="shared" si="10029"/>
        <v>-5009.6000000000004</v>
      </c>
      <c r="Y3130" s="18">
        <f t="shared" si="10029"/>
        <v>0</v>
      </c>
      <c r="Z3130" s="18">
        <f t="shared" si="10029"/>
        <v>9392.0499999999993</v>
      </c>
      <c r="AA3130" s="18">
        <f t="shared" si="10029"/>
        <v>0</v>
      </c>
      <c r="AB3130" s="18">
        <f t="shared" si="10029"/>
        <v>0</v>
      </c>
      <c r="AC3130" s="18">
        <f t="shared" si="10029"/>
        <v>0</v>
      </c>
      <c r="AD3130" s="18">
        <f t="shared" si="10029"/>
        <v>0</v>
      </c>
      <c r="AE3130" s="18"/>
      <c r="AF3130" s="41">
        <f t="shared" ref="AF3130:AT3130" si="10030">AF3131</f>
        <v>82970.179999999993</v>
      </c>
      <c r="AG3130" s="41">
        <f t="shared" si="10030"/>
        <v>0</v>
      </c>
      <c r="AH3130" s="41">
        <f t="shared" si="10030"/>
        <v>30000</v>
      </c>
      <c r="AI3130" s="41">
        <f t="shared" si="10030"/>
        <v>0</v>
      </c>
      <c r="AJ3130" s="41">
        <f t="shared" si="10030"/>
        <v>0</v>
      </c>
      <c r="AK3130" s="41">
        <f t="shared" si="10030"/>
        <v>0</v>
      </c>
      <c r="AL3130" s="41">
        <f t="shared" si="10030"/>
        <v>82970.179999999993</v>
      </c>
      <c r="AM3130" s="41">
        <f t="shared" si="10030"/>
        <v>30000</v>
      </c>
      <c r="AN3130" s="41">
        <f t="shared" si="10030"/>
        <v>0</v>
      </c>
      <c r="AO3130" s="14">
        <f t="shared" si="10030"/>
        <v>0</v>
      </c>
      <c r="AP3130" s="42">
        <f t="shared" si="10030"/>
        <v>84791.95</v>
      </c>
      <c r="AQ3130" s="42">
        <f t="shared" si="10030"/>
        <v>-1821.77</v>
      </c>
      <c r="AR3130" s="42">
        <f t="shared" si="10030"/>
        <v>0</v>
      </c>
      <c r="AS3130" s="42">
        <f t="shared" si="10030"/>
        <v>0</v>
      </c>
      <c r="AT3130" s="42">
        <f t="shared" si="10030"/>
        <v>0</v>
      </c>
      <c r="AU3130" s="42">
        <f t="shared" si="9975"/>
        <v>82970.179999999993</v>
      </c>
      <c r="AV3130" s="42">
        <f t="shared" si="9976"/>
        <v>-29999.999999999993</v>
      </c>
      <c r="AW3130" s="42">
        <f t="shared" si="9977"/>
        <v>57352.630000000005</v>
      </c>
      <c r="AX3130" s="42">
        <f t="shared" si="9978"/>
        <v>0</v>
      </c>
      <c r="AY3130" s="42">
        <f t="shared" si="9979"/>
        <v>0</v>
      </c>
      <c r="AZ3130" s="42">
        <f>AZ3131</f>
        <v>0</v>
      </c>
      <c r="BA3130" s="43">
        <f t="shared" si="9980"/>
        <v>100</v>
      </c>
      <c r="BB3130" s="20"/>
    </row>
    <row r="3131" spans="2:54" ht="31.2" x14ac:dyDescent="0.3">
      <c r="B3131" s="38" t="s">
        <v>1124</v>
      </c>
      <c r="C3131" s="38" t="s">
        <v>125</v>
      </c>
      <c r="D3131" s="38" t="s">
        <v>94</v>
      </c>
      <c r="E3131" s="39" t="str">
        <f t="shared" si="9974"/>
        <v>1103</v>
      </c>
      <c r="F3131" s="38" t="s">
        <v>1150</v>
      </c>
      <c r="G3131" s="38" t="s">
        <v>150</v>
      </c>
      <c r="H3131" s="40" t="s">
        <v>151</v>
      </c>
      <c r="I3131" s="18"/>
      <c r="J3131" s="18"/>
      <c r="K3131" s="18"/>
      <c r="L3131" s="18">
        <v>50409.5</v>
      </c>
      <c r="M3131" s="18"/>
      <c r="N3131" s="18"/>
      <c r="O3131" s="18">
        <f>-1783.682-38.088</f>
        <v>-1821.77</v>
      </c>
      <c r="P3131" s="18">
        <v>0</v>
      </c>
      <c r="Q3131" s="18">
        <v>0</v>
      </c>
      <c r="R3131" s="18">
        <v>0</v>
      </c>
      <c r="S3131" s="18">
        <f>-5009.6+9392.05</f>
        <v>4382.4499999999989</v>
      </c>
      <c r="T3131" s="18">
        <f t="shared" si="9861"/>
        <v>52970.18</v>
      </c>
      <c r="U3131" s="18">
        <f t="shared" si="9931"/>
        <v>0</v>
      </c>
      <c r="V3131" s="18">
        <f t="shared" si="9932"/>
        <v>0</v>
      </c>
      <c r="W3131" s="18"/>
      <c r="X3131" s="18">
        <v>-5009.6000000000004</v>
      </c>
      <c r="Y3131" s="18"/>
      <c r="Z3131" s="18">
        <v>9392.0499999999993</v>
      </c>
      <c r="AA3131" s="18"/>
      <c r="AB3131" s="18"/>
      <c r="AC3131" s="18"/>
      <c r="AD3131" s="18"/>
      <c r="AE3131" s="18"/>
      <c r="AF3131" s="41">
        <v>82970.179999999993</v>
      </c>
      <c r="AG3131" s="41"/>
      <c r="AH3131" s="41">
        <v>30000</v>
      </c>
      <c r="AI3131" s="41">
        <v>0</v>
      </c>
      <c r="AJ3131" s="41">
        <v>0</v>
      </c>
      <c r="AK3131" s="41">
        <v>0</v>
      </c>
      <c r="AL3131" s="41">
        <v>82970.179999999993</v>
      </c>
      <c r="AM3131" s="41">
        <v>30000</v>
      </c>
      <c r="AN3131" s="41">
        <v>0</v>
      </c>
      <c r="AO3131" s="42">
        <v>0</v>
      </c>
      <c r="AP3131" s="42">
        <v>84791.95</v>
      </c>
      <c r="AQ3131" s="42">
        <f>-1783.682-38.088</f>
        <v>-1821.77</v>
      </c>
      <c r="AR3131" s="42">
        <v>0</v>
      </c>
      <c r="AS3131" s="42">
        <v>0</v>
      </c>
      <c r="AT3131" s="42">
        <v>0</v>
      </c>
      <c r="AU3131" s="42">
        <f t="shared" si="9975"/>
        <v>82970.179999999993</v>
      </c>
      <c r="AV3131" s="42">
        <f t="shared" si="9976"/>
        <v>-29999.999999999993</v>
      </c>
      <c r="AW3131" s="42">
        <f t="shared" si="9977"/>
        <v>57352.630000000005</v>
      </c>
      <c r="AX3131" s="42">
        <f t="shared" si="9978"/>
        <v>0</v>
      </c>
      <c r="AY3131" s="42">
        <f t="shared" si="9979"/>
        <v>0</v>
      </c>
      <c r="AZ3131" s="42"/>
      <c r="BA3131" s="43">
        <f t="shared" si="9980"/>
        <v>100</v>
      </c>
      <c r="BB3131" s="44"/>
    </row>
    <row r="3132" spans="2:54" x14ac:dyDescent="0.3">
      <c r="B3132" s="38" t="s">
        <v>1124</v>
      </c>
      <c r="C3132" s="38" t="s">
        <v>125</v>
      </c>
      <c r="D3132" s="38" t="s">
        <v>94</v>
      </c>
      <c r="E3132" s="39" t="str">
        <f t="shared" si="9974"/>
        <v>1103</v>
      </c>
      <c r="F3132" s="38" t="s">
        <v>467</v>
      </c>
      <c r="G3132" s="39"/>
      <c r="H3132" s="40" t="s">
        <v>49</v>
      </c>
      <c r="I3132" s="18">
        <f t="shared" ref="I3132:S3132" si="10031">I3133+I3146+I3151</f>
        <v>1183963.0999999999</v>
      </c>
      <c r="J3132" s="18">
        <f t="shared" si="10031"/>
        <v>1354043.6</v>
      </c>
      <c r="K3132" s="18">
        <f t="shared" si="10031"/>
        <v>1237011.1000000001</v>
      </c>
      <c r="L3132" s="18">
        <f t="shared" si="10031"/>
        <v>18446.400000000001</v>
      </c>
      <c r="M3132" s="18">
        <f t="shared" si="10031"/>
        <v>45732.5</v>
      </c>
      <c r="N3132" s="18">
        <f t="shared" si="10031"/>
        <v>45732.5</v>
      </c>
      <c r="O3132" s="18">
        <f t="shared" si="10031"/>
        <v>34437.277999999998</v>
      </c>
      <c r="P3132" s="18">
        <f t="shared" si="10031"/>
        <v>6333.2560000000003</v>
      </c>
      <c r="Q3132" s="18">
        <f t="shared" si="10031"/>
        <v>8435.255000000001</v>
      </c>
      <c r="R3132" s="18">
        <f t="shared" si="10031"/>
        <v>39378.483999999997</v>
      </c>
      <c r="S3132" s="18">
        <f t="shared" si="10031"/>
        <v>88762.153460000001</v>
      </c>
      <c r="T3132" s="18">
        <f t="shared" si="9861"/>
        <v>1379755.9264599995</v>
      </c>
      <c r="U3132" s="18">
        <f t="shared" si="9931"/>
        <v>1399776.1</v>
      </c>
      <c r="V3132" s="18">
        <f t="shared" si="9932"/>
        <v>1282743.6000000001</v>
      </c>
      <c r="W3132" s="18">
        <f t="shared" ref="W3132:AT3132" si="10032">W3133+W3146+W3151</f>
        <v>5746.6</v>
      </c>
      <c r="X3132" s="18">
        <f t="shared" si="10032"/>
        <v>27009.599999999999</v>
      </c>
      <c r="Y3132" s="18">
        <f t="shared" si="10032"/>
        <v>0</v>
      </c>
      <c r="Z3132" s="18">
        <f t="shared" si="10032"/>
        <v>56005.953459999997</v>
      </c>
      <c r="AA3132" s="18">
        <f t="shared" si="10032"/>
        <v>20000</v>
      </c>
      <c r="AB3132" s="18">
        <f t="shared" si="10032"/>
        <v>0</v>
      </c>
      <c r="AC3132" s="18">
        <f t="shared" si="10032"/>
        <v>20000</v>
      </c>
      <c r="AD3132" s="18">
        <f t="shared" si="10032"/>
        <v>0</v>
      </c>
      <c r="AE3132" s="18">
        <f t="shared" si="10032"/>
        <v>0</v>
      </c>
      <c r="AF3132" s="41">
        <f t="shared" si="10032"/>
        <v>1397557.0947399999</v>
      </c>
      <c r="AG3132" s="41">
        <f t="shared" si="10032"/>
        <v>0</v>
      </c>
      <c r="AH3132" s="41">
        <f t="shared" si="10032"/>
        <v>15324.266670000001</v>
      </c>
      <c r="AI3132" s="41">
        <f t="shared" si="10032"/>
        <v>0</v>
      </c>
      <c r="AJ3132" s="41">
        <f t="shared" si="10032"/>
        <v>0</v>
      </c>
      <c r="AK3132" s="41">
        <f t="shared" si="10032"/>
        <v>0</v>
      </c>
      <c r="AL3132" s="41">
        <f t="shared" si="10032"/>
        <v>1337626.1484000001</v>
      </c>
      <c r="AM3132" s="41">
        <f t="shared" si="10032"/>
        <v>15324.266670000001</v>
      </c>
      <c r="AN3132" s="41">
        <f t="shared" si="10032"/>
        <v>0</v>
      </c>
      <c r="AO3132" s="14">
        <f t="shared" si="10032"/>
        <v>934345.64899999998</v>
      </c>
      <c r="AP3132" s="42">
        <f t="shared" si="10032"/>
        <v>1360542.9151300001</v>
      </c>
      <c r="AQ3132" s="42">
        <f t="shared" si="10032"/>
        <v>34437.277999999998</v>
      </c>
      <c r="AR3132" s="42">
        <f t="shared" si="10032"/>
        <v>0</v>
      </c>
      <c r="AS3132" s="42">
        <f t="shared" si="10032"/>
        <v>0</v>
      </c>
      <c r="AT3132" s="42">
        <f t="shared" si="10032"/>
        <v>0</v>
      </c>
      <c r="AU3132" s="42">
        <f t="shared" si="9975"/>
        <v>1394980.19313</v>
      </c>
      <c r="AV3132" s="42">
        <f t="shared" si="9976"/>
        <v>-15224.266670000507</v>
      </c>
      <c r="AW3132" s="42">
        <f t="shared" si="9977"/>
        <v>1468518.0799199997</v>
      </c>
      <c r="AX3132" s="42">
        <f t="shared" si="9978"/>
        <v>1419776.1</v>
      </c>
      <c r="AY3132" s="42">
        <f t="shared" si="9979"/>
        <v>1302743.6000000001</v>
      </c>
      <c r="AZ3132" s="42">
        <f>AZ3133+AZ3146+AZ3151</f>
        <v>0</v>
      </c>
      <c r="BA3132" s="43">
        <f t="shared" si="9980"/>
        <v>95.71173538701477</v>
      </c>
      <c r="BB3132" s="20"/>
    </row>
    <row r="3133" spans="2:54" ht="62.4" x14ac:dyDescent="0.3">
      <c r="B3133" s="38" t="s">
        <v>1124</v>
      </c>
      <c r="C3133" s="38" t="s">
        <v>125</v>
      </c>
      <c r="D3133" s="38" t="s">
        <v>94</v>
      </c>
      <c r="E3133" s="39" t="str">
        <f t="shared" si="9974"/>
        <v>1103</v>
      </c>
      <c r="F3133" s="38" t="s">
        <v>790</v>
      </c>
      <c r="G3133" s="39"/>
      <c r="H3133" s="40" t="s">
        <v>791</v>
      </c>
      <c r="I3133" s="18">
        <f t="shared" ref="I3133:N3133" si="10033">I3134+I3136+I3140+I3144</f>
        <v>152504.4</v>
      </c>
      <c r="J3133" s="18">
        <f t="shared" si="10033"/>
        <v>300866.19999999995</v>
      </c>
      <c r="K3133" s="18">
        <f t="shared" si="10033"/>
        <v>183833.7</v>
      </c>
      <c r="L3133" s="18">
        <f t="shared" si="10033"/>
        <v>-27009.599999999999</v>
      </c>
      <c r="M3133" s="18">
        <f t="shared" si="10033"/>
        <v>0</v>
      </c>
      <c r="N3133" s="18">
        <f t="shared" si="10033"/>
        <v>0</v>
      </c>
      <c r="O3133" s="18">
        <f>O3134+O3136+O3140+O3144+O3142+O3138</f>
        <v>1098.4549999999999</v>
      </c>
      <c r="P3133" s="18">
        <f>P3134+P3136+P3140+P3144+P3142+P3138</f>
        <v>375.19600000000003</v>
      </c>
      <c r="Q3133" s="18">
        <f>Q3134+Q3136+Q3140+Q3144+Q3142+Q3138</f>
        <v>3947.6640000000002</v>
      </c>
      <c r="R3133" s="18">
        <f>R3134+R3136+R3140+R3144+R3142+R3138</f>
        <v>33467.004999999997</v>
      </c>
      <c r="S3133" s="18">
        <f>S3134+S3136+S3140+S3144+S3138</f>
        <v>63015.553459999996</v>
      </c>
      <c r="T3133" s="18">
        <f t="shared" si="9861"/>
        <v>227398.67345999996</v>
      </c>
      <c r="U3133" s="18">
        <f t="shared" si="9931"/>
        <v>300866.19999999995</v>
      </c>
      <c r="V3133" s="18">
        <f t="shared" si="9932"/>
        <v>183833.7</v>
      </c>
      <c r="W3133" s="18">
        <f t="shared" ref="W3133:AE3133" si="10034">W3134+W3136+W3140+W3144+W3138</f>
        <v>0</v>
      </c>
      <c r="X3133" s="18">
        <f t="shared" si="10034"/>
        <v>27009.599999999999</v>
      </c>
      <c r="Y3133" s="18">
        <f t="shared" si="10034"/>
        <v>0</v>
      </c>
      <c r="Z3133" s="18">
        <f t="shared" si="10034"/>
        <v>36005.953459999997</v>
      </c>
      <c r="AA3133" s="18">
        <f t="shared" si="10034"/>
        <v>0</v>
      </c>
      <c r="AB3133" s="18">
        <f t="shared" si="10034"/>
        <v>0</v>
      </c>
      <c r="AC3133" s="18">
        <f t="shared" si="10034"/>
        <v>0</v>
      </c>
      <c r="AD3133" s="18">
        <f t="shared" si="10034"/>
        <v>0</v>
      </c>
      <c r="AE3133" s="18">
        <f t="shared" si="10034"/>
        <v>0</v>
      </c>
      <c r="AF3133" s="41">
        <f t="shared" ref="AF3133:AT3133" si="10035">AF3134+AF3136+AF3140+AF3144+AF3142+AF3138</f>
        <v>241501.52937</v>
      </c>
      <c r="AG3133" s="41">
        <f t="shared" si="10035"/>
        <v>0</v>
      </c>
      <c r="AH3133" s="41">
        <f t="shared" si="10035"/>
        <v>15324.266670000001</v>
      </c>
      <c r="AI3133" s="41">
        <f t="shared" si="10035"/>
        <v>0</v>
      </c>
      <c r="AJ3133" s="41">
        <f t="shared" si="10035"/>
        <v>0</v>
      </c>
      <c r="AK3133" s="41">
        <f t="shared" si="10035"/>
        <v>0</v>
      </c>
      <c r="AL3133" s="41">
        <f t="shared" si="10035"/>
        <v>181785.61275999999</v>
      </c>
      <c r="AM3133" s="41">
        <f t="shared" si="10035"/>
        <v>15324.266670000001</v>
      </c>
      <c r="AN3133" s="41">
        <f t="shared" si="10035"/>
        <v>0</v>
      </c>
      <c r="AO3133" s="42">
        <f t="shared" si="10035"/>
        <v>121747.24288999999</v>
      </c>
      <c r="AP3133" s="42">
        <f t="shared" si="10035"/>
        <v>241624.48513000002</v>
      </c>
      <c r="AQ3133" s="42">
        <f t="shared" si="10035"/>
        <v>1098.4549999999999</v>
      </c>
      <c r="AR3133" s="42">
        <f t="shared" si="10035"/>
        <v>0</v>
      </c>
      <c r="AS3133" s="42">
        <f t="shared" si="10035"/>
        <v>0</v>
      </c>
      <c r="AT3133" s="42">
        <f t="shared" si="10035"/>
        <v>0</v>
      </c>
      <c r="AU3133" s="42">
        <f t="shared" si="9975"/>
        <v>242722.94013</v>
      </c>
      <c r="AV3133" s="42">
        <f t="shared" si="9976"/>
        <v>-15324.266670000041</v>
      </c>
      <c r="AW3133" s="42">
        <f t="shared" si="9977"/>
        <v>290414.22691999999</v>
      </c>
      <c r="AX3133" s="42">
        <f t="shared" si="9978"/>
        <v>300866.19999999995</v>
      </c>
      <c r="AY3133" s="42">
        <f t="shared" si="9979"/>
        <v>183833.7</v>
      </c>
      <c r="AZ3133" s="42">
        <f>AZ3134+AZ3136+AZ3140+AZ3144+AZ3138</f>
        <v>0</v>
      </c>
      <c r="BA3133" s="43">
        <f t="shared" si="9980"/>
        <v>75.273068967397563</v>
      </c>
      <c r="BB3133" s="20"/>
    </row>
    <row r="3134" spans="2:54" ht="31.2" x14ac:dyDescent="0.3">
      <c r="B3134" s="38" t="s">
        <v>1124</v>
      </c>
      <c r="C3134" s="38" t="s">
        <v>125</v>
      </c>
      <c r="D3134" s="38" t="s">
        <v>94</v>
      </c>
      <c r="E3134" s="39" t="str">
        <f t="shared" si="9974"/>
        <v>1103</v>
      </c>
      <c r="F3134" s="38" t="s">
        <v>1131</v>
      </c>
      <c r="G3134" s="39"/>
      <c r="H3134" s="40" t="s">
        <v>246</v>
      </c>
      <c r="I3134" s="18">
        <f t="shared" ref="I3134:S3134" si="10036">I3135</f>
        <v>515.1</v>
      </c>
      <c r="J3134" s="18">
        <f t="shared" si="10036"/>
        <v>515.1</v>
      </c>
      <c r="K3134" s="18">
        <f t="shared" si="10036"/>
        <v>515.1</v>
      </c>
      <c r="L3134" s="18">
        <f t="shared" si="10036"/>
        <v>0</v>
      </c>
      <c r="M3134" s="18">
        <f t="shared" si="10036"/>
        <v>0</v>
      </c>
      <c r="N3134" s="18">
        <f t="shared" si="10036"/>
        <v>0</v>
      </c>
      <c r="O3134" s="18">
        <f t="shared" si="10036"/>
        <v>0</v>
      </c>
      <c r="P3134" s="18">
        <f t="shared" si="10036"/>
        <v>375.19600000000003</v>
      </c>
      <c r="Q3134" s="18">
        <f t="shared" si="10036"/>
        <v>0</v>
      </c>
      <c r="R3134" s="18">
        <f t="shared" si="10036"/>
        <v>0</v>
      </c>
      <c r="S3134" s="18">
        <f t="shared" si="10036"/>
        <v>0</v>
      </c>
      <c r="T3134" s="18">
        <f t="shared" si="9861"/>
        <v>890.29600000000005</v>
      </c>
      <c r="U3134" s="18">
        <f t="shared" si="9931"/>
        <v>515.1</v>
      </c>
      <c r="V3134" s="18">
        <f t="shared" si="9932"/>
        <v>515.1</v>
      </c>
      <c r="W3134" s="18">
        <f t="shared" ref="W3134:AT3134" si="10037">W3135</f>
        <v>0</v>
      </c>
      <c r="X3134" s="18">
        <f t="shared" si="10037"/>
        <v>0</v>
      </c>
      <c r="Y3134" s="18">
        <f t="shared" si="10037"/>
        <v>0</v>
      </c>
      <c r="Z3134" s="18">
        <f t="shared" si="10037"/>
        <v>0</v>
      </c>
      <c r="AA3134" s="18">
        <f t="shared" si="10037"/>
        <v>0</v>
      </c>
      <c r="AB3134" s="18">
        <f t="shared" si="10037"/>
        <v>0</v>
      </c>
      <c r="AC3134" s="18">
        <f t="shared" si="10037"/>
        <v>0</v>
      </c>
      <c r="AD3134" s="18">
        <f t="shared" si="10037"/>
        <v>0</v>
      </c>
      <c r="AE3134" s="18">
        <f t="shared" si="10037"/>
        <v>0</v>
      </c>
      <c r="AF3134" s="41">
        <f t="shared" si="10037"/>
        <v>735.73023999999998</v>
      </c>
      <c r="AG3134" s="41">
        <f t="shared" si="10037"/>
        <v>0</v>
      </c>
      <c r="AH3134" s="41">
        <f t="shared" si="10037"/>
        <v>0</v>
      </c>
      <c r="AI3134" s="41">
        <f t="shared" si="10037"/>
        <v>0</v>
      </c>
      <c r="AJ3134" s="41">
        <f t="shared" si="10037"/>
        <v>0</v>
      </c>
      <c r="AK3134" s="41">
        <f t="shared" si="10037"/>
        <v>0</v>
      </c>
      <c r="AL3134" s="41">
        <f t="shared" si="10037"/>
        <v>721.50456999999994</v>
      </c>
      <c r="AM3134" s="41">
        <f t="shared" si="10037"/>
        <v>0</v>
      </c>
      <c r="AN3134" s="41">
        <f t="shared" si="10037"/>
        <v>0</v>
      </c>
      <c r="AO3134" s="14">
        <f t="shared" si="10037"/>
        <v>405.12132000000003</v>
      </c>
      <c r="AP3134" s="42">
        <f t="shared" si="10037"/>
        <v>890.29600000000005</v>
      </c>
      <c r="AQ3134" s="42">
        <f t="shared" si="10037"/>
        <v>0</v>
      </c>
      <c r="AR3134" s="42">
        <f t="shared" si="10037"/>
        <v>0</v>
      </c>
      <c r="AS3134" s="42">
        <f t="shared" si="10037"/>
        <v>0</v>
      </c>
      <c r="AT3134" s="42">
        <f t="shared" si="10037"/>
        <v>0</v>
      </c>
      <c r="AU3134" s="42">
        <f t="shared" si="9975"/>
        <v>890.29600000000005</v>
      </c>
      <c r="AV3134" s="42">
        <f t="shared" si="9976"/>
        <v>0</v>
      </c>
      <c r="AW3134" s="42">
        <f t="shared" si="9977"/>
        <v>890.29600000000005</v>
      </c>
      <c r="AX3134" s="42">
        <f t="shared" si="9978"/>
        <v>515.1</v>
      </c>
      <c r="AY3134" s="42">
        <f t="shared" si="9979"/>
        <v>515.1</v>
      </c>
      <c r="AZ3134" s="42">
        <f>AZ3135</f>
        <v>0</v>
      </c>
      <c r="BA3134" s="43">
        <f t="shared" si="9980"/>
        <v>98.066455716160306</v>
      </c>
      <c r="BB3134" s="20"/>
    </row>
    <row r="3135" spans="2:54" ht="31.2" x14ac:dyDescent="0.3">
      <c r="B3135" s="38" t="s">
        <v>1124</v>
      </c>
      <c r="C3135" s="38" t="s">
        <v>125</v>
      </c>
      <c r="D3135" s="38" t="s">
        <v>94</v>
      </c>
      <c r="E3135" s="39" t="str">
        <f t="shared" si="9974"/>
        <v>1103</v>
      </c>
      <c r="F3135" s="38" t="s">
        <v>1131</v>
      </c>
      <c r="G3135" s="38" t="s">
        <v>150</v>
      </c>
      <c r="H3135" s="40" t="s">
        <v>151</v>
      </c>
      <c r="I3135" s="18">
        <v>515.1</v>
      </c>
      <c r="J3135" s="18">
        <v>515.1</v>
      </c>
      <c r="K3135" s="18">
        <v>515.1</v>
      </c>
      <c r="L3135" s="18"/>
      <c r="M3135" s="18"/>
      <c r="N3135" s="18"/>
      <c r="O3135" s="18">
        <v>0</v>
      </c>
      <c r="P3135" s="18">
        <v>375.19600000000003</v>
      </c>
      <c r="Q3135" s="18">
        <v>0</v>
      </c>
      <c r="R3135" s="18">
        <v>0</v>
      </c>
      <c r="S3135" s="18"/>
      <c r="T3135" s="18">
        <f t="shared" si="9861"/>
        <v>890.29600000000005</v>
      </c>
      <c r="U3135" s="18">
        <f t="shared" si="9931"/>
        <v>515.1</v>
      </c>
      <c r="V3135" s="18">
        <f t="shared" si="9932"/>
        <v>515.1</v>
      </c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41">
        <v>735.73023999999998</v>
      </c>
      <c r="AG3135" s="41"/>
      <c r="AH3135" s="41">
        <v>0</v>
      </c>
      <c r="AI3135" s="41">
        <v>0</v>
      </c>
      <c r="AJ3135" s="41">
        <v>0</v>
      </c>
      <c r="AK3135" s="41">
        <v>0</v>
      </c>
      <c r="AL3135" s="41">
        <v>721.50456999999994</v>
      </c>
      <c r="AM3135" s="41">
        <v>0</v>
      </c>
      <c r="AN3135" s="41">
        <v>0</v>
      </c>
      <c r="AO3135" s="42">
        <v>405.12132000000003</v>
      </c>
      <c r="AP3135" s="42">
        <v>890.29600000000005</v>
      </c>
      <c r="AQ3135" s="42">
        <v>0</v>
      </c>
      <c r="AR3135" s="42">
        <v>0</v>
      </c>
      <c r="AS3135" s="42">
        <v>0</v>
      </c>
      <c r="AT3135" s="42">
        <v>0</v>
      </c>
      <c r="AU3135" s="42">
        <f t="shared" si="9975"/>
        <v>890.29600000000005</v>
      </c>
      <c r="AV3135" s="42">
        <f t="shared" si="9976"/>
        <v>0</v>
      </c>
      <c r="AW3135" s="42">
        <f t="shared" si="9977"/>
        <v>890.29600000000005</v>
      </c>
      <c r="AX3135" s="42">
        <f t="shared" si="9978"/>
        <v>515.1</v>
      </c>
      <c r="AY3135" s="42">
        <f t="shared" si="9979"/>
        <v>515.1</v>
      </c>
      <c r="AZ3135" s="42"/>
      <c r="BA3135" s="43">
        <f t="shared" si="9980"/>
        <v>98.066455716160306</v>
      </c>
      <c r="BB3135" s="44"/>
    </row>
    <row r="3136" spans="2:54" ht="62.4" x14ac:dyDescent="0.3">
      <c r="B3136" s="38" t="s">
        <v>1124</v>
      </c>
      <c r="C3136" s="38" t="s">
        <v>125</v>
      </c>
      <c r="D3136" s="38" t="s">
        <v>94</v>
      </c>
      <c r="E3136" s="39" t="str">
        <f t="shared" si="9974"/>
        <v>1103</v>
      </c>
      <c r="F3136" s="38" t="s">
        <v>792</v>
      </c>
      <c r="G3136" s="39"/>
      <c r="H3136" s="40" t="s">
        <v>793</v>
      </c>
      <c r="I3136" s="18">
        <f t="shared" ref="I3136:S3136" si="10038">I3137</f>
        <v>99076.2</v>
      </c>
      <c r="J3136" s="18">
        <f t="shared" si="10038"/>
        <v>280351.09999999998</v>
      </c>
      <c r="K3136" s="18">
        <f t="shared" si="10038"/>
        <v>183318.6</v>
      </c>
      <c r="L3136" s="18">
        <f t="shared" si="10038"/>
        <v>0</v>
      </c>
      <c r="M3136" s="18">
        <f t="shared" si="10038"/>
        <v>0</v>
      </c>
      <c r="N3136" s="18">
        <f t="shared" si="10038"/>
        <v>0</v>
      </c>
      <c r="O3136" s="18">
        <f t="shared" si="10038"/>
        <v>1098.4549999999999</v>
      </c>
      <c r="P3136" s="18">
        <f t="shared" si="10038"/>
        <v>0</v>
      </c>
      <c r="Q3136" s="18">
        <f t="shared" si="10038"/>
        <v>3451.3040000000001</v>
      </c>
      <c r="R3136" s="18">
        <f t="shared" si="10038"/>
        <v>33467.004999999997</v>
      </c>
      <c r="S3136" s="18">
        <f t="shared" si="10038"/>
        <v>32471.483459999999</v>
      </c>
      <c r="T3136" s="18">
        <f t="shared" si="9861"/>
        <v>169564.44746</v>
      </c>
      <c r="U3136" s="18">
        <f t="shared" si="9931"/>
        <v>280351.09999999998</v>
      </c>
      <c r="V3136" s="18">
        <f t="shared" si="9932"/>
        <v>183318.6</v>
      </c>
      <c r="W3136" s="18">
        <f t="shared" ref="W3136:AD3136" si="10039">W3137</f>
        <v>0</v>
      </c>
      <c r="X3136" s="18">
        <f t="shared" si="10039"/>
        <v>0</v>
      </c>
      <c r="Y3136" s="18">
        <f t="shared" si="10039"/>
        <v>0</v>
      </c>
      <c r="Z3136" s="18">
        <f t="shared" si="10039"/>
        <v>32471.483459999999</v>
      </c>
      <c r="AA3136" s="18">
        <f t="shared" si="10039"/>
        <v>0</v>
      </c>
      <c r="AB3136" s="18">
        <f t="shared" si="10039"/>
        <v>0</v>
      </c>
      <c r="AC3136" s="18">
        <f t="shared" si="10039"/>
        <v>0</v>
      </c>
      <c r="AD3136" s="18">
        <f t="shared" si="10039"/>
        <v>0</v>
      </c>
      <c r="AE3136" s="18"/>
      <c r="AF3136" s="41">
        <f t="shared" ref="AF3136:AT3136" si="10040">AF3137</f>
        <v>168757.90646</v>
      </c>
      <c r="AG3136" s="41">
        <f t="shared" si="10040"/>
        <v>0</v>
      </c>
      <c r="AH3136" s="41">
        <f t="shared" si="10040"/>
        <v>0</v>
      </c>
      <c r="AI3136" s="41">
        <f t="shared" si="10040"/>
        <v>0</v>
      </c>
      <c r="AJ3136" s="41">
        <f t="shared" si="10040"/>
        <v>0</v>
      </c>
      <c r="AK3136" s="41">
        <f t="shared" si="10040"/>
        <v>0</v>
      </c>
      <c r="AL3136" s="41">
        <f t="shared" si="10040"/>
        <v>111528.44117999999</v>
      </c>
      <c r="AM3136" s="41">
        <f t="shared" si="10040"/>
        <v>0</v>
      </c>
      <c r="AN3136" s="41">
        <f t="shared" si="10040"/>
        <v>0</v>
      </c>
      <c r="AO3136" s="14">
        <f t="shared" si="10040"/>
        <v>59645.994550000003</v>
      </c>
      <c r="AP3136" s="42">
        <f t="shared" si="10040"/>
        <v>167659.45146000001</v>
      </c>
      <c r="AQ3136" s="42">
        <f t="shared" si="10040"/>
        <v>1098.4549999999999</v>
      </c>
      <c r="AR3136" s="42">
        <f t="shared" si="10040"/>
        <v>0</v>
      </c>
      <c r="AS3136" s="42">
        <f t="shared" si="10040"/>
        <v>0</v>
      </c>
      <c r="AT3136" s="42">
        <f t="shared" si="10040"/>
        <v>0</v>
      </c>
      <c r="AU3136" s="42">
        <f t="shared" si="9975"/>
        <v>168757.90646</v>
      </c>
      <c r="AV3136" s="42">
        <f t="shared" si="9976"/>
        <v>806.54099999999744</v>
      </c>
      <c r="AW3136" s="42">
        <f t="shared" si="9977"/>
        <v>202035.93091999998</v>
      </c>
      <c r="AX3136" s="42">
        <f t="shared" si="9978"/>
        <v>280351.09999999998</v>
      </c>
      <c r="AY3136" s="42">
        <f t="shared" si="9979"/>
        <v>183318.6</v>
      </c>
      <c r="AZ3136" s="42">
        <f>AZ3137</f>
        <v>0</v>
      </c>
      <c r="BA3136" s="43">
        <f t="shared" si="9980"/>
        <v>66.087831687124606</v>
      </c>
      <c r="BB3136" s="20"/>
    </row>
    <row r="3137" spans="2:54" ht="31.2" x14ac:dyDescent="0.3">
      <c r="B3137" s="38" t="s">
        <v>1124</v>
      </c>
      <c r="C3137" s="38" t="s">
        <v>125</v>
      </c>
      <c r="D3137" s="38" t="s">
        <v>94</v>
      </c>
      <c r="E3137" s="39" t="str">
        <f t="shared" si="9974"/>
        <v>1103</v>
      </c>
      <c r="F3137" s="38" t="s">
        <v>792</v>
      </c>
      <c r="G3137" s="38" t="s">
        <v>150</v>
      </c>
      <c r="H3137" s="40" t="s">
        <v>151</v>
      </c>
      <c r="I3137" s="18">
        <v>99076.2</v>
      </c>
      <c r="J3137" s="18">
        <v>280351.09999999998</v>
      </c>
      <c r="K3137" s="18">
        <v>183318.6</v>
      </c>
      <c r="L3137" s="18"/>
      <c r="M3137" s="18"/>
      <c r="N3137" s="18"/>
      <c r="O3137" s="18">
        <v>1098.4549999999999</v>
      </c>
      <c r="P3137" s="18">
        <v>0</v>
      </c>
      <c r="Q3137" s="18">
        <v>3451.3040000000001</v>
      </c>
      <c r="R3137" s="18">
        <f>-5911.479+39378.484</f>
        <v>33467.004999999997</v>
      </c>
      <c r="S3137" s="18">
        <f>1616.14646+30855.337</f>
        <v>32471.483459999999</v>
      </c>
      <c r="T3137" s="18">
        <f t="shared" si="9861"/>
        <v>169564.44746</v>
      </c>
      <c r="U3137" s="18">
        <f t="shared" si="9931"/>
        <v>280351.09999999998</v>
      </c>
      <c r="V3137" s="18">
        <f t="shared" si="9932"/>
        <v>183318.6</v>
      </c>
      <c r="W3137" s="18"/>
      <c r="X3137" s="18"/>
      <c r="Y3137" s="18"/>
      <c r="Z3137" s="18">
        <f>1616.14646+30855.337</f>
        <v>32471.483459999999</v>
      </c>
      <c r="AA3137" s="18"/>
      <c r="AB3137" s="18"/>
      <c r="AC3137" s="18"/>
      <c r="AD3137" s="18"/>
      <c r="AE3137" s="18"/>
      <c r="AF3137" s="41">
        <v>168757.90646</v>
      </c>
      <c r="AG3137" s="41"/>
      <c r="AH3137" s="41">
        <v>0</v>
      </c>
      <c r="AI3137" s="41">
        <v>0</v>
      </c>
      <c r="AJ3137" s="41">
        <v>0</v>
      </c>
      <c r="AK3137" s="41">
        <v>0</v>
      </c>
      <c r="AL3137" s="41">
        <v>111528.44117999999</v>
      </c>
      <c r="AM3137" s="41">
        <v>0</v>
      </c>
      <c r="AN3137" s="41">
        <v>0</v>
      </c>
      <c r="AO3137" s="42">
        <v>59645.994550000003</v>
      </c>
      <c r="AP3137" s="42">
        <v>167659.45146000001</v>
      </c>
      <c r="AQ3137" s="42">
        <v>1098.4549999999999</v>
      </c>
      <c r="AR3137" s="42">
        <v>0</v>
      </c>
      <c r="AS3137" s="42">
        <v>0</v>
      </c>
      <c r="AT3137" s="42">
        <v>0</v>
      </c>
      <c r="AU3137" s="42">
        <f t="shared" si="9975"/>
        <v>168757.90646</v>
      </c>
      <c r="AV3137" s="42">
        <f t="shared" si="9976"/>
        <v>806.54099999999744</v>
      </c>
      <c r="AW3137" s="42">
        <f t="shared" si="9977"/>
        <v>202035.93091999998</v>
      </c>
      <c r="AX3137" s="42">
        <f t="shared" si="9978"/>
        <v>280351.09999999998</v>
      </c>
      <c r="AY3137" s="42">
        <f t="shared" si="9979"/>
        <v>183318.6</v>
      </c>
      <c r="AZ3137" s="42"/>
      <c r="BA3137" s="43">
        <f t="shared" si="9980"/>
        <v>66.087831687124606</v>
      </c>
      <c r="BB3137" s="44"/>
    </row>
    <row r="3138" spans="2:54" ht="31.2" x14ac:dyDescent="0.3">
      <c r="B3138" s="38" t="s">
        <v>1124</v>
      </c>
      <c r="C3138" s="38" t="s">
        <v>125</v>
      </c>
      <c r="D3138" s="38" t="s">
        <v>94</v>
      </c>
      <c r="E3138" s="39" t="str">
        <f t="shared" si="9974"/>
        <v>1103</v>
      </c>
      <c r="F3138" s="38" t="s">
        <v>1132</v>
      </c>
      <c r="G3138" s="38"/>
      <c r="H3138" s="40" t="s">
        <v>1133</v>
      </c>
      <c r="I3138" s="18"/>
      <c r="J3138" s="18"/>
      <c r="K3138" s="18"/>
      <c r="L3138" s="18"/>
      <c r="M3138" s="18"/>
      <c r="N3138" s="18"/>
      <c r="O3138" s="18">
        <f>O3139</f>
        <v>0</v>
      </c>
      <c r="P3138" s="18">
        <f>P3139</f>
        <v>0</v>
      </c>
      <c r="Q3138" s="18">
        <f>Q3139</f>
        <v>0</v>
      </c>
      <c r="R3138" s="18">
        <f>R3139</f>
        <v>0</v>
      </c>
      <c r="S3138" s="18">
        <f>S3139</f>
        <v>3534.47</v>
      </c>
      <c r="T3138" s="18">
        <f t="shared" ref="T3138:T3201" si="10041">I3138+L3138+S3138+R3138+Q3138+P3138+O3138</f>
        <v>3534.47</v>
      </c>
      <c r="U3138" s="18"/>
      <c r="V3138" s="18"/>
      <c r="W3138" s="18">
        <f t="shared" ref="W3138:AD3138" si="10042">W3139</f>
        <v>0</v>
      </c>
      <c r="X3138" s="18">
        <f t="shared" si="10042"/>
        <v>0</v>
      </c>
      <c r="Y3138" s="18">
        <f t="shared" si="10042"/>
        <v>0</v>
      </c>
      <c r="Z3138" s="18">
        <f t="shared" si="10042"/>
        <v>3534.47</v>
      </c>
      <c r="AA3138" s="18">
        <f t="shared" si="10042"/>
        <v>0</v>
      </c>
      <c r="AB3138" s="18">
        <f t="shared" si="10042"/>
        <v>0</v>
      </c>
      <c r="AC3138" s="18">
        <f t="shared" si="10042"/>
        <v>0</v>
      </c>
      <c r="AD3138" s="18">
        <f t="shared" si="10042"/>
        <v>0</v>
      </c>
      <c r="AE3138" s="18"/>
      <c r="AF3138" s="41">
        <f t="shared" ref="AF3138:AT3138" si="10043">AF3139</f>
        <v>2467.625</v>
      </c>
      <c r="AG3138" s="41">
        <f t="shared" si="10043"/>
        <v>0</v>
      </c>
      <c r="AH3138" s="41">
        <f t="shared" si="10043"/>
        <v>0</v>
      </c>
      <c r="AI3138" s="41">
        <f t="shared" si="10043"/>
        <v>0</v>
      </c>
      <c r="AJ3138" s="41">
        <f t="shared" si="10043"/>
        <v>0</v>
      </c>
      <c r="AK3138" s="41">
        <f t="shared" si="10043"/>
        <v>0</v>
      </c>
      <c r="AL3138" s="41">
        <f t="shared" si="10043"/>
        <v>0</v>
      </c>
      <c r="AM3138" s="41">
        <f t="shared" si="10043"/>
        <v>0</v>
      </c>
      <c r="AN3138" s="41">
        <f t="shared" si="10043"/>
        <v>0</v>
      </c>
      <c r="AO3138" s="14">
        <f t="shared" si="10043"/>
        <v>0</v>
      </c>
      <c r="AP3138" s="42">
        <f t="shared" si="10043"/>
        <v>3534.47</v>
      </c>
      <c r="AQ3138" s="42">
        <f t="shared" si="10043"/>
        <v>0</v>
      </c>
      <c r="AR3138" s="42">
        <f t="shared" si="10043"/>
        <v>0</v>
      </c>
      <c r="AS3138" s="42">
        <f t="shared" si="10043"/>
        <v>0</v>
      </c>
      <c r="AT3138" s="42">
        <f t="shared" si="10043"/>
        <v>0</v>
      </c>
      <c r="AU3138" s="42">
        <f t="shared" si="9975"/>
        <v>3534.47</v>
      </c>
      <c r="AV3138" s="42">
        <f t="shared" si="9976"/>
        <v>0</v>
      </c>
      <c r="AW3138" s="42">
        <f t="shared" si="9977"/>
        <v>7068.94</v>
      </c>
      <c r="AX3138" s="42">
        <f t="shared" si="9978"/>
        <v>0</v>
      </c>
      <c r="AY3138" s="42">
        <f t="shared" si="9979"/>
        <v>0</v>
      </c>
      <c r="AZ3138" s="42">
        <f>AZ3139</f>
        <v>0</v>
      </c>
      <c r="BA3138" s="43">
        <f t="shared" si="9980"/>
        <v>0</v>
      </c>
      <c r="BB3138" s="20"/>
    </row>
    <row r="3139" spans="2:54" ht="31.2" x14ac:dyDescent="0.3">
      <c r="B3139" s="38" t="s">
        <v>1124</v>
      </c>
      <c r="C3139" s="38" t="s">
        <v>125</v>
      </c>
      <c r="D3139" s="38" t="s">
        <v>94</v>
      </c>
      <c r="E3139" s="39" t="str">
        <f t="shared" si="9974"/>
        <v>1103</v>
      </c>
      <c r="F3139" s="38" t="s">
        <v>1132</v>
      </c>
      <c r="G3139" s="38" t="s">
        <v>150</v>
      </c>
      <c r="H3139" s="40" t="s">
        <v>151</v>
      </c>
      <c r="I3139" s="18"/>
      <c r="J3139" s="18"/>
      <c r="K3139" s="18"/>
      <c r="L3139" s="18"/>
      <c r="M3139" s="18"/>
      <c r="N3139" s="18"/>
      <c r="O3139" s="18">
        <v>0</v>
      </c>
      <c r="P3139" s="18">
        <v>0</v>
      </c>
      <c r="Q3139" s="18">
        <v>0</v>
      </c>
      <c r="R3139" s="18">
        <v>0</v>
      </c>
      <c r="S3139" s="18">
        <v>3534.47</v>
      </c>
      <c r="T3139" s="18">
        <f t="shared" si="10041"/>
        <v>3534.47</v>
      </c>
      <c r="U3139" s="18"/>
      <c r="V3139" s="18"/>
      <c r="W3139" s="18"/>
      <c r="X3139" s="18"/>
      <c r="Y3139" s="18"/>
      <c r="Z3139" s="18">
        <v>3534.47</v>
      </c>
      <c r="AA3139" s="18"/>
      <c r="AB3139" s="18"/>
      <c r="AC3139" s="18"/>
      <c r="AD3139" s="18"/>
      <c r="AE3139" s="18"/>
      <c r="AF3139" s="41">
        <v>2467.625</v>
      </c>
      <c r="AG3139" s="41"/>
      <c r="AH3139" s="41">
        <v>0</v>
      </c>
      <c r="AI3139" s="41">
        <v>0</v>
      </c>
      <c r="AJ3139" s="41">
        <v>0</v>
      </c>
      <c r="AK3139" s="41">
        <v>0</v>
      </c>
      <c r="AL3139" s="41">
        <v>0</v>
      </c>
      <c r="AM3139" s="41">
        <v>0</v>
      </c>
      <c r="AN3139" s="41">
        <v>0</v>
      </c>
      <c r="AO3139" s="42">
        <v>0</v>
      </c>
      <c r="AP3139" s="42">
        <v>3534.47</v>
      </c>
      <c r="AQ3139" s="42">
        <v>0</v>
      </c>
      <c r="AR3139" s="42">
        <v>0</v>
      </c>
      <c r="AS3139" s="42">
        <v>0</v>
      </c>
      <c r="AT3139" s="42">
        <v>0</v>
      </c>
      <c r="AU3139" s="42">
        <f t="shared" si="9975"/>
        <v>3534.47</v>
      </c>
      <c r="AV3139" s="42">
        <f t="shared" si="9976"/>
        <v>0</v>
      </c>
      <c r="AW3139" s="42">
        <f t="shared" si="9977"/>
        <v>7068.94</v>
      </c>
      <c r="AX3139" s="42">
        <f t="shared" si="9978"/>
        <v>0</v>
      </c>
      <c r="AY3139" s="42">
        <f t="shared" si="9979"/>
        <v>0</v>
      </c>
      <c r="AZ3139" s="42"/>
      <c r="BA3139" s="43">
        <f t="shared" si="9980"/>
        <v>0</v>
      </c>
      <c r="BB3139" s="44"/>
    </row>
    <row r="3140" spans="2:54" ht="31.2" x14ac:dyDescent="0.3">
      <c r="B3140" s="38" t="s">
        <v>1124</v>
      </c>
      <c r="C3140" s="38" t="s">
        <v>125</v>
      </c>
      <c r="D3140" s="38" t="s">
        <v>94</v>
      </c>
      <c r="E3140" s="39" t="str">
        <f t="shared" si="9974"/>
        <v>1103</v>
      </c>
      <c r="F3140" s="38" t="s">
        <v>1134</v>
      </c>
      <c r="G3140" s="39"/>
      <c r="H3140" s="40" t="s">
        <v>1135</v>
      </c>
      <c r="I3140" s="18">
        <f t="shared" ref="I3140:S3140" si="10044">I3141</f>
        <v>52913.1</v>
      </c>
      <c r="J3140" s="18">
        <f t="shared" si="10044"/>
        <v>0</v>
      </c>
      <c r="K3140" s="18">
        <f t="shared" si="10044"/>
        <v>0</v>
      </c>
      <c r="L3140" s="18">
        <f t="shared" si="10044"/>
        <v>-27009.599999999999</v>
      </c>
      <c r="M3140" s="18">
        <f t="shared" si="10044"/>
        <v>0</v>
      </c>
      <c r="N3140" s="18">
        <f t="shared" si="10044"/>
        <v>0</v>
      </c>
      <c r="O3140" s="18">
        <f t="shared" si="10044"/>
        <v>0</v>
      </c>
      <c r="P3140" s="18">
        <f t="shared" si="10044"/>
        <v>0</v>
      </c>
      <c r="Q3140" s="18">
        <f t="shared" si="10044"/>
        <v>496.36</v>
      </c>
      <c r="R3140" s="18">
        <f t="shared" si="10044"/>
        <v>0</v>
      </c>
      <c r="S3140" s="18">
        <f t="shared" si="10044"/>
        <v>27009.599999999999</v>
      </c>
      <c r="T3140" s="18">
        <f t="shared" si="10041"/>
        <v>53409.46</v>
      </c>
      <c r="U3140" s="18">
        <f t="shared" si="9931"/>
        <v>0</v>
      </c>
      <c r="V3140" s="18">
        <f t="shared" si="9932"/>
        <v>0</v>
      </c>
      <c r="W3140" s="18">
        <f t="shared" ref="W3140:AD3140" si="10045">W3141</f>
        <v>0</v>
      </c>
      <c r="X3140" s="18">
        <f t="shared" si="10045"/>
        <v>27009.599999999999</v>
      </c>
      <c r="Y3140" s="18">
        <f t="shared" si="10045"/>
        <v>0</v>
      </c>
      <c r="Z3140" s="18">
        <f t="shared" si="10045"/>
        <v>0</v>
      </c>
      <c r="AA3140" s="18">
        <f t="shared" si="10045"/>
        <v>0</v>
      </c>
      <c r="AB3140" s="18">
        <f t="shared" si="10045"/>
        <v>0</v>
      </c>
      <c r="AC3140" s="18">
        <f t="shared" si="10045"/>
        <v>0</v>
      </c>
      <c r="AD3140" s="18">
        <f t="shared" si="10045"/>
        <v>0</v>
      </c>
      <c r="AE3140" s="18"/>
      <c r="AF3140" s="41">
        <f t="shared" ref="AF3140:AT3140" si="10046">AF3141</f>
        <v>53409.46</v>
      </c>
      <c r="AG3140" s="41">
        <f t="shared" si="10046"/>
        <v>0</v>
      </c>
      <c r="AH3140" s="41">
        <f t="shared" si="10046"/>
        <v>0</v>
      </c>
      <c r="AI3140" s="41">
        <f t="shared" si="10046"/>
        <v>0</v>
      </c>
      <c r="AJ3140" s="41">
        <f t="shared" si="10046"/>
        <v>0</v>
      </c>
      <c r="AK3140" s="41">
        <f t="shared" si="10046"/>
        <v>0</v>
      </c>
      <c r="AL3140" s="41">
        <f t="shared" si="10046"/>
        <v>53404.859989999997</v>
      </c>
      <c r="AM3140" s="41">
        <f t="shared" si="10046"/>
        <v>0</v>
      </c>
      <c r="AN3140" s="41">
        <f t="shared" si="10046"/>
        <v>0</v>
      </c>
      <c r="AO3140" s="14">
        <f t="shared" si="10046"/>
        <v>45565.32</v>
      </c>
      <c r="AP3140" s="42">
        <f t="shared" si="10046"/>
        <v>53409.46</v>
      </c>
      <c r="AQ3140" s="42">
        <f t="shared" si="10046"/>
        <v>0</v>
      </c>
      <c r="AR3140" s="42">
        <f t="shared" si="10046"/>
        <v>0</v>
      </c>
      <c r="AS3140" s="42">
        <f t="shared" si="10046"/>
        <v>0</v>
      </c>
      <c r="AT3140" s="42">
        <f t="shared" si="10046"/>
        <v>0</v>
      </c>
      <c r="AU3140" s="42">
        <f t="shared" si="9975"/>
        <v>53409.46</v>
      </c>
      <c r="AV3140" s="42">
        <f t="shared" si="9976"/>
        <v>0</v>
      </c>
      <c r="AW3140" s="42">
        <f t="shared" si="9977"/>
        <v>80419.06</v>
      </c>
      <c r="AX3140" s="42">
        <f t="shared" si="9978"/>
        <v>0</v>
      </c>
      <c r="AY3140" s="42">
        <f t="shared" si="9979"/>
        <v>0</v>
      </c>
      <c r="AZ3140" s="42">
        <f>AZ3141</f>
        <v>0</v>
      </c>
      <c r="BA3140" s="43">
        <f t="shared" si="9980"/>
        <v>99.991387274838573</v>
      </c>
      <c r="BB3140" s="20"/>
    </row>
    <row r="3141" spans="2:54" ht="31.2" x14ac:dyDescent="0.3">
      <c r="B3141" s="38" t="s">
        <v>1124</v>
      </c>
      <c r="C3141" s="38" t="s">
        <v>125</v>
      </c>
      <c r="D3141" s="38" t="s">
        <v>94</v>
      </c>
      <c r="E3141" s="39" t="str">
        <f t="shared" si="9974"/>
        <v>1103</v>
      </c>
      <c r="F3141" s="38" t="s">
        <v>1134</v>
      </c>
      <c r="G3141" s="38" t="s">
        <v>150</v>
      </c>
      <c r="H3141" s="40" t="s">
        <v>151</v>
      </c>
      <c r="I3141" s="18">
        <f>52907.4+5.7</f>
        <v>52913.1</v>
      </c>
      <c r="J3141" s="18">
        <v>0</v>
      </c>
      <c r="K3141" s="18">
        <v>0</v>
      </c>
      <c r="L3141" s="18">
        <v>-27009.599999999999</v>
      </c>
      <c r="M3141" s="18"/>
      <c r="N3141" s="18"/>
      <c r="O3141" s="18">
        <v>0</v>
      </c>
      <c r="P3141" s="18">
        <v>0</v>
      </c>
      <c r="Q3141" s="18">
        <v>496.36</v>
      </c>
      <c r="R3141" s="18">
        <v>0</v>
      </c>
      <c r="S3141" s="18">
        <v>27009.599999999999</v>
      </c>
      <c r="T3141" s="18">
        <f t="shared" si="10041"/>
        <v>53409.46</v>
      </c>
      <c r="U3141" s="18">
        <f t="shared" si="9931"/>
        <v>0</v>
      </c>
      <c r="V3141" s="18">
        <f t="shared" si="9932"/>
        <v>0</v>
      </c>
      <c r="W3141" s="18"/>
      <c r="X3141" s="18">
        <v>27009.599999999999</v>
      </c>
      <c r="Y3141" s="18"/>
      <c r="Z3141" s="18"/>
      <c r="AA3141" s="18"/>
      <c r="AB3141" s="18"/>
      <c r="AC3141" s="18"/>
      <c r="AD3141" s="18"/>
      <c r="AE3141" s="18"/>
      <c r="AF3141" s="41">
        <v>53409.46</v>
      </c>
      <c r="AG3141" s="41"/>
      <c r="AH3141" s="41">
        <v>0</v>
      </c>
      <c r="AI3141" s="41">
        <v>0</v>
      </c>
      <c r="AJ3141" s="41">
        <v>0</v>
      </c>
      <c r="AK3141" s="41">
        <v>0</v>
      </c>
      <c r="AL3141" s="41">
        <v>53404.859989999997</v>
      </c>
      <c r="AM3141" s="41">
        <v>0</v>
      </c>
      <c r="AN3141" s="41">
        <v>0</v>
      </c>
      <c r="AO3141" s="42">
        <v>45565.32</v>
      </c>
      <c r="AP3141" s="42">
        <v>53409.46</v>
      </c>
      <c r="AQ3141" s="42">
        <v>0</v>
      </c>
      <c r="AR3141" s="42">
        <v>0</v>
      </c>
      <c r="AS3141" s="42">
        <v>0</v>
      </c>
      <c r="AT3141" s="42">
        <v>0</v>
      </c>
      <c r="AU3141" s="42">
        <f t="shared" si="9975"/>
        <v>53409.46</v>
      </c>
      <c r="AV3141" s="42">
        <f t="shared" si="9976"/>
        <v>0</v>
      </c>
      <c r="AW3141" s="42">
        <f t="shared" si="9977"/>
        <v>80419.06</v>
      </c>
      <c r="AX3141" s="42">
        <f t="shared" si="9978"/>
        <v>0</v>
      </c>
      <c r="AY3141" s="42">
        <f t="shared" si="9979"/>
        <v>0</v>
      </c>
      <c r="AZ3141" s="42"/>
      <c r="BA3141" s="43">
        <f t="shared" si="9980"/>
        <v>99.991387274838573</v>
      </c>
      <c r="BB3141" s="44"/>
    </row>
    <row r="3142" spans="2:54" ht="109.2" x14ac:dyDescent="0.3">
      <c r="B3142" s="38" t="s">
        <v>1124</v>
      </c>
      <c r="C3142" s="38" t="s">
        <v>125</v>
      </c>
      <c r="D3142" s="38" t="s">
        <v>94</v>
      </c>
      <c r="E3142" s="39" t="str">
        <f t="shared" si="9974"/>
        <v>1103</v>
      </c>
      <c r="F3142" s="16" t="s">
        <v>1152</v>
      </c>
      <c r="G3142" s="38"/>
      <c r="H3142" s="55" t="s">
        <v>1153</v>
      </c>
      <c r="I3142" s="18"/>
      <c r="J3142" s="18"/>
      <c r="K3142" s="18"/>
      <c r="L3142" s="18"/>
      <c r="M3142" s="18"/>
      <c r="N3142" s="18"/>
      <c r="O3142" s="18">
        <f>O3143</f>
        <v>0</v>
      </c>
      <c r="P3142" s="18">
        <f>P3143</f>
        <v>0</v>
      </c>
      <c r="Q3142" s="18">
        <f>Q3143</f>
        <v>0</v>
      </c>
      <c r="R3142" s="18">
        <f>R3143</f>
        <v>0</v>
      </c>
      <c r="S3142" s="18"/>
      <c r="T3142" s="18">
        <f t="shared" si="10041"/>
        <v>0</v>
      </c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41">
        <f t="shared" ref="AF3142:AT3142" si="10047">AF3143</f>
        <v>16130.80767</v>
      </c>
      <c r="AG3142" s="41">
        <f t="shared" si="10047"/>
        <v>0</v>
      </c>
      <c r="AH3142" s="41">
        <f t="shared" si="10047"/>
        <v>15324.266670000001</v>
      </c>
      <c r="AI3142" s="41">
        <f t="shared" si="10047"/>
        <v>0</v>
      </c>
      <c r="AJ3142" s="41">
        <f t="shared" si="10047"/>
        <v>0</v>
      </c>
      <c r="AK3142" s="41">
        <f t="shared" si="10047"/>
        <v>0</v>
      </c>
      <c r="AL3142" s="41">
        <f t="shared" si="10047"/>
        <v>16130.80702</v>
      </c>
      <c r="AM3142" s="41">
        <f t="shared" si="10047"/>
        <v>15324.266670000001</v>
      </c>
      <c r="AN3142" s="41">
        <f t="shared" si="10047"/>
        <v>0</v>
      </c>
      <c r="AO3142" s="14">
        <f t="shared" si="10047"/>
        <v>16130.80702</v>
      </c>
      <c r="AP3142" s="42">
        <f t="shared" si="10047"/>
        <v>16130.80767</v>
      </c>
      <c r="AQ3142" s="42">
        <f t="shared" si="10047"/>
        <v>0</v>
      </c>
      <c r="AR3142" s="42">
        <f t="shared" si="10047"/>
        <v>0</v>
      </c>
      <c r="AS3142" s="42">
        <f t="shared" si="10047"/>
        <v>0</v>
      </c>
      <c r="AT3142" s="42">
        <f t="shared" si="10047"/>
        <v>0</v>
      </c>
      <c r="AU3142" s="42">
        <f t="shared" si="9975"/>
        <v>16130.80767</v>
      </c>
      <c r="AV3142" s="42">
        <f t="shared" si="9976"/>
        <v>-16130.80767</v>
      </c>
      <c r="AW3142" s="42"/>
      <c r="AX3142" s="42"/>
      <c r="AY3142" s="42"/>
      <c r="AZ3142" s="42"/>
      <c r="BA3142" s="43">
        <f t="shared" si="9980"/>
        <v>99.99999597044355</v>
      </c>
      <c r="BB3142" s="44"/>
    </row>
    <row r="3143" spans="2:54" ht="31.2" x14ac:dyDescent="0.3">
      <c r="B3143" s="38" t="s">
        <v>1124</v>
      </c>
      <c r="C3143" s="38" t="s">
        <v>125</v>
      </c>
      <c r="D3143" s="38" t="s">
        <v>94</v>
      </c>
      <c r="E3143" s="39" t="str">
        <f t="shared" si="9974"/>
        <v>1103</v>
      </c>
      <c r="F3143" s="16" t="s">
        <v>1152</v>
      </c>
      <c r="G3143" s="38" t="s">
        <v>150</v>
      </c>
      <c r="H3143" s="40" t="s">
        <v>151</v>
      </c>
      <c r="I3143" s="18"/>
      <c r="J3143" s="18"/>
      <c r="K3143" s="18"/>
      <c r="L3143" s="18"/>
      <c r="M3143" s="18"/>
      <c r="N3143" s="18"/>
      <c r="O3143" s="18">
        <v>0</v>
      </c>
      <c r="P3143" s="18">
        <v>0</v>
      </c>
      <c r="Q3143" s="18">
        <v>0</v>
      </c>
      <c r="R3143" s="18">
        <v>0</v>
      </c>
      <c r="S3143" s="18"/>
      <c r="T3143" s="18">
        <f t="shared" si="10041"/>
        <v>0</v>
      </c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41">
        <v>16130.80767</v>
      </c>
      <c r="AG3143" s="41"/>
      <c r="AH3143" s="41">
        <v>15324.266670000001</v>
      </c>
      <c r="AI3143" s="41"/>
      <c r="AJ3143" s="41">
        <v>0</v>
      </c>
      <c r="AK3143" s="41">
        <v>0</v>
      </c>
      <c r="AL3143" s="41">
        <v>16130.80702</v>
      </c>
      <c r="AM3143" s="41">
        <v>15324.266670000001</v>
      </c>
      <c r="AN3143" s="41">
        <v>0</v>
      </c>
      <c r="AO3143" s="42">
        <v>16130.80702</v>
      </c>
      <c r="AP3143" s="42">
        <v>16130.80767</v>
      </c>
      <c r="AQ3143" s="42">
        <v>0</v>
      </c>
      <c r="AR3143" s="42">
        <v>0</v>
      </c>
      <c r="AS3143" s="42">
        <v>0</v>
      </c>
      <c r="AT3143" s="42">
        <v>0</v>
      </c>
      <c r="AU3143" s="42">
        <f t="shared" si="9975"/>
        <v>16130.80767</v>
      </c>
      <c r="AV3143" s="42">
        <f t="shared" si="9976"/>
        <v>-16130.80767</v>
      </c>
      <c r="AW3143" s="42"/>
      <c r="AX3143" s="42"/>
      <c r="AY3143" s="42"/>
      <c r="AZ3143" s="42"/>
      <c r="BA3143" s="43">
        <f t="shared" si="9980"/>
        <v>99.99999597044355</v>
      </c>
      <c r="BB3143" s="44"/>
    </row>
    <row r="3144" spans="2:54" ht="31.2" x14ac:dyDescent="0.3">
      <c r="B3144" s="38" t="s">
        <v>1124</v>
      </c>
      <c r="C3144" s="38" t="s">
        <v>125</v>
      </c>
      <c r="D3144" s="38" t="s">
        <v>94</v>
      </c>
      <c r="E3144" s="39" t="str">
        <f t="shared" si="9974"/>
        <v>1103</v>
      </c>
      <c r="F3144" s="38" t="s">
        <v>1136</v>
      </c>
      <c r="G3144" s="39"/>
      <c r="H3144" s="40" t="s">
        <v>1137</v>
      </c>
      <c r="I3144" s="18">
        <f t="shared" ref="I3144:S3144" si="10048">I3145</f>
        <v>0</v>
      </c>
      <c r="J3144" s="18">
        <f t="shared" si="10048"/>
        <v>20000</v>
      </c>
      <c r="K3144" s="18">
        <f t="shared" si="10048"/>
        <v>0</v>
      </c>
      <c r="L3144" s="18">
        <f t="shared" si="10048"/>
        <v>0</v>
      </c>
      <c r="M3144" s="18">
        <f t="shared" si="10048"/>
        <v>0</v>
      </c>
      <c r="N3144" s="18">
        <f t="shared" si="10048"/>
        <v>0</v>
      </c>
      <c r="O3144" s="18">
        <f t="shared" si="10048"/>
        <v>0</v>
      </c>
      <c r="P3144" s="18">
        <f t="shared" si="10048"/>
        <v>0</v>
      </c>
      <c r="Q3144" s="18">
        <f t="shared" si="10048"/>
        <v>0</v>
      </c>
      <c r="R3144" s="18">
        <f t="shared" si="10048"/>
        <v>0</v>
      </c>
      <c r="S3144" s="18">
        <f t="shared" si="10048"/>
        <v>0</v>
      </c>
      <c r="T3144" s="18">
        <f t="shared" si="10041"/>
        <v>0</v>
      </c>
      <c r="U3144" s="18">
        <f t="shared" si="9931"/>
        <v>20000</v>
      </c>
      <c r="V3144" s="18">
        <f t="shared" si="9932"/>
        <v>0</v>
      </c>
      <c r="W3144" s="18">
        <f t="shared" ref="W3144:AT3144" si="10049">W3145</f>
        <v>0</v>
      </c>
      <c r="X3144" s="18">
        <f t="shared" si="10049"/>
        <v>0</v>
      </c>
      <c r="Y3144" s="18">
        <f t="shared" si="10049"/>
        <v>0</v>
      </c>
      <c r="Z3144" s="18">
        <f t="shared" si="10049"/>
        <v>0</v>
      </c>
      <c r="AA3144" s="18">
        <f t="shared" si="10049"/>
        <v>0</v>
      </c>
      <c r="AB3144" s="18">
        <f t="shared" si="10049"/>
        <v>0</v>
      </c>
      <c r="AC3144" s="18">
        <f t="shared" si="10049"/>
        <v>0</v>
      </c>
      <c r="AD3144" s="18">
        <f t="shared" si="10049"/>
        <v>0</v>
      </c>
      <c r="AE3144" s="18">
        <f t="shared" si="10049"/>
        <v>0</v>
      </c>
      <c r="AF3144" s="41">
        <f t="shared" si="10049"/>
        <v>0</v>
      </c>
      <c r="AG3144" s="41">
        <f t="shared" si="10049"/>
        <v>0</v>
      </c>
      <c r="AH3144" s="41">
        <f t="shared" si="10049"/>
        <v>0</v>
      </c>
      <c r="AI3144" s="41">
        <f t="shared" si="10049"/>
        <v>0</v>
      </c>
      <c r="AJ3144" s="41">
        <f t="shared" si="10049"/>
        <v>0</v>
      </c>
      <c r="AK3144" s="41">
        <f t="shared" si="10049"/>
        <v>0</v>
      </c>
      <c r="AL3144" s="41">
        <f t="shared" si="10049"/>
        <v>0</v>
      </c>
      <c r="AM3144" s="41">
        <f t="shared" si="10049"/>
        <v>0</v>
      </c>
      <c r="AN3144" s="41">
        <f t="shared" si="10049"/>
        <v>0</v>
      </c>
      <c r="AO3144" s="14">
        <f t="shared" si="10049"/>
        <v>0</v>
      </c>
      <c r="AP3144" s="42">
        <f t="shared" si="10049"/>
        <v>0</v>
      </c>
      <c r="AQ3144" s="42">
        <f t="shared" si="10049"/>
        <v>0</v>
      </c>
      <c r="AR3144" s="42">
        <f t="shared" si="10049"/>
        <v>0</v>
      </c>
      <c r="AS3144" s="42">
        <f t="shared" si="10049"/>
        <v>0</v>
      </c>
      <c r="AT3144" s="42">
        <f t="shared" si="10049"/>
        <v>0</v>
      </c>
      <c r="AU3144" s="42">
        <f t="shared" si="9975"/>
        <v>0</v>
      </c>
      <c r="AV3144" s="42">
        <f t="shared" si="9976"/>
        <v>0</v>
      </c>
      <c r="AW3144" s="42">
        <f t="shared" si="9977"/>
        <v>0</v>
      </c>
      <c r="AX3144" s="42">
        <f t="shared" si="9978"/>
        <v>20000</v>
      </c>
      <c r="AY3144" s="42">
        <f t="shared" si="9979"/>
        <v>0</v>
      </c>
      <c r="AZ3144" s="42">
        <f>AZ3145</f>
        <v>0</v>
      </c>
      <c r="BA3144" s="43"/>
      <c r="BB3144" s="20">
        <v>0</v>
      </c>
    </row>
    <row r="3145" spans="2:54" ht="31.2" x14ac:dyDescent="0.3">
      <c r="B3145" s="38" t="s">
        <v>1124</v>
      </c>
      <c r="C3145" s="38" t="s">
        <v>125</v>
      </c>
      <c r="D3145" s="38" t="s">
        <v>94</v>
      </c>
      <c r="E3145" s="39" t="str">
        <f t="shared" si="9974"/>
        <v>1103</v>
      </c>
      <c r="F3145" s="38" t="s">
        <v>1136</v>
      </c>
      <c r="G3145" s="38" t="s">
        <v>150</v>
      </c>
      <c r="H3145" s="40" t="s">
        <v>151</v>
      </c>
      <c r="I3145" s="18">
        <v>0</v>
      </c>
      <c r="J3145" s="18">
        <v>20000</v>
      </c>
      <c r="K3145" s="18">
        <v>0</v>
      </c>
      <c r="L3145" s="18"/>
      <c r="M3145" s="18"/>
      <c r="N3145" s="18"/>
      <c r="O3145" s="18">
        <v>0</v>
      </c>
      <c r="P3145" s="18">
        <v>0</v>
      </c>
      <c r="Q3145" s="18">
        <v>0</v>
      </c>
      <c r="R3145" s="18">
        <v>0</v>
      </c>
      <c r="S3145" s="18"/>
      <c r="T3145" s="18">
        <f t="shared" si="10041"/>
        <v>0</v>
      </c>
      <c r="U3145" s="18">
        <f t="shared" si="9931"/>
        <v>20000</v>
      </c>
      <c r="V3145" s="18">
        <f t="shared" si="9932"/>
        <v>0</v>
      </c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41">
        <v>0</v>
      </c>
      <c r="AG3145" s="41"/>
      <c r="AH3145" s="41">
        <v>0</v>
      </c>
      <c r="AI3145" s="41">
        <v>0</v>
      </c>
      <c r="AJ3145" s="41">
        <v>0</v>
      </c>
      <c r="AK3145" s="41">
        <v>0</v>
      </c>
      <c r="AL3145" s="41">
        <v>0</v>
      </c>
      <c r="AM3145" s="41">
        <v>0</v>
      </c>
      <c r="AN3145" s="41">
        <v>0</v>
      </c>
      <c r="AO3145" s="42">
        <v>0</v>
      </c>
      <c r="AP3145" s="42">
        <v>0</v>
      </c>
      <c r="AQ3145" s="42">
        <v>0</v>
      </c>
      <c r="AR3145" s="42">
        <v>0</v>
      </c>
      <c r="AS3145" s="42">
        <v>0</v>
      </c>
      <c r="AT3145" s="42">
        <v>0</v>
      </c>
      <c r="AU3145" s="42">
        <f t="shared" si="9975"/>
        <v>0</v>
      </c>
      <c r="AV3145" s="42">
        <f t="shared" si="9976"/>
        <v>0</v>
      </c>
      <c r="AW3145" s="42">
        <f t="shared" si="9977"/>
        <v>0</v>
      </c>
      <c r="AX3145" s="42">
        <f t="shared" si="9978"/>
        <v>20000</v>
      </c>
      <c r="AY3145" s="42">
        <f t="shared" si="9979"/>
        <v>0</v>
      </c>
      <c r="AZ3145" s="42"/>
      <c r="BA3145" s="43"/>
      <c r="BB3145" s="20">
        <v>0</v>
      </c>
    </row>
    <row r="3146" spans="2:54" ht="46.8" x14ac:dyDescent="0.3">
      <c r="B3146" s="38" t="s">
        <v>1124</v>
      </c>
      <c r="C3146" s="38" t="s">
        <v>125</v>
      </c>
      <c r="D3146" s="38" t="s">
        <v>94</v>
      </c>
      <c r="E3146" s="39" t="str">
        <f t="shared" si="9974"/>
        <v>1103</v>
      </c>
      <c r="F3146" s="38" t="s">
        <v>468</v>
      </c>
      <c r="G3146" s="39"/>
      <c r="H3146" s="40" t="s">
        <v>469</v>
      </c>
      <c r="I3146" s="18">
        <f t="shared" ref="I3146:N3146" si="10050">I3149</f>
        <v>80000</v>
      </c>
      <c r="J3146" s="18">
        <f t="shared" si="10050"/>
        <v>80000</v>
      </c>
      <c r="K3146" s="18">
        <f t="shared" si="10050"/>
        <v>80000</v>
      </c>
      <c r="L3146" s="18">
        <f t="shared" si="10050"/>
        <v>0</v>
      </c>
      <c r="M3146" s="18">
        <f t="shared" si="10050"/>
        <v>0</v>
      </c>
      <c r="N3146" s="18">
        <f t="shared" si="10050"/>
        <v>0</v>
      </c>
      <c r="O3146" s="18">
        <f>O3149+O3147</f>
        <v>0</v>
      </c>
      <c r="P3146" s="18">
        <f>P3149+P3147</f>
        <v>0</v>
      </c>
      <c r="Q3146" s="18">
        <f>Q3149+Q3147</f>
        <v>0</v>
      </c>
      <c r="R3146" s="18">
        <f>R3149+R3147</f>
        <v>5911.4790000000003</v>
      </c>
      <c r="S3146" s="18">
        <f>S3149</f>
        <v>20000</v>
      </c>
      <c r="T3146" s="18">
        <f t="shared" si="10041"/>
        <v>105911.47900000001</v>
      </c>
      <c r="U3146" s="18">
        <f t="shared" si="9931"/>
        <v>80000</v>
      </c>
      <c r="V3146" s="18">
        <f t="shared" si="9932"/>
        <v>80000</v>
      </c>
      <c r="W3146" s="18">
        <f t="shared" ref="W3146:AD3146" si="10051">W3149</f>
        <v>0</v>
      </c>
      <c r="X3146" s="18">
        <f t="shared" si="10051"/>
        <v>0</v>
      </c>
      <c r="Y3146" s="18">
        <f t="shared" si="10051"/>
        <v>0</v>
      </c>
      <c r="Z3146" s="18">
        <f t="shared" si="10051"/>
        <v>20000</v>
      </c>
      <c r="AA3146" s="18">
        <f t="shared" si="10051"/>
        <v>20000</v>
      </c>
      <c r="AB3146" s="18">
        <f t="shared" si="10051"/>
        <v>0</v>
      </c>
      <c r="AC3146" s="18">
        <f t="shared" si="10051"/>
        <v>20000</v>
      </c>
      <c r="AD3146" s="18">
        <f t="shared" si="10051"/>
        <v>0</v>
      </c>
      <c r="AE3146" s="18"/>
      <c r="AF3146" s="41">
        <f t="shared" ref="AF3146:AT3146" si="10052">AF3149+AF3147</f>
        <v>105911.47900000001</v>
      </c>
      <c r="AG3146" s="41">
        <f t="shared" si="10052"/>
        <v>0</v>
      </c>
      <c r="AH3146" s="41">
        <f t="shared" si="10052"/>
        <v>0</v>
      </c>
      <c r="AI3146" s="41">
        <f t="shared" si="10052"/>
        <v>0</v>
      </c>
      <c r="AJ3146" s="41">
        <f t="shared" si="10052"/>
        <v>0</v>
      </c>
      <c r="AK3146" s="41">
        <f t="shared" si="10052"/>
        <v>0</v>
      </c>
      <c r="AL3146" s="41">
        <f t="shared" si="10052"/>
        <v>105911.47900000001</v>
      </c>
      <c r="AM3146" s="41">
        <f t="shared" si="10052"/>
        <v>0</v>
      </c>
      <c r="AN3146" s="41">
        <f t="shared" si="10052"/>
        <v>0</v>
      </c>
      <c r="AO3146" s="14">
        <f t="shared" si="10052"/>
        <v>99664.544099999999</v>
      </c>
      <c r="AP3146" s="42">
        <f t="shared" si="10052"/>
        <v>105911.47900000001</v>
      </c>
      <c r="AQ3146" s="42">
        <f t="shared" si="10052"/>
        <v>0</v>
      </c>
      <c r="AR3146" s="42">
        <f t="shared" si="10052"/>
        <v>0</v>
      </c>
      <c r="AS3146" s="42">
        <f t="shared" si="10052"/>
        <v>0</v>
      </c>
      <c r="AT3146" s="42">
        <f t="shared" si="10052"/>
        <v>0</v>
      </c>
      <c r="AU3146" s="42">
        <f t="shared" si="9975"/>
        <v>105911.47900000001</v>
      </c>
      <c r="AV3146" s="42">
        <f t="shared" si="9976"/>
        <v>0</v>
      </c>
      <c r="AW3146" s="42">
        <f t="shared" si="9977"/>
        <v>125911.47900000001</v>
      </c>
      <c r="AX3146" s="42">
        <f t="shared" si="9978"/>
        <v>100000</v>
      </c>
      <c r="AY3146" s="42">
        <f t="shared" si="9979"/>
        <v>100000</v>
      </c>
      <c r="AZ3146" s="42">
        <f>AZ3149</f>
        <v>0</v>
      </c>
      <c r="BA3146" s="43">
        <f t="shared" si="9980"/>
        <v>100</v>
      </c>
      <c r="BB3146" s="20"/>
    </row>
    <row r="3147" spans="2:54" ht="124.8" x14ac:dyDescent="0.3">
      <c r="B3147" s="38" t="s">
        <v>1124</v>
      </c>
      <c r="C3147" s="38" t="s">
        <v>125</v>
      </c>
      <c r="D3147" s="38" t="s">
        <v>94</v>
      </c>
      <c r="E3147" s="39" t="str">
        <f t="shared" si="9974"/>
        <v>1103</v>
      </c>
      <c r="F3147" s="38" t="s">
        <v>1154</v>
      </c>
      <c r="G3147" s="39"/>
      <c r="H3147" s="40" t="s">
        <v>1155</v>
      </c>
      <c r="I3147" s="18"/>
      <c r="J3147" s="18"/>
      <c r="K3147" s="18"/>
      <c r="L3147" s="18"/>
      <c r="M3147" s="18"/>
      <c r="N3147" s="18"/>
      <c r="O3147" s="18">
        <f>O3148</f>
        <v>0</v>
      </c>
      <c r="P3147" s="18">
        <f>P3148</f>
        <v>0</v>
      </c>
      <c r="Q3147" s="18">
        <f>Q3148</f>
        <v>0</v>
      </c>
      <c r="R3147" s="18">
        <f>R3148</f>
        <v>5911.4790000000003</v>
      </c>
      <c r="S3147" s="18"/>
      <c r="T3147" s="18">
        <f t="shared" si="10041"/>
        <v>5911.4790000000003</v>
      </c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41">
        <f t="shared" ref="AF3147:AT3147" si="10053">AF3148</f>
        <v>5911.4790000000003</v>
      </c>
      <c r="AG3147" s="41">
        <f t="shared" si="10053"/>
        <v>0</v>
      </c>
      <c r="AH3147" s="41">
        <f t="shared" si="10053"/>
        <v>0</v>
      </c>
      <c r="AI3147" s="41">
        <f t="shared" si="10053"/>
        <v>0</v>
      </c>
      <c r="AJ3147" s="41">
        <f t="shared" si="10053"/>
        <v>0</v>
      </c>
      <c r="AK3147" s="41">
        <f t="shared" si="10053"/>
        <v>0</v>
      </c>
      <c r="AL3147" s="41">
        <f t="shared" si="10053"/>
        <v>5911.4790000000003</v>
      </c>
      <c r="AM3147" s="41">
        <f t="shared" si="10053"/>
        <v>0</v>
      </c>
      <c r="AN3147" s="41">
        <f t="shared" si="10053"/>
        <v>0</v>
      </c>
      <c r="AO3147" s="42">
        <f t="shared" si="10053"/>
        <v>4138.0349999999999</v>
      </c>
      <c r="AP3147" s="42">
        <f t="shared" si="10053"/>
        <v>5911.4790000000003</v>
      </c>
      <c r="AQ3147" s="42">
        <f t="shared" si="10053"/>
        <v>0</v>
      </c>
      <c r="AR3147" s="42">
        <f t="shared" si="10053"/>
        <v>0</v>
      </c>
      <c r="AS3147" s="42">
        <f t="shared" si="10053"/>
        <v>0</v>
      </c>
      <c r="AT3147" s="42">
        <f t="shared" si="10053"/>
        <v>0</v>
      </c>
      <c r="AU3147" s="42">
        <f t="shared" si="9975"/>
        <v>5911.4790000000003</v>
      </c>
      <c r="AV3147" s="42">
        <f t="shared" si="9976"/>
        <v>0</v>
      </c>
      <c r="AW3147" s="42"/>
      <c r="AX3147" s="42"/>
      <c r="AY3147" s="42"/>
      <c r="AZ3147" s="42"/>
      <c r="BA3147" s="43">
        <f t="shared" si="9980"/>
        <v>100</v>
      </c>
      <c r="BB3147" s="20"/>
    </row>
    <row r="3148" spans="2:54" ht="31.2" x14ac:dyDescent="0.3">
      <c r="B3148" s="38" t="s">
        <v>1124</v>
      </c>
      <c r="C3148" s="38" t="s">
        <v>125</v>
      </c>
      <c r="D3148" s="38" t="s">
        <v>94</v>
      </c>
      <c r="E3148" s="39" t="str">
        <f t="shared" si="9974"/>
        <v>1103</v>
      </c>
      <c r="F3148" s="38" t="s">
        <v>1154</v>
      </c>
      <c r="G3148" s="38" t="s">
        <v>150</v>
      </c>
      <c r="H3148" s="40" t="s">
        <v>151</v>
      </c>
      <c r="I3148" s="18"/>
      <c r="J3148" s="18"/>
      <c r="K3148" s="18"/>
      <c r="L3148" s="18"/>
      <c r="M3148" s="18"/>
      <c r="N3148" s="18"/>
      <c r="O3148" s="18">
        <v>0</v>
      </c>
      <c r="P3148" s="18">
        <v>0</v>
      </c>
      <c r="Q3148" s="18">
        <v>0</v>
      </c>
      <c r="R3148" s="18">
        <v>5911.4790000000003</v>
      </c>
      <c r="S3148" s="18"/>
      <c r="T3148" s="18">
        <f t="shared" si="10041"/>
        <v>5911.4790000000003</v>
      </c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41">
        <v>5911.4790000000003</v>
      </c>
      <c r="AG3148" s="41"/>
      <c r="AH3148" s="41">
        <v>0</v>
      </c>
      <c r="AI3148" s="41">
        <v>0</v>
      </c>
      <c r="AJ3148" s="41">
        <v>0</v>
      </c>
      <c r="AK3148" s="41">
        <v>0</v>
      </c>
      <c r="AL3148" s="41">
        <v>5911.4790000000003</v>
      </c>
      <c r="AM3148" s="41">
        <v>0</v>
      </c>
      <c r="AN3148" s="41">
        <v>0</v>
      </c>
      <c r="AO3148" s="14">
        <v>4138.0349999999999</v>
      </c>
      <c r="AP3148" s="42">
        <v>5911.4790000000003</v>
      </c>
      <c r="AQ3148" s="42">
        <v>0</v>
      </c>
      <c r="AR3148" s="42">
        <v>0</v>
      </c>
      <c r="AS3148" s="42">
        <v>0</v>
      </c>
      <c r="AT3148" s="42">
        <v>0</v>
      </c>
      <c r="AU3148" s="42">
        <f t="shared" si="9975"/>
        <v>5911.4790000000003</v>
      </c>
      <c r="AV3148" s="42">
        <f t="shared" si="9976"/>
        <v>0</v>
      </c>
      <c r="AW3148" s="42"/>
      <c r="AX3148" s="42"/>
      <c r="AY3148" s="42"/>
      <c r="AZ3148" s="42"/>
      <c r="BA3148" s="43">
        <f t="shared" si="9980"/>
        <v>100</v>
      </c>
      <c r="BB3148" s="20"/>
    </row>
    <row r="3149" spans="2:54" ht="93.6" x14ac:dyDescent="0.3">
      <c r="B3149" s="38" t="s">
        <v>1124</v>
      </c>
      <c r="C3149" s="38" t="s">
        <v>125</v>
      </c>
      <c r="D3149" s="38" t="s">
        <v>94</v>
      </c>
      <c r="E3149" s="39" t="str">
        <f t="shared" si="9974"/>
        <v>1103</v>
      </c>
      <c r="F3149" s="38" t="s">
        <v>1156</v>
      </c>
      <c r="G3149" s="39"/>
      <c r="H3149" s="40" t="s">
        <v>1157</v>
      </c>
      <c r="I3149" s="18">
        <f t="shared" ref="I3149:S3149" si="10054">I3150</f>
        <v>80000</v>
      </c>
      <c r="J3149" s="18">
        <f t="shared" si="10054"/>
        <v>80000</v>
      </c>
      <c r="K3149" s="18">
        <f t="shared" si="10054"/>
        <v>80000</v>
      </c>
      <c r="L3149" s="18">
        <f t="shared" si="10054"/>
        <v>0</v>
      </c>
      <c r="M3149" s="18">
        <f t="shared" si="10054"/>
        <v>0</v>
      </c>
      <c r="N3149" s="18">
        <f t="shared" si="10054"/>
        <v>0</v>
      </c>
      <c r="O3149" s="18">
        <f t="shared" si="10054"/>
        <v>0</v>
      </c>
      <c r="P3149" s="18">
        <f t="shared" si="10054"/>
        <v>0</v>
      </c>
      <c r="Q3149" s="18">
        <f t="shared" si="10054"/>
        <v>0</v>
      </c>
      <c r="R3149" s="18">
        <f t="shared" si="10054"/>
        <v>0</v>
      </c>
      <c r="S3149" s="18">
        <f t="shared" si="10054"/>
        <v>20000</v>
      </c>
      <c r="T3149" s="18">
        <f t="shared" si="10041"/>
        <v>100000</v>
      </c>
      <c r="U3149" s="18">
        <f t="shared" si="9931"/>
        <v>80000</v>
      </c>
      <c r="V3149" s="18">
        <f t="shared" si="9932"/>
        <v>80000</v>
      </c>
      <c r="W3149" s="18">
        <f t="shared" ref="W3149:AD3149" si="10055">W3150</f>
        <v>0</v>
      </c>
      <c r="X3149" s="18">
        <f t="shared" si="10055"/>
        <v>0</v>
      </c>
      <c r="Y3149" s="18">
        <f t="shared" si="10055"/>
        <v>0</v>
      </c>
      <c r="Z3149" s="18">
        <f t="shared" si="10055"/>
        <v>20000</v>
      </c>
      <c r="AA3149" s="18">
        <f t="shared" si="10055"/>
        <v>20000</v>
      </c>
      <c r="AB3149" s="18">
        <f t="shared" si="10055"/>
        <v>0</v>
      </c>
      <c r="AC3149" s="18">
        <f t="shared" si="10055"/>
        <v>20000</v>
      </c>
      <c r="AD3149" s="18">
        <f t="shared" si="10055"/>
        <v>0</v>
      </c>
      <c r="AE3149" s="18"/>
      <c r="AF3149" s="41">
        <f t="shared" ref="AF3149:AT3149" si="10056">AF3150</f>
        <v>100000</v>
      </c>
      <c r="AG3149" s="41">
        <f t="shared" si="10056"/>
        <v>0</v>
      </c>
      <c r="AH3149" s="41">
        <f t="shared" si="10056"/>
        <v>0</v>
      </c>
      <c r="AI3149" s="41">
        <f t="shared" si="10056"/>
        <v>0</v>
      </c>
      <c r="AJ3149" s="41">
        <f t="shared" si="10056"/>
        <v>0</v>
      </c>
      <c r="AK3149" s="41">
        <f t="shared" si="10056"/>
        <v>0</v>
      </c>
      <c r="AL3149" s="41">
        <f t="shared" si="10056"/>
        <v>100000</v>
      </c>
      <c r="AM3149" s="41">
        <f t="shared" si="10056"/>
        <v>0</v>
      </c>
      <c r="AN3149" s="41">
        <f t="shared" si="10056"/>
        <v>0</v>
      </c>
      <c r="AO3149" s="42">
        <f t="shared" si="10056"/>
        <v>95526.509099999996</v>
      </c>
      <c r="AP3149" s="42">
        <f t="shared" si="10056"/>
        <v>100000</v>
      </c>
      <c r="AQ3149" s="42">
        <f t="shared" si="10056"/>
        <v>0</v>
      </c>
      <c r="AR3149" s="42">
        <f t="shared" si="10056"/>
        <v>0</v>
      </c>
      <c r="AS3149" s="42">
        <f t="shared" si="10056"/>
        <v>0</v>
      </c>
      <c r="AT3149" s="42">
        <f t="shared" si="10056"/>
        <v>0</v>
      </c>
      <c r="AU3149" s="42">
        <f t="shared" si="9975"/>
        <v>100000</v>
      </c>
      <c r="AV3149" s="42">
        <f t="shared" si="9976"/>
        <v>0</v>
      </c>
      <c r="AW3149" s="42">
        <f t="shared" si="9977"/>
        <v>120000</v>
      </c>
      <c r="AX3149" s="42">
        <f t="shared" si="9978"/>
        <v>100000</v>
      </c>
      <c r="AY3149" s="42">
        <f t="shared" si="9979"/>
        <v>100000</v>
      </c>
      <c r="AZ3149" s="42">
        <f>AZ3150</f>
        <v>0</v>
      </c>
      <c r="BA3149" s="43">
        <f t="shared" si="9980"/>
        <v>100</v>
      </c>
      <c r="BB3149" s="20"/>
    </row>
    <row r="3150" spans="2:54" ht="31.2" x14ac:dyDescent="0.3">
      <c r="B3150" s="38" t="s">
        <v>1124</v>
      </c>
      <c r="C3150" s="38" t="s">
        <v>125</v>
      </c>
      <c r="D3150" s="38" t="s">
        <v>94</v>
      </c>
      <c r="E3150" s="39" t="str">
        <f t="shared" si="9974"/>
        <v>1103</v>
      </c>
      <c r="F3150" s="38" t="s">
        <v>1156</v>
      </c>
      <c r="G3150" s="38" t="s">
        <v>150</v>
      </c>
      <c r="H3150" s="40" t="s">
        <v>151</v>
      </c>
      <c r="I3150" s="18">
        <v>80000</v>
      </c>
      <c r="J3150" s="18">
        <v>80000</v>
      </c>
      <c r="K3150" s="18">
        <v>80000</v>
      </c>
      <c r="L3150" s="18"/>
      <c r="M3150" s="18"/>
      <c r="N3150" s="18"/>
      <c r="O3150" s="18">
        <v>0</v>
      </c>
      <c r="P3150" s="18">
        <v>0</v>
      </c>
      <c r="Q3150" s="18">
        <v>0</v>
      </c>
      <c r="R3150" s="18">
        <v>0</v>
      </c>
      <c r="S3150" s="18">
        <v>20000</v>
      </c>
      <c r="T3150" s="18">
        <f t="shared" si="10041"/>
        <v>100000</v>
      </c>
      <c r="U3150" s="18">
        <f t="shared" si="9931"/>
        <v>80000</v>
      </c>
      <c r="V3150" s="18">
        <f t="shared" si="9932"/>
        <v>80000</v>
      </c>
      <c r="W3150" s="18"/>
      <c r="X3150" s="18"/>
      <c r="Y3150" s="18"/>
      <c r="Z3150" s="18">
        <v>20000</v>
      </c>
      <c r="AA3150" s="18">
        <v>20000</v>
      </c>
      <c r="AB3150" s="18"/>
      <c r="AC3150" s="18">
        <v>20000</v>
      </c>
      <c r="AD3150" s="18"/>
      <c r="AE3150" s="18"/>
      <c r="AF3150" s="41">
        <v>100000</v>
      </c>
      <c r="AG3150" s="41"/>
      <c r="AH3150" s="41">
        <v>0</v>
      </c>
      <c r="AI3150" s="41">
        <v>0</v>
      </c>
      <c r="AJ3150" s="41">
        <v>0</v>
      </c>
      <c r="AK3150" s="41">
        <v>0</v>
      </c>
      <c r="AL3150" s="41">
        <v>100000</v>
      </c>
      <c r="AM3150" s="41">
        <v>0</v>
      </c>
      <c r="AN3150" s="41">
        <v>0</v>
      </c>
      <c r="AO3150" s="14">
        <v>95526.509099999996</v>
      </c>
      <c r="AP3150" s="42">
        <v>100000</v>
      </c>
      <c r="AQ3150" s="42">
        <v>0</v>
      </c>
      <c r="AR3150" s="42">
        <v>0</v>
      </c>
      <c r="AS3150" s="42">
        <v>0</v>
      </c>
      <c r="AT3150" s="42">
        <v>0</v>
      </c>
      <c r="AU3150" s="42">
        <f t="shared" si="9975"/>
        <v>100000</v>
      </c>
      <c r="AV3150" s="42">
        <f t="shared" si="9976"/>
        <v>0</v>
      </c>
      <c r="AW3150" s="42">
        <f t="shared" si="9977"/>
        <v>120000</v>
      </c>
      <c r="AX3150" s="42">
        <f t="shared" si="9978"/>
        <v>100000</v>
      </c>
      <c r="AY3150" s="42">
        <f t="shared" si="9979"/>
        <v>100000</v>
      </c>
      <c r="AZ3150" s="42"/>
      <c r="BA3150" s="43">
        <f t="shared" si="9980"/>
        <v>100</v>
      </c>
      <c r="BB3150" s="44"/>
    </row>
    <row r="3151" spans="2:54" ht="31.2" x14ac:dyDescent="0.3">
      <c r="B3151" s="38" t="s">
        <v>1124</v>
      </c>
      <c r="C3151" s="38" t="s">
        <v>125</v>
      </c>
      <c r="D3151" s="38" t="s">
        <v>94</v>
      </c>
      <c r="E3151" s="39" t="str">
        <f t="shared" si="9974"/>
        <v>1103</v>
      </c>
      <c r="F3151" s="38" t="s">
        <v>476</v>
      </c>
      <c r="G3151" s="39"/>
      <c r="H3151" s="40" t="s">
        <v>477</v>
      </c>
      <c r="I3151" s="18">
        <f t="shared" ref="I3151:S3151" si="10057">I3152+I3154+I3156+I3158+I3160</f>
        <v>951458.7</v>
      </c>
      <c r="J3151" s="18">
        <f t="shared" si="10057"/>
        <v>973177.4</v>
      </c>
      <c r="K3151" s="18">
        <f t="shared" si="10057"/>
        <v>973177.4</v>
      </c>
      <c r="L3151" s="18">
        <f t="shared" si="10057"/>
        <v>45456</v>
      </c>
      <c r="M3151" s="18">
        <f t="shared" si="10057"/>
        <v>45732.5</v>
      </c>
      <c r="N3151" s="18">
        <f t="shared" si="10057"/>
        <v>45732.5</v>
      </c>
      <c r="O3151" s="18">
        <f t="shared" si="10057"/>
        <v>33338.822999999997</v>
      </c>
      <c r="P3151" s="18">
        <f t="shared" si="10057"/>
        <v>5958.06</v>
      </c>
      <c r="Q3151" s="18">
        <f t="shared" si="10057"/>
        <v>4487.5910000000003</v>
      </c>
      <c r="R3151" s="18">
        <f t="shared" si="10057"/>
        <v>0</v>
      </c>
      <c r="S3151" s="18">
        <f t="shared" si="10057"/>
        <v>5746.6</v>
      </c>
      <c r="T3151" s="18">
        <f t="shared" si="10041"/>
        <v>1046445.774</v>
      </c>
      <c r="U3151" s="18">
        <f t="shared" si="9931"/>
        <v>1018909.9</v>
      </c>
      <c r="V3151" s="18">
        <f t="shared" si="9932"/>
        <v>1018909.9</v>
      </c>
      <c r="W3151" s="18">
        <f t="shared" ref="W3151:AT3151" si="10058">W3152+W3154+W3156+W3158+W3160</f>
        <v>5746.6</v>
      </c>
      <c r="X3151" s="18">
        <f t="shared" si="10058"/>
        <v>0</v>
      </c>
      <c r="Y3151" s="18">
        <f t="shared" si="10058"/>
        <v>0</v>
      </c>
      <c r="Z3151" s="18">
        <f t="shared" si="10058"/>
        <v>0</v>
      </c>
      <c r="AA3151" s="18">
        <f t="shared" si="10058"/>
        <v>0</v>
      </c>
      <c r="AB3151" s="18">
        <f t="shared" si="10058"/>
        <v>0</v>
      </c>
      <c r="AC3151" s="18">
        <f t="shared" si="10058"/>
        <v>0</v>
      </c>
      <c r="AD3151" s="18">
        <f t="shared" si="10058"/>
        <v>0</v>
      </c>
      <c r="AE3151" s="18">
        <f t="shared" si="10058"/>
        <v>0</v>
      </c>
      <c r="AF3151" s="41">
        <f t="shared" si="10058"/>
        <v>1050144.0863699999</v>
      </c>
      <c r="AG3151" s="41">
        <f t="shared" si="10058"/>
        <v>0</v>
      </c>
      <c r="AH3151" s="41">
        <f t="shared" si="10058"/>
        <v>0</v>
      </c>
      <c r="AI3151" s="41">
        <f t="shared" si="10058"/>
        <v>0</v>
      </c>
      <c r="AJ3151" s="41">
        <f t="shared" si="10058"/>
        <v>0</v>
      </c>
      <c r="AK3151" s="41">
        <f t="shared" si="10058"/>
        <v>0</v>
      </c>
      <c r="AL3151" s="41">
        <f t="shared" si="10058"/>
        <v>1049929.0566400001</v>
      </c>
      <c r="AM3151" s="41">
        <f t="shared" si="10058"/>
        <v>0</v>
      </c>
      <c r="AN3151" s="41">
        <f t="shared" si="10058"/>
        <v>0</v>
      </c>
      <c r="AO3151" s="42">
        <f t="shared" si="10058"/>
        <v>712933.86200999992</v>
      </c>
      <c r="AP3151" s="42">
        <f t="shared" si="10058"/>
        <v>1013006.951</v>
      </c>
      <c r="AQ3151" s="42">
        <f t="shared" si="10058"/>
        <v>33338.822999999997</v>
      </c>
      <c r="AR3151" s="42">
        <f t="shared" si="10058"/>
        <v>0</v>
      </c>
      <c r="AS3151" s="42">
        <f t="shared" si="10058"/>
        <v>0</v>
      </c>
      <c r="AT3151" s="42">
        <f t="shared" si="10058"/>
        <v>0</v>
      </c>
      <c r="AU3151" s="42">
        <f t="shared" si="9975"/>
        <v>1046345.774</v>
      </c>
      <c r="AV3151" s="42">
        <f t="shared" si="9976"/>
        <v>100</v>
      </c>
      <c r="AW3151" s="42">
        <f t="shared" si="9977"/>
        <v>1052192.3740000001</v>
      </c>
      <c r="AX3151" s="42">
        <f t="shared" si="9978"/>
        <v>1018909.9</v>
      </c>
      <c r="AY3151" s="42">
        <f t="shared" si="9979"/>
        <v>1018909.9</v>
      </c>
      <c r="AZ3151" s="42">
        <f>AZ3152+AZ3154+AZ3156+AZ3158+AZ3160</f>
        <v>0</v>
      </c>
      <c r="BA3151" s="43">
        <f t="shared" si="9980"/>
        <v>99.979523787945794</v>
      </c>
      <c r="BB3151" s="20"/>
    </row>
    <row r="3152" spans="2:54" ht="46.8" x14ac:dyDescent="0.3">
      <c r="B3152" s="38" t="s">
        <v>1124</v>
      </c>
      <c r="C3152" s="38" t="s">
        <v>125</v>
      </c>
      <c r="D3152" s="38" t="s">
        <v>94</v>
      </c>
      <c r="E3152" s="39" t="str">
        <f t="shared" si="9974"/>
        <v>1103</v>
      </c>
      <c r="F3152" s="38" t="s">
        <v>478</v>
      </c>
      <c r="G3152" s="39"/>
      <c r="H3152" s="40" t="s">
        <v>71</v>
      </c>
      <c r="I3152" s="18">
        <f t="shared" ref="I3152:S3152" si="10059">I3153</f>
        <v>886157.2</v>
      </c>
      <c r="J3152" s="18">
        <f t="shared" si="10059"/>
        <v>915248.9</v>
      </c>
      <c r="K3152" s="18">
        <f t="shared" si="10059"/>
        <v>915248.9</v>
      </c>
      <c r="L3152" s="18">
        <f t="shared" si="10059"/>
        <v>44562.7</v>
      </c>
      <c r="M3152" s="18">
        <f t="shared" si="10059"/>
        <v>45210.7</v>
      </c>
      <c r="N3152" s="18">
        <f t="shared" si="10059"/>
        <v>45210.7</v>
      </c>
      <c r="O3152" s="18">
        <f t="shared" si="10059"/>
        <v>5303.6490000000003</v>
      </c>
      <c r="P3152" s="18">
        <f t="shared" si="10059"/>
        <v>5958.06</v>
      </c>
      <c r="Q3152" s="18">
        <f t="shared" si="10059"/>
        <v>0</v>
      </c>
      <c r="R3152" s="18">
        <f t="shared" si="10059"/>
        <v>0</v>
      </c>
      <c r="S3152" s="18">
        <f t="shared" si="10059"/>
        <v>0</v>
      </c>
      <c r="T3152" s="18">
        <f t="shared" si="10041"/>
        <v>941981.60899999994</v>
      </c>
      <c r="U3152" s="18">
        <f t="shared" si="9931"/>
        <v>960459.6</v>
      </c>
      <c r="V3152" s="18">
        <f t="shared" si="9932"/>
        <v>960459.6</v>
      </c>
      <c r="W3152" s="18">
        <f t="shared" ref="W3152:AT3152" si="10060">W3153</f>
        <v>0</v>
      </c>
      <c r="X3152" s="18">
        <f t="shared" si="10060"/>
        <v>0</v>
      </c>
      <c r="Y3152" s="18">
        <f t="shared" si="10060"/>
        <v>0</v>
      </c>
      <c r="Z3152" s="18">
        <f t="shared" si="10060"/>
        <v>0</v>
      </c>
      <c r="AA3152" s="18">
        <f t="shared" si="10060"/>
        <v>0</v>
      </c>
      <c r="AB3152" s="18">
        <f t="shared" si="10060"/>
        <v>0</v>
      </c>
      <c r="AC3152" s="18">
        <f t="shared" si="10060"/>
        <v>0</v>
      </c>
      <c r="AD3152" s="18">
        <f t="shared" si="10060"/>
        <v>0</v>
      </c>
      <c r="AE3152" s="18">
        <f t="shared" si="10060"/>
        <v>0</v>
      </c>
      <c r="AF3152" s="41">
        <f t="shared" si="10060"/>
        <v>941981.60900000005</v>
      </c>
      <c r="AG3152" s="41">
        <f t="shared" si="10060"/>
        <v>0</v>
      </c>
      <c r="AH3152" s="41">
        <f t="shared" si="10060"/>
        <v>0</v>
      </c>
      <c r="AI3152" s="41">
        <f t="shared" si="10060"/>
        <v>0</v>
      </c>
      <c r="AJ3152" s="41">
        <f t="shared" si="10060"/>
        <v>0</v>
      </c>
      <c r="AK3152" s="41">
        <f t="shared" si="10060"/>
        <v>0</v>
      </c>
      <c r="AL3152" s="41">
        <f t="shared" si="10060"/>
        <v>941981.57987000002</v>
      </c>
      <c r="AM3152" s="41">
        <f t="shared" si="10060"/>
        <v>0</v>
      </c>
      <c r="AN3152" s="41">
        <f t="shared" si="10060"/>
        <v>0</v>
      </c>
      <c r="AO3152" s="14">
        <f t="shared" si="10060"/>
        <v>662131.05290000001</v>
      </c>
      <c r="AP3152" s="42">
        <f t="shared" si="10060"/>
        <v>936677.96</v>
      </c>
      <c r="AQ3152" s="42">
        <f t="shared" si="10060"/>
        <v>5303.6490000000003</v>
      </c>
      <c r="AR3152" s="42">
        <f t="shared" si="10060"/>
        <v>0</v>
      </c>
      <c r="AS3152" s="42">
        <f t="shared" si="10060"/>
        <v>0</v>
      </c>
      <c r="AT3152" s="42">
        <f t="shared" si="10060"/>
        <v>0</v>
      </c>
      <c r="AU3152" s="42">
        <f t="shared" si="9975"/>
        <v>941981.60899999994</v>
      </c>
      <c r="AV3152" s="42">
        <f t="shared" si="9976"/>
        <v>0</v>
      </c>
      <c r="AW3152" s="42">
        <f t="shared" si="9977"/>
        <v>941981.60899999994</v>
      </c>
      <c r="AX3152" s="42">
        <f t="shared" si="9978"/>
        <v>960459.6</v>
      </c>
      <c r="AY3152" s="42">
        <f t="shared" si="9979"/>
        <v>960459.6</v>
      </c>
      <c r="AZ3152" s="42">
        <f>AZ3153</f>
        <v>0</v>
      </c>
      <c r="BA3152" s="43">
        <f t="shared" si="9980"/>
        <v>99.99999690758294</v>
      </c>
      <c r="BB3152" s="20"/>
    </row>
    <row r="3153" spans="2:54" ht="31.2" x14ac:dyDescent="0.3">
      <c r="B3153" s="38" t="s">
        <v>1124</v>
      </c>
      <c r="C3153" s="38" t="s">
        <v>125</v>
      </c>
      <c r="D3153" s="38" t="s">
        <v>94</v>
      </c>
      <c r="E3153" s="39" t="str">
        <f t="shared" si="9974"/>
        <v>1103</v>
      </c>
      <c r="F3153" s="38" t="s">
        <v>478</v>
      </c>
      <c r="G3153" s="38" t="s">
        <v>150</v>
      </c>
      <c r="H3153" s="40" t="s">
        <v>151</v>
      </c>
      <c r="I3153" s="18">
        <f>886157.5-0.3</f>
        <v>886157.2</v>
      </c>
      <c r="J3153" s="18">
        <f>915249-0.1</f>
        <v>915248.9</v>
      </c>
      <c r="K3153" s="18">
        <f>915249-0.1</f>
        <v>915248.9</v>
      </c>
      <c r="L3153" s="18">
        <v>44562.7</v>
      </c>
      <c r="M3153" s="18">
        <v>45210.7</v>
      </c>
      <c r="N3153" s="18">
        <v>45210.7</v>
      </c>
      <c r="O3153" s="18">
        <v>5303.6490000000003</v>
      </c>
      <c r="P3153" s="18">
        <v>5958.06</v>
      </c>
      <c r="Q3153" s="18">
        <v>0</v>
      </c>
      <c r="R3153" s="18">
        <v>0</v>
      </c>
      <c r="S3153" s="18"/>
      <c r="T3153" s="18">
        <f t="shared" si="10041"/>
        <v>941981.60899999994</v>
      </c>
      <c r="U3153" s="18">
        <f t="shared" si="9931"/>
        <v>960459.6</v>
      </c>
      <c r="V3153" s="18">
        <f t="shared" si="9932"/>
        <v>960459.6</v>
      </c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41">
        <v>941981.60900000005</v>
      </c>
      <c r="AG3153" s="41"/>
      <c r="AH3153" s="41">
        <v>0</v>
      </c>
      <c r="AI3153" s="41">
        <v>0</v>
      </c>
      <c r="AJ3153" s="41">
        <v>0</v>
      </c>
      <c r="AK3153" s="41">
        <v>0</v>
      </c>
      <c r="AL3153" s="41">
        <v>941981.57987000002</v>
      </c>
      <c r="AM3153" s="41">
        <v>0</v>
      </c>
      <c r="AN3153" s="41">
        <v>0</v>
      </c>
      <c r="AO3153" s="42">
        <v>662131.05290000001</v>
      </c>
      <c r="AP3153" s="42">
        <v>936677.96</v>
      </c>
      <c r="AQ3153" s="42">
        <v>5303.6490000000003</v>
      </c>
      <c r="AR3153" s="42">
        <v>0</v>
      </c>
      <c r="AS3153" s="42">
        <v>0</v>
      </c>
      <c r="AT3153" s="42">
        <v>0</v>
      </c>
      <c r="AU3153" s="42">
        <f t="shared" si="9975"/>
        <v>941981.60899999994</v>
      </c>
      <c r="AV3153" s="42">
        <f t="shared" si="9976"/>
        <v>0</v>
      </c>
      <c r="AW3153" s="42">
        <f t="shared" si="9977"/>
        <v>941981.60899999994</v>
      </c>
      <c r="AX3153" s="42">
        <f t="shared" si="9978"/>
        <v>960459.6</v>
      </c>
      <c r="AY3153" s="42">
        <f t="shared" si="9979"/>
        <v>960459.6</v>
      </c>
      <c r="AZ3153" s="42"/>
      <c r="BA3153" s="43">
        <f t="shared" si="9980"/>
        <v>99.99999690758294</v>
      </c>
      <c r="BB3153" s="44"/>
    </row>
    <row r="3154" spans="2:54" ht="62.4" x14ac:dyDescent="0.3">
      <c r="B3154" s="38" t="s">
        <v>1124</v>
      </c>
      <c r="C3154" s="38" t="s">
        <v>125</v>
      </c>
      <c r="D3154" s="38" t="s">
        <v>94</v>
      </c>
      <c r="E3154" s="39" t="str">
        <f t="shared" si="9974"/>
        <v>1103</v>
      </c>
      <c r="F3154" s="38" t="s">
        <v>1158</v>
      </c>
      <c r="G3154" s="39"/>
      <c r="H3154" s="40" t="s">
        <v>1159</v>
      </c>
      <c r="I3154" s="18">
        <f t="shared" ref="I3154:S3154" si="10061">I3155</f>
        <v>38855.699999999997</v>
      </c>
      <c r="J3154" s="18">
        <f t="shared" si="10061"/>
        <v>38855.699999999997</v>
      </c>
      <c r="K3154" s="18">
        <f t="shared" si="10061"/>
        <v>38855.699999999997</v>
      </c>
      <c r="L3154" s="18">
        <f t="shared" si="10061"/>
        <v>0</v>
      </c>
      <c r="M3154" s="18">
        <f t="shared" si="10061"/>
        <v>0</v>
      </c>
      <c r="N3154" s="18">
        <f t="shared" si="10061"/>
        <v>0</v>
      </c>
      <c r="O3154" s="18">
        <f t="shared" si="10061"/>
        <v>0</v>
      </c>
      <c r="P3154" s="18">
        <f t="shared" si="10061"/>
        <v>0</v>
      </c>
      <c r="Q3154" s="18">
        <f t="shared" si="10061"/>
        <v>4487.5910000000003</v>
      </c>
      <c r="R3154" s="18">
        <f t="shared" si="10061"/>
        <v>0</v>
      </c>
      <c r="S3154" s="18">
        <f t="shared" si="10061"/>
        <v>0</v>
      </c>
      <c r="T3154" s="18">
        <f t="shared" si="10041"/>
        <v>43343.290999999997</v>
      </c>
      <c r="U3154" s="18">
        <f t="shared" si="9931"/>
        <v>38855.699999999997</v>
      </c>
      <c r="V3154" s="18">
        <f t="shared" si="9932"/>
        <v>38855.699999999997</v>
      </c>
      <c r="W3154" s="18">
        <f t="shared" ref="W3154:AT3154" si="10062">W3155</f>
        <v>0</v>
      </c>
      <c r="X3154" s="18">
        <f t="shared" si="10062"/>
        <v>0</v>
      </c>
      <c r="Y3154" s="18">
        <f t="shared" si="10062"/>
        <v>0</v>
      </c>
      <c r="Z3154" s="18">
        <f t="shared" si="10062"/>
        <v>0</v>
      </c>
      <c r="AA3154" s="18">
        <f t="shared" si="10062"/>
        <v>0</v>
      </c>
      <c r="AB3154" s="18">
        <f t="shared" si="10062"/>
        <v>0</v>
      </c>
      <c r="AC3154" s="18">
        <f t="shared" si="10062"/>
        <v>0</v>
      </c>
      <c r="AD3154" s="18">
        <f t="shared" si="10062"/>
        <v>0</v>
      </c>
      <c r="AE3154" s="18">
        <f t="shared" si="10062"/>
        <v>0</v>
      </c>
      <c r="AF3154" s="41">
        <f t="shared" si="10062"/>
        <v>43343.290999999997</v>
      </c>
      <c r="AG3154" s="41">
        <f t="shared" si="10062"/>
        <v>0</v>
      </c>
      <c r="AH3154" s="41">
        <f t="shared" si="10062"/>
        <v>0</v>
      </c>
      <c r="AI3154" s="41">
        <f t="shared" si="10062"/>
        <v>0</v>
      </c>
      <c r="AJ3154" s="41">
        <f t="shared" si="10062"/>
        <v>0</v>
      </c>
      <c r="AK3154" s="41">
        <f t="shared" si="10062"/>
        <v>0</v>
      </c>
      <c r="AL3154" s="41">
        <f t="shared" si="10062"/>
        <v>43296.290399999998</v>
      </c>
      <c r="AM3154" s="41">
        <f t="shared" si="10062"/>
        <v>0</v>
      </c>
      <c r="AN3154" s="41">
        <f t="shared" si="10062"/>
        <v>0</v>
      </c>
      <c r="AO3154" s="14">
        <f t="shared" si="10062"/>
        <v>27320.351900000001</v>
      </c>
      <c r="AP3154" s="42">
        <f t="shared" si="10062"/>
        <v>43343.290999999997</v>
      </c>
      <c r="AQ3154" s="42">
        <f t="shared" si="10062"/>
        <v>0</v>
      </c>
      <c r="AR3154" s="42">
        <f t="shared" si="10062"/>
        <v>0</v>
      </c>
      <c r="AS3154" s="42">
        <f t="shared" si="10062"/>
        <v>0</v>
      </c>
      <c r="AT3154" s="42">
        <f t="shared" si="10062"/>
        <v>0</v>
      </c>
      <c r="AU3154" s="42">
        <f t="shared" si="9975"/>
        <v>43343.290999999997</v>
      </c>
      <c r="AV3154" s="42">
        <f t="shared" si="9976"/>
        <v>0</v>
      </c>
      <c r="AW3154" s="42">
        <f t="shared" si="9977"/>
        <v>43343.290999999997</v>
      </c>
      <c r="AX3154" s="42">
        <f t="shared" si="9978"/>
        <v>38855.699999999997</v>
      </c>
      <c r="AY3154" s="42">
        <f t="shared" si="9979"/>
        <v>38855.699999999997</v>
      </c>
      <c r="AZ3154" s="42">
        <f>AZ3155</f>
        <v>0</v>
      </c>
      <c r="BA3154" s="43">
        <f t="shared" si="9980"/>
        <v>99.891561995142453</v>
      </c>
      <c r="BB3154" s="20"/>
    </row>
    <row r="3155" spans="2:54" ht="31.2" x14ac:dyDescent="0.3">
      <c r="B3155" s="38" t="s">
        <v>1124</v>
      </c>
      <c r="C3155" s="38" t="s">
        <v>125</v>
      </c>
      <c r="D3155" s="38" t="s">
        <v>94</v>
      </c>
      <c r="E3155" s="39" t="str">
        <f t="shared" si="9974"/>
        <v>1103</v>
      </c>
      <c r="F3155" s="38" t="s">
        <v>1158</v>
      </c>
      <c r="G3155" s="38" t="s">
        <v>150</v>
      </c>
      <c r="H3155" s="40" t="s">
        <v>151</v>
      </c>
      <c r="I3155" s="18">
        <v>38855.699999999997</v>
      </c>
      <c r="J3155" s="18">
        <v>38855.699999999997</v>
      </c>
      <c r="K3155" s="18">
        <v>38855.699999999997</v>
      </c>
      <c r="L3155" s="18"/>
      <c r="M3155" s="18"/>
      <c r="N3155" s="18"/>
      <c r="O3155" s="18">
        <v>0</v>
      </c>
      <c r="P3155" s="18">
        <v>0</v>
      </c>
      <c r="Q3155" s="18">
        <v>4487.5910000000003</v>
      </c>
      <c r="R3155" s="18">
        <v>0</v>
      </c>
      <c r="S3155" s="18"/>
      <c r="T3155" s="18">
        <f t="shared" si="10041"/>
        <v>43343.290999999997</v>
      </c>
      <c r="U3155" s="18">
        <f t="shared" si="9931"/>
        <v>38855.699999999997</v>
      </c>
      <c r="V3155" s="18">
        <f t="shared" si="9932"/>
        <v>38855.699999999997</v>
      </c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41">
        <v>43343.290999999997</v>
      </c>
      <c r="AG3155" s="41"/>
      <c r="AH3155" s="41">
        <v>0</v>
      </c>
      <c r="AI3155" s="41">
        <v>0</v>
      </c>
      <c r="AJ3155" s="41">
        <v>0</v>
      </c>
      <c r="AK3155" s="41">
        <v>0</v>
      </c>
      <c r="AL3155" s="41">
        <v>43296.290399999998</v>
      </c>
      <c r="AM3155" s="41">
        <v>0</v>
      </c>
      <c r="AN3155" s="41">
        <v>0</v>
      </c>
      <c r="AO3155" s="42">
        <v>27320.351900000001</v>
      </c>
      <c r="AP3155" s="42">
        <v>43343.290999999997</v>
      </c>
      <c r="AQ3155" s="42">
        <v>0</v>
      </c>
      <c r="AR3155" s="42">
        <v>0</v>
      </c>
      <c r="AS3155" s="42">
        <v>0</v>
      </c>
      <c r="AT3155" s="42">
        <v>0</v>
      </c>
      <c r="AU3155" s="42">
        <f t="shared" si="9975"/>
        <v>43343.290999999997</v>
      </c>
      <c r="AV3155" s="42">
        <f t="shared" si="9976"/>
        <v>0</v>
      </c>
      <c r="AW3155" s="42">
        <f t="shared" si="9977"/>
        <v>43343.290999999997</v>
      </c>
      <c r="AX3155" s="42">
        <f t="shared" si="9978"/>
        <v>38855.699999999997</v>
      </c>
      <c r="AY3155" s="42">
        <f t="shared" si="9979"/>
        <v>38855.699999999997</v>
      </c>
      <c r="AZ3155" s="42"/>
      <c r="BA3155" s="43">
        <f t="shared" si="9980"/>
        <v>99.891561995142453</v>
      </c>
      <c r="BB3155" s="44"/>
    </row>
    <row r="3156" spans="2:54" x14ac:dyDescent="0.3">
      <c r="B3156" s="38" t="s">
        <v>1124</v>
      </c>
      <c r="C3156" s="38" t="s">
        <v>125</v>
      </c>
      <c r="D3156" s="38" t="s">
        <v>94</v>
      </c>
      <c r="E3156" s="39" t="str">
        <f t="shared" si="9974"/>
        <v>1103</v>
      </c>
      <c r="F3156" s="38" t="s">
        <v>479</v>
      </c>
      <c r="G3156" s="39"/>
      <c r="H3156" s="40" t="s">
        <v>255</v>
      </c>
      <c r="I3156" s="18">
        <f t="shared" ref="I3156:S3156" si="10063">I3157</f>
        <v>7373</v>
      </c>
      <c r="J3156" s="18">
        <f t="shared" si="10063"/>
        <v>0</v>
      </c>
      <c r="K3156" s="18">
        <f t="shared" si="10063"/>
        <v>0</v>
      </c>
      <c r="L3156" s="18">
        <f t="shared" si="10063"/>
        <v>371.5</v>
      </c>
      <c r="M3156" s="18">
        <f t="shared" si="10063"/>
        <v>0</v>
      </c>
      <c r="N3156" s="18">
        <f t="shared" si="10063"/>
        <v>0</v>
      </c>
      <c r="O3156" s="18">
        <f t="shared" si="10063"/>
        <v>28035.173999999999</v>
      </c>
      <c r="P3156" s="18">
        <f t="shared" si="10063"/>
        <v>0</v>
      </c>
      <c r="Q3156" s="18">
        <f t="shared" si="10063"/>
        <v>0</v>
      </c>
      <c r="R3156" s="18">
        <f t="shared" si="10063"/>
        <v>0</v>
      </c>
      <c r="S3156" s="18">
        <f t="shared" si="10063"/>
        <v>5066.3</v>
      </c>
      <c r="T3156" s="18">
        <f t="shared" si="10041"/>
        <v>40845.974000000002</v>
      </c>
      <c r="U3156" s="18">
        <f t="shared" si="9931"/>
        <v>0</v>
      </c>
      <c r="V3156" s="18">
        <f t="shared" si="9932"/>
        <v>0</v>
      </c>
      <c r="W3156" s="18">
        <f t="shared" ref="W3156:AD3156" si="10064">W3157</f>
        <v>5066.3</v>
      </c>
      <c r="X3156" s="18">
        <f t="shared" si="10064"/>
        <v>0</v>
      </c>
      <c r="Y3156" s="18">
        <f t="shared" si="10064"/>
        <v>0</v>
      </c>
      <c r="Z3156" s="18">
        <f t="shared" si="10064"/>
        <v>0</v>
      </c>
      <c r="AA3156" s="18">
        <f t="shared" si="10064"/>
        <v>0</v>
      </c>
      <c r="AB3156" s="18">
        <f t="shared" si="10064"/>
        <v>0</v>
      </c>
      <c r="AC3156" s="18">
        <f t="shared" si="10064"/>
        <v>0</v>
      </c>
      <c r="AD3156" s="18">
        <f t="shared" si="10064"/>
        <v>0</v>
      </c>
      <c r="AE3156" s="18"/>
      <c r="AF3156" s="41">
        <f t="shared" ref="AF3156:AT3156" si="10065">AF3157</f>
        <v>45244.286370000002</v>
      </c>
      <c r="AG3156" s="41">
        <f t="shared" si="10065"/>
        <v>0</v>
      </c>
      <c r="AH3156" s="41">
        <f t="shared" si="10065"/>
        <v>0</v>
      </c>
      <c r="AI3156" s="41">
        <f t="shared" si="10065"/>
        <v>0</v>
      </c>
      <c r="AJ3156" s="41">
        <f t="shared" si="10065"/>
        <v>0</v>
      </c>
      <c r="AK3156" s="41">
        <f t="shared" si="10065"/>
        <v>0</v>
      </c>
      <c r="AL3156" s="41">
        <f t="shared" si="10065"/>
        <v>45244.286370000002</v>
      </c>
      <c r="AM3156" s="41">
        <f t="shared" si="10065"/>
        <v>0</v>
      </c>
      <c r="AN3156" s="41">
        <f t="shared" si="10065"/>
        <v>0</v>
      </c>
      <c r="AO3156" s="14">
        <f t="shared" si="10065"/>
        <v>7878.4478600000002</v>
      </c>
      <c r="AP3156" s="42">
        <f t="shared" si="10065"/>
        <v>12810.8</v>
      </c>
      <c r="AQ3156" s="42">
        <f t="shared" si="10065"/>
        <v>28035.173999999999</v>
      </c>
      <c r="AR3156" s="42">
        <f t="shared" si="10065"/>
        <v>0</v>
      </c>
      <c r="AS3156" s="42">
        <f t="shared" si="10065"/>
        <v>0</v>
      </c>
      <c r="AT3156" s="42">
        <f t="shared" si="10065"/>
        <v>0</v>
      </c>
      <c r="AU3156" s="42">
        <f t="shared" si="9975"/>
        <v>40845.974000000002</v>
      </c>
      <c r="AV3156" s="42">
        <f t="shared" si="9976"/>
        <v>0</v>
      </c>
      <c r="AW3156" s="42">
        <f t="shared" si="9977"/>
        <v>45912.274000000005</v>
      </c>
      <c r="AX3156" s="42">
        <f t="shared" si="9978"/>
        <v>0</v>
      </c>
      <c r="AY3156" s="42">
        <f t="shared" si="9979"/>
        <v>0</v>
      </c>
      <c r="AZ3156" s="42">
        <f>AZ3157</f>
        <v>0</v>
      </c>
      <c r="BA3156" s="43">
        <f t="shared" si="9980"/>
        <v>100</v>
      </c>
      <c r="BB3156" s="20"/>
    </row>
    <row r="3157" spans="2:54" ht="31.2" x14ac:dyDescent="0.3">
      <c r="B3157" s="38" t="s">
        <v>1124</v>
      </c>
      <c r="C3157" s="38" t="s">
        <v>125</v>
      </c>
      <c r="D3157" s="38" t="s">
        <v>94</v>
      </c>
      <c r="E3157" s="39" t="str">
        <f t="shared" si="9974"/>
        <v>1103</v>
      </c>
      <c r="F3157" s="38" t="s">
        <v>479</v>
      </c>
      <c r="G3157" s="38" t="s">
        <v>150</v>
      </c>
      <c r="H3157" s="40" t="s">
        <v>151</v>
      </c>
      <c r="I3157" s="18">
        <v>7373</v>
      </c>
      <c r="J3157" s="18">
        <v>0</v>
      </c>
      <c r="K3157" s="18">
        <v>0</v>
      </c>
      <c r="L3157" s="18">
        <v>371.5</v>
      </c>
      <c r="M3157" s="18"/>
      <c r="N3157" s="18"/>
      <c r="O3157" s="18">
        <v>28035.173999999999</v>
      </c>
      <c r="P3157" s="18">
        <v>0</v>
      </c>
      <c r="Q3157" s="18">
        <v>0</v>
      </c>
      <c r="R3157" s="18">
        <v>0</v>
      </c>
      <c r="S3157" s="18">
        <v>5066.3</v>
      </c>
      <c r="T3157" s="18">
        <f t="shared" si="10041"/>
        <v>40845.974000000002</v>
      </c>
      <c r="U3157" s="18">
        <f t="shared" si="9931"/>
        <v>0</v>
      </c>
      <c r="V3157" s="18">
        <f t="shared" si="9932"/>
        <v>0</v>
      </c>
      <c r="W3157" s="18">
        <v>5066.3</v>
      </c>
      <c r="X3157" s="18"/>
      <c r="Y3157" s="18"/>
      <c r="Z3157" s="18"/>
      <c r="AA3157" s="18"/>
      <c r="AB3157" s="18"/>
      <c r="AC3157" s="18"/>
      <c r="AD3157" s="18"/>
      <c r="AE3157" s="18"/>
      <c r="AF3157" s="41">
        <v>45244.286370000002</v>
      </c>
      <c r="AG3157" s="41"/>
      <c r="AH3157" s="41">
        <v>0</v>
      </c>
      <c r="AI3157" s="41">
        <v>0</v>
      </c>
      <c r="AJ3157" s="41">
        <v>0</v>
      </c>
      <c r="AK3157" s="41">
        <v>0</v>
      </c>
      <c r="AL3157" s="41">
        <v>45244.286370000002</v>
      </c>
      <c r="AM3157" s="41">
        <v>0</v>
      </c>
      <c r="AN3157" s="41">
        <v>0</v>
      </c>
      <c r="AO3157" s="42">
        <v>7878.4478600000002</v>
      </c>
      <c r="AP3157" s="42">
        <v>12810.8</v>
      </c>
      <c r="AQ3157" s="42">
        <v>28035.173999999999</v>
      </c>
      <c r="AR3157" s="42">
        <v>0</v>
      </c>
      <c r="AS3157" s="42">
        <v>0</v>
      </c>
      <c r="AT3157" s="42">
        <v>0</v>
      </c>
      <c r="AU3157" s="42">
        <f t="shared" si="9975"/>
        <v>40845.974000000002</v>
      </c>
      <c r="AV3157" s="42">
        <f t="shared" si="9976"/>
        <v>0</v>
      </c>
      <c r="AW3157" s="42">
        <f t="shared" si="9977"/>
        <v>45912.274000000005</v>
      </c>
      <c r="AX3157" s="42">
        <f t="shared" si="9978"/>
        <v>0</v>
      </c>
      <c r="AY3157" s="42">
        <f t="shared" si="9979"/>
        <v>0</v>
      </c>
      <c r="AZ3157" s="42"/>
      <c r="BA3157" s="43">
        <f t="shared" si="9980"/>
        <v>100</v>
      </c>
      <c r="BB3157" s="44"/>
    </row>
    <row r="3158" spans="2:54" ht="31.2" x14ac:dyDescent="0.3">
      <c r="B3158" s="38" t="s">
        <v>1124</v>
      </c>
      <c r="C3158" s="38" t="s">
        <v>125</v>
      </c>
      <c r="D3158" s="38" t="s">
        <v>94</v>
      </c>
      <c r="E3158" s="39" t="str">
        <f t="shared" si="9974"/>
        <v>1103</v>
      </c>
      <c r="F3158" s="38" t="s">
        <v>1160</v>
      </c>
      <c r="G3158" s="39"/>
      <c r="H3158" s="40" t="s">
        <v>1161</v>
      </c>
      <c r="I3158" s="18">
        <f t="shared" ref="I3158:S3158" si="10066">I3159</f>
        <v>2850</v>
      </c>
      <c r="J3158" s="18">
        <f t="shared" si="10066"/>
        <v>2850</v>
      </c>
      <c r="K3158" s="18">
        <f t="shared" si="10066"/>
        <v>2850</v>
      </c>
      <c r="L3158" s="18">
        <f t="shared" si="10066"/>
        <v>0</v>
      </c>
      <c r="M3158" s="18">
        <f t="shared" si="10066"/>
        <v>0</v>
      </c>
      <c r="N3158" s="18">
        <f t="shared" si="10066"/>
        <v>0</v>
      </c>
      <c r="O3158" s="18">
        <f t="shared" si="10066"/>
        <v>0</v>
      </c>
      <c r="P3158" s="18">
        <f t="shared" si="10066"/>
        <v>0</v>
      </c>
      <c r="Q3158" s="18">
        <f t="shared" si="10066"/>
        <v>0</v>
      </c>
      <c r="R3158" s="18">
        <f t="shared" si="10066"/>
        <v>0</v>
      </c>
      <c r="S3158" s="18">
        <f t="shared" si="10066"/>
        <v>0</v>
      </c>
      <c r="T3158" s="18">
        <f t="shared" si="10041"/>
        <v>2850</v>
      </c>
      <c r="U3158" s="18">
        <f t="shared" si="9931"/>
        <v>2850</v>
      </c>
      <c r="V3158" s="18">
        <f t="shared" si="9932"/>
        <v>2850</v>
      </c>
      <c r="W3158" s="18">
        <f t="shared" ref="W3158:AT3158" si="10067">W3159</f>
        <v>0</v>
      </c>
      <c r="X3158" s="18">
        <f t="shared" si="10067"/>
        <v>0</v>
      </c>
      <c r="Y3158" s="18">
        <f t="shared" si="10067"/>
        <v>0</v>
      </c>
      <c r="Z3158" s="18">
        <f t="shared" si="10067"/>
        <v>0</v>
      </c>
      <c r="AA3158" s="18">
        <f t="shared" si="10067"/>
        <v>0</v>
      </c>
      <c r="AB3158" s="18">
        <f t="shared" si="10067"/>
        <v>0</v>
      </c>
      <c r="AC3158" s="18">
        <f t="shared" si="10067"/>
        <v>0</v>
      </c>
      <c r="AD3158" s="18">
        <f t="shared" si="10067"/>
        <v>0</v>
      </c>
      <c r="AE3158" s="18">
        <f t="shared" si="10067"/>
        <v>0</v>
      </c>
      <c r="AF3158" s="41">
        <f t="shared" si="10067"/>
        <v>2850</v>
      </c>
      <c r="AG3158" s="41">
        <f t="shared" si="10067"/>
        <v>0</v>
      </c>
      <c r="AH3158" s="41">
        <f t="shared" si="10067"/>
        <v>0</v>
      </c>
      <c r="AI3158" s="41">
        <f t="shared" si="10067"/>
        <v>0</v>
      </c>
      <c r="AJ3158" s="41">
        <f t="shared" si="10067"/>
        <v>0</v>
      </c>
      <c r="AK3158" s="41">
        <f t="shared" si="10067"/>
        <v>0</v>
      </c>
      <c r="AL3158" s="41">
        <f t="shared" si="10067"/>
        <v>2682</v>
      </c>
      <c r="AM3158" s="41">
        <f t="shared" si="10067"/>
        <v>0</v>
      </c>
      <c r="AN3158" s="41">
        <f t="shared" si="10067"/>
        <v>0</v>
      </c>
      <c r="AO3158" s="14">
        <f t="shared" si="10067"/>
        <v>2011.5</v>
      </c>
      <c r="AP3158" s="42">
        <f t="shared" si="10067"/>
        <v>2850</v>
      </c>
      <c r="AQ3158" s="42">
        <f t="shared" si="10067"/>
        <v>0</v>
      </c>
      <c r="AR3158" s="42">
        <f t="shared" si="10067"/>
        <v>0</v>
      </c>
      <c r="AS3158" s="42">
        <f t="shared" si="10067"/>
        <v>0</v>
      </c>
      <c r="AT3158" s="42">
        <f t="shared" si="10067"/>
        <v>0</v>
      </c>
      <c r="AU3158" s="42">
        <f t="shared" si="9975"/>
        <v>2850</v>
      </c>
      <c r="AV3158" s="42">
        <f t="shared" si="9976"/>
        <v>0</v>
      </c>
      <c r="AW3158" s="42">
        <f t="shared" si="9977"/>
        <v>2850</v>
      </c>
      <c r="AX3158" s="42">
        <f t="shared" si="9978"/>
        <v>2850</v>
      </c>
      <c r="AY3158" s="42">
        <f t="shared" si="9979"/>
        <v>2850</v>
      </c>
      <c r="AZ3158" s="42">
        <f>AZ3159</f>
        <v>0</v>
      </c>
      <c r="BA3158" s="43">
        <f t="shared" si="9980"/>
        <v>94.10526315789474</v>
      </c>
      <c r="BB3158" s="20"/>
    </row>
    <row r="3159" spans="2:54" x14ac:dyDescent="0.3">
      <c r="B3159" s="38" t="s">
        <v>1124</v>
      </c>
      <c r="C3159" s="38" t="s">
        <v>125</v>
      </c>
      <c r="D3159" s="38" t="s">
        <v>94</v>
      </c>
      <c r="E3159" s="39" t="str">
        <f t="shared" si="9974"/>
        <v>1103</v>
      </c>
      <c r="F3159" s="38" t="s">
        <v>1160</v>
      </c>
      <c r="G3159" s="38" t="s">
        <v>68</v>
      </c>
      <c r="H3159" s="40" t="s">
        <v>69</v>
      </c>
      <c r="I3159" s="18">
        <v>2850</v>
      </c>
      <c r="J3159" s="18">
        <v>2850</v>
      </c>
      <c r="K3159" s="18">
        <v>2850</v>
      </c>
      <c r="L3159" s="18"/>
      <c r="M3159" s="18"/>
      <c r="N3159" s="18"/>
      <c r="O3159" s="18">
        <v>0</v>
      </c>
      <c r="P3159" s="18">
        <v>0</v>
      </c>
      <c r="Q3159" s="18">
        <v>0</v>
      </c>
      <c r="R3159" s="18">
        <v>0</v>
      </c>
      <c r="S3159" s="18"/>
      <c r="T3159" s="18">
        <f t="shared" si="10041"/>
        <v>2850</v>
      </c>
      <c r="U3159" s="18">
        <f t="shared" si="9931"/>
        <v>2850</v>
      </c>
      <c r="V3159" s="18">
        <f t="shared" si="9932"/>
        <v>2850</v>
      </c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41">
        <v>2850</v>
      </c>
      <c r="AG3159" s="41"/>
      <c r="AH3159" s="41">
        <v>0</v>
      </c>
      <c r="AI3159" s="41">
        <v>0</v>
      </c>
      <c r="AJ3159" s="41">
        <v>0</v>
      </c>
      <c r="AK3159" s="41">
        <v>0</v>
      </c>
      <c r="AL3159" s="41">
        <v>2682</v>
      </c>
      <c r="AM3159" s="41">
        <v>0</v>
      </c>
      <c r="AN3159" s="41">
        <v>0</v>
      </c>
      <c r="AO3159" s="42">
        <v>2011.5</v>
      </c>
      <c r="AP3159" s="42">
        <v>2850</v>
      </c>
      <c r="AQ3159" s="42">
        <v>0</v>
      </c>
      <c r="AR3159" s="42">
        <v>0</v>
      </c>
      <c r="AS3159" s="42">
        <v>0</v>
      </c>
      <c r="AT3159" s="42">
        <v>0</v>
      </c>
      <c r="AU3159" s="42">
        <f t="shared" si="9975"/>
        <v>2850</v>
      </c>
      <c r="AV3159" s="42">
        <f t="shared" si="9976"/>
        <v>0</v>
      </c>
      <c r="AW3159" s="42">
        <f t="shared" si="9977"/>
        <v>2850</v>
      </c>
      <c r="AX3159" s="42">
        <f t="shared" si="9978"/>
        <v>2850</v>
      </c>
      <c r="AY3159" s="42">
        <f t="shared" si="9979"/>
        <v>2850</v>
      </c>
      <c r="AZ3159" s="42"/>
      <c r="BA3159" s="43">
        <f t="shared" si="9980"/>
        <v>94.10526315789474</v>
      </c>
      <c r="BB3159" s="44"/>
    </row>
    <row r="3160" spans="2:54" ht="62.4" x14ac:dyDescent="0.3">
      <c r="B3160" s="38" t="s">
        <v>1124</v>
      </c>
      <c r="C3160" s="38" t="s">
        <v>125</v>
      </c>
      <c r="D3160" s="38" t="s">
        <v>94</v>
      </c>
      <c r="E3160" s="39" t="str">
        <f t="shared" si="9974"/>
        <v>1103</v>
      </c>
      <c r="F3160" s="38" t="s">
        <v>1126</v>
      </c>
      <c r="G3160" s="39"/>
      <c r="H3160" s="40" t="s">
        <v>257</v>
      </c>
      <c r="I3160" s="18">
        <f t="shared" ref="I3160:S3160" si="10068">I3161</f>
        <v>16222.8</v>
      </c>
      <c r="J3160" s="18">
        <f t="shared" si="10068"/>
        <v>16222.8</v>
      </c>
      <c r="K3160" s="18">
        <f t="shared" si="10068"/>
        <v>16222.8</v>
      </c>
      <c r="L3160" s="18">
        <f t="shared" si="10068"/>
        <v>521.79999999999995</v>
      </c>
      <c r="M3160" s="18">
        <f t="shared" si="10068"/>
        <v>521.79999999999995</v>
      </c>
      <c r="N3160" s="18">
        <f t="shared" si="10068"/>
        <v>521.79999999999995</v>
      </c>
      <c r="O3160" s="18">
        <f t="shared" si="10068"/>
        <v>0</v>
      </c>
      <c r="P3160" s="18">
        <f t="shared" si="10068"/>
        <v>0</v>
      </c>
      <c r="Q3160" s="18">
        <f t="shared" si="10068"/>
        <v>0</v>
      </c>
      <c r="R3160" s="18">
        <f t="shared" si="10068"/>
        <v>0</v>
      </c>
      <c r="S3160" s="18">
        <f t="shared" si="10068"/>
        <v>680.3</v>
      </c>
      <c r="T3160" s="18">
        <f t="shared" si="10041"/>
        <v>17424.899999999998</v>
      </c>
      <c r="U3160" s="18">
        <f t="shared" si="9931"/>
        <v>16744.599999999999</v>
      </c>
      <c r="V3160" s="18">
        <f t="shared" si="9932"/>
        <v>16744.599999999999</v>
      </c>
      <c r="W3160" s="18">
        <f t="shared" ref="W3160:AD3160" si="10069">W3161</f>
        <v>680.3</v>
      </c>
      <c r="X3160" s="18">
        <f t="shared" si="10069"/>
        <v>0</v>
      </c>
      <c r="Y3160" s="18">
        <f t="shared" si="10069"/>
        <v>0</v>
      </c>
      <c r="Z3160" s="18">
        <f t="shared" si="10069"/>
        <v>0</v>
      </c>
      <c r="AA3160" s="18">
        <f t="shared" si="10069"/>
        <v>0</v>
      </c>
      <c r="AB3160" s="18">
        <f t="shared" si="10069"/>
        <v>0</v>
      </c>
      <c r="AC3160" s="18">
        <f t="shared" si="10069"/>
        <v>0</v>
      </c>
      <c r="AD3160" s="18">
        <f t="shared" si="10069"/>
        <v>0</v>
      </c>
      <c r="AE3160" s="18"/>
      <c r="AF3160" s="41">
        <f t="shared" ref="AF3160:AT3160" si="10070">AF3161</f>
        <v>16724.900000000001</v>
      </c>
      <c r="AG3160" s="41">
        <f t="shared" si="10070"/>
        <v>0</v>
      </c>
      <c r="AH3160" s="41">
        <f t="shared" si="10070"/>
        <v>0</v>
      </c>
      <c r="AI3160" s="41">
        <f t="shared" si="10070"/>
        <v>0</v>
      </c>
      <c r="AJ3160" s="41">
        <f t="shared" si="10070"/>
        <v>0</v>
      </c>
      <c r="AK3160" s="41">
        <f t="shared" si="10070"/>
        <v>0</v>
      </c>
      <c r="AL3160" s="41">
        <f t="shared" si="10070"/>
        <v>16724.900000000001</v>
      </c>
      <c r="AM3160" s="41">
        <f t="shared" si="10070"/>
        <v>0</v>
      </c>
      <c r="AN3160" s="41">
        <f t="shared" si="10070"/>
        <v>0</v>
      </c>
      <c r="AO3160" s="14">
        <f t="shared" si="10070"/>
        <v>13592.50935</v>
      </c>
      <c r="AP3160" s="42">
        <f t="shared" si="10070"/>
        <v>17324.900000000001</v>
      </c>
      <c r="AQ3160" s="42">
        <f t="shared" si="10070"/>
        <v>0</v>
      </c>
      <c r="AR3160" s="42">
        <f t="shared" si="10070"/>
        <v>0</v>
      </c>
      <c r="AS3160" s="42">
        <f t="shared" si="10070"/>
        <v>0</v>
      </c>
      <c r="AT3160" s="42">
        <f t="shared" si="10070"/>
        <v>0</v>
      </c>
      <c r="AU3160" s="42">
        <f t="shared" si="9975"/>
        <v>17324.900000000001</v>
      </c>
      <c r="AV3160" s="42">
        <f t="shared" si="9976"/>
        <v>99.999999999996362</v>
      </c>
      <c r="AW3160" s="42">
        <f t="shared" si="9977"/>
        <v>18105.199999999997</v>
      </c>
      <c r="AX3160" s="42">
        <f t="shared" si="9978"/>
        <v>16744.599999999999</v>
      </c>
      <c r="AY3160" s="42">
        <f t="shared" si="9979"/>
        <v>16744.599999999999</v>
      </c>
      <c r="AZ3160" s="42">
        <f>AZ3161</f>
        <v>0</v>
      </c>
      <c r="BA3160" s="43">
        <f t="shared" si="9980"/>
        <v>100</v>
      </c>
      <c r="BB3160" s="20"/>
    </row>
    <row r="3161" spans="2:54" ht="31.2" x14ac:dyDescent="0.3">
      <c r="B3161" s="38" t="s">
        <v>1124</v>
      </c>
      <c r="C3161" s="38" t="s">
        <v>125</v>
      </c>
      <c r="D3161" s="38" t="s">
        <v>94</v>
      </c>
      <c r="E3161" s="39" t="str">
        <f t="shared" si="9974"/>
        <v>1103</v>
      </c>
      <c r="F3161" s="38" t="s">
        <v>1126</v>
      </c>
      <c r="G3161" s="38" t="s">
        <v>150</v>
      </c>
      <c r="H3161" s="40" t="s">
        <v>151</v>
      </c>
      <c r="I3161" s="18">
        <v>16222.8</v>
      </c>
      <c r="J3161" s="18">
        <v>16222.8</v>
      </c>
      <c r="K3161" s="18">
        <v>16222.8</v>
      </c>
      <c r="L3161" s="18">
        <v>521.79999999999995</v>
      </c>
      <c r="M3161" s="18">
        <v>521.79999999999995</v>
      </c>
      <c r="N3161" s="18">
        <v>521.79999999999995</v>
      </c>
      <c r="O3161" s="18">
        <v>0</v>
      </c>
      <c r="P3161" s="18">
        <v>0</v>
      </c>
      <c r="Q3161" s="18">
        <v>0</v>
      </c>
      <c r="R3161" s="18">
        <v>0</v>
      </c>
      <c r="S3161" s="18">
        <v>680.3</v>
      </c>
      <c r="T3161" s="18">
        <f t="shared" si="10041"/>
        <v>17424.899999999998</v>
      </c>
      <c r="U3161" s="18">
        <f t="shared" si="9931"/>
        <v>16744.599999999999</v>
      </c>
      <c r="V3161" s="18">
        <f t="shared" si="9932"/>
        <v>16744.599999999999</v>
      </c>
      <c r="W3161" s="18">
        <v>680.3</v>
      </c>
      <c r="X3161" s="18"/>
      <c r="Y3161" s="18"/>
      <c r="Z3161" s="18"/>
      <c r="AA3161" s="18"/>
      <c r="AB3161" s="18"/>
      <c r="AC3161" s="18"/>
      <c r="AD3161" s="18"/>
      <c r="AE3161" s="18"/>
      <c r="AF3161" s="41">
        <v>16724.900000000001</v>
      </c>
      <c r="AG3161" s="41"/>
      <c r="AH3161" s="41">
        <v>0</v>
      </c>
      <c r="AI3161" s="41">
        <v>0</v>
      </c>
      <c r="AJ3161" s="41">
        <v>0</v>
      </c>
      <c r="AK3161" s="41">
        <v>0</v>
      </c>
      <c r="AL3161" s="41">
        <v>16724.900000000001</v>
      </c>
      <c r="AM3161" s="41">
        <v>0</v>
      </c>
      <c r="AN3161" s="41">
        <v>0</v>
      </c>
      <c r="AO3161" s="42">
        <v>13592.50935</v>
      </c>
      <c r="AP3161" s="42">
        <v>17324.900000000001</v>
      </c>
      <c r="AQ3161" s="42">
        <v>0</v>
      </c>
      <c r="AR3161" s="42">
        <v>0</v>
      </c>
      <c r="AS3161" s="42">
        <v>0</v>
      </c>
      <c r="AT3161" s="42">
        <v>0</v>
      </c>
      <c r="AU3161" s="42">
        <f t="shared" si="9975"/>
        <v>17324.900000000001</v>
      </c>
      <c r="AV3161" s="42">
        <f t="shared" si="9976"/>
        <v>99.999999999996362</v>
      </c>
      <c r="AW3161" s="42">
        <f t="shared" si="9977"/>
        <v>18105.199999999997</v>
      </c>
      <c r="AX3161" s="42">
        <f t="shared" si="9978"/>
        <v>16744.599999999999</v>
      </c>
      <c r="AY3161" s="42">
        <f t="shared" si="9979"/>
        <v>16744.599999999999</v>
      </c>
      <c r="AZ3161" s="42"/>
      <c r="BA3161" s="43">
        <f t="shared" si="9980"/>
        <v>100</v>
      </c>
      <c r="BB3161" s="44"/>
    </row>
    <row r="3162" spans="2:54" ht="31.2" x14ac:dyDescent="0.3">
      <c r="B3162" s="38" t="s">
        <v>1124</v>
      </c>
      <c r="C3162" s="38" t="s">
        <v>125</v>
      </c>
      <c r="D3162" s="38" t="s">
        <v>94</v>
      </c>
      <c r="E3162" s="39" t="str">
        <f t="shared" si="9974"/>
        <v>1103</v>
      </c>
      <c r="F3162" s="38" t="s">
        <v>72</v>
      </c>
      <c r="G3162" s="39"/>
      <c r="H3162" s="40" t="s">
        <v>73</v>
      </c>
      <c r="I3162" s="18"/>
      <c r="J3162" s="18"/>
      <c r="K3162" s="18"/>
      <c r="L3162" s="18"/>
      <c r="M3162" s="18"/>
      <c r="N3162" s="18"/>
      <c r="O3162" s="18">
        <f t="shared" ref="O3162:O3168" si="10071">O3163</f>
        <v>0</v>
      </c>
      <c r="P3162" s="18">
        <f t="shared" ref="P3162:P3168" si="10072">P3163</f>
        <v>0</v>
      </c>
      <c r="Q3162" s="18">
        <f t="shared" ref="Q3162:Q3168" si="10073">Q3163</f>
        <v>0</v>
      </c>
      <c r="R3162" s="18">
        <f t="shared" ref="R3162:R3168" si="10074">R3163</f>
        <v>0</v>
      </c>
      <c r="S3162" s="18"/>
      <c r="T3162" s="18">
        <f t="shared" si="10041"/>
        <v>0</v>
      </c>
      <c r="U3162" s="18">
        <f t="shared" ref="U3162:U3163" si="10075">U3163</f>
        <v>0</v>
      </c>
      <c r="V3162" s="18">
        <f t="shared" ref="V3162:V3163" si="10076">V3163</f>
        <v>0</v>
      </c>
      <c r="W3162" s="18">
        <f t="shared" ref="W3162:W3168" si="10077">W3163</f>
        <v>0</v>
      </c>
      <c r="X3162" s="18">
        <f t="shared" ref="X3162:X3168" si="10078">X3163</f>
        <v>0</v>
      </c>
      <c r="Y3162" s="18">
        <f t="shared" ref="Y3162:Y3168" si="10079">Y3163</f>
        <v>0</v>
      </c>
      <c r="Z3162" s="18">
        <f t="shared" ref="Z3162:Z3168" si="10080">Z3163</f>
        <v>0</v>
      </c>
      <c r="AA3162" s="18">
        <f t="shared" ref="AA3162:AA3168" si="10081">AA3163</f>
        <v>0</v>
      </c>
      <c r="AB3162" s="18">
        <f t="shared" ref="AB3162:AB3168" si="10082">AB3163</f>
        <v>0</v>
      </c>
      <c r="AC3162" s="18">
        <f t="shared" ref="AC3162:AC3168" si="10083">AC3163</f>
        <v>0</v>
      </c>
      <c r="AD3162" s="18">
        <f t="shared" ref="AD3162:AD3168" si="10084">AD3163</f>
        <v>0</v>
      </c>
      <c r="AE3162" s="18">
        <f t="shared" ref="AE3162:AE3168" si="10085">AE3163</f>
        <v>0</v>
      </c>
      <c r="AF3162" s="41">
        <f t="shared" ref="AF3162:AF3168" si="10086">AF3163</f>
        <v>1821.18</v>
      </c>
      <c r="AG3162" s="41">
        <f t="shared" ref="AG3162:AG3168" si="10087">AG3163</f>
        <v>0</v>
      </c>
      <c r="AH3162" s="41">
        <f t="shared" ref="AH3162:AH3168" si="10088">AH3163</f>
        <v>0</v>
      </c>
      <c r="AI3162" s="41">
        <f t="shared" ref="AI3162:AI3168" si="10089">AI3163</f>
        <v>0</v>
      </c>
      <c r="AJ3162" s="41">
        <f t="shared" ref="AJ3162:AJ3168" si="10090">AJ3163</f>
        <v>0</v>
      </c>
      <c r="AK3162" s="41">
        <f t="shared" ref="AK3162:AK3168" si="10091">AK3163</f>
        <v>0</v>
      </c>
      <c r="AL3162" s="41">
        <f t="shared" ref="AL3162:AL3168" si="10092">AL3163</f>
        <v>1821.1458</v>
      </c>
      <c r="AM3162" s="41">
        <f t="shared" ref="AM3162:AM3168" si="10093">AM3163</f>
        <v>0</v>
      </c>
      <c r="AN3162" s="41">
        <f t="shared" ref="AN3162:AN3168" si="10094">AN3163</f>
        <v>0</v>
      </c>
      <c r="AO3162" s="14">
        <f t="shared" ref="AO3162:AO3168" si="10095">AO3163</f>
        <v>1183.74702</v>
      </c>
      <c r="AP3162" s="42">
        <f t="shared" ref="AP3162:AP3168" si="10096">AP3163</f>
        <v>1821.18</v>
      </c>
      <c r="AQ3162" s="42">
        <f t="shared" ref="AQ3162:AQ3168" si="10097">AQ3163</f>
        <v>0</v>
      </c>
      <c r="AR3162" s="42">
        <f t="shared" ref="AR3162:AR3168" si="10098">AR3163</f>
        <v>0</v>
      </c>
      <c r="AS3162" s="42">
        <f t="shared" ref="AS3162:AS3168" si="10099">AS3163</f>
        <v>0</v>
      </c>
      <c r="AT3162" s="42">
        <f t="shared" ref="AT3162:AT3168" si="10100">AT3163</f>
        <v>0</v>
      </c>
      <c r="AU3162" s="42">
        <f t="shared" si="9975"/>
        <v>1821.18</v>
      </c>
      <c r="AV3162" s="42">
        <f t="shared" si="9976"/>
        <v>-1821.18</v>
      </c>
      <c r="AW3162" s="42"/>
      <c r="AX3162" s="42"/>
      <c r="AY3162" s="42"/>
      <c r="AZ3162" s="42"/>
      <c r="BA3162" s="43">
        <f t="shared" si="9980"/>
        <v>99.998122096662598</v>
      </c>
      <c r="BB3162" s="44"/>
    </row>
    <row r="3163" spans="2:54" ht="46.8" x14ac:dyDescent="0.3">
      <c r="B3163" s="38" t="s">
        <v>1124</v>
      </c>
      <c r="C3163" s="38" t="s">
        <v>125</v>
      </c>
      <c r="D3163" s="38" t="s">
        <v>94</v>
      </c>
      <c r="E3163" s="39" t="str">
        <f t="shared" si="9974"/>
        <v>1103</v>
      </c>
      <c r="F3163" s="16" t="s">
        <v>292</v>
      </c>
      <c r="G3163" s="39"/>
      <c r="H3163" s="55" t="s">
        <v>293</v>
      </c>
      <c r="I3163" s="18"/>
      <c r="J3163" s="18"/>
      <c r="K3163" s="18"/>
      <c r="L3163" s="18"/>
      <c r="M3163" s="18"/>
      <c r="N3163" s="18"/>
      <c r="O3163" s="18">
        <f t="shared" si="10071"/>
        <v>0</v>
      </c>
      <c r="P3163" s="18">
        <f t="shared" si="10072"/>
        <v>0</v>
      </c>
      <c r="Q3163" s="18">
        <f t="shared" si="10073"/>
        <v>0</v>
      </c>
      <c r="R3163" s="18">
        <f t="shared" si="10074"/>
        <v>0</v>
      </c>
      <c r="S3163" s="18"/>
      <c r="T3163" s="18">
        <f t="shared" si="10041"/>
        <v>0</v>
      </c>
      <c r="U3163" s="18">
        <f t="shared" si="10075"/>
        <v>0</v>
      </c>
      <c r="V3163" s="18">
        <f t="shared" si="10076"/>
        <v>0</v>
      </c>
      <c r="W3163" s="18">
        <f t="shared" si="10077"/>
        <v>0</v>
      </c>
      <c r="X3163" s="18">
        <f t="shared" si="10078"/>
        <v>0</v>
      </c>
      <c r="Y3163" s="18">
        <f t="shared" si="10079"/>
        <v>0</v>
      </c>
      <c r="Z3163" s="18">
        <f t="shared" si="10080"/>
        <v>0</v>
      </c>
      <c r="AA3163" s="18">
        <f t="shared" si="10081"/>
        <v>0</v>
      </c>
      <c r="AB3163" s="18">
        <f t="shared" si="10082"/>
        <v>0</v>
      </c>
      <c r="AC3163" s="18">
        <f t="shared" si="10083"/>
        <v>0</v>
      </c>
      <c r="AD3163" s="18">
        <f t="shared" si="10084"/>
        <v>0</v>
      </c>
      <c r="AE3163" s="18">
        <f t="shared" si="10085"/>
        <v>0</v>
      </c>
      <c r="AF3163" s="41">
        <f t="shared" si="10086"/>
        <v>1821.18</v>
      </c>
      <c r="AG3163" s="41">
        <f t="shared" si="10087"/>
        <v>0</v>
      </c>
      <c r="AH3163" s="41">
        <f t="shared" si="10088"/>
        <v>0</v>
      </c>
      <c r="AI3163" s="41">
        <f t="shared" si="10089"/>
        <v>0</v>
      </c>
      <c r="AJ3163" s="41">
        <f t="shared" si="10090"/>
        <v>0</v>
      </c>
      <c r="AK3163" s="41">
        <f t="shared" si="10091"/>
        <v>0</v>
      </c>
      <c r="AL3163" s="41">
        <f t="shared" si="10092"/>
        <v>1821.1458</v>
      </c>
      <c r="AM3163" s="41">
        <f t="shared" si="10093"/>
        <v>0</v>
      </c>
      <c r="AN3163" s="41">
        <f t="shared" si="10094"/>
        <v>0</v>
      </c>
      <c r="AO3163" s="42">
        <f t="shared" si="10095"/>
        <v>1183.74702</v>
      </c>
      <c r="AP3163" s="42">
        <f t="shared" si="10096"/>
        <v>1821.18</v>
      </c>
      <c r="AQ3163" s="42">
        <f t="shared" si="10097"/>
        <v>0</v>
      </c>
      <c r="AR3163" s="42">
        <f t="shared" si="10098"/>
        <v>0</v>
      </c>
      <c r="AS3163" s="42">
        <f t="shared" si="10099"/>
        <v>0</v>
      </c>
      <c r="AT3163" s="42">
        <f t="shared" si="10100"/>
        <v>0</v>
      </c>
      <c r="AU3163" s="42">
        <f t="shared" si="9975"/>
        <v>1821.18</v>
      </c>
      <c r="AV3163" s="42">
        <f t="shared" si="9976"/>
        <v>-1821.18</v>
      </c>
      <c r="AW3163" s="42"/>
      <c r="AX3163" s="42"/>
      <c r="AY3163" s="42"/>
      <c r="AZ3163" s="42"/>
      <c r="BA3163" s="43">
        <f t="shared" si="9980"/>
        <v>99.998122096662598</v>
      </c>
      <c r="BB3163" s="44"/>
    </row>
    <row r="3164" spans="2:54" ht="46.8" x14ac:dyDescent="0.3">
      <c r="B3164" s="38" t="s">
        <v>1124</v>
      </c>
      <c r="C3164" s="38" t="s">
        <v>125</v>
      </c>
      <c r="D3164" s="38" t="s">
        <v>94</v>
      </c>
      <c r="E3164" s="39" t="str">
        <f t="shared" si="9974"/>
        <v>1103</v>
      </c>
      <c r="F3164" s="16" t="s">
        <v>294</v>
      </c>
      <c r="G3164" s="39"/>
      <c r="H3164" s="55" t="s">
        <v>295</v>
      </c>
      <c r="I3164" s="18"/>
      <c r="J3164" s="18"/>
      <c r="K3164" s="18"/>
      <c r="L3164" s="18"/>
      <c r="M3164" s="18"/>
      <c r="N3164" s="18"/>
      <c r="O3164" s="18">
        <f t="shared" si="10071"/>
        <v>0</v>
      </c>
      <c r="P3164" s="18">
        <f t="shared" si="10072"/>
        <v>0</v>
      </c>
      <c r="Q3164" s="18">
        <f t="shared" si="10073"/>
        <v>0</v>
      </c>
      <c r="R3164" s="18">
        <f t="shared" si="10074"/>
        <v>0</v>
      </c>
      <c r="S3164" s="18"/>
      <c r="T3164" s="18">
        <f t="shared" si="10041"/>
        <v>0</v>
      </c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41">
        <f t="shared" si="10086"/>
        <v>1821.18</v>
      </c>
      <c r="AG3164" s="41">
        <f t="shared" si="10087"/>
        <v>0</v>
      </c>
      <c r="AH3164" s="41">
        <f t="shared" si="10088"/>
        <v>0</v>
      </c>
      <c r="AI3164" s="41">
        <f t="shared" si="10089"/>
        <v>0</v>
      </c>
      <c r="AJ3164" s="41">
        <f t="shared" si="10090"/>
        <v>0</v>
      </c>
      <c r="AK3164" s="41">
        <f t="shared" si="10091"/>
        <v>0</v>
      </c>
      <c r="AL3164" s="41">
        <f t="shared" si="10092"/>
        <v>1821.1458</v>
      </c>
      <c r="AM3164" s="41">
        <f t="shared" si="10093"/>
        <v>0</v>
      </c>
      <c r="AN3164" s="41">
        <f t="shared" si="10094"/>
        <v>0</v>
      </c>
      <c r="AO3164" s="14">
        <f t="shared" si="10095"/>
        <v>1183.74702</v>
      </c>
      <c r="AP3164" s="42">
        <f t="shared" si="10096"/>
        <v>1821.18</v>
      </c>
      <c r="AQ3164" s="42">
        <f t="shared" si="10097"/>
        <v>0</v>
      </c>
      <c r="AR3164" s="42">
        <f t="shared" si="10098"/>
        <v>0</v>
      </c>
      <c r="AS3164" s="42">
        <f t="shared" si="10099"/>
        <v>0</v>
      </c>
      <c r="AT3164" s="42">
        <f t="shared" si="10100"/>
        <v>0</v>
      </c>
      <c r="AU3164" s="42">
        <f t="shared" si="9975"/>
        <v>1821.18</v>
      </c>
      <c r="AV3164" s="42">
        <f t="shared" si="9976"/>
        <v>-1821.18</v>
      </c>
      <c r="AW3164" s="42"/>
      <c r="AX3164" s="42"/>
      <c r="AY3164" s="42"/>
      <c r="AZ3164" s="42"/>
      <c r="BA3164" s="43">
        <f t="shared" si="9980"/>
        <v>99.998122096662598</v>
      </c>
      <c r="BB3164" s="44"/>
    </row>
    <row r="3165" spans="2:54" ht="31.2" x14ac:dyDescent="0.3">
      <c r="B3165" s="38" t="s">
        <v>1124</v>
      </c>
      <c r="C3165" s="38" t="s">
        <v>125</v>
      </c>
      <c r="D3165" s="38" t="s">
        <v>94</v>
      </c>
      <c r="E3165" s="39" t="str">
        <f t="shared" si="9974"/>
        <v>1103</v>
      </c>
      <c r="F3165" s="16" t="s">
        <v>294</v>
      </c>
      <c r="G3165" s="38" t="s">
        <v>150</v>
      </c>
      <c r="H3165" s="40" t="s">
        <v>151</v>
      </c>
      <c r="I3165" s="18"/>
      <c r="J3165" s="18"/>
      <c r="K3165" s="18"/>
      <c r="L3165" s="18"/>
      <c r="M3165" s="18"/>
      <c r="N3165" s="18"/>
      <c r="O3165" s="18">
        <v>0</v>
      </c>
      <c r="P3165" s="18">
        <v>0</v>
      </c>
      <c r="Q3165" s="18">
        <v>0</v>
      </c>
      <c r="R3165" s="18">
        <v>0</v>
      </c>
      <c r="S3165" s="18"/>
      <c r="T3165" s="18">
        <f t="shared" si="10041"/>
        <v>0</v>
      </c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41">
        <v>1821.18</v>
      </c>
      <c r="AG3165" s="41"/>
      <c r="AH3165" s="41">
        <v>0</v>
      </c>
      <c r="AI3165" s="41">
        <v>0</v>
      </c>
      <c r="AJ3165" s="41">
        <v>0</v>
      </c>
      <c r="AK3165" s="41">
        <v>0</v>
      </c>
      <c r="AL3165" s="41">
        <v>1821.1458</v>
      </c>
      <c r="AM3165" s="41">
        <v>0</v>
      </c>
      <c r="AN3165" s="41">
        <v>0</v>
      </c>
      <c r="AO3165" s="42">
        <v>1183.74702</v>
      </c>
      <c r="AP3165" s="42">
        <v>1821.18</v>
      </c>
      <c r="AQ3165" s="42">
        <v>0</v>
      </c>
      <c r="AR3165" s="42">
        <v>0</v>
      </c>
      <c r="AS3165" s="42">
        <v>0</v>
      </c>
      <c r="AT3165" s="42">
        <v>0</v>
      </c>
      <c r="AU3165" s="42">
        <f t="shared" si="9975"/>
        <v>1821.18</v>
      </c>
      <c r="AV3165" s="42">
        <f t="shared" si="9976"/>
        <v>-1821.18</v>
      </c>
      <c r="AW3165" s="42"/>
      <c r="AX3165" s="42"/>
      <c r="AY3165" s="42"/>
      <c r="AZ3165" s="42"/>
      <c r="BA3165" s="43">
        <f t="shared" si="9980"/>
        <v>99.998122096662598</v>
      </c>
      <c r="BB3165" s="44"/>
    </row>
    <row r="3166" spans="2:54" s="30" customFormat="1" ht="31.2" x14ac:dyDescent="0.3">
      <c r="B3166" s="31" t="s">
        <v>1124</v>
      </c>
      <c r="C3166" s="31" t="s">
        <v>125</v>
      </c>
      <c r="D3166" s="31" t="s">
        <v>92</v>
      </c>
      <c r="E3166" s="29" t="str">
        <f t="shared" si="9974"/>
        <v>1105</v>
      </c>
      <c r="F3166" s="31"/>
      <c r="G3166" s="29"/>
      <c r="H3166" s="32" t="s">
        <v>1162</v>
      </c>
      <c r="I3166" s="33">
        <f t="shared" ref="I3166:I3168" si="10101">I3167</f>
        <v>79877</v>
      </c>
      <c r="J3166" s="33">
        <f t="shared" ref="J3166:J3168" si="10102">J3167</f>
        <v>82108.799999999988</v>
      </c>
      <c r="K3166" s="33">
        <f t="shared" ref="K3166:K3168" si="10103">K3167</f>
        <v>82108.799999999988</v>
      </c>
      <c r="L3166" s="33">
        <f t="shared" ref="L3166:L3168" si="10104">L3167</f>
        <v>0</v>
      </c>
      <c r="M3166" s="33">
        <f t="shared" ref="M3166:M3168" si="10105">M3167</f>
        <v>0</v>
      </c>
      <c r="N3166" s="33">
        <f t="shared" ref="N3166:N3168" si="10106">N3167</f>
        <v>0</v>
      </c>
      <c r="O3166" s="33">
        <f t="shared" si="10071"/>
        <v>0</v>
      </c>
      <c r="P3166" s="33">
        <f t="shared" si="10072"/>
        <v>0</v>
      </c>
      <c r="Q3166" s="33">
        <f t="shared" si="10073"/>
        <v>0</v>
      </c>
      <c r="R3166" s="33">
        <f t="shared" si="10074"/>
        <v>0</v>
      </c>
      <c r="S3166" s="33">
        <f t="shared" ref="S3166:S3168" si="10107">S3167</f>
        <v>7993.5</v>
      </c>
      <c r="T3166" s="33">
        <f t="shared" si="10041"/>
        <v>87870.5</v>
      </c>
      <c r="U3166" s="33">
        <f t="shared" ref="U3166:U3227" si="10108">J3166+M3166</f>
        <v>82108.799999999988</v>
      </c>
      <c r="V3166" s="33">
        <f t="shared" ref="V3166:V3227" si="10109">K3166+N3166</f>
        <v>82108.799999999988</v>
      </c>
      <c r="W3166" s="33">
        <f t="shared" si="10077"/>
        <v>7993.5</v>
      </c>
      <c r="X3166" s="33">
        <f t="shared" si="10078"/>
        <v>0</v>
      </c>
      <c r="Y3166" s="33">
        <f t="shared" si="10079"/>
        <v>0</v>
      </c>
      <c r="Z3166" s="33">
        <f t="shared" si="10080"/>
        <v>0</v>
      </c>
      <c r="AA3166" s="33">
        <f t="shared" si="10081"/>
        <v>9425.2999999999993</v>
      </c>
      <c r="AB3166" s="33">
        <f t="shared" si="10082"/>
        <v>0</v>
      </c>
      <c r="AC3166" s="33">
        <f t="shared" si="10083"/>
        <v>9425.2999999999993</v>
      </c>
      <c r="AD3166" s="33">
        <f t="shared" si="10084"/>
        <v>0</v>
      </c>
      <c r="AE3166" s="33">
        <f t="shared" si="10085"/>
        <v>0</v>
      </c>
      <c r="AF3166" s="34">
        <f t="shared" si="10086"/>
        <v>87321.099999999991</v>
      </c>
      <c r="AG3166" s="34">
        <f t="shared" si="10087"/>
        <v>0</v>
      </c>
      <c r="AH3166" s="34">
        <f t="shared" si="10088"/>
        <v>0</v>
      </c>
      <c r="AI3166" s="34">
        <f t="shared" si="10089"/>
        <v>0</v>
      </c>
      <c r="AJ3166" s="34">
        <f t="shared" si="10090"/>
        <v>0</v>
      </c>
      <c r="AK3166" s="34">
        <f t="shared" si="10091"/>
        <v>0</v>
      </c>
      <c r="AL3166" s="34">
        <f t="shared" si="10092"/>
        <v>84310.229749999999</v>
      </c>
      <c r="AM3166" s="34">
        <f t="shared" si="10093"/>
        <v>0</v>
      </c>
      <c r="AN3166" s="34">
        <f t="shared" si="10094"/>
        <v>0</v>
      </c>
      <c r="AO3166" s="35">
        <f t="shared" si="10095"/>
        <v>57700.664349999999</v>
      </c>
      <c r="AP3166" s="36">
        <f t="shared" si="10096"/>
        <v>87321.099999999991</v>
      </c>
      <c r="AQ3166" s="36">
        <f t="shared" si="10097"/>
        <v>0</v>
      </c>
      <c r="AR3166" s="36">
        <f t="shared" si="10098"/>
        <v>0</v>
      </c>
      <c r="AS3166" s="36">
        <f t="shared" si="10099"/>
        <v>0</v>
      </c>
      <c r="AT3166" s="36">
        <f t="shared" si="10100"/>
        <v>0</v>
      </c>
      <c r="AU3166" s="36">
        <f t="shared" si="9975"/>
        <v>87321.099999999991</v>
      </c>
      <c r="AV3166" s="36">
        <f t="shared" si="9976"/>
        <v>549.40000000000873</v>
      </c>
      <c r="AW3166" s="36">
        <f t="shared" si="9977"/>
        <v>95864</v>
      </c>
      <c r="AX3166" s="36">
        <f t="shared" si="9978"/>
        <v>91534.099999999991</v>
      </c>
      <c r="AY3166" s="36">
        <f t="shared" si="9979"/>
        <v>91534.099999999991</v>
      </c>
      <c r="AZ3166" s="36">
        <f t="shared" ref="AZ3166:AZ3168" si="10110">AZ3167</f>
        <v>0</v>
      </c>
      <c r="BA3166" s="37">
        <f t="shared" si="9980"/>
        <v>96.551955655620475</v>
      </c>
      <c r="BB3166" s="20"/>
    </row>
    <row r="3167" spans="2:54" ht="31.2" x14ac:dyDescent="0.3">
      <c r="B3167" s="38" t="s">
        <v>1124</v>
      </c>
      <c r="C3167" s="38" t="s">
        <v>125</v>
      </c>
      <c r="D3167" s="38" t="s">
        <v>92</v>
      </c>
      <c r="E3167" s="39" t="str">
        <f t="shared" si="9974"/>
        <v>1105</v>
      </c>
      <c r="F3167" s="38" t="s">
        <v>465</v>
      </c>
      <c r="G3167" s="39"/>
      <c r="H3167" s="40" t="s">
        <v>466</v>
      </c>
      <c r="I3167" s="18">
        <f t="shared" si="10101"/>
        <v>79877</v>
      </c>
      <c r="J3167" s="18">
        <f t="shared" si="10102"/>
        <v>82108.799999999988</v>
      </c>
      <c r="K3167" s="18">
        <f t="shared" si="10103"/>
        <v>82108.799999999988</v>
      </c>
      <c r="L3167" s="18">
        <f t="shared" si="10104"/>
        <v>0</v>
      </c>
      <c r="M3167" s="18">
        <f t="shared" si="10105"/>
        <v>0</v>
      </c>
      <c r="N3167" s="18">
        <f t="shared" si="10106"/>
        <v>0</v>
      </c>
      <c r="O3167" s="18">
        <f t="shared" si="10071"/>
        <v>0</v>
      </c>
      <c r="P3167" s="18">
        <f t="shared" si="10072"/>
        <v>0</v>
      </c>
      <c r="Q3167" s="18">
        <f t="shared" si="10073"/>
        <v>0</v>
      </c>
      <c r="R3167" s="18">
        <f t="shared" si="10074"/>
        <v>0</v>
      </c>
      <c r="S3167" s="18">
        <f t="shared" si="10107"/>
        <v>7993.5</v>
      </c>
      <c r="T3167" s="18">
        <f t="shared" si="10041"/>
        <v>87870.5</v>
      </c>
      <c r="U3167" s="18">
        <f t="shared" si="10108"/>
        <v>82108.799999999988</v>
      </c>
      <c r="V3167" s="18">
        <f t="shared" si="10109"/>
        <v>82108.799999999988</v>
      </c>
      <c r="W3167" s="18">
        <f t="shared" si="10077"/>
        <v>7993.5</v>
      </c>
      <c r="X3167" s="18">
        <f t="shared" si="10078"/>
        <v>0</v>
      </c>
      <c r="Y3167" s="18">
        <f t="shared" si="10079"/>
        <v>0</v>
      </c>
      <c r="Z3167" s="18">
        <f t="shared" si="10080"/>
        <v>0</v>
      </c>
      <c r="AA3167" s="18">
        <f t="shared" si="10081"/>
        <v>9425.2999999999993</v>
      </c>
      <c r="AB3167" s="18">
        <f t="shared" si="10082"/>
        <v>0</v>
      </c>
      <c r="AC3167" s="18">
        <f t="shared" si="10083"/>
        <v>9425.2999999999993</v>
      </c>
      <c r="AD3167" s="18">
        <f t="shared" si="10084"/>
        <v>0</v>
      </c>
      <c r="AE3167" s="18">
        <f t="shared" si="10085"/>
        <v>0</v>
      </c>
      <c r="AF3167" s="41">
        <f t="shared" si="10086"/>
        <v>87321.099999999991</v>
      </c>
      <c r="AG3167" s="41">
        <f t="shared" si="10087"/>
        <v>0</v>
      </c>
      <c r="AH3167" s="41">
        <f t="shared" si="10088"/>
        <v>0</v>
      </c>
      <c r="AI3167" s="41">
        <f t="shared" si="10089"/>
        <v>0</v>
      </c>
      <c r="AJ3167" s="41">
        <f t="shared" si="10090"/>
        <v>0</v>
      </c>
      <c r="AK3167" s="41">
        <f t="shared" si="10091"/>
        <v>0</v>
      </c>
      <c r="AL3167" s="41">
        <f t="shared" si="10092"/>
        <v>84310.229749999999</v>
      </c>
      <c r="AM3167" s="41">
        <f t="shared" si="10093"/>
        <v>0</v>
      </c>
      <c r="AN3167" s="41">
        <f t="shared" si="10094"/>
        <v>0</v>
      </c>
      <c r="AO3167" s="42">
        <f t="shared" si="10095"/>
        <v>57700.664349999999</v>
      </c>
      <c r="AP3167" s="42">
        <f t="shared" si="10096"/>
        <v>87321.099999999991</v>
      </c>
      <c r="AQ3167" s="42">
        <f t="shared" si="10097"/>
        <v>0</v>
      </c>
      <c r="AR3167" s="42">
        <f t="shared" si="10098"/>
        <v>0</v>
      </c>
      <c r="AS3167" s="42">
        <f t="shared" si="10099"/>
        <v>0</v>
      </c>
      <c r="AT3167" s="42">
        <f t="shared" si="10100"/>
        <v>0</v>
      </c>
      <c r="AU3167" s="42">
        <f t="shared" si="9975"/>
        <v>87321.099999999991</v>
      </c>
      <c r="AV3167" s="42">
        <f t="shared" si="9976"/>
        <v>549.40000000000873</v>
      </c>
      <c r="AW3167" s="42">
        <f t="shared" si="9977"/>
        <v>95864</v>
      </c>
      <c r="AX3167" s="42">
        <f t="shared" si="9978"/>
        <v>91534.099999999991</v>
      </c>
      <c r="AY3167" s="42">
        <f t="shared" si="9979"/>
        <v>91534.099999999991</v>
      </c>
      <c r="AZ3167" s="42">
        <f t="shared" si="10110"/>
        <v>0</v>
      </c>
      <c r="BA3167" s="43">
        <f t="shared" si="9980"/>
        <v>96.551955655620475</v>
      </c>
      <c r="BB3167" s="20"/>
    </row>
    <row r="3168" spans="2:54" x14ac:dyDescent="0.3">
      <c r="B3168" s="38" t="s">
        <v>1124</v>
      </c>
      <c r="C3168" s="38" t="s">
        <v>125</v>
      </c>
      <c r="D3168" s="38" t="s">
        <v>92</v>
      </c>
      <c r="E3168" s="39" t="str">
        <f t="shared" si="9974"/>
        <v>1105</v>
      </c>
      <c r="F3168" s="38" t="s">
        <v>467</v>
      </c>
      <c r="G3168" s="39"/>
      <c r="H3168" s="40" t="s">
        <v>49</v>
      </c>
      <c r="I3168" s="18">
        <f t="shared" si="10101"/>
        <v>79877</v>
      </c>
      <c r="J3168" s="18">
        <f t="shared" si="10102"/>
        <v>82108.799999999988</v>
      </c>
      <c r="K3168" s="18">
        <f t="shared" si="10103"/>
        <v>82108.799999999988</v>
      </c>
      <c r="L3168" s="18">
        <f t="shared" si="10104"/>
        <v>0</v>
      </c>
      <c r="M3168" s="18">
        <f t="shared" si="10105"/>
        <v>0</v>
      </c>
      <c r="N3168" s="18">
        <f t="shared" si="10106"/>
        <v>0</v>
      </c>
      <c r="O3168" s="18">
        <f t="shared" si="10071"/>
        <v>0</v>
      </c>
      <c r="P3168" s="18">
        <f t="shared" si="10072"/>
        <v>0</v>
      </c>
      <c r="Q3168" s="18">
        <f t="shared" si="10073"/>
        <v>0</v>
      </c>
      <c r="R3168" s="18">
        <f t="shared" si="10074"/>
        <v>0</v>
      </c>
      <c r="S3168" s="18">
        <f t="shared" si="10107"/>
        <v>7993.5</v>
      </c>
      <c r="T3168" s="18">
        <f t="shared" si="10041"/>
        <v>87870.5</v>
      </c>
      <c r="U3168" s="18">
        <f t="shared" si="10108"/>
        <v>82108.799999999988</v>
      </c>
      <c r="V3168" s="18">
        <f t="shared" si="10109"/>
        <v>82108.799999999988</v>
      </c>
      <c r="W3168" s="18">
        <f t="shared" si="10077"/>
        <v>7993.5</v>
      </c>
      <c r="X3168" s="18">
        <f t="shared" si="10078"/>
        <v>0</v>
      </c>
      <c r="Y3168" s="18">
        <f t="shared" si="10079"/>
        <v>0</v>
      </c>
      <c r="Z3168" s="18">
        <f t="shared" si="10080"/>
        <v>0</v>
      </c>
      <c r="AA3168" s="18">
        <f t="shared" si="10081"/>
        <v>9425.2999999999993</v>
      </c>
      <c r="AB3168" s="18">
        <f t="shared" si="10082"/>
        <v>0</v>
      </c>
      <c r="AC3168" s="18">
        <f t="shared" si="10083"/>
        <v>9425.2999999999993</v>
      </c>
      <c r="AD3168" s="18">
        <f t="shared" si="10084"/>
        <v>0</v>
      </c>
      <c r="AE3168" s="18">
        <f t="shared" si="10085"/>
        <v>0</v>
      </c>
      <c r="AF3168" s="41">
        <f t="shared" si="10086"/>
        <v>87321.099999999991</v>
      </c>
      <c r="AG3168" s="41">
        <f t="shared" si="10087"/>
        <v>0</v>
      </c>
      <c r="AH3168" s="41">
        <f t="shared" si="10088"/>
        <v>0</v>
      </c>
      <c r="AI3168" s="41">
        <f t="shared" si="10089"/>
        <v>0</v>
      </c>
      <c r="AJ3168" s="41">
        <f t="shared" si="10090"/>
        <v>0</v>
      </c>
      <c r="AK3168" s="41">
        <f t="shared" si="10091"/>
        <v>0</v>
      </c>
      <c r="AL3168" s="41">
        <f t="shared" si="10092"/>
        <v>84310.229749999999</v>
      </c>
      <c r="AM3168" s="41">
        <f t="shared" si="10093"/>
        <v>0</v>
      </c>
      <c r="AN3168" s="41">
        <f t="shared" si="10094"/>
        <v>0</v>
      </c>
      <c r="AO3168" s="14">
        <f t="shared" si="10095"/>
        <v>57700.664349999999</v>
      </c>
      <c r="AP3168" s="42">
        <f t="shared" si="10096"/>
        <v>87321.099999999991</v>
      </c>
      <c r="AQ3168" s="42">
        <f t="shared" si="10097"/>
        <v>0</v>
      </c>
      <c r="AR3168" s="42">
        <f t="shared" si="10098"/>
        <v>0</v>
      </c>
      <c r="AS3168" s="42">
        <f t="shared" si="10099"/>
        <v>0</v>
      </c>
      <c r="AT3168" s="42">
        <f t="shared" si="10100"/>
        <v>0</v>
      </c>
      <c r="AU3168" s="42">
        <f t="shared" si="9975"/>
        <v>87321.099999999991</v>
      </c>
      <c r="AV3168" s="42">
        <f t="shared" si="9976"/>
        <v>549.40000000000873</v>
      </c>
      <c r="AW3168" s="42">
        <f t="shared" si="9977"/>
        <v>95864</v>
      </c>
      <c r="AX3168" s="42">
        <f t="shared" si="9978"/>
        <v>91534.099999999991</v>
      </c>
      <c r="AY3168" s="42">
        <f t="shared" si="9979"/>
        <v>91534.099999999991</v>
      </c>
      <c r="AZ3168" s="42">
        <f t="shared" si="10110"/>
        <v>0</v>
      </c>
      <c r="BA3168" s="43">
        <f t="shared" si="9980"/>
        <v>96.551955655620475</v>
      </c>
      <c r="BB3168" s="20"/>
    </row>
    <row r="3169" spans="2:54" ht="46.8" x14ac:dyDescent="0.3">
      <c r="B3169" s="38" t="s">
        <v>1124</v>
      </c>
      <c r="C3169" s="38" t="s">
        <v>125</v>
      </c>
      <c r="D3169" s="38" t="s">
        <v>92</v>
      </c>
      <c r="E3169" s="39" t="str">
        <f t="shared" si="9974"/>
        <v>1105</v>
      </c>
      <c r="F3169" s="38" t="s">
        <v>1163</v>
      </c>
      <c r="G3169" s="39"/>
      <c r="H3169" s="40" t="s">
        <v>1164</v>
      </c>
      <c r="I3169" s="18">
        <f t="shared" ref="I3169:S3169" si="10111">I3173+I3170</f>
        <v>79877</v>
      </c>
      <c r="J3169" s="18">
        <f t="shared" si="10111"/>
        <v>82108.799999999988</v>
      </c>
      <c r="K3169" s="18">
        <f t="shared" si="10111"/>
        <v>82108.799999999988</v>
      </c>
      <c r="L3169" s="18">
        <f t="shared" si="10111"/>
        <v>0</v>
      </c>
      <c r="M3169" s="18">
        <f t="shared" si="10111"/>
        <v>0</v>
      </c>
      <c r="N3169" s="18">
        <f t="shared" si="10111"/>
        <v>0</v>
      </c>
      <c r="O3169" s="18">
        <f t="shared" si="10111"/>
        <v>0</v>
      </c>
      <c r="P3169" s="18">
        <f t="shared" si="10111"/>
        <v>0</v>
      </c>
      <c r="Q3169" s="18">
        <f t="shared" si="10111"/>
        <v>0</v>
      </c>
      <c r="R3169" s="18">
        <f t="shared" si="10111"/>
        <v>0</v>
      </c>
      <c r="S3169" s="18">
        <f t="shared" si="10111"/>
        <v>7993.5</v>
      </c>
      <c r="T3169" s="18">
        <f t="shared" si="10041"/>
        <v>87870.5</v>
      </c>
      <c r="U3169" s="18">
        <f t="shared" si="10108"/>
        <v>82108.799999999988</v>
      </c>
      <c r="V3169" s="18">
        <f t="shared" si="10109"/>
        <v>82108.799999999988</v>
      </c>
      <c r="W3169" s="18">
        <f t="shared" ref="W3169:AT3169" si="10112">W3173+W3170</f>
        <v>7993.5</v>
      </c>
      <c r="X3169" s="18">
        <f t="shared" si="10112"/>
        <v>0</v>
      </c>
      <c r="Y3169" s="18">
        <f t="shared" si="10112"/>
        <v>0</v>
      </c>
      <c r="Z3169" s="18">
        <f t="shared" si="10112"/>
        <v>0</v>
      </c>
      <c r="AA3169" s="18">
        <f t="shared" si="10112"/>
        <v>9425.2999999999993</v>
      </c>
      <c r="AB3169" s="18">
        <f t="shared" si="10112"/>
        <v>0</v>
      </c>
      <c r="AC3169" s="18">
        <f t="shared" si="10112"/>
        <v>9425.2999999999993</v>
      </c>
      <c r="AD3169" s="18">
        <f t="shared" si="10112"/>
        <v>0</v>
      </c>
      <c r="AE3169" s="18">
        <f t="shared" si="10112"/>
        <v>0</v>
      </c>
      <c r="AF3169" s="41">
        <f t="shared" si="10112"/>
        <v>87321.099999999991</v>
      </c>
      <c r="AG3169" s="41">
        <f t="shared" si="10112"/>
        <v>0</v>
      </c>
      <c r="AH3169" s="41">
        <f t="shared" si="10112"/>
        <v>0</v>
      </c>
      <c r="AI3169" s="41">
        <f t="shared" si="10112"/>
        <v>0</v>
      </c>
      <c r="AJ3169" s="41">
        <f t="shared" si="10112"/>
        <v>0</v>
      </c>
      <c r="AK3169" s="41">
        <f t="shared" si="10112"/>
        <v>0</v>
      </c>
      <c r="AL3169" s="41">
        <f t="shared" si="10112"/>
        <v>84310.229749999999</v>
      </c>
      <c r="AM3169" s="41">
        <f t="shared" si="10112"/>
        <v>0</v>
      </c>
      <c r="AN3169" s="41">
        <f t="shared" si="10112"/>
        <v>0</v>
      </c>
      <c r="AO3169" s="42">
        <f t="shared" si="10112"/>
        <v>57700.664349999999</v>
      </c>
      <c r="AP3169" s="42">
        <f t="shared" si="10112"/>
        <v>87321.099999999991</v>
      </c>
      <c r="AQ3169" s="42">
        <f t="shared" si="10112"/>
        <v>0</v>
      </c>
      <c r="AR3169" s="42">
        <f t="shared" si="10112"/>
        <v>0</v>
      </c>
      <c r="AS3169" s="42">
        <f t="shared" si="10112"/>
        <v>0</v>
      </c>
      <c r="AT3169" s="42">
        <f t="shared" si="10112"/>
        <v>0</v>
      </c>
      <c r="AU3169" s="42">
        <f t="shared" si="9975"/>
        <v>87321.099999999991</v>
      </c>
      <c r="AV3169" s="42">
        <f t="shared" si="9976"/>
        <v>549.40000000000873</v>
      </c>
      <c r="AW3169" s="42">
        <f t="shared" si="9977"/>
        <v>95864</v>
      </c>
      <c r="AX3169" s="42">
        <f t="shared" si="9978"/>
        <v>91534.099999999991</v>
      </c>
      <c r="AY3169" s="42">
        <f t="shared" si="9979"/>
        <v>91534.099999999991</v>
      </c>
      <c r="AZ3169" s="42">
        <f>AZ3173+AZ3170</f>
        <v>0</v>
      </c>
      <c r="BA3169" s="43">
        <f t="shared" si="9980"/>
        <v>96.551955655620475</v>
      </c>
      <c r="BB3169" s="20"/>
    </row>
    <row r="3170" spans="2:54" x14ac:dyDescent="0.3">
      <c r="B3170" s="38" t="s">
        <v>1124</v>
      </c>
      <c r="C3170" s="38" t="s">
        <v>125</v>
      </c>
      <c r="D3170" s="38" t="s">
        <v>92</v>
      </c>
      <c r="E3170" s="39" t="str">
        <f t="shared" si="9974"/>
        <v>1105</v>
      </c>
      <c r="F3170" s="38" t="s">
        <v>1165</v>
      </c>
      <c r="G3170" s="39"/>
      <c r="H3170" s="40" t="s">
        <v>65</v>
      </c>
      <c r="I3170" s="18">
        <f t="shared" ref="I3170:S3170" si="10113">I3171+I3172</f>
        <v>18373.400000000001</v>
      </c>
      <c r="J3170" s="18">
        <f t="shared" si="10113"/>
        <v>18895.599999999999</v>
      </c>
      <c r="K3170" s="18">
        <f t="shared" si="10113"/>
        <v>18895.599999999999</v>
      </c>
      <c r="L3170" s="18">
        <f t="shared" si="10113"/>
        <v>0</v>
      </c>
      <c r="M3170" s="18">
        <f t="shared" si="10113"/>
        <v>0</v>
      </c>
      <c r="N3170" s="18">
        <f t="shared" si="10113"/>
        <v>0</v>
      </c>
      <c r="O3170" s="18">
        <f t="shared" si="10113"/>
        <v>0</v>
      </c>
      <c r="P3170" s="18">
        <f t="shared" si="10113"/>
        <v>0</v>
      </c>
      <c r="Q3170" s="18">
        <f t="shared" si="10113"/>
        <v>0</v>
      </c>
      <c r="R3170" s="18">
        <f t="shared" si="10113"/>
        <v>0</v>
      </c>
      <c r="S3170" s="18">
        <f t="shared" si="10113"/>
        <v>2696.7</v>
      </c>
      <c r="T3170" s="18">
        <f t="shared" si="10041"/>
        <v>21070.100000000002</v>
      </c>
      <c r="U3170" s="18">
        <f t="shared" si="10108"/>
        <v>18895.599999999999</v>
      </c>
      <c r="V3170" s="18">
        <f t="shared" si="10109"/>
        <v>18895.599999999999</v>
      </c>
      <c r="W3170" s="18">
        <f t="shared" ref="W3170:AT3170" si="10114">W3171+W3172</f>
        <v>2696.7</v>
      </c>
      <c r="X3170" s="18">
        <f t="shared" si="10114"/>
        <v>0</v>
      </c>
      <c r="Y3170" s="18">
        <f t="shared" si="10114"/>
        <v>0</v>
      </c>
      <c r="Z3170" s="18">
        <f t="shared" si="10114"/>
        <v>0</v>
      </c>
      <c r="AA3170" s="18">
        <f t="shared" si="10114"/>
        <v>3307.2</v>
      </c>
      <c r="AB3170" s="18">
        <f t="shared" si="10114"/>
        <v>0</v>
      </c>
      <c r="AC3170" s="18">
        <f t="shared" si="10114"/>
        <v>3307.2</v>
      </c>
      <c r="AD3170" s="18">
        <f t="shared" si="10114"/>
        <v>0</v>
      </c>
      <c r="AE3170" s="18">
        <f t="shared" si="10114"/>
        <v>0</v>
      </c>
      <c r="AF3170" s="41">
        <f t="shared" si="10114"/>
        <v>20520.7</v>
      </c>
      <c r="AG3170" s="41">
        <f t="shared" si="10114"/>
        <v>0</v>
      </c>
      <c r="AH3170" s="41">
        <f t="shared" si="10114"/>
        <v>0</v>
      </c>
      <c r="AI3170" s="41">
        <f t="shared" si="10114"/>
        <v>0</v>
      </c>
      <c r="AJ3170" s="41">
        <f t="shared" si="10114"/>
        <v>0</v>
      </c>
      <c r="AK3170" s="41">
        <f t="shared" si="10114"/>
        <v>0</v>
      </c>
      <c r="AL3170" s="41">
        <f t="shared" si="10114"/>
        <v>19477.636990000003</v>
      </c>
      <c r="AM3170" s="41">
        <f t="shared" si="10114"/>
        <v>0</v>
      </c>
      <c r="AN3170" s="41">
        <f t="shared" si="10114"/>
        <v>0</v>
      </c>
      <c r="AO3170" s="14">
        <f t="shared" si="10114"/>
        <v>11945.970859999999</v>
      </c>
      <c r="AP3170" s="42">
        <f t="shared" si="10114"/>
        <v>20520.7</v>
      </c>
      <c r="AQ3170" s="42">
        <f t="shared" si="10114"/>
        <v>0</v>
      </c>
      <c r="AR3170" s="42">
        <f t="shared" si="10114"/>
        <v>0</v>
      </c>
      <c r="AS3170" s="42">
        <f t="shared" si="10114"/>
        <v>0</v>
      </c>
      <c r="AT3170" s="42">
        <f t="shared" si="10114"/>
        <v>0</v>
      </c>
      <c r="AU3170" s="42">
        <f t="shared" si="9975"/>
        <v>20520.7</v>
      </c>
      <c r="AV3170" s="42">
        <f t="shared" si="9976"/>
        <v>549.40000000000146</v>
      </c>
      <c r="AW3170" s="42">
        <f t="shared" si="9977"/>
        <v>23766.800000000003</v>
      </c>
      <c r="AX3170" s="42">
        <f t="shared" si="9978"/>
        <v>22202.799999999999</v>
      </c>
      <c r="AY3170" s="42">
        <f t="shared" si="9979"/>
        <v>22202.799999999999</v>
      </c>
      <c r="AZ3170" s="42">
        <f>AZ3171+AZ3172</f>
        <v>0</v>
      </c>
      <c r="BA3170" s="43">
        <f t="shared" si="9980"/>
        <v>94.917020325817361</v>
      </c>
      <c r="BB3170" s="20"/>
    </row>
    <row r="3171" spans="2:54" ht="78" x14ac:dyDescent="0.3">
      <c r="B3171" s="38" t="s">
        <v>1124</v>
      </c>
      <c r="C3171" s="38" t="s">
        <v>125</v>
      </c>
      <c r="D3171" s="38" t="s">
        <v>92</v>
      </c>
      <c r="E3171" s="39" t="str">
        <f t="shared" si="9974"/>
        <v>1105</v>
      </c>
      <c r="F3171" s="38" t="s">
        <v>1165</v>
      </c>
      <c r="G3171" s="38" t="s">
        <v>66</v>
      </c>
      <c r="H3171" s="40" t="s">
        <v>67</v>
      </c>
      <c r="I3171" s="73">
        <v>17178.400000000001</v>
      </c>
      <c r="J3171" s="18">
        <v>17700.599999999999</v>
      </c>
      <c r="K3171" s="18">
        <v>17700.599999999999</v>
      </c>
      <c r="L3171" s="18"/>
      <c r="M3171" s="18"/>
      <c r="N3171" s="18"/>
      <c r="O3171" s="18">
        <v>0</v>
      </c>
      <c r="P3171" s="18">
        <v>0</v>
      </c>
      <c r="Q3171" s="18">
        <v>0</v>
      </c>
      <c r="R3171" s="18">
        <v>0</v>
      </c>
      <c r="S3171" s="18">
        <v>2696.7</v>
      </c>
      <c r="T3171" s="18">
        <f t="shared" si="10041"/>
        <v>19875.100000000002</v>
      </c>
      <c r="U3171" s="18">
        <f t="shared" si="10108"/>
        <v>17700.599999999999</v>
      </c>
      <c r="V3171" s="18">
        <f t="shared" si="10109"/>
        <v>17700.599999999999</v>
      </c>
      <c r="W3171" s="18">
        <v>2696.7</v>
      </c>
      <c r="X3171" s="18"/>
      <c r="Y3171" s="18"/>
      <c r="Z3171" s="18"/>
      <c r="AA3171" s="18">
        <v>3307.2</v>
      </c>
      <c r="AB3171" s="18"/>
      <c r="AC3171" s="18">
        <v>3307.2</v>
      </c>
      <c r="AD3171" s="18"/>
      <c r="AE3171" s="18"/>
      <c r="AF3171" s="41">
        <v>19611.872879999999</v>
      </c>
      <c r="AG3171" s="41"/>
      <c r="AH3171" s="41">
        <v>0</v>
      </c>
      <c r="AI3171" s="41">
        <v>0</v>
      </c>
      <c r="AJ3171" s="41">
        <v>0</v>
      </c>
      <c r="AK3171" s="41">
        <v>0</v>
      </c>
      <c r="AL3171" s="41">
        <v>18568.809870000001</v>
      </c>
      <c r="AM3171" s="41">
        <v>0</v>
      </c>
      <c r="AN3171" s="41">
        <v>0</v>
      </c>
      <c r="AO3171" s="42">
        <v>11370.630139999999</v>
      </c>
      <c r="AP3171" s="42">
        <v>19325.7</v>
      </c>
      <c r="AQ3171" s="42">
        <v>0</v>
      </c>
      <c r="AR3171" s="42">
        <v>0</v>
      </c>
      <c r="AS3171" s="42">
        <v>0</v>
      </c>
      <c r="AT3171" s="42">
        <v>0</v>
      </c>
      <c r="AU3171" s="42">
        <f t="shared" si="9975"/>
        <v>19325.7</v>
      </c>
      <c r="AV3171" s="42">
        <f t="shared" si="9976"/>
        <v>549.40000000000146</v>
      </c>
      <c r="AW3171" s="42">
        <f t="shared" si="9977"/>
        <v>22571.800000000003</v>
      </c>
      <c r="AX3171" s="42">
        <f t="shared" si="9978"/>
        <v>21007.8</v>
      </c>
      <c r="AY3171" s="42">
        <f t="shared" si="9979"/>
        <v>21007.8</v>
      </c>
      <c r="AZ3171" s="42"/>
      <c r="BA3171" s="43">
        <f t="shared" si="9980"/>
        <v>94.681471696343166</v>
      </c>
      <c r="BB3171" s="44"/>
    </row>
    <row r="3172" spans="2:54" ht="31.2" x14ac:dyDescent="0.3">
      <c r="B3172" s="38" t="s">
        <v>1124</v>
      </c>
      <c r="C3172" s="38" t="s">
        <v>125</v>
      </c>
      <c r="D3172" s="38" t="s">
        <v>92</v>
      </c>
      <c r="E3172" s="39" t="str">
        <f t="shared" si="9974"/>
        <v>1105</v>
      </c>
      <c r="F3172" s="38" t="s">
        <v>1165</v>
      </c>
      <c r="G3172" s="38" t="s">
        <v>54</v>
      </c>
      <c r="H3172" s="40" t="s">
        <v>55</v>
      </c>
      <c r="I3172" s="73">
        <v>1195</v>
      </c>
      <c r="J3172" s="18">
        <v>1195</v>
      </c>
      <c r="K3172" s="18">
        <v>1195</v>
      </c>
      <c r="L3172" s="18"/>
      <c r="M3172" s="18"/>
      <c r="N3172" s="18"/>
      <c r="O3172" s="18">
        <v>0</v>
      </c>
      <c r="P3172" s="18">
        <v>0</v>
      </c>
      <c r="Q3172" s="18">
        <v>0</v>
      </c>
      <c r="R3172" s="18">
        <v>0</v>
      </c>
      <c r="S3172" s="18"/>
      <c r="T3172" s="18">
        <f t="shared" si="10041"/>
        <v>1195</v>
      </c>
      <c r="U3172" s="18">
        <f t="shared" si="10108"/>
        <v>1195</v>
      </c>
      <c r="V3172" s="18">
        <f t="shared" si="10109"/>
        <v>1195</v>
      </c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41">
        <v>908.82712000000004</v>
      </c>
      <c r="AG3172" s="41"/>
      <c r="AH3172" s="41">
        <v>0</v>
      </c>
      <c r="AI3172" s="41">
        <v>0</v>
      </c>
      <c r="AJ3172" s="41">
        <v>0</v>
      </c>
      <c r="AK3172" s="41">
        <v>0</v>
      </c>
      <c r="AL3172" s="41">
        <v>908.82712000000004</v>
      </c>
      <c r="AM3172" s="41">
        <v>0</v>
      </c>
      <c r="AN3172" s="41">
        <v>0</v>
      </c>
      <c r="AO3172" s="14">
        <v>575.34072000000003</v>
      </c>
      <c r="AP3172" s="42">
        <v>1195</v>
      </c>
      <c r="AQ3172" s="42">
        <v>0</v>
      </c>
      <c r="AR3172" s="42">
        <v>0</v>
      </c>
      <c r="AS3172" s="42">
        <v>0</v>
      </c>
      <c r="AT3172" s="42">
        <v>0</v>
      </c>
      <c r="AU3172" s="42">
        <f t="shared" si="9975"/>
        <v>1195</v>
      </c>
      <c r="AV3172" s="42">
        <f t="shared" si="9976"/>
        <v>0</v>
      </c>
      <c r="AW3172" s="42">
        <f t="shared" si="9977"/>
        <v>1195</v>
      </c>
      <c r="AX3172" s="42">
        <f t="shared" si="9978"/>
        <v>1195</v>
      </c>
      <c r="AY3172" s="42">
        <f t="shared" si="9979"/>
        <v>1195</v>
      </c>
      <c r="AZ3172" s="42"/>
      <c r="BA3172" s="43">
        <f t="shared" si="9980"/>
        <v>100</v>
      </c>
      <c r="BB3172" s="44"/>
    </row>
    <row r="3173" spans="2:54" ht="46.8" x14ac:dyDescent="0.3">
      <c r="B3173" s="38" t="s">
        <v>1124</v>
      </c>
      <c r="C3173" s="38" t="s">
        <v>125</v>
      </c>
      <c r="D3173" s="38" t="s">
        <v>92</v>
      </c>
      <c r="E3173" s="39" t="str">
        <f t="shared" si="9974"/>
        <v>1105</v>
      </c>
      <c r="F3173" s="38" t="s">
        <v>1166</v>
      </c>
      <c r="G3173" s="39"/>
      <c r="H3173" s="40" t="s">
        <v>71</v>
      </c>
      <c r="I3173" s="18">
        <f t="shared" ref="I3173:S3173" si="10115">I3174+I3175</f>
        <v>61503.6</v>
      </c>
      <c r="J3173" s="18">
        <f t="shared" si="10115"/>
        <v>63213.2</v>
      </c>
      <c r="K3173" s="18">
        <f t="shared" si="10115"/>
        <v>63213.2</v>
      </c>
      <c r="L3173" s="18">
        <f t="shared" si="10115"/>
        <v>0</v>
      </c>
      <c r="M3173" s="18">
        <f t="shared" si="10115"/>
        <v>0</v>
      </c>
      <c r="N3173" s="18">
        <f t="shared" si="10115"/>
        <v>0</v>
      </c>
      <c r="O3173" s="18">
        <f t="shared" si="10115"/>
        <v>0</v>
      </c>
      <c r="P3173" s="18">
        <f t="shared" si="10115"/>
        <v>0</v>
      </c>
      <c r="Q3173" s="18">
        <f t="shared" si="10115"/>
        <v>0</v>
      </c>
      <c r="R3173" s="18">
        <f t="shared" si="10115"/>
        <v>0</v>
      </c>
      <c r="S3173" s="18">
        <f t="shared" si="10115"/>
        <v>5296.8</v>
      </c>
      <c r="T3173" s="18">
        <f t="shared" si="10041"/>
        <v>66800.399999999994</v>
      </c>
      <c r="U3173" s="18">
        <f t="shared" si="10108"/>
        <v>63213.2</v>
      </c>
      <c r="V3173" s="18">
        <f t="shared" si="10109"/>
        <v>63213.2</v>
      </c>
      <c r="W3173" s="18">
        <f t="shared" ref="W3173:AT3173" si="10116">W3174+W3175</f>
        <v>5296.8</v>
      </c>
      <c r="X3173" s="18">
        <f t="shared" si="10116"/>
        <v>0</v>
      </c>
      <c r="Y3173" s="18">
        <f t="shared" si="10116"/>
        <v>0</v>
      </c>
      <c r="Z3173" s="18">
        <f t="shared" si="10116"/>
        <v>0</v>
      </c>
      <c r="AA3173" s="18">
        <f t="shared" si="10116"/>
        <v>6118.1</v>
      </c>
      <c r="AB3173" s="18">
        <f t="shared" si="10116"/>
        <v>0</v>
      </c>
      <c r="AC3173" s="18">
        <f t="shared" si="10116"/>
        <v>6118.1</v>
      </c>
      <c r="AD3173" s="18">
        <f t="shared" si="10116"/>
        <v>0</v>
      </c>
      <c r="AE3173" s="18">
        <f t="shared" si="10116"/>
        <v>0</v>
      </c>
      <c r="AF3173" s="41">
        <f t="shared" si="10116"/>
        <v>66800.399999999994</v>
      </c>
      <c r="AG3173" s="41">
        <f t="shared" si="10116"/>
        <v>0</v>
      </c>
      <c r="AH3173" s="41">
        <f t="shared" si="10116"/>
        <v>0</v>
      </c>
      <c r="AI3173" s="41">
        <f t="shared" si="10116"/>
        <v>0</v>
      </c>
      <c r="AJ3173" s="41">
        <f t="shared" si="10116"/>
        <v>0</v>
      </c>
      <c r="AK3173" s="41">
        <f t="shared" si="10116"/>
        <v>0</v>
      </c>
      <c r="AL3173" s="41">
        <f t="shared" si="10116"/>
        <v>64832.59276</v>
      </c>
      <c r="AM3173" s="41">
        <f t="shared" si="10116"/>
        <v>0</v>
      </c>
      <c r="AN3173" s="41">
        <f t="shared" si="10116"/>
        <v>0</v>
      </c>
      <c r="AO3173" s="42">
        <f t="shared" si="10116"/>
        <v>45754.693489999998</v>
      </c>
      <c r="AP3173" s="42">
        <f t="shared" si="10116"/>
        <v>66800.399999999994</v>
      </c>
      <c r="AQ3173" s="42">
        <f t="shared" si="10116"/>
        <v>0</v>
      </c>
      <c r="AR3173" s="42">
        <f t="shared" si="10116"/>
        <v>0</v>
      </c>
      <c r="AS3173" s="42">
        <f t="shared" si="10116"/>
        <v>0</v>
      </c>
      <c r="AT3173" s="42">
        <f t="shared" si="10116"/>
        <v>0</v>
      </c>
      <c r="AU3173" s="42">
        <f t="shared" si="9975"/>
        <v>66800.399999999994</v>
      </c>
      <c r="AV3173" s="42">
        <f t="shared" si="9976"/>
        <v>0</v>
      </c>
      <c r="AW3173" s="42">
        <f t="shared" si="9977"/>
        <v>72097.2</v>
      </c>
      <c r="AX3173" s="42">
        <f t="shared" si="9978"/>
        <v>69331.3</v>
      </c>
      <c r="AY3173" s="42">
        <f t="shared" si="9979"/>
        <v>69331.3</v>
      </c>
      <c r="AZ3173" s="42">
        <f>AZ3174+AZ3175</f>
        <v>0</v>
      </c>
      <c r="BA3173" s="43">
        <f t="shared" si="9980"/>
        <v>97.054198417973552</v>
      </c>
      <c r="BB3173" s="20"/>
    </row>
    <row r="3174" spans="2:54" ht="78" x14ac:dyDescent="0.3">
      <c r="B3174" s="38" t="s">
        <v>1124</v>
      </c>
      <c r="C3174" s="38" t="s">
        <v>125</v>
      </c>
      <c r="D3174" s="38" t="s">
        <v>92</v>
      </c>
      <c r="E3174" s="39" t="str">
        <f t="shared" si="9974"/>
        <v>1105</v>
      </c>
      <c r="F3174" s="38" t="s">
        <v>1166</v>
      </c>
      <c r="G3174" s="38" t="s">
        <v>66</v>
      </c>
      <c r="H3174" s="40" t="s">
        <v>67</v>
      </c>
      <c r="I3174" s="18">
        <v>55596.6</v>
      </c>
      <c r="J3174" s="18">
        <v>57306.2</v>
      </c>
      <c r="K3174" s="18">
        <v>57306.2</v>
      </c>
      <c r="L3174" s="18"/>
      <c r="M3174" s="18"/>
      <c r="N3174" s="18"/>
      <c r="O3174" s="18">
        <v>0</v>
      </c>
      <c r="P3174" s="18">
        <v>0</v>
      </c>
      <c r="Q3174" s="18">
        <v>0</v>
      </c>
      <c r="R3174" s="18">
        <v>0</v>
      </c>
      <c r="S3174" s="18">
        <v>5296.8</v>
      </c>
      <c r="T3174" s="18">
        <f t="shared" si="10041"/>
        <v>60893.4</v>
      </c>
      <c r="U3174" s="18">
        <f t="shared" si="10108"/>
        <v>57306.2</v>
      </c>
      <c r="V3174" s="18">
        <f t="shared" si="10109"/>
        <v>57306.2</v>
      </c>
      <c r="W3174" s="18">
        <v>5296.8</v>
      </c>
      <c r="X3174" s="18"/>
      <c r="Y3174" s="18"/>
      <c r="Z3174" s="18"/>
      <c r="AA3174" s="18">
        <v>6118.1</v>
      </c>
      <c r="AB3174" s="18"/>
      <c r="AC3174" s="18">
        <v>6118.1</v>
      </c>
      <c r="AD3174" s="18"/>
      <c r="AE3174" s="18"/>
      <c r="AF3174" s="41">
        <v>63326.233840000001</v>
      </c>
      <c r="AG3174" s="41"/>
      <c r="AH3174" s="41">
        <v>0</v>
      </c>
      <c r="AI3174" s="41">
        <v>0</v>
      </c>
      <c r="AJ3174" s="41">
        <v>0</v>
      </c>
      <c r="AK3174" s="41">
        <v>0</v>
      </c>
      <c r="AL3174" s="41">
        <v>61358.426599999999</v>
      </c>
      <c r="AM3174" s="41">
        <v>0</v>
      </c>
      <c r="AN3174" s="41">
        <v>0</v>
      </c>
      <c r="AO3174" s="14">
        <v>43180.64284</v>
      </c>
      <c r="AP3174" s="42">
        <v>62558.417000000001</v>
      </c>
      <c r="AQ3174" s="42">
        <v>0</v>
      </c>
      <c r="AR3174" s="42">
        <v>0</v>
      </c>
      <c r="AS3174" s="42">
        <v>0</v>
      </c>
      <c r="AT3174" s="42">
        <v>0</v>
      </c>
      <c r="AU3174" s="42">
        <f t="shared" si="9975"/>
        <v>62558.417000000001</v>
      </c>
      <c r="AV3174" s="42">
        <f t="shared" si="9976"/>
        <v>-1665.0169999999998</v>
      </c>
      <c r="AW3174" s="42">
        <f t="shared" si="9977"/>
        <v>66190.2</v>
      </c>
      <c r="AX3174" s="42">
        <f t="shared" si="9978"/>
        <v>63424.299999999996</v>
      </c>
      <c r="AY3174" s="42">
        <f t="shared" si="9979"/>
        <v>63424.299999999996</v>
      </c>
      <c r="AZ3174" s="42"/>
      <c r="BA3174" s="43">
        <f t="shared" si="9980"/>
        <v>96.892587604417059</v>
      </c>
      <c r="BB3174" s="44"/>
    </row>
    <row r="3175" spans="2:54" ht="31.2" x14ac:dyDescent="0.3">
      <c r="B3175" s="38" t="s">
        <v>1124</v>
      </c>
      <c r="C3175" s="38" t="s">
        <v>125</v>
      </c>
      <c r="D3175" s="38" t="s">
        <v>92</v>
      </c>
      <c r="E3175" s="39" t="str">
        <f t="shared" si="9974"/>
        <v>1105</v>
      </c>
      <c r="F3175" s="38" t="s">
        <v>1166</v>
      </c>
      <c r="G3175" s="38" t="s">
        <v>54</v>
      </c>
      <c r="H3175" s="40" t="s">
        <v>55</v>
      </c>
      <c r="I3175" s="18">
        <v>5907</v>
      </c>
      <c r="J3175" s="18">
        <v>5907</v>
      </c>
      <c r="K3175" s="18">
        <v>5907</v>
      </c>
      <c r="L3175" s="18"/>
      <c r="M3175" s="18"/>
      <c r="N3175" s="18"/>
      <c r="O3175" s="18">
        <v>0</v>
      </c>
      <c r="P3175" s="18">
        <v>0</v>
      </c>
      <c r="Q3175" s="18">
        <v>0</v>
      </c>
      <c r="R3175" s="18">
        <v>0</v>
      </c>
      <c r="S3175" s="18"/>
      <c r="T3175" s="18">
        <f t="shared" si="10041"/>
        <v>5907</v>
      </c>
      <c r="U3175" s="18">
        <f t="shared" si="10108"/>
        <v>5907</v>
      </c>
      <c r="V3175" s="18">
        <f t="shared" si="10109"/>
        <v>5907</v>
      </c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41">
        <v>3474.1661600000002</v>
      </c>
      <c r="AG3175" s="41"/>
      <c r="AH3175" s="41">
        <v>0</v>
      </c>
      <c r="AI3175" s="41">
        <v>0</v>
      </c>
      <c r="AJ3175" s="41">
        <v>0</v>
      </c>
      <c r="AK3175" s="41">
        <v>0</v>
      </c>
      <c r="AL3175" s="41">
        <v>3474.1661600000002</v>
      </c>
      <c r="AM3175" s="41">
        <v>0</v>
      </c>
      <c r="AN3175" s="41">
        <v>0</v>
      </c>
      <c r="AO3175" s="42">
        <v>2574.0506500000001</v>
      </c>
      <c r="AP3175" s="42">
        <v>4241.9830000000002</v>
      </c>
      <c r="AQ3175" s="42">
        <v>0</v>
      </c>
      <c r="AR3175" s="42">
        <v>0</v>
      </c>
      <c r="AS3175" s="42">
        <v>0</v>
      </c>
      <c r="AT3175" s="42">
        <v>0</v>
      </c>
      <c r="AU3175" s="42">
        <f t="shared" si="9975"/>
        <v>4241.9830000000002</v>
      </c>
      <c r="AV3175" s="42">
        <f t="shared" si="9976"/>
        <v>1665.0169999999998</v>
      </c>
      <c r="AW3175" s="42">
        <f t="shared" si="9977"/>
        <v>5907</v>
      </c>
      <c r="AX3175" s="42">
        <f t="shared" si="9978"/>
        <v>5907</v>
      </c>
      <c r="AY3175" s="42">
        <f t="shared" si="9979"/>
        <v>5907</v>
      </c>
      <c r="AZ3175" s="42"/>
      <c r="BA3175" s="43">
        <f t="shared" si="9980"/>
        <v>100</v>
      </c>
      <c r="BB3175" s="44"/>
    </row>
    <row r="3176" spans="2:54" s="21" customFormat="1" ht="17.25" customHeight="1" x14ac:dyDescent="0.3">
      <c r="B3176" s="22" t="s">
        <v>1167</v>
      </c>
      <c r="C3176" s="22"/>
      <c r="D3176" s="22"/>
      <c r="E3176" s="23" t="str">
        <f t="shared" si="9974"/>
        <v/>
      </c>
      <c r="F3176" s="22"/>
      <c r="G3176" s="23"/>
      <c r="H3176" s="68" t="s">
        <v>1168</v>
      </c>
      <c r="I3176" s="25">
        <f t="shared" ref="I3176:I3178" si="10117">I3177</f>
        <v>73006.900000000009</v>
      </c>
      <c r="J3176" s="25">
        <f t="shared" ref="J3176:J3178" si="10118">J3177</f>
        <v>75026.100000000006</v>
      </c>
      <c r="K3176" s="25">
        <f t="shared" ref="K3176:K3178" si="10119">K3177</f>
        <v>75026.100000000006</v>
      </c>
      <c r="L3176" s="25">
        <f t="shared" ref="L3176:L3178" si="10120">L3177</f>
        <v>53.2</v>
      </c>
      <c r="M3176" s="25">
        <f t="shared" ref="M3176:M3178" si="10121">M3177</f>
        <v>53.2</v>
      </c>
      <c r="N3176" s="25">
        <f t="shared" ref="N3176:N3178" si="10122">N3177</f>
        <v>53.2</v>
      </c>
      <c r="O3176" s="25">
        <f t="shared" ref="O3176:O3178" si="10123">O3177</f>
        <v>0</v>
      </c>
      <c r="P3176" s="25">
        <f t="shared" ref="P3176:P3178" si="10124">P3177</f>
        <v>0</v>
      </c>
      <c r="Q3176" s="25">
        <f t="shared" ref="Q3176:Q3178" si="10125">Q3177</f>
        <v>3274.4</v>
      </c>
      <c r="R3176" s="25">
        <f t="shared" ref="R3176:R3178" si="10126">R3177</f>
        <v>0</v>
      </c>
      <c r="S3176" s="25">
        <f t="shared" ref="S3176:S3178" si="10127">S3177</f>
        <v>8798.7000000000007</v>
      </c>
      <c r="T3176" s="25">
        <f t="shared" si="10041"/>
        <v>85133.2</v>
      </c>
      <c r="U3176" s="25">
        <f t="shared" si="10108"/>
        <v>75079.3</v>
      </c>
      <c r="V3176" s="25">
        <f t="shared" si="10109"/>
        <v>75079.3</v>
      </c>
      <c r="W3176" s="25">
        <f t="shared" ref="W3176:W3178" si="10128">W3177</f>
        <v>8798.7000000000007</v>
      </c>
      <c r="X3176" s="25">
        <f t="shared" ref="X3176:X3178" si="10129">X3177</f>
        <v>0</v>
      </c>
      <c r="Y3176" s="25">
        <f t="shared" ref="Y3176:Y3178" si="10130">Y3177</f>
        <v>0</v>
      </c>
      <c r="Z3176" s="25">
        <f t="shared" ref="Z3176:Z3178" si="10131">Z3177</f>
        <v>0</v>
      </c>
      <c r="AA3176" s="25">
        <f t="shared" ref="AA3176:AA3178" si="10132">AA3177</f>
        <v>10361.400000000001</v>
      </c>
      <c r="AB3176" s="25">
        <f t="shared" ref="AB3176:AB3178" si="10133">AB3177</f>
        <v>0</v>
      </c>
      <c r="AC3176" s="25">
        <f t="shared" ref="AC3176:AC3178" si="10134">AC3177</f>
        <v>10361.400000000001</v>
      </c>
      <c r="AD3176" s="25">
        <f t="shared" ref="AD3176:AD3178" si="10135">AD3177</f>
        <v>0</v>
      </c>
      <c r="AE3176" s="25">
        <f t="shared" ref="AE3176:AE3178" si="10136">AE3177</f>
        <v>0</v>
      </c>
      <c r="AF3176" s="26">
        <f t="shared" ref="AF3176:AF3178" si="10137">AF3177</f>
        <v>83612.800000000003</v>
      </c>
      <c r="AG3176" s="26">
        <f t="shared" ref="AG3176:AG3178" si="10138">AG3177</f>
        <v>0</v>
      </c>
      <c r="AH3176" s="26">
        <f t="shared" ref="AH3176:AH3178" si="10139">AH3177</f>
        <v>0</v>
      </c>
      <c r="AI3176" s="26">
        <f t="shared" ref="AI3176:AI3178" si="10140">AI3177</f>
        <v>0</v>
      </c>
      <c r="AJ3176" s="26">
        <f t="shared" ref="AJ3176:AJ3178" si="10141">AJ3177</f>
        <v>0</v>
      </c>
      <c r="AK3176" s="26">
        <f t="shared" ref="AK3176:AK3178" si="10142">AK3177</f>
        <v>0</v>
      </c>
      <c r="AL3176" s="26">
        <f t="shared" ref="AL3176:AL3178" si="10143">AL3177</f>
        <v>83574.485379999998</v>
      </c>
      <c r="AM3176" s="26">
        <f t="shared" ref="AM3176:AM3178" si="10144">AM3177</f>
        <v>0</v>
      </c>
      <c r="AN3176" s="26">
        <f t="shared" ref="AN3176:AN3178" si="10145">AN3177</f>
        <v>0</v>
      </c>
      <c r="AO3176" s="45">
        <f t="shared" ref="AO3176:AO3178" si="10146">AO3177</f>
        <v>50531.910620000002</v>
      </c>
      <c r="AP3176" s="27">
        <f t="shared" ref="AP3176:AP3178" si="10147">AP3177</f>
        <v>85133.200000000012</v>
      </c>
      <c r="AQ3176" s="27">
        <f t="shared" ref="AQ3176:AQ3178" si="10148">AQ3177</f>
        <v>0</v>
      </c>
      <c r="AR3176" s="27">
        <f t="shared" ref="AR3176:AR3178" si="10149">AR3177</f>
        <v>0</v>
      </c>
      <c r="AS3176" s="27">
        <f t="shared" ref="AS3176:AS3178" si="10150">AS3177</f>
        <v>0</v>
      </c>
      <c r="AT3176" s="27">
        <f t="shared" ref="AT3176:AT3178" si="10151">AT3177</f>
        <v>0</v>
      </c>
      <c r="AU3176" s="27">
        <f t="shared" si="9975"/>
        <v>85133.200000000012</v>
      </c>
      <c r="AV3176" s="27">
        <f t="shared" si="9976"/>
        <v>0</v>
      </c>
      <c r="AW3176" s="27">
        <f t="shared" si="9977"/>
        <v>93931.9</v>
      </c>
      <c r="AX3176" s="27">
        <f t="shared" si="9978"/>
        <v>85440.700000000012</v>
      </c>
      <c r="AY3176" s="27">
        <f t="shared" si="9979"/>
        <v>85440.700000000012</v>
      </c>
      <c r="AZ3176" s="27">
        <f t="shared" ref="AZ3176:AZ3178" si="10152">AZ3177</f>
        <v>0</v>
      </c>
      <c r="BA3176" s="28">
        <f t="shared" si="9980"/>
        <v>99.954176130927323</v>
      </c>
      <c r="BB3176" s="20"/>
    </row>
    <row r="3177" spans="2:54" s="21" customFormat="1" x14ac:dyDescent="0.3">
      <c r="B3177" s="22" t="s">
        <v>1167</v>
      </c>
      <c r="C3177" s="22" t="s">
        <v>42</v>
      </c>
      <c r="D3177" s="22"/>
      <c r="E3177" s="23" t="str">
        <f t="shared" si="9974"/>
        <v>01</v>
      </c>
      <c r="F3177" s="22"/>
      <c r="G3177" s="23"/>
      <c r="H3177" s="24" t="s">
        <v>43</v>
      </c>
      <c r="I3177" s="25">
        <f t="shared" si="10117"/>
        <v>73006.900000000009</v>
      </c>
      <c r="J3177" s="25">
        <f t="shared" si="10118"/>
        <v>75026.100000000006</v>
      </c>
      <c r="K3177" s="25">
        <f t="shared" si="10119"/>
        <v>75026.100000000006</v>
      </c>
      <c r="L3177" s="25">
        <f t="shared" si="10120"/>
        <v>53.2</v>
      </c>
      <c r="M3177" s="25">
        <f t="shared" si="10121"/>
        <v>53.2</v>
      </c>
      <c r="N3177" s="25">
        <f t="shared" si="10122"/>
        <v>53.2</v>
      </c>
      <c r="O3177" s="25">
        <f t="shared" si="10123"/>
        <v>0</v>
      </c>
      <c r="P3177" s="25">
        <f t="shared" si="10124"/>
        <v>0</v>
      </c>
      <c r="Q3177" s="25">
        <f t="shared" si="10125"/>
        <v>3274.4</v>
      </c>
      <c r="R3177" s="25">
        <f t="shared" si="10126"/>
        <v>0</v>
      </c>
      <c r="S3177" s="25">
        <f t="shared" si="10127"/>
        <v>8798.7000000000007</v>
      </c>
      <c r="T3177" s="25">
        <f t="shared" si="10041"/>
        <v>85133.2</v>
      </c>
      <c r="U3177" s="25">
        <f t="shared" si="10108"/>
        <v>75079.3</v>
      </c>
      <c r="V3177" s="25">
        <f t="shared" si="10109"/>
        <v>75079.3</v>
      </c>
      <c r="W3177" s="25">
        <f t="shared" si="10128"/>
        <v>8798.7000000000007</v>
      </c>
      <c r="X3177" s="25">
        <f t="shared" si="10129"/>
        <v>0</v>
      </c>
      <c r="Y3177" s="25">
        <f t="shared" si="10130"/>
        <v>0</v>
      </c>
      <c r="Z3177" s="25">
        <f t="shared" si="10131"/>
        <v>0</v>
      </c>
      <c r="AA3177" s="25">
        <f t="shared" si="10132"/>
        <v>10361.400000000001</v>
      </c>
      <c r="AB3177" s="25">
        <f t="shared" si="10133"/>
        <v>0</v>
      </c>
      <c r="AC3177" s="25">
        <f t="shared" si="10134"/>
        <v>10361.400000000001</v>
      </c>
      <c r="AD3177" s="25">
        <f t="shared" si="10135"/>
        <v>0</v>
      </c>
      <c r="AE3177" s="25">
        <f t="shared" si="10136"/>
        <v>0</v>
      </c>
      <c r="AF3177" s="26">
        <f t="shared" si="10137"/>
        <v>83612.800000000003</v>
      </c>
      <c r="AG3177" s="26">
        <f t="shared" si="10138"/>
        <v>0</v>
      </c>
      <c r="AH3177" s="26">
        <f t="shared" si="10139"/>
        <v>0</v>
      </c>
      <c r="AI3177" s="26">
        <f t="shared" si="10140"/>
        <v>0</v>
      </c>
      <c r="AJ3177" s="26">
        <f t="shared" si="10141"/>
        <v>0</v>
      </c>
      <c r="AK3177" s="26">
        <f t="shared" si="10142"/>
        <v>0</v>
      </c>
      <c r="AL3177" s="26">
        <f t="shared" si="10143"/>
        <v>83574.485379999998</v>
      </c>
      <c r="AM3177" s="26">
        <f t="shared" si="10144"/>
        <v>0</v>
      </c>
      <c r="AN3177" s="26">
        <f t="shared" si="10145"/>
        <v>0</v>
      </c>
      <c r="AO3177" s="27">
        <f t="shared" si="10146"/>
        <v>50531.910620000002</v>
      </c>
      <c r="AP3177" s="27">
        <f t="shared" si="10147"/>
        <v>85133.200000000012</v>
      </c>
      <c r="AQ3177" s="27">
        <f t="shared" si="10148"/>
        <v>0</v>
      </c>
      <c r="AR3177" s="27">
        <f t="shared" si="10149"/>
        <v>0</v>
      </c>
      <c r="AS3177" s="27">
        <f t="shared" si="10150"/>
        <v>0</v>
      </c>
      <c r="AT3177" s="27">
        <f t="shared" si="10151"/>
        <v>0</v>
      </c>
      <c r="AU3177" s="27">
        <f t="shared" si="9975"/>
        <v>85133.200000000012</v>
      </c>
      <c r="AV3177" s="27">
        <f t="shared" si="9976"/>
        <v>0</v>
      </c>
      <c r="AW3177" s="27">
        <f t="shared" si="9977"/>
        <v>93931.9</v>
      </c>
      <c r="AX3177" s="27">
        <f t="shared" si="9978"/>
        <v>85440.700000000012</v>
      </c>
      <c r="AY3177" s="27">
        <f t="shared" si="9979"/>
        <v>85440.700000000012</v>
      </c>
      <c r="AZ3177" s="27">
        <f t="shared" si="10152"/>
        <v>0</v>
      </c>
      <c r="BA3177" s="28">
        <f t="shared" si="9980"/>
        <v>99.954176130927323</v>
      </c>
      <c r="BB3177" s="20"/>
    </row>
    <row r="3178" spans="2:54" s="30" customFormat="1" ht="46.8" x14ac:dyDescent="0.3">
      <c r="B3178" s="31" t="s">
        <v>1167</v>
      </c>
      <c r="C3178" s="31" t="s">
        <v>42</v>
      </c>
      <c r="D3178" s="31" t="s">
        <v>118</v>
      </c>
      <c r="E3178" s="29" t="str">
        <f t="shared" ref="E3178:E3241" si="10153">CONCATENATE(C3178,D3178)</f>
        <v>0106</v>
      </c>
      <c r="F3178" s="31"/>
      <c r="G3178" s="29"/>
      <c r="H3178" s="32" t="s">
        <v>119</v>
      </c>
      <c r="I3178" s="33">
        <f t="shared" si="10117"/>
        <v>73006.900000000009</v>
      </c>
      <c r="J3178" s="33">
        <f t="shared" si="10118"/>
        <v>75026.100000000006</v>
      </c>
      <c r="K3178" s="33">
        <f t="shared" si="10119"/>
        <v>75026.100000000006</v>
      </c>
      <c r="L3178" s="33">
        <f t="shared" si="10120"/>
        <v>53.2</v>
      </c>
      <c r="M3178" s="33">
        <f t="shared" si="10121"/>
        <v>53.2</v>
      </c>
      <c r="N3178" s="33">
        <f t="shared" si="10122"/>
        <v>53.2</v>
      </c>
      <c r="O3178" s="33">
        <f t="shared" si="10123"/>
        <v>0</v>
      </c>
      <c r="P3178" s="33">
        <f t="shared" si="10124"/>
        <v>0</v>
      </c>
      <c r="Q3178" s="33">
        <f t="shared" si="10125"/>
        <v>3274.4</v>
      </c>
      <c r="R3178" s="33">
        <f t="shared" si="10126"/>
        <v>0</v>
      </c>
      <c r="S3178" s="33">
        <f t="shared" si="10127"/>
        <v>8798.7000000000007</v>
      </c>
      <c r="T3178" s="33">
        <f t="shared" si="10041"/>
        <v>85133.2</v>
      </c>
      <c r="U3178" s="33">
        <f t="shared" si="10108"/>
        <v>75079.3</v>
      </c>
      <c r="V3178" s="33">
        <f t="shared" si="10109"/>
        <v>75079.3</v>
      </c>
      <c r="W3178" s="33">
        <f t="shared" si="10128"/>
        <v>8798.7000000000007</v>
      </c>
      <c r="X3178" s="33">
        <f t="shared" si="10129"/>
        <v>0</v>
      </c>
      <c r="Y3178" s="33">
        <f t="shared" si="10130"/>
        <v>0</v>
      </c>
      <c r="Z3178" s="33">
        <f t="shared" si="10131"/>
        <v>0</v>
      </c>
      <c r="AA3178" s="33">
        <f t="shared" si="10132"/>
        <v>10361.400000000001</v>
      </c>
      <c r="AB3178" s="33">
        <f t="shared" si="10133"/>
        <v>0</v>
      </c>
      <c r="AC3178" s="33">
        <f t="shared" si="10134"/>
        <v>10361.400000000001</v>
      </c>
      <c r="AD3178" s="33">
        <f t="shared" si="10135"/>
        <v>0</v>
      </c>
      <c r="AE3178" s="33">
        <f t="shared" si="10136"/>
        <v>0</v>
      </c>
      <c r="AF3178" s="34">
        <f t="shared" si="10137"/>
        <v>83612.800000000003</v>
      </c>
      <c r="AG3178" s="34">
        <f t="shared" si="10138"/>
        <v>0</v>
      </c>
      <c r="AH3178" s="34">
        <f t="shared" si="10139"/>
        <v>0</v>
      </c>
      <c r="AI3178" s="34">
        <f t="shared" si="10140"/>
        <v>0</v>
      </c>
      <c r="AJ3178" s="34">
        <f t="shared" si="10141"/>
        <v>0</v>
      </c>
      <c r="AK3178" s="34">
        <f t="shared" si="10142"/>
        <v>0</v>
      </c>
      <c r="AL3178" s="34">
        <f t="shared" si="10143"/>
        <v>83574.485379999998</v>
      </c>
      <c r="AM3178" s="34">
        <f t="shared" si="10144"/>
        <v>0</v>
      </c>
      <c r="AN3178" s="34">
        <f t="shared" si="10145"/>
        <v>0</v>
      </c>
      <c r="AO3178" s="35">
        <f t="shared" si="10146"/>
        <v>50531.910620000002</v>
      </c>
      <c r="AP3178" s="36">
        <f t="shared" si="10147"/>
        <v>85133.200000000012</v>
      </c>
      <c r="AQ3178" s="36">
        <f t="shared" si="10148"/>
        <v>0</v>
      </c>
      <c r="AR3178" s="36">
        <f t="shared" si="10149"/>
        <v>0</v>
      </c>
      <c r="AS3178" s="36">
        <f t="shared" si="10150"/>
        <v>0</v>
      </c>
      <c r="AT3178" s="36">
        <f t="shared" si="10151"/>
        <v>0</v>
      </c>
      <c r="AU3178" s="36">
        <f t="shared" ref="AU3178:AU3241" si="10154">AP3178+AS3178+AT3178+AR3178+AQ3178</f>
        <v>85133.200000000012</v>
      </c>
      <c r="AV3178" s="36">
        <f t="shared" ref="AV3178:AV3241" si="10155">T3178-AU3178</f>
        <v>0</v>
      </c>
      <c r="AW3178" s="36">
        <f t="shared" ref="AW3178:AW3241" si="10156">T3178+W3178+X3178+Y3178+Z3178</f>
        <v>93931.9</v>
      </c>
      <c r="AX3178" s="36">
        <f t="shared" ref="AX3178:AX3241" si="10157">U3178+AA3178+AB3178</f>
        <v>85440.700000000012</v>
      </c>
      <c r="AY3178" s="36">
        <f t="shared" ref="AY3178:AY3241" si="10158">V3178+AC3178+AE3178+AD3178</f>
        <v>85440.700000000012</v>
      </c>
      <c r="AZ3178" s="36">
        <f t="shared" si="10152"/>
        <v>0</v>
      </c>
      <c r="BA3178" s="37">
        <f t="shared" ref="BA3178:BA3238" si="10159">AL3178/AF3178*100</f>
        <v>99.954176130927323</v>
      </c>
      <c r="BB3178" s="20"/>
    </row>
    <row r="3179" spans="2:54" ht="31.2" x14ac:dyDescent="0.3">
      <c r="B3179" s="38" t="s">
        <v>1167</v>
      </c>
      <c r="C3179" s="38" t="s">
        <v>42</v>
      </c>
      <c r="D3179" s="38" t="s">
        <v>118</v>
      </c>
      <c r="E3179" s="39" t="str">
        <f t="shared" si="10153"/>
        <v>0106</v>
      </c>
      <c r="F3179" s="38" t="s">
        <v>1169</v>
      </c>
      <c r="G3179" s="39"/>
      <c r="H3179" s="40" t="s">
        <v>1170</v>
      </c>
      <c r="I3179" s="18">
        <f t="shared" ref="I3179:S3179" si="10160">I3180+I3183</f>
        <v>73006.900000000009</v>
      </c>
      <c r="J3179" s="18">
        <f t="shared" si="10160"/>
        <v>75026.100000000006</v>
      </c>
      <c r="K3179" s="18">
        <f t="shared" si="10160"/>
        <v>75026.100000000006</v>
      </c>
      <c r="L3179" s="18">
        <f t="shared" si="10160"/>
        <v>53.2</v>
      </c>
      <c r="M3179" s="18">
        <f t="shared" si="10160"/>
        <v>53.2</v>
      </c>
      <c r="N3179" s="18">
        <f t="shared" si="10160"/>
        <v>53.2</v>
      </c>
      <c r="O3179" s="18">
        <f t="shared" si="10160"/>
        <v>0</v>
      </c>
      <c r="P3179" s="18">
        <f t="shared" si="10160"/>
        <v>0</v>
      </c>
      <c r="Q3179" s="18">
        <f t="shared" si="10160"/>
        <v>3274.4</v>
      </c>
      <c r="R3179" s="18">
        <f t="shared" si="10160"/>
        <v>0</v>
      </c>
      <c r="S3179" s="18">
        <f t="shared" si="10160"/>
        <v>8798.7000000000007</v>
      </c>
      <c r="T3179" s="18">
        <f t="shared" si="10041"/>
        <v>85133.2</v>
      </c>
      <c r="U3179" s="18">
        <f t="shared" si="10108"/>
        <v>75079.3</v>
      </c>
      <c r="V3179" s="18">
        <f t="shared" si="10109"/>
        <v>75079.3</v>
      </c>
      <c r="W3179" s="18">
        <f t="shared" ref="W3179:AT3179" si="10161">W3180+W3183</f>
        <v>8798.7000000000007</v>
      </c>
      <c r="X3179" s="18">
        <f t="shared" si="10161"/>
        <v>0</v>
      </c>
      <c r="Y3179" s="18">
        <f t="shared" si="10161"/>
        <v>0</v>
      </c>
      <c r="Z3179" s="18">
        <f t="shared" si="10161"/>
        <v>0</v>
      </c>
      <c r="AA3179" s="18">
        <f t="shared" si="10161"/>
        <v>10361.400000000001</v>
      </c>
      <c r="AB3179" s="18">
        <f t="shared" si="10161"/>
        <v>0</v>
      </c>
      <c r="AC3179" s="18">
        <f t="shared" si="10161"/>
        <v>10361.400000000001</v>
      </c>
      <c r="AD3179" s="18">
        <f t="shared" si="10161"/>
        <v>0</v>
      </c>
      <c r="AE3179" s="18">
        <f t="shared" si="10161"/>
        <v>0</v>
      </c>
      <c r="AF3179" s="41">
        <f t="shared" si="10161"/>
        <v>83612.800000000003</v>
      </c>
      <c r="AG3179" s="41">
        <f t="shared" si="10161"/>
        <v>0</v>
      </c>
      <c r="AH3179" s="41">
        <f t="shared" si="10161"/>
        <v>0</v>
      </c>
      <c r="AI3179" s="41">
        <f t="shared" si="10161"/>
        <v>0</v>
      </c>
      <c r="AJ3179" s="41">
        <f t="shared" si="10161"/>
        <v>0</v>
      </c>
      <c r="AK3179" s="41">
        <f t="shared" si="10161"/>
        <v>0</v>
      </c>
      <c r="AL3179" s="41">
        <f t="shared" si="10161"/>
        <v>83574.485379999998</v>
      </c>
      <c r="AM3179" s="41">
        <f t="shared" si="10161"/>
        <v>0</v>
      </c>
      <c r="AN3179" s="41">
        <f t="shared" si="10161"/>
        <v>0</v>
      </c>
      <c r="AO3179" s="42">
        <f t="shared" si="10161"/>
        <v>50531.910620000002</v>
      </c>
      <c r="AP3179" s="42">
        <f t="shared" si="10161"/>
        <v>85133.200000000012</v>
      </c>
      <c r="AQ3179" s="42">
        <f t="shared" si="10161"/>
        <v>0</v>
      </c>
      <c r="AR3179" s="42">
        <f t="shared" si="10161"/>
        <v>0</v>
      </c>
      <c r="AS3179" s="42">
        <f t="shared" si="10161"/>
        <v>0</v>
      </c>
      <c r="AT3179" s="42">
        <f t="shared" si="10161"/>
        <v>0</v>
      </c>
      <c r="AU3179" s="42">
        <f t="shared" si="10154"/>
        <v>85133.200000000012</v>
      </c>
      <c r="AV3179" s="42">
        <f t="shared" si="10155"/>
        <v>0</v>
      </c>
      <c r="AW3179" s="42">
        <f t="shared" si="10156"/>
        <v>93931.9</v>
      </c>
      <c r="AX3179" s="42">
        <f t="shared" si="10157"/>
        <v>85440.700000000012</v>
      </c>
      <c r="AY3179" s="42">
        <f t="shared" si="10158"/>
        <v>85440.700000000012</v>
      </c>
      <c r="AZ3179" s="42">
        <f>AZ3180+AZ3183</f>
        <v>0</v>
      </c>
      <c r="BA3179" s="43">
        <f t="shared" si="10159"/>
        <v>99.954176130927323</v>
      </c>
      <c r="BB3179" s="20"/>
    </row>
    <row r="3180" spans="2:54" ht="31.2" x14ac:dyDescent="0.3">
      <c r="B3180" s="38" t="s">
        <v>1167</v>
      </c>
      <c r="C3180" s="38" t="s">
        <v>42</v>
      </c>
      <c r="D3180" s="38" t="s">
        <v>118</v>
      </c>
      <c r="E3180" s="39" t="str">
        <f t="shared" si="10153"/>
        <v>0106</v>
      </c>
      <c r="F3180" s="38" t="s">
        <v>1171</v>
      </c>
      <c r="G3180" s="39"/>
      <c r="H3180" s="40" t="s">
        <v>1172</v>
      </c>
      <c r="I3180" s="18">
        <f t="shared" ref="I3180:I3183" si="10162">I3181</f>
        <v>32468.600000000002</v>
      </c>
      <c r="J3180" s="18">
        <f t="shared" ref="J3180:J3183" si="10163">J3181</f>
        <v>32803.9</v>
      </c>
      <c r="K3180" s="18">
        <f t="shared" ref="K3180:K3183" si="10164">K3181</f>
        <v>32803.9</v>
      </c>
      <c r="L3180" s="18">
        <f t="shared" ref="L3180:L3183" si="10165">L3181</f>
        <v>0</v>
      </c>
      <c r="M3180" s="18">
        <f t="shared" ref="M3180:M3183" si="10166">M3181</f>
        <v>0</v>
      </c>
      <c r="N3180" s="18">
        <f t="shared" ref="N3180:N3183" si="10167">N3181</f>
        <v>0</v>
      </c>
      <c r="O3180" s="18">
        <f t="shared" ref="O3180:O3183" si="10168">O3181</f>
        <v>0</v>
      </c>
      <c r="P3180" s="18">
        <f t="shared" ref="P3180:P3183" si="10169">P3181</f>
        <v>0</v>
      </c>
      <c r="Q3180" s="18">
        <f t="shared" ref="Q3180:Q3183" si="10170">Q3181</f>
        <v>0</v>
      </c>
      <c r="R3180" s="18">
        <f t="shared" ref="R3180:R3183" si="10171">R3181</f>
        <v>0</v>
      </c>
      <c r="S3180" s="18">
        <f t="shared" ref="S3180:S3183" si="10172">S3181</f>
        <v>4452.3999999999996</v>
      </c>
      <c r="T3180" s="18">
        <f t="shared" si="10041"/>
        <v>36921</v>
      </c>
      <c r="U3180" s="18">
        <f t="shared" si="10108"/>
        <v>32803.9</v>
      </c>
      <c r="V3180" s="18">
        <f t="shared" si="10109"/>
        <v>32803.9</v>
      </c>
      <c r="W3180" s="18">
        <f t="shared" ref="W3180:W3183" si="10173">W3181</f>
        <v>4452.3999999999996</v>
      </c>
      <c r="X3180" s="18">
        <f t="shared" ref="X3180:X3183" si="10174">X3181</f>
        <v>0</v>
      </c>
      <c r="Y3180" s="18">
        <f t="shared" ref="Y3180:Y3183" si="10175">Y3181</f>
        <v>0</v>
      </c>
      <c r="Z3180" s="18">
        <f t="shared" ref="Z3180:Z3183" si="10176">Z3181</f>
        <v>0</v>
      </c>
      <c r="AA3180" s="18">
        <f t="shared" ref="AA3180:AA3183" si="10177">AA3181</f>
        <v>5020.1000000000004</v>
      </c>
      <c r="AB3180" s="18">
        <f t="shared" ref="AB3180:AB3183" si="10178">AB3181</f>
        <v>0</v>
      </c>
      <c r="AC3180" s="18">
        <f t="shared" ref="AC3180:AC3183" si="10179">AC3181</f>
        <v>5020.1000000000004</v>
      </c>
      <c r="AD3180" s="18">
        <f t="shared" ref="AD3180:AD3183" si="10180">AD3181</f>
        <v>0</v>
      </c>
      <c r="AE3180" s="18"/>
      <c r="AF3180" s="41">
        <f t="shared" ref="AF3180:AF3183" si="10181">AF3181</f>
        <v>37298.014860000003</v>
      </c>
      <c r="AG3180" s="41">
        <f t="shared" ref="AG3180:AG3183" si="10182">AG3181</f>
        <v>0</v>
      </c>
      <c r="AH3180" s="41">
        <f t="shared" ref="AH3180:AH3183" si="10183">AH3181</f>
        <v>0</v>
      </c>
      <c r="AI3180" s="41">
        <f t="shared" ref="AI3180:AI3183" si="10184">AI3181</f>
        <v>0</v>
      </c>
      <c r="AJ3180" s="41">
        <f t="shared" ref="AJ3180:AJ3183" si="10185">AJ3181</f>
        <v>0</v>
      </c>
      <c r="AK3180" s="41">
        <f t="shared" ref="AK3180:AK3183" si="10186">AK3181</f>
        <v>0</v>
      </c>
      <c r="AL3180" s="41">
        <f t="shared" ref="AL3180:AL3183" si="10187">AL3181</f>
        <v>37296.08324</v>
      </c>
      <c r="AM3180" s="41">
        <f t="shared" ref="AM3180:AM3183" si="10188">AM3181</f>
        <v>0</v>
      </c>
      <c r="AN3180" s="41">
        <f t="shared" ref="AN3180:AN3183" si="10189">AN3181</f>
        <v>0</v>
      </c>
      <c r="AO3180" s="14">
        <f t="shared" ref="AO3180:AO3183" si="10190">AO3181</f>
        <v>21038.229210000001</v>
      </c>
      <c r="AP3180" s="42">
        <f t="shared" ref="AP3180:AP3183" si="10191">AP3181</f>
        <v>36921</v>
      </c>
      <c r="AQ3180" s="42">
        <f t="shared" ref="AQ3180:AQ3183" si="10192">AQ3181</f>
        <v>0</v>
      </c>
      <c r="AR3180" s="42">
        <f t="shared" ref="AR3180:AR3183" si="10193">AR3181</f>
        <v>0</v>
      </c>
      <c r="AS3180" s="42">
        <f t="shared" ref="AS3180:AS3183" si="10194">AS3181</f>
        <v>0</v>
      </c>
      <c r="AT3180" s="42">
        <f t="shared" ref="AT3180:AT3183" si="10195">AT3181</f>
        <v>0</v>
      </c>
      <c r="AU3180" s="42">
        <f t="shared" si="10154"/>
        <v>36921</v>
      </c>
      <c r="AV3180" s="42">
        <f t="shared" si="10155"/>
        <v>0</v>
      </c>
      <c r="AW3180" s="42">
        <f t="shared" si="10156"/>
        <v>41373.4</v>
      </c>
      <c r="AX3180" s="42">
        <f t="shared" si="10157"/>
        <v>37824</v>
      </c>
      <c r="AY3180" s="42">
        <f t="shared" si="10158"/>
        <v>37824</v>
      </c>
      <c r="AZ3180" s="42">
        <f t="shared" ref="AZ3180:AZ3183" si="10196">AZ3181</f>
        <v>0</v>
      </c>
      <c r="BA3180" s="43">
        <f t="shared" si="10159"/>
        <v>99.994821118477077</v>
      </c>
      <c r="BB3180" s="20"/>
    </row>
    <row r="3181" spans="2:54" x14ac:dyDescent="0.3">
      <c r="B3181" s="38" t="s">
        <v>1167</v>
      </c>
      <c r="C3181" s="38" t="s">
        <v>42</v>
      </c>
      <c r="D3181" s="38" t="s">
        <v>118</v>
      </c>
      <c r="E3181" s="39" t="str">
        <f t="shared" si="10153"/>
        <v>0106</v>
      </c>
      <c r="F3181" s="38" t="s">
        <v>1173</v>
      </c>
      <c r="G3181" s="39"/>
      <c r="H3181" s="40" t="s">
        <v>65</v>
      </c>
      <c r="I3181" s="18">
        <f t="shared" si="10162"/>
        <v>32468.600000000002</v>
      </c>
      <c r="J3181" s="18">
        <f t="shared" si="10163"/>
        <v>32803.9</v>
      </c>
      <c r="K3181" s="18">
        <f t="shared" si="10164"/>
        <v>32803.9</v>
      </c>
      <c r="L3181" s="18">
        <f t="shared" si="10165"/>
        <v>0</v>
      </c>
      <c r="M3181" s="18">
        <f t="shared" si="10166"/>
        <v>0</v>
      </c>
      <c r="N3181" s="18">
        <f t="shared" si="10167"/>
        <v>0</v>
      </c>
      <c r="O3181" s="18">
        <f t="shared" si="10168"/>
        <v>0</v>
      </c>
      <c r="P3181" s="18">
        <f t="shared" si="10169"/>
        <v>0</v>
      </c>
      <c r="Q3181" s="18">
        <f t="shared" si="10170"/>
        <v>0</v>
      </c>
      <c r="R3181" s="18">
        <f t="shared" si="10171"/>
        <v>0</v>
      </c>
      <c r="S3181" s="18">
        <f t="shared" si="10172"/>
        <v>4452.3999999999996</v>
      </c>
      <c r="T3181" s="18">
        <f t="shared" si="10041"/>
        <v>36921</v>
      </c>
      <c r="U3181" s="18">
        <f t="shared" si="10108"/>
        <v>32803.9</v>
      </c>
      <c r="V3181" s="18">
        <f t="shared" si="10109"/>
        <v>32803.9</v>
      </c>
      <c r="W3181" s="18">
        <f t="shared" si="10173"/>
        <v>4452.3999999999996</v>
      </c>
      <c r="X3181" s="18">
        <f t="shared" si="10174"/>
        <v>0</v>
      </c>
      <c r="Y3181" s="18">
        <f t="shared" si="10175"/>
        <v>0</v>
      </c>
      <c r="Z3181" s="18">
        <f t="shared" si="10176"/>
        <v>0</v>
      </c>
      <c r="AA3181" s="18">
        <f t="shared" si="10177"/>
        <v>5020.1000000000004</v>
      </c>
      <c r="AB3181" s="18">
        <f t="shared" si="10178"/>
        <v>0</v>
      </c>
      <c r="AC3181" s="18">
        <f t="shared" si="10179"/>
        <v>5020.1000000000004</v>
      </c>
      <c r="AD3181" s="18">
        <f t="shared" si="10180"/>
        <v>0</v>
      </c>
      <c r="AE3181" s="18"/>
      <c r="AF3181" s="41">
        <f t="shared" si="10181"/>
        <v>37298.014860000003</v>
      </c>
      <c r="AG3181" s="41">
        <f t="shared" si="10182"/>
        <v>0</v>
      </c>
      <c r="AH3181" s="41">
        <f t="shared" si="10183"/>
        <v>0</v>
      </c>
      <c r="AI3181" s="41">
        <f t="shared" si="10184"/>
        <v>0</v>
      </c>
      <c r="AJ3181" s="41">
        <f t="shared" si="10185"/>
        <v>0</v>
      </c>
      <c r="AK3181" s="41">
        <f t="shared" si="10186"/>
        <v>0</v>
      </c>
      <c r="AL3181" s="41">
        <f t="shared" si="10187"/>
        <v>37296.08324</v>
      </c>
      <c r="AM3181" s="41">
        <f t="shared" si="10188"/>
        <v>0</v>
      </c>
      <c r="AN3181" s="41">
        <f t="shared" si="10189"/>
        <v>0</v>
      </c>
      <c r="AO3181" s="42">
        <f t="shared" si="10190"/>
        <v>21038.229210000001</v>
      </c>
      <c r="AP3181" s="42">
        <f t="shared" si="10191"/>
        <v>36921</v>
      </c>
      <c r="AQ3181" s="42">
        <f t="shared" si="10192"/>
        <v>0</v>
      </c>
      <c r="AR3181" s="42">
        <f t="shared" si="10193"/>
        <v>0</v>
      </c>
      <c r="AS3181" s="42">
        <f t="shared" si="10194"/>
        <v>0</v>
      </c>
      <c r="AT3181" s="42">
        <f t="shared" si="10195"/>
        <v>0</v>
      </c>
      <c r="AU3181" s="42">
        <f t="shared" si="10154"/>
        <v>36921</v>
      </c>
      <c r="AV3181" s="42">
        <f t="shared" si="10155"/>
        <v>0</v>
      </c>
      <c r="AW3181" s="42">
        <f t="shared" si="10156"/>
        <v>41373.4</v>
      </c>
      <c r="AX3181" s="42">
        <f t="shared" si="10157"/>
        <v>37824</v>
      </c>
      <c r="AY3181" s="42">
        <f t="shared" si="10158"/>
        <v>37824</v>
      </c>
      <c r="AZ3181" s="42">
        <f t="shared" si="10196"/>
        <v>0</v>
      </c>
      <c r="BA3181" s="43">
        <f t="shared" si="10159"/>
        <v>99.994821118477077</v>
      </c>
      <c r="BB3181" s="20"/>
    </row>
    <row r="3182" spans="2:54" ht="78" x14ac:dyDescent="0.3">
      <c r="B3182" s="38" t="s">
        <v>1167</v>
      </c>
      <c r="C3182" s="38" t="s">
        <v>42</v>
      </c>
      <c r="D3182" s="38" t="s">
        <v>118</v>
      </c>
      <c r="E3182" s="39" t="str">
        <f t="shared" si="10153"/>
        <v>0106</v>
      </c>
      <c r="F3182" s="38" t="s">
        <v>1173</v>
      </c>
      <c r="G3182" s="38" t="s">
        <v>66</v>
      </c>
      <c r="H3182" s="40" t="s">
        <v>67</v>
      </c>
      <c r="I3182" s="18">
        <v>32468.600000000002</v>
      </c>
      <c r="J3182" s="18">
        <v>32803.9</v>
      </c>
      <c r="K3182" s="18">
        <v>32803.9</v>
      </c>
      <c r="L3182" s="18"/>
      <c r="M3182" s="18"/>
      <c r="N3182" s="18"/>
      <c r="O3182" s="18">
        <v>0</v>
      </c>
      <c r="P3182" s="18">
        <v>0</v>
      </c>
      <c r="Q3182" s="18">
        <v>0</v>
      </c>
      <c r="R3182" s="18">
        <v>0</v>
      </c>
      <c r="S3182" s="18">
        <v>4452.3999999999996</v>
      </c>
      <c r="T3182" s="18">
        <f t="shared" si="10041"/>
        <v>36921</v>
      </c>
      <c r="U3182" s="18">
        <f t="shared" si="10108"/>
        <v>32803.9</v>
      </c>
      <c r="V3182" s="18">
        <f t="shared" si="10109"/>
        <v>32803.9</v>
      </c>
      <c r="W3182" s="18">
        <v>4452.3999999999996</v>
      </c>
      <c r="X3182" s="18"/>
      <c r="Y3182" s="18"/>
      <c r="Z3182" s="18"/>
      <c r="AA3182" s="18">
        <v>5020.1000000000004</v>
      </c>
      <c r="AB3182" s="18"/>
      <c r="AC3182" s="18">
        <v>5020.1000000000004</v>
      </c>
      <c r="AD3182" s="18"/>
      <c r="AE3182" s="18"/>
      <c r="AF3182" s="41">
        <v>37298.014860000003</v>
      </c>
      <c r="AG3182" s="41"/>
      <c r="AH3182" s="41">
        <v>0</v>
      </c>
      <c r="AI3182" s="41">
        <v>0</v>
      </c>
      <c r="AJ3182" s="41">
        <v>0</v>
      </c>
      <c r="AK3182" s="41">
        <v>0</v>
      </c>
      <c r="AL3182" s="41">
        <v>37296.08324</v>
      </c>
      <c r="AM3182" s="41">
        <v>0</v>
      </c>
      <c r="AN3182" s="41">
        <v>0</v>
      </c>
      <c r="AO3182" s="14">
        <v>21038.229210000001</v>
      </c>
      <c r="AP3182" s="42">
        <v>36921</v>
      </c>
      <c r="AQ3182" s="42">
        <v>0</v>
      </c>
      <c r="AR3182" s="42">
        <v>0</v>
      </c>
      <c r="AS3182" s="42">
        <v>0</v>
      </c>
      <c r="AT3182" s="42">
        <v>0</v>
      </c>
      <c r="AU3182" s="42">
        <f t="shared" si="10154"/>
        <v>36921</v>
      </c>
      <c r="AV3182" s="42">
        <f t="shared" si="10155"/>
        <v>0</v>
      </c>
      <c r="AW3182" s="42">
        <f t="shared" si="10156"/>
        <v>41373.4</v>
      </c>
      <c r="AX3182" s="42">
        <f t="shared" si="10157"/>
        <v>37824</v>
      </c>
      <c r="AY3182" s="42">
        <f t="shared" si="10158"/>
        <v>37824</v>
      </c>
      <c r="AZ3182" s="42"/>
      <c r="BA3182" s="43">
        <f t="shared" si="10159"/>
        <v>99.994821118477077</v>
      </c>
      <c r="BB3182" s="44"/>
    </row>
    <row r="3183" spans="2:54" x14ac:dyDescent="0.3">
      <c r="B3183" s="38" t="s">
        <v>1167</v>
      </c>
      <c r="C3183" s="38" t="s">
        <v>42</v>
      </c>
      <c r="D3183" s="38" t="s">
        <v>118</v>
      </c>
      <c r="E3183" s="39" t="str">
        <f t="shared" si="10153"/>
        <v>0106</v>
      </c>
      <c r="F3183" s="38" t="s">
        <v>1174</v>
      </c>
      <c r="G3183" s="39"/>
      <c r="H3183" s="40" t="s">
        <v>162</v>
      </c>
      <c r="I3183" s="18">
        <f t="shared" si="10162"/>
        <v>40538.30000000001</v>
      </c>
      <c r="J3183" s="18">
        <f t="shared" si="10163"/>
        <v>42222.200000000012</v>
      </c>
      <c r="K3183" s="18">
        <f t="shared" si="10164"/>
        <v>42222.200000000012</v>
      </c>
      <c r="L3183" s="18">
        <f t="shared" si="10165"/>
        <v>53.2</v>
      </c>
      <c r="M3183" s="18">
        <f t="shared" si="10166"/>
        <v>53.2</v>
      </c>
      <c r="N3183" s="18">
        <f t="shared" si="10167"/>
        <v>53.2</v>
      </c>
      <c r="O3183" s="18">
        <f t="shared" si="10168"/>
        <v>0</v>
      </c>
      <c r="P3183" s="18">
        <f t="shared" si="10169"/>
        <v>0</v>
      </c>
      <c r="Q3183" s="18">
        <f t="shared" si="10170"/>
        <v>3274.4</v>
      </c>
      <c r="R3183" s="18">
        <f t="shared" si="10171"/>
        <v>0</v>
      </c>
      <c r="S3183" s="18">
        <f t="shared" si="10172"/>
        <v>4346.3</v>
      </c>
      <c r="T3183" s="18">
        <f t="shared" si="10041"/>
        <v>48212.200000000012</v>
      </c>
      <c r="U3183" s="18">
        <f t="shared" si="10108"/>
        <v>42275.400000000009</v>
      </c>
      <c r="V3183" s="18">
        <f t="shared" si="10109"/>
        <v>42275.400000000009</v>
      </c>
      <c r="W3183" s="18">
        <f t="shared" si="10173"/>
        <v>4346.3</v>
      </c>
      <c r="X3183" s="18">
        <f t="shared" si="10174"/>
        <v>0</v>
      </c>
      <c r="Y3183" s="18">
        <f t="shared" si="10175"/>
        <v>0</v>
      </c>
      <c r="Z3183" s="18">
        <f t="shared" si="10176"/>
        <v>0</v>
      </c>
      <c r="AA3183" s="18">
        <f t="shared" si="10177"/>
        <v>5341.3</v>
      </c>
      <c r="AB3183" s="18">
        <f t="shared" si="10178"/>
        <v>0</v>
      </c>
      <c r="AC3183" s="18">
        <f t="shared" si="10179"/>
        <v>5341.3</v>
      </c>
      <c r="AD3183" s="18">
        <f t="shared" si="10180"/>
        <v>0</v>
      </c>
      <c r="AE3183" s="18">
        <f>AE3184</f>
        <v>0</v>
      </c>
      <c r="AF3183" s="41">
        <f t="shared" si="10181"/>
        <v>46314.78514</v>
      </c>
      <c r="AG3183" s="41">
        <f t="shared" si="10182"/>
        <v>0</v>
      </c>
      <c r="AH3183" s="41">
        <f t="shared" si="10183"/>
        <v>0</v>
      </c>
      <c r="AI3183" s="41">
        <f t="shared" si="10184"/>
        <v>0</v>
      </c>
      <c r="AJ3183" s="41">
        <f t="shared" si="10185"/>
        <v>0</v>
      </c>
      <c r="AK3183" s="41">
        <f t="shared" si="10186"/>
        <v>0</v>
      </c>
      <c r="AL3183" s="41">
        <f t="shared" si="10187"/>
        <v>46278.402140000006</v>
      </c>
      <c r="AM3183" s="41">
        <f t="shared" si="10188"/>
        <v>0</v>
      </c>
      <c r="AN3183" s="41">
        <f t="shared" si="10189"/>
        <v>0</v>
      </c>
      <c r="AO3183" s="42">
        <f t="shared" si="10190"/>
        <v>29493.681410000001</v>
      </c>
      <c r="AP3183" s="42">
        <f t="shared" si="10191"/>
        <v>48212.200000000004</v>
      </c>
      <c r="AQ3183" s="42">
        <f t="shared" si="10192"/>
        <v>0</v>
      </c>
      <c r="AR3183" s="42">
        <f t="shared" si="10193"/>
        <v>0</v>
      </c>
      <c r="AS3183" s="42">
        <f t="shared" si="10194"/>
        <v>0</v>
      </c>
      <c r="AT3183" s="42">
        <f t="shared" si="10195"/>
        <v>0</v>
      </c>
      <c r="AU3183" s="42">
        <f t="shared" si="10154"/>
        <v>48212.200000000004</v>
      </c>
      <c r="AV3183" s="42">
        <f t="shared" si="10155"/>
        <v>0</v>
      </c>
      <c r="AW3183" s="42">
        <f t="shared" si="10156"/>
        <v>52558.500000000015</v>
      </c>
      <c r="AX3183" s="42">
        <f t="shared" si="10157"/>
        <v>47616.700000000012</v>
      </c>
      <c r="AY3183" s="42">
        <f t="shared" si="10158"/>
        <v>47616.700000000012</v>
      </c>
      <c r="AZ3183" s="42">
        <f t="shared" si="10196"/>
        <v>0</v>
      </c>
      <c r="BA3183" s="43">
        <f t="shared" si="10159"/>
        <v>99.921444092010759</v>
      </c>
      <c r="BB3183" s="20"/>
    </row>
    <row r="3184" spans="2:54" x14ac:dyDescent="0.3">
      <c r="B3184" s="38" t="s">
        <v>1167</v>
      </c>
      <c r="C3184" s="38" t="s">
        <v>42</v>
      </c>
      <c r="D3184" s="38" t="s">
        <v>118</v>
      </c>
      <c r="E3184" s="39" t="str">
        <f t="shared" si="10153"/>
        <v>0106</v>
      </c>
      <c r="F3184" s="38" t="s">
        <v>1175</v>
      </c>
      <c r="G3184" s="39"/>
      <c r="H3184" s="40" t="s">
        <v>65</v>
      </c>
      <c r="I3184" s="18">
        <f t="shared" ref="I3184:N3184" si="10197">I3185+I3186+I3188</f>
        <v>40538.30000000001</v>
      </c>
      <c r="J3184" s="18">
        <f t="shared" si="10197"/>
        <v>42222.200000000012</v>
      </c>
      <c r="K3184" s="18">
        <f t="shared" si="10197"/>
        <v>42222.200000000012</v>
      </c>
      <c r="L3184" s="18">
        <f t="shared" si="10197"/>
        <v>53.2</v>
      </c>
      <c r="M3184" s="18">
        <f t="shared" si="10197"/>
        <v>53.2</v>
      </c>
      <c r="N3184" s="18">
        <f t="shared" si="10197"/>
        <v>53.2</v>
      </c>
      <c r="O3184" s="18">
        <f>O3185+O3186+O3188+O3187</f>
        <v>0</v>
      </c>
      <c r="P3184" s="18">
        <f>P3185+P3186+P3188</f>
        <v>0</v>
      </c>
      <c r="Q3184" s="18">
        <f>Q3185+Q3186+Q3188</f>
        <v>3274.4</v>
      </c>
      <c r="R3184" s="18">
        <f>R3185+R3186+R3188</f>
        <v>0</v>
      </c>
      <c r="S3184" s="18">
        <f>S3185+S3186+S3188</f>
        <v>4346.3</v>
      </c>
      <c r="T3184" s="18">
        <f t="shared" si="10041"/>
        <v>48212.200000000012</v>
      </c>
      <c r="U3184" s="18">
        <f t="shared" si="10108"/>
        <v>42275.400000000009</v>
      </c>
      <c r="V3184" s="18">
        <f t="shared" si="10109"/>
        <v>42275.400000000009</v>
      </c>
      <c r="W3184" s="18">
        <f t="shared" ref="W3184:AE3184" si="10198">W3185+W3186+W3188</f>
        <v>4346.3</v>
      </c>
      <c r="X3184" s="18">
        <f t="shared" si="10198"/>
        <v>0</v>
      </c>
      <c r="Y3184" s="18">
        <f t="shared" si="10198"/>
        <v>0</v>
      </c>
      <c r="Z3184" s="18">
        <f t="shared" si="10198"/>
        <v>0</v>
      </c>
      <c r="AA3184" s="18">
        <f t="shared" si="10198"/>
        <v>5341.3</v>
      </c>
      <c r="AB3184" s="18">
        <f t="shared" si="10198"/>
        <v>0</v>
      </c>
      <c r="AC3184" s="18">
        <f t="shared" si="10198"/>
        <v>5341.3</v>
      </c>
      <c r="AD3184" s="18">
        <f t="shared" si="10198"/>
        <v>0</v>
      </c>
      <c r="AE3184" s="18">
        <f t="shared" si="10198"/>
        <v>0</v>
      </c>
      <c r="AF3184" s="41">
        <f t="shared" ref="AF3184:AT3184" si="10199">AF3185+AF3186+AF3188+AF3187</f>
        <v>46314.78514</v>
      </c>
      <c r="AG3184" s="41">
        <f t="shared" si="10199"/>
        <v>0</v>
      </c>
      <c r="AH3184" s="41">
        <f t="shared" si="10199"/>
        <v>0</v>
      </c>
      <c r="AI3184" s="41">
        <f t="shared" si="10199"/>
        <v>0</v>
      </c>
      <c r="AJ3184" s="41">
        <f t="shared" si="10199"/>
        <v>0</v>
      </c>
      <c r="AK3184" s="41">
        <f t="shared" si="10199"/>
        <v>0</v>
      </c>
      <c r="AL3184" s="41">
        <f t="shared" si="10199"/>
        <v>46278.402140000006</v>
      </c>
      <c r="AM3184" s="41">
        <f t="shared" si="10199"/>
        <v>0</v>
      </c>
      <c r="AN3184" s="41">
        <f t="shared" si="10199"/>
        <v>0</v>
      </c>
      <c r="AO3184" s="14">
        <f t="shared" si="10199"/>
        <v>29493.681410000001</v>
      </c>
      <c r="AP3184" s="42">
        <f t="shared" si="10199"/>
        <v>48212.200000000004</v>
      </c>
      <c r="AQ3184" s="42">
        <f t="shared" si="10199"/>
        <v>0</v>
      </c>
      <c r="AR3184" s="42">
        <f t="shared" si="10199"/>
        <v>0</v>
      </c>
      <c r="AS3184" s="42">
        <f t="shared" si="10199"/>
        <v>0</v>
      </c>
      <c r="AT3184" s="42">
        <f t="shared" si="10199"/>
        <v>0</v>
      </c>
      <c r="AU3184" s="42">
        <f t="shared" si="10154"/>
        <v>48212.200000000004</v>
      </c>
      <c r="AV3184" s="42">
        <f t="shared" si="10155"/>
        <v>0</v>
      </c>
      <c r="AW3184" s="42">
        <f t="shared" si="10156"/>
        <v>52558.500000000015</v>
      </c>
      <c r="AX3184" s="42">
        <f t="shared" si="10157"/>
        <v>47616.700000000012</v>
      </c>
      <c r="AY3184" s="42">
        <f t="shared" si="10158"/>
        <v>47616.700000000012</v>
      </c>
      <c r="AZ3184" s="42">
        <f>AZ3185+AZ3186+AZ3188</f>
        <v>0</v>
      </c>
      <c r="BA3184" s="43">
        <f t="shared" si="10159"/>
        <v>99.921444092010759</v>
      </c>
      <c r="BB3184" s="20"/>
    </row>
    <row r="3185" spans="2:54" ht="78" x14ac:dyDescent="0.3">
      <c r="B3185" s="38" t="s">
        <v>1167</v>
      </c>
      <c r="C3185" s="38" t="s">
        <v>42</v>
      </c>
      <c r="D3185" s="38" t="s">
        <v>118</v>
      </c>
      <c r="E3185" s="39" t="str">
        <f t="shared" si="10153"/>
        <v>0106</v>
      </c>
      <c r="F3185" s="38" t="s">
        <v>1175</v>
      </c>
      <c r="G3185" s="38" t="s">
        <v>66</v>
      </c>
      <c r="H3185" s="40" t="s">
        <v>67</v>
      </c>
      <c r="I3185" s="18">
        <v>33720.700000000004</v>
      </c>
      <c r="J3185" s="18">
        <v>35404.600000000006</v>
      </c>
      <c r="K3185" s="18">
        <v>35404.600000000006</v>
      </c>
      <c r="L3185" s="18"/>
      <c r="M3185" s="18"/>
      <c r="N3185" s="18"/>
      <c r="O3185" s="18">
        <v>0</v>
      </c>
      <c r="P3185" s="18">
        <v>0</v>
      </c>
      <c r="Q3185" s="18">
        <v>0</v>
      </c>
      <c r="R3185" s="18">
        <v>0</v>
      </c>
      <c r="S3185" s="18">
        <v>4346.3</v>
      </c>
      <c r="T3185" s="18">
        <f t="shared" si="10041"/>
        <v>38067.000000000007</v>
      </c>
      <c r="U3185" s="18">
        <f t="shared" si="10108"/>
        <v>35404.600000000006</v>
      </c>
      <c r="V3185" s="18">
        <f t="shared" si="10109"/>
        <v>35404.600000000006</v>
      </c>
      <c r="W3185" s="18">
        <v>4346.3</v>
      </c>
      <c r="X3185" s="18"/>
      <c r="Y3185" s="18"/>
      <c r="Z3185" s="18"/>
      <c r="AA3185" s="18">
        <v>5341.3</v>
      </c>
      <c r="AB3185" s="18"/>
      <c r="AC3185" s="18">
        <v>5341.3</v>
      </c>
      <c r="AD3185" s="18"/>
      <c r="AE3185" s="18"/>
      <c r="AF3185" s="41">
        <v>40577.20983</v>
      </c>
      <c r="AG3185" s="41"/>
      <c r="AH3185" s="41">
        <v>0</v>
      </c>
      <c r="AI3185" s="41">
        <v>0</v>
      </c>
      <c r="AJ3185" s="41">
        <v>0</v>
      </c>
      <c r="AK3185" s="41">
        <v>0</v>
      </c>
      <c r="AL3185" s="41">
        <v>40577.208830000003</v>
      </c>
      <c r="AM3185" s="41">
        <v>0</v>
      </c>
      <c r="AN3185" s="41">
        <v>0</v>
      </c>
      <c r="AO3185" s="42">
        <v>26538.97395</v>
      </c>
      <c r="AP3185" s="42">
        <v>38286.726000000002</v>
      </c>
      <c r="AQ3185" s="42">
        <v>0</v>
      </c>
      <c r="AR3185" s="42">
        <v>0</v>
      </c>
      <c r="AS3185" s="42">
        <v>0</v>
      </c>
      <c r="AT3185" s="42">
        <v>0</v>
      </c>
      <c r="AU3185" s="42">
        <f t="shared" si="10154"/>
        <v>38286.726000000002</v>
      </c>
      <c r="AV3185" s="42">
        <f t="shared" si="10155"/>
        <v>-219.72599999999511</v>
      </c>
      <c r="AW3185" s="42">
        <f t="shared" si="10156"/>
        <v>42413.30000000001</v>
      </c>
      <c r="AX3185" s="42">
        <f t="shared" si="10157"/>
        <v>40745.900000000009</v>
      </c>
      <c r="AY3185" s="42">
        <f t="shared" si="10158"/>
        <v>40745.900000000009</v>
      </c>
      <c r="AZ3185" s="42"/>
      <c r="BA3185" s="43">
        <f t="shared" si="10159"/>
        <v>99.999997535562443</v>
      </c>
      <c r="BB3185" s="44"/>
    </row>
    <row r="3186" spans="2:54" ht="31.2" x14ac:dyDescent="0.3">
      <c r="B3186" s="38" t="s">
        <v>1167</v>
      </c>
      <c r="C3186" s="38" t="s">
        <v>42</v>
      </c>
      <c r="D3186" s="38" t="s">
        <v>118</v>
      </c>
      <c r="E3186" s="39" t="str">
        <f t="shared" si="10153"/>
        <v>0106</v>
      </c>
      <c r="F3186" s="38" t="s">
        <v>1175</v>
      </c>
      <c r="G3186" s="38" t="s">
        <v>54</v>
      </c>
      <c r="H3186" s="40" t="s">
        <v>55</v>
      </c>
      <c r="I3186" s="18">
        <v>6751.3</v>
      </c>
      <c r="J3186" s="18">
        <v>6751.3</v>
      </c>
      <c r="K3186" s="18">
        <v>6751.3</v>
      </c>
      <c r="L3186" s="18">
        <v>53.2</v>
      </c>
      <c r="M3186" s="18">
        <v>53.2</v>
      </c>
      <c r="N3186" s="18">
        <v>53.2</v>
      </c>
      <c r="O3186" s="18">
        <v>0</v>
      </c>
      <c r="P3186" s="18">
        <v>0</v>
      </c>
      <c r="Q3186" s="18">
        <v>3274.4</v>
      </c>
      <c r="R3186" s="18">
        <v>0</v>
      </c>
      <c r="S3186" s="18"/>
      <c r="T3186" s="18">
        <f t="shared" si="10041"/>
        <v>10078.9</v>
      </c>
      <c r="U3186" s="18">
        <f t="shared" si="10108"/>
        <v>6804.5</v>
      </c>
      <c r="V3186" s="18">
        <f t="shared" si="10109"/>
        <v>6804.5</v>
      </c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41">
        <v>5644.9947099999999</v>
      </c>
      <c r="AG3186" s="41"/>
      <c r="AH3186" s="41">
        <v>0</v>
      </c>
      <c r="AI3186" s="41">
        <v>0</v>
      </c>
      <c r="AJ3186" s="41">
        <v>0</v>
      </c>
      <c r="AK3186" s="41">
        <v>0</v>
      </c>
      <c r="AL3186" s="41">
        <v>5608.6127100000003</v>
      </c>
      <c r="AM3186" s="41">
        <v>0</v>
      </c>
      <c r="AN3186" s="41">
        <v>0</v>
      </c>
      <c r="AO3186" s="14">
        <v>2862.46486</v>
      </c>
      <c r="AP3186" s="42">
        <v>9832.8934000000008</v>
      </c>
      <c r="AQ3186" s="42">
        <v>0</v>
      </c>
      <c r="AR3186" s="42">
        <v>0</v>
      </c>
      <c r="AS3186" s="42">
        <v>0</v>
      </c>
      <c r="AT3186" s="42">
        <v>0</v>
      </c>
      <c r="AU3186" s="42">
        <f t="shared" si="10154"/>
        <v>9832.8934000000008</v>
      </c>
      <c r="AV3186" s="42">
        <f t="shared" si="10155"/>
        <v>246.0065999999988</v>
      </c>
      <c r="AW3186" s="42">
        <f t="shared" si="10156"/>
        <v>10078.9</v>
      </c>
      <c r="AX3186" s="42">
        <f t="shared" si="10157"/>
        <v>6804.5</v>
      </c>
      <c r="AY3186" s="42">
        <f t="shared" si="10158"/>
        <v>6804.5</v>
      </c>
      <c r="AZ3186" s="42"/>
      <c r="BA3186" s="43">
        <f t="shared" si="10159"/>
        <v>99.355499838900656</v>
      </c>
      <c r="BB3186" s="44"/>
    </row>
    <row r="3187" spans="2:54" x14ac:dyDescent="0.3">
      <c r="B3187" s="38" t="s">
        <v>1167</v>
      </c>
      <c r="C3187" s="38" t="s">
        <v>42</v>
      </c>
      <c r="D3187" s="38" t="s">
        <v>118</v>
      </c>
      <c r="E3187" s="39" t="str">
        <f t="shared" si="10153"/>
        <v>0106</v>
      </c>
      <c r="F3187" s="38" t="s">
        <v>1175</v>
      </c>
      <c r="G3187" s="38" t="s">
        <v>68</v>
      </c>
      <c r="H3187" s="40" t="s">
        <v>69</v>
      </c>
      <c r="I3187" s="18"/>
      <c r="J3187" s="18"/>
      <c r="K3187" s="18"/>
      <c r="L3187" s="18"/>
      <c r="M3187" s="18"/>
      <c r="N3187" s="18"/>
      <c r="O3187" s="18">
        <v>0</v>
      </c>
      <c r="P3187" s="18"/>
      <c r="Q3187" s="18"/>
      <c r="R3187" s="18"/>
      <c r="S3187" s="18"/>
      <c r="T3187" s="18">
        <f t="shared" si="10041"/>
        <v>0</v>
      </c>
      <c r="U3187" s="18">
        <v>0</v>
      </c>
      <c r="V3187" s="18">
        <v>0</v>
      </c>
      <c r="W3187" s="18">
        <v>0</v>
      </c>
      <c r="X3187" s="18">
        <v>0</v>
      </c>
      <c r="Y3187" s="18">
        <v>0</v>
      </c>
      <c r="Z3187" s="18">
        <v>0</v>
      </c>
      <c r="AA3187" s="18">
        <v>0</v>
      </c>
      <c r="AB3187" s="18">
        <v>0</v>
      </c>
      <c r="AC3187" s="18">
        <v>0</v>
      </c>
      <c r="AD3187" s="18">
        <v>0</v>
      </c>
      <c r="AE3187" s="18">
        <v>0</v>
      </c>
      <c r="AF3187" s="41">
        <v>2.5806</v>
      </c>
      <c r="AG3187" s="41"/>
      <c r="AH3187" s="41">
        <v>0</v>
      </c>
      <c r="AI3187" s="41">
        <v>0</v>
      </c>
      <c r="AJ3187" s="41">
        <v>0</v>
      </c>
      <c r="AK3187" s="41">
        <v>0</v>
      </c>
      <c r="AL3187" s="41">
        <v>2.5806</v>
      </c>
      <c r="AM3187" s="41">
        <v>0</v>
      </c>
      <c r="AN3187" s="41">
        <v>0</v>
      </c>
      <c r="AO3187" s="42">
        <v>2.2425999999999999</v>
      </c>
      <c r="AP3187" s="42">
        <v>2.5806</v>
      </c>
      <c r="AQ3187" s="42">
        <v>0</v>
      </c>
      <c r="AR3187" s="42">
        <v>0</v>
      </c>
      <c r="AS3187" s="42">
        <v>0</v>
      </c>
      <c r="AT3187" s="42">
        <v>0</v>
      </c>
      <c r="AU3187" s="42">
        <f t="shared" si="10154"/>
        <v>2.5806</v>
      </c>
      <c r="AV3187" s="42">
        <f t="shared" si="10155"/>
        <v>-2.5806</v>
      </c>
      <c r="AW3187" s="42"/>
      <c r="AX3187" s="42"/>
      <c r="AY3187" s="42"/>
      <c r="AZ3187" s="42"/>
      <c r="BA3187" s="43">
        <f t="shared" si="10159"/>
        <v>100</v>
      </c>
      <c r="BB3187" s="44"/>
    </row>
    <row r="3188" spans="2:54" x14ac:dyDescent="0.3">
      <c r="B3188" s="38" t="s">
        <v>1167</v>
      </c>
      <c r="C3188" s="38" t="s">
        <v>42</v>
      </c>
      <c r="D3188" s="38" t="s">
        <v>118</v>
      </c>
      <c r="E3188" s="39" t="str">
        <f t="shared" si="10153"/>
        <v>0106</v>
      </c>
      <c r="F3188" s="38" t="s">
        <v>1175</v>
      </c>
      <c r="G3188" s="38" t="s">
        <v>56</v>
      </c>
      <c r="H3188" s="40" t="s">
        <v>57</v>
      </c>
      <c r="I3188" s="18">
        <v>66.3</v>
      </c>
      <c r="J3188" s="18">
        <v>66.3</v>
      </c>
      <c r="K3188" s="18">
        <v>66.3</v>
      </c>
      <c r="L3188" s="18"/>
      <c r="M3188" s="18"/>
      <c r="N3188" s="18"/>
      <c r="O3188" s="18">
        <v>0</v>
      </c>
      <c r="P3188" s="18">
        <v>0</v>
      </c>
      <c r="Q3188" s="18">
        <v>0</v>
      </c>
      <c r="R3188" s="18">
        <v>0</v>
      </c>
      <c r="S3188" s="18"/>
      <c r="T3188" s="18">
        <f t="shared" si="10041"/>
        <v>66.3</v>
      </c>
      <c r="U3188" s="18">
        <f t="shared" si="10108"/>
        <v>66.3</v>
      </c>
      <c r="V3188" s="18">
        <f t="shared" si="10109"/>
        <v>66.3</v>
      </c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41">
        <v>90</v>
      </c>
      <c r="AG3188" s="41"/>
      <c r="AH3188" s="41">
        <v>0</v>
      </c>
      <c r="AI3188" s="41">
        <v>0</v>
      </c>
      <c r="AJ3188" s="41">
        <v>0</v>
      </c>
      <c r="AK3188" s="41">
        <v>0</v>
      </c>
      <c r="AL3188" s="41">
        <v>90</v>
      </c>
      <c r="AM3188" s="41">
        <v>0</v>
      </c>
      <c r="AN3188" s="41">
        <v>0</v>
      </c>
      <c r="AO3188" s="14">
        <v>90</v>
      </c>
      <c r="AP3188" s="42">
        <v>90</v>
      </c>
      <c r="AQ3188" s="42">
        <v>0</v>
      </c>
      <c r="AR3188" s="42">
        <v>0</v>
      </c>
      <c r="AS3188" s="42">
        <v>0</v>
      </c>
      <c r="AT3188" s="42">
        <v>0</v>
      </c>
      <c r="AU3188" s="42">
        <f t="shared" si="10154"/>
        <v>90</v>
      </c>
      <c r="AV3188" s="42">
        <f t="shared" si="10155"/>
        <v>-23.700000000000003</v>
      </c>
      <c r="AW3188" s="42">
        <f t="shared" si="10156"/>
        <v>66.3</v>
      </c>
      <c r="AX3188" s="42">
        <f t="shared" si="10157"/>
        <v>66.3</v>
      </c>
      <c r="AY3188" s="42">
        <f t="shared" si="10158"/>
        <v>66.3</v>
      </c>
      <c r="AZ3188" s="42"/>
      <c r="BA3188" s="43">
        <f t="shared" si="10159"/>
        <v>100</v>
      </c>
      <c r="BB3188" s="44"/>
    </row>
    <row r="3189" spans="2:54" s="21" customFormat="1" x14ac:dyDescent="0.3">
      <c r="B3189" s="22" t="s">
        <v>1176</v>
      </c>
      <c r="C3189" s="22"/>
      <c r="D3189" s="22"/>
      <c r="E3189" s="23" t="str">
        <f t="shared" si="10153"/>
        <v/>
      </c>
      <c r="F3189" s="22"/>
      <c r="G3189" s="23"/>
      <c r="H3189" s="24" t="s">
        <v>1177</v>
      </c>
      <c r="I3189" s="25">
        <f t="shared" ref="I3189:S3189" si="10200">I3190</f>
        <v>278660.2</v>
      </c>
      <c r="J3189" s="25">
        <f t="shared" si="10200"/>
        <v>285024.39999999997</v>
      </c>
      <c r="K3189" s="25">
        <f t="shared" si="10200"/>
        <v>285024.39999999997</v>
      </c>
      <c r="L3189" s="25">
        <f t="shared" si="10200"/>
        <v>148.19999999999999</v>
      </c>
      <c r="M3189" s="25">
        <f t="shared" si="10200"/>
        <v>148.19999999999999</v>
      </c>
      <c r="N3189" s="25">
        <f t="shared" si="10200"/>
        <v>148.19999999999999</v>
      </c>
      <c r="O3189" s="25">
        <f t="shared" si="10200"/>
        <v>0</v>
      </c>
      <c r="P3189" s="25">
        <f t="shared" si="10200"/>
        <v>0</v>
      </c>
      <c r="Q3189" s="25">
        <f t="shared" si="10200"/>
        <v>10735.6</v>
      </c>
      <c r="R3189" s="25">
        <f t="shared" si="10200"/>
        <v>0</v>
      </c>
      <c r="S3189" s="25">
        <f t="shared" si="10200"/>
        <v>27215.466769999999</v>
      </c>
      <c r="T3189" s="25">
        <f t="shared" si="10041"/>
        <v>316759.46677</v>
      </c>
      <c r="U3189" s="25">
        <f t="shared" si="10108"/>
        <v>285172.59999999998</v>
      </c>
      <c r="V3189" s="25">
        <f t="shared" si="10109"/>
        <v>285172.59999999998</v>
      </c>
      <c r="W3189" s="25">
        <f t="shared" ref="W3189:AT3189" si="10201">W3190</f>
        <v>21769.7</v>
      </c>
      <c r="X3189" s="25">
        <f t="shared" si="10201"/>
        <v>0</v>
      </c>
      <c r="Y3189" s="25">
        <f t="shared" si="10201"/>
        <v>0</v>
      </c>
      <c r="Z3189" s="25">
        <f t="shared" si="10201"/>
        <v>5285.6667699999998</v>
      </c>
      <c r="AA3189" s="25">
        <f t="shared" si="10201"/>
        <v>25708.9</v>
      </c>
      <c r="AB3189" s="25">
        <f t="shared" si="10201"/>
        <v>0</v>
      </c>
      <c r="AC3189" s="25">
        <f t="shared" si="10201"/>
        <v>25708.9</v>
      </c>
      <c r="AD3189" s="25">
        <f t="shared" si="10201"/>
        <v>0</v>
      </c>
      <c r="AE3189" s="25">
        <f t="shared" si="10201"/>
        <v>0</v>
      </c>
      <c r="AF3189" s="26">
        <f t="shared" si="10201"/>
        <v>317309.39413000003</v>
      </c>
      <c r="AG3189" s="26">
        <f t="shared" si="10201"/>
        <v>0</v>
      </c>
      <c r="AH3189" s="26">
        <f t="shared" si="10201"/>
        <v>0</v>
      </c>
      <c r="AI3189" s="26">
        <f t="shared" si="10201"/>
        <v>0</v>
      </c>
      <c r="AJ3189" s="26">
        <f t="shared" si="10201"/>
        <v>0</v>
      </c>
      <c r="AK3189" s="26">
        <f t="shared" si="10201"/>
        <v>0</v>
      </c>
      <c r="AL3189" s="26">
        <f t="shared" si="10201"/>
        <v>311690.04946999997</v>
      </c>
      <c r="AM3189" s="26">
        <f t="shared" si="10201"/>
        <v>0</v>
      </c>
      <c r="AN3189" s="26">
        <f t="shared" si="10201"/>
        <v>0</v>
      </c>
      <c r="AO3189" s="27">
        <f t="shared" si="10201"/>
        <v>165030.72057999999</v>
      </c>
      <c r="AP3189" s="27">
        <f t="shared" si="10201"/>
        <v>317309.39413000003</v>
      </c>
      <c r="AQ3189" s="27">
        <f t="shared" si="10201"/>
        <v>0</v>
      </c>
      <c r="AR3189" s="27">
        <f t="shared" si="10201"/>
        <v>0</v>
      </c>
      <c r="AS3189" s="27">
        <f t="shared" si="10201"/>
        <v>0</v>
      </c>
      <c r="AT3189" s="27">
        <f t="shared" si="10201"/>
        <v>0</v>
      </c>
      <c r="AU3189" s="27">
        <f t="shared" si="10154"/>
        <v>317309.39413000003</v>
      </c>
      <c r="AV3189" s="27">
        <f t="shared" si="10155"/>
        <v>-549.9273600000306</v>
      </c>
      <c r="AW3189" s="27">
        <f t="shared" si="10156"/>
        <v>343814.83354000002</v>
      </c>
      <c r="AX3189" s="27">
        <f t="shared" si="10157"/>
        <v>310881.5</v>
      </c>
      <c r="AY3189" s="27">
        <f t="shared" si="10158"/>
        <v>310881.5</v>
      </c>
      <c r="AZ3189" s="27">
        <f>AZ3190</f>
        <v>0</v>
      </c>
      <c r="BA3189" s="28">
        <f t="shared" si="10159"/>
        <v>98.22906451433397</v>
      </c>
      <c r="BB3189" s="20"/>
    </row>
    <row r="3190" spans="2:54" s="21" customFormat="1" x14ac:dyDescent="0.3">
      <c r="B3190" s="22" t="s">
        <v>1176</v>
      </c>
      <c r="C3190" s="22" t="s">
        <v>42</v>
      </c>
      <c r="D3190" s="22"/>
      <c r="E3190" s="23" t="str">
        <f t="shared" si="10153"/>
        <v>01</v>
      </c>
      <c r="F3190" s="22"/>
      <c r="G3190" s="23"/>
      <c r="H3190" s="24" t="s">
        <v>43</v>
      </c>
      <c r="I3190" s="25">
        <f t="shared" ref="I3190:S3190" si="10202">I3191+I3200</f>
        <v>278660.2</v>
      </c>
      <c r="J3190" s="25">
        <f t="shared" si="10202"/>
        <v>285024.39999999997</v>
      </c>
      <c r="K3190" s="25">
        <f t="shared" si="10202"/>
        <v>285024.39999999997</v>
      </c>
      <c r="L3190" s="25">
        <f t="shared" si="10202"/>
        <v>148.19999999999999</v>
      </c>
      <c r="M3190" s="25">
        <f t="shared" si="10202"/>
        <v>148.19999999999999</v>
      </c>
      <c r="N3190" s="25">
        <f t="shared" si="10202"/>
        <v>148.19999999999999</v>
      </c>
      <c r="O3190" s="25">
        <f t="shared" si="10202"/>
        <v>0</v>
      </c>
      <c r="P3190" s="25">
        <f t="shared" si="10202"/>
        <v>0</v>
      </c>
      <c r="Q3190" s="25">
        <f t="shared" si="10202"/>
        <v>10735.6</v>
      </c>
      <c r="R3190" s="25">
        <f t="shared" si="10202"/>
        <v>0</v>
      </c>
      <c r="S3190" s="25">
        <f t="shared" si="10202"/>
        <v>27215.466769999999</v>
      </c>
      <c r="T3190" s="25">
        <f t="shared" si="10041"/>
        <v>316759.46677</v>
      </c>
      <c r="U3190" s="25">
        <f t="shared" si="10108"/>
        <v>285172.59999999998</v>
      </c>
      <c r="V3190" s="25">
        <f t="shared" si="10109"/>
        <v>285172.59999999998</v>
      </c>
      <c r="W3190" s="25">
        <f t="shared" ref="W3190:AT3190" si="10203">W3191+W3200</f>
        <v>21769.7</v>
      </c>
      <c r="X3190" s="25">
        <f t="shared" si="10203"/>
        <v>0</v>
      </c>
      <c r="Y3190" s="25">
        <f t="shared" si="10203"/>
        <v>0</v>
      </c>
      <c r="Z3190" s="25">
        <f t="shared" si="10203"/>
        <v>5285.6667699999998</v>
      </c>
      <c r="AA3190" s="25">
        <f t="shared" si="10203"/>
        <v>25708.9</v>
      </c>
      <c r="AB3190" s="25">
        <f t="shared" si="10203"/>
        <v>0</v>
      </c>
      <c r="AC3190" s="25">
        <f t="shared" si="10203"/>
        <v>25708.9</v>
      </c>
      <c r="AD3190" s="25">
        <f t="shared" si="10203"/>
        <v>0</v>
      </c>
      <c r="AE3190" s="25">
        <f t="shared" si="10203"/>
        <v>0</v>
      </c>
      <c r="AF3190" s="26">
        <f t="shared" si="10203"/>
        <v>317309.39413000003</v>
      </c>
      <c r="AG3190" s="26">
        <f t="shared" si="10203"/>
        <v>0</v>
      </c>
      <c r="AH3190" s="26">
        <f t="shared" si="10203"/>
        <v>0</v>
      </c>
      <c r="AI3190" s="26">
        <f t="shared" si="10203"/>
        <v>0</v>
      </c>
      <c r="AJ3190" s="26">
        <f t="shared" si="10203"/>
        <v>0</v>
      </c>
      <c r="AK3190" s="26">
        <f t="shared" si="10203"/>
        <v>0</v>
      </c>
      <c r="AL3190" s="26">
        <f t="shared" si="10203"/>
        <v>311690.04946999997</v>
      </c>
      <c r="AM3190" s="26">
        <f t="shared" si="10203"/>
        <v>0</v>
      </c>
      <c r="AN3190" s="26">
        <f t="shared" si="10203"/>
        <v>0</v>
      </c>
      <c r="AO3190" s="45">
        <f t="shared" si="10203"/>
        <v>165030.72057999999</v>
      </c>
      <c r="AP3190" s="27">
        <f t="shared" si="10203"/>
        <v>317309.39413000003</v>
      </c>
      <c r="AQ3190" s="27">
        <f t="shared" si="10203"/>
        <v>0</v>
      </c>
      <c r="AR3190" s="27">
        <f t="shared" si="10203"/>
        <v>0</v>
      </c>
      <c r="AS3190" s="27">
        <f t="shared" si="10203"/>
        <v>0</v>
      </c>
      <c r="AT3190" s="27">
        <f t="shared" si="10203"/>
        <v>0</v>
      </c>
      <c r="AU3190" s="27">
        <f t="shared" si="10154"/>
        <v>317309.39413000003</v>
      </c>
      <c r="AV3190" s="27">
        <f t="shared" si="10155"/>
        <v>-549.9273600000306</v>
      </c>
      <c r="AW3190" s="27">
        <f t="shared" si="10156"/>
        <v>343814.83354000002</v>
      </c>
      <c r="AX3190" s="27">
        <f t="shared" si="10157"/>
        <v>310881.5</v>
      </c>
      <c r="AY3190" s="27">
        <f t="shared" si="10158"/>
        <v>310881.5</v>
      </c>
      <c r="AZ3190" s="27">
        <f>AZ3191+AZ3200</f>
        <v>0</v>
      </c>
      <c r="BA3190" s="28">
        <f t="shared" si="10159"/>
        <v>98.22906451433397</v>
      </c>
      <c r="BB3190" s="20"/>
    </row>
    <row r="3191" spans="2:54" s="30" customFormat="1" ht="62.4" x14ac:dyDescent="0.3">
      <c r="B3191" s="31" t="s">
        <v>1176</v>
      </c>
      <c r="C3191" s="31" t="s">
        <v>42</v>
      </c>
      <c r="D3191" s="31" t="s">
        <v>94</v>
      </c>
      <c r="E3191" s="29" t="str">
        <f t="shared" si="10153"/>
        <v>0103</v>
      </c>
      <c r="F3191" s="31"/>
      <c r="G3191" s="29"/>
      <c r="H3191" s="32" t="s">
        <v>1178</v>
      </c>
      <c r="I3191" s="33">
        <f t="shared" ref="I3191:S3191" si="10204">I3192</f>
        <v>231293.2</v>
      </c>
      <c r="J3191" s="33">
        <f t="shared" si="10204"/>
        <v>237455.8</v>
      </c>
      <c r="K3191" s="33">
        <f t="shared" si="10204"/>
        <v>237455.8</v>
      </c>
      <c r="L3191" s="33">
        <f t="shared" si="10204"/>
        <v>148.19999999999999</v>
      </c>
      <c r="M3191" s="33">
        <f t="shared" si="10204"/>
        <v>148.19999999999999</v>
      </c>
      <c r="N3191" s="33">
        <f t="shared" si="10204"/>
        <v>148.19999999999999</v>
      </c>
      <c r="O3191" s="33">
        <f t="shared" si="10204"/>
        <v>0</v>
      </c>
      <c r="P3191" s="33">
        <f t="shared" si="10204"/>
        <v>0</v>
      </c>
      <c r="Q3191" s="33">
        <f t="shared" si="10204"/>
        <v>10735.6</v>
      </c>
      <c r="R3191" s="33">
        <f t="shared" si="10204"/>
        <v>0</v>
      </c>
      <c r="S3191" s="33">
        <f t="shared" si="10204"/>
        <v>27215.466769999999</v>
      </c>
      <c r="T3191" s="33">
        <f t="shared" si="10041"/>
        <v>269392.46677</v>
      </c>
      <c r="U3191" s="33">
        <f t="shared" si="10108"/>
        <v>237604</v>
      </c>
      <c r="V3191" s="33">
        <f t="shared" si="10109"/>
        <v>237604</v>
      </c>
      <c r="W3191" s="33">
        <f t="shared" ref="W3191:AT3191" si="10205">W3192</f>
        <v>21769.7</v>
      </c>
      <c r="X3191" s="33">
        <f t="shared" si="10205"/>
        <v>0</v>
      </c>
      <c r="Y3191" s="33">
        <f t="shared" si="10205"/>
        <v>0</v>
      </c>
      <c r="Z3191" s="33">
        <f t="shared" si="10205"/>
        <v>5285.6667699999998</v>
      </c>
      <c r="AA3191" s="33">
        <f t="shared" si="10205"/>
        <v>25708.9</v>
      </c>
      <c r="AB3191" s="33">
        <f t="shared" si="10205"/>
        <v>0</v>
      </c>
      <c r="AC3191" s="33">
        <f t="shared" si="10205"/>
        <v>25708.9</v>
      </c>
      <c r="AD3191" s="33">
        <f t="shared" si="10205"/>
        <v>0</v>
      </c>
      <c r="AE3191" s="33">
        <f t="shared" si="10205"/>
        <v>0</v>
      </c>
      <c r="AF3191" s="34">
        <f t="shared" si="10205"/>
        <v>269298.32501000003</v>
      </c>
      <c r="AG3191" s="34">
        <f t="shared" si="10205"/>
        <v>0</v>
      </c>
      <c r="AH3191" s="34">
        <f t="shared" si="10205"/>
        <v>0</v>
      </c>
      <c r="AI3191" s="34">
        <f t="shared" si="10205"/>
        <v>0</v>
      </c>
      <c r="AJ3191" s="34">
        <f t="shared" si="10205"/>
        <v>0</v>
      </c>
      <c r="AK3191" s="34">
        <f t="shared" si="10205"/>
        <v>0</v>
      </c>
      <c r="AL3191" s="34">
        <f t="shared" si="10205"/>
        <v>264011.97701999999</v>
      </c>
      <c r="AM3191" s="34">
        <f t="shared" si="10205"/>
        <v>0</v>
      </c>
      <c r="AN3191" s="34">
        <f t="shared" si="10205"/>
        <v>0</v>
      </c>
      <c r="AO3191" s="36">
        <f t="shared" si="10205"/>
        <v>142183.77213</v>
      </c>
      <c r="AP3191" s="36">
        <f t="shared" si="10205"/>
        <v>269298.32501000003</v>
      </c>
      <c r="AQ3191" s="36">
        <f t="shared" si="10205"/>
        <v>0</v>
      </c>
      <c r="AR3191" s="36">
        <f t="shared" si="10205"/>
        <v>0</v>
      </c>
      <c r="AS3191" s="36">
        <f t="shared" si="10205"/>
        <v>0</v>
      </c>
      <c r="AT3191" s="36">
        <f t="shared" si="10205"/>
        <v>0</v>
      </c>
      <c r="AU3191" s="36">
        <f t="shared" si="10154"/>
        <v>269298.32501000003</v>
      </c>
      <c r="AV3191" s="36">
        <f t="shared" si="10155"/>
        <v>94.141759999969508</v>
      </c>
      <c r="AW3191" s="36">
        <f t="shared" si="10156"/>
        <v>296447.83354000002</v>
      </c>
      <c r="AX3191" s="36">
        <f t="shared" si="10157"/>
        <v>263312.90000000002</v>
      </c>
      <c r="AY3191" s="36">
        <f t="shared" si="10158"/>
        <v>263312.90000000002</v>
      </c>
      <c r="AZ3191" s="36">
        <f>AZ3192</f>
        <v>0</v>
      </c>
      <c r="BA3191" s="37">
        <f t="shared" si="10159"/>
        <v>98.036991878874943</v>
      </c>
      <c r="BB3191" s="20"/>
    </row>
    <row r="3192" spans="2:54" ht="31.2" x14ac:dyDescent="0.3">
      <c r="B3192" s="38" t="s">
        <v>1176</v>
      </c>
      <c r="C3192" s="38" t="s">
        <v>42</v>
      </c>
      <c r="D3192" s="38" t="s">
        <v>94</v>
      </c>
      <c r="E3192" s="39" t="str">
        <f t="shared" si="10153"/>
        <v>0103</v>
      </c>
      <c r="F3192" s="38" t="s">
        <v>1179</v>
      </c>
      <c r="G3192" s="39"/>
      <c r="H3192" s="40" t="s">
        <v>1180</v>
      </c>
      <c r="I3192" s="18">
        <f t="shared" ref="I3192:S3192" si="10206">I3193+I3196</f>
        <v>231293.2</v>
      </c>
      <c r="J3192" s="18">
        <f t="shared" si="10206"/>
        <v>237455.8</v>
      </c>
      <c r="K3192" s="18">
        <f t="shared" si="10206"/>
        <v>237455.8</v>
      </c>
      <c r="L3192" s="18">
        <f t="shared" si="10206"/>
        <v>148.19999999999999</v>
      </c>
      <c r="M3192" s="18">
        <f t="shared" si="10206"/>
        <v>148.19999999999999</v>
      </c>
      <c r="N3192" s="18">
        <f t="shared" si="10206"/>
        <v>148.19999999999999</v>
      </c>
      <c r="O3192" s="18">
        <f t="shared" si="10206"/>
        <v>0</v>
      </c>
      <c r="P3192" s="18">
        <f t="shared" si="10206"/>
        <v>0</v>
      </c>
      <c r="Q3192" s="18">
        <f t="shared" si="10206"/>
        <v>10735.6</v>
      </c>
      <c r="R3192" s="18">
        <f t="shared" si="10206"/>
        <v>0</v>
      </c>
      <c r="S3192" s="18">
        <f t="shared" si="10206"/>
        <v>27215.466769999999</v>
      </c>
      <c r="T3192" s="18">
        <f t="shared" si="10041"/>
        <v>269392.46677</v>
      </c>
      <c r="U3192" s="18">
        <f t="shared" si="10108"/>
        <v>237604</v>
      </c>
      <c r="V3192" s="18">
        <f t="shared" si="10109"/>
        <v>237604</v>
      </c>
      <c r="W3192" s="18">
        <f t="shared" ref="W3192:AT3192" si="10207">W3193+W3196</f>
        <v>21769.7</v>
      </c>
      <c r="X3192" s="18">
        <f t="shared" si="10207"/>
        <v>0</v>
      </c>
      <c r="Y3192" s="18">
        <f t="shared" si="10207"/>
        <v>0</v>
      </c>
      <c r="Z3192" s="18">
        <f t="shared" si="10207"/>
        <v>5285.6667699999998</v>
      </c>
      <c r="AA3192" s="18">
        <f t="shared" si="10207"/>
        <v>25708.9</v>
      </c>
      <c r="AB3192" s="18">
        <f t="shared" si="10207"/>
        <v>0</v>
      </c>
      <c r="AC3192" s="18">
        <f t="shared" si="10207"/>
        <v>25708.9</v>
      </c>
      <c r="AD3192" s="18">
        <f t="shared" si="10207"/>
        <v>0</v>
      </c>
      <c r="AE3192" s="18">
        <f t="shared" si="10207"/>
        <v>0</v>
      </c>
      <c r="AF3192" s="41">
        <f t="shared" si="10207"/>
        <v>269298.32501000003</v>
      </c>
      <c r="AG3192" s="41">
        <f t="shared" si="10207"/>
        <v>0</v>
      </c>
      <c r="AH3192" s="41">
        <f t="shared" si="10207"/>
        <v>0</v>
      </c>
      <c r="AI3192" s="41">
        <f t="shared" si="10207"/>
        <v>0</v>
      </c>
      <c r="AJ3192" s="41">
        <f t="shared" si="10207"/>
        <v>0</v>
      </c>
      <c r="AK3192" s="41">
        <f t="shared" si="10207"/>
        <v>0</v>
      </c>
      <c r="AL3192" s="41">
        <f t="shared" si="10207"/>
        <v>264011.97701999999</v>
      </c>
      <c r="AM3192" s="41">
        <f t="shared" si="10207"/>
        <v>0</v>
      </c>
      <c r="AN3192" s="41">
        <f t="shared" si="10207"/>
        <v>0</v>
      </c>
      <c r="AO3192" s="14">
        <f t="shared" si="10207"/>
        <v>142183.77213</v>
      </c>
      <c r="AP3192" s="42">
        <f t="shared" si="10207"/>
        <v>269298.32501000003</v>
      </c>
      <c r="AQ3192" s="42">
        <f t="shared" si="10207"/>
        <v>0</v>
      </c>
      <c r="AR3192" s="42">
        <f t="shared" si="10207"/>
        <v>0</v>
      </c>
      <c r="AS3192" s="42">
        <f t="shared" si="10207"/>
        <v>0</v>
      </c>
      <c r="AT3192" s="42">
        <f t="shared" si="10207"/>
        <v>0</v>
      </c>
      <c r="AU3192" s="42">
        <f t="shared" si="10154"/>
        <v>269298.32501000003</v>
      </c>
      <c r="AV3192" s="42">
        <f t="shared" si="10155"/>
        <v>94.141759999969508</v>
      </c>
      <c r="AW3192" s="42">
        <f t="shared" si="10156"/>
        <v>296447.83354000002</v>
      </c>
      <c r="AX3192" s="42">
        <f t="shared" si="10157"/>
        <v>263312.90000000002</v>
      </c>
      <c r="AY3192" s="42">
        <f t="shared" si="10158"/>
        <v>263312.90000000002</v>
      </c>
      <c r="AZ3192" s="42">
        <f>AZ3193+AZ3196</f>
        <v>0</v>
      </c>
      <c r="BA3192" s="43">
        <f t="shared" si="10159"/>
        <v>98.036991878874943</v>
      </c>
      <c r="BB3192" s="20"/>
    </row>
    <row r="3193" spans="2:54" x14ac:dyDescent="0.3">
      <c r="B3193" s="38" t="s">
        <v>1176</v>
      </c>
      <c r="C3193" s="38" t="s">
        <v>42</v>
      </c>
      <c r="D3193" s="38" t="s">
        <v>94</v>
      </c>
      <c r="E3193" s="39" t="str">
        <f t="shared" si="10153"/>
        <v>0103</v>
      </c>
      <c r="F3193" s="38" t="s">
        <v>1181</v>
      </c>
      <c r="G3193" s="39"/>
      <c r="H3193" s="40" t="s">
        <v>1182</v>
      </c>
      <c r="I3193" s="18">
        <f t="shared" ref="I3193:I3196" si="10208">I3194</f>
        <v>76421.900000000009</v>
      </c>
      <c r="J3193" s="18">
        <f t="shared" ref="J3193:J3196" si="10209">J3194</f>
        <v>78771.700000000012</v>
      </c>
      <c r="K3193" s="18">
        <f t="shared" ref="K3193:K3196" si="10210">K3194</f>
        <v>78771.700000000012</v>
      </c>
      <c r="L3193" s="18">
        <f t="shared" ref="L3193:L3196" si="10211">L3194</f>
        <v>0</v>
      </c>
      <c r="M3193" s="18">
        <f t="shared" ref="M3193:M3196" si="10212">M3194</f>
        <v>0</v>
      </c>
      <c r="N3193" s="18">
        <f t="shared" ref="N3193:N3196" si="10213">N3194</f>
        <v>0</v>
      </c>
      <c r="O3193" s="18">
        <f t="shared" ref="O3193:O3196" si="10214">O3194</f>
        <v>0</v>
      </c>
      <c r="P3193" s="18">
        <f t="shared" ref="P3193:P3196" si="10215">P3194</f>
        <v>0</v>
      </c>
      <c r="Q3193" s="18">
        <f t="shared" ref="Q3193:Q3196" si="10216">Q3194</f>
        <v>0</v>
      </c>
      <c r="R3193" s="18">
        <f t="shared" ref="R3193:R3196" si="10217">R3194</f>
        <v>0</v>
      </c>
      <c r="S3193" s="18">
        <f t="shared" ref="S3193:S3194" si="10218">S3194</f>
        <v>4156.5</v>
      </c>
      <c r="T3193" s="18">
        <f t="shared" si="10041"/>
        <v>80578.400000000009</v>
      </c>
      <c r="U3193" s="18">
        <f t="shared" si="10108"/>
        <v>78771.700000000012</v>
      </c>
      <c r="V3193" s="18">
        <f t="shared" si="10109"/>
        <v>78771.700000000012</v>
      </c>
      <c r="W3193" s="18">
        <f t="shared" ref="W3193:W3196" si="10219">W3194</f>
        <v>3996.4</v>
      </c>
      <c r="X3193" s="18">
        <f t="shared" ref="X3193:X3196" si="10220">X3194</f>
        <v>0</v>
      </c>
      <c r="Y3193" s="18">
        <f t="shared" ref="Y3193:Y3196" si="10221">Y3194</f>
        <v>0</v>
      </c>
      <c r="Z3193" s="18">
        <f t="shared" ref="Z3193:Z3196" si="10222">Z3194</f>
        <v>0</v>
      </c>
      <c r="AA3193" s="18">
        <f t="shared" ref="AA3193:AA3196" si="10223">AA3194</f>
        <v>4133.2</v>
      </c>
      <c r="AB3193" s="18">
        <f t="shared" ref="AB3193:AB3196" si="10224">AB3194</f>
        <v>0</v>
      </c>
      <c r="AC3193" s="18">
        <f t="shared" ref="AC3193:AC3196" si="10225">AC3194</f>
        <v>4133.2</v>
      </c>
      <c r="AD3193" s="18">
        <f t="shared" ref="AD3193:AD3196" si="10226">AD3194</f>
        <v>0</v>
      </c>
      <c r="AE3193" s="18"/>
      <c r="AF3193" s="41">
        <f t="shared" ref="AF3193:AF3196" si="10227">AF3194</f>
        <v>83453.399999999994</v>
      </c>
      <c r="AG3193" s="41">
        <f t="shared" ref="AG3193:AG3196" si="10228">AG3194</f>
        <v>0</v>
      </c>
      <c r="AH3193" s="41">
        <f t="shared" ref="AH3193:AH3196" si="10229">AH3194</f>
        <v>0</v>
      </c>
      <c r="AI3193" s="41">
        <f t="shared" ref="AI3193:AI3196" si="10230">AI3194</f>
        <v>0</v>
      </c>
      <c r="AJ3193" s="41">
        <f t="shared" ref="AJ3193:AJ3196" si="10231">AJ3194</f>
        <v>0</v>
      </c>
      <c r="AK3193" s="41">
        <f t="shared" ref="AK3193:AK3196" si="10232">AK3194</f>
        <v>0</v>
      </c>
      <c r="AL3193" s="41">
        <f t="shared" ref="AL3193:AL3196" si="10233">AL3194</f>
        <v>79885.909220000001</v>
      </c>
      <c r="AM3193" s="41">
        <f t="shared" ref="AM3193:AM3196" si="10234">AM3194</f>
        <v>0</v>
      </c>
      <c r="AN3193" s="41">
        <f t="shared" ref="AN3193:AN3196" si="10235">AN3194</f>
        <v>0</v>
      </c>
      <c r="AO3193" s="42">
        <f t="shared" ref="AO3193:AO3196" si="10236">AO3194</f>
        <v>46581.002630000003</v>
      </c>
      <c r="AP3193" s="42">
        <f t="shared" ref="AP3193:AP3196" si="10237">AP3194</f>
        <v>80578.399999999994</v>
      </c>
      <c r="AQ3193" s="42">
        <f t="shared" ref="AQ3193:AQ3196" si="10238">AQ3194</f>
        <v>0</v>
      </c>
      <c r="AR3193" s="42">
        <f t="shared" ref="AR3193:AR3196" si="10239">AR3194</f>
        <v>0</v>
      </c>
      <c r="AS3193" s="42">
        <f t="shared" ref="AS3193:AS3196" si="10240">AS3194</f>
        <v>0</v>
      </c>
      <c r="AT3193" s="42">
        <f t="shared" ref="AT3193:AT3196" si="10241">AT3194</f>
        <v>0</v>
      </c>
      <c r="AU3193" s="42">
        <f t="shared" si="10154"/>
        <v>80578.399999999994</v>
      </c>
      <c r="AV3193" s="42">
        <f t="shared" si="10155"/>
        <v>0</v>
      </c>
      <c r="AW3193" s="42">
        <f t="shared" si="10156"/>
        <v>84574.8</v>
      </c>
      <c r="AX3193" s="42">
        <f t="shared" si="10157"/>
        <v>82904.900000000009</v>
      </c>
      <c r="AY3193" s="42">
        <f t="shared" si="10158"/>
        <v>82904.900000000009</v>
      </c>
      <c r="AZ3193" s="42">
        <f t="shared" ref="AZ3193:AZ3196" si="10242">AZ3194</f>
        <v>0</v>
      </c>
      <c r="BA3193" s="43">
        <f t="shared" si="10159"/>
        <v>95.725170238720054</v>
      </c>
      <c r="BB3193" s="20"/>
    </row>
    <row r="3194" spans="2:54" x14ac:dyDescent="0.3">
      <c r="B3194" s="38" t="s">
        <v>1176</v>
      </c>
      <c r="C3194" s="38" t="s">
        <v>42</v>
      </c>
      <c r="D3194" s="38" t="s">
        <v>94</v>
      </c>
      <c r="E3194" s="39" t="str">
        <f t="shared" si="10153"/>
        <v>0103</v>
      </c>
      <c r="F3194" s="38" t="s">
        <v>1183</v>
      </c>
      <c r="G3194" s="39"/>
      <c r="H3194" s="40" t="s">
        <v>65</v>
      </c>
      <c r="I3194" s="18">
        <f t="shared" si="10208"/>
        <v>76421.900000000009</v>
      </c>
      <c r="J3194" s="18">
        <f t="shared" si="10209"/>
        <v>78771.700000000012</v>
      </c>
      <c r="K3194" s="18">
        <f t="shared" si="10210"/>
        <v>78771.700000000012</v>
      </c>
      <c r="L3194" s="18">
        <f t="shared" si="10211"/>
        <v>0</v>
      </c>
      <c r="M3194" s="18">
        <f t="shared" si="10212"/>
        <v>0</v>
      </c>
      <c r="N3194" s="18">
        <f t="shared" si="10213"/>
        <v>0</v>
      </c>
      <c r="O3194" s="18">
        <f t="shared" si="10214"/>
        <v>0</v>
      </c>
      <c r="P3194" s="18">
        <f t="shared" si="10215"/>
        <v>0</v>
      </c>
      <c r="Q3194" s="18">
        <f t="shared" si="10216"/>
        <v>0</v>
      </c>
      <c r="R3194" s="18">
        <f t="shared" si="10217"/>
        <v>0</v>
      </c>
      <c r="S3194" s="18">
        <f t="shared" si="10218"/>
        <v>4156.5</v>
      </c>
      <c r="T3194" s="18">
        <f t="shared" si="10041"/>
        <v>80578.400000000009</v>
      </c>
      <c r="U3194" s="18">
        <f t="shared" si="10108"/>
        <v>78771.700000000012</v>
      </c>
      <c r="V3194" s="18">
        <f t="shared" si="10109"/>
        <v>78771.700000000012</v>
      </c>
      <c r="W3194" s="18">
        <f t="shared" si="10219"/>
        <v>3996.4</v>
      </c>
      <c r="X3194" s="18">
        <f t="shared" si="10220"/>
        <v>0</v>
      </c>
      <c r="Y3194" s="18">
        <f t="shared" si="10221"/>
        <v>0</v>
      </c>
      <c r="Z3194" s="18">
        <f t="shared" si="10222"/>
        <v>0</v>
      </c>
      <c r="AA3194" s="18">
        <f t="shared" si="10223"/>
        <v>4133.2</v>
      </c>
      <c r="AB3194" s="18">
        <f t="shared" si="10224"/>
        <v>0</v>
      </c>
      <c r="AC3194" s="18">
        <f t="shared" si="10225"/>
        <v>4133.2</v>
      </c>
      <c r="AD3194" s="18">
        <f t="shared" si="10226"/>
        <v>0</v>
      </c>
      <c r="AE3194" s="18"/>
      <c r="AF3194" s="41">
        <f t="shared" si="10227"/>
        <v>83453.399999999994</v>
      </c>
      <c r="AG3194" s="41">
        <f t="shared" si="10228"/>
        <v>0</v>
      </c>
      <c r="AH3194" s="41">
        <f t="shared" si="10229"/>
        <v>0</v>
      </c>
      <c r="AI3194" s="41">
        <f t="shared" si="10230"/>
        <v>0</v>
      </c>
      <c r="AJ3194" s="41">
        <f t="shared" si="10231"/>
        <v>0</v>
      </c>
      <c r="AK3194" s="41">
        <f t="shared" si="10232"/>
        <v>0</v>
      </c>
      <c r="AL3194" s="41">
        <f t="shared" si="10233"/>
        <v>79885.909220000001</v>
      </c>
      <c r="AM3194" s="41">
        <f t="shared" si="10234"/>
        <v>0</v>
      </c>
      <c r="AN3194" s="41">
        <f t="shared" si="10235"/>
        <v>0</v>
      </c>
      <c r="AO3194" s="14">
        <f t="shared" si="10236"/>
        <v>46581.002630000003</v>
      </c>
      <c r="AP3194" s="42">
        <f t="shared" si="10237"/>
        <v>80578.399999999994</v>
      </c>
      <c r="AQ3194" s="42">
        <f t="shared" si="10238"/>
        <v>0</v>
      </c>
      <c r="AR3194" s="42">
        <f t="shared" si="10239"/>
        <v>0</v>
      </c>
      <c r="AS3194" s="42">
        <f t="shared" si="10240"/>
        <v>0</v>
      </c>
      <c r="AT3194" s="42">
        <f t="shared" si="10241"/>
        <v>0</v>
      </c>
      <c r="AU3194" s="42">
        <f t="shared" si="10154"/>
        <v>80578.399999999994</v>
      </c>
      <c r="AV3194" s="42">
        <f t="shared" si="10155"/>
        <v>0</v>
      </c>
      <c r="AW3194" s="42">
        <f t="shared" si="10156"/>
        <v>84574.8</v>
      </c>
      <c r="AX3194" s="42">
        <f t="shared" si="10157"/>
        <v>82904.900000000009</v>
      </c>
      <c r="AY3194" s="42">
        <f t="shared" si="10158"/>
        <v>82904.900000000009</v>
      </c>
      <c r="AZ3194" s="42">
        <f t="shared" si="10242"/>
        <v>0</v>
      </c>
      <c r="BA3194" s="43">
        <f t="shared" si="10159"/>
        <v>95.725170238720054</v>
      </c>
      <c r="BB3194" s="20"/>
    </row>
    <row r="3195" spans="2:54" ht="78" x14ac:dyDescent="0.3">
      <c r="B3195" s="38" t="s">
        <v>1176</v>
      </c>
      <c r="C3195" s="38" t="s">
        <v>42</v>
      </c>
      <c r="D3195" s="38" t="s">
        <v>94</v>
      </c>
      <c r="E3195" s="39" t="str">
        <f t="shared" si="10153"/>
        <v>0103</v>
      </c>
      <c r="F3195" s="38" t="s">
        <v>1183</v>
      </c>
      <c r="G3195" s="38" t="s">
        <v>66</v>
      </c>
      <c r="H3195" s="40" t="s">
        <v>67</v>
      </c>
      <c r="I3195" s="18">
        <v>76421.900000000009</v>
      </c>
      <c r="J3195" s="18">
        <v>78771.700000000012</v>
      </c>
      <c r="K3195" s="18">
        <v>78771.700000000012</v>
      </c>
      <c r="L3195" s="18"/>
      <c r="M3195" s="18"/>
      <c r="N3195" s="18"/>
      <c r="O3195" s="18">
        <v>0</v>
      </c>
      <c r="P3195" s="18">
        <v>0</v>
      </c>
      <c r="Q3195" s="18">
        <v>0</v>
      </c>
      <c r="R3195" s="18">
        <v>0</v>
      </c>
      <c r="S3195" s="18">
        <f>3996.4+160.1</f>
        <v>4156.5</v>
      </c>
      <c r="T3195" s="18">
        <f t="shared" si="10041"/>
        <v>80578.400000000009</v>
      </c>
      <c r="U3195" s="18">
        <f t="shared" si="10108"/>
        <v>78771.700000000012</v>
      </c>
      <c r="V3195" s="18">
        <f t="shared" si="10109"/>
        <v>78771.700000000012</v>
      </c>
      <c r="W3195" s="18">
        <v>3996.4</v>
      </c>
      <c r="X3195" s="18"/>
      <c r="Y3195" s="18"/>
      <c r="Z3195" s="18"/>
      <c r="AA3195" s="18">
        <v>4133.2</v>
      </c>
      <c r="AB3195" s="18"/>
      <c r="AC3195" s="18">
        <v>4133.2</v>
      </c>
      <c r="AD3195" s="18"/>
      <c r="AE3195" s="18"/>
      <c r="AF3195" s="41">
        <v>83453.399999999994</v>
      </c>
      <c r="AG3195" s="41"/>
      <c r="AH3195" s="41">
        <v>0</v>
      </c>
      <c r="AI3195" s="41">
        <v>0</v>
      </c>
      <c r="AJ3195" s="41">
        <v>0</v>
      </c>
      <c r="AK3195" s="41">
        <v>0</v>
      </c>
      <c r="AL3195" s="41">
        <v>79885.909220000001</v>
      </c>
      <c r="AM3195" s="41">
        <v>0</v>
      </c>
      <c r="AN3195" s="41">
        <v>0</v>
      </c>
      <c r="AO3195" s="42">
        <v>46581.002630000003</v>
      </c>
      <c r="AP3195" s="42">
        <v>80578.399999999994</v>
      </c>
      <c r="AQ3195" s="42">
        <v>0</v>
      </c>
      <c r="AR3195" s="42">
        <v>0</v>
      </c>
      <c r="AS3195" s="42">
        <v>0</v>
      </c>
      <c r="AT3195" s="42">
        <v>0</v>
      </c>
      <c r="AU3195" s="42">
        <f t="shared" si="10154"/>
        <v>80578.399999999994</v>
      </c>
      <c r="AV3195" s="42">
        <f t="shared" si="10155"/>
        <v>0</v>
      </c>
      <c r="AW3195" s="42">
        <f t="shared" si="10156"/>
        <v>84574.8</v>
      </c>
      <c r="AX3195" s="42">
        <f t="shared" si="10157"/>
        <v>82904.900000000009</v>
      </c>
      <c r="AY3195" s="42">
        <f t="shared" si="10158"/>
        <v>82904.900000000009</v>
      </c>
      <c r="AZ3195" s="42"/>
      <c r="BA3195" s="43">
        <f t="shared" si="10159"/>
        <v>95.725170238720054</v>
      </c>
      <c r="BB3195" s="44"/>
    </row>
    <row r="3196" spans="2:54" x14ac:dyDescent="0.3">
      <c r="B3196" s="38" t="s">
        <v>1176</v>
      </c>
      <c r="C3196" s="38" t="s">
        <v>42</v>
      </c>
      <c r="D3196" s="38" t="s">
        <v>94</v>
      </c>
      <c r="E3196" s="39" t="str">
        <f t="shared" si="10153"/>
        <v>0103</v>
      </c>
      <c r="F3196" s="38" t="s">
        <v>1184</v>
      </c>
      <c r="G3196" s="39"/>
      <c r="H3196" s="40" t="s">
        <v>162</v>
      </c>
      <c r="I3196" s="18">
        <f t="shared" si="10208"/>
        <v>154871.30000000002</v>
      </c>
      <c r="J3196" s="18">
        <f t="shared" si="10209"/>
        <v>158684.09999999998</v>
      </c>
      <c r="K3196" s="18">
        <f t="shared" si="10210"/>
        <v>158684.09999999998</v>
      </c>
      <c r="L3196" s="18">
        <f t="shared" si="10211"/>
        <v>148.19999999999999</v>
      </c>
      <c r="M3196" s="18">
        <f t="shared" si="10212"/>
        <v>148.19999999999999</v>
      </c>
      <c r="N3196" s="18">
        <f t="shared" si="10213"/>
        <v>148.19999999999999</v>
      </c>
      <c r="O3196" s="18">
        <f t="shared" si="10214"/>
        <v>0</v>
      </c>
      <c r="P3196" s="18">
        <f t="shared" si="10215"/>
        <v>0</v>
      </c>
      <c r="Q3196" s="18">
        <f t="shared" si="10216"/>
        <v>10735.6</v>
      </c>
      <c r="R3196" s="18">
        <f t="shared" si="10217"/>
        <v>0</v>
      </c>
      <c r="S3196" s="18">
        <f>S3197</f>
        <v>23058.966769999999</v>
      </c>
      <c r="T3196" s="18">
        <f t="shared" si="10041"/>
        <v>188814.06677000003</v>
      </c>
      <c r="U3196" s="18">
        <f t="shared" si="10108"/>
        <v>158832.29999999999</v>
      </c>
      <c r="V3196" s="18">
        <f t="shared" si="10109"/>
        <v>158832.29999999999</v>
      </c>
      <c r="W3196" s="18">
        <f t="shared" si="10219"/>
        <v>17773.3</v>
      </c>
      <c r="X3196" s="18">
        <f t="shared" si="10220"/>
        <v>0</v>
      </c>
      <c r="Y3196" s="18">
        <f t="shared" si="10221"/>
        <v>0</v>
      </c>
      <c r="Z3196" s="18">
        <f t="shared" si="10222"/>
        <v>5285.6667699999998</v>
      </c>
      <c r="AA3196" s="18">
        <f t="shared" si="10223"/>
        <v>21575.7</v>
      </c>
      <c r="AB3196" s="18">
        <f t="shared" si="10224"/>
        <v>0</v>
      </c>
      <c r="AC3196" s="18">
        <f t="shared" si="10225"/>
        <v>21575.7</v>
      </c>
      <c r="AD3196" s="18">
        <f t="shared" si="10226"/>
        <v>0</v>
      </c>
      <c r="AE3196" s="18">
        <f>AE3197</f>
        <v>0</v>
      </c>
      <c r="AF3196" s="41">
        <f t="shared" si="10227"/>
        <v>185844.92501000001</v>
      </c>
      <c r="AG3196" s="41">
        <f t="shared" si="10228"/>
        <v>0</v>
      </c>
      <c r="AH3196" s="41">
        <f t="shared" si="10229"/>
        <v>0</v>
      </c>
      <c r="AI3196" s="41">
        <f t="shared" si="10230"/>
        <v>0</v>
      </c>
      <c r="AJ3196" s="41">
        <f t="shared" si="10231"/>
        <v>0</v>
      </c>
      <c r="AK3196" s="41">
        <f t="shared" si="10232"/>
        <v>0</v>
      </c>
      <c r="AL3196" s="41">
        <f t="shared" si="10233"/>
        <v>184126.06780000002</v>
      </c>
      <c r="AM3196" s="41">
        <f t="shared" si="10234"/>
        <v>0</v>
      </c>
      <c r="AN3196" s="41">
        <f t="shared" si="10235"/>
        <v>0</v>
      </c>
      <c r="AO3196" s="14">
        <f t="shared" si="10236"/>
        <v>95602.769499999995</v>
      </c>
      <c r="AP3196" s="42">
        <f t="shared" si="10237"/>
        <v>188719.92501000001</v>
      </c>
      <c r="AQ3196" s="42">
        <f t="shared" si="10238"/>
        <v>0</v>
      </c>
      <c r="AR3196" s="42">
        <f t="shared" si="10239"/>
        <v>0</v>
      </c>
      <c r="AS3196" s="42">
        <f t="shared" si="10240"/>
        <v>0</v>
      </c>
      <c r="AT3196" s="42">
        <f t="shared" si="10241"/>
        <v>0</v>
      </c>
      <c r="AU3196" s="42">
        <f t="shared" si="10154"/>
        <v>188719.92501000001</v>
      </c>
      <c r="AV3196" s="42">
        <f t="shared" si="10155"/>
        <v>94.141760000027716</v>
      </c>
      <c r="AW3196" s="42">
        <f t="shared" si="10156"/>
        <v>211873.03354000003</v>
      </c>
      <c r="AX3196" s="42">
        <f t="shared" si="10157"/>
        <v>180408</v>
      </c>
      <c r="AY3196" s="42">
        <f t="shared" si="10158"/>
        <v>180408</v>
      </c>
      <c r="AZ3196" s="42">
        <f t="shared" si="10242"/>
        <v>0</v>
      </c>
      <c r="BA3196" s="43">
        <f t="shared" si="10159"/>
        <v>99.075112107630872</v>
      </c>
      <c r="BB3196" s="20"/>
    </row>
    <row r="3197" spans="2:54" x14ac:dyDescent="0.3">
      <c r="B3197" s="38" t="s">
        <v>1176</v>
      </c>
      <c r="C3197" s="38" t="s">
        <v>42</v>
      </c>
      <c r="D3197" s="38" t="s">
        <v>94</v>
      </c>
      <c r="E3197" s="39" t="str">
        <f t="shared" si="10153"/>
        <v>0103</v>
      </c>
      <c r="F3197" s="38" t="s">
        <v>1185</v>
      </c>
      <c r="G3197" s="39"/>
      <c r="H3197" s="40" t="s">
        <v>65</v>
      </c>
      <c r="I3197" s="18">
        <f t="shared" ref="I3197:S3197" si="10243">I3198+I3199</f>
        <v>154871.30000000002</v>
      </c>
      <c r="J3197" s="18">
        <f t="shared" si="10243"/>
        <v>158684.09999999998</v>
      </c>
      <c r="K3197" s="18">
        <f t="shared" si="10243"/>
        <v>158684.09999999998</v>
      </c>
      <c r="L3197" s="18">
        <f t="shared" si="10243"/>
        <v>148.19999999999999</v>
      </c>
      <c r="M3197" s="18">
        <f t="shared" si="10243"/>
        <v>148.19999999999999</v>
      </c>
      <c r="N3197" s="18">
        <f t="shared" si="10243"/>
        <v>148.19999999999999</v>
      </c>
      <c r="O3197" s="18">
        <f t="shared" si="10243"/>
        <v>0</v>
      </c>
      <c r="P3197" s="18">
        <f t="shared" si="10243"/>
        <v>0</v>
      </c>
      <c r="Q3197" s="18">
        <f t="shared" si="10243"/>
        <v>10735.6</v>
      </c>
      <c r="R3197" s="18">
        <f t="shared" si="10243"/>
        <v>0</v>
      </c>
      <c r="S3197" s="18">
        <f t="shared" si="10243"/>
        <v>23058.966769999999</v>
      </c>
      <c r="T3197" s="18">
        <f t="shared" si="10041"/>
        <v>188814.06677000003</v>
      </c>
      <c r="U3197" s="18">
        <f t="shared" si="10108"/>
        <v>158832.29999999999</v>
      </c>
      <c r="V3197" s="18">
        <f t="shared" si="10109"/>
        <v>158832.29999999999</v>
      </c>
      <c r="W3197" s="18">
        <f t="shared" ref="W3197:AT3197" si="10244">W3198+W3199</f>
        <v>17773.3</v>
      </c>
      <c r="X3197" s="18">
        <f t="shared" si="10244"/>
        <v>0</v>
      </c>
      <c r="Y3197" s="18">
        <f t="shared" si="10244"/>
        <v>0</v>
      </c>
      <c r="Z3197" s="18">
        <f t="shared" si="10244"/>
        <v>5285.6667699999998</v>
      </c>
      <c r="AA3197" s="18">
        <f t="shared" si="10244"/>
        <v>21575.7</v>
      </c>
      <c r="AB3197" s="18">
        <f t="shared" si="10244"/>
        <v>0</v>
      </c>
      <c r="AC3197" s="18">
        <f t="shared" si="10244"/>
        <v>21575.7</v>
      </c>
      <c r="AD3197" s="18">
        <f t="shared" si="10244"/>
        <v>0</v>
      </c>
      <c r="AE3197" s="18">
        <f t="shared" si="10244"/>
        <v>0</v>
      </c>
      <c r="AF3197" s="41">
        <f t="shared" si="10244"/>
        <v>185844.92501000001</v>
      </c>
      <c r="AG3197" s="41">
        <f t="shared" si="10244"/>
        <v>0</v>
      </c>
      <c r="AH3197" s="41">
        <f t="shared" si="10244"/>
        <v>0</v>
      </c>
      <c r="AI3197" s="41">
        <f t="shared" si="10244"/>
        <v>0</v>
      </c>
      <c r="AJ3197" s="41">
        <f t="shared" si="10244"/>
        <v>0</v>
      </c>
      <c r="AK3197" s="41">
        <f t="shared" si="10244"/>
        <v>0</v>
      </c>
      <c r="AL3197" s="41">
        <f t="shared" si="10244"/>
        <v>184126.06780000002</v>
      </c>
      <c r="AM3197" s="41">
        <f t="shared" si="10244"/>
        <v>0</v>
      </c>
      <c r="AN3197" s="41">
        <f t="shared" si="10244"/>
        <v>0</v>
      </c>
      <c r="AO3197" s="42">
        <f t="shared" si="10244"/>
        <v>95602.769499999995</v>
      </c>
      <c r="AP3197" s="42">
        <f t="shared" si="10244"/>
        <v>188719.92501000001</v>
      </c>
      <c r="AQ3197" s="42">
        <f t="shared" si="10244"/>
        <v>0</v>
      </c>
      <c r="AR3197" s="42">
        <f t="shared" si="10244"/>
        <v>0</v>
      </c>
      <c r="AS3197" s="42">
        <f t="shared" si="10244"/>
        <v>0</v>
      </c>
      <c r="AT3197" s="42">
        <f t="shared" si="10244"/>
        <v>0</v>
      </c>
      <c r="AU3197" s="42">
        <f t="shared" si="10154"/>
        <v>188719.92501000001</v>
      </c>
      <c r="AV3197" s="42">
        <f t="shared" si="10155"/>
        <v>94.141760000027716</v>
      </c>
      <c r="AW3197" s="42">
        <f t="shared" si="10156"/>
        <v>211873.03354000003</v>
      </c>
      <c r="AX3197" s="42">
        <f t="shared" si="10157"/>
        <v>180408</v>
      </c>
      <c r="AY3197" s="42">
        <f t="shared" si="10158"/>
        <v>180408</v>
      </c>
      <c r="AZ3197" s="42">
        <f>AZ3198+AZ3199</f>
        <v>0</v>
      </c>
      <c r="BA3197" s="43">
        <f t="shared" si="10159"/>
        <v>99.075112107630872</v>
      </c>
      <c r="BB3197" s="20"/>
    </row>
    <row r="3198" spans="2:54" ht="78" x14ac:dyDescent="0.3">
      <c r="B3198" s="38" t="s">
        <v>1176</v>
      </c>
      <c r="C3198" s="38" t="s">
        <v>42</v>
      </c>
      <c r="D3198" s="38" t="s">
        <v>94</v>
      </c>
      <c r="E3198" s="39" t="str">
        <f t="shared" si="10153"/>
        <v>0103</v>
      </c>
      <c r="F3198" s="38" t="s">
        <v>1185</v>
      </c>
      <c r="G3198" s="38" t="s">
        <v>66</v>
      </c>
      <c r="H3198" s="40" t="s">
        <v>67</v>
      </c>
      <c r="I3198" s="18">
        <v>125786.1</v>
      </c>
      <c r="J3198" s="18">
        <v>129628.09999999999</v>
      </c>
      <c r="K3198" s="18">
        <v>129628.09999999999</v>
      </c>
      <c r="L3198" s="18"/>
      <c r="M3198" s="18"/>
      <c r="N3198" s="18"/>
      <c r="O3198" s="18">
        <v>0</v>
      </c>
      <c r="P3198" s="18">
        <v>0</v>
      </c>
      <c r="Q3198" s="18">
        <v>0</v>
      </c>
      <c r="R3198" s="18">
        <v>0</v>
      </c>
      <c r="S3198" s="18">
        <v>17773.3</v>
      </c>
      <c r="T3198" s="18">
        <f t="shared" si="10041"/>
        <v>143559.4</v>
      </c>
      <c r="U3198" s="18">
        <f t="shared" si="10108"/>
        <v>129628.09999999999</v>
      </c>
      <c r="V3198" s="18">
        <f t="shared" si="10109"/>
        <v>129628.09999999999</v>
      </c>
      <c r="W3198" s="18">
        <v>17773.3</v>
      </c>
      <c r="X3198" s="18"/>
      <c r="Y3198" s="18"/>
      <c r="Z3198" s="18"/>
      <c r="AA3198" s="18">
        <v>21575.7</v>
      </c>
      <c r="AB3198" s="18"/>
      <c r="AC3198" s="18">
        <v>21575.7</v>
      </c>
      <c r="AD3198" s="18"/>
      <c r="AE3198" s="18"/>
      <c r="AF3198" s="41">
        <v>163069.83334000001</v>
      </c>
      <c r="AG3198" s="41"/>
      <c r="AH3198" s="41">
        <v>0</v>
      </c>
      <c r="AI3198" s="41">
        <v>0</v>
      </c>
      <c r="AJ3198" s="41">
        <v>0</v>
      </c>
      <c r="AK3198" s="41">
        <v>0</v>
      </c>
      <c r="AL3198" s="41">
        <v>162561.31679000001</v>
      </c>
      <c r="AM3198" s="41">
        <v>0</v>
      </c>
      <c r="AN3198" s="41">
        <v>0</v>
      </c>
      <c r="AO3198" s="14">
        <v>84853.203959999999</v>
      </c>
      <c r="AP3198" s="42">
        <v>151794.83334000001</v>
      </c>
      <c r="AQ3198" s="42">
        <v>0</v>
      </c>
      <c r="AR3198" s="42">
        <v>0</v>
      </c>
      <c r="AS3198" s="42">
        <v>0</v>
      </c>
      <c r="AT3198" s="42">
        <v>0</v>
      </c>
      <c r="AU3198" s="42">
        <f t="shared" si="10154"/>
        <v>151794.83334000001</v>
      </c>
      <c r="AV3198" s="42">
        <f t="shared" si="10155"/>
        <v>-8235.4333400000178</v>
      </c>
      <c r="AW3198" s="42">
        <f t="shared" si="10156"/>
        <v>161332.69999999998</v>
      </c>
      <c r="AX3198" s="42">
        <f t="shared" si="10157"/>
        <v>151203.79999999999</v>
      </c>
      <c r="AY3198" s="42">
        <f t="shared" si="10158"/>
        <v>151203.79999999999</v>
      </c>
      <c r="AZ3198" s="42"/>
      <c r="BA3198" s="43">
        <f t="shared" si="10159"/>
        <v>99.688160256508169</v>
      </c>
      <c r="BB3198" s="44"/>
    </row>
    <row r="3199" spans="2:54" ht="31.2" x14ac:dyDescent="0.3">
      <c r="B3199" s="38" t="s">
        <v>1176</v>
      </c>
      <c r="C3199" s="38" t="s">
        <v>42</v>
      </c>
      <c r="D3199" s="38" t="s">
        <v>94</v>
      </c>
      <c r="E3199" s="39" t="str">
        <f t="shared" si="10153"/>
        <v>0103</v>
      </c>
      <c r="F3199" s="38" t="s">
        <v>1185</v>
      </c>
      <c r="G3199" s="38" t="s">
        <v>54</v>
      </c>
      <c r="H3199" s="40" t="s">
        <v>55</v>
      </c>
      <c r="I3199" s="18">
        <v>29085.200000000001</v>
      </c>
      <c r="J3199" s="18">
        <v>29056</v>
      </c>
      <c r="K3199" s="18">
        <v>29056</v>
      </c>
      <c r="L3199" s="18">
        <v>148.19999999999999</v>
      </c>
      <c r="M3199" s="18">
        <v>148.19999999999999</v>
      </c>
      <c r="N3199" s="18">
        <v>148.19999999999999</v>
      </c>
      <c r="O3199" s="18">
        <v>0</v>
      </c>
      <c r="P3199" s="18">
        <v>0</v>
      </c>
      <c r="Q3199" s="18">
        <v>10735.6</v>
      </c>
      <c r="R3199" s="18">
        <v>0</v>
      </c>
      <c r="S3199" s="18">
        <v>5285.6667699999998</v>
      </c>
      <c r="T3199" s="18">
        <f t="shared" si="10041"/>
        <v>45254.666770000003</v>
      </c>
      <c r="U3199" s="18">
        <f t="shared" si="10108"/>
        <v>29204.2</v>
      </c>
      <c r="V3199" s="18">
        <f t="shared" si="10109"/>
        <v>29204.2</v>
      </c>
      <c r="W3199" s="18"/>
      <c r="X3199" s="18"/>
      <c r="Y3199" s="18"/>
      <c r="Z3199" s="18">
        <v>5285.6667699999998</v>
      </c>
      <c r="AA3199" s="18"/>
      <c r="AB3199" s="18"/>
      <c r="AC3199" s="18"/>
      <c r="AD3199" s="18"/>
      <c r="AE3199" s="18"/>
      <c r="AF3199" s="41">
        <v>22775.091670000002</v>
      </c>
      <c r="AG3199" s="41"/>
      <c r="AH3199" s="41">
        <v>0</v>
      </c>
      <c r="AI3199" s="41">
        <v>0</v>
      </c>
      <c r="AJ3199" s="41">
        <v>0</v>
      </c>
      <c r="AK3199" s="41">
        <v>0</v>
      </c>
      <c r="AL3199" s="41">
        <v>21564.75101</v>
      </c>
      <c r="AM3199" s="41">
        <v>0</v>
      </c>
      <c r="AN3199" s="41">
        <v>0</v>
      </c>
      <c r="AO3199" s="42">
        <v>10749.56554</v>
      </c>
      <c r="AP3199" s="42">
        <v>36925.091670000002</v>
      </c>
      <c r="AQ3199" s="42">
        <v>0</v>
      </c>
      <c r="AR3199" s="42">
        <v>0</v>
      </c>
      <c r="AS3199" s="42">
        <v>0</v>
      </c>
      <c r="AT3199" s="42">
        <v>0</v>
      </c>
      <c r="AU3199" s="42">
        <f t="shared" si="10154"/>
        <v>36925.091670000002</v>
      </c>
      <c r="AV3199" s="42">
        <f t="shared" si="10155"/>
        <v>8329.5751000000018</v>
      </c>
      <c r="AW3199" s="42">
        <f t="shared" si="10156"/>
        <v>50540.333540000007</v>
      </c>
      <c r="AX3199" s="42">
        <f t="shared" si="10157"/>
        <v>29204.2</v>
      </c>
      <c r="AY3199" s="42">
        <f t="shared" si="10158"/>
        <v>29204.2</v>
      </c>
      <c r="AZ3199" s="42"/>
      <c r="BA3199" s="43">
        <f t="shared" si="10159"/>
        <v>94.685682597737696</v>
      </c>
      <c r="BB3199" s="44"/>
    </row>
    <row r="3200" spans="2:54" s="30" customFormat="1" ht="16.5" customHeight="1" x14ac:dyDescent="0.3">
      <c r="B3200" s="31" t="s">
        <v>1176</v>
      </c>
      <c r="C3200" s="31" t="s">
        <v>42</v>
      </c>
      <c r="D3200" s="31" t="s">
        <v>44</v>
      </c>
      <c r="E3200" s="29" t="str">
        <f t="shared" si="10153"/>
        <v>0113</v>
      </c>
      <c r="F3200" s="31"/>
      <c r="G3200" s="29"/>
      <c r="H3200" s="32" t="s">
        <v>45</v>
      </c>
      <c r="I3200" s="33">
        <f t="shared" ref="I3200:I3201" si="10245">I3201</f>
        <v>47367</v>
      </c>
      <c r="J3200" s="33">
        <f t="shared" ref="J3200:J3201" si="10246">J3201</f>
        <v>47568.6</v>
      </c>
      <c r="K3200" s="33">
        <f t="shared" ref="K3200:K3201" si="10247">K3201</f>
        <v>47568.6</v>
      </c>
      <c r="L3200" s="33">
        <f t="shared" ref="L3200:L3201" si="10248">L3201</f>
        <v>0</v>
      </c>
      <c r="M3200" s="33">
        <f t="shared" ref="M3200:M3201" si="10249">M3201</f>
        <v>0</v>
      </c>
      <c r="N3200" s="33">
        <f t="shared" ref="N3200:N3201" si="10250">N3201</f>
        <v>0</v>
      </c>
      <c r="O3200" s="33">
        <f>O3201+O3209</f>
        <v>0</v>
      </c>
      <c r="P3200" s="33">
        <f>P3201+P3209</f>
        <v>0</v>
      </c>
      <c r="Q3200" s="33">
        <f>Q3201+Q3209</f>
        <v>0</v>
      </c>
      <c r="R3200" s="33">
        <f>R3201+R3209</f>
        <v>0</v>
      </c>
      <c r="S3200" s="33">
        <f t="shared" ref="S3200:S3201" si="10251">S3201</f>
        <v>0</v>
      </c>
      <c r="T3200" s="33">
        <f t="shared" si="10041"/>
        <v>47367</v>
      </c>
      <c r="U3200" s="33">
        <f t="shared" si="10108"/>
        <v>47568.6</v>
      </c>
      <c r="V3200" s="33">
        <f t="shared" si="10109"/>
        <v>47568.6</v>
      </c>
      <c r="W3200" s="33">
        <f t="shared" ref="W3200:W3201" si="10252">W3201</f>
        <v>0</v>
      </c>
      <c r="X3200" s="33">
        <f t="shared" ref="X3200:X3201" si="10253">X3201</f>
        <v>0</v>
      </c>
      <c r="Y3200" s="33">
        <f t="shared" ref="Y3200:Y3201" si="10254">Y3201</f>
        <v>0</v>
      </c>
      <c r="Z3200" s="33">
        <f t="shared" ref="Z3200:Z3201" si="10255">Z3201</f>
        <v>0</v>
      </c>
      <c r="AA3200" s="33">
        <f t="shared" ref="AA3200:AA3201" si="10256">AA3201</f>
        <v>0</v>
      </c>
      <c r="AB3200" s="33">
        <f t="shared" ref="AB3200:AB3201" si="10257">AB3201</f>
        <v>0</v>
      </c>
      <c r="AC3200" s="33">
        <f t="shared" ref="AC3200:AC3201" si="10258">AC3201</f>
        <v>0</v>
      </c>
      <c r="AD3200" s="33">
        <f t="shared" ref="AD3200:AD3201" si="10259">AD3201</f>
        <v>0</v>
      </c>
      <c r="AE3200" s="33">
        <f t="shared" ref="AE3200:AE3201" si="10260">AE3201</f>
        <v>0</v>
      </c>
      <c r="AF3200" s="34">
        <f t="shared" ref="AF3200:AT3200" si="10261">AF3201+AF3209</f>
        <v>48011.06912</v>
      </c>
      <c r="AG3200" s="34">
        <f t="shared" si="10261"/>
        <v>0</v>
      </c>
      <c r="AH3200" s="34">
        <f t="shared" si="10261"/>
        <v>0</v>
      </c>
      <c r="AI3200" s="34">
        <f t="shared" si="10261"/>
        <v>0</v>
      </c>
      <c r="AJ3200" s="34">
        <f t="shared" si="10261"/>
        <v>0</v>
      </c>
      <c r="AK3200" s="34">
        <f t="shared" si="10261"/>
        <v>0</v>
      </c>
      <c r="AL3200" s="34">
        <f t="shared" si="10261"/>
        <v>47678.07245</v>
      </c>
      <c r="AM3200" s="34">
        <f t="shared" si="10261"/>
        <v>0</v>
      </c>
      <c r="AN3200" s="34">
        <f t="shared" si="10261"/>
        <v>0</v>
      </c>
      <c r="AO3200" s="35">
        <f t="shared" si="10261"/>
        <v>22846.94845</v>
      </c>
      <c r="AP3200" s="36">
        <f t="shared" si="10261"/>
        <v>48011.06912</v>
      </c>
      <c r="AQ3200" s="36">
        <f t="shared" si="10261"/>
        <v>0</v>
      </c>
      <c r="AR3200" s="36">
        <f t="shared" si="10261"/>
        <v>0</v>
      </c>
      <c r="AS3200" s="36">
        <f t="shared" si="10261"/>
        <v>0</v>
      </c>
      <c r="AT3200" s="36">
        <f t="shared" si="10261"/>
        <v>0</v>
      </c>
      <c r="AU3200" s="36">
        <f t="shared" si="10154"/>
        <v>48011.06912</v>
      </c>
      <c r="AV3200" s="36">
        <f t="shared" si="10155"/>
        <v>-644.06912000000011</v>
      </c>
      <c r="AW3200" s="36">
        <f t="shared" si="10156"/>
        <v>47367</v>
      </c>
      <c r="AX3200" s="36">
        <f t="shared" si="10157"/>
        <v>47568.6</v>
      </c>
      <c r="AY3200" s="36">
        <f t="shared" si="10158"/>
        <v>47568.6</v>
      </c>
      <c r="AZ3200" s="36">
        <f t="shared" ref="AZ3200:AZ3201" si="10262">AZ3201</f>
        <v>0</v>
      </c>
      <c r="BA3200" s="37">
        <f t="shared" si="10159"/>
        <v>99.306416882390806</v>
      </c>
      <c r="BB3200" s="20"/>
    </row>
    <row r="3201" spans="2:54" ht="31.2" x14ac:dyDescent="0.3">
      <c r="B3201" s="38" t="s">
        <v>1176</v>
      </c>
      <c r="C3201" s="38" t="s">
        <v>42</v>
      </c>
      <c r="D3201" s="38" t="s">
        <v>44</v>
      </c>
      <c r="E3201" s="39" t="str">
        <f t="shared" si="10153"/>
        <v>0113</v>
      </c>
      <c r="F3201" s="38" t="s">
        <v>72</v>
      </c>
      <c r="G3201" s="39"/>
      <c r="H3201" s="40" t="s">
        <v>73</v>
      </c>
      <c r="I3201" s="18">
        <f t="shared" si="10245"/>
        <v>47367</v>
      </c>
      <c r="J3201" s="18">
        <f t="shared" si="10246"/>
        <v>47568.6</v>
      </c>
      <c r="K3201" s="18">
        <f t="shared" si="10247"/>
        <v>47568.6</v>
      </c>
      <c r="L3201" s="18">
        <f t="shared" si="10248"/>
        <v>0</v>
      </c>
      <c r="M3201" s="18">
        <f t="shared" si="10249"/>
        <v>0</v>
      </c>
      <c r="N3201" s="18">
        <f t="shared" si="10250"/>
        <v>0</v>
      </c>
      <c r="O3201" s="18">
        <f>O3202</f>
        <v>0</v>
      </c>
      <c r="P3201" s="18">
        <f>P3202</f>
        <v>0</v>
      </c>
      <c r="Q3201" s="18">
        <f>Q3202</f>
        <v>0</v>
      </c>
      <c r="R3201" s="18">
        <f>R3202</f>
        <v>0</v>
      </c>
      <c r="S3201" s="18">
        <f t="shared" si="10251"/>
        <v>0</v>
      </c>
      <c r="T3201" s="18">
        <f t="shared" si="10041"/>
        <v>47367</v>
      </c>
      <c r="U3201" s="18">
        <f t="shared" si="10108"/>
        <v>47568.6</v>
      </c>
      <c r="V3201" s="18">
        <f t="shared" si="10109"/>
        <v>47568.6</v>
      </c>
      <c r="W3201" s="18">
        <f t="shared" si="10252"/>
        <v>0</v>
      </c>
      <c r="X3201" s="18">
        <f t="shared" si="10253"/>
        <v>0</v>
      </c>
      <c r="Y3201" s="18">
        <f t="shared" si="10254"/>
        <v>0</v>
      </c>
      <c r="Z3201" s="18">
        <f t="shared" si="10255"/>
        <v>0</v>
      </c>
      <c r="AA3201" s="18">
        <f t="shared" si="10256"/>
        <v>0</v>
      </c>
      <c r="AB3201" s="18">
        <f t="shared" si="10257"/>
        <v>0</v>
      </c>
      <c r="AC3201" s="18">
        <f t="shared" si="10258"/>
        <v>0</v>
      </c>
      <c r="AD3201" s="18">
        <f t="shared" si="10259"/>
        <v>0</v>
      </c>
      <c r="AE3201" s="18">
        <f t="shared" si="10260"/>
        <v>0</v>
      </c>
      <c r="AF3201" s="41">
        <f t="shared" ref="AF3201:AT3201" si="10263">AF3202</f>
        <v>47367</v>
      </c>
      <c r="AG3201" s="41">
        <f t="shared" si="10263"/>
        <v>0</v>
      </c>
      <c r="AH3201" s="41">
        <f t="shared" si="10263"/>
        <v>0</v>
      </c>
      <c r="AI3201" s="41">
        <f t="shared" si="10263"/>
        <v>0</v>
      </c>
      <c r="AJ3201" s="41">
        <f t="shared" si="10263"/>
        <v>0</v>
      </c>
      <c r="AK3201" s="41">
        <f t="shared" si="10263"/>
        <v>0</v>
      </c>
      <c r="AL3201" s="41">
        <f t="shared" si="10263"/>
        <v>47034.00333</v>
      </c>
      <c r="AM3201" s="41">
        <f t="shared" si="10263"/>
        <v>0</v>
      </c>
      <c r="AN3201" s="41">
        <f t="shared" si="10263"/>
        <v>0</v>
      </c>
      <c r="AO3201" s="42">
        <f t="shared" si="10263"/>
        <v>22202.87933</v>
      </c>
      <c r="AP3201" s="42">
        <f t="shared" si="10263"/>
        <v>47367</v>
      </c>
      <c r="AQ3201" s="42">
        <f t="shared" si="10263"/>
        <v>0</v>
      </c>
      <c r="AR3201" s="42">
        <f t="shared" si="10263"/>
        <v>0</v>
      </c>
      <c r="AS3201" s="42">
        <f t="shared" si="10263"/>
        <v>0</v>
      </c>
      <c r="AT3201" s="42">
        <f t="shared" si="10263"/>
        <v>0</v>
      </c>
      <c r="AU3201" s="42">
        <f t="shared" si="10154"/>
        <v>47367</v>
      </c>
      <c r="AV3201" s="42">
        <f t="shared" si="10155"/>
        <v>0</v>
      </c>
      <c r="AW3201" s="42">
        <f t="shared" si="10156"/>
        <v>47367</v>
      </c>
      <c r="AX3201" s="42">
        <f t="shared" si="10157"/>
        <v>47568.6</v>
      </c>
      <c r="AY3201" s="42">
        <f t="shared" si="10158"/>
        <v>47568.6</v>
      </c>
      <c r="AZ3201" s="42">
        <f t="shared" si="10262"/>
        <v>0</v>
      </c>
      <c r="BA3201" s="43">
        <f t="shared" si="10159"/>
        <v>99.296985939578192</v>
      </c>
      <c r="BB3201" s="20"/>
    </row>
    <row r="3202" spans="2:54" x14ac:dyDescent="0.3">
      <c r="B3202" s="38" t="s">
        <v>1176</v>
      </c>
      <c r="C3202" s="38" t="s">
        <v>42</v>
      </c>
      <c r="D3202" s="38" t="s">
        <v>44</v>
      </c>
      <c r="E3202" s="39" t="str">
        <f t="shared" si="10153"/>
        <v>0113</v>
      </c>
      <c r="F3202" s="38" t="s">
        <v>74</v>
      </c>
      <c r="G3202" s="39"/>
      <c r="H3202" s="40" t="s">
        <v>75</v>
      </c>
      <c r="I3202" s="18">
        <f t="shared" ref="I3202:S3202" si="10264">I3203+I3205+I3207</f>
        <v>47367</v>
      </c>
      <c r="J3202" s="18">
        <f t="shared" si="10264"/>
        <v>47568.6</v>
      </c>
      <c r="K3202" s="18">
        <f t="shared" si="10264"/>
        <v>47568.6</v>
      </c>
      <c r="L3202" s="18">
        <f t="shared" si="10264"/>
        <v>0</v>
      </c>
      <c r="M3202" s="18">
        <f t="shared" si="10264"/>
        <v>0</v>
      </c>
      <c r="N3202" s="18">
        <f t="shared" si="10264"/>
        <v>0</v>
      </c>
      <c r="O3202" s="18">
        <f t="shared" si="10264"/>
        <v>0</v>
      </c>
      <c r="P3202" s="18">
        <f t="shared" si="10264"/>
        <v>0</v>
      </c>
      <c r="Q3202" s="18">
        <f t="shared" si="10264"/>
        <v>0</v>
      </c>
      <c r="R3202" s="18">
        <f t="shared" si="10264"/>
        <v>0</v>
      </c>
      <c r="S3202" s="18">
        <f t="shared" si="10264"/>
        <v>0</v>
      </c>
      <c r="T3202" s="18">
        <f t="shared" ref="T3202:T3265" si="10265">I3202+L3202+S3202+R3202+Q3202+P3202+O3202</f>
        <v>47367</v>
      </c>
      <c r="U3202" s="18">
        <f t="shared" si="10108"/>
        <v>47568.6</v>
      </c>
      <c r="V3202" s="18">
        <f t="shared" si="10109"/>
        <v>47568.6</v>
      </c>
      <c r="W3202" s="18">
        <f t="shared" ref="W3202:AT3202" si="10266">W3203+W3205+W3207</f>
        <v>0</v>
      </c>
      <c r="X3202" s="18">
        <f t="shared" si="10266"/>
        <v>0</v>
      </c>
      <c r="Y3202" s="18">
        <f t="shared" si="10266"/>
        <v>0</v>
      </c>
      <c r="Z3202" s="18">
        <f t="shared" si="10266"/>
        <v>0</v>
      </c>
      <c r="AA3202" s="18">
        <f t="shared" si="10266"/>
        <v>0</v>
      </c>
      <c r="AB3202" s="18">
        <f t="shared" si="10266"/>
        <v>0</v>
      </c>
      <c r="AC3202" s="18">
        <f t="shared" si="10266"/>
        <v>0</v>
      </c>
      <c r="AD3202" s="18">
        <f t="shared" si="10266"/>
        <v>0</v>
      </c>
      <c r="AE3202" s="18">
        <f t="shared" si="10266"/>
        <v>0</v>
      </c>
      <c r="AF3202" s="41">
        <f t="shared" si="10266"/>
        <v>47367</v>
      </c>
      <c r="AG3202" s="41">
        <f t="shared" si="10266"/>
        <v>0</v>
      </c>
      <c r="AH3202" s="41">
        <f t="shared" si="10266"/>
        <v>0</v>
      </c>
      <c r="AI3202" s="41">
        <f t="shared" si="10266"/>
        <v>0</v>
      </c>
      <c r="AJ3202" s="41">
        <f t="shared" si="10266"/>
        <v>0</v>
      </c>
      <c r="AK3202" s="41">
        <f t="shared" si="10266"/>
        <v>0</v>
      </c>
      <c r="AL3202" s="41">
        <f t="shared" si="10266"/>
        <v>47034.00333</v>
      </c>
      <c r="AM3202" s="41">
        <f t="shared" si="10266"/>
        <v>0</v>
      </c>
      <c r="AN3202" s="41">
        <f t="shared" si="10266"/>
        <v>0</v>
      </c>
      <c r="AO3202" s="14">
        <f t="shared" si="10266"/>
        <v>22202.87933</v>
      </c>
      <c r="AP3202" s="42">
        <f t="shared" si="10266"/>
        <v>47367</v>
      </c>
      <c r="AQ3202" s="42">
        <f t="shared" si="10266"/>
        <v>0</v>
      </c>
      <c r="AR3202" s="42">
        <f t="shared" si="10266"/>
        <v>0</v>
      </c>
      <c r="AS3202" s="42">
        <f t="shared" si="10266"/>
        <v>0</v>
      </c>
      <c r="AT3202" s="42">
        <f t="shared" si="10266"/>
        <v>0</v>
      </c>
      <c r="AU3202" s="42">
        <f t="shared" si="10154"/>
        <v>47367</v>
      </c>
      <c r="AV3202" s="42">
        <f t="shared" si="10155"/>
        <v>0</v>
      </c>
      <c r="AW3202" s="42">
        <f t="shared" si="10156"/>
        <v>47367</v>
      </c>
      <c r="AX3202" s="42">
        <f t="shared" si="10157"/>
        <v>47568.6</v>
      </c>
      <c r="AY3202" s="42">
        <f t="shared" si="10158"/>
        <v>47568.6</v>
      </c>
      <c r="AZ3202" s="42">
        <f>AZ3203+AZ3205+AZ3207</f>
        <v>0</v>
      </c>
      <c r="BA3202" s="43">
        <f t="shared" si="10159"/>
        <v>99.296985939578192</v>
      </c>
      <c r="BB3202" s="20"/>
    </row>
    <row r="3203" spans="2:54" ht="31.2" x14ac:dyDescent="0.3">
      <c r="B3203" s="38" t="s">
        <v>1176</v>
      </c>
      <c r="C3203" s="38" t="s">
        <v>42</v>
      </c>
      <c r="D3203" s="38" t="s">
        <v>44</v>
      </c>
      <c r="E3203" s="39" t="str">
        <f t="shared" si="10153"/>
        <v>0113</v>
      </c>
      <c r="F3203" s="38" t="s">
        <v>1096</v>
      </c>
      <c r="G3203" s="39"/>
      <c r="H3203" s="40" t="s">
        <v>1097</v>
      </c>
      <c r="I3203" s="18">
        <f t="shared" ref="I3203:S3203" si="10267">I3204</f>
        <v>47165.4</v>
      </c>
      <c r="J3203" s="18">
        <f t="shared" si="10267"/>
        <v>47165.4</v>
      </c>
      <c r="K3203" s="18">
        <f t="shared" si="10267"/>
        <v>47165.4</v>
      </c>
      <c r="L3203" s="18">
        <f t="shared" si="10267"/>
        <v>0</v>
      </c>
      <c r="M3203" s="18">
        <f t="shared" si="10267"/>
        <v>0</v>
      </c>
      <c r="N3203" s="18">
        <f t="shared" si="10267"/>
        <v>0</v>
      </c>
      <c r="O3203" s="18">
        <f t="shared" si="10267"/>
        <v>0</v>
      </c>
      <c r="P3203" s="18">
        <f t="shared" si="10267"/>
        <v>0</v>
      </c>
      <c r="Q3203" s="18">
        <f t="shared" si="10267"/>
        <v>0</v>
      </c>
      <c r="R3203" s="18">
        <f t="shared" si="10267"/>
        <v>0</v>
      </c>
      <c r="S3203" s="18">
        <f t="shared" si="10267"/>
        <v>0</v>
      </c>
      <c r="T3203" s="18">
        <f t="shared" si="10265"/>
        <v>47165.4</v>
      </c>
      <c r="U3203" s="18">
        <f t="shared" si="10108"/>
        <v>47165.4</v>
      </c>
      <c r="V3203" s="18">
        <f t="shared" si="10109"/>
        <v>47165.4</v>
      </c>
      <c r="W3203" s="18">
        <f t="shared" ref="W3203:AT3203" si="10268">W3204</f>
        <v>0</v>
      </c>
      <c r="X3203" s="18">
        <f t="shared" si="10268"/>
        <v>0</v>
      </c>
      <c r="Y3203" s="18">
        <f t="shared" si="10268"/>
        <v>0</v>
      </c>
      <c r="Z3203" s="18">
        <f t="shared" si="10268"/>
        <v>0</v>
      </c>
      <c r="AA3203" s="18">
        <f t="shared" si="10268"/>
        <v>0</v>
      </c>
      <c r="AB3203" s="18">
        <f t="shared" si="10268"/>
        <v>0</v>
      </c>
      <c r="AC3203" s="18">
        <f t="shared" si="10268"/>
        <v>0</v>
      </c>
      <c r="AD3203" s="18">
        <f t="shared" si="10268"/>
        <v>0</v>
      </c>
      <c r="AE3203" s="18">
        <f t="shared" si="10268"/>
        <v>0</v>
      </c>
      <c r="AF3203" s="41">
        <f t="shared" si="10268"/>
        <v>47165.4</v>
      </c>
      <c r="AG3203" s="41">
        <f t="shared" si="10268"/>
        <v>0</v>
      </c>
      <c r="AH3203" s="41">
        <f t="shared" si="10268"/>
        <v>0</v>
      </c>
      <c r="AI3203" s="41">
        <f t="shared" si="10268"/>
        <v>0</v>
      </c>
      <c r="AJ3203" s="41">
        <f t="shared" si="10268"/>
        <v>0</v>
      </c>
      <c r="AK3203" s="41">
        <f t="shared" si="10268"/>
        <v>0</v>
      </c>
      <c r="AL3203" s="41">
        <f t="shared" si="10268"/>
        <v>46971.752</v>
      </c>
      <c r="AM3203" s="41">
        <f t="shared" si="10268"/>
        <v>0</v>
      </c>
      <c r="AN3203" s="41">
        <f t="shared" si="10268"/>
        <v>0</v>
      </c>
      <c r="AO3203" s="42">
        <f t="shared" si="10268"/>
        <v>22140.628000000001</v>
      </c>
      <c r="AP3203" s="42">
        <f t="shared" si="10268"/>
        <v>47165.4</v>
      </c>
      <c r="AQ3203" s="42">
        <f t="shared" si="10268"/>
        <v>0</v>
      </c>
      <c r="AR3203" s="42">
        <f t="shared" si="10268"/>
        <v>0</v>
      </c>
      <c r="AS3203" s="42">
        <f t="shared" si="10268"/>
        <v>0</v>
      </c>
      <c r="AT3203" s="42">
        <f t="shared" si="10268"/>
        <v>0</v>
      </c>
      <c r="AU3203" s="42">
        <f t="shared" si="10154"/>
        <v>47165.4</v>
      </c>
      <c r="AV3203" s="42">
        <f t="shared" si="10155"/>
        <v>0</v>
      </c>
      <c r="AW3203" s="42">
        <f t="shared" si="10156"/>
        <v>47165.4</v>
      </c>
      <c r="AX3203" s="42">
        <f t="shared" si="10157"/>
        <v>47165.4</v>
      </c>
      <c r="AY3203" s="42">
        <f t="shared" si="10158"/>
        <v>47165.4</v>
      </c>
      <c r="AZ3203" s="42">
        <f>AZ3204</f>
        <v>0</v>
      </c>
      <c r="BA3203" s="43">
        <f t="shared" si="10159"/>
        <v>99.589427843291901</v>
      </c>
      <c r="BB3203" s="20"/>
    </row>
    <row r="3204" spans="2:54" ht="31.2" x14ac:dyDescent="0.3">
      <c r="B3204" s="38" t="s">
        <v>1176</v>
      </c>
      <c r="C3204" s="38" t="s">
        <v>42</v>
      </c>
      <c r="D3204" s="38" t="s">
        <v>44</v>
      </c>
      <c r="E3204" s="39" t="str">
        <f t="shared" si="10153"/>
        <v>0113</v>
      </c>
      <c r="F3204" s="38" t="s">
        <v>1096</v>
      </c>
      <c r="G3204" s="38" t="s">
        <v>54</v>
      </c>
      <c r="H3204" s="40" t="s">
        <v>55</v>
      </c>
      <c r="I3204" s="18">
        <v>47165.4</v>
      </c>
      <c r="J3204" s="18">
        <v>47165.4</v>
      </c>
      <c r="K3204" s="18">
        <v>47165.4</v>
      </c>
      <c r="L3204" s="18"/>
      <c r="M3204" s="18"/>
      <c r="N3204" s="18"/>
      <c r="O3204" s="18">
        <v>0</v>
      </c>
      <c r="P3204" s="18">
        <v>0</v>
      </c>
      <c r="Q3204" s="18">
        <v>0</v>
      </c>
      <c r="R3204" s="18">
        <v>0</v>
      </c>
      <c r="S3204" s="18"/>
      <c r="T3204" s="18">
        <f t="shared" si="10265"/>
        <v>47165.4</v>
      </c>
      <c r="U3204" s="18">
        <f t="shared" si="10108"/>
        <v>47165.4</v>
      </c>
      <c r="V3204" s="18">
        <f t="shared" si="10109"/>
        <v>47165.4</v>
      </c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41">
        <v>47165.4</v>
      </c>
      <c r="AG3204" s="41"/>
      <c r="AH3204" s="41">
        <v>0</v>
      </c>
      <c r="AI3204" s="41">
        <v>0</v>
      </c>
      <c r="AJ3204" s="41">
        <v>0</v>
      </c>
      <c r="AK3204" s="41">
        <v>0</v>
      </c>
      <c r="AL3204" s="41">
        <v>46971.752</v>
      </c>
      <c r="AM3204" s="41">
        <v>0</v>
      </c>
      <c r="AN3204" s="41">
        <v>0</v>
      </c>
      <c r="AO3204" s="14">
        <v>22140.628000000001</v>
      </c>
      <c r="AP3204" s="42">
        <v>47165.4</v>
      </c>
      <c r="AQ3204" s="42">
        <v>0</v>
      </c>
      <c r="AR3204" s="42">
        <v>0</v>
      </c>
      <c r="AS3204" s="42">
        <v>0</v>
      </c>
      <c r="AT3204" s="42">
        <v>0</v>
      </c>
      <c r="AU3204" s="42">
        <f t="shared" si="10154"/>
        <v>47165.4</v>
      </c>
      <c r="AV3204" s="42">
        <f t="shared" si="10155"/>
        <v>0</v>
      </c>
      <c r="AW3204" s="42">
        <f t="shared" si="10156"/>
        <v>47165.4</v>
      </c>
      <c r="AX3204" s="42">
        <f t="shared" si="10157"/>
        <v>47165.4</v>
      </c>
      <c r="AY3204" s="42">
        <f t="shared" si="10158"/>
        <v>47165.4</v>
      </c>
      <c r="AZ3204" s="42"/>
      <c r="BA3204" s="43">
        <f t="shared" si="10159"/>
        <v>99.589427843291901</v>
      </c>
      <c r="BB3204" s="44"/>
    </row>
    <row r="3205" spans="2:54" ht="46.8" x14ac:dyDescent="0.3">
      <c r="B3205" s="38" t="s">
        <v>1176</v>
      </c>
      <c r="C3205" s="38" t="s">
        <v>42</v>
      </c>
      <c r="D3205" s="38" t="s">
        <v>44</v>
      </c>
      <c r="E3205" s="39" t="str">
        <f t="shared" si="10153"/>
        <v>0113</v>
      </c>
      <c r="F3205" s="38" t="s">
        <v>1186</v>
      </c>
      <c r="G3205" s="39"/>
      <c r="H3205" s="40" t="s">
        <v>1187</v>
      </c>
      <c r="I3205" s="18">
        <f t="shared" ref="I3205:S3205" si="10269">I3206</f>
        <v>29.1</v>
      </c>
      <c r="J3205" s="18">
        <f t="shared" si="10269"/>
        <v>58.2</v>
      </c>
      <c r="K3205" s="18">
        <f t="shared" si="10269"/>
        <v>58.2</v>
      </c>
      <c r="L3205" s="18">
        <f t="shared" si="10269"/>
        <v>0</v>
      </c>
      <c r="M3205" s="18">
        <f t="shared" si="10269"/>
        <v>0</v>
      </c>
      <c r="N3205" s="18">
        <f t="shared" si="10269"/>
        <v>0</v>
      </c>
      <c r="O3205" s="18">
        <f t="shared" si="10269"/>
        <v>0</v>
      </c>
      <c r="P3205" s="18">
        <f t="shared" si="10269"/>
        <v>0</v>
      </c>
      <c r="Q3205" s="18">
        <f t="shared" si="10269"/>
        <v>0</v>
      </c>
      <c r="R3205" s="18">
        <f t="shared" si="10269"/>
        <v>0</v>
      </c>
      <c r="S3205" s="18">
        <f t="shared" si="10269"/>
        <v>0</v>
      </c>
      <c r="T3205" s="18">
        <f t="shared" si="10265"/>
        <v>29.1</v>
      </c>
      <c r="U3205" s="18">
        <f t="shared" si="10108"/>
        <v>58.2</v>
      </c>
      <c r="V3205" s="18">
        <f t="shared" si="10109"/>
        <v>58.2</v>
      </c>
      <c r="W3205" s="18">
        <f t="shared" ref="W3205:AT3205" si="10270">W3206</f>
        <v>0</v>
      </c>
      <c r="X3205" s="18">
        <f t="shared" si="10270"/>
        <v>0</v>
      </c>
      <c r="Y3205" s="18">
        <f t="shared" si="10270"/>
        <v>0</v>
      </c>
      <c r="Z3205" s="18">
        <f t="shared" si="10270"/>
        <v>0</v>
      </c>
      <c r="AA3205" s="18">
        <f t="shared" si="10270"/>
        <v>0</v>
      </c>
      <c r="AB3205" s="18">
        <f t="shared" si="10270"/>
        <v>0</v>
      </c>
      <c r="AC3205" s="18">
        <f t="shared" si="10270"/>
        <v>0</v>
      </c>
      <c r="AD3205" s="18">
        <f t="shared" si="10270"/>
        <v>0</v>
      </c>
      <c r="AE3205" s="18">
        <f t="shared" si="10270"/>
        <v>0</v>
      </c>
      <c r="AF3205" s="41">
        <f t="shared" si="10270"/>
        <v>29.1</v>
      </c>
      <c r="AG3205" s="41">
        <f t="shared" si="10270"/>
        <v>0</v>
      </c>
      <c r="AH3205" s="41">
        <f t="shared" si="10270"/>
        <v>0</v>
      </c>
      <c r="AI3205" s="41">
        <f t="shared" si="10270"/>
        <v>0</v>
      </c>
      <c r="AJ3205" s="41">
        <f t="shared" si="10270"/>
        <v>0</v>
      </c>
      <c r="AK3205" s="41">
        <f t="shared" si="10270"/>
        <v>0</v>
      </c>
      <c r="AL3205" s="41">
        <f t="shared" si="10270"/>
        <v>27.751329999999999</v>
      </c>
      <c r="AM3205" s="41">
        <f t="shared" si="10270"/>
        <v>0</v>
      </c>
      <c r="AN3205" s="41">
        <f t="shared" si="10270"/>
        <v>0</v>
      </c>
      <c r="AO3205" s="42">
        <f t="shared" si="10270"/>
        <v>27.751329999999999</v>
      </c>
      <c r="AP3205" s="42">
        <f t="shared" si="10270"/>
        <v>29.1</v>
      </c>
      <c r="AQ3205" s="42">
        <f t="shared" si="10270"/>
        <v>0</v>
      </c>
      <c r="AR3205" s="42">
        <f t="shared" si="10270"/>
        <v>0</v>
      </c>
      <c r="AS3205" s="42">
        <f t="shared" si="10270"/>
        <v>0</v>
      </c>
      <c r="AT3205" s="42">
        <f t="shared" si="10270"/>
        <v>0</v>
      </c>
      <c r="AU3205" s="42">
        <f t="shared" si="10154"/>
        <v>29.1</v>
      </c>
      <c r="AV3205" s="42">
        <f t="shared" si="10155"/>
        <v>0</v>
      </c>
      <c r="AW3205" s="42">
        <f t="shared" si="10156"/>
        <v>29.1</v>
      </c>
      <c r="AX3205" s="42">
        <f t="shared" si="10157"/>
        <v>58.2</v>
      </c>
      <c r="AY3205" s="42">
        <f t="shared" si="10158"/>
        <v>58.2</v>
      </c>
      <c r="AZ3205" s="42">
        <f>AZ3206</f>
        <v>0</v>
      </c>
      <c r="BA3205" s="43">
        <f t="shared" si="10159"/>
        <v>95.365395189003436</v>
      </c>
      <c r="BB3205" s="20"/>
    </row>
    <row r="3206" spans="2:54" ht="31.2" x14ac:dyDescent="0.3">
      <c r="B3206" s="38" t="s">
        <v>1176</v>
      </c>
      <c r="C3206" s="38" t="s">
        <v>42</v>
      </c>
      <c r="D3206" s="38" t="s">
        <v>44</v>
      </c>
      <c r="E3206" s="39" t="str">
        <f t="shared" si="10153"/>
        <v>0113</v>
      </c>
      <c r="F3206" s="38" t="s">
        <v>1186</v>
      </c>
      <c r="G3206" s="38" t="s">
        <v>54</v>
      </c>
      <c r="H3206" s="40" t="s">
        <v>55</v>
      </c>
      <c r="I3206" s="18">
        <v>29.1</v>
      </c>
      <c r="J3206" s="18">
        <v>58.2</v>
      </c>
      <c r="K3206" s="18">
        <v>58.2</v>
      </c>
      <c r="L3206" s="18"/>
      <c r="M3206" s="18"/>
      <c r="N3206" s="18"/>
      <c r="O3206" s="18">
        <v>0</v>
      </c>
      <c r="P3206" s="18">
        <v>0</v>
      </c>
      <c r="Q3206" s="18">
        <v>0</v>
      </c>
      <c r="R3206" s="18">
        <v>0</v>
      </c>
      <c r="S3206" s="18"/>
      <c r="T3206" s="18">
        <f t="shared" si="10265"/>
        <v>29.1</v>
      </c>
      <c r="U3206" s="18">
        <f t="shared" si="10108"/>
        <v>58.2</v>
      </c>
      <c r="V3206" s="18">
        <f t="shared" si="10109"/>
        <v>58.2</v>
      </c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41">
        <v>29.1</v>
      </c>
      <c r="AG3206" s="41"/>
      <c r="AH3206" s="41">
        <v>0</v>
      </c>
      <c r="AI3206" s="41">
        <v>0</v>
      </c>
      <c r="AJ3206" s="41">
        <v>0</v>
      </c>
      <c r="AK3206" s="41">
        <v>0</v>
      </c>
      <c r="AL3206" s="41">
        <v>27.751329999999999</v>
      </c>
      <c r="AM3206" s="41">
        <v>0</v>
      </c>
      <c r="AN3206" s="41">
        <v>0</v>
      </c>
      <c r="AO3206" s="14">
        <v>27.751329999999999</v>
      </c>
      <c r="AP3206" s="42">
        <v>29.1</v>
      </c>
      <c r="AQ3206" s="42">
        <v>0</v>
      </c>
      <c r="AR3206" s="42">
        <v>0</v>
      </c>
      <c r="AS3206" s="42">
        <v>0</v>
      </c>
      <c r="AT3206" s="42">
        <v>0</v>
      </c>
      <c r="AU3206" s="42">
        <f t="shared" si="10154"/>
        <v>29.1</v>
      </c>
      <c r="AV3206" s="42">
        <f t="shared" si="10155"/>
        <v>0</v>
      </c>
      <c r="AW3206" s="42">
        <f t="shared" si="10156"/>
        <v>29.1</v>
      </c>
      <c r="AX3206" s="42">
        <f t="shared" si="10157"/>
        <v>58.2</v>
      </c>
      <c r="AY3206" s="42">
        <f t="shared" si="10158"/>
        <v>58.2</v>
      </c>
      <c r="AZ3206" s="42"/>
      <c r="BA3206" s="43">
        <f t="shared" si="10159"/>
        <v>95.365395189003436</v>
      </c>
      <c r="BB3206" s="44"/>
    </row>
    <row r="3207" spans="2:54" ht="46.8" x14ac:dyDescent="0.3">
      <c r="B3207" s="38" t="s">
        <v>1176</v>
      </c>
      <c r="C3207" s="38" t="s">
        <v>42</v>
      </c>
      <c r="D3207" s="38" t="s">
        <v>44</v>
      </c>
      <c r="E3207" s="39" t="str">
        <f t="shared" si="10153"/>
        <v>0113</v>
      </c>
      <c r="F3207" s="38" t="s">
        <v>1188</v>
      </c>
      <c r="G3207" s="39"/>
      <c r="H3207" s="40" t="s">
        <v>1189</v>
      </c>
      <c r="I3207" s="18">
        <f t="shared" ref="I3207:S3207" si="10271">I3208</f>
        <v>172.5</v>
      </c>
      <c r="J3207" s="18">
        <f t="shared" si="10271"/>
        <v>345</v>
      </c>
      <c r="K3207" s="18">
        <f t="shared" si="10271"/>
        <v>345</v>
      </c>
      <c r="L3207" s="18">
        <f t="shared" si="10271"/>
        <v>0</v>
      </c>
      <c r="M3207" s="18">
        <f t="shared" si="10271"/>
        <v>0</v>
      </c>
      <c r="N3207" s="18">
        <f t="shared" si="10271"/>
        <v>0</v>
      </c>
      <c r="O3207" s="18">
        <f t="shared" si="10271"/>
        <v>0</v>
      </c>
      <c r="P3207" s="18">
        <f t="shared" si="10271"/>
        <v>0</v>
      </c>
      <c r="Q3207" s="18">
        <f t="shared" si="10271"/>
        <v>0</v>
      </c>
      <c r="R3207" s="18">
        <f t="shared" si="10271"/>
        <v>0</v>
      </c>
      <c r="S3207" s="18">
        <f t="shared" si="10271"/>
        <v>0</v>
      </c>
      <c r="T3207" s="18">
        <f t="shared" si="10265"/>
        <v>172.5</v>
      </c>
      <c r="U3207" s="18">
        <f t="shared" si="10108"/>
        <v>345</v>
      </c>
      <c r="V3207" s="18">
        <f t="shared" si="10109"/>
        <v>345</v>
      </c>
      <c r="W3207" s="18">
        <f t="shared" ref="W3207:AT3207" si="10272">W3208</f>
        <v>0</v>
      </c>
      <c r="X3207" s="18">
        <f t="shared" si="10272"/>
        <v>0</v>
      </c>
      <c r="Y3207" s="18">
        <f t="shared" si="10272"/>
        <v>0</v>
      </c>
      <c r="Z3207" s="18">
        <f t="shared" si="10272"/>
        <v>0</v>
      </c>
      <c r="AA3207" s="18">
        <f t="shared" si="10272"/>
        <v>0</v>
      </c>
      <c r="AB3207" s="18">
        <f t="shared" si="10272"/>
        <v>0</v>
      </c>
      <c r="AC3207" s="18">
        <f t="shared" si="10272"/>
        <v>0</v>
      </c>
      <c r="AD3207" s="18">
        <f t="shared" si="10272"/>
        <v>0</v>
      </c>
      <c r="AE3207" s="18">
        <f t="shared" si="10272"/>
        <v>0</v>
      </c>
      <c r="AF3207" s="41">
        <f t="shared" si="10272"/>
        <v>172.5</v>
      </c>
      <c r="AG3207" s="41">
        <f t="shared" si="10272"/>
        <v>0</v>
      </c>
      <c r="AH3207" s="41">
        <f t="shared" si="10272"/>
        <v>0</v>
      </c>
      <c r="AI3207" s="41">
        <f t="shared" si="10272"/>
        <v>0</v>
      </c>
      <c r="AJ3207" s="41">
        <f t="shared" si="10272"/>
        <v>0</v>
      </c>
      <c r="AK3207" s="41">
        <f t="shared" si="10272"/>
        <v>0</v>
      </c>
      <c r="AL3207" s="41">
        <f t="shared" si="10272"/>
        <v>34.5</v>
      </c>
      <c r="AM3207" s="41">
        <f t="shared" si="10272"/>
        <v>0</v>
      </c>
      <c r="AN3207" s="41">
        <f t="shared" si="10272"/>
        <v>0</v>
      </c>
      <c r="AO3207" s="42">
        <f t="shared" si="10272"/>
        <v>34.5</v>
      </c>
      <c r="AP3207" s="42">
        <f t="shared" si="10272"/>
        <v>172.5</v>
      </c>
      <c r="AQ3207" s="42">
        <f t="shared" si="10272"/>
        <v>0</v>
      </c>
      <c r="AR3207" s="42">
        <f t="shared" si="10272"/>
        <v>0</v>
      </c>
      <c r="AS3207" s="42">
        <f t="shared" si="10272"/>
        <v>0</v>
      </c>
      <c r="AT3207" s="42">
        <f t="shared" si="10272"/>
        <v>0</v>
      </c>
      <c r="AU3207" s="42">
        <f t="shared" si="10154"/>
        <v>172.5</v>
      </c>
      <c r="AV3207" s="42">
        <f t="shared" si="10155"/>
        <v>0</v>
      </c>
      <c r="AW3207" s="42">
        <f t="shared" si="10156"/>
        <v>172.5</v>
      </c>
      <c r="AX3207" s="42">
        <f t="shared" si="10157"/>
        <v>345</v>
      </c>
      <c r="AY3207" s="42">
        <f t="shared" si="10158"/>
        <v>345</v>
      </c>
      <c r="AZ3207" s="42">
        <f>AZ3208</f>
        <v>0</v>
      </c>
      <c r="BA3207" s="43">
        <f t="shared" si="10159"/>
        <v>20</v>
      </c>
      <c r="BB3207" s="20"/>
    </row>
    <row r="3208" spans="2:54" x14ac:dyDescent="0.3">
      <c r="B3208" s="38" t="s">
        <v>1176</v>
      </c>
      <c r="C3208" s="38" t="s">
        <v>42</v>
      </c>
      <c r="D3208" s="38" t="s">
        <v>44</v>
      </c>
      <c r="E3208" s="39" t="str">
        <f t="shared" si="10153"/>
        <v>0113</v>
      </c>
      <c r="F3208" s="38" t="s">
        <v>1188</v>
      </c>
      <c r="G3208" s="38" t="s">
        <v>68</v>
      </c>
      <c r="H3208" s="40" t="s">
        <v>69</v>
      </c>
      <c r="I3208" s="18">
        <v>172.5</v>
      </c>
      <c r="J3208" s="18">
        <v>345</v>
      </c>
      <c r="K3208" s="18">
        <v>345</v>
      </c>
      <c r="L3208" s="18"/>
      <c r="M3208" s="18"/>
      <c r="N3208" s="18"/>
      <c r="O3208" s="18">
        <v>0</v>
      </c>
      <c r="P3208" s="18">
        <v>0</v>
      </c>
      <c r="Q3208" s="18">
        <v>0</v>
      </c>
      <c r="R3208" s="18">
        <v>0</v>
      </c>
      <c r="S3208" s="18"/>
      <c r="T3208" s="18">
        <f t="shared" si="10265"/>
        <v>172.5</v>
      </c>
      <c r="U3208" s="18">
        <f t="shared" si="10108"/>
        <v>345</v>
      </c>
      <c r="V3208" s="18">
        <f t="shared" si="10109"/>
        <v>345</v>
      </c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41">
        <v>172.5</v>
      </c>
      <c r="AG3208" s="41"/>
      <c r="AH3208" s="41">
        <v>0</v>
      </c>
      <c r="AI3208" s="41">
        <v>0</v>
      </c>
      <c r="AJ3208" s="41">
        <v>0</v>
      </c>
      <c r="AK3208" s="41">
        <v>0</v>
      </c>
      <c r="AL3208" s="41">
        <v>34.5</v>
      </c>
      <c r="AM3208" s="41">
        <v>0</v>
      </c>
      <c r="AN3208" s="41">
        <v>0</v>
      </c>
      <c r="AO3208" s="14">
        <v>34.5</v>
      </c>
      <c r="AP3208" s="42">
        <v>172.5</v>
      </c>
      <c r="AQ3208" s="42">
        <v>0</v>
      </c>
      <c r="AR3208" s="42">
        <v>0</v>
      </c>
      <c r="AS3208" s="42">
        <v>0</v>
      </c>
      <c r="AT3208" s="42">
        <v>0</v>
      </c>
      <c r="AU3208" s="42">
        <f t="shared" si="10154"/>
        <v>172.5</v>
      </c>
      <c r="AV3208" s="42">
        <f t="shared" si="10155"/>
        <v>0</v>
      </c>
      <c r="AW3208" s="42">
        <f t="shared" si="10156"/>
        <v>172.5</v>
      </c>
      <c r="AX3208" s="42">
        <f t="shared" si="10157"/>
        <v>345</v>
      </c>
      <c r="AY3208" s="42">
        <f t="shared" si="10158"/>
        <v>345</v>
      </c>
      <c r="AZ3208" s="42"/>
      <c r="BA3208" s="43">
        <f t="shared" si="10159"/>
        <v>20</v>
      </c>
      <c r="BB3208" s="44"/>
    </row>
    <row r="3209" spans="2:54" ht="46.8" x14ac:dyDescent="0.3">
      <c r="B3209" s="38" t="s">
        <v>1176</v>
      </c>
      <c r="C3209" s="38" t="s">
        <v>42</v>
      </c>
      <c r="D3209" s="38" t="s">
        <v>44</v>
      </c>
      <c r="E3209" s="39" t="str">
        <f t="shared" si="10153"/>
        <v>0113</v>
      </c>
      <c r="F3209" s="38" t="s">
        <v>78</v>
      </c>
      <c r="G3209" s="39"/>
      <c r="H3209" s="40" t="s">
        <v>79</v>
      </c>
      <c r="I3209" s="18"/>
      <c r="J3209" s="18"/>
      <c r="K3209" s="18"/>
      <c r="L3209" s="18"/>
      <c r="M3209" s="18"/>
      <c r="N3209" s="18"/>
      <c r="O3209" s="18">
        <f t="shared" ref="O3209:O3211" si="10273">O3210</f>
        <v>0</v>
      </c>
      <c r="P3209" s="18">
        <f t="shared" ref="P3209:P3211" si="10274">P3210</f>
        <v>0</v>
      </c>
      <c r="Q3209" s="18">
        <f t="shared" ref="Q3209:Q3211" si="10275">Q3210</f>
        <v>0</v>
      </c>
      <c r="R3209" s="18">
        <f t="shared" ref="R3209:R3211" si="10276">R3210</f>
        <v>0</v>
      </c>
      <c r="S3209" s="18"/>
      <c r="T3209" s="18">
        <f t="shared" si="10265"/>
        <v>0</v>
      </c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41">
        <f t="shared" ref="AF3209:AF3211" si="10277">AF3210</f>
        <v>644.06912</v>
      </c>
      <c r="AG3209" s="41">
        <f t="shared" ref="AG3209:AG3211" si="10278">AG3210</f>
        <v>0</v>
      </c>
      <c r="AH3209" s="41">
        <f t="shared" ref="AH3209:AH3211" si="10279">AH3210</f>
        <v>0</v>
      </c>
      <c r="AI3209" s="41">
        <f t="shared" ref="AI3209:AI3211" si="10280">AI3210</f>
        <v>0</v>
      </c>
      <c r="AJ3209" s="41">
        <f t="shared" ref="AJ3209:AJ3211" si="10281">AJ3210</f>
        <v>0</v>
      </c>
      <c r="AK3209" s="41">
        <f t="shared" ref="AK3209:AK3211" si="10282">AK3210</f>
        <v>0</v>
      </c>
      <c r="AL3209" s="41">
        <f t="shared" ref="AL3209:AL3211" si="10283">AL3210</f>
        <v>644.06912</v>
      </c>
      <c r="AM3209" s="41">
        <f t="shared" ref="AM3209:AM3211" si="10284">AM3210</f>
        <v>0</v>
      </c>
      <c r="AN3209" s="41">
        <f t="shared" ref="AN3209:AN3211" si="10285">AN3210</f>
        <v>0</v>
      </c>
      <c r="AO3209" s="42">
        <f t="shared" ref="AO3209:AO3211" si="10286">AO3210</f>
        <v>644.06912</v>
      </c>
      <c r="AP3209" s="42">
        <f t="shared" ref="AP3209:AP3211" si="10287">AP3210</f>
        <v>644.06912</v>
      </c>
      <c r="AQ3209" s="42">
        <f t="shared" ref="AQ3209:AQ3211" si="10288">AQ3210</f>
        <v>0</v>
      </c>
      <c r="AR3209" s="42">
        <f t="shared" ref="AR3209:AR3211" si="10289">AR3210</f>
        <v>0</v>
      </c>
      <c r="AS3209" s="42">
        <f t="shared" ref="AS3209:AS3211" si="10290">AS3210</f>
        <v>0</v>
      </c>
      <c r="AT3209" s="42">
        <f t="shared" ref="AT3209:AT3211" si="10291">AT3210</f>
        <v>0</v>
      </c>
      <c r="AU3209" s="42">
        <f t="shared" si="10154"/>
        <v>644.06912</v>
      </c>
      <c r="AV3209" s="42">
        <f t="shared" si="10155"/>
        <v>-644.06912</v>
      </c>
      <c r="AW3209" s="42"/>
      <c r="AX3209" s="42"/>
      <c r="AY3209" s="42"/>
      <c r="AZ3209" s="42"/>
      <c r="BA3209" s="43">
        <f t="shared" si="10159"/>
        <v>100</v>
      </c>
      <c r="BB3209" s="44"/>
    </row>
    <row r="3210" spans="2:54" ht="31.2" x14ac:dyDescent="0.3">
      <c r="B3210" s="38" t="s">
        <v>1176</v>
      </c>
      <c r="C3210" s="38" t="s">
        <v>42</v>
      </c>
      <c r="D3210" s="38" t="s">
        <v>44</v>
      </c>
      <c r="E3210" s="39" t="str">
        <f t="shared" si="10153"/>
        <v>0113</v>
      </c>
      <c r="F3210" s="38" t="s">
        <v>80</v>
      </c>
      <c r="G3210" s="39"/>
      <c r="H3210" s="40" t="s">
        <v>81</v>
      </c>
      <c r="I3210" s="18"/>
      <c r="J3210" s="18"/>
      <c r="K3210" s="18"/>
      <c r="L3210" s="18"/>
      <c r="M3210" s="18"/>
      <c r="N3210" s="18"/>
      <c r="O3210" s="18">
        <f t="shared" si="10273"/>
        <v>0</v>
      </c>
      <c r="P3210" s="18">
        <f t="shared" si="10274"/>
        <v>0</v>
      </c>
      <c r="Q3210" s="18">
        <f t="shared" si="10275"/>
        <v>0</v>
      </c>
      <c r="R3210" s="18">
        <f t="shared" si="10276"/>
        <v>0</v>
      </c>
      <c r="S3210" s="18"/>
      <c r="T3210" s="18">
        <f t="shared" si="10265"/>
        <v>0</v>
      </c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41">
        <f t="shared" si="10277"/>
        <v>644.06912</v>
      </c>
      <c r="AG3210" s="41">
        <f t="shared" si="10278"/>
        <v>0</v>
      </c>
      <c r="AH3210" s="41">
        <f t="shared" si="10279"/>
        <v>0</v>
      </c>
      <c r="AI3210" s="41">
        <f t="shared" si="10280"/>
        <v>0</v>
      </c>
      <c r="AJ3210" s="41">
        <f t="shared" si="10281"/>
        <v>0</v>
      </c>
      <c r="AK3210" s="41">
        <f t="shared" si="10282"/>
        <v>0</v>
      </c>
      <c r="AL3210" s="41">
        <f t="shared" si="10283"/>
        <v>644.06912</v>
      </c>
      <c r="AM3210" s="41">
        <f t="shared" si="10284"/>
        <v>0</v>
      </c>
      <c r="AN3210" s="41">
        <f t="shared" si="10285"/>
        <v>0</v>
      </c>
      <c r="AO3210" s="14">
        <f t="shared" si="10286"/>
        <v>644.06912</v>
      </c>
      <c r="AP3210" s="42">
        <f t="shared" si="10287"/>
        <v>644.06912</v>
      </c>
      <c r="AQ3210" s="42">
        <f t="shared" si="10288"/>
        <v>0</v>
      </c>
      <c r="AR3210" s="42">
        <f t="shared" si="10289"/>
        <v>0</v>
      </c>
      <c r="AS3210" s="42">
        <f t="shared" si="10290"/>
        <v>0</v>
      </c>
      <c r="AT3210" s="42">
        <f t="shared" si="10291"/>
        <v>0</v>
      </c>
      <c r="AU3210" s="42">
        <f t="shared" si="10154"/>
        <v>644.06912</v>
      </c>
      <c r="AV3210" s="42">
        <f t="shared" si="10155"/>
        <v>-644.06912</v>
      </c>
      <c r="AW3210" s="42"/>
      <c r="AX3210" s="42"/>
      <c r="AY3210" s="42"/>
      <c r="AZ3210" s="42"/>
      <c r="BA3210" s="43">
        <f t="shared" si="10159"/>
        <v>100</v>
      </c>
      <c r="BB3210" s="44"/>
    </row>
    <row r="3211" spans="2:54" ht="31.2" x14ac:dyDescent="0.3">
      <c r="B3211" s="38" t="s">
        <v>1176</v>
      </c>
      <c r="C3211" s="38" t="s">
        <v>42</v>
      </c>
      <c r="D3211" s="38" t="s">
        <v>44</v>
      </c>
      <c r="E3211" s="39" t="str">
        <f t="shared" si="10153"/>
        <v>0113</v>
      </c>
      <c r="F3211" s="38" t="s">
        <v>82</v>
      </c>
      <c r="G3211" s="39"/>
      <c r="H3211" s="40" t="s">
        <v>83</v>
      </c>
      <c r="I3211" s="18"/>
      <c r="J3211" s="18"/>
      <c r="K3211" s="18"/>
      <c r="L3211" s="18"/>
      <c r="M3211" s="18"/>
      <c r="N3211" s="18"/>
      <c r="O3211" s="18">
        <f t="shared" si="10273"/>
        <v>0</v>
      </c>
      <c r="P3211" s="18">
        <f t="shared" si="10274"/>
        <v>0</v>
      </c>
      <c r="Q3211" s="18">
        <f t="shared" si="10275"/>
        <v>0</v>
      </c>
      <c r="R3211" s="18">
        <f t="shared" si="10276"/>
        <v>0</v>
      </c>
      <c r="S3211" s="18"/>
      <c r="T3211" s="18">
        <f t="shared" si="10265"/>
        <v>0</v>
      </c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41">
        <f t="shared" si="10277"/>
        <v>644.06912</v>
      </c>
      <c r="AG3211" s="41">
        <f t="shared" si="10278"/>
        <v>0</v>
      </c>
      <c r="AH3211" s="41">
        <f t="shared" si="10279"/>
        <v>0</v>
      </c>
      <c r="AI3211" s="41">
        <f t="shared" si="10280"/>
        <v>0</v>
      </c>
      <c r="AJ3211" s="41">
        <f t="shared" si="10281"/>
        <v>0</v>
      </c>
      <c r="AK3211" s="41">
        <f t="shared" si="10282"/>
        <v>0</v>
      </c>
      <c r="AL3211" s="41">
        <f t="shared" si="10283"/>
        <v>644.06912</v>
      </c>
      <c r="AM3211" s="41">
        <f t="shared" si="10284"/>
        <v>0</v>
      </c>
      <c r="AN3211" s="41">
        <f t="shared" si="10285"/>
        <v>0</v>
      </c>
      <c r="AO3211" s="42">
        <f t="shared" si="10286"/>
        <v>644.06912</v>
      </c>
      <c r="AP3211" s="42">
        <f t="shared" si="10287"/>
        <v>644.06912</v>
      </c>
      <c r="AQ3211" s="42">
        <f t="shared" si="10288"/>
        <v>0</v>
      </c>
      <c r="AR3211" s="42">
        <f t="shared" si="10289"/>
        <v>0</v>
      </c>
      <c r="AS3211" s="42">
        <f t="shared" si="10290"/>
        <v>0</v>
      </c>
      <c r="AT3211" s="42">
        <f t="shared" si="10291"/>
        <v>0</v>
      </c>
      <c r="AU3211" s="42">
        <f t="shared" si="10154"/>
        <v>644.06912</v>
      </c>
      <c r="AV3211" s="42">
        <f t="shared" si="10155"/>
        <v>-644.06912</v>
      </c>
      <c r="AW3211" s="42"/>
      <c r="AX3211" s="42"/>
      <c r="AY3211" s="42"/>
      <c r="AZ3211" s="42"/>
      <c r="BA3211" s="43">
        <f t="shared" si="10159"/>
        <v>100</v>
      </c>
      <c r="BB3211" s="44"/>
    </row>
    <row r="3212" spans="2:54" x14ac:dyDescent="0.3">
      <c r="B3212" s="38" t="s">
        <v>1176</v>
      </c>
      <c r="C3212" s="38" t="s">
        <v>42</v>
      </c>
      <c r="D3212" s="38" t="s">
        <v>44</v>
      </c>
      <c r="E3212" s="39" t="str">
        <f t="shared" si="10153"/>
        <v>0113</v>
      </c>
      <c r="F3212" s="38" t="s">
        <v>82</v>
      </c>
      <c r="G3212" s="38" t="s">
        <v>56</v>
      </c>
      <c r="H3212" s="40" t="s">
        <v>57</v>
      </c>
      <c r="I3212" s="18"/>
      <c r="J3212" s="18"/>
      <c r="K3212" s="18"/>
      <c r="L3212" s="18"/>
      <c r="M3212" s="18"/>
      <c r="N3212" s="18"/>
      <c r="O3212" s="18">
        <v>0</v>
      </c>
      <c r="P3212" s="18">
        <v>0</v>
      </c>
      <c r="Q3212" s="18">
        <v>0</v>
      </c>
      <c r="R3212" s="18">
        <v>0</v>
      </c>
      <c r="S3212" s="18"/>
      <c r="T3212" s="18">
        <f t="shared" si="10265"/>
        <v>0</v>
      </c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41">
        <v>644.06912</v>
      </c>
      <c r="AG3212" s="41"/>
      <c r="AH3212" s="41">
        <v>0</v>
      </c>
      <c r="AI3212" s="41">
        <v>0</v>
      </c>
      <c r="AJ3212" s="41">
        <v>0</v>
      </c>
      <c r="AK3212" s="41">
        <v>0</v>
      </c>
      <c r="AL3212" s="41">
        <v>644.06912</v>
      </c>
      <c r="AM3212" s="41">
        <v>0</v>
      </c>
      <c r="AN3212" s="41">
        <v>0</v>
      </c>
      <c r="AO3212" s="14">
        <v>644.06912</v>
      </c>
      <c r="AP3212" s="42">
        <v>644.06912</v>
      </c>
      <c r="AQ3212" s="42">
        <v>0</v>
      </c>
      <c r="AR3212" s="42">
        <v>0</v>
      </c>
      <c r="AS3212" s="42">
        <v>0</v>
      </c>
      <c r="AT3212" s="42">
        <v>0</v>
      </c>
      <c r="AU3212" s="42">
        <f t="shared" si="10154"/>
        <v>644.06912</v>
      </c>
      <c r="AV3212" s="42">
        <f t="shared" si="10155"/>
        <v>-644.06912</v>
      </c>
      <c r="AW3212" s="42"/>
      <c r="AX3212" s="42"/>
      <c r="AY3212" s="42"/>
      <c r="AZ3212" s="42"/>
      <c r="BA3212" s="43">
        <f t="shared" si="10159"/>
        <v>100</v>
      </c>
      <c r="BB3212" s="44"/>
    </row>
    <row r="3213" spans="2:54" s="21" customFormat="1" ht="31.2" x14ac:dyDescent="0.3">
      <c r="B3213" s="22" t="s">
        <v>1190</v>
      </c>
      <c r="C3213" s="22"/>
      <c r="D3213" s="22"/>
      <c r="E3213" s="23" t="str">
        <f t="shared" si="10153"/>
        <v/>
      </c>
      <c r="F3213" s="22"/>
      <c r="G3213" s="22"/>
      <c r="H3213" s="24" t="s">
        <v>1191</v>
      </c>
      <c r="I3213" s="25">
        <f t="shared" ref="I3213:S3213" si="10292">I3224+I3293+I3214</f>
        <v>1779728.2000000002</v>
      </c>
      <c r="J3213" s="25">
        <f t="shared" si="10292"/>
        <v>1747546.8</v>
      </c>
      <c r="K3213" s="25">
        <f t="shared" si="10292"/>
        <v>1867693.3</v>
      </c>
      <c r="L3213" s="25">
        <f t="shared" si="10292"/>
        <v>0</v>
      </c>
      <c r="M3213" s="25">
        <f t="shared" si="10292"/>
        <v>0</v>
      </c>
      <c r="N3213" s="25">
        <f t="shared" si="10292"/>
        <v>0</v>
      </c>
      <c r="O3213" s="25">
        <f t="shared" si="10292"/>
        <v>-252087.55799999999</v>
      </c>
      <c r="P3213" s="25">
        <f t="shared" si="10292"/>
        <v>48969.888999999996</v>
      </c>
      <c r="Q3213" s="25">
        <f t="shared" si="10292"/>
        <v>52697.111000000004</v>
      </c>
      <c r="R3213" s="25">
        <f t="shared" si="10292"/>
        <v>609208.56999999995</v>
      </c>
      <c r="S3213" s="25">
        <f t="shared" si="10292"/>
        <v>402337.57438000001</v>
      </c>
      <c r="T3213" s="25">
        <f t="shared" si="10265"/>
        <v>2640853.7863799999</v>
      </c>
      <c r="U3213" s="25">
        <f t="shared" si="10108"/>
        <v>1747546.8</v>
      </c>
      <c r="V3213" s="25">
        <f t="shared" si="10109"/>
        <v>1867693.3</v>
      </c>
      <c r="W3213" s="25">
        <f t="shared" ref="W3213:AT3213" si="10293">W3224+W3293+W3214</f>
        <v>195357.701</v>
      </c>
      <c r="X3213" s="25">
        <f t="shared" si="10293"/>
        <v>0</v>
      </c>
      <c r="Y3213" s="25">
        <f t="shared" si="10293"/>
        <v>0</v>
      </c>
      <c r="Z3213" s="25">
        <f t="shared" si="10293"/>
        <v>168220.52708</v>
      </c>
      <c r="AA3213" s="25">
        <f t="shared" si="10293"/>
        <v>25737.3</v>
      </c>
      <c r="AB3213" s="25">
        <f t="shared" si="10293"/>
        <v>0</v>
      </c>
      <c r="AC3213" s="25">
        <f t="shared" si="10293"/>
        <v>25737.3</v>
      </c>
      <c r="AD3213" s="25">
        <f t="shared" si="10293"/>
        <v>0</v>
      </c>
      <c r="AE3213" s="25">
        <f t="shared" si="10293"/>
        <v>-231023.29</v>
      </c>
      <c r="AF3213" s="26">
        <f t="shared" si="10293"/>
        <v>3500743.7216100004</v>
      </c>
      <c r="AG3213" s="26">
        <f t="shared" si="10293"/>
        <v>0</v>
      </c>
      <c r="AH3213" s="26">
        <f t="shared" si="10293"/>
        <v>1723454.8941500001</v>
      </c>
      <c r="AI3213" s="26">
        <f t="shared" si="10293"/>
        <v>0</v>
      </c>
      <c r="AJ3213" s="26">
        <f t="shared" si="10293"/>
        <v>2944886.4126899997</v>
      </c>
      <c r="AK3213" s="26">
        <f t="shared" si="10293"/>
        <v>0</v>
      </c>
      <c r="AL3213" s="26">
        <f t="shared" si="10293"/>
        <v>3462393.0432500006</v>
      </c>
      <c r="AM3213" s="26">
        <f t="shared" si="10293"/>
        <v>1705057.7901700002</v>
      </c>
      <c r="AN3213" s="26">
        <f t="shared" si="10293"/>
        <v>2916064.6764500001</v>
      </c>
      <c r="AO3213" s="27">
        <f t="shared" si="10293"/>
        <v>2031813.7940500001</v>
      </c>
      <c r="AP3213" s="27">
        <f t="shared" si="10293"/>
        <v>3820516.6709799995</v>
      </c>
      <c r="AQ3213" s="27">
        <f t="shared" si="10293"/>
        <v>-252087.55799999999</v>
      </c>
      <c r="AR3213" s="27">
        <f t="shared" si="10293"/>
        <v>0</v>
      </c>
      <c r="AS3213" s="27">
        <f t="shared" si="10293"/>
        <v>0</v>
      </c>
      <c r="AT3213" s="27">
        <f t="shared" si="10293"/>
        <v>0</v>
      </c>
      <c r="AU3213" s="27">
        <f t="shared" si="10154"/>
        <v>3568429.1129799993</v>
      </c>
      <c r="AV3213" s="27">
        <f t="shared" si="10155"/>
        <v>-927575.32659999933</v>
      </c>
      <c r="AW3213" s="27">
        <f t="shared" si="10156"/>
        <v>3004432.0144599997</v>
      </c>
      <c r="AX3213" s="27">
        <f t="shared" si="10157"/>
        <v>1773284.1</v>
      </c>
      <c r="AY3213" s="27">
        <f t="shared" si="10158"/>
        <v>1662407.31</v>
      </c>
      <c r="AZ3213" s="27">
        <f>AZ3224+AZ3293+AZ3214</f>
        <v>0</v>
      </c>
      <c r="BA3213" s="28">
        <f t="shared" si="10159"/>
        <v>98.904499117622862</v>
      </c>
      <c r="BB3213" s="20"/>
    </row>
    <row r="3214" spans="2:54" s="21" customFormat="1" x14ac:dyDescent="0.3">
      <c r="B3214" s="22" t="s">
        <v>1190</v>
      </c>
      <c r="C3214" s="22" t="s">
        <v>42</v>
      </c>
      <c r="D3214" s="22"/>
      <c r="E3214" s="23" t="str">
        <f t="shared" si="10153"/>
        <v>01</v>
      </c>
      <c r="F3214" s="22"/>
      <c r="G3214" s="22"/>
      <c r="H3214" s="24" t="s">
        <v>43</v>
      </c>
      <c r="I3214" s="25">
        <f t="shared" ref="I3214:I3218" si="10294">I3215</f>
        <v>4.0999999999999996</v>
      </c>
      <c r="J3214" s="25">
        <f t="shared" ref="J3214:J3218" si="10295">J3215</f>
        <v>4.2</v>
      </c>
      <c r="K3214" s="25">
        <f t="shared" ref="K3214:K3218" si="10296">K3215</f>
        <v>4.2</v>
      </c>
      <c r="L3214" s="25">
        <f t="shared" ref="L3214:L3218" si="10297">L3215</f>
        <v>0</v>
      </c>
      <c r="M3214" s="25">
        <f t="shared" ref="M3214:M3218" si="10298">M3215</f>
        <v>0</v>
      </c>
      <c r="N3214" s="25">
        <f t="shared" ref="N3214:N3218" si="10299">N3215</f>
        <v>0</v>
      </c>
      <c r="O3214" s="25">
        <f>O3215</f>
        <v>0</v>
      </c>
      <c r="P3214" s="25">
        <f>P3215</f>
        <v>0</v>
      </c>
      <c r="Q3214" s="25">
        <f>Q3215</f>
        <v>0</v>
      </c>
      <c r="R3214" s="25">
        <f>R3215</f>
        <v>0</v>
      </c>
      <c r="S3214" s="25">
        <f>S3215</f>
        <v>0</v>
      </c>
      <c r="T3214" s="25">
        <f t="shared" si="10265"/>
        <v>4.0999999999999996</v>
      </c>
      <c r="U3214" s="25">
        <f t="shared" si="10108"/>
        <v>4.2</v>
      </c>
      <c r="V3214" s="25">
        <f t="shared" si="10109"/>
        <v>4.2</v>
      </c>
      <c r="W3214" s="25">
        <f t="shared" ref="W3214:AT3214" si="10300">W3215</f>
        <v>0</v>
      </c>
      <c r="X3214" s="25">
        <f t="shared" si="10300"/>
        <v>0</v>
      </c>
      <c r="Y3214" s="25">
        <f t="shared" si="10300"/>
        <v>0</v>
      </c>
      <c r="Z3214" s="25">
        <f t="shared" si="10300"/>
        <v>0</v>
      </c>
      <c r="AA3214" s="25">
        <f t="shared" si="10300"/>
        <v>0</v>
      </c>
      <c r="AB3214" s="25">
        <f t="shared" si="10300"/>
        <v>0</v>
      </c>
      <c r="AC3214" s="25">
        <f t="shared" si="10300"/>
        <v>0</v>
      </c>
      <c r="AD3214" s="25">
        <f t="shared" si="10300"/>
        <v>0</v>
      </c>
      <c r="AE3214" s="25">
        <f t="shared" si="10300"/>
        <v>0</v>
      </c>
      <c r="AF3214" s="26">
        <f t="shared" si="10300"/>
        <v>4.2</v>
      </c>
      <c r="AG3214" s="26">
        <f t="shared" si="10300"/>
        <v>0</v>
      </c>
      <c r="AH3214" s="26">
        <f t="shared" si="10300"/>
        <v>4.2</v>
      </c>
      <c r="AI3214" s="26">
        <f t="shared" si="10300"/>
        <v>0</v>
      </c>
      <c r="AJ3214" s="26">
        <f t="shared" si="10300"/>
        <v>0</v>
      </c>
      <c r="AK3214" s="26">
        <f t="shared" si="10300"/>
        <v>0</v>
      </c>
      <c r="AL3214" s="26">
        <f t="shared" si="10300"/>
        <v>4.2</v>
      </c>
      <c r="AM3214" s="26">
        <f t="shared" si="10300"/>
        <v>4.2</v>
      </c>
      <c r="AN3214" s="26">
        <f t="shared" si="10300"/>
        <v>0</v>
      </c>
      <c r="AO3214" s="45">
        <f t="shared" si="10300"/>
        <v>3.0630999999999999</v>
      </c>
      <c r="AP3214" s="27">
        <f t="shared" si="10300"/>
        <v>4.2</v>
      </c>
      <c r="AQ3214" s="27">
        <f t="shared" si="10300"/>
        <v>0</v>
      </c>
      <c r="AR3214" s="27">
        <f t="shared" si="10300"/>
        <v>0</v>
      </c>
      <c r="AS3214" s="27">
        <f t="shared" si="10300"/>
        <v>0</v>
      </c>
      <c r="AT3214" s="27">
        <f t="shared" si="10300"/>
        <v>0</v>
      </c>
      <c r="AU3214" s="27">
        <f t="shared" si="10154"/>
        <v>4.2</v>
      </c>
      <c r="AV3214" s="27">
        <f t="shared" si="10155"/>
        <v>-0.10000000000000053</v>
      </c>
      <c r="AW3214" s="27">
        <f t="shared" si="10156"/>
        <v>4.0999999999999996</v>
      </c>
      <c r="AX3214" s="27">
        <f t="shared" si="10157"/>
        <v>4.2</v>
      </c>
      <c r="AY3214" s="27">
        <f t="shared" si="10158"/>
        <v>4.2</v>
      </c>
      <c r="AZ3214" s="27">
        <f>AZ3215</f>
        <v>0</v>
      </c>
      <c r="BA3214" s="28">
        <f t="shared" si="10159"/>
        <v>100</v>
      </c>
      <c r="BB3214" s="20"/>
    </row>
    <row r="3215" spans="2:54" s="30" customFormat="1" x14ac:dyDescent="0.3">
      <c r="B3215" s="31" t="s">
        <v>1190</v>
      </c>
      <c r="C3215" s="31" t="s">
        <v>42</v>
      </c>
      <c r="D3215" s="31" t="s">
        <v>44</v>
      </c>
      <c r="E3215" s="29" t="str">
        <f t="shared" si="10153"/>
        <v>0113</v>
      </c>
      <c r="F3215" s="31"/>
      <c r="G3215" s="31"/>
      <c r="H3215" s="32" t="s">
        <v>45</v>
      </c>
      <c r="I3215" s="33">
        <f t="shared" si="10294"/>
        <v>4.0999999999999996</v>
      </c>
      <c r="J3215" s="33">
        <f t="shared" si="10295"/>
        <v>4.2</v>
      </c>
      <c r="K3215" s="33">
        <f t="shared" si="10296"/>
        <v>4.2</v>
      </c>
      <c r="L3215" s="33">
        <f t="shared" si="10297"/>
        <v>0</v>
      </c>
      <c r="M3215" s="33">
        <f t="shared" si="10298"/>
        <v>0</v>
      </c>
      <c r="N3215" s="33">
        <f t="shared" si="10299"/>
        <v>0</v>
      </c>
      <c r="O3215" s="33">
        <f>O3216+O3220</f>
        <v>0</v>
      </c>
      <c r="P3215" s="33">
        <f>P3216+P3220</f>
        <v>0</v>
      </c>
      <c r="Q3215" s="33">
        <f>Q3216+Q3220</f>
        <v>0</v>
      </c>
      <c r="R3215" s="33">
        <f>R3216+R3220</f>
        <v>0</v>
      </c>
      <c r="S3215" s="33">
        <f>S3216+S3220</f>
        <v>0</v>
      </c>
      <c r="T3215" s="33">
        <f t="shared" si="10265"/>
        <v>4.0999999999999996</v>
      </c>
      <c r="U3215" s="33">
        <f t="shared" si="10108"/>
        <v>4.2</v>
      </c>
      <c r="V3215" s="33">
        <f t="shared" si="10109"/>
        <v>4.2</v>
      </c>
      <c r="W3215" s="33">
        <f t="shared" ref="W3215:AT3215" si="10301">W3216+W3220</f>
        <v>0</v>
      </c>
      <c r="X3215" s="33">
        <f t="shared" si="10301"/>
        <v>0</v>
      </c>
      <c r="Y3215" s="33">
        <f t="shared" si="10301"/>
        <v>0</v>
      </c>
      <c r="Z3215" s="33">
        <f t="shared" si="10301"/>
        <v>0</v>
      </c>
      <c r="AA3215" s="33">
        <f t="shared" si="10301"/>
        <v>0</v>
      </c>
      <c r="AB3215" s="33">
        <f t="shared" si="10301"/>
        <v>0</v>
      </c>
      <c r="AC3215" s="33">
        <f t="shared" si="10301"/>
        <v>0</v>
      </c>
      <c r="AD3215" s="33">
        <f t="shared" si="10301"/>
        <v>0</v>
      </c>
      <c r="AE3215" s="33">
        <f t="shared" si="10301"/>
        <v>0</v>
      </c>
      <c r="AF3215" s="34">
        <f t="shared" si="10301"/>
        <v>4.2</v>
      </c>
      <c r="AG3215" s="34">
        <f t="shared" si="10301"/>
        <v>0</v>
      </c>
      <c r="AH3215" s="34">
        <f t="shared" si="10301"/>
        <v>4.2</v>
      </c>
      <c r="AI3215" s="34">
        <f t="shared" si="10301"/>
        <v>0</v>
      </c>
      <c r="AJ3215" s="34">
        <f t="shared" si="10301"/>
        <v>0</v>
      </c>
      <c r="AK3215" s="34">
        <f t="shared" si="10301"/>
        <v>0</v>
      </c>
      <c r="AL3215" s="34">
        <f t="shared" si="10301"/>
        <v>4.2</v>
      </c>
      <c r="AM3215" s="34">
        <f t="shared" si="10301"/>
        <v>4.2</v>
      </c>
      <c r="AN3215" s="34">
        <f t="shared" si="10301"/>
        <v>0</v>
      </c>
      <c r="AO3215" s="36">
        <f t="shared" si="10301"/>
        <v>3.0630999999999999</v>
      </c>
      <c r="AP3215" s="36">
        <f t="shared" si="10301"/>
        <v>4.2</v>
      </c>
      <c r="AQ3215" s="36">
        <f t="shared" si="10301"/>
        <v>0</v>
      </c>
      <c r="AR3215" s="36">
        <f t="shared" si="10301"/>
        <v>0</v>
      </c>
      <c r="AS3215" s="36">
        <f t="shared" si="10301"/>
        <v>0</v>
      </c>
      <c r="AT3215" s="36">
        <f t="shared" si="10301"/>
        <v>0</v>
      </c>
      <c r="AU3215" s="36">
        <f t="shared" si="10154"/>
        <v>4.2</v>
      </c>
      <c r="AV3215" s="36">
        <f t="shared" si="10155"/>
        <v>-0.10000000000000053</v>
      </c>
      <c r="AW3215" s="36">
        <f t="shared" si="10156"/>
        <v>4.0999999999999996</v>
      </c>
      <c r="AX3215" s="36">
        <f t="shared" si="10157"/>
        <v>4.2</v>
      </c>
      <c r="AY3215" s="36">
        <f t="shared" si="10158"/>
        <v>4.2</v>
      </c>
      <c r="AZ3215" s="36">
        <f>AZ3216+AZ3220</f>
        <v>0</v>
      </c>
      <c r="BA3215" s="37">
        <f t="shared" si="10159"/>
        <v>100</v>
      </c>
      <c r="BB3215" s="20"/>
    </row>
    <row r="3216" spans="2:54" s="21" customFormat="1" ht="31.2" x14ac:dyDescent="0.3">
      <c r="B3216" s="38" t="s">
        <v>1190</v>
      </c>
      <c r="C3216" s="38" t="s">
        <v>42</v>
      </c>
      <c r="D3216" s="38" t="s">
        <v>44</v>
      </c>
      <c r="E3216" s="39" t="str">
        <f t="shared" si="10153"/>
        <v>0113</v>
      </c>
      <c r="F3216" s="38" t="s">
        <v>72</v>
      </c>
      <c r="G3216" s="39"/>
      <c r="H3216" s="40" t="s">
        <v>73</v>
      </c>
      <c r="I3216" s="18">
        <f t="shared" si="10294"/>
        <v>4.0999999999999996</v>
      </c>
      <c r="J3216" s="18">
        <f t="shared" si="10295"/>
        <v>4.2</v>
      </c>
      <c r="K3216" s="18">
        <f t="shared" si="10296"/>
        <v>4.2</v>
      </c>
      <c r="L3216" s="18">
        <f t="shared" si="10297"/>
        <v>0</v>
      </c>
      <c r="M3216" s="18">
        <f t="shared" si="10298"/>
        <v>0</v>
      </c>
      <c r="N3216" s="18">
        <f t="shared" si="10299"/>
        <v>0</v>
      </c>
      <c r="O3216" s="18">
        <f t="shared" ref="O3216:O3222" si="10302">O3217</f>
        <v>0</v>
      </c>
      <c r="P3216" s="18">
        <f t="shared" ref="P3216:P3222" si="10303">P3217</f>
        <v>0</v>
      </c>
      <c r="Q3216" s="18">
        <f t="shared" ref="Q3216:Q3222" si="10304">Q3217</f>
        <v>0</v>
      </c>
      <c r="R3216" s="18">
        <f t="shared" ref="R3216:R3222" si="10305">R3217</f>
        <v>0</v>
      </c>
      <c r="S3216" s="18">
        <f t="shared" ref="S3216:S3222" si="10306">S3217</f>
        <v>0</v>
      </c>
      <c r="T3216" s="18">
        <f t="shared" si="10265"/>
        <v>4.0999999999999996</v>
      </c>
      <c r="U3216" s="18">
        <f t="shared" si="10108"/>
        <v>4.2</v>
      </c>
      <c r="V3216" s="18">
        <f t="shared" si="10109"/>
        <v>4.2</v>
      </c>
      <c r="W3216" s="18">
        <f t="shared" ref="W3216:W3222" si="10307">W3217</f>
        <v>0</v>
      </c>
      <c r="X3216" s="18">
        <f t="shared" ref="X3216:X3222" si="10308">X3217</f>
        <v>0</v>
      </c>
      <c r="Y3216" s="18">
        <f t="shared" ref="Y3216:Y3222" si="10309">Y3217</f>
        <v>0</v>
      </c>
      <c r="Z3216" s="18">
        <f t="shared" ref="Z3216:Z3222" si="10310">Z3217</f>
        <v>0</v>
      </c>
      <c r="AA3216" s="18">
        <f t="shared" ref="AA3216:AA3222" si="10311">AA3217</f>
        <v>0</v>
      </c>
      <c r="AB3216" s="18">
        <f t="shared" ref="AB3216:AB3222" si="10312">AB3217</f>
        <v>0</v>
      </c>
      <c r="AC3216" s="18">
        <f t="shared" ref="AC3216:AC3222" si="10313">AC3217</f>
        <v>0</v>
      </c>
      <c r="AD3216" s="18">
        <f t="shared" ref="AD3216:AD3222" si="10314">AD3217</f>
        <v>0</v>
      </c>
      <c r="AE3216" s="18">
        <f t="shared" ref="AE3216:AE3222" si="10315">AE3217</f>
        <v>0</v>
      </c>
      <c r="AF3216" s="41">
        <f t="shared" ref="AF3216:AF3222" si="10316">AF3217</f>
        <v>4.2</v>
      </c>
      <c r="AG3216" s="41">
        <f t="shared" ref="AG3216:AG3222" si="10317">AG3217</f>
        <v>0</v>
      </c>
      <c r="AH3216" s="41">
        <f t="shared" ref="AH3216:AH3218" si="10318">AH3217</f>
        <v>4.2</v>
      </c>
      <c r="AI3216" s="41">
        <f t="shared" ref="AI3216:AI3218" si="10319">AI3217</f>
        <v>0</v>
      </c>
      <c r="AJ3216" s="41">
        <f t="shared" ref="AJ3216:AJ3222" si="10320">AJ3217</f>
        <v>0</v>
      </c>
      <c r="AK3216" s="41">
        <f t="shared" ref="AK3216:AK3222" si="10321">AK3217</f>
        <v>0</v>
      </c>
      <c r="AL3216" s="41">
        <f t="shared" ref="AL3216:AL3222" si="10322">AL3217</f>
        <v>4.2</v>
      </c>
      <c r="AM3216" s="41">
        <f t="shared" ref="AM3216:AM3218" si="10323">AM3217</f>
        <v>4.2</v>
      </c>
      <c r="AN3216" s="41">
        <f t="shared" ref="AN3216:AN3222" si="10324">AN3217</f>
        <v>0</v>
      </c>
      <c r="AO3216" s="14">
        <f t="shared" ref="AO3216:AO3222" si="10325">AO3217</f>
        <v>3.0630999999999999</v>
      </c>
      <c r="AP3216" s="42">
        <f t="shared" ref="AP3216:AP3222" si="10326">AP3217</f>
        <v>4.2</v>
      </c>
      <c r="AQ3216" s="42">
        <f t="shared" ref="AQ3216:AQ3222" si="10327">AQ3217</f>
        <v>0</v>
      </c>
      <c r="AR3216" s="42">
        <f t="shared" ref="AR3216:AR3222" si="10328">AR3217</f>
        <v>0</v>
      </c>
      <c r="AS3216" s="42">
        <f t="shared" ref="AS3216:AS3222" si="10329">AS3217</f>
        <v>0</v>
      </c>
      <c r="AT3216" s="42">
        <f t="shared" ref="AT3216:AT3222" si="10330">AT3217</f>
        <v>0</v>
      </c>
      <c r="AU3216" s="42">
        <f t="shared" si="10154"/>
        <v>4.2</v>
      </c>
      <c r="AV3216" s="42">
        <f t="shared" si="10155"/>
        <v>-0.10000000000000053</v>
      </c>
      <c r="AW3216" s="42">
        <f t="shared" si="10156"/>
        <v>4.0999999999999996</v>
      </c>
      <c r="AX3216" s="42">
        <f t="shared" si="10157"/>
        <v>4.2</v>
      </c>
      <c r="AY3216" s="42">
        <f t="shared" si="10158"/>
        <v>4.2</v>
      </c>
      <c r="AZ3216" s="42">
        <f t="shared" ref="AZ3216:AZ3222" si="10331">AZ3217</f>
        <v>0</v>
      </c>
      <c r="BA3216" s="43">
        <f t="shared" si="10159"/>
        <v>100</v>
      </c>
      <c r="BB3216" s="20"/>
    </row>
    <row r="3217" spans="2:54" s="21" customFormat="1" x14ac:dyDescent="0.3">
      <c r="B3217" s="38" t="s">
        <v>1190</v>
      </c>
      <c r="C3217" s="38" t="s">
        <v>42</v>
      </c>
      <c r="D3217" s="38" t="s">
        <v>44</v>
      </c>
      <c r="E3217" s="39" t="str">
        <f t="shared" si="10153"/>
        <v>0113</v>
      </c>
      <c r="F3217" s="38" t="s">
        <v>74</v>
      </c>
      <c r="G3217" s="39"/>
      <c r="H3217" s="40" t="s">
        <v>75</v>
      </c>
      <c r="I3217" s="18">
        <f t="shared" si="10294"/>
        <v>4.0999999999999996</v>
      </c>
      <c r="J3217" s="18">
        <f t="shared" si="10295"/>
        <v>4.2</v>
      </c>
      <c r="K3217" s="18">
        <f t="shared" si="10296"/>
        <v>4.2</v>
      </c>
      <c r="L3217" s="18">
        <f t="shared" si="10297"/>
        <v>0</v>
      </c>
      <c r="M3217" s="18">
        <f t="shared" si="10298"/>
        <v>0</v>
      </c>
      <c r="N3217" s="18">
        <f t="shared" si="10299"/>
        <v>0</v>
      </c>
      <c r="O3217" s="18">
        <f t="shared" si="10302"/>
        <v>0</v>
      </c>
      <c r="P3217" s="18">
        <f t="shared" si="10303"/>
        <v>0</v>
      </c>
      <c r="Q3217" s="18">
        <f t="shared" si="10304"/>
        <v>0</v>
      </c>
      <c r="R3217" s="18">
        <f t="shared" si="10305"/>
        <v>0</v>
      </c>
      <c r="S3217" s="18">
        <f t="shared" si="10306"/>
        <v>0</v>
      </c>
      <c r="T3217" s="18">
        <f t="shared" si="10265"/>
        <v>4.0999999999999996</v>
      </c>
      <c r="U3217" s="18">
        <f t="shared" si="10108"/>
        <v>4.2</v>
      </c>
      <c r="V3217" s="18">
        <f t="shared" si="10109"/>
        <v>4.2</v>
      </c>
      <c r="W3217" s="18">
        <f t="shared" si="10307"/>
        <v>0</v>
      </c>
      <c r="X3217" s="18">
        <f t="shared" si="10308"/>
        <v>0</v>
      </c>
      <c r="Y3217" s="18">
        <f t="shared" si="10309"/>
        <v>0</v>
      </c>
      <c r="Z3217" s="18">
        <f t="shared" si="10310"/>
        <v>0</v>
      </c>
      <c r="AA3217" s="18">
        <f t="shared" si="10311"/>
        <v>0</v>
      </c>
      <c r="AB3217" s="18">
        <f t="shared" si="10312"/>
        <v>0</v>
      </c>
      <c r="AC3217" s="18">
        <f t="shared" si="10313"/>
        <v>0</v>
      </c>
      <c r="AD3217" s="18">
        <f t="shared" si="10314"/>
        <v>0</v>
      </c>
      <c r="AE3217" s="18">
        <f t="shared" si="10315"/>
        <v>0</v>
      </c>
      <c r="AF3217" s="41">
        <f t="shared" si="10316"/>
        <v>4.2</v>
      </c>
      <c r="AG3217" s="41">
        <f t="shared" si="10317"/>
        <v>0</v>
      </c>
      <c r="AH3217" s="41">
        <f t="shared" si="10318"/>
        <v>4.2</v>
      </c>
      <c r="AI3217" s="41">
        <f t="shared" si="10319"/>
        <v>0</v>
      </c>
      <c r="AJ3217" s="41">
        <f t="shared" si="10320"/>
        <v>0</v>
      </c>
      <c r="AK3217" s="41">
        <f t="shared" si="10321"/>
        <v>0</v>
      </c>
      <c r="AL3217" s="41">
        <f t="shared" si="10322"/>
        <v>4.2</v>
      </c>
      <c r="AM3217" s="41">
        <f t="shared" si="10323"/>
        <v>4.2</v>
      </c>
      <c r="AN3217" s="41">
        <f t="shared" si="10324"/>
        <v>0</v>
      </c>
      <c r="AO3217" s="42">
        <f t="shared" si="10325"/>
        <v>3.0630999999999999</v>
      </c>
      <c r="AP3217" s="42">
        <f t="shared" si="10326"/>
        <v>4.2</v>
      </c>
      <c r="AQ3217" s="42">
        <f t="shared" si="10327"/>
        <v>0</v>
      </c>
      <c r="AR3217" s="42">
        <f t="shared" si="10328"/>
        <v>0</v>
      </c>
      <c r="AS3217" s="42">
        <f t="shared" si="10329"/>
        <v>0</v>
      </c>
      <c r="AT3217" s="42">
        <f t="shared" si="10330"/>
        <v>0</v>
      </c>
      <c r="AU3217" s="42">
        <f t="shared" si="10154"/>
        <v>4.2</v>
      </c>
      <c r="AV3217" s="42">
        <f t="shared" si="10155"/>
        <v>-0.10000000000000053</v>
      </c>
      <c r="AW3217" s="42">
        <f t="shared" si="10156"/>
        <v>4.0999999999999996</v>
      </c>
      <c r="AX3217" s="42">
        <f t="shared" si="10157"/>
        <v>4.2</v>
      </c>
      <c r="AY3217" s="42">
        <f t="shared" si="10158"/>
        <v>4.2</v>
      </c>
      <c r="AZ3217" s="42">
        <f t="shared" si="10331"/>
        <v>0</v>
      </c>
      <c r="BA3217" s="43">
        <f t="shared" si="10159"/>
        <v>100</v>
      </c>
      <c r="BB3217" s="20"/>
    </row>
    <row r="3218" spans="2:54" s="21" customFormat="1" ht="78" x14ac:dyDescent="0.3">
      <c r="B3218" s="38" t="s">
        <v>1190</v>
      </c>
      <c r="C3218" s="38" t="s">
        <v>42</v>
      </c>
      <c r="D3218" s="38" t="s">
        <v>44</v>
      </c>
      <c r="E3218" s="39" t="str">
        <f t="shared" si="10153"/>
        <v>0113</v>
      </c>
      <c r="F3218" s="38" t="s">
        <v>1192</v>
      </c>
      <c r="G3218" s="39"/>
      <c r="H3218" s="40" t="s">
        <v>1193</v>
      </c>
      <c r="I3218" s="18">
        <f t="shared" si="10294"/>
        <v>4.0999999999999996</v>
      </c>
      <c r="J3218" s="18">
        <f t="shared" si="10295"/>
        <v>4.2</v>
      </c>
      <c r="K3218" s="18">
        <f t="shared" si="10296"/>
        <v>4.2</v>
      </c>
      <c r="L3218" s="18">
        <f t="shared" si="10297"/>
        <v>0</v>
      </c>
      <c r="M3218" s="18">
        <f t="shared" si="10298"/>
        <v>0</v>
      </c>
      <c r="N3218" s="18">
        <f t="shared" si="10299"/>
        <v>0</v>
      </c>
      <c r="O3218" s="18">
        <f t="shared" si="10302"/>
        <v>0</v>
      </c>
      <c r="P3218" s="18">
        <f t="shared" si="10303"/>
        <v>0</v>
      </c>
      <c r="Q3218" s="18">
        <f t="shared" si="10304"/>
        <v>0</v>
      </c>
      <c r="R3218" s="18">
        <f t="shared" si="10305"/>
        <v>0</v>
      </c>
      <c r="S3218" s="18">
        <f t="shared" si="10306"/>
        <v>0</v>
      </c>
      <c r="T3218" s="18">
        <f t="shared" si="10265"/>
        <v>4.0999999999999996</v>
      </c>
      <c r="U3218" s="18">
        <f t="shared" si="10108"/>
        <v>4.2</v>
      </c>
      <c r="V3218" s="18">
        <f t="shared" si="10109"/>
        <v>4.2</v>
      </c>
      <c r="W3218" s="18">
        <f t="shared" si="10307"/>
        <v>0</v>
      </c>
      <c r="X3218" s="18">
        <f t="shared" si="10308"/>
        <v>0</v>
      </c>
      <c r="Y3218" s="18">
        <f t="shared" si="10309"/>
        <v>0</v>
      </c>
      <c r="Z3218" s="18">
        <f t="shared" si="10310"/>
        <v>0</v>
      </c>
      <c r="AA3218" s="18">
        <f t="shared" si="10311"/>
        <v>0</v>
      </c>
      <c r="AB3218" s="18">
        <f t="shared" si="10312"/>
        <v>0</v>
      </c>
      <c r="AC3218" s="18">
        <f t="shared" si="10313"/>
        <v>0</v>
      </c>
      <c r="AD3218" s="18">
        <f t="shared" si="10314"/>
        <v>0</v>
      </c>
      <c r="AE3218" s="18">
        <f t="shared" si="10315"/>
        <v>0</v>
      </c>
      <c r="AF3218" s="41">
        <f t="shared" si="10316"/>
        <v>4.2</v>
      </c>
      <c r="AG3218" s="41">
        <f t="shared" si="10317"/>
        <v>0</v>
      </c>
      <c r="AH3218" s="41">
        <f t="shared" si="10318"/>
        <v>4.2</v>
      </c>
      <c r="AI3218" s="41">
        <f t="shared" si="10319"/>
        <v>0</v>
      </c>
      <c r="AJ3218" s="41">
        <f t="shared" si="10320"/>
        <v>0</v>
      </c>
      <c r="AK3218" s="41">
        <f t="shared" si="10321"/>
        <v>0</v>
      </c>
      <c r="AL3218" s="41">
        <f t="shared" si="10322"/>
        <v>4.2</v>
      </c>
      <c r="AM3218" s="41">
        <f t="shared" si="10323"/>
        <v>4.2</v>
      </c>
      <c r="AN3218" s="41">
        <f t="shared" si="10324"/>
        <v>0</v>
      </c>
      <c r="AO3218" s="14">
        <f t="shared" si="10325"/>
        <v>3.0630999999999999</v>
      </c>
      <c r="AP3218" s="42">
        <f t="shared" si="10326"/>
        <v>4.2</v>
      </c>
      <c r="AQ3218" s="42">
        <f t="shared" si="10327"/>
        <v>0</v>
      </c>
      <c r="AR3218" s="42">
        <f t="shared" si="10328"/>
        <v>0</v>
      </c>
      <c r="AS3218" s="42">
        <f t="shared" si="10329"/>
        <v>0</v>
      </c>
      <c r="AT3218" s="42">
        <f t="shared" si="10330"/>
        <v>0</v>
      </c>
      <c r="AU3218" s="42">
        <f t="shared" si="10154"/>
        <v>4.2</v>
      </c>
      <c r="AV3218" s="42">
        <f t="shared" si="10155"/>
        <v>-0.10000000000000053</v>
      </c>
      <c r="AW3218" s="42">
        <f t="shared" si="10156"/>
        <v>4.0999999999999996</v>
      </c>
      <c r="AX3218" s="42">
        <f t="shared" si="10157"/>
        <v>4.2</v>
      </c>
      <c r="AY3218" s="42">
        <f t="shared" si="10158"/>
        <v>4.2</v>
      </c>
      <c r="AZ3218" s="42">
        <f t="shared" si="10331"/>
        <v>0</v>
      </c>
      <c r="BA3218" s="43">
        <f t="shared" si="10159"/>
        <v>100</v>
      </c>
      <c r="BB3218" s="20"/>
    </row>
    <row r="3219" spans="2:54" s="21" customFormat="1" ht="31.2" x14ac:dyDescent="0.3">
      <c r="B3219" s="38" t="s">
        <v>1190</v>
      </c>
      <c r="C3219" s="38" t="s">
        <v>42</v>
      </c>
      <c r="D3219" s="38" t="s">
        <v>44</v>
      </c>
      <c r="E3219" s="39" t="str">
        <f t="shared" si="10153"/>
        <v>0113</v>
      </c>
      <c r="F3219" s="38" t="s">
        <v>1192</v>
      </c>
      <c r="G3219" s="38" t="s">
        <v>54</v>
      </c>
      <c r="H3219" s="40" t="s">
        <v>55</v>
      </c>
      <c r="I3219" s="18">
        <v>4.0999999999999996</v>
      </c>
      <c r="J3219" s="18">
        <v>4.2</v>
      </c>
      <c r="K3219" s="18">
        <v>4.2</v>
      </c>
      <c r="L3219" s="18"/>
      <c r="M3219" s="18"/>
      <c r="N3219" s="18"/>
      <c r="O3219" s="18">
        <v>0</v>
      </c>
      <c r="P3219" s="18">
        <v>0</v>
      </c>
      <c r="Q3219" s="18">
        <v>0</v>
      </c>
      <c r="R3219" s="18">
        <v>0</v>
      </c>
      <c r="S3219" s="18"/>
      <c r="T3219" s="18">
        <f t="shared" si="10265"/>
        <v>4.0999999999999996</v>
      </c>
      <c r="U3219" s="18">
        <f t="shared" si="10108"/>
        <v>4.2</v>
      </c>
      <c r="V3219" s="18">
        <f t="shared" si="10109"/>
        <v>4.2</v>
      </c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41">
        <v>4.2</v>
      </c>
      <c r="AG3219" s="41"/>
      <c r="AH3219" s="41">
        <f>AF3219</f>
        <v>4.2</v>
      </c>
      <c r="AI3219" s="41">
        <f>AG3219</f>
        <v>0</v>
      </c>
      <c r="AJ3219" s="41">
        <v>0</v>
      </c>
      <c r="AK3219" s="41">
        <v>0</v>
      </c>
      <c r="AL3219" s="41">
        <v>4.2</v>
      </c>
      <c r="AM3219" s="41">
        <f>AL3219</f>
        <v>4.2</v>
      </c>
      <c r="AN3219" s="41">
        <v>0</v>
      </c>
      <c r="AO3219" s="42">
        <v>3.0630999999999999</v>
      </c>
      <c r="AP3219" s="42">
        <v>4.2</v>
      </c>
      <c r="AQ3219" s="42">
        <v>0</v>
      </c>
      <c r="AR3219" s="42">
        <v>0</v>
      </c>
      <c r="AS3219" s="42">
        <v>0</v>
      </c>
      <c r="AT3219" s="42">
        <v>0</v>
      </c>
      <c r="AU3219" s="42">
        <f t="shared" si="10154"/>
        <v>4.2</v>
      </c>
      <c r="AV3219" s="42">
        <f t="shared" si="10155"/>
        <v>-0.10000000000000053</v>
      </c>
      <c r="AW3219" s="42">
        <f t="shared" si="10156"/>
        <v>4.0999999999999996</v>
      </c>
      <c r="AX3219" s="42">
        <f t="shared" si="10157"/>
        <v>4.2</v>
      </c>
      <c r="AY3219" s="42">
        <f t="shared" si="10158"/>
        <v>4.2</v>
      </c>
      <c r="AZ3219" s="42"/>
      <c r="BA3219" s="43">
        <f t="shared" si="10159"/>
        <v>100</v>
      </c>
      <c r="BB3219" s="44"/>
    </row>
    <row r="3220" spans="2:54" s="21" customFormat="1" ht="46.8" x14ac:dyDescent="0.3">
      <c r="B3220" s="38" t="s">
        <v>1190</v>
      </c>
      <c r="C3220" s="38" t="s">
        <v>42</v>
      </c>
      <c r="D3220" s="38" t="s">
        <v>44</v>
      </c>
      <c r="E3220" s="39" t="str">
        <f t="shared" si="10153"/>
        <v>0113</v>
      </c>
      <c r="F3220" s="38" t="s">
        <v>78</v>
      </c>
      <c r="G3220" s="39"/>
      <c r="H3220" s="40" t="s">
        <v>79</v>
      </c>
      <c r="I3220" s="18"/>
      <c r="J3220" s="18"/>
      <c r="K3220" s="18"/>
      <c r="L3220" s="18"/>
      <c r="M3220" s="18"/>
      <c r="N3220" s="18"/>
      <c r="O3220" s="18">
        <f t="shared" si="10302"/>
        <v>0</v>
      </c>
      <c r="P3220" s="18">
        <f t="shared" si="10303"/>
        <v>0</v>
      </c>
      <c r="Q3220" s="18">
        <f t="shared" si="10304"/>
        <v>0</v>
      </c>
      <c r="R3220" s="18">
        <f t="shared" si="10305"/>
        <v>0</v>
      </c>
      <c r="S3220" s="18">
        <f t="shared" si="10306"/>
        <v>0</v>
      </c>
      <c r="T3220" s="18">
        <f t="shared" si="10265"/>
        <v>0</v>
      </c>
      <c r="U3220" s="18"/>
      <c r="V3220" s="18"/>
      <c r="W3220" s="18">
        <f t="shared" si="10307"/>
        <v>0</v>
      </c>
      <c r="X3220" s="18">
        <f t="shared" si="10308"/>
        <v>0</v>
      </c>
      <c r="Y3220" s="18">
        <f t="shared" si="10309"/>
        <v>0</v>
      </c>
      <c r="Z3220" s="18">
        <f t="shared" si="10310"/>
        <v>0</v>
      </c>
      <c r="AA3220" s="18">
        <f t="shared" si="10311"/>
        <v>0</v>
      </c>
      <c r="AB3220" s="18">
        <f t="shared" si="10312"/>
        <v>0</v>
      </c>
      <c r="AC3220" s="18">
        <f t="shared" si="10313"/>
        <v>0</v>
      </c>
      <c r="AD3220" s="18">
        <f t="shared" si="10314"/>
        <v>0</v>
      </c>
      <c r="AE3220" s="18">
        <f t="shared" si="10315"/>
        <v>0</v>
      </c>
      <c r="AF3220" s="41">
        <f t="shared" si="10316"/>
        <v>0</v>
      </c>
      <c r="AG3220" s="41">
        <f t="shared" si="10317"/>
        <v>0</v>
      </c>
      <c r="AH3220" s="41">
        <f t="shared" ref="AH3220:AH3222" si="10332">AH3221</f>
        <v>0</v>
      </c>
      <c r="AI3220" s="41">
        <f t="shared" ref="AI3220:AI3222" si="10333">AI3221</f>
        <v>0</v>
      </c>
      <c r="AJ3220" s="41">
        <f t="shared" si="10320"/>
        <v>0</v>
      </c>
      <c r="AK3220" s="41">
        <f t="shared" si="10321"/>
        <v>0</v>
      </c>
      <c r="AL3220" s="41">
        <f t="shared" si="10322"/>
        <v>0</v>
      </c>
      <c r="AM3220" s="41">
        <f t="shared" ref="AM3220:AM3222" si="10334">AM3221</f>
        <v>0</v>
      </c>
      <c r="AN3220" s="41">
        <f t="shared" si="10324"/>
        <v>0</v>
      </c>
      <c r="AO3220" s="14">
        <f t="shared" si="10325"/>
        <v>0</v>
      </c>
      <c r="AP3220" s="42">
        <f t="shared" si="10326"/>
        <v>0</v>
      </c>
      <c r="AQ3220" s="42">
        <f t="shared" si="10327"/>
        <v>0</v>
      </c>
      <c r="AR3220" s="42">
        <f t="shared" si="10328"/>
        <v>0</v>
      </c>
      <c r="AS3220" s="42">
        <f t="shared" si="10329"/>
        <v>0</v>
      </c>
      <c r="AT3220" s="42">
        <f t="shared" si="10330"/>
        <v>0</v>
      </c>
      <c r="AU3220" s="42">
        <f t="shared" si="10154"/>
        <v>0</v>
      </c>
      <c r="AV3220" s="42">
        <f t="shared" si="10155"/>
        <v>0</v>
      </c>
      <c r="AW3220" s="42">
        <f t="shared" si="10156"/>
        <v>0</v>
      </c>
      <c r="AX3220" s="42">
        <f t="shared" si="10157"/>
        <v>0</v>
      </c>
      <c r="AY3220" s="42">
        <f t="shared" si="10158"/>
        <v>0</v>
      </c>
      <c r="AZ3220" s="42">
        <f t="shared" si="10331"/>
        <v>0</v>
      </c>
      <c r="BA3220" s="43"/>
      <c r="BB3220" s="20">
        <v>0</v>
      </c>
    </row>
    <row r="3221" spans="2:54" s="21" customFormat="1" ht="31.2" x14ac:dyDescent="0.3">
      <c r="B3221" s="38" t="s">
        <v>1190</v>
      </c>
      <c r="C3221" s="38" t="s">
        <v>42</v>
      </c>
      <c r="D3221" s="38" t="s">
        <v>44</v>
      </c>
      <c r="E3221" s="39" t="str">
        <f t="shared" si="10153"/>
        <v>0113</v>
      </c>
      <c r="F3221" s="38" t="s">
        <v>80</v>
      </c>
      <c r="G3221" s="39"/>
      <c r="H3221" s="40" t="s">
        <v>81</v>
      </c>
      <c r="I3221" s="18"/>
      <c r="J3221" s="18"/>
      <c r="K3221" s="18"/>
      <c r="L3221" s="18"/>
      <c r="M3221" s="18"/>
      <c r="N3221" s="18"/>
      <c r="O3221" s="18">
        <f t="shared" si="10302"/>
        <v>0</v>
      </c>
      <c r="P3221" s="18">
        <f t="shared" si="10303"/>
        <v>0</v>
      </c>
      <c r="Q3221" s="18">
        <f t="shared" si="10304"/>
        <v>0</v>
      </c>
      <c r="R3221" s="18">
        <f t="shared" si="10305"/>
        <v>0</v>
      </c>
      <c r="S3221" s="18">
        <f t="shared" si="10306"/>
        <v>0</v>
      </c>
      <c r="T3221" s="18">
        <f t="shared" si="10265"/>
        <v>0</v>
      </c>
      <c r="U3221" s="18"/>
      <c r="V3221" s="18"/>
      <c r="W3221" s="18">
        <f t="shared" si="10307"/>
        <v>0</v>
      </c>
      <c r="X3221" s="18">
        <f t="shared" si="10308"/>
        <v>0</v>
      </c>
      <c r="Y3221" s="18">
        <f t="shared" si="10309"/>
        <v>0</v>
      </c>
      <c r="Z3221" s="18">
        <f t="shared" si="10310"/>
        <v>0</v>
      </c>
      <c r="AA3221" s="18">
        <f t="shared" si="10311"/>
        <v>0</v>
      </c>
      <c r="AB3221" s="18">
        <f t="shared" si="10312"/>
        <v>0</v>
      </c>
      <c r="AC3221" s="18">
        <f t="shared" si="10313"/>
        <v>0</v>
      </c>
      <c r="AD3221" s="18">
        <f t="shared" si="10314"/>
        <v>0</v>
      </c>
      <c r="AE3221" s="18">
        <f t="shared" si="10315"/>
        <v>0</v>
      </c>
      <c r="AF3221" s="41">
        <f t="shared" si="10316"/>
        <v>0</v>
      </c>
      <c r="AG3221" s="41">
        <f t="shared" si="10317"/>
        <v>0</v>
      </c>
      <c r="AH3221" s="41">
        <f t="shared" si="10332"/>
        <v>0</v>
      </c>
      <c r="AI3221" s="41">
        <f t="shared" si="10333"/>
        <v>0</v>
      </c>
      <c r="AJ3221" s="41">
        <f t="shared" si="10320"/>
        <v>0</v>
      </c>
      <c r="AK3221" s="41">
        <f t="shared" si="10321"/>
        <v>0</v>
      </c>
      <c r="AL3221" s="41">
        <f t="shared" si="10322"/>
        <v>0</v>
      </c>
      <c r="AM3221" s="41">
        <f t="shared" si="10334"/>
        <v>0</v>
      </c>
      <c r="AN3221" s="41">
        <f t="shared" si="10324"/>
        <v>0</v>
      </c>
      <c r="AO3221" s="42">
        <f t="shared" si="10325"/>
        <v>0</v>
      </c>
      <c r="AP3221" s="42">
        <f t="shared" si="10326"/>
        <v>0</v>
      </c>
      <c r="AQ3221" s="42">
        <f t="shared" si="10327"/>
        <v>0</v>
      </c>
      <c r="AR3221" s="42">
        <f t="shared" si="10328"/>
        <v>0</v>
      </c>
      <c r="AS3221" s="42">
        <f t="shared" si="10329"/>
        <v>0</v>
      </c>
      <c r="AT3221" s="42">
        <f t="shared" si="10330"/>
        <v>0</v>
      </c>
      <c r="AU3221" s="42">
        <f t="shared" si="10154"/>
        <v>0</v>
      </c>
      <c r="AV3221" s="42">
        <f t="shared" si="10155"/>
        <v>0</v>
      </c>
      <c r="AW3221" s="42">
        <f t="shared" si="10156"/>
        <v>0</v>
      </c>
      <c r="AX3221" s="42">
        <f t="shared" si="10157"/>
        <v>0</v>
      </c>
      <c r="AY3221" s="42">
        <f t="shared" si="10158"/>
        <v>0</v>
      </c>
      <c r="AZ3221" s="42">
        <f t="shared" si="10331"/>
        <v>0</v>
      </c>
      <c r="BA3221" s="43"/>
      <c r="BB3221" s="20">
        <v>0</v>
      </c>
    </row>
    <row r="3222" spans="2:54" s="21" customFormat="1" ht="31.2" x14ac:dyDescent="0.3">
      <c r="B3222" s="38" t="s">
        <v>1190</v>
      </c>
      <c r="C3222" s="38" t="s">
        <v>42</v>
      </c>
      <c r="D3222" s="38" t="s">
        <v>44</v>
      </c>
      <c r="E3222" s="39" t="str">
        <f t="shared" si="10153"/>
        <v>0113</v>
      </c>
      <c r="F3222" s="38" t="s">
        <v>82</v>
      </c>
      <c r="G3222" s="39"/>
      <c r="H3222" s="40" t="s">
        <v>83</v>
      </c>
      <c r="I3222" s="18"/>
      <c r="J3222" s="18"/>
      <c r="K3222" s="18"/>
      <c r="L3222" s="18"/>
      <c r="M3222" s="18"/>
      <c r="N3222" s="18"/>
      <c r="O3222" s="18">
        <f t="shared" si="10302"/>
        <v>0</v>
      </c>
      <c r="P3222" s="18">
        <f t="shared" si="10303"/>
        <v>0</v>
      </c>
      <c r="Q3222" s="18">
        <f t="shared" si="10304"/>
        <v>0</v>
      </c>
      <c r="R3222" s="18">
        <f t="shared" si="10305"/>
        <v>0</v>
      </c>
      <c r="S3222" s="18">
        <f t="shared" si="10306"/>
        <v>0</v>
      </c>
      <c r="T3222" s="18">
        <f t="shared" si="10265"/>
        <v>0</v>
      </c>
      <c r="U3222" s="18"/>
      <c r="V3222" s="18"/>
      <c r="W3222" s="18">
        <f t="shared" si="10307"/>
        <v>0</v>
      </c>
      <c r="X3222" s="18">
        <f t="shared" si="10308"/>
        <v>0</v>
      </c>
      <c r="Y3222" s="18">
        <f t="shared" si="10309"/>
        <v>0</v>
      </c>
      <c r="Z3222" s="18">
        <f t="shared" si="10310"/>
        <v>0</v>
      </c>
      <c r="AA3222" s="18">
        <f t="shared" si="10311"/>
        <v>0</v>
      </c>
      <c r="AB3222" s="18">
        <f t="shared" si="10312"/>
        <v>0</v>
      </c>
      <c r="AC3222" s="18">
        <f t="shared" si="10313"/>
        <v>0</v>
      </c>
      <c r="AD3222" s="18">
        <f t="shared" si="10314"/>
        <v>0</v>
      </c>
      <c r="AE3222" s="18">
        <f t="shared" si="10315"/>
        <v>0</v>
      </c>
      <c r="AF3222" s="41">
        <f t="shared" si="10316"/>
        <v>0</v>
      </c>
      <c r="AG3222" s="41">
        <f t="shared" si="10317"/>
        <v>0</v>
      </c>
      <c r="AH3222" s="41">
        <f t="shared" si="10332"/>
        <v>0</v>
      </c>
      <c r="AI3222" s="41">
        <f t="shared" si="10333"/>
        <v>0</v>
      </c>
      <c r="AJ3222" s="41">
        <f t="shared" si="10320"/>
        <v>0</v>
      </c>
      <c r="AK3222" s="41">
        <f t="shared" si="10321"/>
        <v>0</v>
      </c>
      <c r="AL3222" s="41">
        <f t="shared" si="10322"/>
        <v>0</v>
      </c>
      <c r="AM3222" s="41">
        <f t="shared" si="10334"/>
        <v>0</v>
      </c>
      <c r="AN3222" s="41">
        <f t="shared" si="10324"/>
        <v>0</v>
      </c>
      <c r="AO3222" s="14">
        <f t="shared" si="10325"/>
        <v>0</v>
      </c>
      <c r="AP3222" s="42">
        <f t="shared" si="10326"/>
        <v>0</v>
      </c>
      <c r="AQ3222" s="42">
        <f t="shared" si="10327"/>
        <v>0</v>
      </c>
      <c r="AR3222" s="42">
        <f t="shared" si="10328"/>
        <v>0</v>
      </c>
      <c r="AS3222" s="42">
        <f t="shared" si="10329"/>
        <v>0</v>
      </c>
      <c r="AT3222" s="42">
        <f t="shared" si="10330"/>
        <v>0</v>
      </c>
      <c r="AU3222" s="42">
        <f t="shared" si="10154"/>
        <v>0</v>
      </c>
      <c r="AV3222" s="42">
        <f t="shared" si="10155"/>
        <v>0</v>
      </c>
      <c r="AW3222" s="42">
        <f t="shared" si="10156"/>
        <v>0</v>
      </c>
      <c r="AX3222" s="42">
        <f t="shared" si="10157"/>
        <v>0</v>
      </c>
      <c r="AY3222" s="42">
        <f t="shared" si="10158"/>
        <v>0</v>
      </c>
      <c r="AZ3222" s="42">
        <f t="shared" si="10331"/>
        <v>0</v>
      </c>
      <c r="BA3222" s="43"/>
      <c r="BB3222" s="20">
        <v>0</v>
      </c>
    </row>
    <row r="3223" spans="2:54" s="21" customFormat="1" x14ac:dyDescent="0.3">
      <c r="B3223" s="38" t="s">
        <v>1190</v>
      </c>
      <c r="C3223" s="38" t="s">
        <v>42</v>
      </c>
      <c r="D3223" s="38" t="s">
        <v>44</v>
      </c>
      <c r="E3223" s="39" t="str">
        <f t="shared" si="10153"/>
        <v>0113</v>
      </c>
      <c r="F3223" s="38" t="s">
        <v>82</v>
      </c>
      <c r="G3223" s="38" t="s">
        <v>56</v>
      </c>
      <c r="H3223" s="40" t="s">
        <v>57</v>
      </c>
      <c r="I3223" s="18"/>
      <c r="J3223" s="18"/>
      <c r="K3223" s="18"/>
      <c r="L3223" s="18"/>
      <c r="M3223" s="18"/>
      <c r="N3223" s="18"/>
      <c r="O3223" s="18">
        <v>0</v>
      </c>
      <c r="P3223" s="18">
        <v>0</v>
      </c>
      <c r="Q3223" s="18">
        <v>0</v>
      </c>
      <c r="R3223" s="18">
        <v>0</v>
      </c>
      <c r="S3223" s="18"/>
      <c r="T3223" s="18">
        <f t="shared" si="10265"/>
        <v>0</v>
      </c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41">
        <v>0</v>
      </c>
      <c r="AG3223" s="41"/>
      <c r="AH3223" s="41">
        <v>0</v>
      </c>
      <c r="AI3223" s="41">
        <v>0</v>
      </c>
      <c r="AJ3223" s="41">
        <v>0</v>
      </c>
      <c r="AK3223" s="41">
        <v>0</v>
      </c>
      <c r="AL3223" s="41">
        <v>0</v>
      </c>
      <c r="AM3223" s="41">
        <v>0</v>
      </c>
      <c r="AN3223" s="41">
        <v>0</v>
      </c>
      <c r="AO3223" s="42">
        <v>0</v>
      </c>
      <c r="AP3223" s="42">
        <v>0</v>
      </c>
      <c r="AQ3223" s="42">
        <v>0</v>
      </c>
      <c r="AR3223" s="42">
        <v>0</v>
      </c>
      <c r="AS3223" s="42">
        <v>0</v>
      </c>
      <c r="AT3223" s="42">
        <v>0</v>
      </c>
      <c r="AU3223" s="42">
        <f t="shared" si="10154"/>
        <v>0</v>
      </c>
      <c r="AV3223" s="42">
        <f t="shared" si="10155"/>
        <v>0</v>
      </c>
      <c r="AW3223" s="42">
        <f t="shared" si="10156"/>
        <v>0</v>
      </c>
      <c r="AX3223" s="42">
        <f t="shared" si="10157"/>
        <v>0</v>
      </c>
      <c r="AY3223" s="42">
        <f t="shared" si="10158"/>
        <v>0</v>
      </c>
      <c r="AZ3223" s="42"/>
      <c r="BA3223" s="43"/>
      <c r="BB3223" s="20">
        <v>0</v>
      </c>
    </row>
    <row r="3224" spans="2:54" s="21" customFormat="1" x14ac:dyDescent="0.3">
      <c r="B3224" s="22" t="s">
        <v>1190</v>
      </c>
      <c r="C3224" s="22" t="s">
        <v>92</v>
      </c>
      <c r="D3224" s="22"/>
      <c r="E3224" s="23" t="str">
        <f t="shared" si="10153"/>
        <v>05</v>
      </c>
      <c r="F3224" s="22"/>
      <c r="G3224" s="22"/>
      <c r="H3224" s="24" t="s">
        <v>93</v>
      </c>
      <c r="I3224" s="25">
        <f t="shared" ref="I3224:S3224" si="10335">I3225+I3275</f>
        <v>1131537.2</v>
      </c>
      <c r="J3224" s="25">
        <f t="shared" si="10335"/>
        <v>1033028.6</v>
      </c>
      <c r="K3224" s="25">
        <f t="shared" si="10335"/>
        <v>1063028.6000000001</v>
      </c>
      <c r="L3224" s="25">
        <f t="shared" si="10335"/>
        <v>0</v>
      </c>
      <c r="M3224" s="25">
        <f t="shared" si="10335"/>
        <v>0</v>
      </c>
      <c r="N3224" s="25">
        <f t="shared" si="10335"/>
        <v>0</v>
      </c>
      <c r="O3224" s="25">
        <f t="shared" si="10335"/>
        <v>-252087.55799999999</v>
      </c>
      <c r="P3224" s="25">
        <f t="shared" si="10335"/>
        <v>44833.439999999995</v>
      </c>
      <c r="Q3224" s="25">
        <f t="shared" si="10335"/>
        <v>52697.111000000004</v>
      </c>
      <c r="R3224" s="25">
        <f t="shared" si="10335"/>
        <v>609208.56999999995</v>
      </c>
      <c r="S3224" s="25">
        <f t="shared" si="10335"/>
        <v>402337.57438000001</v>
      </c>
      <c r="T3224" s="25">
        <f t="shared" si="10265"/>
        <v>1988526.3373799997</v>
      </c>
      <c r="U3224" s="25">
        <f t="shared" si="10108"/>
        <v>1033028.6</v>
      </c>
      <c r="V3224" s="25">
        <f t="shared" si="10109"/>
        <v>1063028.6000000001</v>
      </c>
      <c r="W3224" s="25">
        <f t="shared" ref="W3224:AT3224" si="10336">W3225+W3275</f>
        <v>195357.701</v>
      </c>
      <c r="X3224" s="25">
        <f t="shared" si="10336"/>
        <v>0</v>
      </c>
      <c r="Y3224" s="25">
        <f t="shared" si="10336"/>
        <v>0</v>
      </c>
      <c r="Z3224" s="25">
        <f t="shared" si="10336"/>
        <v>168220.52708</v>
      </c>
      <c r="AA3224" s="25">
        <f t="shared" si="10336"/>
        <v>25737.3</v>
      </c>
      <c r="AB3224" s="25">
        <f t="shared" si="10336"/>
        <v>0</v>
      </c>
      <c r="AC3224" s="25">
        <f t="shared" si="10336"/>
        <v>25737.3</v>
      </c>
      <c r="AD3224" s="25">
        <f t="shared" si="10336"/>
        <v>0</v>
      </c>
      <c r="AE3224" s="25">
        <f t="shared" si="10336"/>
        <v>-231023.29</v>
      </c>
      <c r="AF3224" s="26">
        <f t="shared" si="10336"/>
        <v>2830299.5956100002</v>
      </c>
      <c r="AG3224" s="26">
        <f t="shared" si="10336"/>
        <v>0</v>
      </c>
      <c r="AH3224" s="26">
        <f t="shared" si="10336"/>
        <v>1108651.4725000001</v>
      </c>
      <c r="AI3224" s="26">
        <f t="shared" si="10336"/>
        <v>0</v>
      </c>
      <c r="AJ3224" s="26">
        <f t="shared" si="10336"/>
        <v>2334700.5280599999</v>
      </c>
      <c r="AK3224" s="26">
        <f t="shared" si="10336"/>
        <v>0</v>
      </c>
      <c r="AL3224" s="26">
        <f t="shared" si="10336"/>
        <v>2794413.1567200003</v>
      </c>
      <c r="AM3224" s="26">
        <f t="shared" si="10336"/>
        <v>1092599.0213100002</v>
      </c>
      <c r="AN3224" s="26">
        <f t="shared" si="10336"/>
        <v>2308185.10671</v>
      </c>
      <c r="AO3224" s="45">
        <f t="shared" si="10336"/>
        <v>1421000.1843300001</v>
      </c>
      <c r="AP3224" s="27">
        <f t="shared" si="10336"/>
        <v>3138749.7640499994</v>
      </c>
      <c r="AQ3224" s="27">
        <f t="shared" si="10336"/>
        <v>-252087.55799999999</v>
      </c>
      <c r="AR3224" s="27">
        <f t="shared" si="10336"/>
        <v>0</v>
      </c>
      <c r="AS3224" s="27">
        <f t="shared" si="10336"/>
        <v>0</v>
      </c>
      <c r="AT3224" s="27">
        <f t="shared" si="10336"/>
        <v>0</v>
      </c>
      <c r="AU3224" s="27">
        <f t="shared" si="10154"/>
        <v>2886662.2060499992</v>
      </c>
      <c r="AV3224" s="27">
        <f t="shared" si="10155"/>
        <v>-898135.86866999953</v>
      </c>
      <c r="AW3224" s="27">
        <f t="shared" si="10156"/>
        <v>2352104.5654599997</v>
      </c>
      <c r="AX3224" s="27">
        <f t="shared" si="10157"/>
        <v>1058765.8999999999</v>
      </c>
      <c r="AY3224" s="27">
        <f t="shared" si="10158"/>
        <v>857742.6100000001</v>
      </c>
      <c r="AZ3224" s="27">
        <f>AZ3225+AZ3275</f>
        <v>0</v>
      </c>
      <c r="BA3224" s="28">
        <f t="shared" si="10159"/>
        <v>98.732062183605493</v>
      </c>
      <c r="BB3224" s="20"/>
    </row>
    <row r="3225" spans="2:54" s="30" customFormat="1" ht="17.25" customHeight="1" x14ac:dyDescent="0.3">
      <c r="B3225" s="31" t="s">
        <v>1190</v>
      </c>
      <c r="C3225" s="31" t="s">
        <v>92</v>
      </c>
      <c r="D3225" s="31" t="s">
        <v>42</v>
      </c>
      <c r="E3225" s="29" t="str">
        <f t="shared" si="10153"/>
        <v>0501</v>
      </c>
      <c r="F3225" s="31"/>
      <c r="G3225" s="31"/>
      <c r="H3225" s="32" t="s">
        <v>601</v>
      </c>
      <c r="I3225" s="33">
        <f t="shared" ref="I3225:N3225" si="10337">I3226</f>
        <v>967140.29999999993</v>
      </c>
      <c r="J3225" s="33">
        <f t="shared" si="10337"/>
        <v>868903</v>
      </c>
      <c r="K3225" s="33">
        <f t="shared" si="10337"/>
        <v>898903</v>
      </c>
      <c r="L3225" s="33">
        <f t="shared" si="10337"/>
        <v>0</v>
      </c>
      <c r="M3225" s="33">
        <f t="shared" si="10337"/>
        <v>0</v>
      </c>
      <c r="N3225" s="33">
        <f t="shared" si="10337"/>
        <v>0</v>
      </c>
      <c r="O3225" s="33">
        <f>O3226+O3271+O3267</f>
        <v>-252087.55799999999</v>
      </c>
      <c r="P3225" s="33">
        <f>P3226+P3271+P3267</f>
        <v>43885.006999999998</v>
      </c>
      <c r="Q3225" s="33">
        <f>Q3226+Q3271+Q3267</f>
        <v>52697.111000000004</v>
      </c>
      <c r="R3225" s="33">
        <f>R3226+R3271+R3267</f>
        <v>609208.56999999995</v>
      </c>
      <c r="S3225" s="33">
        <f>S3226+S3271+S3267</f>
        <v>381231.87437999999</v>
      </c>
      <c r="T3225" s="33">
        <f t="shared" si="10265"/>
        <v>1802075.3043800001</v>
      </c>
      <c r="U3225" s="33">
        <f t="shared" si="10108"/>
        <v>868903</v>
      </c>
      <c r="V3225" s="33">
        <f t="shared" si="10109"/>
        <v>898903</v>
      </c>
      <c r="W3225" s="33">
        <f t="shared" ref="W3225:AE3225" si="10338">W3226</f>
        <v>174252.00099999999</v>
      </c>
      <c r="X3225" s="33">
        <f t="shared" si="10338"/>
        <v>0</v>
      </c>
      <c r="Y3225" s="33">
        <f t="shared" si="10338"/>
        <v>0</v>
      </c>
      <c r="Z3225" s="33">
        <f t="shared" si="10338"/>
        <v>168220.52708</v>
      </c>
      <c r="AA3225" s="33">
        <f t="shared" si="10338"/>
        <v>0</v>
      </c>
      <c r="AB3225" s="33">
        <f t="shared" si="10338"/>
        <v>0</v>
      </c>
      <c r="AC3225" s="33">
        <f t="shared" si="10338"/>
        <v>0</v>
      </c>
      <c r="AD3225" s="33">
        <f t="shared" si="10338"/>
        <v>0</v>
      </c>
      <c r="AE3225" s="33">
        <f t="shared" si="10338"/>
        <v>-231023.29</v>
      </c>
      <c r="AF3225" s="34">
        <f t="shared" ref="AF3225:AT3225" si="10339">AF3226+AF3271+AF3267</f>
        <v>2632994.8448200002</v>
      </c>
      <c r="AG3225" s="34">
        <f t="shared" si="10339"/>
        <v>0</v>
      </c>
      <c r="AH3225" s="34">
        <f t="shared" si="10339"/>
        <v>1108651.4725000001</v>
      </c>
      <c r="AI3225" s="34">
        <f t="shared" si="10339"/>
        <v>0</v>
      </c>
      <c r="AJ3225" s="34">
        <f t="shared" si="10339"/>
        <v>2334700.5280599999</v>
      </c>
      <c r="AK3225" s="34">
        <f t="shared" si="10339"/>
        <v>0</v>
      </c>
      <c r="AL3225" s="34">
        <f t="shared" si="10339"/>
        <v>2605333.8436100003</v>
      </c>
      <c r="AM3225" s="34">
        <f t="shared" si="10339"/>
        <v>1092599.0213100002</v>
      </c>
      <c r="AN3225" s="34">
        <f t="shared" si="10339"/>
        <v>2308185.10671</v>
      </c>
      <c r="AO3225" s="36">
        <f t="shared" si="10339"/>
        <v>1302460.0200200002</v>
      </c>
      <c r="AP3225" s="36">
        <f t="shared" si="10339"/>
        <v>2943448.6684899996</v>
      </c>
      <c r="AQ3225" s="36">
        <f t="shared" si="10339"/>
        <v>-252087.55799999999</v>
      </c>
      <c r="AR3225" s="36">
        <f t="shared" si="10339"/>
        <v>0</v>
      </c>
      <c r="AS3225" s="36">
        <f t="shared" si="10339"/>
        <v>0</v>
      </c>
      <c r="AT3225" s="36">
        <f t="shared" si="10339"/>
        <v>0</v>
      </c>
      <c r="AU3225" s="36">
        <f t="shared" si="10154"/>
        <v>2691361.1104899994</v>
      </c>
      <c r="AV3225" s="36">
        <f t="shared" si="10155"/>
        <v>-889285.80610999931</v>
      </c>
      <c r="AW3225" s="36">
        <f t="shared" si="10156"/>
        <v>2144547.8324600002</v>
      </c>
      <c r="AX3225" s="36">
        <f t="shared" si="10157"/>
        <v>868903</v>
      </c>
      <c r="AY3225" s="36">
        <f t="shared" si="10158"/>
        <v>667879.71</v>
      </c>
      <c r="AZ3225" s="36">
        <f>AZ3226</f>
        <v>0</v>
      </c>
      <c r="BA3225" s="37">
        <f t="shared" si="10159"/>
        <v>98.94944719453521</v>
      </c>
      <c r="BB3225" s="20"/>
    </row>
    <row r="3226" spans="2:54" ht="31.2" x14ac:dyDescent="0.3">
      <c r="B3226" s="38" t="s">
        <v>1190</v>
      </c>
      <c r="C3226" s="38" t="s">
        <v>92</v>
      </c>
      <c r="D3226" s="38" t="s">
        <v>42</v>
      </c>
      <c r="E3226" s="39" t="str">
        <f t="shared" si="10153"/>
        <v>0501</v>
      </c>
      <c r="F3226" s="38" t="s">
        <v>655</v>
      </c>
      <c r="G3226" s="39"/>
      <c r="H3226" s="40" t="s">
        <v>656</v>
      </c>
      <c r="I3226" s="18">
        <f t="shared" ref="I3226:S3226" si="10340">I3227+I3253+I3260+I3243</f>
        <v>967140.29999999993</v>
      </c>
      <c r="J3226" s="18">
        <f t="shared" si="10340"/>
        <v>868903</v>
      </c>
      <c r="K3226" s="18">
        <f t="shared" si="10340"/>
        <v>898903</v>
      </c>
      <c r="L3226" s="18">
        <f t="shared" si="10340"/>
        <v>0</v>
      </c>
      <c r="M3226" s="18">
        <f t="shared" si="10340"/>
        <v>0</v>
      </c>
      <c r="N3226" s="18">
        <f t="shared" si="10340"/>
        <v>0</v>
      </c>
      <c r="O3226" s="18">
        <f t="shared" si="10340"/>
        <v>-252087.55799999999</v>
      </c>
      <c r="P3226" s="18">
        <f t="shared" si="10340"/>
        <v>43245.006999999998</v>
      </c>
      <c r="Q3226" s="18">
        <f t="shared" si="10340"/>
        <v>52697.111000000004</v>
      </c>
      <c r="R3226" s="18">
        <f t="shared" si="10340"/>
        <v>609208.56999999995</v>
      </c>
      <c r="S3226" s="18">
        <f t="shared" si="10340"/>
        <v>381231.87437999999</v>
      </c>
      <c r="T3226" s="18">
        <f t="shared" si="10265"/>
        <v>1801435.3043800001</v>
      </c>
      <c r="U3226" s="18">
        <f t="shared" si="10108"/>
        <v>868903</v>
      </c>
      <c r="V3226" s="18">
        <f t="shared" si="10109"/>
        <v>898903</v>
      </c>
      <c r="W3226" s="18">
        <f t="shared" ref="W3226:AT3226" si="10341">W3227+W3253+W3260+W3243</f>
        <v>174252.00099999999</v>
      </c>
      <c r="X3226" s="18">
        <f t="shared" si="10341"/>
        <v>0</v>
      </c>
      <c r="Y3226" s="18">
        <f t="shared" si="10341"/>
        <v>0</v>
      </c>
      <c r="Z3226" s="18">
        <f t="shared" si="10341"/>
        <v>168220.52708</v>
      </c>
      <c r="AA3226" s="18">
        <f t="shared" si="10341"/>
        <v>0</v>
      </c>
      <c r="AB3226" s="18">
        <f t="shared" si="10341"/>
        <v>0</v>
      </c>
      <c r="AC3226" s="18">
        <f t="shared" si="10341"/>
        <v>0</v>
      </c>
      <c r="AD3226" s="18">
        <f t="shared" si="10341"/>
        <v>0</v>
      </c>
      <c r="AE3226" s="18">
        <f t="shared" si="10341"/>
        <v>-231023.29</v>
      </c>
      <c r="AF3226" s="41">
        <f t="shared" si="10341"/>
        <v>2632354.8448200002</v>
      </c>
      <c r="AG3226" s="41">
        <f t="shared" si="10341"/>
        <v>0</v>
      </c>
      <c r="AH3226" s="41">
        <f t="shared" si="10341"/>
        <v>1108651.4725000001</v>
      </c>
      <c r="AI3226" s="41">
        <f t="shared" si="10341"/>
        <v>0</v>
      </c>
      <c r="AJ3226" s="41">
        <f t="shared" si="10341"/>
        <v>2334700.5280599999</v>
      </c>
      <c r="AK3226" s="41">
        <f t="shared" si="10341"/>
        <v>0</v>
      </c>
      <c r="AL3226" s="41">
        <f t="shared" si="10341"/>
        <v>2604693.8436100003</v>
      </c>
      <c r="AM3226" s="41">
        <f t="shared" si="10341"/>
        <v>1092599.0213100002</v>
      </c>
      <c r="AN3226" s="41">
        <f t="shared" si="10341"/>
        <v>2308185.10671</v>
      </c>
      <c r="AO3226" s="14">
        <f t="shared" si="10341"/>
        <v>1301820.0200200002</v>
      </c>
      <c r="AP3226" s="42">
        <f t="shared" si="10341"/>
        <v>2941456.2220799997</v>
      </c>
      <c r="AQ3226" s="42">
        <f t="shared" si="10341"/>
        <v>-252087.55799999999</v>
      </c>
      <c r="AR3226" s="42">
        <f t="shared" si="10341"/>
        <v>0</v>
      </c>
      <c r="AS3226" s="42">
        <f t="shared" si="10341"/>
        <v>0</v>
      </c>
      <c r="AT3226" s="42">
        <f t="shared" si="10341"/>
        <v>0</v>
      </c>
      <c r="AU3226" s="42">
        <f t="shared" si="10154"/>
        <v>2689368.6640799996</v>
      </c>
      <c r="AV3226" s="42">
        <f t="shared" si="10155"/>
        <v>-887933.35969999945</v>
      </c>
      <c r="AW3226" s="42">
        <f t="shared" si="10156"/>
        <v>2143907.8324600002</v>
      </c>
      <c r="AX3226" s="42">
        <f t="shared" si="10157"/>
        <v>868903</v>
      </c>
      <c r="AY3226" s="42">
        <f t="shared" si="10158"/>
        <v>667879.71</v>
      </c>
      <c r="AZ3226" s="42">
        <f>AZ3227+AZ3253+AZ3260+AZ3243</f>
        <v>0</v>
      </c>
      <c r="BA3226" s="43">
        <f t="shared" si="10159"/>
        <v>98.949191775400962</v>
      </c>
      <c r="BB3226" s="20"/>
    </row>
    <row r="3227" spans="2:54" ht="31.2" x14ac:dyDescent="0.3">
      <c r="B3227" s="38" t="s">
        <v>1190</v>
      </c>
      <c r="C3227" s="38" t="s">
        <v>92</v>
      </c>
      <c r="D3227" s="38" t="s">
        <v>42</v>
      </c>
      <c r="E3227" s="39" t="str">
        <f t="shared" si="10153"/>
        <v>0501</v>
      </c>
      <c r="F3227" s="38" t="s">
        <v>722</v>
      </c>
      <c r="G3227" s="39"/>
      <c r="H3227" s="40" t="s">
        <v>308</v>
      </c>
      <c r="I3227" s="18">
        <f t="shared" ref="I3227:N3227" si="10342">I3239</f>
        <v>295059.20000000001</v>
      </c>
      <c r="J3227" s="18">
        <f t="shared" si="10342"/>
        <v>0</v>
      </c>
      <c r="K3227" s="18">
        <f t="shared" si="10342"/>
        <v>0</v>
      </c>
      <c r="L3227" s="18">
        <f t="shared" si="10342"/>
        <v>0</v>
      </c>
      <c r="M3227" s="18">
        <f t="shared" si="10342"/>
        <v>0</v>
      </c>
      <c r="N3227" s="18">
        <f t="shared" si="10342"/>
        <v>0</v>
      </c>
      <c r="O3227" s="18">
        <f>O3239+O3228</f>
        <v>0</v>
      </c>
      <c r="P3227" s="18">
        <f>P3239+P3228</f>
        <v>0</v>
      </c>
      <c r="Q3227" s="18">
        <f>Q3239</f>
        <v>0</v>
      </c>
      <c r="R3227" s="18">
        <f>R3239</f>
        <v>0</v>
      </c>
      <c r="S3227" s="18">
        <f>S3239</f>
        <v>0</v>
      </c>
      <c r="T3227" s="18">
        <f t="shared" si="10265"/>
        <v>295059.20000000001</v>
      </c>
      <c r="U3227" s="18">
        <f t="shared" si="10108"/>
        <v>0</v>
      </c>
      <c r="V3227" s="18">
        <f t="shared" si="10109"/>
        <v>0</v>
      </c>
      <c r="W3227" s="18">
        <f t="shared" ref="W3227:AE3227" si="10343">W3239</f>
        <v>0</v>
      </c>
      <c r="X3227" s="18">
        <f t="shared" si="10343"/>
        <v>0</v>
      </c>
      <c r="Y3227" s="18">
        <f t="shared" si="10343"/>
        <v>0</v>
      </c>
      <c r="Z3227" s="18">
        <f t="shared" si="10343"/>
        <v>0</v>
      </c>
      <c r="AA3227" s="18">
        <f t="shared" si="10343"/>
        <v>0</v>
      </c>
      <c r="AB3227" s="18">
        <f t="shared" si="10343"/>
        <v>0</v>
      </c>
      <c r="AC3227" s="18">
        <f t="shared" si="10343"/>
        <v>0</v>
      </c>
      <c r="AD3227" s="18">
        <f t="shared" si="10343"/>
        <v>0</v>
      </c>
      <c r="AE3227" s="18">
        <f t="shared" si="10343"/>
        <v>0</v>
      </c>
      <c r="AF3227" s="41">
        <f t="shared" ref="AF3227:AT3227" si="10344">AF3239+AF3228</f>
        <v>475908.48015000002</v>
      </c>
      <c r="AG3227" s="41">
        <f t="shared" si="10344"/>
        <v>0</v>
      </c>
      <c r="AH3227" s="41">
        <f t="shared" si="10344"/>
        <v>361241.83901</v>
      </c>
      <c r="AI3227" s="41">
        <f t="shared" si="10344"/>
        <v>0</v>
      </c>
      <c r="AJ3227" s="41">
        <f t="shared" si="10344"/>
        <v>453251.51152999996</v>
      </c>
      <c r="AK3227" s="41">
        <f t="shared" si="10344"/>
        <v>0</v>
      </c>
      <c r="AL3227" s="41">
        <f t="shared" si="10344"/>
        <v>472830.24508000002</v>
      </c>
      <c r="AM3227" s="41">
        <f t="shared" si="10344"/>
        <v>361241.83901</v>
      </c>
      <c r="AN3227" s="41">
        <f t="shared" si="10344"/>
        <v>450177.47645999998</v>
      </c>
      <c r="AO3227" s="42">
        <f t="shared" si="10344"/>
        <v>57699.876659999994</v>
      </c>
      <c r="AP3227" s="42">
        <f t="shared" si="10344"/>
        <v>584724.89301999996</v>
      </c>
      <c r="AQ3227" s="42">
        <f t="shared" si="10344"/>
        <v>0</v>
      </c>
      <c r="AR3227" s="42">
        <f t="shared" si="10344"/>
        <v>0</v>
      </c>
      <c r="AS3227" s="42">
        <f t="shared" si="10344"/>
        <v>0</v>
      </c>
      <c r="AT3227" s="42">
        <f t="shared" si="10344"/>
        <v>0</v>
      </c>
      <c r="AU3227" s="42">
        <f t="shared" si="10154"/>
        <v>584724.89301999996</v>
      </c>
      <c r="AV3227" s="42">
        <f t="shared" si="10155"/>
        <v>-289665.69301999995</v>
      </c>
      <c r="AW3227" s="42">
        <f t="shared" si="10156"/>
        <v>295059.20000000001</v>
      </c>
      <c r="AX3227" s="42">
        <f t="shared" si="10157"/>
        <v>0</v>
      </c>
      <c r="AY3227" s="42">
        <f t="shared" si="10158"/>
        <v>0</v>
      </c>
      <c r="AZ3227" s="42">
        <f>AZ3239</f>
        <v>0</v>
      </c>
      <c r="BA3227" s="43">
        <f t="shared" si="10159"/>
        <v>99.353187598374006</v>
      </c>
      <c r="BB3227" s="20"/>
    </row>
    <row r="3228" spans="2:54" x14ac:dyDescent="0.3">
      <c r="B3228" s="38" t="s">
        <v>1190</v>
      </c>
      <c r="C3228" s="38" t="s">
        <v>92</v>
      </c>
      <c r="D3228" s="38" t="s">
        <v>42</v>
      </c>
      <c r="E3228" s="39" t="str">
        <f t="shared" si="10153"/>
        <v>0501</v>
      </c>
      <c r="F3228" s="38" t="s">
        <v>723</v>
      </c>
      <c r="G3228" s="39"/>
      <c r="H3228" s="40" t="s">
        <v>724</v>
      </c>
      <c r="I3228" s="18"/>
      <c r="J3228" s="18"/>
      <c r="K3228" s="18"/>
      <c r="L3228" s="18"/>
      <c r="M3228" s="18"/>
      <c r="N3228" s="18"/>
      <c r="O3228" s="18">
        <f>O3231+O3229+O3234+O3237</f>
        <v>0</v>
      </c>
      <c r="P3228" s="18">
        <f>P3231</f>
        <v>0</v>
      </c>
      <c r="Q3228" s="18"/>
      <c r="R3228" s="18"/>
      <c r="S3228" s="18"/>
      <c r="T3228" s="18">
        <f t="shared" si="10265"/>
        <v>0</v>
      </c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41">
        <f t="shared" ref="AF3228:AT3228" si="10345">AF3231+AF3229+AF3234+AF3237</f>
        <v>475908.48015000002</v>
      </c>
      <c r="AG3228" s="41">
        <f t="shared" si="10345"/>
        <v>0</v>
      </c>
      <c r="AH3228" s="41">
        <f t="shared" si="10345"/>
        <v>361241.83901</v>
      </c>
      <c r="AI3228" s="41">
        <f t="shared" si="10345"/>
        <v>0</v>
      </c>
      <c r="AJ3228" s="41">
        <f t="shared" si="10345"/>
        <v>453251.51152999996</v>
      </c>
      <c r="AK3228" s="41">
        <f t="shared" si="10345"/>
        <v>0</v>
      </c>
      <c r="AL3228" s="41">
        <f t="shared" si="10345"/>
        <v>472830.24508000002</v>
      </c>
      <c r="AM3228" s="41">
        <f t="shared" si="10345"/>
        <v>361241.83901</v>
      </c>
      <c r="AN3228" s="41">
        <f t="shared" si="10345"/>
        <v>450177.47645999998</v>
      </c>
      <c r="AO3228" s="14">
        <f t="shared" si="10345"/>
        <v>57699.876659999994</v>
      </c>
      <c r="AP3228" s="42">
        <f t="shared" si="10345"/>
        <v>584724.89301999996</v>
      </c>
      <c r="AQ3228" s="42">
        <f t="shared" si="10345"/>
        <v>0</v>
      </c>
      <c r="AR3228" s="42">
        <f t="shared" si="10345"/>
        <v>0</v>
      </c>
      <c r="AS3228" s="42">
        <f t="shared" si="10345"/>
        <v>0</v>
      </c>
      <c r="AT3228" s="42">
        <f t="shared" si="10345"/>
        <v>0</v>
      </c>
      <c r="AU3228" s="42">
        <f t="shared" si="10154"/>
        <v>584724.89301999996</v>
      </c>
      <c r="AV3228" s="42">
        <f t="shared" si="10155"/>
        <v>-584724.89301999996</v>
      </c>
      <c r="AW3228" s="42"/>
      <c r="AX3228" s="42"/>
      <c r="AY3228" s="42"/>
      <c r="AZ3228" s="42"/>
      <c r="BA3228" s="43">
        <f t="shared" si="10159"/>
        <v>99.353187598374006</v>
      </c>
      <c r="BB3228" s="20"/>
    </row>
    <row r="3229" spans="2:54" ht="31.2" x14ac:dyDescent="0.3">
      <c r="B3229" s="38" t="s">
        <v>1190</v>
      </c>
      <c r="C3229" s="38" t="s">
        <v>92</v>
      </c>
      <c r="D3229" s="38" t="s">
        <v>42</v>
      </c>
      <c r="E3229" s="39" t="str">
        <f t="shared" si="10153"/>
        <v>0501</v>
      </c>
      <c r="F3229" s="16" t="s">
        <v>1194</v>
      </c>
      <c r="G3229" s="39"/>
      <c r="H3229" s="48" t="s">
        <v>1195</v>
      </c>
      <c r="I3229" s="18"/>
      <c r="J3229" s="18"/>
      <c r="K3229" s="18"/>
      <c r="L3229" s="18"/>
      <c r="M3229" s="18"/>
      <c r="N3229" s="18"/>
      <c r="O3229" s="18">
        <f>O3230</f>
        <v>0</v>
      </c>
      <c r="P3229" s="18"/>
      <c r="Q3229" s="18"/>
      <c r="R3229" s="18"/>
      <c r="S3229" s="18"/>
      <c r="T3229" s="18">
        <f t="shared" si="10265"/>
        <v>0</v>
      </c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41">
        <f t="shared" ref="AF3229:AT3229" si="10346">AF3230</f>
        <v>215058.15098000001</v>
      </c>
      <c r="AG3229" s="41">
        <f t="shared" si="10346"/>
        <v>0</v>
      </c>
      <c r="AH3229" s="41">
        <f t="shared" si="10346"/>
        <v>215058.15098000001</v>
      </c>
      <c r="AI3229" s="41">
        <f t="shared" si="10346"/>
        <v>0</v>
      </c>
      <c r="AJ3229" s="41">
        <f t="shared" si="10346"/>
        <v>215058.15098000001</v>
      </c>
      <c r="AK3229" s="41">
        <f t="shared" si="10346"/>
        <v>0</v>
      </c>
      <c r="AL3229" s="41">
        <f t="shared" si="10346"/>
        <v>215058.15098000001</v>
      </c>
      <c r="AM3229" s="41">
        <f t="shared" si="10346"/>
        <v>215058.15098000001</v>
      </c>
      <c r="AN3229" s="41">
        <f t="shared" si="10346"/>
        <v>215058.15098000001</v>
      </c>
      <c r="AO3229" s="54">
        <f t="shared" si="10346"/>
        <v>0</v>
      </c>
      <c r="AP3229" s="14">
        <f t="shared" si="10346"/>
        <v>289241.19150000002</v>
      </c>
      <c r="AQ3229" s="42">
        <f t="shared" si="10346"/>
        <v>0</v>
      </c>
      <c r="AR3229" s="14">
        <f t="shared" si="10346"/>
        <v>0</v>
      </c>
      <c r="AS3229" s="42">
        <f t="shared" si="10346"/>
        <v>0</v>
      </c>
      <c r="AT3229" s="14">
        <f t="shared" si="10346"/>
        <v>0</v>
      </c>
      <c r="AU3229" s="42">
        <f t="shared" si="10154"/>
        <v>289241.19150000002</v>
      </c>
      <c r="AV3229" s="42">
        <f t="shared" si="10155"/>
        <v>-289241.19150000002</v>
      </c>
      <c r="AW3229" s="42"/>
      <c r="AX3229" s="42"/>
      <c r="AY3229" s="42"/>
      <c r="AZ3229" s="42"/>
      <c r="BA3229" s="43">
        <f t="shared" si="10159"/>
        <v>100</v>
      </c>
      <c r="BB3229" s="20"/>
    </row>
    <row r="3230" spans="2:54" ht="31.2" x14ac:dyDescent="0.3">
      <c r="B3230" s="38" t="s">
        <v>1190</v>
      </c>
      <c r="C3230" s="38" t="s">
        <v>92</v>
      </c>
      <c r="D3230" s="38" t="s">
        <v>42</v>
      </c>
      <c r="E3230" s="39" t="str">
        <f t="shared" si="10153"/>
        <v>0501</v>
      </c>
      <c r="F3230" s="16" t="s">
        <v>1194</v>
      </c>
      <c r="G3230" s="39">
        <v>400</v>
      </c>
      <c r="H3230" s="40" t="s">
        <v>115</v>
      </c>
      <c r="I3230" s="18"/>
      <c r="J3230" s="18"/>
      <c r="K3230" s="18"/>
      <c r="L3230" s="18"/>
      <c r="M3230" s="18"/>
      <c r="N3230" s="18"/>
      <c r="O3230" s="18">
        <v>0</v>
      </c>
      <c r="P3230" s="18"/>
      <c r="Q3230" s="18"/>
      <c r="R3230" s="18"/>
      <c r="S3230" s="18"/>
      <c r="T3230" s="18">
        <f t="shared" si="10265"/>
        <v>0</v>
      </c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41">
        <v>215058.15098000001</v>
      </c>
      <c r="AG3230" s="41"/>
      <c r="AH3230" s="41">
        <f>AF3230</f>
        <v>215058.15098000001</v>
      </c>
      <c r="AI3230" s="41">
        <f>AG3230</f>
        <v>0</v>
      </c>
      <c r="AJ3230" s="41">
        <f>AF3230</f>
        <v>215058.15098000001</v>
      </c>
      <c r="AK3230" s="41">
        <f>AG3230</f>
        <v>0</v>
      </c>
      <c r="AL3230" s="41">
        <v>215058.15098000001</v>
      </c>
      <c r="AM3230" s="41">
        <f>AL3230</f>
        <v>215058.15098000001</v>
      </c>
      <c r="AN3230" s="41">
        <f>AL3230</f>
        <v>215058.15098000001</v>
      </c>
      <c r="AO3230" s="14">
        <v>0</v>
      </c>
      <c r="AP3230" s="42">
        <v>289241.19150000002</v>
      </c>
      <c r="AQ3230" s="14">
        <v>0</v>
      </c>
      <c r="AR3230" s="42">
        <v>0</v>
      </c>
      <c r="AS3230" s="14">
        <v>0</v>
      </c>
      <c r="AT3230" s="42">
        <v>0</v>
      </c>
      <c r="AU3230" s="42">
        <f t="shared" si="10154"/>
        <v>289241.19150000002</v>
      </c>
      <c r="AV3230" s="42">
        <f t="shared" si="10155"/>
        <v>-289241.19150000002</v>
      </c>
      <c r="AW3230" s="42"/>
      <c r="AX3230" s="42"/>
      <c r="AY3230" s="42"/>
      <c r="AZ3230" s="42"/>
      <c r="BA3230" s="43">
        <f t="shared" si="10159"/>
        <v>100</v>
      </c>
      <c r="BB3230" s="20"/>
    </row>
    <row r="3231" spans="2:54" ht="46.8" x14ac:dyDescent="0.3">
      <c r="B3231" s="38" t="s">
        <v>1190</v>
      </c>
      <c r="C3231" s="38" t="s">
        <v>92</v>
      </c>
      <c r="D3231" s="38" t="s">
        <v>42</v>
      </c>
      <c r="E3231" s="39" t="str">
        <f t="shared" si="10153"/>
        <v>0501</v>
      </c>
      <c r="F3231" s="38" t="s">
        <v>725</v>
      </c>
      <c r="G3231" s="39"/>
      <c r="H3231" s="40" t="s">
        <v>726</v>
      </c>
      <c r="I3231" s="18"/>
      <c r="J3231" s="18"/>
      <c r="K3231" s="18"/>
      <c r="L3231" s="18"/>
      <c r="M3231" s="18"/>
      <c r="N3231" s="18"/>
      <c r="O3231" s="18">
        <f>O3232+O3233</f>
        <v>0</v>
      </c>
      <c r="P3231" s="18">
        <f>P3232+P3233</f>
        <v>0</v>
      </c>
      <c r="Q3231" s="18"/>
      <c r="R3231" s="18"/>
      <c r="S3231" s="18"/>
      <c r="T3231" s="18">
        <f t="shared" si="10265"/>
        <v>0</v>
      </c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41">
        <f t="shared" ref="AF3231:AT3231" si="10347">AF3232+AF3233</f>
        <v>138220.89228</v>
      </c>
      <c r="AG3231" s="41">
        <f t="shared" si="10347"/>
        <v>0</v>
      </c>
      <c r="AH3231" s="41">
        <f t="shared" si="10347"/>
        <v>138220.89228</v>
      </c>
      <c r="AI3231" s="41">
        <f t="shared" si="10347"/>
        <v>0</v>
      </c>
      <c r="AJ3231" s="41">
        <f t="shared" si="10347"/>
        <v>134652.32266000001</v>
      </c>
      <c r="AK3231" s="41">
        <f t="shared" si="10347"/>
        <v>0</v>
      </c>
      <c r="AL3231" s="41">
        <f t="shared" si="10347"/>
        <v>138220.89228</v>
      </c>
      <c r="AM3231" s="41">
        <f t="shared" si="10347"/>
        <v>138220.89228</v>
      </c>
      <c r="AN3231" s="41">
        <f t="shared" si="10347"/>
        <v>134652.32266000001</v>
      </c>
      <c r="AO3231" s="42">
        <f t="shared" si="10347"/>
        <v>57699.876659999994</v>
      </c>
      <c r="AP3231" s="42">
        <f t="shared" si="10347"/>
        <v>172854.26462999999</v>
      </c>
      <c r="AQ3231" s="42">
        <f t="shared" si="10347"/>
        <v>0</v>
      </c>
      <c r="AR3231" s="42">
        <f t="shared" si="10347"/>
        <v>0</v>
      </c>
      <c r="AS3231" s="42">
        <f t="shared" si="10347"/>
        <v>0</v>
      </c>
      <c r="AT3231" s="42">
        <f t="shared" si="10347"/>
        <v>0</v>
      </c>
      <c r="AU3231" s="42">
        <f t="shared" si="10154"/>
        <v>172854.26462999999</v>
      </c>
      <c r="AV3231" s="42">
        <f t="shared" si="10155"/>
        <v>-172854.26462999999</v>
      </c>
      <c r="AW3231" s="42"/>
      <c r="AX3231" s="42"/>
      <c r="AY3231" s="42"/>
      <c r="AZ3231" s="42"/>
      <c r="BA3231" s="43">
        <f t="shared" si="10159"/>
        <v>100</v>
      </c>
      <c r="BB3231" s="20"/>
    </row>
    <row r="3232" spans="2:54" ht="31.2" x14ac:dyDescent="0.3">
      <c r="B3232" s="38" t="s">
        <v>1190</v>
      </c>
      <c r="C3232" s="38" t="s">
        <v>92</v>
      </c>
      <c r="D3232" s="38" t="s">
        <v>42</v>
      </c>
      <c r="E3232" s="39" t="str">
        <f t="shared" si="10153"/>
        <v>0501</v>
      </c>
      <c r="F3232" s="38" t="s">
        <v>725</v>
      </c>
      <c r="G3232" s="39">
        <v>400</v>
      </c>
      <c r="H3232" s="40" t="s">
        <v>115</v>
      </c>
      <c r="I3232" s="18"/>
      <c r="J3232" s="18"/>
      <c r="K3232" s="18"/>
      <c r="L3232" s="18"/>
      <c r="M3232" s="18"/>
      <c r="N3232" s="18"/>
      <c r="O3232" s="18">
        <v>0</v>
      </c>
      <c r="P3232" s="18">
        <v>0</v>
      </c>
      <c r="Q3232" s="18"/>
      <c r="R3232" s="18"/>
      <c r="S3232" s="18"/>
      <c r="T3232" s="18">
        <f t="shared" si="10265"/>
        <v>0</v>
      </c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41">
        <v>134652.32266000001</v>
      </c>
      <c r="AG3232" s="41"/>
      <c r="AH3232" s="41">
        <f t="shared" ref="AH3232:AH3233" si="10348">AF3232</f>
        <v>134652.32266000001</v>
      </c>
      <c r="AI3232" s="41">
        <f t="shared" ref="AI3232:AI3233" si="10349">AG3232</f>
        <v>0</v>
      </c>
      <c r="AJ3232" s="41">
        <f>AF3232</f>
        <v>134652.32266000001</v>
      </c>
      <c r="AK3232" s="41">
        <f>AG3232</f>
        <v>0</v>
      </c>
      <c r="AL3232" s="41">
        <v>134652.32266000001</v>
      </c>
      <c r="AM3232" s="41">
        <f t="shared" ref="AM3232:AM3233" si="10350">AL3232</f>
        <v>134652.32266000001</v>
      </c>
      <c r="AN3232" s="41">
        <f>AL3232</f>
        <v>134652.32266000001</v>
      </c>
      <c r="AO3232" s="14">
        <v>54374.507039999997</v>
      </c>
      <c r="AP3232" s="42">
        <v>168956.29501</v>
      </c>
      <c r="AQ3232" s="42">
        <v>0</v>
      </c>
      <c r="AR3232" s="42">
        <v>0</v>
      </c>
      <c r="AS3232" s="42">
        <v>0</v>
      </c>
      <c r="AT3232" s="42">
        <v>0</v>
      </c>
      <c r="AU3232" s="42">
        <f t="shared" si="10154"/>
        <v>168956.29501</v>
      </c>
      <c r="AV3232" s="42">
        <f t="shared" si="10155"/>
        <v>-168956.29501</v>
      </c>
      <c r="AW3232" s="42"/>
      <c r="AX3232" s="42"/>
      <c r="AY3232" s="42"/>
      <c r="AZ3232" s="42"/>
      <c r="BA3232" s="43">
        <f t="shared" si="10159"/>
        <v>100</v>
      </c>
      <c r="BB3232" s="20"/>
    </row>
    <row r="3233" spans="2:54" x14ac:dyDescent="0.3">
      <c r="B3233" s="38" t="s">
        <v>1190</v>
      </c>
      <c r="C3233" s="38" t="s">
        <v>92</v>
      </c>
      <c r="D3233" s="38" t="s">
        <v>42</v>
      </c>
      <c r="E3233" s="39" t="str">
        <f t="shared" si="10153"/>
        <v>0501</v>
      </c>
      <c r="F3233" s="38" t="s">
        <v>725</v>
      </c>
      <c r="G3233" s="39">
        <v>800</v>
      </c>
      <c r="H3233" s="40" t="s">
        <v>57</v>
      </c>
      <c r="I3233" s="18"/>
      <c r="J3233" s="18"/>
      <c r="K3233" s="18"/>
      <c r="L3233" s="18"/>
      <c r="M3233" s="18"/>
      <c r="N3233" s="18"/>
      <c r="O3233" s="18">
        <v>0</v>
      </c>
      <c r="P3233" s="18">
        <v>0</v>
      </c>
      <c r="Q3233" s="18"/>
      <c r="R3233" s="18"/>
      <c r="S3233" s="18"/>
      <c r="T3233" s="18">
        <f t="shared" si="10265"/>
        <v>0</v>
      </c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41">
        <v>3568.5696200000002</v>
      </c>
      <c r="AG3233" s="41"/>
      <c r="AH3233" s="41">
        <f t="shared" si="10348"/>
        <v>3568.5696200000002</v>
      </c>
      <c r="AI3233" s="41">
        <f t="shared" si="10349"/>
        <v>0</v>
      </c>
      <c r="AJ3233" s="41">
        <v>0</v>
      </c>
      <c r="AK3233" s="41">
        <v>0</v>
      </c>
      <c r="AL3233" s="41">
        <v>3568.5696200000002</v>
      </c>
      <c r="AM3233" s="41">
        <f t="shared" si="10350"/>
        <v>3568.5696200000002</v>
      </c>
      <c r="AN3233" s="41">
        <v>0</v>
      </c>
      <c r="AO3233" s="42">
        <v>3325.3696199999999</v>
      </c>
      <c r="AP3233" s="42">
        <v>3897.9696199999998</v>
      </c>
      <c r="AQ3233" s="42">
        <v>0</v>
      </c>
      <c r="AR3233" s="42">
        <v>0</v>
      </c>
      <c r="AS3233" s="42">
        <v>0</v>
      </c>
      <c r="AT3233" s="42">
        <v>0</v>
      </c>
      <c r="AU3233" s="42">
        <f t="shared" si="10154"/>
        <v>3897.9696199999998</v>
      </c>
      <c r="AV3233" s="42">
        <f t="shared" si="10155"/>
        <v>-3897.9696199999998</v>
      </c>
      <c r="AW3233" s="42"/>
      <c r="AX3233" s="42"/>
      <c r="AY3233" s="42"/>
      <c r="AZ3233" s="42"/>
      <c r="BA3233" s="43">
        <f t="shared" si="10159"/>
        <v>100</v>
      </c>
      <c r="BB3233" s="20"/>
    </row>
    <row r="3234" spans="2:54" ht="46.8" x14ac:dyDescent="0.3">
      <c r="B3234" s="38" t="s">
        <v>1190</v>
      </c>
      <c r="C3234" s="38" t="s">
        <v>92</v>
      </c>
      <c r="D3234" s="38" t="s">
        <v>42</v>
      </c>
      <c r="E3234" s="39" t="str">
        <f t="shared" si="10153"/>
        <v>0501</v>
      </c>
      <c r="F3234" s="16" t="s">
        <v>1196</v>
      </c>
      <c r="G3234" s="39"/>
      <c r="H3234" s="55" t="s">
        <v>726</v>
      </c>
      <c r="I3234" s="18"/>
      <c r="J3234" s="18"/>
      <c r="K3234" s="18"/>
      <c r="L3234" s="18"/>
      <c r="M3234" s="18"/>
      <c r="N3234" s="18"/>
      <c r="O3234" s="18">
        <f>O3235</f>
        <v>0</v>
      </c>
      <c r="P3234" s="18"/>
      <c r="Q3234" s="18"/>
      <c r="R3234" s="18"/>
      <c r="S3234" s="18"/>
      <c r="T3234" s="18">
        <f t="shared" si="10265"/>
        <v>0</v>
      </c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41">
        <f t="shared" ref="AF3234:AN3234" si="10351">AF3235+AF3236</f>
        <v>112364.17624</v>
      </c>
      <c r="AG3234" s="41">
        <f t="shared" si="10351"/>
        <v>0</v>
      </c>
      <c r="AH3234" s="41">
        <f t="shared" si="10351"/>
        <v>0</v>
      </c>
      <c r="AI3234" s="41">
        <f t="shared" si="10351"/>
        <v>0</v>
      </c>
      <c r="AJ3234" s="41">
        <f t="shared" si="10351"/>
        <v>93275.777239999996</v>
      </c>
      <c r="AK3234" s="41">
        <f t="shared" si="10351"/>
        <v>0</v>
      </c>
      <c r="AL3234" s="41">
        <f t="shared" si="10351"/>
        <v>109285.94117000001</v>
      </c>
      <c r="AM3234" s="41">
        <f t="shared" si="10351"/>
        <v>0</v>
      </c>
      <c r="AN3234" s="41">
        <f t="shared" si="10351"/>
        <v>90201.742169999998</v>
      </c>
      <c r="AO3234" s="54">
        <f t="shared" ref="AO3234:AT3234" si="10352">AO3235</f>
        <v>0</v>
      </c>
      <c r="AP3234" s="14">
        <f t="shared" si="10352"/>
        <v>112364.17624</v>
      </c>
      <c r="AQ3234" s="42">
        <f t="shared" si="10352"/>
        <v>0</v>
      </c>
      <c r="AR3234" s="14">
        <f t="shared" si="10352"/>
        <v>0</v>
      </c>
      <c r="AS3234" s="42">
        <f t="shared" si="10352"/>
        <v>0</v>
      </c>
      <c r="AT3234" s="14">
        <f t="shared" si="10352"/>
        <v>0</v>
      </c>
      <c r="AU3234" s="42">
        <f t="shared" si="10154"/>
        <v>112364.17624</v>
      </c>
      <c r="AV3234" s="42">
        <f t="shared" si="10155"/>
        <v>-112364.17624</v>
      </c>
      <c r="AW3234" s="42"/>
      <c r="AX3234" s="42"/>
      <c r="AY3234" s="42"/>
      <c r="AZ3234" s="42"/>
      <c r="BA3234" s="43">
        <f t="shared" si="10159"/>
        <v>97.260483569580785</v>
      </c>
      <c r="BB3234" s="20"/>
    </row>
    <row r="3235" spans="2:54" ht="31.2" x14ac:dyDescent="0.3">
      <c r="B3235" s="38" t="s">
        <v>1190</v>
      </c>
      <c r="C3235" s="38" t="s">
        <v>92</v>
      </c>
      <c r="D3235" s="38" t="s">
        <v>42</v>
      </c>
      <c r="E3235" s="39" t="str">
        <f t="shared" si="10153"/>
        <v>0501</v>
      </c>
      <c r="F3235" s="16" t="s">
        <v>1196</v>
      </c>
      <c r="G3235" s="39">
        <v>400</v>
      </c>
      <c r="H3235" s="40" t="s">
        <v>115</v>
      </c>
      <c r="I3235" s="18"/>
      <c r="J3235" s="18"/>
      <c r="K3235" s="18"/>
      <c r="L3235" s="18"/>
      <c r="M3235" s="18"/>
      <c r="N3235" s="18"/>
      <c r="O3235" s="18">
        <v>0</v>
      </c>
      <c r="P3235" s="18"/>
      <c r="Q3235" s="18"/>
      <c r="R3235" s="18"/>
      <c r="S3235" s="18"/>
      <c r="T3235" s="18">
        <f t="shared" si="10265"/>
        <v>0</v>
      </c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41">
        <v>93275.777239999996</v>
      </c>
      <c r="AG3235" s="41"/>
      <c r="AH3235" s="41">
        <v>0</v>
      </c>
      <c r="AI3235" s="41">
        <v>0</v>
      </c>
      <c r="AJ3235" s="41">
        <f>AF3235</f>
        <v>93275.777239999996</v>
      </c>
      <c r="AK3235" s="41">
        <f>AG3235</f>
        <v>0</v>
      </c>
      <c r="AL3235" s="41">
        <v>90201.742169999998</v>
      </c>
      <c r="AM3235" s="41">
        <v>0</v>
      </c>
      <c r="AN3235" s="41">
        <f>AL3235</f>
        <v>90201.742169999998</v>
      </c>
      <c r="AO3235" s="14">
        <v>0</v>
      </c>
      <c r="AP3235" s="42">
        <v>112364.17624</v>
      </c>
      <c r="AQ3235" s="14">
        <v>0</v>
      </c>
      <c r="AR3235" s="42">
        <v>0</v>
      </c>
      <c r="AS3235" s="14">
        <v>0</v>
      </c>
      <c r="AT3235" s="42">
        <v>0</v>
      </c>
      <c r="AU3235" s="42">
        <f t="shared" si="10154"/>
        <v>112364.17624</v>
      </c>
      <c r="AV3235" s="42">
        <f t="shared" si="10155"/>
        <v>-112364.17624</v>
      </c>
      <c r="AW3235" s="42"/>
      <c r="AX3235" s="42"/>
      <c r="AY3235" s="42"/>
      <c r="AZ3235" s="42"/>
      <c r="BA3235" s="43">
        <f t="shared" si="10159"/>
        <v>96.704358665282996</v>
      </c>
      <c r="BB3235" s="20"/>
    </row>
    <row r="3236" spans="2:54" x14ac:dyDescent="0.3">
      <c r="B3236" s="38" t="s">
        <v>1190</v>
      </c>
      <c r="C3236" s="38" t="s">
        <v>92</v>
      </c>
      <c r="D3236" s="38" t="s">
        <v>42</v>
      </c>
      <c r="E3236" s="39" t="str">
        <f t="shared" si="10153"/>
        <v>0501</v>
      </c>
      <c r="F3236" s="16" t="s">
        <v>1196</v>
      </c>
      <c r="G3236" s="38" t="s">
        <v>56</v>
      </c>
      <c r="H3236" s="40" t="s">
        <v>57</v>
      </c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>
        <v>0</v>
      </c>
      <c r="U3236" s="18">
        <v>0</v>
      </c>
      <c r="V3236" s="18">
        <v>0</v>
      </c>
      <c r="W3236" s="18">
        <v>0</v>
      </c>
      <c r="X3236" s="18">
        <v>0</v>
      </c>
      <c r="Y3236" s="18">
        <v>0</v>
      </c>
      <c r="Z3236" s="18">
        <v>0</v>
      </c>
      <c r="AA3236" s="18">
        <v>0</v>
      </c>
      <c r="AB3236" s="18">
        <v>0</v>
      </c>
      <c r="AC3236" s="18">
        <v>0</v>
      </c>
      <c r="AD3236" s="18">
        <v>0</v>
      </c>
      <c r="AE3236" s="18">
        <v>0</v>
      </c>
      <c r="AF3236" s="42">
        <v>19088.399000000001</v>
      </c>
      <c r="AG3236" s="42"/>
      <c r="AH3236" s="42">
        <v>0</v>
      </c>
      <c r="AI3236" s="42">
        <v>0</v>
      </c>
      <c r="AJ3236" s="42">
        <v>0</v>
      </c>
      <c r="AK3236" s="42">
        <v>0</v>
      </c>
      <c r="AL3236" s="42">
        <v>19084.199000000001</v>
      </c>
      <c r="AM3236" s="42">
        <v>0</v>
      </c>
      <c r="AN3236" s="42">
        <v>0</v>
      </c>
      <c r="AO3236" s="14"/>
      <c r="AP3236" s="14"/>
      <c r="AQ3236" s="14"/>
      <c r="AR3236" s="14"/>
      <c r="AS3236" s="14"/>
      <c r="AT3236" s="14"/>
      <c r="AU3236" s="42"/>
      <c r="AV3236" s="42"/>
      <c r="AW3236" s="42"/>
      <c r="AX3236" s="42"/>
      <c r="AY3236" s="42"/>
      <c r="AZ3236" s="42"/>
      <c r="BA3236" s="49">
        <f t="shared" si="10159"/>
        <v>99.977997107038675</v>
      </c>
      <c r="BB3236" s="20"/>
    </row>
    <row r="3237" spans="2:54" ht="140.4" x14ac:dyDescent="0.3">
      <c r="B3237" s="38" t="s">
        <v>1190</v>
      </c>
      <c r="C3237" s="38" t="s">
        <v>92</v>
      </c>
      <c r="D3237" s="38" t="s">
        <v>42</v>
      </c>
      <c r="E3237" s="39" t="str">
        <f t="shared" si="10153"/>
        <v>0501</v>
      </c>
      <c r="F3237" s="16" t="s">
        <v>1197</v>
      </c>
      <c r="G3237" s="39"/>
      <c r="H3237" s="48" t="s">
        <v>1198</v>
      </c>
      <c r="I3237" s="18"/>
      <c r="J3237" s="18"/>
      <c r="K3237" s="18"/>
      <c r="L3237" s="18"/>
      <c r="M3237" s="18"/>
      <c r="N3237" s="18"/>
      <c r="O3237" s="18">
        <f>O3238</f>
        <v>0</v>
      </c>
      <c r="P3237" s="18"/>
      <c r="Q3237" s="18"/>
      <c r="R3237" s="18"/>
      <c r="S3237" s="18"/>
      <c r="T3237" s="18">
        <f t="shared" si="10265"/>
        <v>0</v>
      </c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41">
        <f t="shared" ref="AF3237:AT3237" si="10353">AF3238</f>
        <v>10265.26065</v>
      </c>
      <c r="AG3237" s="41">
        <f t="shared" si="10353"/>
        <v>0</v>
      </c>
      <c r="AH3237" s="41">
        <f t="shared" si="10353"/>
        <v>7962.7957500000002</v>
      </c>
      <c r="AI3237" s="41">
        <f t="shared" si="10353"/>
        <v>0</v>
      </c>
      <c r="AJ3237" s="41">
        <f t="shared" si="10353"/>
        <v>10265.26065</v>
      </c>
      <c r="AK3237" s="41">
        <f t="shared" si="10353"/>
        <v>0</v>
      </c>
      <c r="AL3237" s="41">
        <f t="shared" si="10353"/>
        <v>10265.26065</v>
      </c>
      <c r="AM3237" s="41">
        <f t="shared" si="10353"/>
        <v>7962.7957500000002</v>
      </c>
      <c r="AN3237" s="41">
        <f t="shared" si="10353"/>
        <v>10265.26065</v>
      </c>
      <c r="AO3237" s="54">
        <f t="shared" si="10353"/>
        <v>0</v>
      </c>
      <c r="AP3237" s="14">
        <f t="shared" si="10353"/>
        <v>10265.26065</v>
      </c>
      <c r="AQ3237" s="42">
        <f t="shared" si="10353"/>
        <v>0</v>
      </c>
      <c r="AR3237" s="14">
        <f t="shared" si="10353"/>
        <v>0</v>
      </c>
      <c r="AS3237" s="42">
        <f t="shared" si="10353"/>
        <v>0</v>
      </c>
      <c r="AT3237" s="14">
        <f t="shared" si="10353"/>
        <v>0</v>
      </c>
      <c r="AU3237" s="42">
        <f t="shared" si="10154"/>
        <v>10265.26065</v>
      </c>
      <c r="AV3237" s="42">
        <f t="shared" si="10155"/>
        <v>-10265.26065</v>
      </c>
      <c r="AW3237" s="42"/>
      <c r="AX3237" s="42"/>
      <c r="AY3237" s="42"/>
      <c r="AZ3237" s="42"/>
      <c r="BA3237" s="43">
        <f t="shared" si="10159"/>
        <v>100</v>
      </c>
      <c r="BB3237" s="20"/>
    </row>
    <row r="3238" spans="2:54" ht="31.2" x14ac:dyDescent="0.3">
      <c r="B3238" s="38" t="s">
        <v>1190</v>
      </c>
      <c r="C3238" s="38" t="s">
        <v>92</v>
      </c>
      <c r="D3238" s="38" t="s">
        <v>42</v>
      </c>
      <c r="E3238" s="39" t="str">
        <f t="shared" si="10153"/>
        <v>0501</v>
      </c>
      <c r="F3238" s="16" t="s">
        <v>1197</v>
      </c>
      <c r="G3238" s="39">
        <v>400</v>
      </c>
      <c r="H3238" s="40" t="s">
        <v>115</v>
      </c>
      <c r="I3238" s="18"/>
      <c r="J3238" s="18"/>
      <c r="K3238" s="18"/>
      <c r="L3238" s="18"/>
      <c r="M3238" s="18"/>
      <c r="N3238" s="18"/>
      <c r="O3238" s="18">
        <v>0</v>
      </c>
      <c r="P3238" s="18"/>
      <c r="Q3238" s="18"/>
      <c r="R3238" s="18"/>
      <c r="S3238" s="18"/>
      <c r="T3238" s="18">
        <f t="shared" si="10265"/>
        <v>0</v>
      </c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41">
        <v>10265.26065</v>
      </c>
      <c r="AG3238" s="41"/>
      <c r="AH3238" s="41">
        <v>7962.7957500000002</v>
      </c>
      <c r="AI3238" s="41">
        <v>0</v>
      </c>
      <c r="AJ3238" s="41">
        <f>AF3238</f>
        <v>10265.26065</v>
      </c>
      <c r="AK3238" s="41">
        <f>AG3238</f>
        <v>0</v>
      </c>
      <c r="AL3238" s="41">
        <v>10265.26065</v>
      </c>
      <c r="AM3238" s="41">
        <v>7962.7957500000002</v>
      </c>
      <c r="AN3238" s="41">
        <f>AL3238</f>
        <v>10265.26065</v>
      </c>
      <c r="AO3238" s="14">
        <v>0</v>
      </c>
      <c r="AP3238" s="42">
        <v>10265.26065</v>
      </c>
      <c r="AQ3238" s="14">
        <v>0</v>
      </c>
      <c r="AR3238" s="42">
        <v>0</v>
      </c>
      <c r="AS3238" s="14">
        <v>0</v>
      </c>
      <c r="AT3238" s="42">
        <v>0</v>
      </c>
      <c r="AU3238" s="42">
        <f t="shared" si="10154"/>
        <v>10265.26065</v>
      </c>
      <c r="AV3238" s="42">
        <f t="shared" si="10155"/>
        <v>-10265.26065</v>
      </c>
      <c r="AW3238" s="42"/>
      <c r="AX3238" s="42"/>
      <c r="AY3238" s="42"/>
      <c r="AZ3238" s="42"/>
      <c r="BA3238" s="43">
        <f t="shared" si="10159"/>
        <v>100</v>
      </c>
      <c r="BB3238" s="20"/>
    </row>
    <row r="3239" spans="2:54" ht="46.8" x14ac:dyDescent="0.3">
      <c r="B3239" s="38" t="s">
        <v>1190</v>
      </c>
      <c r="C3239" s="38" t="s">
        <v>92</v>
      </c>
      <c r="D3239" s="38" t="s">
        <v>42</v>
      </c>
      <c r="E3239" s="39" t="str">
        <f t="shared" si="10153"/>
        <v>0501</v>
      </c>
      <c r="F3239" s="38" t="s">
        <v>727</v>
      </c>
      <c r="G3239" s="39"/>
      <c r="H3239" s="40" t="s">
        <v>728</v>
      </c>
      <c r="I3239" s="18">
        <f t="shared" ref="I3239:I3243" si="10354">I3240</f>
        <v>295059.20000000001</v>
      </c>
      <c r="J3239" s="18">
        <f t="shared" ref="J3239:J3243" si="10355">J3240</f>
        <v>0</v>
      </c>
      <c r="K3239" s="18">
        <f t="shared" ref="K3239:K3243" si="10356">K3240</f>
        <v>0</v>
      </c>
      <c r="L3239" s="18">
        <f t="shared" ref="L3239:L3243" si="10357">L3240</f>
        <v>0</v>
      </c>
      <c r="M3239" s="18">
        <f t="shared" ref="M3239:M3243" si="10358">M3240</f>
        <v>0</v>
      </c>
      <c r="N3239" s="18">
        <f t="shared" ref="N3239:N3243" si="10359">N3240</f>
        <v>0</v>
      </c>
      <c r="O3239" s="18">
        <f>O3240</f>
        <v>0</v>
      </c>
      <c r="P3239" s="18">
        <f>P3240</f>
        <v>0</v>
      </c>
      <c r="Q3239" s="18">
        <f>Q3240</f>
        <v>0</v>
      </c>
      <c r="R3239" s="18">
        <f>R3240</f>
        <v>0</v>
      </c>
      <c r="S3239" s="18">
        <f t="shared" ref="S3239:S3243" si="10360">S3240</f>
        <v>0</v>
      </c>
      <c r="T3239" s="18">
        <f t="shared" si="10265"/>
        <v>295059.20000000001</v>
      </c>
      <c r="U3239" s="18">
        <f t="shared" ref="U3239:U3244" si="10361">J3239+M3239</f>
        <v>0</v>
      </c>
      <c r="V3239" s="18">
        <f t="shared" ref="V3239:V3244" si="10362">K3239+N3239</f>
        <v>0</v>
      </c>
      <c r="W3239" s="18">
        <f t="shared" ref="W3239:W3243" si="10363">W3240</f>
        <v>0</v>
      </c>
      <c r="X3239" s="18">
        <f t="shared" ref="X3239:X3243" si="10364">X3240</f>
        <v>0</v>
      </c>
      <c r="Y3239" s="18">
        <f t="shared" ref="Y3239:Y3243" si="10365">Y3240</f>
        <v>0</v>
      </c>
      <c r="Z3239" s="18">
        <f t="shared" ref="Z3239:Z3243" si="10366">Z3240</f>
        <v>0</v>
      </c>
      <c r="AA3239" s="18">
        <f t="shared" ref="AA3239:AA3243" si="10367">AA3240</f>
        <v>0</v>
      </c>
      <c r="AB3239" s="18">
        <f t="shared" ref="AB3239:AB3243" si="10368">AB3240</f>
        <v>0</v>
      </c>
      <c r="AC3239" s="18">
        <f t="shared" ref="AC3239:AC3243" si="10369">AC3240</f>
        <v>0</v>
      </c>
      <c r="AD3239" s="18">
        <f t="shared" ref="AD3239:AD3243" si="10370">AD3240</f>
        <v>0</v>
      </c>
      <c r="AE3239" s="18">
        <f t="shared" ref="AE3239:AE3243" si="10371">AE3240</f>
        <v>0</v>
      </c>
      <c r="AF3239" s="41">
        <f t="shared" ref="AF3239:AT3239" si="10372">AF3240</f>
        <v>0</v>
      </c>
      <c r="AG3239" s="41">
        <f t="shared" si="10372"/>
        <v>0</v>
      </c>
      <c r="AH3239" s="41">
        <f t="shared" si="10372"/>
        <v>0</v>
      </c>
      <c r="AI3239" s="41">
        <f t="shared" si="10372"/>
        <v>0</v>
      </c>
      <c r="AJ3239" s="41">
        <f t="shared" si="10372"/>
        <v>0</v>
      </c>
      <c r="AK3239" s="41">
        <f t="shared" si="10372"/>
        <v>0</v>
      </c>
      <c r="AL3239" s="41">
        <f t="shared" si="10372"/>
        <v>0</v>
      </c>
      <c r="AM3239" s="41">
        <f t="shared" si="10372"/>
        <v>0</v>
      </c>
      <c r="AN3239" s="41">
        <f t="shared" si="10372"/>
        <v>0</v>
      </c>
      <c r="AO3239" s="42">
        <f t="shared" si="10372"/>
        <v>0</v>
      </c>
      <c r="AP3239" s="42">
        <f t="shared" si="10372"/>
        <v>0</v>
      </c>
      <c r="AQ3239" s="42">
        <f t="shared" si="10372"/>
        <v>0</v>
      </c>
      <c r="AR3239" s="42">
        <f t="shared" si="10372"/>
        <v>0</v>
      </c>
      <c r="AS3239" s="42">
        <f t="shared" si="10372"/>
        <v>0</v>
      </c>
      <c r="AT3239" s="42">
        <f t="shared" si="10372"/>
        <v>0</v>
      </c>
      <c r="AU3239" s="42">
        <f t="shared" si="10154"/>
        <v>0</v>
      </c>
      <c r="AV3239" s="42">
        <f t="shared" si="10155"/>
        <v>295059.20000000001</v>
      </c>
      <c r="AW3239" s="42">
        <f t="shared" si="10156"/>
        <v>295059.20000000001</v>
      </c>
      <c r="AX3239" s="42">
        <f t="shared" si="10157"/>
        <v>0</v>
      </c>
      <c r="AY3239" s="42">
        <f t="shared" si="10158"/>
        <v>0</v>
      </c>
      <c r="AZ3239" s="42">
        <f t="shared" ref="AZ3239:AZ3243" si="10373">AZ3240</f>
        <v>0</v>
      </c>
      <c r="BA3239" s="43"/>
      <c r="BB3239" s="20">
        <v>0</v>
      </c>
    </row>
    <row r="3240" spans="2:54" ht="46.8" x14ac:dyDescent="0.3">
      <c r="B3240" s="38" t="s">
        <v>1190</v>
      </c>
      <c r="C3240" s="38" t="s">
        <v>92</v>
      </c>
      <c r="D3240" s="38" t="s">
        <v>42</v>
      </c>
      <c r="E3240" s="39" t="str">
        <f t="shared" si="10153"/>
        <v>0501</v>
      </c>
      <c r="F3240" s="38" t="s">
        <v>729</v>
      </c>
      <c r="G3240" s="39"/>
      <c r="H3240" s="40" t="s">
        <v>726</v>
      </c>
      <c r="I3240" s="18">
        <f t="shared" si="10354"/>
        <v>295059.20000000001</v>
      </c>
      <c r="J3240" s="18">
        <f t="shared" si="10355"/>
        <v>0</v>
      </c>
      <c r="K3240" s="18">
        <f t="shared" si="10356"/>
        <v>0</v>
      </c>
      <c r="L3240" s="18">
        <f t="shared" si="10357"/>
        <v>0</v>
      </c>
      <c r="M3240" s="18">
        <f t="shared" si="10358"/>
        <v>0</v>
      </c>
      <c r="N3240" s="18">
        <f t="shared" si="10359"/>
        <v>0</v>
      </c>
      <c r="O3240" s="18">
        <f>O3241+O3242</f>
        <v>0</v>
      </c>
      <c r="P3240" s="18">
        <f>P3241+P3242</f>
        <v>0</v>
      </c>
      <c r="Q3240" s="18">
        <f>Q3241+Q3242</f>
        <v>0</v>
      </c>
      <c r="R3240" s="18">
        <f>R3241+R3242</f>
        <v>0</v>
      </c>
      <c r="S3240" s="18">
        <f t="shared" si="10360"/>
        <v>0</v>
      </c>
      <c r="T3240" s="18">
        <f t="shared" si="10265"/>
        <v>295059.20000000001</v>
      </c>
      <c r="U3240" s="18">
        <f t="shared" si="10361"/>
        <v>0</v>
      </c>
      <c r="V3240" s="18">
        <f t="shared" si="10362"/>
        <v>0</v>
      </c>
      <c r="W3240" s="18">
        <f t="shared" si="10363"/>
        <v>0</v>
      </c>
      <c r="X3240" s="18">
        <f t="shared" si="10364"/>
        <v>0</v>
      </c>
      <c r="Y3240" s="18">
        <f t="shared" si="10365"/>
        <v>0</v>
      </c>
      <c r="Z3240" s="18">
        <f t="shared" si="10366"/>
        <v>0</v>
      </c>
      <c r="AA3240" s="18">
        <f t="shared" si="10367"/>
        <v>0</v>
      </c>
      <c r="AB3240" s="18">
        <f t="shared" si="10368"/>
        <v>0</v>
      </c>
      <c r="AC3240" s="18">
        <f t="shared" si="10369"/>
        <v>0</v>
      </c>
      <c r="AD3240" s="18">
        <f t="shared" si="10370"/>
        <v>0</v>
      </c>
      <c r="AE3240" s="18">
        <f t="shared" si="10371"/>
        <v>0</v>
      </c>
      <c r="AF3240" s="41">
        <f t="shared" ref="AF3240:AT3240" si="10374">AF3241+AF3242</f>
        <v>0</v>
      </c>
      <c r="AG3240" s="41">
        <f t="shared" si="10374"/>
        <v>0</v>
      </c>
      <c r="AH3240" s="41">
        <f t="shared" si="10374"/>
        <v>0</v>
      </c>
      <c r="AI3240" s="41">
        <f t="shared" si="10374"/>
        <v>0</v>
      </c>
      <c r="AJ3240" s="41">
        <f t="shared" si="10374"/>
        <v>0</v>
      </c>
      <c r="AK3240" s="41">
        <f t="shared" si="10374"/>
        <v>0</v>
      </c>
      <c r="AL3240" s="41">
        <f t="shared" si="10374"/>
        <v>0</v>
      </c>
      <c r="AM3240" s="41">
        <f t="shared" si="10374"/>
        <v>0</v>
      </c>
      <c r="AN3240" s="41">
        <f t="shared" si="10374"/>
        <v>0</v>
      </c>
      <c r="AO3240" s="14">
        <f t="shared" si="10374"/>
        <v>0</v>
      </c>
      <c r="AP3240" s="42">
        <f t="shared" si="10374"/>
        <v>0</v>
      </c>
      <c r="AQ3240" s="42">
        <f t="shared" si="10374"/>
        <v>0</v>
      </c>
      <c r="AR3240" s="42">
        <f t="shared" si="10374"/>
        <v>0</v>
      </c>
      <c r="AS3240" s="42">
        <f t="shared" si="10374"/>
        <v>0</v>
      </c>
      <c r="AT3240" s="42">
        <f t="shared" si="10374"/>
        <v>0</v>
      </c>
      <c r="AU3240" s="42">
        <f t="shared" si="10154"/>
        <v>0</v>
      </c>
      <c r="AV3240" s="42">
        <f t="shared" si="10155"/>
        <v>295059.20000000001</v>
      </c>
      <c r="AW3240" s="42">
        <f t="shared" si="10156"/>
        <v>295059.20000000001</v>
      </c>
      <c r="AX3240" s="42">
        <f t="shared" si="10157"/>
        <v>0</v>
      </c>
      <c r="AY3240" s="42">
        <f t="shared" si="10158"/>
        <v>0</v>
      </c>
      <c r="AZ3240" s="42">
        <f t="shared" si="10373"/>
        <v>0</v>
      </c>
      <c r="BA3240" s="43"/>
      <c r="BB3240" s="20">
        <v>0</v>
      </c>
    </row>
    <row r="3241" spans="2:54" ht="31.2" x14ac:dyDescent="0.3">
      <c r="B3241" s="38" t="s">
        <v>1190</v>
      </c>
      <c r="C3241" s="38" t="s">
        <v>92</v>
      </c>
      <c r="D3241" s="38" t="s">
        <v>42</v>
      </c>
      <c r="E3241" s="39" t="str">
        <f t="shared" si="10153"/>
        <v>0501</v>
      </c>
      <c r="F3241" s="38" t="s">
        <v>729</v>
      </c>
      <c r="G3241" s="38" t="s">
        <v>114</v>
      </c>
      <c r="H3241" s="40" t="s">
        <v>115</v>
      </c>
      <c r="I3241" s="18">
        <v>295059.20000000001</v>
      </c>
      <c r="J3241" s="18">
        <v>0</v>
      </c>
      <c r="K3241" s="18">
        <v>0</v>
      </c>
      <c r="L3241" s="18"/>
      <c r="M3241" s="18"/>
      <c r="N3241" s="18"/>
      <c r="O3241" s="18">
        <v>0</v>
      </c>
      <c r="P3241" s="18">
        <v>0</v>
      </c>
      <c r="Q3241" s="18">
        <v>0</v>
      </c>
      <c r="R3241" s="18">
        <v>0</v>
      </c>
      <c r="S3241" s="18"/>
      <c r="T3241" s="18">
        <f t="shared" si="10265"/>
        <v>295059.20000000001</v>
      </c>
      <c r="U3241" s="18">
        <f t="shared" si="10361"/>
        <v>0</v>
      </c>
      <c r="V3241" s="18">
        <f t="shared" si="10362"/>
        <v>0</v>
      </c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41">
        <v>0</v>
      </c>
      <c r="AG3241" s="41"/>
      <c r="AH3241" s="41">
        <v>0</v>
      </c>
      <c r="AI3241" s="41">
        <v>0</v>
      </c>
      <c r="AJ3241" s="41">
        <f>AF3241</f>
        <v>0</v>
      </c>
      <c r="AK3241" s="41">
        <f>AG3241</f>
        <v>0</v>
      </c>
      <c r="AL3241" s="41">
        <v>0</v>
      </c>
      <c r="AM3241" s="41">
        <v>0</v>
      </c>
      <c r="AN3241" s="41">
        <f>AL3241</f>
        <v>0</v>
      </c>
      <c r="AO3241" s="42">
        <v>0</v>
      </c>
      <c r="AP3241" s="42">
        <v>0</v>
      </c>
      <c r="AQ3241" s="42">
        <v>0</v>
      </c>
      <c r="AR3241" s="42">
        <v>0</v>
      </c>
      <c r="AS3241" s="42">
        <v>0</v>
      </c>
      <c r="AT3241" s="42">
        <v>0</v>
      </c>
      <c r="AU3241" s="42">
        <f t="shared" si="10154"/>
        <v>0</v>
      </c>
      <c r="AV3241" s="42">
        <f t="shared" si="10155"/>
        <v>295059.20000000001</v>
      </c>
      <c r="AW3241" s="42">
        <f t="shared" si="10156"/>
        <v>295059.20000000001</v>
      </c>
      <c r="AX3241" s="42">
        <f t="shared" si="10157"/>
        <v>0</v>
      </c>
      <c r="AY3241" s="42">
        <f t="shared" si="10158"/>
        <v>0</v>
      </c>
      <c r="AZ3241" s="42"/>
      <c r="BA3241" s="43"/>
      <c r="BB3241" s="44">
        <v>0</v>
      </c>
    </row>
    <row r="3242" spans="2:54" x14ac:dyDescent="0.3">
      <c r="B3242" s="38" t="s">
        <v>1190</v>
      </c>
      <c r="C3242" s="38" t="s">
        <v>92</v>
      </c>
      <c r="D3242" s="38" t="s">
        <v>42</v>
      </c>
      <c r="E3242" s="39" t="str">
        <f t="shared" ref="E3242:E3305" si="10375">CONCATENATE(C3242,D3242)</f>
        <v>0501</v>
      </c>
      <c r="F3242" s="38" t="s">
        <v>729</v>
      </c>
      <c r="G3242" s="38" t="s">
        <v>56</v>
      </c>
      <c r="H3242" s="40" t="s">
        <v>57</v>
      </c>
      <c r="I3242" s="18"/>
      <c r="J3242" s="18"/>
      <c r="K3242" s="18"/>
      <c r="L3242" s="18"/>
      <c r="M3242" s="18"/>
      <c r="N3242" s="18"/>
      <c r="O3242" s="18">
        <v>0</v>
      </c>
      <c r="P3242" s="18">
        <v>0</v>
      </c>
      <c r="Q3242" s="18">
        <v>0</v>
      </c>
      <c r="R3242" s="18">
        <v>0</v>
      </c>
      <c r="S3242" s="18"/>
      <c r="T3242" s="18">
        <f t="shared" si="10265"/>
        <v>0</v>
      </c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41">
        <v>0</v>
      </c>
      <c r="AG3242" s="41"/>
      <c r="AH3242" s="41">
        <v>0</v>
      </c>
      <c r="AI3242" s="41">
        <v>0</v>
      </c>
      <c r="AJ3242" s="41">
        <v>0</v>
      </c>
      <c r="AK3242" s="41">
        <v>0</v>
      </c>
      <c r="AL3242" s="41">
        <v>0</v>
      </c>
      <c r="AM3242" s="41">
        <v>0</v>
      </c>
      <c r="AN3242" s="41">
        <v>0</v>
      </c>
      <c r="AO3242" s="14">
        <v>0</v>
      </c>
      <c r="AP3242" s="42">
        <v>0</v>
      </c>
      <c r="AQ3242" s="42">
        <v>0</v>
      </c>
      <c r="AR3242" s="42">
        <v>0</v>
      </c>
      <c r="AS3242" s="42">
        <v>0</v>
      </c>
      <c r="AT3242" s="42">
        <v>0</v>
      </c>
      <c r="AU3242" s="42">
        <f t="shared" ref="AU3242:AU3305" si="10376">AP3242+AS3242+AT3242+AR3242+AQ3242</f>
        <v>0</v>
      </c>
      <c r="AV3242" s="42">
        <f t="shared" ref="AV3242:AV3305" si="10377">T3242-AU3242</f>
        <v>0</v>
      </c>
      <c r="AW3242" s="42"/>
      <c r="AX3242" s="42"/>
      <c r="AY3242" s="42"/>
      <c r="AZ3242" s="42"/>
      <c r="BA3242" s="43"/>
      <c r="BB3242" s="20">
        <v>0</v>
      </c>
    </row>
    <row r="3243" spans="2:54" ht="31.2" x14ac:dyDescent="0.3">
      <c r="B3243" s="38" t="s">
        <v>1190</v>
      </c>
      <c r="C3243" s="38" t="s">
        <v>92</v>
      </c>
      <c r="D3243" s="38" t="s">
        <v>42</v>
      </c>
      <c r="E3243" s="39" t="str">
        <f t="shared" si="10375"/>
        <v>0501</v>
      </c>
      <c r="F3243" s="38" t="s">
        <v>1199</v>
      </c>
      <c r="G3243" s="39"/>
      <c r="H3243" s="40" t="s">
        <v>206</v>
      </c>
      <c r="I3243" s="18">
        <f t="shared" si="10354"/>
        <v>0</v>
      </c>
      <c r="J3243" s="18">
        <f t="shared" si="10355"/>
        <v>583791</v>
      </c>
      <c r="K3243" s="18">
        <f t="shared" si="10356"/>
        <v>0</v>
      </c>
      <c r="L3243" s="18">
        <f t="shared" si="10357"/>
        <v>0</v>
      </c>
      <c r="M3243" s="18">
        <f t="shared" si="10358"/>
        <v>0</v>
      </c>
      <c r="N3243" s="18">
        <f t="shared" si="10359"/>
        <v>0</v>
      </c>
      <c r="O3243" s="18">
        <f>O3244</f>
        <v>0</v>
      </c>
      <c r="P3243" s="18">
        <f>P3244</f>
        <v>0</v>
      </c>
      <c r="Q3243" s="18">
        <f>Q3244</f>
        <v>0</v>
      </c>
      <c r="R3243" s="18">
        <f>R3244</f>
        <v>0</v>
      </c>
      <c r="S3243" s="18">
        <f t="shared" si="10360"/>
        <v>0</v>
      </c>
      <c r="T3243" s="18">
        <f t="shared" si="10265"/>
        <v>0</v>
      </c>
      <c r="U3243" s="18">
        <f t="shared" si="10361"/>
        <v>583791</v>
      </c>
      <c r="V3243" s="18">
        <f t="shared" si="10362"/>
        <v>0</v>
      </c>
      <c r="W3243" s="18">
        <f t="shared" si="10363"/>
        <v>0</v>
      </c>
      <c r="X3243" s="18">
        <f t="shared" si="10364"/>
        <v>0</v>
      </c>
      <c r="Y3243" s="18">
        <f t="shared" si="10365"/>
        <v>0</v>
      </c>
      <c r="Z3243" s="18">
        <f t="shared" si="10366"/>
        <v>87800.088699999993</v>
      </c>
      <c r="AA3243" s="18">
        <f t="shared" si="10367"/>
        <v>0</v>
      </c>
      <c r="AB3243" s="18">
        <f t="shared" si="10368"/>
        <v>0</v>
      </c>
      <c r="AC3243" s="18">
        <f t="shared" si="10369"/>
        <v>0</v>
      </c>
      <c r="AD3243" s="18">
        <f t="shared" si="10370"/>
        <v>0</v>
      </c>
      <c r="AE3243" s="18">
        <f t="shared" si="10371"/>
        <v>0</v>
      </c>
      <c r="AF3243" s="41">
        <f t="shared" ref="AF3243:AT3243" si="10378">AF3244</f>
        <v>1010165.54375</v>
      </c>
      <c r="AG3243" s="41">
        <f t="shared" si="10378"/>
        <v>0</v>
      </c>
      <c r="AH3243" s="41">
        <f t="shared" si="10378"/>
        <v>747409.63349000004</v>
      </c>
      <c r="AI3243" s="41">
        <f t="shared" si="10378"/>
        <v>0</v>
      </c>
      <c r="AJ3243" s="41">
        <f t="shared" si="10378"/>
        <v>984173.25509999995</v>
      </c>
      <c r="AK3243" s="41">
        <f t="shared" si="10378"/>
        <v>0</v>
      </c>
      <c r="AL3243" s="41">
        <f t="shared" si="10378"/>
        <v>986972.10503999994</v>
      </c>
      <c r="AM3243" s="41">
        <f t="shared" si="10378"/>
        <v>731357.1823000001</v>
      </c>
      <c r="AN3243" s="41">
        <f t="shared" si="10378"/>
        <v>962120.18906</v>
      </c>
      <c r="AO3243" s="42">
        <f t="shared" si="10378"/>
        <v>322968.82397999999</v>
      </c>
      <c r="AP3243" s="42">
        <f t="shared" si="10378"/>
        <v>1012942.1836699999</v>
      </c>
      <c r="AQ3243" s="42">
        <f t="shared" si="10378"/>
        <v>0</v>
      </c>
      <c r="AR3243" s="42">
        <f t="shared" si="10378"/>
        <v>0</v>
      </c>
      <c r="AS3243" s="42">
        <f t="shared" si="10378"/>
        <v>0</v>
      </c>
      <c r="AT3243" s="42">
        <f t="shared" si="10378"/>
        <v>0</v>
      </c>
      <c r="AU3243" s="42">
        <f t="shared" si="10376"/>
        <v>1012942.1836699999</v>
      </c>
      <c r="AV3243" s="42">
        <f t="shared" si="10377"/>
        <v>-1012942.1836699999</v>
      </c>
      <c r="AW3243" s="42">
        <f t="shared" ref="AW3243:AW3305" si="10379">T3243+W3243+X3243+Y3243+Z3243</f>
        <v>87800.088699999993</v>
      </c>
      <c r="AX3243" s="42">
        <f t="shared" ref="AX3243:AX3305" si="10380">U3243+AA3243+AB3243</f>
        <v>583791</v>
      </c>
      <c r="AY3243" s="42">
        <f t="shared" ref="AY3243:AY3305" si="10381">V3243+AC3243+AE3243+AD3243</f>
        <v>0</v>
      </c>
      <c r="AZ3243" s="42">
        <f t="shared" si="10373"/>
        <v>0</v>
      </c>
      <c r="BA3243" s="43">
        <f t="shared" ref="BA3243:BA3305" si="10382">AL3243/AF3243*100</f>
        <v>97.703996255514724</v>
      </c>
      <c r="BB3243" s="20"/>
    </row>
    <row r="3244" spans="2:54" ht="31.2" x14ac:dyDescent="0.3">
      <c r="B3244" s="38" t="s">
        <v>1190</v>
      </c>
      <c r="C3244" s="38" t="s">
        <v>92</v>
      </c>
      <c r="D3244" s="38" t="s">
        <v>42</v>
      </c>
      <c r="E3244" s="39" t="str">
        <f t="shared" si="10375"/>
        <v>0501</v>
      </c>
      <c r="F3244" s="38" t="s">
        <v>1200</v>
      </c>
      <c r="G3244" s="39"/>
      <c r="H3244" s="40" t="s">
        <v>1201</v>
      </c>
      <c r="I3244" s="18">
        <f t="shared" ref="I3244:N3244" si="10383">I3248</f>
        <v>0</v>
      </c>
      <c r="J3244" s="18">
        <f t="shared" si="10383"/>
        <v>583791</v>
      </c>
      <c r="K3244" s="18">
        <f t="shared" si="10383"/>
        <v>0</v>
      </c>
      <c r="L3244" s="18">
        <f t="shared" si="10383"/>
        <v>0</v>
      </c>
      <c r="M3244" s="18">
        <f t="shared" si="10383"/>
        <v>0</v>
      </c>
      <c r="N3244" s="18">
        <f t="shared" si="10383"/>
        <v>0</v>
      </c>
      <c r="O3244" s="18">
        <f>O3248+O3245+O3250</f>
        <v>0</v>
      </c>
      <c r="P3244" s="18">
        <f>P3248+P3245</f>
        <v>0</v>
      </c>
      <c r="Q3244" s="18">
        <f>Q3248+Q3245</f>
        <v>0</v>
      </c>
      <c r="R3244" s="18">
        <f>R3248+R3245</f>
        <v>0</v>
      </c>
      <c r="S3244" s="18">
        <f>S3248+S3245</f>
        <v>0</v>
      </c>
      <c r="T3244" s="18">
        <f t="shared" si="10265"/>
        <v>0</v>
      </c>
      <c r="U3244" s="18">
        <f t="shared" si="10361"/>
        <v>583791</v>
      </c>
      <c r="V3244" s="18">
        <f t="shared" si="10362"/>
        <v>0</v>
      </c>
      <c r="W3244" s="18">
        <f t="shared" ref="W3244:AE3244" si="10384">W3248+W3245</f>
        <v>0</v>
      </c>
      <c r="X3244" s="18">
        <f t="shared" si="10384"/>
        <v>0</v>
      </c>
      <c r="Y3244" s="18">
        <f t="shared" si="10384"/>
        <v>0</v>
      </c>
      <c r="Z3244" s="18">
        <f t="shared" si="10384"/>
        <v>87800.088699999993</v>
      </c>
      <c r="AA3244" s="18">
        <f t="shared" si="10384"/>
        <v>0</v>
      </c>
      <c r="AB3244" s="18">
        <f t="shared" si="10384"/>
        <v>0</v>
      </c>
      <c r="AC3244" s="18">
        <f t="shared" si="10384"/>
        <v>0</v>
      </c>
      <c r="AD3244" s="18">
        <f t="shared" si="10384"/>
        <v>0</v>
      </c>
      <c r="AE3244" s="18">
        <f t="shared" si="10384"/>
        <v>0</v>
      </c>
      <c r="AF3244" s="41">
        <f t="shared" ref="AF3244:AT3244" si="10385">AF3248+AF3245+AF3250</f>
        <v>1010165.54375</v>
      </c>
      <c r="AG3244" s="41">
        <f t="shared" si="10385"/>
        <v>0</v>
      </c>
      <c r="AH3244" s="41">
        <f t="shared" si="10385"/>
        <v>747409.63349000004</v>
      </c>
      <c r="AI3244" s="41">
        <f t="shared" si="10385"/>
        <v>0</v>
      </c>
      <c r="AJ3244" s="41">
        <f t="shared" si="10385"/>
        <v>984173.25509999995</v>
      </c>
      <c r="AK3244" s="41">
        <f t="shared" si="10385"/>
        <v>0</v>
      </c>
      <c r="AL3244" s="41">
        <f t="shared" si="10385"/>
        <v>986972.10503999994</v>
      </c>
      <c r="AM3244" s="41">
        <f t="shared" si="10385"/>
        <v>731357.1823000001</v>
      </c>
      <c r="AN3244" s="41">
        <f t="shared" si="10385"/>
        <v>962120.18906</v>
      </c>
      <c r="AO3244" s="14">
        <f t="shared" si="10385"/>
        <v>322968.82397999999</v>
      </c>
      <c r="AP3244" s="42">
        <f t="shared" si="10385"/>
        <v>1012942.1836699999</v>
      </c>
      <c r="AQ3244" s="42">
        <f t="shared" si="10385"/>
        <v>0</v>
      </c>
      <c r="AR3244" s="42">
        <f t="shared" si="10385"/>
        <v>0</v>
      </c>
      <c r="AS3244" s="42">
        <f t="shared" si="10385"/>
        <v>0</v>
      </c>
      <c r="AT3244" s="42">
        <f t="shared" si="10385"/>
        <v>0</v>
      </c>
      <c r="AU3244" s="42">
        <f t="shared" si="10376"/>
        <v>1012942.1836699999</v>
      </c>
      <c r="AV3244" s="42">
        <f t="shared" si="10377"/>
        <v>-1012942.1836699999</v>
      </c>
      <c r="AW3244" s="42">
        <f t="shared" si="10379"/>
        <v>87800.088699999993</v>
      </c>
      <c r="AX3244" s="42">
        <f t="shared" si="10380"/>
        <v>583791</v>
      </c>
      <c r="AY3244" s="42">
        <f t="shared" si="10381"/>
        <v>0</v>
      </c>
      <c r="AZ3244" s="42">
        <f>AZ3248+AZ3245</f>
        <v>0</v>
      </c>
      <c r="BA3244" s="43">
        <f t="shared" si="10382"/>
        <v>97.703996255514724</v>
      </c>
      <c r="BB3244" s="20"/>
    </row>
    <row r="3245" spans="2:54" ht="62.4" x14ac:dyDescent="0.3">
      <c r="B3245" s="38" t="s">
        <v>1190</v>
      </c>
      <c r="C3245" s="38" t="s">
        <v>92</v>
      </c>
      <c r="D3245" s="38" t="s">
        <v>42</v>
      </c>
      <c r="E3245" s="39" t="str">
        <f t="shared" si="10375"/>
        <v>0501</v>
      </c>
      <c r="F3245" s="38" t="s">
        <v>1202</v>
      </c>
      <c r="G3245" s="39"/>
      <c r="H3245" s="40" t="s">
        <v>1203</v>
      </c>
      <c r="I3245" s="18"/>
      <c r="J3245" s="18"/>
      <c r="K3245" s="18"/>
      <c r="L3245" s="18"/>
      <c r="M3245" s="18"/>
      <c r="N3245" s="18"/>
      <c r="O3245" s="18">
        <f>O3246+O3247</f>
        <v>0</v>
      </c>
      <c r="P3245" s="18">
        <f>P3246+P3247</f>
        <v>0</v>
      </c>
      <c r="Q3245" s="18">
        <f>Q3246+Q3247</f>
        <v>0</v>
      </c>
      <c r="R3245" s="18">
        <f>R3246+R3247</f>
        <v>0</v>
      </c>
      <c r="S3245" s="18">
        <f>S3246+S3247</f>
        <v>0</v>
      </c>
      <c r="T3245" s="18">
        <f t="shared" si="10265"/>
        <v>0</v>
      </c>
      <c r="U3245" s="18">
        <f t="shared" ref="U3245:AT3245" si="10386">U3246+U3247</f>
        <v>0</v>
      </c>
      <c r="V3245" s="18">
        <f t="shared" si="10386"/>
        <v>0</v>
      </c>
      <c r="W3245" s="18">
        <f t="shared" si="10386"/>
        <v>0</v>
      </c>
      <c r="X3245" s="18">
        <f t="shared" si="10386"/>
        <v>0</v>
      </c>
      <c r="Y3245" s="18">
        <f t="shared" si="10386"/>
        <v>0</v>
      </c>
      <c r="Z3245" s="18">
        <f t="shared" si="10386"/>
        <v>87800.088699999993</v>
      </c>
      <c r="AA3245" s="18">
        <f t="shared" si="10386"/>
        <v>0</v>
      </c>
      <c r="AB3245" s="18">
        <f t="shared" si="10386"/>
        <v>0</v>
      </c>
      <c r="AC3245" s="18">
        <f t="shared" si="10386"/>
        <v>0</v>
      </c>
      <c r="AD3245" s="18">
        <f t="shared" si="10386"/>
        <v>0</v>
      </c>
      <c r="AE3245" s="18">
        <f t="shared" si="10386"/>
        <v>0</v>
      </c>
      <c r="AF3245" s="41">
        <f t="shared" si="10386"/>
        <v>156098.92328000002</v>
      </c>
      <c r="AG3245" s="41">
        <f t="shared" si="10386"/>
        <v>0</v>
      </c>
      <c r="AH3245" s="41">
        <f t="shared" si="10386"/>
        <v>106859.66813999999</v>
      </c>
      <c r="AI3245" s="41">
        <f t="shared" si="10386"/>
        <v>0</v>
      </c>
      <c r="AJ3245" s="41">
        <f t="shared" si="10386"/>
        <v>151440.20996000001</v>
      </c>
      <c r="AK3245" s="41">
        <f t="shared" si="10386"/>
        <v>0</v>
      </c>
      <c r="AL3245" s="41">
        <f t="shared" si="10386"/>
        <v>134022.51168</v>
      </c>
      <c r="AM3245" s="41">
        <f t="shared" si="10386"/>
        <v>90807.216950000002</v>
      </c>
      <c r="AN3245" s="41">
        <f t="shared" si="10386"/>
        <v>130468.56503</v>
      </c>
      <c r="AO3245" s="42">
        <f t="shared" si="10386"/>
        <v>111353.79097999999</v>
      </c>
      <c r="AP3245" s="42">
        <f t="shared" si="10386"/>
        <v>158875.5632</v>
      </c>
      <c r="AQ3245" s="42">
        <f t="shared" si="10386"/>
        <v>0</v>
      </c>
      <c r="AR3245" s="42">
        <f t="shared" si="10386"/>
        <v>0</v>
      </c>
      <c r="AS3245" s="42">
        <f t="shared" si="10386"/>
        <v>0</v>
      </c>
      <c r="AT3245" s="42">
        <f t="shared" si="10386"/>
        <v>0</v>
      </c>
      <c r="AU3245" s="42">
        <f t="shared" si="10376"/>
        <v>158875.5632</v>
      </c>
      <c r="AV3245" s="42">
        <f t="shared" si="10377"/>
        <v>-158875.5632</v>
      </c>
      <c r="AW3245" s="42">
        <f t="shared" si="10379"/>
        <v>87800.088699999993</v>
      </c>
      <c r="AX3245" s="42">
        <f t="shared" si="10380"/>
        <v>0</v>
      </c>
      <c r="AY3245" s="42">
        <f t="shared" si="10381"/>
        <v>0</v>
      </c>
      <c r="AZ3245" s="42">
        <f>AZ3246+AZ3247</f>
        <v>0</v>
      </c>
      <c r="BA3245" s="43">
        <f t="shared" si="10382"/>
        <v>85.857422244738473</v>
      </c>
      <c r="BB3245" s="20"/>
    </row>
    <row r="3246" spans="2:54" ht="31.2" x14ac:dyDescent="0.3">
      <c r="B3246" s="38" t="s">
        <v>1190</v>
      </c>
      <c r="C3246" s="38" t="s">
        <v>92</v>
      </c>
      <c r="D3246" s="38" t="s">
        <v>42</v>
      </c>
      <c r="E3246" s="39" t="str">
        <f t="shared" si="10375"/>
        <v>0501</v>
      </c>
      <c r="F3246" s="38" t="s">
        <v>1202</v>
      </c>
      <c r="G3246" s="38" t="s">
        <v>114</v>
      </c>
      <c r="H3246" s="40" t="s">
        <v>115</v>
      </c>
      <c r="I3246" s="18"/>
      <c r="J3246" s="18"/>
      <c r="K3246" s="18"/>
      <c r="L3246" s="18"/>
      <c r="M3246" s="18"/>
      <c r="N3246" s="18"/>
      <c r="O3246" s="18">
        <v>0</v>
      </c>
      <c r="P3246" s="18">
        <v>0</v>
      </c>
      <c r="Q3246" s="18">
        <v>0</v>
      </c>
      <c r="R3246" s="18">
        <v>0</v>
      </c>
      <c r="S3246" s="18">
        <f>85702.6887-85702.6887</f>
        <v>0</v>
      </c>
      <c r="T3246" s="18">
        <f t="shared" si="10265"/>
        <v>0</v>
      </c>
      <c r="U3246" s="18"/>
      <c r="V3246" s="18"/>
      <c r="W3246" s="18"/>
      <c r="X3246" s="18"/>
      <c r="Y3246" s="18"/>
      <c r="Z3246" s="18">
        <v>85702.688699999999</v>
      </c>
      <c r="AA3246" s="18"/>
      <c r="AB3246" s="18"/>
      <c r="AC3246" s="18"/>
      <c r="AD3246" s="18"/>
      <c r="AE3246" s="18"/>
      <c r="AF3246" s="41">
        <v>151440.20996000001</v>
      </c>
      <c r="AG3246" s="41"/>
      <c r="AH3246" s="41">
        <v>104299.55481</v>
      </c>
      <c r="AI3246" s="41"/>
      <c r="AJ3246" s="41">
        <f>AF3246</f>
        <v>151440.20996000001</v>
      </c>
      <c r="AK3246" s="41">
        <f>AG3246</f>
        <v>0</v>
      </c>
      <c r="AL3246" s="41">
        <v>130468.56503</v>
      </c>
      <c r="AM3246" s="41">
        <v>88247.103619999994</v>
      </c>
      <c r="AN3246" s="41">
        <f>AL3246</f>
        <v>130468.56503</v>
      </c>
      <c r="AO3246" s="14">
        <v>107959.01099</v>
      </c>
      <c r="AP3246" s="42">
        <v>153484.40054</v>
      </c>
      <c r="AQ3246" s="42">
        <v>0</v>
      </c>
      <c r="AR3246" s="42">
        <v>0</v>
      </c>
      <c r="AS3246" s="42">
        <v>0</v>
      </c>
      <c r="AT3246" s="42">
        <v>0</v>
      </c>
      <c r="AU3246" s="42">
        <f t="shared" si="10376"/>
        <v>153484.40054</v>
      </c>
      <c r="AV3246" s="42">
        <f t="shared" si="10377"/>
        <v>-153484.40054</v>
      </c>
      <c r="AW3246" s="42">
        <f t="shared" si="10379"/>
        <v>85702.688699999999</v>
      </c>
      <c r="AX3246" s="42">
        <f t="shared" si="10380"/>
        <v>0</v>
      </c>
      <c r="AY3246" s="42">
        <f t="shared" si="10381"/>
        <v>0</v>
      </c>
      <c r="AZ3246" s="42"/>
      <c r="BA3246" s="43">
        <f t="shared" si="10382"/>
        <v>86.151864861030461</v>
      </c>
      <c r="BB3246" s="44"/>
    </row>
    <row r="3247" spans="2:54" x14ac:dyDescent="0.3">
      <c r="B3247" s="38" t="s">
        <v>1190</v>
      </c>
      <c r="C3247" s="38" t="s">
        <v>92</v>
      </c>
      <c r="D3247" s="38" t="s">
        <v>42</v>
      </c>
      <c r="E3247" s="39" t="str">
        <f t="shared" si="10375"/>
        <v>0501</v>
      </c>
      <c r="F3247" s="38" t="s">
        <v>1202</v>
      </c>
      <c r="G3247" s="38" t="s">
        <v>56</v>
      </c>
      <c r="H3247" s="40" t="s">
        <v>57</v>
      </c>
      <c r="I3247" s="18"/>
      <c r="J3247" s="18"/>
      <c r="K3247" s="18"/>
      <c r="L3247" s="18"/>
      <c r="M3247" s="18"/>
      <c r="N3247" s="18"/>
      <c r="O3247" s="18">
        <v>0</v>
      </c>
      <c r="P3247" s="18">
        <v>0</v>
      </c>
      <c r="Q3247" s="18">
        <v>0</v>
      </c>
      <c r="R3247" s="18">
        <v>0</v>
      </c>
      <c r="S3247" s="18">
        <f>2097.4-2097.4</f>
        <v>0</v>
      </c>
      <c r="T3247" s="18">
        <f t="shared" si="10265"/>
        <v>0</v>
      </c>
      <c r="U3247" s="18"/>
      <c r="V3247" s="18"/>
      <c r="W3247" s="18"/>
      <c r="X3247" s="18"/>
      <c r="Y3247" s="18"/>
      <c r="Z3247" s="18">
        <v>2097.4</v>
      </c>
      <c r="AA3247" s="18"/>
      <c r="AB3247" s="18"/>
      <c r="AC3247" s="18"/>
      <c r="AD3247" s="18"/>
      <c r="AE3247" s="18"/>
      <c r="AF3247" s="41">
        <v>4658.7133199999998</v>
      </c>
      <c r="AG3247" s="41"/>
      <c r="AH3247" s="41">
        <v>2560.1133300000001</v>
      </c>
      <c r="AI3247" s="41"/>
      <c r="AJ3247" s="41">
        <v>0</v>
      </c>
      <c r="AK3247" s="41">
        <v>0</v>
      </c>
      <c r="AL3247" s="41">
        <v>3553.9466499999999</v>
      </c>
      <c r="AM3247" s="41">
        <v>2560.1133300000001</v>
      </c>
      <c r="AN3247" s="41">
        <v>0</v>
      </c>
      <c r="AO3247" s="42">
        <v>3394.77999</v>
      </c>
      <c r="AP3247" s="42">
        <v>5391.16266</v>
      </c>
      <c r="AQ3247" s="42">
        <v>0</v>
      </c>
      <c r="AR3247" s="42">
        <v>0</v>
      </c>
      <c r="AS3247" s="42">
        <v>0</v>
      </c>
      <c r="AT3247" s="42">
        <v>0</v>
      </c>
      <c r="AU3247" s="42">
        <f t="shared" si="10376"/>
        <v>5391.16266</v>
      </c>
      <c r="AV3247" s="42">
        <f t="shared" si="10377"/>
        <v>-5391.16266</v>
      </c>
      <c r="AW3247" s="42">
        <f t="shared" si="10379"/>
        <v>2097.4</v>
      </c>
      <c r="AX3247" s="42">
        <f t="shared" si="10380"/>
        <v>0</v>
      </c>
      <c r="AY3247" s="42">
        <f t="shared" si="10381"/>
        <v>0</v>
      </c>
      <c r="AZ3247" s="42"/>
      <c r="BA3247" s="43">
        <f t="shared" si="10382"/>
        <v>76.286013023012117</v>
      </c>
      <c r="BB3247" s="44"/>
    </row>
    <row r="3248" spans="2:54" ht="62.4" x14ac:dyDescent="0.3">
      <c r="B3248" s="38" t="s">
        <v>1190</v>
      </c>
      <c r="C3248" s="38" t="s">
        <v>92</v>
      </c>
      <c r="D3248" s="38" t="s">
        <v>42</v>
      </c>
      <c r="E3248" s="39" t="str">
        <f t="shared" si="10375"/>
        <v>0501</v>
      </c>
      <c r="F3248" s="38" t="s">
        <v>1204</v>
      </c>
      <c r="G3248" s="39"/>
      <c r="H3248" s="40" t="s">
        <v>1205</v>
      </c>
      <c r="I3248" s="18">
        <f t="shared" ref="I3248:S3248" si="10387">I3249</f>
        <v>0</v>
      </c>
      <c r="J3248" s="18">
        <f t="shared" si="10387"/>
        <v>583791</v>
      </c>
      <c r="K3248" s="18">
        <f t="shared" si="10387"/>
        <v>0</v>
      </c>
      <c r="L3248" s="18">
        <f t="shared" si="10387"/>
        <v>0</v>
      </c>
      <c r="M3248" s="18">
        <f t="shared" si="10387"/>
        <v>0</v>
      </c>
      <c r="N3248" s="18">
        <f t="shared" si="10387"/>
        <v>0</v>
      </c>
      <c r="O3248" s="18">
        <f t="shared" si="10387"/>
        <v>0</v>
      </c>
      <c r="P3248" s="18">
        <f t="shared" si="10387"/>
        <v>0</v>
      </c>
      <c r="Q3248" s="18">
        <f t="shared" si="10387"/>
        <v>0</v>
      </c>
      <c r="R3248" s="18">
        <f t="shared" si="10387"/>
        <v>0</v>
      </c>
      <c r="S3248" s="18">
        <f t="shared" si="10387"/>
        <v>0</v>
      </c>
      <c r="T3248" s="18">
        <f t="shared" si="10265"/>
        <v>0</v>
      </c>
      <c r="U3248" s="18">
        <f t="shared" ref="U3248:U3311" si="10388">J3248+M3248</f>
        <v>583791</v>
      </c>
      <c r="V3248" s="18">
        <f t="shared" ref="V3248:V3311" si="10389">K3248+N3248</f>
        <v>0</v>
      </c>
      <c r="W3248" s="18">
        <f t="shared" ref="W3248:AT3248" si="10390">W3249</f>
        <v>0</v>
      </c>
      <c r="X3248" s="18">
        <f t="shared" si="10390"/>
        <v>0</v>
      </c>
      <c r="Y3248" s="18">
        <f t="shared" si="10390"/>
        <v>0</v>
      </c>
      <c r="Z3248" s="18">
        <f t="shared" si="10390"/>
        <v>0</v>
      </c>
      <c r="AA3248" s="18">
        <f t="shared" si="10390"/>
        <v>0</v>
      </c>
      <c r="AB3248" s="18">
        <f t="shared" si="10390"/>
        <v>0</v>
      </c>
      <c r="AC3248" s="18">
        <f t="shared" si="10390"/>
        <v>0</v>
      </c>
      <c r="AD3248" s="18">
        <f t="shared" si="10390"/>
        <v>0</v>
      </c>
      <c r="AE3248" s="18">
        <f t="shared" si="10390"/>
        <v>0</v>
      </c>
      <c r="AF3248" s="41">
        <f t="shared" si="10390"/>
        <v>0</v>
      </c>
      <c r="AG3248" s="41">
        <f t="shared" si="10390"/>
        <v>0</v>
      </c>
      <c r="AH3248" s="41">
        <f t="shared" si="10390"/>
        <v>0</v>
      </c>
      <c r="AI3248" s="41">
        <f t="shared" si="10390"/>
        <v>0</v>
      </c>
      <c r="AJ3248" s="41">
        <f t="shared" si="10390"/>
        <v>0</v>
      </c>
      <c r="AK3248" s="41">
        <f t="shared" si="10390"/>
        <v>0</v>
      </c>
      <c r="AL3248" s="41">
        <f t="shared" si="10390"/>
        <v>0</v>
      </c>
      <c r="AM3248" s="41">
        <f t="shared" si="10390"/>
        <v>0</v>
      </c>
      <c r="AN3248" s="41">
        <f t="shared" si="10390"/>
        <v>0</v>
      </c>
      <c r="AO3248" s="14">
        <f t="shared" si="10390"/>
        <v>0</v>
      </c>
      <c r="AP3248" s="42">
        <f t="shared" si="10390"/>
        <v>0</v>
      </c>
      <c r="AQ3248" s="42">
        <f t="shared" si="10390"/>
        <v>0</v>
      </c>
      <c r="AR3248" s="42">
        <f t="shared" si="10390"/>
        <v>0</v>
      </c>
      <c r="AS3248" s="42">
        <f t="shared" si="10390"/>
        <v>0</v>
      </c>
      <c r="AT3248" s="42">
        <f t="shared" si="10390"/>
        <v>0</v>
      </c>
      <c r="AU3248" s="42">
        <f t="shared" si="10376"/>
        <v>0</v>
      </c>
      <c r="AV3248" s="42">
        <f t="shared" si="10377"/>
        <v>0</v>
      </c>
      <c r="AW3248" s="42">
        <f t="shared" si="10379"/>
        <v>0</v>
      </c>
      <c r="AX3248" s="42">
        <f t="shared" si="10380"/>
        <v>583791</v>
      </c>
      <c r="AY3248" s="42">
        <f t="shared" si="10381"/>
        <v>0</v>
      </c>
      <c r="AZ3248" s="42">
        <f>AZ3249</f>
        <v>0</v>
      </c>
      <c r="BA3248" s="43"/>
      <c r="BB3248" s="20">
        <v>0</v>
      </c>
    </row>
    <row r="3249" spans="2:54" ht="31.2" x14ac:dyDescent="0.3">
      <c r="B3249" s="38" t="s">
        <v>1190</v>
      </c>
      <c r="C3249" s="38" t="s">
        <v>92</v>
      </c>
      <c r="D3249" s="38" t="s">
        <v>42</v>
      </c>
      <c r="E3249" s="39" t="str">
        <f t="shared" si="10375"/>
        <v>0501</v>
      </c>
      <c r="F3249" s="38" t="s">
        <v>1204</v>
      </c>
      <c r="G3249" s="38" t="s">
        <v>114</v>
      </c>
      <c r="H3249" s="40" t="s">
        <v>115</v>
      </c>
      <c r="I3249" s="18">
        <v>0</v>
      </c>
      <c r="J3249" s="18">
        <v>583791</v>
      </c>
      <c r="K3249" s="18">
        <v>0</v>
      </c>
      <c r="L3249" s="18"/>
      <c r="M3249" s="18"/>
      <c r="N3249" s="18"/>
      <c r="O3249" s="18">
        <v>0</v>
      </c>
      <c r="P3249" s="18">
        <v>0</v>
      </c>
      <c r="Q3249" s="18">
        <v>0</v>
      </c>
      <c r="R3249" s="18">
        <v>0</v>
      </c>
      <c r="S3249" s="18"/>
      <c r="T3249" s="18">
        <f t="shared" si="10265"/>
        <v>0</v>
      </c>
      <c r="U3249" s="18">
        <f t="shared" si="10388"/>
        <v>583791</v>
      </c>
      <c r="V3249" s="18">
        <f t="shared" si="10389"/>
        <v>0</v>
      </c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41">
        <v>0</v>
      </c>
      <c r="AG3249" s="41"/>
      <c r="AH3249" s="41">
        <v>0</v>
      </c>
      <c r="AI3249" s="41">
        <v>0</v>
      </c>
      <c r="AJ3249" s="41">
        <f>AF3249</f>
        <v>0</v>
      </c>
      <c r="AK3249" s="41">
        <f>AG3249</f>
        <v>0</v>
      </c>
      <c r="AL3249" s="41">
        <v>0</v>
      </c>
      <c r="AM3249" s="41">
        <v>0</v>
      </c>
      <c r="AN3249" s="41">
        <f>AL3249</f>
        <v>0</v>
      </c>
      <c r="AO3249" s="42">
        <v>0</v>
      </c>
      <c r="AP3249" s="42">
        <v>0</v>
      </c>
      <c r="AQ3249" s="42">
        <v>0</v>
      </c>
      <c r="AR3249" s="42">
        <v>0</v>
      </c>
      <c r="AS3249" s="42">
        <v>0</v>
      </c>
      <c r="AT3249" s="42">
        <v>0</v>
      </c>
      <c r="AU3249" s="42">
        <f t="shared" si="10376"/>
        <v>0</v>
      </c>
      <c r="AV3249" s="42">
        <f t="shared" si="10377"/>
        <v>0</v>
      </c>
      <c r="AW3249" s="42">
        <f t="shared" si="10379"/>
        <v>0</v>
      </c>
      <c r="AX3249" s="42">
        <f t="shared" si="10380"/>
        <v>583791</v>
      </c>
      <c r="AY3249" s="42">
        <f t="shared" si="10381"/>
        <v>0</v>
      </c>
      <c r="AZ3249" s="42"/>
      <c r="BA3249" s="43"/>
      <c r="BB3249" s="20">
        <v>0</v>
      </c>
    </row>
    <row r="3250" spans="2:54" ht="62.4" x14ac:dyDescent="0.3">
      <c r="B3250" s="38" t="s">
        <v>1190</v>
      </c>
      <c r="C3250" s="38" t="s">
        <v>92</v>
      </c>
      <c r="D3250" s="38" t="s">
        <v>42</v>
      </c>
      <c r="E3250" s="39" t="str">
        <f t="shared" si="10375"/>
        <v>0501</v>
      </c>
      <c r="F3250" s="16" t="s">
        <v>1206</v>
      </c>
      <c r="G3250" s="38"/>
      <c r="H3250" s="48" t="s">
        <v>1207</v>
      </c>
      <c r="I3250" s="18"/>
      <c r="J3250" s="18"/>
      <c r="K3250" s="18"/>
      <c r="L3250" s="18"/>
      <c r="M3250" s="18"/>
      <c r="N3250" s="18"/>
      <c r="O3250" s="18">
        <f>O3251+O3252</f>
        <v>0</v>
      </c>
      <c r="P3250" s="18"/>
      <c r="Q3250" s="18"/>
      <c r="R3250" s="18"/>
      <c r="S3250" s="18"/>
      <c r="T3250" s="18">
        <f t="shared" si="10265"/>
        <v>0</v>
      </c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41">
        <f t="shared" ref="AF3250:AT3250" si="10391">AF3251+AF3252</f>
        <v>854066.62046999997</v>
      </c>
      <c r="AG3250" s="41">
        <f t="shared" si="10391"/>
        <v>0</v>
      </c>
      <c r="AH3250" s="41">
        <f t="shared" si="10391"/>
        <v>640549.96535000007</v>
      </c>
      <c r="AI3250" s="41">
        <f t="shared" si="10391"/>
        <v>0</v>
      </c>
      <c r="AJ3250" s="41">
        <f t="shared" si="10391"/>
        <v>832733.04513999994</v>
      </c>
      <c r="AK3250" s="41">
        <f t="shared" si="10391"/>
        <v>0</v>
      </c>
      <c r="AL3250" s="41">
        <f t="shared" si="10391"/>
        <v>852949.59335999994</v>
      </c>
      <c r="AM3250" s="41">
        <f t="shared" si="10391"/>
        <v>640549.96535000007</v>
      </c>
      <c r="AN3250" s="41">
        <f t="shared" si="10391"/>
        <v>831651.62402999995</v>
      </c>
      <c r="AO3250" s="54">
        <f t="shared" si="10391"/>
        <v>211615.03300000002</v>
      </c>
      <c r="AP3250" s="14">
        <f t="shared" si="10391"/>
        <v>854066.62046999997</v>
      </c>
      <c r="AQ3250" s="42">
        <f t="shared" si="10391"/>
        <v>0</v>
      </c>
      <c r="AR3250" s="14">
        <f t="shared" si="10391"/>
        <v>0</v>
      </c>
      <c r="AS3250" s="42">
        <f t="shared" si="10391"/>
        <v>0</v>
      </c>
      <c r="AT3250" s="14">
        <f t="shared" si="10391"/>
        <v>0</v>
      </c>
      <c r="AU3250" s="42">
        <f t="shared" si="10376"/>
        <v>854066.62046999997</v>
      </c>
      <c r="AV3250" s="42">
        <f t="shared" si="10377"/>
        <v>-854066.62046999997</v>
      </c>
      <c r="AW3250" s="42"/>
      <c r="AX3250" s="42"/>
      <c r="AY3250" s="42"/>
      <c r="AZ3250" s="42"/>
      <c r="BA3250" s="43">
        <f t="shared" si="10382"/>
        <v>99.869210775456224</v>
      </c>
      <c r="BB3250" s="20"/>
    </row>
    <row r="3251" spans="2:54" ht="31.2" x14ac:dyDescent="0.3">
      <c r="B3251" s="38" t="s">
        <v>1190</v>
      </c>
      <c r="C3251" s="38" t="s">
        <v>92</v>
      </c>
      <c r="D3251" s="38" t="s">
        <v>42</v>
      </c>
      <c r="E3251" s="39" t="str">
        <f t="shared" si="10375"/>
        <v>0501</v>
      </c>
      <c r="F3251" s="16" t="s">
        <v>1206</v>
      </c>
      <c r="G3251" s="38" t="s">
        <v>114</v>
      </c>
      <c r="H3251" s="40" t="s">
        <v>115</v>
      </c>
      <c r="I3251" s="18"/>
      <c r="J3251" s="18"/>
      <c r="K3251" s="18"/>
      <c r="L3251" s="18"/>
      <c r="M3251" s="18"/>
      <c r="N3251" s="18"/>
      <c r="O3251" s="18">
        <v>0</v>
      </c>
      <c r="P3251" s="18"/>
      <c r="Q3251" s="18"/>
      <c r="R3251" s="18"/>
      <c r="S3251" s="18"/>
      <c r="T3251" s="18">
        <f t="shared" si="10265"/>
        <v>0</v>
      </c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41">
        <v>832733.04513999994</v>
      </c>
      <c r="AG3251" s="41"/>
      <c r="AH3251" s="41">
        <v>624578.44535000005</v>
      </c>
      <c r="AI3251" s="41"/>
      <c r="AJ3251" s="41">
        <f>AF3251</f>
        <v>832733.04513999994</v>
      </c>
      <c r="AK3251" s="41">
        <f>AG3251</f>
        <v>0</v>
      </c>
      <c r="AL3251" s="41">
        <v>831651.62402999995</v>
      </c>
      <c r="AM3251" s="41">
        <v>624578.44535000005</v>
      </c>
      <c r="AN3251" s="41">
        <f>AL3251</f>
        <v>831651.62402999995</v>
      </c>
      <c r="AO3251" s="14">
        <v>204409.83300000001</v>
      </c>
      <c r="AP3251" s="42">
        <v>844066.62046999997</v>
      </c>
      <c r="AQ3251" s="14">
        <v>0</v>
      </c>
      <c r="AR3251" s="42">
        <v>0</v>
      </c>
      <c r="AS3251" s="14">
        <v>0</v>
      </c>
      <c r="AT3251" s="42">
        <v>0</v>
      </c>
      <c r="AU3251" s="42">
        <f t="shared" si="10376"/>
        <v>844066.62046999997</v>
      </c>
      <c r="AV3251" s="42">
        <f t="shared" si="10377"/>
        <v>-844066.62046999997</v>
      </c>
      <c r="AW3251" s="42"/>
      <c r="AX3251" s="42"/>
      <c r="AY3251" s="42"/>
      <c r="AZ3251" s="42"/>
      <c r="BA3251" s="43">
        <f t="shared" si="10382"/>
        <v>99.870135919751064</v>
      </c>
      <c r="BB3251" s="20"/>
    </row>
    <row r="3252" spans="2:54" x14ac:dyDescent="0.3">
      <c r="B3252" s="38" t="s">
        <v>1190</v>
      </c>
      <c r="C3252" s="38" t="s">
        <v>92</v>
      </c>
      <c r="D3252" s="38" t="s">
        <v>42</v>
      </c>
      <c r="E3252" s="39" t="str">
        <f t="shared" si="10375"/>
        <v>0501</v>
      </c>
      <c r="F3252" s="16" t="s">
        <v>1206</v>
      </c>
      <c r="G3252" s="38" t="s">
        <v>56</v>
      </c>
      <c r="H3252" s="40" t="s">
        <v>57</v>
      </c>
      <c r="I3252" s="18"/>
      <c r="J3252" s="18"/>
      <c r="K3252" s="18"/>
      <c r="L3252" s="18"/>
      <c r="M3252" s="18"/>
      <c r="N3252" s="18"/>
      <c r="O3252" s="18">
        <v>0</v>
      </c>
      <c r="P3252" s="18"/>
      <c r="Q3252" s="18"/>
      <c r="R3252" s="18"/>
      <c r="S3252" s="18"/>
      <c r="T3252" s="18">
        <f t="shared" si="10265"/>
        <v>0</v>
      </c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41">
        <v>21333.57533</v>
      </c>
      <c r="AG3252" s="41"/>
      <c r="AH3252" s="41">
        <v>15971.52</v>
      </c>
      <c r="AI3252" s="41"/>
      <c r="AJ3252" s="41">
        <v>0</v>
      </c>
      <c r="AK3252" s="41">
        <v>0</v>
      </c>
      <c r="AL3252" s="41">
        <v>21297.96933</v>
      </c>
      <c r="AM3252" s="41">
        <v>15971.52</v>
      </c>
      <c r="AN3252" s="41">
        <v>0</v>
      </c>
      <c r="AO3252" s="54">
        <v>7205.2</v>
      </c>
      <c r="AP3252" s="14">
        <v>10000</v>
      </c>
      <c r="AQ3252" s="42">
        <v>0</v>
      </c>
      <c r="AR3252" s="14">
        <v>0</v>
      </c>
      <c r="AS3252" s="42">
        <v>0</v>
      </c>
      <c r="AT3252" s="14">
        <v>0</v>
      </c>
      <c r="AU3252" s="42">
        <f t="shared" si="10376"/>
        <v>10000</v>
      </c>
      <c r="AV3252" s="42">
        <f t="shared" si="10377"/>
        <v>-10000</v>
      </c>
      <c r="AW3252" s="42"/>
      <c r="AX3252" s="42"/>
      <c r="AY3252" s="42"/>
      <c r="AZ3252" s="42"/>
      <c r="BA3252" s="43">
        <f t="shared" si="10382"/>
        <v>99.833098768259759</v>
      </c>
      <c r="BB3252" s="20"/>
    </row>
    <row r="3253" spans="2:54" x14ac:dyDescent="0.3">
      <c r="B3253" s="38" t="s">
        <v>1190</v>
      </c>
      <c r="C3253" s="38" t="s">
        <v>92</v>
      </c>
      <c r="D3253" s="38" t="s">
        <v>42</v>
      </c>
      <c r="E3253" s="39" t="str">
        <f t="shared" si="10375"/>
        <v>0501</v>
      </c>
      <c r="F3253" s="38" t="s">
        <v>657</v>
      </c>
      <c r="G3253" s="39"/>
      <c r="H3253" s="40" t="s">
        <v>109</v>
      </c>
      <c r="I3253" s="18">
        <f t="shared" ref="I3253:I3260" si="10392">I3254</f>
        <v>600000</v>
      </c>
      <c r="J3253" s="18">
        <f t="shared" ref="J3253:J3255" si="10393">J3254</f>
        <v>216209</v>
      </c>
      <c r="K3253" s="18">
        <f t="shared" ref="K3253:K3260" si="10394">K3254</f>
        <v>800000</v>
      </c>
      <c r="L3253" s="18">
        <f t="shared" ref="L3253:L3260" si="10395">L3254</f>
        <v>0</v>
      </c>
      <c r="M3253" s="18">
        <f t="shared" ref="M3253:M3260" si="10396">M3254</f>
        <v>0</v>
      </c>
      <c r="N3253" s="18">
        <f t="shared" ref="N3253:N3260" si="10397">N3254</f>
        <v>0</v>
      </c>
      <c r="O3253" s="18">
        <f>O3254</f>
        <v>-253689.4</v>
      </c>
      <c r="P3253" s="18">
        <f>P3254</f>
        <v>23348.231</v>
      </c>
      <c r="Q3253" s="18">
        <f>Q3254</f>
        <v>46931.813000000002</v>
      </c>
      <c r="R3253" s="18">
        <f>R3254</f>
        <v>609208.56999999995</v>
      </c>
      <c r="S3253" s="18">
        <f>S3254</f>
        <v>374805.68137999997</v>
      </c>
      <c r="T3253" s="18">
        <f t="shared" si="10265"/>
        <v>1400604.8953799999</v>
      </c>
      <c r="U3253" s="18">
        <f t="shared" si="10388"/>
        <v>216209</v>
      </c>
      <c r="V3253" s="18">
        <f t="shared" si="10389"/>
        <v>800000</v>
      </c>
      <c r="W3253" s="18">
        <f t="shared" ref="W3253:W3254" si="10398">W3254</f>
        <v>167825.80799999999</v>
      </c>
      <c r="X3253" s="18">
        <f t="shared" ref="X3253:X3254" si="10399">X3254</f>
        <v>0</v>
      </c>
      <c r="Y3253" s="18">
        <f t="shared" ref="Y3253:Y3254" si="10400">Y3254</f>
        <v>0</v>
      </c>
      <c r="Z3253" s="18">
        <f t="shared" ref="Z3253:Z3254" si="10401">Z3254</f>
        <v>80420.438380000007</v>
      </c>
      <c r="AA3253" s="18">
        <f t="shared" ref="AA3253:AA3254" si="10402">AA3254</f>
        <v>0</v>
      </c>
      <c r="AB3253" s="18">
        <f t="shared" ref="AB3253:AB3254" si="10403">AB3254</f>
        <v>0</v>
      </c>
      <c r="AC3253" s="18">
        <f t="shared" ref="AC3253:AC3254" si="10404">AC3254</f>
        <v>0</v>
      </c>
      <c r="AD3253" s="18">
        <f t="shared" ref="AD3253:AD3254" si="10405">AD3254</f>
        <v>0</v>
      </c>
      <c r="AE3253" s="18">
        <f t="shared" ref="AE3253:AE3254" si="10406">AE3254</f>
        <v>-231023.29</v>
      </c>
      <c r="AF3253" s="41">
        <f t="shared" ref="AF3253:AT3253" si="10407">AF3254</f>
        <v>964457.97054999997</v>
      </c>
      <c r="AG3253" s="41">
        <f t="shared" si="10407"/>
        <v>0</v>
      </c>
      <c r="AH3253" s="41">
        <f t="shared" si="10407"/>
        <v>0</v>
      </c>
      <c r="AI3253" s="41">
        <f t="shared" si="10407"/>
        <v>0</v>
      </c>
      <c r="AJ3253" s="41">
        <f t="shared" si="10407"/>
        <v>897275.76142999995</v>
      </c>
      <c r="AK3253" s="41">
        <f t="shared" si="10407"/>
        <v>0</v>
      </c>
      <c r="AL3253" s="41">
        <f t="shared" si="10407"/>
        <v>963069.65031000006</v>
      </c>
      <c r="AM3253" s="41">
        <f t="shared" si="10407"/>
        <v>0</v>
      </c>
      <c r="AN3253" s="41">
        <f t="shared" si="10407"/>
        <v>895887.44119000004</v>
      </c>
      <c r="AO3253" s="14">
        <f t="shared" si="10407"/>
        <v>766397.12884000014</v>
      </c>
      <c r="AP3253" s="42">
        <f t="shared" si="10407"/>
        <v>1177664.74459</v>
      </c>
      <c r="AQ3253" s="42">
        <f t="shared" si="10407"/>
        <v>-253689.4</v>
      </c>
      <c r="AR3253" s="42">
        <f t="shared" si="10407"/>
        <v>0</v>
      </c>
      <c r="AS3253" s="42">
        <f t="shared" si="10407"/>
        <v>0</v>
      </c>
      <c r="AT3253" s="42">
        <f t="shared" si="10407"/>
        <v>0</v>
      </c>
      <c r="AU3253" s="42">
        <f t="shared" si="10376"/>
        <v>923975.34458999999</v>
      </c>
      <c r="AV3253" s="42">
        <f t="shared" si="10377"/>
        <v>476629.55078999989</v>
      </c>
      <c r="AW3253" s="42">
        <f t="shared" si="10379"/>
        <v>1648851.1417599998</v>
      </c>
      <c r="AX3253" s="42">
        <f t="shared" si="10380"/>
        <v>216209</v>
      </c>
      <c r="AY3253" s="42">
        <f t="shared" si="10381"/>
        <v>568976.71</v>
      </c>
      <c r="AZ3253" s="42">
        <f t="shared" ref="AZ3253:AZ3254" si="10408">AZ3254</f>
        <v>0</v>
      </c>
      <c r="BA3253" s="43">
        <f t="shared" si="10382"/>
        <v>99.856051763540492</v>
      </c>
      <c r="BB3253" s="20"/>
    </row>
    <row r="3254" spans="2:54" ht="46.8" x14ac:dyDescent="0.3">
      <c r="B3254" s="38" t="s">
        <v>1190</v>
      </c>
      <c r="C3254" s="38" t="s">
        <v>92</v>
      </c>
      <c r="D3254" s="38" t="s">
        <v>42</v>
      </c>
      <c r="E3254" s="39" t="str">
        <f t="shared" si="10375"/>
        <v>0501</v>
      </c>
      <c r="F3254" s="38" t="s">
        <v>1208</v>
      </c>
      <c r="G3254" s="39"/>
      <c r="H3254" s="40" t="s">
        <v>1209</v>
      </c>
      <c r="I3254" s="18">
        <f t="shared" si="10392"/>
        <v>600000</v>
      </c>
      <c r="J3254" s="18">
        <f t="shared" si="10393"/>
        <v>216209</v>
      </c>
      <c r="K3254" s="18">
        <f t="shared" si="10394"/>
        <v>800000</v>
      </c>
      <c r="L3254" s="18">
        <f t="shared" si="10395"/>
        <v>0</v>
      </c>
      <c r="M3254" s="18">
        <f t="shared" si="10396"/>
        <v>0</v>
      </c>
      <c r="N3254" s="18">
        <f t="shared" si="10397"/>
        <v>0</v>
      </c>
      <c r="O3254" s="18">
        <f>O3255+O3258</f>
        <v>-253689.4</v>
      </c>
      <c r="P3254" s="18">
        <f>P3255+P3258</f>
        <v>23348.231</v>
      </c>
      <c r="Q3254" s="18">
        <f>Q3255+Q3258</f>
        <v>46931.813000000002</v>
      </c>
      <c r="R3254" s="18">
        <f>R3255+R3258</f>
        <v>609208.56999999995</v>
      </c>
      <c r="S3254" s="18">
        <f>S3255+S3258</f>
        <v>374805.68137999997</v>
      </c>
      <c r="T3254" s="18">
        <f t="shared" si="10265"/>
        <v>1400604.8953799999</v>
      </c>
      <c r="U3254" s="18">
        <f t="shared" si="10388"/>
        <v>216209</v>
      </c>
      <c r="V3254" s="18">
        <f t="shared" si="10389"/>
        <v>800000</v>
      </c>
      <c r="W3254" s="18">
        <f t="shared" si="10398"/>
        <v>167825.80799999999</v>
      </c>
      <c r="X3254" s="18">
        <f t="shared" si="10399"/>
        <v>0</v>
      </c>
      <c r="Y3254" s="18">
        <f t="shared" si="10400"/>
        <v>0</v>
      </c>
      <c r="Z3254" s="18">
        <f t="shared" si="10401"/>
        <v>80420.438380000007</v>
      </c>
      <c r="AA3254" s="18">
        <f t="shared" si="10402"/>
        <v>0</v>
      </c>
      <c r="AB3254" s="18">
        <f t="shared" si="10403"/>
        <v>0</v>
      </c>
      <c r="AC3254" s="18">
        <f t="shared" si="10404"/>
        <v>0</v>
      </c>
      <c r="AD3254" s="18">
        <f t="shared" si="10405"/>
        <v>0</v>
      </c>
      <c r="AE3254" s="18">
        <f t="shared" si="10406"/>
        <v>-231023.29</v>
      </c>
      <c r="AF3254" s="41">
        <f t="shared" ref="AF3254:AT3254" si="10409">AF3255+AF3258</f>
        <v>964457.97054999997</v>
      </c>
      <c r="AG3254" s="41">
        <f t="shared" si="10409"/>
        <v>0</v>
      </c>
      <c r="AH3254" s="41">
        <f t="shared" si="10409"/>
        <v>0</v>
      </c>
      <c r="AI3254" s="41">
        <f t="shared" si="10409"/>
        <v>0</v>
      </c>
      <c r="AJ3254" s="41">
        <f t="shared" si="10409"/>
        <v>897275.76142999995</v>
      </c>
      <c r="AK3254" s="41">
        <f t="shared" si="10409"/>
        <v>0</v>
      </c>
      <c r="AL3254" s="41">
        <f t="shared" si="10409"/>
        <v>963069.65031000006</v>
      </c>
      <c r="AM3254" s="41">
        <f t="shared" si="10409"/>
        <v>0</v>
      </c>
      <c r="AN3254" s="41">
        <f t="shared" si="10409"/>
        <v>895887.44119000004</v>
      </c>
      <c r="AO3254" s="42">
        <f t="shared" si="10409"/>
        <v>766397.12884000014</v>
      </c>
      <c r="AP3254" s="42">
        <f t="shared" si="10409"/>
        <v>1177664.74459</v>
      </c>
      <c r="AQ3254" s="42">
        <f t="shared" si="10409"/>
        <v>-253689.4</v>
      </c>
      <c r="AR3254" s="42">
        <f t="shared" si="10409"/>
        <v>0</v>
      </c>
      <c r="AS3254" s="42">
        <f t="shared" si="10409"/>
        <v>0</v>
      </c>
      <c r="AT3254" s="42">
        <f t="shared" si="10409"/>
        <v>0</v>
      </c>
      <c r="AU3254" s="42">
        <f t="shared" si="10376"/>
        <v>923975.34458999999</v>
      </c>
      <c r="AV3254" s="42">
        <f t="shared" si="10377"/>
        <v>476629.55078999989</v>
      </c>
      <c r="AW3254" s="42">
        <f t="shared" si="10379"/>
        <v>1648851.1417599998</v>
      </c>
      <c r="AX3254" s="42">
        <f t="shared" si="10380"/>
        <v>216209</v>
      </c>
      <c r="AY3254" s="42">
        <f t="shared" si="10381"/>
        <v>568976.71</v>
      </c>
      <c r="AZ3254" s="42">
        <f t="shared" si="10408"/>
        <v>0</v>
      </c>
      <c r="BA3254" s="43">
        <f t="shared" si="10382"/>
        <v>99.856051763540492</v>
      </c>
      <c r="BB3254" s="20"/>
    </row>
    <row r="3255" spans="2:54" ht="31.2" x14ac:dyDescent="0.3">
      <c r="B3255" s="38" t="s">
        <v>1190</v>
      </c>
      <c r="C3255" s="38" t="s">
        <v>92</v>
      </c>
      <c r="D3255" s="38" t="s">
        <v>42</v>
      </c>
      <c r="E3255" s="39" t="str">
        <f t="shared" si="10375"/>
        <v>0501</v>
      </c>
      <c r="F3255" s="38" t="s">
        <v>1210</v>
      </c>
      <c r="G3255" s="39"/>
      <c r="H3255" s="40" t="s">
        <v>1211</v>
      </c>
      <c r="I3255" s="18">
        <f t="shared" si="10392"/>
        <v>600000</v>
      </c>
      <c r="J3255" s="18">
        <f t="shared" si="10393"/>
        <v>216209</v>
      </c>
      <c r="K3255" s="18">
        <f t="shared" si="10394"/>
        <v>800000</v>
      </c>
      <c r="L3255" s="18">
        <f t="shared" si="10395"/>
        <v>0</v>
      </c>
      <c r="M3255" s="18">
        <f t="shared" si="10396"/>
        <v>0</v>
      </c>
      <c r="N3255" s="18">
        <f t="shared" si="10397"/>
        <v>0</v>
      </c>
      <c r="O3255" s="18">
        <f>O3256+O3257</f>
        <v>-253689.4</v>
      </c>
      <c r="P3255" s="18">
        <f>P3256+P3257</f>
        <v>-116651.769</v>
      </c>
      <c r="Q3255" s="18">
        <f>Q3256+Q3257</f>
        <v>46931.813000000002</v>
      </c>
      <c r="R3255" s="18">
        <f>R3256+R3257</f>
        <v>609208.56999999995</v>
      </c>
      <c r="S3255" s="18">
        <f>S3256+S3257</f>
        <v>374805.68137999997</v>
      </c>
      <c r="T3255" s="18">
        <f t="shared" si="10265"/>
        <v>1260604.8953799999</v>
      </c>
      <c r="U3255" s="18">
        <f t="shared" si="10388"/>
        <v>216209</v>
      </c>
      <c r="V3255" s="18">
        <f t="shared" si="10389"/>
        <v>800000</v>
      </c>
      <c r="W3255" s="18">
        <f t="shared" ref="W3255:AT3255" si="10410">W3256+W3257</f>
        <v>167825.80799999999</v>
      </c>
      <c r="X3255" s="18">
        <f t="shared" si="10410"/>
        <v>0</v>
      </c>
      <c r="Y3255" s="18">
        <f t="shared" si="10410"/>
        <v>0</v>
      </c>
      <c r="Z3255" s="18">
        <f t="shared" si="10410"/>
        <v>80420.438380000007</v>
      </c>
      <c r="AA3255" s="18">
        <f t="shared" si="10410"/>
        <v>0</v>
      </c>
      <c r="AB3255" s="18">
        <f t="shared" si="10410"/>
        <v>0</v>
      </c>
      <c r="AC3255" s="18">
        <f t="shared" si="10410"/>
        <v>0</v>
      </c>
      <c r="AD3255" s="18">
        <f t="shared" si="10410"/>
        <v>0</v>
      </c>
      <c r="AE3255" s="18">
        <f t="shared" si="10410"/>
        <v>-231023.29</v>
      </c>
      <c r="AF3255" s="41">
        <f t="shared" si="10410"/>
        <v>824457.97054999997</v>
      </c>
      <c r="AG3255" s="41">
        <f t="shared" si="10410"/>
        <v>0</v>
      </c>
      <c r="AH3255" s="41">
        <f t="shared" si="10410"/>
        <v>0</v>
      </c>
      <c r="AI3255" s="41">
        <f t="shared" si="10410"/>
        <v>0</v>
      </c>
      <c r="AJ3255" s="41">
        <f t="shared" si="10410"/>
        <v>757275.76142999995</v>
      </c>
      <c r="AK3255" s="41">
        <f t="shared" si="10410"/>
        <v>0</v>
      </c>
      <c r="AL3255" s="41">
        <f t="shared" si="10410"/>
        <v>823069.65031000006</v>
      </c>
      <c r="AM3255" s="41">
        <f t="shared" si="10410"/>
        <v>0</v>
      </c>
      <c r="AN3255" s="41">
        <f t="shared" si="10410"/>
        <v>755887.44119000004</v>
      </c>
      <c r="AO3255" s="14">
        <f t="shared" si="10410"/>
        <v>706867.75784000009</v>
      </c>
      <c r="AP3255" s="42">
        <f t="shared" si="10410"/>
        <v>1037664.74459</v>
      </c>
      <c r="AQ3255" s="42">
        <f t="shared" si="10410"/>
        <v>-253689.4</v>
      </c>
      <c r="AR3255" s="42">
        <f t="shared" si="10410"/>
        <v>0</v>
      </c>
      <c r="AS3255" s="42">
        <f t="shared" si="10410"/>
        <v>0</v>
      </c>
      <c r="AT3255" s="42">
        <f t="shared" si="10410"/>
        <v>0</v>
      </c>
      <c r="AU3255" s="42">
        <f t="shared" si="10376"/>
        <v>783975.34458999999</v>
      </c>
      <c r="AV3255" s="42">
        <f t="shared" si="10377"/>
        <v>476629.55078999989</v>
      </c>
      <c r="AW3255" s="42">
        <f t="shared" si="10379"/>
        <v>1508851.1417599998</v>
      </c>
      <c r="AX3255" s="42">
        <f t="shared" si="10380"/>
        <v>216209</v>
      </c>
      <c r="AY3255" s="42">
        <f t="shared" si="10381"/>
        <v>568976.71</v>
      </c>
      <c r="AZ3255" s="42">
        <f>AZ3256+AZ3257</f>
        <v>0</v>
      </c>
      <c r="BA3255" s="43">
        <f t="shared" si="10382"/>
        <v>99.831608124417343</v>
      </c>
      <c r="BB3255" s="20"/>
    </row>
    <row r="3256" spans="2:54" ht="31.2" x14ac:dyDescent="0.3">
      <c r="B3256" s="38" t="s">
        <v>1190</v>
      </c>
      <c r="C3256" s="38" t="s">
        <v>92</v>
      </c>
      <c r="D3256" s="38" t="s">
        <v>42</v>
      </c>
      <c r="E3256" s="39" t="str">
        <f t="shared" si="10375"/>
        <v>0501</v>
      </c>
      <c r="F3256" s="38" t="s">
        <v>1210</v>
      </c>
      <c r="G3256" s="38" t="s">
        <v>114</v>
      </c>
      <c r="H3256" s="40" t="s">
        <v>115</v>
      </c>
      <c r="I3256" s="18">
        <v>600000</v>
      </c>
      <c r="J3256" s="18">
        <f>800000-583791</f>
        <v>216209</v>
      </c>
      <c r="K3256" s="18">
        <v>800000</v>
      </c>
      <c r="L3256" s="18"/>
      <c r="M3256" s="18"/>
      <c r="N3256" s="18"/>
      <c r="O3256" s="18">
        <v>-253689.4</v>
      </c>
      <c r="P3256" s="18">
        <f>18226.374-140000+969.087</f>
        <v>-120804.539</v>
      </c>
      <c r="Q3256" s="18">
        <v>46931.813000000002</v>
      </c>
      <c r="R3256" s="18">
        <f>284537.91+324670.66</f>
        <v>609208.56999999995</v>
      </c>
      <c r="S3256" s="18">
        <f>16916.26938+36266.81+8721.375+10366.026+6790.993+1052.278+167825.808+126559.434+0.001</f>
        <v>374498.99437999999</v>
      </c>
      <c r="T3256" s="18">
        <f t="shared" si="10265"/>
        <v>1256145.4383799999</v>
      </c>
      <c r="U3256" s="18">
        <f t="shared" si="10388"/>
        <v>216209</v>
      </c>
      <c r="V3256" s="18">
        <f t="shared" si="10389"/>
        <v>800000</v>
      </c>
      <c r="W3256" s="18">
        <v>167825.80799999999</v>
      </c>
      <c r="X3256" s="18"/>
      <c r="Y3256" s="18"/>
      <c r="Z3256" s="18">
        <f>16916.26938+36266.81+8721.375+10366.026+6790.993+1052.278</f>
        <v>80113.751380000002</v>
      </c>
      <c r="AA3256" s="18"/>
      <c r="AB3256" s="18"/>
      <c r="AC3256" s="18"/>
      <c r="AD3256" s="18"/>
      <c r="AE3256" s="18">
        <v>-231023.29</v>
      </c>
      <c r="AF3256" s="41">
        <v>757275.76142999995</v>
      </c>
      <c r="AG3256" s="41"/>
      <c r="AH3256" s="41">
        <v>0</v>
      </c>
      <c r="AI3256" s="41">
        <v>0</v>
      </c>
      <c r="AJ3256" s="41">
        <f>AF3256</f>
        <v>757275.76142999995</v>
      </c>
      <c r="AK3256" s="41">
        <f>AG3256</f>
        <v>0</v>
      </c>
      <c r="AL3256" s="41">
        <v>755887.44119000004</v>
      </c>
      <c r="AM3256" s="41">
        <v>0</v>
      </c>
      <c r="AN3256" s="41">
        <f>AL3256</f>
        <v>755887.44119000004</v>
      </c>
      <c r="AO3256" s="42">
        <v>653848.33729000005</v>
      </c>
      <c r="AP3256" s="42">
        <f>971814.73525-165.43545</f>
        <v>971649.29980000004</v>
      </c>
      <c r="AQ3256" s="42">
        <v>-253689.4</v>
      </c>
      <c r="AR3256" s="42">
        <v>0</v>
      </c>
      <c r="AS3256" s="42">
        <v>0</v>
      </c>
      <c r="AT3256" s="42">
        <v>0</v>
      </c>
      <c r="AU3256" s="42">
        <f t="shared" si="10376"/>
        <v>717959.89980000001</v>
      </c>
      <c r="AV3256" s="42">
        <f t="shared" si="10377"/>
        <v>538185.53857999993</v>
      </c>
      <c r="AW3256" s="42">
        <f t="shared" si="10379"/>
        <v>1504084.9977599999</v>
      </c>
      <c r="AX3256" s="42">
        <f t="shared" si="10380"/>
        <v>216209</v>
      </c>
      <c r="AY3256" s="42">
        <f t="shared" si="10381"/>
        <v>568976.71</v>
      </c>
      <c r="AZ3256" s="42"/>
      <c r="BA3256" s="43">
        <f t="shared" si="10382"/>
        <v>99.816669130228291</v>
      </c>
      <c r="BB3256" s="44"/>
    </row>
    <row r="3257" spans="2:54" x14ac:dyDescent="0.3">
      <c r="B3257" s="38" t="s">
        <v>1190</v>
      </c>
      <c r="C3257" s="38" t="s">
        <v>92</v>
      </c>
      <c r="D3257" s="38" t="s">
        <v>42</v>
      </c>
      <c r="E3257" s="39" t="str">
        <f t="shared" si="10375"/>
        <v>0501</v>
      </c>
      <c r="F3257" s="38" t="s">
        <v>1210</v>
      </c>
      <c r="G3257" s="38" t="s">
        <v>56</v>
      </c>
      <c r="H3257" s="40" t="s">
        <v>57</v>
      </c>
      <c r="I3257" s="18"/>
      <c r="J3257" s="18"/>
      <c r="K3257" s="18"/>
      <c r="L3257" s="18"/>
      <c r="M3257" s="18"/>
      <c r="N3257" s="18"/>
      <c r="O3257" s="18">
        <v>0</v>
      </c>
      <c r="P3257" s="18">
        <v>4152.7700000000004</v>
      </c>
      <c r="Q3257" s="18">
        <v>0</v>
      </c>
      <c r="R3257" s="18">
        <v>0</v>
      </c>
      <c r="S3257" s="18">
        <f>306.687</f>
        <v>306.68700000000001</v>
      </c>
      <c r="T3257" s="18">
        <f t="shared" si="10265"/>
        <v>4459.4570000000003</v>
      </c>
      <c r="U3257" s="18"/>
      <c r="V3257" s="18"/>
      <c r="W3257" s="18"/>
      <c r="X3257" s="18"/>
      <c r="Y3257" s="18"/>
      <c r="Z3257" s="18">
        <f>306.687</f>
        <v>306.68700000000001</v>
      </c>
      <c r="AA3257" s="18"/>
      <c r="AB3257" s="18"/>
      <c r="AC3257" s="18"/>
      <c r="AD3257" s="18"/>
      <c r="AE3257" s="18"/>
      <c r="AF3257" s="41">
        <v>67182.20912</v>
      </c>
      <c r="AG3257" s="41"/>
      <c r="AH3257" s="41">
        <v>0</v>
      </c>
      <c r="AI3257" s="41">
        <v>0</v>
      </c>
      <c r="AJ3257" s="41">
        <v>0</v>
      </c>
      <c r="AK3257" s="41">
        <v>0</v>
      </c>
      <c r="AL3257" s="41">
        <v>67182.20912</v>
      </c>
      <c r="AM3257" s="41">
        <v>0</v>
      </c>
      <c r="AN3257" s="41">
        <v>0</v>
      </c>
      <c r="AO3257" s="14">
        <v>53019.420550000003</v>
      </c>
      <c r="AP3257" s="42">
        <v>66015.444789999994</v>
      </c>
      <c r="AQ3257" s="42">
        <v>0</v>
      </c>
      <c r="AR3257" s="42">
        <v>0</v>
      </c>
      <c r="AS3257" s="42">
        <v>0</v>
      </c>
      <c r="AT3257" s="42">
        <v>0</v>
      </c>
      <c r="AU3257" s="42">
        <f t="shared" si="10376"/>
        <v>66015.444789999994</v>
      </c>
      <c r="AV3257" s="42">
        <f t="shared" si="10377"/>
        <v>-61555.987789999992</v>
      </c>
      <c r="AW3257" s="42">
        <f t="shared" si="10379"/>
        <v>4766.1440000000002</v>
      </c>
      <c r="AX3257" s="42">
        <f t="shared" si="10380"/>
        <v>0</v>
      </c>
      <c r="AY3257" s="42">
        <f t="shared" si="10381"/>
        <v>0</v>
      </c>
      <c r="AZ3257" s="42"/>
      <c r="BA3257" s="43">
        <f t="shared" si="10382"/>
        <v>100</v>
      </c>
      <c r="BB3257" s="44"/>
    </row>
    <row r="3258" spans="2:54" ht="109.2" x14ac:dyDescent="0.3">
      <c r="B3258" s="38" t="s">
        <v>1190</v>
      </c>
      <c r="C3258" s="38" t="s">
        <v>92</v>
      </c>
      <c r="D3258" s="38" t="s">
        <v>42</v>
      </c>
      <c r="E3258" s="39" t="str">
        <f t="shared" si="10375"/>
        <v>0501</v>
      </c>
      <c r="F3258" s="38" t="s">
        <v>1212</v>
      </c>
      <c r="G3258" s="38"/>
      <c r="H3258" s="40" t="s">
        <v>1213</v>
      </c>
      <c r="I3258" s="18"/>
      <c r="J3258" s="18"/>
      <c r="K3258" s="18"/>
      <c r="L3258" s="18"/>
      <c r="M3258" s="18"/>
      <c r="N3258" s="18"/>
      <c r="O3258" s="18">
        <f>O3259</f>
        <v>0</v>
      </c>
      <c r="P3258" s="18">
        <f>P3259</f>
        <v>140000</v>
      </c>
      <c r="Q3258" s="18">
        <f>Q3259</f>
        <v>0</v>
      </c>
      <c r="R3258" s="18">
        <f>R3259</f>
        <v>0</v>
      </c>
      <c r="S3258" s="18">
        <f>S3259</f>
        <v>0</v>
      </c>
      <c r="T3258" s="18">
        <f t="shared" si="10265"/>
        <v>140000</v>
      </c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41">
        <f t="shared" ref="AF3258:AT3258" si="10411">AF3259</f>
        <v>140000</v>
      </c>
      <c r="AG3258" s="41">
        <f t="shared" si="10411"/>
        <v>0</v>
      </c>
      <c r="AH3258" s="41">
        <f t="shared" si="10411"/>
        <v>0</v>
      </c>
      <c r="AI3258" s="41">
        <f t="shared" si="10411"/>
        <v>0</v>
      </c>
      <c r="AJ3258" s="41">
        <f t="shared" si="10411"/>
        <v>140000</v>
      </c>
      <c r="AK3258" s="41">
        <f t="shared" si="10411"/>
        <v>0</v>
      </c>
      <c r="AL3258" s="41">
        <f t="shared" si="10411"/>
        <v>140000</v>
      </c>
      <c r="AM3258" s="41">
        <f t="shared" si="10411"/>
        <v>0</v>
      </c>
      <c r="AN3258" s="41">
        <f t="shared" si="10411"/>
        <v>140000</v>
      </c>
      <c r="AO3258" s="54">
        <f t="shared" si="10411"/>
        <v>59529.370999999999</v>
      </c>
      <c r="AP3258" s="42">
        <f t="shared" si="10411"/>
        <v>140000</v>
      </c>
      <c r="AQ3258" s="42">
        <f t="shared" si="10411"/>
        <v>0</v>
      </c>
      <c r="AR3258" s="42">
        <f t="shared" si="10411"/>
        <v>0</v>
      </c>
      <c r="AS3258" s="42">
        <f t="shared" si="10411"/>
        <v>0</v>
      </c>
      <c r="AT3258" s="42">
        <f t="shared" si="10411"/>
        <v>0</v>
      </c>
      <c r="AU3258" s="42">
        <f t="shared" si="10376"/>
        <v>140000</v>
      </c>
      <c r="AV3258" s="42">
        <f t="shared" si="10377"/>
        <v>0</v>
      </c>
      <c r="AW3258" s="42"/>
      <c r="AX3258" s="42"/>
      <c r="AY3258" s="42"/>
      <c r="AZ3258" s="42"/>
      <c r="BA3258" s="43">
        <f t="shared" si="10382"/>
        <v>100</v>
      </c>
      <c r="BB3258" s="44"/>
    </row>
    <row r="3259" spans="2:54" ht="31.2" x14ac:dyDescent="0.3">
      <c r="B3259" s="38" t="s">
        <v>1190</v>
      </c>
      <c r="C3259" s="38" t="s">
        <v>92</v>
      </c>
      <c r="D3259" s="38" t="s">
        <v>42</v>
      </c>
      <c r="E3259" s="39" t="str">
        <f t="shared" si="10375"/>
        <v>0501</v>
      </c>
      <c r="F3259" s="38" t="s">
        <v>1212</v>
      </c>
      <c r="G3259" s="38" t="s">
        <v>114</v>
      </c>
      <c r="H3259" s="40" t="s">
        <v>115</v>
      </c>
      <c r="I3259" s="18"/>
      <c r="J3259" s="18"/>
      <c r="K3259" s="18"/>
      <c r="L3259" s="18"/>
      <c r="M3259" s="18"/>
      <c r="N3259" s="18"/>
      <c r="O3259" s="18">
        <v>0</v>
      </c>
      <c r="P3259" s="18">
        <v>140000</v>
      </c>
      <c r="Q3259" s="18">
        <v>0</v>
      </c>
      <c r="R3259" s="18">
        <v>0</v>
      </c>
      <c r="S3259" s="18">
        <v>0</v>
      </c>
      <c r="T3259" s="18">
        <f t="shared" si="10265"/>
        <v>140000</v>
      </c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41">
        <v>140000</v>
      </c>
      <c r="AG3259" s="41"/>
      <c r="AH3259" s="41">
        <v>0</v>
      </c>
      <c r="AI3259" s="41">
        <v>0</v>
      </c>
      <c r="AJ3259" s="41">
        <f>AF3259</f>
        <v>140000</v>
      </c>
      <c r="AK3259" s="41">
        <f>AG3259</f>
        <v>0</v>
      </c>
      <c r="AL3259" s="41">
        <v>140000</v>
      </c>
      <c r="AM3259" s="41">
        <v>0</v>
      </c>
      <c r="AN3259" s="41">
        <f>AL3259</f>
        <v>140000</v>
      </c>
      <c r="AO3259" s="14">
        <v>59529.370999999999</v>
      </c>
      <c r="AP3259" s="42">
        <v>140000</v>
      </c>
      <c r="AQ3259" s="42">
        <v>0</v>
      </c>
      <c r="AR3259" s="42">
        <v>0</v>
      </c>
      <c r="AS3259" s="42">
        <v>0</v>
      </c>
      <c r="AT3259" s="42">
        <v>0</v>
      </c>
      <c r="AU3259" s="42">
        <f t="shared" si="10376"/>
        <v>140000</v>
      </c>
      <c r="AV3259" s="42">
        <f t="shared" si="10377"/>
        <v>0</v>
      </c>
      <c r="AW3259" s="42"/>
      <c r="AX3259" s="42"/>
      <c r="AY3259" s="42"/>
      <c r="AZ3259" s="42"/>
      <c r="BA3259" s="43">
        <f t="shared" si="10382"/>
        <v>100</v>
      </c>
      <c r="BB3259" s="44"/>
    </row>
    <row r="3260" spans="2:54" x14ac:dyDescent="0.3">
      <c r="B3260" s="38" t="s">
        <v>1190</v>
      </c>
      <c r="C3260" s="38" t="s">
        <v>92</v>
      </c>
      <c r="D3260" s="38" t="s">
        <v>42</v>
      </c>
      <c r="E3260" s="39" t="str">
        <f t="shared" si="10375"/>
        <v>0501</v>
      </c>
      <c r="F3260" s="38" t="s">
        <v>1033</v>
      </c>
      <c r="G3260" s="39"/>
      <c r="H3260" s="40" t="s">
        <v>49</v>
      </c>
      <c r="I3260" s="18">
        <f t="shared" si="10392"/>
        <v>72081.100000000006</v>
      </c>
      <c r="J3260" s="18">
        <f>J3261</f>
        <v>68903</v>
      </c>
      <c r="K3260" s="18">
        <f t="shared" si="10394"/>
        <v>98903.000000000015</v>
      </c>
      <c r="L3260" s="18">
        <f t="shared" si="10395"/>
        <v>0</v>
      </c>
      <c r="M3260" s="18">
        <f t="shared" si="10396"/>
        <v>0</v>
      </c>
      <c r="N3260" s="18">
        <f t="shared" si="10397"/>
        <v>0</v>
      </c>
      <c r="O3260" s="18">
        <f>O3261</f>
        <v>1601.8420000000001</v>
      </c>
      <c r="P3260" s="18">
        <f>P3261</f>
        <v>19896.775999999998</v>
      </c>
      <c r="Q3260" s="18">
        <f>Q3261</f>
        <v>5765.2979999999998</v>
      </c>
      <c r="R3260" s="18">
        <f>R3261</f>
        <v>0</v>
      </c>
      <c r="S3260" s="18">
        <f>S3261</f>
        <v>6426.1930000000002</v>
      </c>
      <c r="T3260" s="18">
        <f t="shared" si="10265"/>
        <v>105771.209</v>
      </c>
      <c r="U3260" s="18">
        <f t="shared" si="10388"/>
        <v>68903</v>
      </c>
      <c r="V3260" s="18">
        <f t="shared" si="10389"/>
        <v>98903.000000000015</v>
      </c>
      <c r="W3260" s="18">
        <f t="shared" ref="W3260:AT3260" si="10412">W3261</f>
        <v>6426.1930000000002</v>
      </c>
      <c r="X3260" s="18">
        <f t="shared" si="10412"/>
        <v>0</v>
      </c>
      <c r="Y3260" s="18">
        <f t="shared" si="10412"/>
        <v>0</v>
      </c>
      <c r="Z3260" s="18">
        <f t="shared" si="10412"/>
        <v>0</v>
      </c>
      <c r="AA3260" s="18">
        <f t="shared" si="10412"/>
        <v>0</v>
      </c>
      <c r="AB3260" s="18">
        <f t="shared" si="10412"/>
        <v>0</v>
      </c>
      <c r="AC3260" s="18">
        <f t="shared" si="10412"/>
        <v>0</v>
      </c>
      <c r="AD3260" s="18">
        <f t="shared" si="10412"/>
        <v>0</v>
      </c>
      <c r="AE3260" s="18">
        <f t="shared" si="10412"/>
        <v>0</v>
      </c>
      <c r="AF3260" s="41">
        <f t="shared" si="10412"/>
        <v>181822.85037</v>
      </c>
      <c r="AG3260" s="41">
        <f t="shared" si="10412"/>
        <v>0</v>
      </c>
      <c r="AH3260" s="41">
        <f t="shared" si="10412"/>
        <v>0</v>
      </c>
      <c r="AI3260" s="41">
        <f t="shared" si="10412"/>
        <v>0</v>
      </c>
      <c r="AJ3260" s="41">
        <f t="shared" si="10412"/>
        <v>0</v>
      </c>
      <c r="AK3260" s="41">
        <f t="shared" si="10412"/>
        <v>0</v>
      </c>
      <c r="AL3260" s="41">
        <f t="shared" si="10412"/>
        <v>181821.84318</v>
      </c>
      <c r="AM3260" s="41">
        <f t="shared" si="10412"/>
        <v>0</v>
      </c>
      <c r="AN3260" s="41">
        <f t="shared" si="10412"/>
        <v>0</v>
      </c>
      <c r="AO3260" s="42">
        <f t="shared" si="10412"/>
        <v>154754.19053999998</v>
      </c>
      <c r="AP3260" s="42">
        <f t="shared" si="10412"/>
        <v>166124.4008</v>
      </c>
      <c r="AQ3260" s="42">
        <f t="shared" si="10412"/>
        <v>1601.8420000000001</v>
      </c>
      <c r="AR3260" s="42">
        <f t="shared" si="10412"/>
        <v>0</v>
      </c>
      <c r="AS3260" s="42">
        <f t="shared" si="10412"/>
        <v>0</v>
      </c>
      <c r="AT3260" s="42">
        <f t="shared" si="10412"/>
        <v>0</v>
      </c>
      <c r="AU3260" s="42">
        <f t="shared" si="10376"/>
        <v>167726.24280000001</v>
      </c>
      <c r="AV3260" s="42">
        <f t="shared" si="10377"/>
        <v>-61955.033800000005</v>
      </c>
      <c r="AW3260" s="42">
        <f t="shared" si="10379"/>
        <v>112197.402</v>
      </c>
      <c r="AX3260" s="42">
        <f t="shared" si="10380"/>
        <v>68903</v>
      </c>
      <c r="AY3260" s="42">
        <f t="shared" si="10381"/>
        <v>98903.000000000015</v>
      </c>
      <c r="AZ3260" s="42">
        <f>AZ3261</f>
        <v>0</v>
      </c>
      <c r="BA3260" s="43">
        <f t="shared" si="10382"/>
        <v>99.999446059723539</v>
      </c>
      <c r="BB3260" s="20"/>
    </row>
    <row r="3261" spans="2:54" ht="31.2" x14ac:dyDescent="0.3">
      <c r="B3261" s="38" t="s">
        <v>1190</v>
      </c>
      <c r="C3261" s="38" t="s">
        <v>92</v>
      </c>
      <c r="D3261" s="38" t="s">
        <v>42</v>
      </c>
      <c r="E3261" s="39" t="str">
        <f t="shared" si="10375"/>
        <v>0501</v>
      </c>
      <c r="F3261" s="38" t="s">
        <v>1116</v>
      </c>
      <c r="G3261" s="39"/>
      <c r="H3261" s="40" t="s">
        <v>1117</v>
      </c>
      <c r="I3261" s="18">
        <f t="shared" ref="I3261:S3261" si="10413">I3262+I3265</f>
        <v>72081.100000000006</v>
      </c>
      <c r="J3261" s="18">
        <f t="shared" si="10413"/>
        <v>68903</v>
      </c>
      <c r="K3261" s="18">
        <f t="shared" si="10413"/>
        <v>98903.000000000015</v>
      </c>
      <c r="L3261" s="18">
        <f t="shared" si="10413"/>
        <v>0</v>
      </c>
      <c r="M3261" s="18">
        <f t="shared" si="10413"/>
        <v>0</v>
      </c>
      <c r="N3261" s="18">
        <f t="shared" si="10413"/>
        <v>0</v>
      </c>
      <c r="O3261" s="18">
        <f t="shared" si="10413"/>
        <v>1601.8420000000001</v>
      </c>
      <c r="P3261" s="18">
        <f t="shared" si="10413"/>
        <v>19896.775999999998</v>
      </c>
      <c r="Q3261" s="18">
        <f t="shared" si="10413"/>
        <v>5765.2979999999998</v>
      </c>
      <c r="R3261" s="18">
        <f t="shared" si="10413"/>
        <v>0</v>
      </c>
      <c r="S3261" s="18">
        <f t="shared" si="10413"/>
        <v>6426.1930000000002</v>
      </c>
      <c r="T3261" s="18">
        <f t="shared" si="10265"/>
        <v>105771.209</v>
      </c>
      <c r="U3261" s="18">
        <f t="shared" si="10388"/>
        <v>68903</v>
      </c>
      <c r="V3261" s="18">
        <f t="shared" si="10389"/>
        <v>98903.000000000015</v>
      </c>
      <c r="W3261" s="18">
        <f t="shared" ref="W3261:AT3261" si="10414">W3262+W3265</f>
        <v>6426.1930000000002</v>
      </c>
      <c r="X3261" s="18">
        <f t="shared" si="10414"/>
        <v>0</v>
      </c>
      <c r="Y3261" s="18">
        <f t="shared" si="10414"/>
        <v>0</v>
      </c>
      <c r="Z3261" s="18">
        <f t="shared" si="10414"/>
        <v>0</v>
      </c>
      <c r="AA3261" s="18">
        <f t="shared" si="10414"/>
        <v>0</v>
      </c>
      <c r="AB3261" s="18">
        <f t="shared" si="10414"/>
        <v>0</v>
      </c>
      <c r="AC3261" s="18">
        <f t="shared" si="10414"/>
        <v>0</v>
      </c>
      <c r="AD3261" s="18">
        <f t="shared" si="10414"/>
        <v>0</v>
      </c>
      <c r="AE3261" s="18">
        <f t="shared" si="10414"/>
        <v>0</v>
      </c>
      <c r="AF3261" s="41">
        <f t="shared" si="10414"/>
        <v>181822.85037</v>
      </c>
      <c r="AG3261" s="41">
        <f t="shared" si="10414"/>
        <v>0</v>
      </c>
      <c r="AH3261" s="41">
        <f t="shared" si="10414"/>
        <v>0</v>
      </c>
      <c r="AI3261" s="41">
        <f t="shared" si="10414"/>
        <v>0</v>
      </c>
      <c r="AJ3261" s="41">
        <f t="shared" si="10414"/>
        <v>0</v>
      </c>
      <c r="AK3261" s="41">
        <f t="shared" si="10414"/>
        <v>0</v>
      </c>
      <c r="AL3261" s="41">
        <f t="shared" si="10414"/>
        <v>181821.84318</v>
      </c>
      <c r="AM3261" s="41">
        <f t="shared" si="10414"/>
        <v>0</v>
      </c>
      <c r="AN3261" s="41">
        <f t="shared" si="10414"/>
        <v>0</v>
      </c>
      <c r="AO3261" s="14">
        <f t="shared" si="10414"/>
        <v>154754.19053999998</v>
      </c>
      <c r="AP3261" s="42">
        <f t="shared" si="10414"/>
        <v>166124.4008</v>
      </c>
      <c r="AQ3261" s="42">
        <f t="shared" si="10414"/>
        <v>1601.8420000000001</v>
      </c>
      <c r="AR3261" s="42">
        <f t="shared" si="10414"/>
        <v>0</v>
      </c>
      <c r="AS3261" s="42">
        <f t="shared" si="10414"/>
        <v>0</v>
      </c>
      <c r="AT3261" s="42">
        <f t="shared" si="10414"/>
        <v>0</v>
      </c>
      <c r="AU3261" s="42">
        <f t="shared" si="10376"/>
        <v>167726.24280000001</v>
      </c>
      <c r="AV3261" s="42">
        <f t="shared" si="10377"/>
        <v>-61955.033800000005</v>
      </c>
      <c r="AW3261" s="42">
        <f t="shared" si="10379"/>
        <v>112197.402</v>
      </c>
      <c r="AX3261" s="42">
        <f t="shared" si="10380"/>
        <v>68903</v>
      </c>
      <c r="AY3261" s="42">
        <f t="shared" si="10381"/>
        <v>98903.000000000015</v>
      </c>
      <c r="AZ3261" s="42">
        <f>AZ3262+AZ3265</f>
        <v>0</v>
      </c>
      <c r="BA3261" s="43">
        <f t="shared" si="10382"/>
        <v>99.999446059723539</v>
      </c>
      <c r="BB3261" s="20"/>
    </row>
    <row r="3262" spans="2:54" ht="31.2" x14ac:dyDescent="0.3">
      <c r="B3262" s="38" t="s">
        <v>1190</v>
      </c>
      <c r="C3262" s="38" t="s">
        <v>92</v>
      </c>
      <c r="D3262" s="38" t="s">
        <v>42</v>
      </c>
      <c r="E3262" s="39" t="str">
        <f t="shared" si="10375"/>
        <v>0501</v>
      </c>
      <c r="F3262" s="38" t="s">
        <v>1214</v>
      </c>
      <c r="G3262" s="39"/>
      <c r="H3262" s="40" t="s">
        <v>1215</v>
      </c>
      <c r="I3262" s="18">
        <f t="shared" ref="I3262:S3262" si="10415">I3263+I3264</f>
        <v>65745.3</v>
      </c>
      <c r="J3262" s="18">
        <f t="shared" si="10415"/>
        <v>65745.3</v>
      </c>
      <c r="K3262" s="18">
        <f t="shared" si="10415"/>
        <v>95745.300000000017</v>
      </c>
      <c r="L3262" s="18">
        <f t="shared" si="10415"/>
        <v>0</v>
      </c>
      <c r="M3262" s="18">
        <f t="shared" si="10415"/>
        <v>0</v>
      </c>
      <c r="N3262" s="18">
        <f t="shared" si="10415"/>
        <v>0</v>
      </c>
      <c r="O3262" s="18">
        <f t="shared" si="10415"/>
        <v>1601.8420000000001</v>
      </c>
      <c r="P3262" s="18">
        <f t="shared" si="10415"/>
        <v>19896.775999999998</v>
      </c>
      <c r="Q3262" s="18">
        <f t="shared" si="10415"/>
        <v>5765.2979999999998</v>
      </c>
      <c r="R3262" s="18">
        <f t="shared" si="10415"/>
        <v>0</v>
      </c>
      <c r="S3262" s="18">
        <f t="shared" si="10415"/>
        <v>6426.1930000000002</v>
      </c>
      <c r="T3262" s="18">
        <f t="shared" si="10265"/>
        <v>99435.409</v>
      </c>
      <c r="U3262" s="18">
        <f t="shared" si="10388"/>
        <v>65745.3</v>
      </c>
      <c r="V3262" s="18">
        <f t="shared" si="10389"/>
        <v>95745.300000000017</v>
      </c>
      <c r="W3262" s="18">
        <f t="shared" ref="W3262:AT3262" si="10416">W3263+W3264</f>
        <v>6426.1930000000002</v>
      </c>
      <c r="X3262" s="18">
        <f t="shared" si="10416"/>
        <v>0</v>
      </c>
      <c r="Y3262" s="18">
        <f t="shared" si="10416"/>
        <v>0</v>
      </c>
      <c r="Z3262" s="18">
        <f t="shared" si="10416"/>
        <v>0</v>
      </c>
      <c r="AA3262" s="18">
        <f t="shared" si="10416"/>
        <v>0</v>
      </c>
      <c r="AB3262" s="18">
        <f t="shared" si="10416"/>
        <v>0</v>
      </c>
      <c r="AC3262" s="18">
        <f t="shared" si="10416"/>
        <v>0</v>
      </c>
      <c r="AD3262" s="18">
        <f t="shared" si="10416"/>
        <v>0</v>
      </c>
      <c r="AE3262" s="18">
        <f t="shared" si="10416"/>
        <v>0</v>
      </c>
      <c r="AF3262" s="41">
        <f t="shared" si="10416"/>
        <v>175487.05037000001</v>
      </c>
      <c r="AG3262" s="41">
        <f t="shared" si="10416"/>
        <v>0</v>
      </c>
      <c r="AH3262" s="41">
        <f t="shared" si="10416"/>
        <v>0</v>
      </c>
      <c r="AI3262" s="41">
        <f t="shared" si="10416"/>
        <v>0</v>
      </c>
      <c r="AJ3262" s="41">
        <f t="shared" si="10416"/>
        <v>0</v>
      </c>
      <c r="AK3262" s="41">
        <f t="shared" si="10416"/>
        <v>0</v>
      </c>
      <c r="AL3262" s="41">
        <f t="shared" si="10416"/>
        <v>175487.04946000001</v>
      </c>
      <c r="AM3262" s="41">
        <f t="shared" si="10416"/>
        <v>0</v>
      </c>
      <c r="AN3262" s="41">
        <f t="shared" si="10416"/>
        <v>0</v>
      </c>
      <c r="AO3262" s="42">
        <f t="shared" si="10416"/>
        <v>150623.24414</v>
      </c>
      <c r="AP3262" s="42">
        <f t="shared" si="10416"/>
        <v>159788.60080000001</v>
      </c>
      <c r="AQ3262" s="42">
        <f t="shared" si="10416"/>
        <v>1601.8420000000001</v>
      </c>
      <c r="AR3262" s="42">
        <f t="shared" si="10416"/>
        <v>0</v>
      </c>
      <c r="AS3262" s="42">
        <f t="shared" si="10416"/>
        <v>0</v>
      </c>
      <c r="AT3262" s="42">
        <f t="shared" si="10416"/>
        <v>0</v>
      </c>
      <c r="AU3262" s="42">
        <f t="shared" si="10376"/>
        <v>161390.44280000002</v>
      </c>
      <c r="AV3262" s="42">
        <f t="shared" si="10377"/>
        <v>-61955.033800000019</v>
      </c>
      <c r="AW3262" s="42">
        <f t="shared" si="10379"/>
        <v>105861.602</v>
      </c>
      <c r="AX3262" s="42">
        <f t="shared" si="10380"/>
        <v>65745.3</v>
      </c>
      <c r="AY3262" s="42">
        <f t="shared" si="10381"/>
        <v>95745.300000000017</v>
      </c>
      <c r="AZ3262" s="42">
        <f>AZ3263+AZ3264</f>
        <v>0</v>
      </c>
      <c r="BA3262" s="43">
        <f t="shared" si="10382"/>
        <v>99.999999481443211</v>
      </c>
      <c r="BB3262" s="20"/>
    </row>
    <row r="3263" spans="2:54" ht="31.2" x14ac:dyDescent="0.3">
      <c r="B3263" s="38" t="s">
        <v>1190</v>
      </c>
      <c r="C3263" s="38" t="s">
        <v>92</v>
      </c>
      <c r="D3263" s="38" t="s">
        <v>42</v>
      </c>
      <c r="E3263" s="39" t="str">
        <f t="shared" si="10375"/>
        <v>0501</v>
      </c>
      <c r="F3263" s="38" t="s">
        <v>1214</v>
      </c>
      <c r="G3263" s="38" t="s">
        <v>54</v>
      </c>
      <c r="H3263" s="40" t="s">
        <v>55</v>
      </c>
      <c r="I3263" s="18">
        <v>65433.3</v>
      </c>
      <c r="J3263" s="18">
        <v>65219.200000000004</v>
      </c>
      <c r="K3263" s="18">
        <v>95219.200000000012</v>
      </c>
      <c r="L3263" s="18"/>
      <c r="M3263" s="18"/>
      <c r="N3263" s="18"/>
      <c r="O3263" s="18">
        <v>1601.8420000000001</v>
      </c>
      <c r="P3263" s="18">
        <v>12027.642</v>
      </c>
      <c r="Q3263" s="18">
        <v>5765.2979999999998</v>
      </c>
      <c r="R3263" s="18">
        <v>0</v>
      </c>
      <c r="S3263" s="18">
        <v>6426.1930000000002</v>
      </c>
      <c r="T3263" s="18">
        <f t="shared" si="10265"/>
        <v>91254.274999999994</v>
      </c>
      <c r="U3263" s="18">
        <f t="shared" si="10388"/>
        <v>65219.200000000004</v>
      </c>
      <c r="V3263" s="18">
        <f t="shared" si="10389"/>
        <v>95219.200000000012</v>
      </c>
      <c r="W3263" s="18">
        <v>6426.1930000000002</v>
      </c>
      <c r="X3263" s="18"/>
      <c r="Y3263" s="18"/>
      <c r="Z3263" s="18"/>
      <c r="AA3263" s="18"/>
      <c r="AB3263" s="18"/>
      <c r="AC3263" s="18"/>
      <c r="AD3263" s="18"/>
      <c r="AE3263" s="18"/>
      <c r="AF3263" s="41">
        <v>89930.214529999997</v>
      </c>
      <c r="AG3263" s="41"/>
      <c r="AH3263" s="41">
        <v>0</v>
      </c>
      <c r="AI3263" s="41">
        <v>0</v>
      </c>
      <c r="AJ3263" s="41">
        <v>0</v>
      </c>
      <c r="AK3263" s="41">
        <v>0</v>
      </c>
      <c r="AL3263" s="41">
        <v>89930.213619999995</v>
      </c>
      <c r="AM3263" s="41">
        <v>0</v>
      </c>
      <c r="AN3263" s="41">
        <v>0</v>
      </c>
      <c r="AO3263" s="14">
        <v>79727.848610000001</v>
      </c>
      <c r="AP3263" s="42">
        <v>88838.892680000004</v>
      </c>
      <c r="AQ3263" s="42">
        <v>1601.8420000000001</v>
      </c>
      <c r="AR3263" s="42">
        <v>0</v>
      </c>
      <c r="AS3263" s="42">
        <v>0</v>
      </c>
      <c r="AT3263" s="42">
        <v>0</v>
      </c>
      <c r="AU3263" s="42">
        <f t="shared" si="10376"/>
        <v>90440.734680000009</v>
      </c>
      <c r="AV3263" s="42">
        <f t="shared" si="10377"/>
        <v>813.54031999998551</v>
      </c>
      <c r="AW3263" s="42">
        <f t="shared" si="10379"/>
        <v>97680.467999999993</v>
      </c>
      <c r="AX3263" s="42">
        <f t="shared" si="10380"/>
        <v>65219.200000000004</v>
      </c>
      <c r="AY3263" s="42">
        <f t="shared" si="10381"/>
        <v>95219.200000000012</v>
      </c>
      <c r="AZ3263" s="42"/>
      <c r="BA3263" s="43">
        <f t="shared" si="10382"/>
        <v>99.999998988104267</v>
      </c>
      <c r="BB3263" s="44"/>
    </row>
    <row r="3264" spans="2:54" x14ac:dyDescent="0.3">
      <c r="B3264" s="38" t="s">
        <v>1190</v>
      </c>
      <c r="C3264" s="38" t="s">
        <v>92</v>
      </c>
      <c r="D3264" s="38" t="s">
        <v>42</v>
      </c>
      <c r="E3264" s="39" t="str">
        <f t="shared" si="10375"/>
        <v>0501</v>
      </c>
      <c r="F3264" s="38" t="s">
        <v>1214</v>
      </c>
      <c r="G3264" s="38" t="s">
        <v>56</v>
      </c>
      <c r="H3264" s="40" t="s">
        <v>57</v>
      </c>
      <c r="I3264" s="18">
        <v>312</v>
      </c>
      <c r="J3264" s="18">
        <v>526.1</v>
      </c>
      <c r="K3264" s="18">
        <v>526.1</v>
      </c>
      <c r="L3264" s="18"/>
      <c r="M3264" s="18"/>
      <c r="N3264" s="18"/>
      <c r="O3264" s="18">
        <v>0</v>
      </c>
      <c r="P3264" s="18">
        <v>7869.134</v>
      </c>
      <c r="Q3264" s="18">
        <v>0</v>
      </c>
      <c r="R3264" s="18">
        <v>0</v>
      </c>
      <c r="S3264" s="18"/>
      <c r="T3264" s="18">
        <f t="shared" si="10265"/>
        <v>8181.134</v>
      </c>
      <c r="U3264" s="18">
        <f t="shared" si="10388"/>
        <v>526.1</v>
      </c>
      <c r="V3264" s="18">
        <f t="shared" si="10389"/>
        <v>526.1</v>
      </c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41">
        <v>85556.83584</v>
      </c>
      <c r="AG3264" s="41"/>
      <c r="AH3264" s="41">
        <v>0</v>
      </c>
      <c r="AI3264" s="41">
        <v>0</v>
      </c>
      <c r="AJ3264" s="41">
        <v>0</v>
      </c>
      <c r="AK3264" s="41">
        <v>0</v>
      </c>
      <c r="AL3264" s="41">
        <v>85556.83584</v>
      </c>
      <c r="AM3264" s="41">
        <v>0</v>
      </c>
      <c r="AN3264" s="41">
        <v>0</v>
      </c>
      <c r="AO3264" s="42">
        <v>70895.395529999994</v>
      </c>
      <c r="AP3264" s="42">
        <v>70949.708119999996</v>
      </c>
      <c r="AQ3264" s="42">
        <v>0</v>
      </c>
      <c r="AR3264" s="42">
        <v>0</v>
      </c>
      <c r="AS3264" s="42">
        <v>0</v>
      </c>
      <c r="AT3264" s="42">
        <v>0</v>
      </c>
      <c r="AU3264" s="42">
        <f t="shared" si="10376"/>
        <v>70949.708119999996</v>
      </c>
      <c r="AV3264" s="42">
        <f t="shared" si="10377"/>
        <v>-62768.574119999997</v>
      </c>
      <c r="AW3264" s="42">
        <f t="shared" si="10379"/>
        <v>8181.134</v>
      </c>
      <c r="AX3264" s="42">
        <f t="shared" si="10380"/>
        <v>526.1</v>
      </c>
      <c r="AY3264" s="42">
        <f t="shared" si="10381"/>
        <v>526.1</v>
      </c>
      <c r="AZ3264" s="42"/>
      <c r="BA3264" s="43">
        <f t="shared" si="10382"/>
        <v>100</v>
      </c>
      <c r="BB3264" s="44"/>
    </row>
    <row r="3265" spans="2:54" x14ac:dyDescent="0.3">
      <c r="B3265" s="38" t="s">
        <v>1190</v>
      </c>
      <c r="C3265" s="38" t="s">
        <v>92</v>
      </c>
      <c r="D3265" s="38" t="s">
        <v>42</v>
      </c>
      <c r="E3265" s="39" t="str">
        <f t="shared" si="10375"/>
        <v>0501</v>
      </c>
      <c r="F3265" s="16" t="s">
        <v>1118</v>
      </c>
      <c r="G3265" s="39"/>
      <c r="H3265" s="40" t="s">
        <v>1119</v>
      </c>
      <c r="I3265" s="18">
        <f t="shared" ref="I3265:S3265" si="10417">I3266</f>
        <v>6335.8</v>
      </c>
      <c r="J3265" s="18">
        <f t="shared" si="10417"/>
        <v>3157.7</v>
      </c>
      <c r="K3265" s="18">
        <f t="shared" si="10417"/>
        <v>3157.7</v>
      </c>
      <c r="L3265" s="18">
        <f t="shared" si="10417"/>
        <v>0</v>
      </c>
      <c r="M3265" s="18">
        <f t="shared" si="10417"/>
        <v>0</v>
      </c>
      <c r="N3265" s="18">
        <f t="shared" si="10417"/>
        <v>0</v>
      </c>
      <c r="O3265" s="18">
        <f t="shared" si="10417"/>
        <v>0</v>
      </c>
      <c r="P3265" s="18">
        <f t="shared" si="10417"/>
        <v>0</v>
      </c>
      <c r="Q3265" s="18">
        <f t="shared" si="10417"/>
        <v>0</v>
      </c>
      <c r="R3265" s="18">
        <f t="shared" si="10417"/>
        <v>0</v>
      </c>
      <c r="S3265" s="18">
        <f t="shared" si="10417"/>
        <v>0</v>
      </c>
      <c r="T3265" s="18">
        <f t="shared" si="10265"/>
        <v>6335.8</v>
      </c>
      <c r="U3265" s="18">
        <f t="shared" si="10388"/>
        <v>3157.7</v>
      </c>
      <c r="V3265" s="18">
        <f t="shared" si="10389"/>
        <v>3157.7</v>
      </c>
      <c r="W3265" s="18">
        <f t="shared" ref="W3265:AT3265" si="10418">W3266</f>
        <v>0</v>
      </c>
      <c r="X3265" s="18">
        <f t="shared" si="10418"/>
        <v>0</v>
      </c>
      <c r="Y3265" s="18">
        <f t="shared" si="10418"/>
        <v>0</v>
      </c>
      <c r="Z3265" s="18">
        <f t="shared" si="10418"/>
        <v>0</v>
      </c>
      <c r="AA3265" s="18">
        <f t="shared" si="10418"/>
        <v>0</v>
      </c>
      <c r="AB3265" s="18">
        <f t="shared" si="10418"/>
        <v>0</v>
      </c>
      <c r="AC3265" s="18">
        <f t="shared" si="10418"/>
        <v>0</v>
      </c>
      <c r="AD3265" s="18">
        <f t="shared" si="10418"/>
        <v>0</v>
      </c>
      <c r="AE3265" s="18">
        <f t="shared" si="10418"/>
        <v>0</v>
      </c>
      <c r="AF3265" s="41">
        <f t="shared" si="10418"/>
        <v>6335.8</v>
      </c>
      <c r="AG3265" s="41">
        <f t="shared" si="10418"/>
        <v>0</v>
      </c>
      <c r="AH3265" s="41">
        <f t="shared" si="10418"/>
        <v>0</v>
      </c>
      <c r="AI3265" s="41">
        <f t="shared" si="10418"/>
        <v>0</v>
      </c>
      <c r="AJ3265" s="41">
        <f t="shared" si="10418"/>
        <v>0</v>
      </c>
      <c r="AK3265" s="41">
        <f t="shared" si="10418"/>
        <v>0</v>
      </c>
      <c r="AL3265" s="41">
        <f t="shared" si="10418"/>
        <v>6334.7937199999997</v>
      </c>
      <c r="AM3265" s="41">
        <f t="shared" si="10418"/>
        <v>0</v>
      </c>
      <c r="AN3265" s="41">
        <f t="shared" si="10418"/>
        <v>0</v>
      </c>
      <c r="AO3265" s="14">
        <f t="shared" si="10418"/>
        <v>4130.9463999999998</v>
      </c>
      <c r="AP3265" s="42">
        <f t="shared" si="10418"/>
        <v>6335.8</v>
      </c>
      <c r="AQ3265" s="42">
        <f t="shared" si="10418"/>
        <v>0</v>
      </c>
      <c r="AR3265" s="42">
        <f t="shared" si="10418"/>
        <v>0</v>
      </c>
      <c r="AS3265" s="42">
        <f t="shared" si="10418"/>
        <v>0</v>
      </c>
      <c r="AT3265" s="42">
        <f t="shared" si="10418"/>
        <v>0</v>
      </c>
      <c r="AU3265" s="42">
        <f t="shared" si="10376"/>
        <v>6335.8</v>
      </c>
      <c r="AV3265" s="42">
        <f t="shared" si="10377"/>
        <v>0</v>
      </c>
      <c r="AW3265" s="42">
        <f t="shared" si="10379"/>
        <v>6335.8</v>
      </c>
      <c r="AX3265" s="42">
        <f t="shared" si="10380"/>
        <v>3157.7</v>
      </c>
      <c r="AY3265" s="42">
        <f t="shared" si="10381"/>
        <v>3157.7</v>
      </c>
      <c r="AZ3265" s="42">
        <f>AZ3266</f>
        <v>0</v>
      </c>
      <c r="BA3265" s="43">
        <f t="shared" si="10382"/>
        <v>99.984117554215729</v>
      </c>
      <c r="BB3265" s="20"/>
    </row>
    <row r="3266" spans="2:54" ht="31.2" x14ac:dyDescent="0.3">
      <c r="B3266" s="38" t="s">
        <v>1190</v>
      </c>
      <c r="C3266" s="38" t="s">
        <v>92</v>
      </c>
      <c r="D3266" s="38" t="s">
        <v>42</v>
      </c>
      <c r="E3266" s="39" t="str">
        <f t="shared" si="10375"/>
        <v>0501</v>
      </c>
      <c r="F3266" s="16" t="s">
        <v>1118</v>
      </c>
      <c r="G3266" s="38" t="s">
        <v>54</v>
      </c>
      <c r="H3266" s="40" t="s">
        <v>55</v>
      </c>
      <c r="I3266" s="18">
        <v>6335.8</v>
      </c>
      <c r="J3266" s="18">
        <v>3157.7</v>
      </c>
      <c r="K3266" s="18">
        <v>3157.7</v>
      </c>
      <c r="L3266" s="18"/>
      <c r="M3266" s="18"/>
      <c r="N3266" s="18"/>
      <c r="O3266" s="18">
        <v>0</v>
      </c>
      <c r="P3266" s="18">
        <v>0</v>
      </c>
      <c r="Q3266" s="18">
        <v>0</v>
      </c>
      <c r="R3266" s="18">
        <v>0</v>
      </c>
      <c r="S3266" s="18"/>
      <c r="T3266" s="18">
        <f t="shared" ref="T3266:T3329" si="10419">I3266+L3266+S3266+R3266+Q3266+P3266+O3266</f>
        <v>6335.8</v>
      </c>
      <c r="U3266" s="18">
        <f t="shared" si="10388"/>
        <v>3157.7</v>
      </c>
      <c r="V3266" s="18">
        <f t="shared" si="10389"/>
        <v>3157.7</v>
      </c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41">
        <v>6335.8</v>
      </c>
      <c r="AG3266" s="41"/>
      <c r="AH3266" s="41">
        <v>0</v>
      </c>
      <c r="AI3266" s="41">
        <v>0</v>
      </c>
      <c r="AJ3266" s="41">
        <v>0</v>
      </c>
      <c r="AK3266" s="41">
        <v>0</v>
      </c>
      <c r="AL3266" s="41">
        <v>6334.7937199999997</v>
      </c>
      <c r="AM3266" s="41">
        <v>0</v>
      </c>
      <c r="AN3266" s="41">
        <v>0</v>
      </c>
      <c r="AO3266" s="42">
        <v>4130.9463999999998</v>
      </c>
      <c r="AP3266" s="42">
        <v>6335.8</v>
      </c>
      <c r="AQ3266" s="42">
        <v>0</v>
      </c>
      <c r="AR3266" s="42">
        <v>0</v>
      </c>
      <c r="AS3266" s="42">
        <v>0</v>
      </c>
      <c r="AT3266" s="42">
        <v>0</v>
      </c>
      <c r="AU3266" s="42">
        <f t="shared" si="10376"/>
        <v>6335.8</v>
      </c>
      <c r="AV3266" s="42">
        <f t="shared" si="10377"/>
        <v>0</v>
      </c>
      <c r="AW3266" s="42">
        <f t="shared" si="10379"/>
        <v>6335.8</v>
      </c>
      <c r="AX3266" s="42">
        <f t="shared" si="10380"/>
        <v>3157.7</v>
      </c>
      <c r="AY3266" s="42">
        <f t="shared" si="10381"/>
        <v>3157.7</v>
      </c>
      <c r="AZ3266" s="42"/>
      <c r="BA3266" s="43">
        <f t="shared" si="10382"/>
        <v>99.984117554215729</v>
      </c>
      <c r="BB3266" s="44"/>
    </row>
    <row r="3267" spans="2:54" ht="31.2" x14ac:dyDescent="0.3">
      <c r="B3267" s="38" t="s">
        <v>1190</v>
      </c>
      <c r="C3267" s="38" t="s">
        <v>92</v>
      </c>
      <c r="D3267" s="38" t="s">
        <v>42</v>
      </c>
      <c r="E3267" s="39" t="str">
        <f t="shared" si="10375"/>
        <v>0501</v>
      </c>
      <c r="F3267" s="16" t="s">
        <v>72</v>
      </c>
      <c r="G3267" s="39"/>
      <c r="H3267" s="40" t="s">
        <v>73</v>
      </c>
      <c r="I3267" s="18"/>
      <c r="J3267" s="18"/>
      <c r="K3267" s="18"/>
      <c r="L3267" s="18"/>
      <c r="M3267" s="18"/>
      <c r="N3267" s="18"/>
      <c r="O3267" s="18">
        <f t="shared" ref="O3267:O3273" si="10420">O3268</f>
        <v>0</v>
      </c>
      <c r="P3267" s="18">
        <f t="shared" ref="P3267:P3273" si="10421">P3268</f>
        <v>640</v>
      </c>
      <c r="Q3267" s="18">
        <f t="shared" ref="Q3267:Q3277" si="10422">Q3268</f>
        <v>0</v>
      </c>
      <c r="R3267" s="18">
        <f t="shared" ref="R3267:R3277" si="10423">R3268</f>
        <v>0</v>
      </c>
      <c r="S3267" s="18">
        <f t="shared" ref="S3267:S3277" si="10424">S3268</f>
        <v>0</v>
      </c>
      <c r="T3267" s="18">
        <f t="shared" si="10419"/>
        <v>640</v>
      </c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41">
        <f t="shared" ref="AF3267:AF3273" si="10425">AF3268</f>
        <v>640</v>
      </c>
      <c r="AG3267" s="41">
        <f t="shared" ref="AG3267:AG3273" si="10426">AG3268</f>
        <v>0</v>
      </c>
      <c r="AH3267" s="41">
        <f t="shared" ref="AH3267:AH3273" si="10427">AH3268</f>
        <v>0</v>
      </c>
      <c r="AI3267" s="41">
        <f t="shared" ref="AI3267:AI3273" si="10428">AI3268</f>
        <v>0</v>
      </c>
      <c r="AJ3267" s="41">
        <f t="shared" ref="AJ3267:AJ3273" si="10429">AJ3268</f>
        <v>0</v>
      </c>
      <c r="AK3267" s="41">
        <f t="shared" ref="AK3267:AK3273" si="10430">AK3268</f>
        <v>0</v>
      </c>
      <c r="AL3267" s="41">
        <f t="shared" ref="AL3267:AL3273" si="10431">AL3268</f>
        <v>640</v>
      </c>
      <c r="AM3267" s="41">
        <f t="shared" ref="AM3267:AM3273" si="10432">AM3268</f>
        <v>0</v>
      </c>
      <c r="AN3267" s="41">
        <f t="shared" ref="AN3267:AN3273" si="10433">AN3268</f>
        <v>0</v>
      </c>
      <c r="AO3267" s="54">
        <f t="shared" ref="AO3267:AO3273" si="10434">AO3268</f>
        <v>640</v>
      </c>
      <c r="AP3267" s="42">
        <f t="shared" ref="AP3267:AP3273" si="10435">AP3268</f>
        <v>640</v>
      </c>
      <c r="AQ3267" s="42">
        <f t="shared" ref="AQ3267:AQ3273" si="10436">AQ3268</f>
        <v>0</v>
      </c>
      <c r="AR3267" s="42">
        <f t="shared" ref="AR3267:AR3273" si="10437">AR3268</f>
        <v>0</v>
      </c>
      <c r="AS3267" s="42">
        <f t="shared" ref="AS3267:AS3273" si="10438">AS3268</f>
        <v>0</v>
      </c>
      <c r="AT3267" s="42">
        <f t="shared" ref="AT3267:AT3273" si="10439">AT3268</f>
        <v>0</v>
      </c>
      <c r="AU3267" s="42">
        <f t="shared" si="10376"/>
        <v>640</v>
      </c>
      <c r="AV3267" s="42">
        <f t="shared" si="10377"/>
        <v>0</v>
      </c>
      <c r="AW3267" s="42"/>
      <c r="AX3267" s="42"/>
      <c r="AY3267" s="42"/>
      <c r="AZ3267" s="42"/>
      <c r="BA3267" s="43">
        <f t="shared" si="10382"/>
        <v>100</v>
      </c>
      <c r="BB3267" s="44"/>
    </row>
    <row r="3268" spans="2:54" x14ac:dyDescent="0.3">
      <c r="B3268" s="38" t="s">
        <v>1190</v>
      </c>
      <c r="C3268" s="38" t="s">
        <v>92</v>
      </c>
      <c r="D3268" s="38" t="s">
        <v>42</v>
      </c>
      <c r="E3268" s="39" t="str">
        <f t="shared" si="10375"/>
        <v>0501</v>
      </c>
      <c r="F3268" s="16" t="s">
        <v>74</v>
      </c>
      <c r="G3268" s="39"/>
      <c r="H3268" s="40" t="s">
        <v>75</v>
      </c>
      <c r="I3268" s="18"/>
      <c r="J3268" s="18"/>
      <c r="K3268" s="18"/>
      <c r="L3268" s="18"/>
      <c r="M3268" s="18"/>
      <c r="N3268" s="18"/>
      <c r="O3268" s="18">
        <f t="shared" si="10420"/>
        <v>0</v>
      </c>
      <c r="P3268" s="18">
        <f t="shared" si="10421"/>
        <v>640</v>
      </c>
      <c r="Q3268" s="18">
        <f t="shared" si="10422"/>
        <v>0</v>
      </c>
      <c r="R3268" s="18">
        <f t="shared" si="10423"/>
        <v>0</v>
      </c>
      <c r="S3268" s="18">
        <f t="shared" si="10424"/>
        <v>0</v>
      </c>
      <c r="T3268" s="18">
        <f t="shared" si="10419"/>
        <v>640</v>
      </c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41">
        <f t="shared" si="10425"/>
        <v>640</v>
      </c>
      <c r="AG3268" s="41">
        <f t="shared" si="10426"/>
        <v>0</v>
      </c>
      <c r="AH3268" s="41">
        <f t="shared" si="10427"/>
        <v>0</v>
      </c>
      <c r="AI3268" s="41">
        <f t="shared" si="10428"/>
        <v>0</v>
      </c>
      <c r="AJ3268" s="41">
        <f t="shared" si="10429"/>
        <v>0</v>
      </c>
      <c r="AK3268" s="41">
        <f t="shared" si="10430"/>
        <v>0</v>
      </c>
      <c r="AL3268" s="41">
        <f t="shared" si="10431"/>
        <v>640</v>
      </c>
      <c r="AM3268" s="41">
        <f t="shared" si="10432"/>
        <v>0</v>
      </c>
      <c r="AN3268" s="41">
        <f t="shared" si="10433"/>
        <v>0</v>
      </c>
      <c r="AO3268" s="14">
        <f t="shared" si="10434"/>
        <v>640</v>
      </c>
      <c r="AP3268" s="42">
        <f t="shared" si="10435"/>
        <v>640</v>
      </c>
      <c r="AQ3268" s="42">
        <f t="shared" si="10436"/>
        <v>0</v>
      </c>
      <c r="AR3268" s="42">
        <f t="shared" si="10437"/>
        <v>0</v>
      </c>
      <c r="AS3268" s="42">
        <f t="shared" si="10438"/>
        <v>0</v>
      </c>
      <c r="AT3268" s="42">
        <f t="shared" si="10439"/>
        <v>0</v>
      </c>
      <c r="AU3268" s="42">
        <f t="shared" si="10376"/>
        <v>640</v>
      </c>
      <c r="AV3268" s="42">
        <f t="shared" si="10377"/>
        <v>0</v>
      </c>
      <c r="AW3268" s="42"/>
      <c r="AX3268" s="42"/>
      <c r="AY3268" s="42"/>
      <c r="AZ3268" s="42"/>
      <c r="BA3268" s="43">
        <f t="shared" si="10382"/>
        <v>100</v>
      </c>
      <c r="BB3268" s="44"/>
    </row>
    <row r="3269" spans="2:54" ht="46.8" x14ac:dyDescent="0.3">
      <c r="B3269" s="38" t="s">
        <v>1190</v>
      </c>
      <c r="C3269" s="38" t="s">
        <v>92</v>
      </c>
      <c r="D3269" s="38" t="s">
        <v>42</v>
      </c>
      <c r="E3269" s="39" t="str">
        <f t="shared" si="10375"/>
        <v>0501</v>
      </c>
      <c r="F3269" s="16" t="s">
        <v>1216</v>
      </c>
      <c r="G3269" s="38"/>
      <c r="H3269" s="40" t="s">
        <v>1217</v>
      </c>
      <c r="I3269" s="18"/>
      <c r="J3269" s="18"/>
      <c r="K3269" s="18"/>
      <c r="L3269" s="18"/>
      <c r="M3269" s="18"/>
      <c r="N3269" s="18"/>
      <c r="O3269" s="18">
        <f t="shared" si="10420"/>
        <v>0</v>
      </c>
      <c r="P3269" s="18">
        <f t="shared" si="10421"/>
        <v>640</v>
      </c>
      <c r="Q3269" s="18">
        <f t="shared" si="10422"/>
        <v>0</v>
      </c>
      <c r="R3269" s="18">
        <f t="shared" si="10423"/>
        <v>0</v>
      </c>
      <c r="S3269" s="18">
        <f t="shared" si="10424"/>
        <v>0</v>
      </c>
      <c r="T3269" s="18">
        <f t="shared" si="10419"/>
        <v>640</v>
      </c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41">
        <f t="shared" si="10425"/>
        <v>640</v>
      </c>
      <c r="AG3269" s="41">
        <f t="shared" si="10426"/>
        <v>0</v>
      </c>
      <c r="AH3269" s="41">
        <f t="shared" si="10427"/>
        <v>0</v>
      </c>
      <c r="AI3269" s="41">
        <f t="shared" si="10428"/>
        <v>0</v>
      </c>
      <c r="AJ3269" s="41">
        <f t="shared" si="10429"/>
        <v>0</v>
      </c>
      <c r="AK3269" s="41">
        <f t="shared" si="10430"/>
        <v>0</v>
      </c>
      <c r="AL3269" s="41">
        <f t="shared" si="10431"/>
        <v>640</v>
      </c>
      <c r="AM3269" s="41">
        <f t="shared" si="10432"/>
        <v>0</v>
      </c>
      <c r="AN3269" s="41">
        <f t="shared" si="10433"/>
        <v>0</v>
      </c>
      <c r="AO3269" s="54">
        <f t="shared" si="10434"/>
        <v>640</v>
      </c>
      <c r="AP3269" s="42">
        <f t="shared" si="10435"/>
        <v>640</v>
      </c>
      <c r="AQ3269" s="42">
        <f t="shared" si="10436"/>
        <v>0</v>
      </c>
      <c r="AR3269" s="42">
        <f t="shared" si="10437"/>
        <v>0</v>
      </c>
      <c r="AS3269" s="42">
        <f t="shared" si="10438"/>
        <v>0</v>
      </c>
      <c r="AT3269" s="42">
        <f t="shared" si="10439"/>
        <v>0</v>
      </c>
      <c r="AU3269" s="42">
        <f t="shared" si="10376"/>
        <v>640</v>
      </c>
      <c r="AV3269" s="42">
        <f t="shared" si="10377"/>
        <v>0</v>
      </c>
      <c r="AW3269" s="42"/>
      <c r="AX3269" s="42"/>
      <c r="AY3269" s="42"/>
      <c r="AZ3269" s="42"/>
      <c r="BA3269" s="43">
        <f t="shared" si="10382"/>
        <v>100</v>
      </c>
      <c r="BB3269" s="44"/>
    </row>
    <row r="3270" spans="2:54" x14ac:dyDescent="0.3">
      <c r="B3270" s="38" t="s">
        <v>1190</v>
      </c>
      <c r="C3270" s="38" t="s">
        <v>92</v>
      </c>
      <c r="D3270" s="38" t="s">
        <v>42</v>
      </c>
      <c r="E3270" s="39" t="str">
        <f t="shared" si="10375"/>
        <v>0501</v>
      </c>
      <c r="F3270" s="16" t="s">
        <v>1216</v>
      </c>
      <c r="G3270" s="38" t="s">
        <v>56</v>
      </c>
      <c r="H3270" s="40" t="s">
        <v>57</v>
      </c>
      <c r="I3270" s="18"/>
      <c r="J3270" s="18"/>
      <c r="K3270" s="18"/>
      <c r="L3270" s="18"/>
      <c r="M3270" s="18"/>
      <c r="N3270" s="18"/>
      <c r="O3270" s="18">
        <v>0</v>
      </c>
      <c r="P3270" s="18">
        <v>640</v>
      </c>
      <c r="Q3270" s="18">
        <v>0</v>
      </c>
      <c r="R3270" s="18">
        <v>0</v>
      </c>
      <c r="S3270" s="18">
        <v>0</v>
      </c>
      <c r="T3270" s="18">
        <f t="shared" si="10419"/>
        <v>640</v>
      </c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41">
        <v>640</v>
      </c>
      <c r="AG3270" s="41"/>
      <c r="AH3270" s="41">
        <v>0</v>
      </c>
      <c r="AI3270" s="41">
        <v>0</v>
      </c>
      <c r="AJ3270" s="41">
        <v>0</v>
      </c>
      <c r="AK3270" s="41">
        <v>0</v>
      </c>
      <c r="AL3270" s="41">
        <v>640</v>
      </c>
      <c r="AM3270" s="41">
        <v>0</v>
      </c>
      <c r="AN3270" s="41">
        <v>0</v>
      </c>
      <c r="AO3270" s="14">
        <v>640</v>
      </c>
      <c r="AP3270" s="42">
        <v>640</v>
      </c>
      <c r="AQ3270" s="42">
        <v>0</v>
      </c>
      <c r="AR3270" s="42">
        <v>0</v>
      </c>
      <c r="AS3270" s="42">
        <v>0</v>
      </c>
      <c r="AT3270" s="42">
        <v>0</v>
      </c>
      <c r="AU3270" s="42">
        <f t="shared" si="10376"/>
        <v>640</v>
      </c>
      <c r="AV3270" s="42">
        <f t="shared" si="10377"/>
        <v>0</v>
      </c>
      <c r="AW3270" s="42"/>
      <c r="AX3270" s="42"/>
      <c r="AY3270" s="42"/>
      <c r="AZ3270" s="42"/>
      <c r="BA3270" s="43">
        <f t="shared" si="10382"/>
        <v>100</v>
      </c>
      <c r="BB3270" s="44"/>
    </row>
    <row r="3271" spans="2:54" ht="46.8" x14ac:dyDescent="0.3">
      <c r="B3271" s="38" t="s">
        <v>1190</v>
      </c>
      <c r="C3271" s="38" t="s">
        <v>92</v>
      </c>
      <c r="D3271" s="38" t="s">
        <v>42</v>
      </c>
      <c r="E3271" s="39" t="str">
        <f t="shared" si="10375"/>
        <v>0501</v>
      </c>
      <c r="F3271" s="16" t="s">
        <v>78</v>
      </c>
      <c r="G3271" s="39"/>
      <c r="H3271" s="40" t="s">
        <v>79</v>
      </c>
      <c r="I3271" s="18"/>
      <c r="J3271" s="18"/>
      <c r="K3271" s="18"/>
      <c r="L3271" s="18"/>
      <c r="M3271" s="18"/>
      <c r="N3271" s="18"/>
      <c r="O3271" s="18">
        <f t="shared" si="10420"/>
        <v>0</v>
      </c>
      <c r="P3271" s="18">
        <f t="shared" si="10421"/>
        <v>0</v>
      </c>
      <c r="Q3271" s="18">
        <f t="shared" si="10422"/>
        <v>0</v>
      </c>
      <c r="R3271" s="18">
        <f t="shared" si="10423"/>
        <v>0</v>
      </c>
      <c r="S3271" s="18"/>
      <c r="T3271" s="18">
        <f t="shared" si="10419"/>
        <v>0</v>
      </c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41">
        <f t="shared" si="10425"/>
        <v>0</v>
      </c>
      <c r="AG3271" s="41">
        <f t="shared" si="10426"/>
        <v>0</v>
      </c>
      <c r="AH3271" s="41">
        <f t="shared" si="10427"/>
        <v>0</v>
      </c>
      <c r="AI3271" s="41">
        <f t="shared" si="10428"/>
        <v>0</v>
      </c>
      <c r="AJ3271" s="41">
        <f t="shared" si="10429"/>
        <v>0</v>
      </c>
      <c r="AK3271" s="41">
        <f t="shared" si="10430"/>
        <v>0</v>
      </c>
      <c r="AL3271" s="41">
        <f t="shared" si="10431"/>
        <v>0</v>
      </c>
      <c r="AM3271" s="41">
        <f t="shared" si="10432"/>
        <v>0</v>
      </c>
      <c r="AN3271" s="41">
        <f t="shared" si="10433"/>
        <v>0</v>
      </c>
      <c r="AO3271" s="42">
        <f t="shared" si="10434"/>
        <v>0</v>
      </c>
      <c r="AP3271" s="42">
        <f t="shared" si="10435"/>
        <v>1352.44641</v>
      </c>
      <c r="AQ3271" s="42">
        <f t="shared" si="10436"/>
        <v>0</v>
      </c>
      <c r="AR3271" s="42">
        <f t="shared" si="10437"/>
        <v>0</v>
      </c>
      <c r="AS3271" s="42">
        <f t="shared" si="10438"/>
        <v>0</v>
      </c>
      <c r="AT3271" s="42">
        <f t="shared" si="10439"/>
        <v>0</v>
      </c>
      <c r="AU3271" s="42">
        <f t="shared" si="10376"/>
        <v>1352.44641</v>
      </c>
      <c r="AV3271" s="42">
        <f t="shared" si="10377"/>
        <v>-1352.44641</v>
      </c>
      <c r="AW3271" s="42"/>
      <c r="AX3271" s="42"/>
      <c r="AY3271" s="42"/>
      <c r="AZ3271" s="42"/>
      <c r="BA3271" s="43"/>
      <c r="BB3271" s="44">
        <v>0</v>
      </c>
    </row>
    <row r="3272" spans="2:54" x14ac:dyDescent="0.3">
      <c r="B3272" s="38" t="s">
        <v>1190</v>
      </c>
      <c r="C3272" s="38" t="s">
        <v>92</v>
      </c>
      <c r="D3272" s="38" t="s">
        <v>42</v>
      </c>
      <c r="E3272" s="39" t="str">
        <f t="shared" si="10375"/>
        <v>0501</v>
      </c>
      <c r="F3272" s="16" t="s">
        <v>88</v>
      </c>
      <c r="G3272" s="39"/>
      <c r="H3272" s="40" t="s">
        <v>89</v>
      </c>
      <c r="I3272" s="18"/>
      <c r="J3272" s="18"/>
      <c r="K3272" s="18"/>
      <c r="L3272" s="18"/>
      <c r="M3272" s="18"/>
      <c r="N3272" s="18"/>
      <c r="O3272" s="18">
        <f t="shared" si="10420"/>
        <v>0</v>
      </c>
      <c r="P3272" s="18">
        <f t="shared" si="10421"/>
        <v>0</v>
      </c>
      <c r="Q3272" s="18">
        <f t="shared" si="10422"/>
        <v>0</v>
      </c>
      <c r="R3272" s="18">
        <f t="shared" si="10423"/>
        <v>0</v>
      </c>
      <c r="S3272" s="18"/>
      <c r="T3272" s="18">
        <f t="shared" si="10419"/>
        <v>0</v>
      </c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41">
        <f t="shared" si="10425"/>
        <v>0</v>
      </c>
      <c r="AG3272" s="41">
        <f t="shared" si="10426"/>
        <v>0</v>
      </c>
      <c r="AH3272" s="41">
        <f t="shared" si="10427"/>
        <v>0</v>
      </c>
      <c r="AI3272" s="41">
        <f t="shared" si="10428"/>
        <v>0</v>
      </c>
      <c r="AJ3272" s="41">
        <f t="shared" si="10429"/>
        <v>0</v>
      </c>
      <c r="AK3272" s="41">
        <f t="shared" si="10430"/>
        <v>0</v>
      </c>
      <c r="AL3272" s="41">
        <f t="shared" si="10431"/>
        <v>0</v>
      </c>
      <c r="AM3272" s="41">
        <f t="shared" si="10432"/>
        <v>0</v>
      </c>
      <c r="AN3272" s="41">
        <f t="shared" si="10433"/>
        <v>0</v>
      </c>
      <c r="AO3272" s="14">
        <f t="shared" si="10434"/>
        <v>0</v>
      </c>
      <c r="AP3272" s="42">
        <f t="shared" si="10435"/>
        <v>1352.44641</v>
      </c>
      <c r="AQ3272" s="42">
        <f t="shared" si="10436"/>
        <v>0</v>
      </c>
      <c r="AR3272" s="42">
        <f t="shared" si="10437"/>
        <v>0</v>
      </c>
      <c r="AS3272" s="42">
        <f t="shared" si="10438"/>
        <v>0</v>
      </c>
      <c r="AT3272" s="42">
        <f t="shared" si="10439"/>
        <v>0</v>
      </c>
      <c r="AU3272" s="42">
        <f t="shared" si="10376"/>
        <v>1352.44641</v>
      </c>
      <c r="AV3272" s="42">
        <f t="shared" si="10377"/>
        <v>-1352.44641</v>
      </c>
      <c r="AW3272" s="42"/>
      <c r="AX3272" s="42"/>
      <c r="AY3272" s="42"/>
      <c r="AZ3272" s="42"/>
      <c r="BA3272" s="43"/>
      <c r="BB3272" s="44">
        <v>0</v>
      </c>
    </row>
    <row r="3273" spans="2:54" x14ac:dyDescent="0.3">
      <c r="B3273" s="38" t="s">
        <v>1190</v>
      </c>
      <c r="C3273" s="38" t="s">
        <v>92</v>
      </c>
      <c r="D3273" s="38" t="s">
        <v>42</v>
      </c>
      <c r="E3273" s="39" t="str">
        <f t="shared" si="10375"/>
        <v>0501</v>
      </c>
      <c r="F3273" s="16" t="s">
        <v>90</v>
      </c>
      <c r="G3273" s="39"/>
      <c r="H3273" s="40" t="s">
        <v>91</v>
      </c>
      <c r="I3273" s="18"/>
      <c r="J3273" s="18"/>
      <c r="K3273" s="18"/>
      <c r="L3273" s="18"/>
      <c r="M3273" s="18"/>
      <c r="N3273" s="18"/>
      <c r="O3273" s="18">
        <f t="shared" si="10420"/>
        <v>0</v>
      </c>
      <c r="P3273" s="18">
        <f t="shared" si="10421"/>
        <v>0</v>
      </c>
      <c r="Q3273" s="18">
        <f t="shared" si="10422"/>
        <v>0</v>
      </c>
      <c r="R3273" s="18">
        <f t="shared" si="10423"/>
        <v>0</v>
      </c>
      <c r="S3273" s="18"/>
      <c r="T3273" s="18">
        <f t="shared" si="10419"/>
        <v>0</v>
      </c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41">
        <f t="shared" si="10425"/>
        <v>0</v>
      </c>
      <c r="AG3273" s="41">
        <f t="shared" si="10426"/>
        <v>0</v>
      </c>
      <c r="AH3273" s="41">
        <f t="shared" si="10427"/>
        <v>0</v>
      </c>
      <c r="AI3273" s="41">
        <f t="shared" si="10428"/>
        <v>0</v>
      </c>
      <c r="AJ3273" s="41">
        <f t="shared" si="10429"/>
        <v>0</v>
      </c>
      <c r="AK3273" s="41">
        <f t="shared" si="10430"/>
        <v>0</v>
      </c>
      <c r="AL3273" s="41">
        <f t="shared" si="10431"/>
        <v>0</v>
      </c>
      <c r="AM3273" s="41">
        <f t="shared" si="10432"/>
        <v>0</v>
      </c>
      <c r="AN3273" s="41">
        <f t="shared" si="10433"/>
        <v>0</v>
      </c>
      <c r="AO3273" s="42">
        <f t="shared" si="10434"/>
        <v>0</v>
      </c>
      <c r="AP3273" s="42">
        <f t="shared" si="10435"/>
        <v>1352.44641</v>
      </c>
      <c r="AQ3273" s="42">
        <f t="shared" si="10436"/>
        <v>0</v>
      </c>
      <c r="AR3273" s="42">
        <f t="shared" si="10437"/>
        <v>0</v>
      </c>
      <c r="AS3273" s="42">
        <f t="shared" si="10438"/>
        <v>0</v>
      </c>
      <c r="AT3273" s="42">
        <f t="shared" si="10439"/>
        <v>0</v>
      </c>
      <c r="AU3273" s="42">
        <f t="shared" si="10376"/>
        <v>1352.44641</v>
      </c>
      <c r="AV3273" s="42">
        <f t="shared" si="10377"/>
        <v>-1352.44641</v>
      </c>
      <c r="AW3273" s="42"/>
      <c r="AX3273" s="42"/>
      <c r="AY3273" s="42"/>
      <c r="AZ3273" s="42"/>
      <c r="BA3273" s="43"/>
      <c r="BB3273" s="44">
        <v>0</v>
      </c>
    </row>
    <row r="3274" spans="2:54" ht="31.2" x14ac:dyDescent="0.3">
      <c r="B3274" s="38" t="s">
        <v>1190</v>
      </c>
      <c r="C3274" s="38" t="s">
        <v>92</v>
      </c>
      <c r="D3274" s="38" t="s">
        <v>42</v>
      </c>
      <c r="E3274" s="39" t="str">
        <f t="shared" si="10375"/>
        <v>0501</v>
      </c>
      <c r="F3274" s="16" t="s">
        <v>90</v>
      </c>
      <c r="G3274" s="38" t="s">
        <v>54</v>
      </c>
      <c r="H3274" s="40" t="s">
        <v>55</v>
      </c>
      <c r="I3274" s="18"/>
      <c r="J3274" s="18"/>
      <c r="K3274" s="18"/>
      <c r="L3274" s="18"/>
      <c r="M3274" s="18"/>
      <c r="N3274" s="18"/>
      <c r="O3274" s="18">
        <v>0</v>
      </c>
      <c r="P3274" s="18">
        <v>0</v>
      </c>
      <c r="Q3274" s="18">
        <v>0</v>
      </c>
      <c r="R3274" s="18">
        <v>0</v>
      </c>
      <c r="S3274" s="18"/>
      <c r="T3274" s="18">
        <f t="shared" si="10419"/>
        <v>0</v>
      </c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41">
        <v>0</v>
      </c>
      <c r="AG3274" s="41"/>
      <c r="AH3274" s="41">
        <v>0</v>
      </c>
      <c r="AI3274" s="41">
        <v>0</v>
      </c>
      <c r="AJ3274" s="41">
        <v>0</v>
      </c>
      <c r="AK3274" s="41">
        <v>0</v>
      </c>
      <c r="AL3274" s="41">
        <v>0</v>
      </c>
      <c r="AM3274" s="41">
        <v>0</v>
      </c>
      <c r="AN3274" s="41">
        <v>0</v>
      </c>
      <c r="AO3274" s="14">
        <v>0</v>
      </c>
      <c r="AP3274" s="42">
        <v>1352.44641</v>
      </c>
      <c r="AQ3274" s="42">
        <v>0</v>
      </c>
      <c r="AR3274" s="42">
        <v>0</v>
      </c>
      <c r="AS3274" s="42">
        <v>0</v>
      </c>
      <c r="AT3274" s="42">
        <v>0</v>
      </c>
      <c r="AU3274" s="42">
        <f t="shared" si="10376"/>
        <v>1352.44641</v>
      </c>
      <c r="AV3274" s="42">
        <f t="shared" si="10377"/>
        <v>-1352.44641</v>
      </c>
      <c r="AW3274" s="42"/>
      <c r="AX3274" s="42"/>
      <c r="AY3274" s="42"/>
      <c r="AZ3274" s="42"/>
      <c r="BA3274" s="43"/>
      <c r="BB3274" s="44">
        <v>0</v>
      </c>
    </row>
    <row r="3275" spans="2:54" s="30" customFormat="1" ht="31.2" x14ac:dyDescent="0.3">
      <c r="B3275" s="31" t="s">
        <v>1190</v>
      </c>
      <c r="C3275" s="31" t="s">
        <v>92</v>
      </c>
      <c r="D3275" s="31" t="s">
        <v>92</v>
      </c>
      <c r="E3275" s="29" t="str">
        <f t="shared" si="10375"/>
        <v>0505</v>
      </c>
      <c r="F3275" s="31"/>
      <c r="G3275" s="31"/>
      <c r="H3275" s="32" t="s">
        <v>227</v>
      </c>
      <c r="I3275" s="33">
        <f t="shared" ref="I3275:I3277" si="10440">I3276</f>
        <v>164396.90000000002</v>
      </c>
      <c r="J3275" s="33">
        <f t="shared" ref="J3275:J3277" si="10441">J3276</f>
        <v>164125.59999999998</v>
      </c>
      <c r="K3275" s="33">
        <f t="shared" ref="K3275:K3277" si="10442">K3276</f>
        <v>164125.59999999998</v>
      </c>
      <c r="L3275" s="33">
        <f t="shared" ref="L3275:L3277" si="10443">L3276</f>
        <v>0</v>
      </c>
      <c r="M3275" s="33">
        <f t="shared" ref="M3275:M3277" si="10444">M3276</f>
        <v>0</v>
      </c>
      <c r="N3275" s="33">
        <f t="shared" ref="N3275:N3277" si="10445">N3276</f>
        <v>0</v>
      </c>
      <c r="O3275" s="33">
        <f>O3276+O3289</f>
        <v>0</v>
      </c>
      <c r="P3275" s="33">
        <f>P3276+P3289</f>
        <v>948.43299999999999</v>
      </c>
      <c r="Q3275" s="33">
        <f t="shared" si="10422"/>
        <v>0</v>
      </c>
      <c r="R3275" s="33">
        <f t="shared" si="10423"/>
        <v>0</v>
      </c>
      <c r="S3275" s="33">
        <f t="shared" si="10424"/>
        <v>21105.7</v>
      </c>
      <c r="T3275" s="33">
        <f t="shared" si="10419"/>
        <v>186451.03300000002</v>
      </c>
      <c r="U3275" s="33">
        <f t="shared" si="10388"/>
        <v>164125.59999999998</v>
      </c>
      <c r="V3275" s="33">
        <f t="shared" si="10389"/>
        <v>164125.59999999998</v>
      </c>
      <c r="W3275" s="33">
        <f t="shared" ref="W3275:W3277" si="10446">W3276</f>
        <v>21105.7</v>
      </c>
      <c r="X3275" s="33">
        <f t="shared" ref="X3275:X3277" si="10447">X3276</f>
        <v>0</v>
      </c>
      <c r="Y3275" s="33">
        <f t="shared" ref="Y3275:Y3277" si="10448">Y3276</f>
        <v>0</v>
      </c>
      <c r="Z3275" s="33">
        <f t="shared" ref="Z3275:Z3277" si="10449">Z3276</f>
        <v>0</v>
      </c>
      <c r="AA3275" s="33">
        <f t="shared" ref="AA3275:AA3277" si="10450">AA3276</f>
        <v>25737.3</v>
      </c>
      <c r="AB3275" s="33">
        <f t="shared" ref="AB3275:AB3277" si="10451">AB3276</f>
        <v>0</v>
      </c>
      <c r="AC3275" s="33">
        <f t="shared" ref="AC3275:AC3277" si="10452">AC3276</f>
        <v>25737.3</v>
      </c>
      <c r="AD3275" s="33">
        <f t="shared" ref="AD3275:AD3277" si="10453">AD3276</f>
        <v>0</v>
      </c>
      <c r="AE3275" s="33">
        <f t="shared" ref="AE3275:AE3277" si="10454">AE3276</f>
        <v>0</v>
      </c>
      <c r="AF3275" s="34">
        <f t="shared" ref="AF3275:AT3275" si="10455">AF3276+AF3289</f>
        <v>197304.75078999999</v>
      </c>
      <c r="AG3275" s="34">
        <f t="shared" si="10455"/>
        <v>0</v>
      </c>
      <c r="AH3275" s="34">
        <f t="shared" si="10455"/>
        <v>0</v>
      </c>
      <c r="AI3275" s="34">
        <f t="shared" si="10455"/>
        <v>0</v>
      </c>
      <c r="AJ3275" s="34">
        <f t="shared" si="10455"/>
        <v>0</v>
      </c>
      <c r="AK3275" s="34">
        <f t="shared" si="10455"/>
        <v>0</v>
      </c>
      <c r="AL3275" s="34">
        <f t="shared" si="10455"/>
        <v>189079.31310999996</v>
      </c>
      <c r="AM3275" s="34">
        <f t="shared" si="10455"/>
        <v>0</v>
      </c>
      <c r="AN3275" s="34">
        <f t="shared" si="10455"/>
        <v>0</v>
      </c>
      <c r="AO3275" s="36">
        <f t="shared" si="10455"/>
        <v>118540.16430999999</v>
      </c>
      <c r="AP3275" s="36">
        <f t="shared" si="10455"/>
        <v>195301.09555999999</v>
      </c>
      <c r="AQ3275" s="36">
        <f t="shared" si="10455"/>
        <v>0</v>
      </c>
      <c r="AR3275" s="36">
        <f t="shared" si="10455"/>
        <v>0</v>
      </c>
      <c r="AS3275" s="36">
        <f t="shared" si="10455"/>
        <v>0</v>
      </c>
      <c r="AT3275" s="36">
        <f t="shared" si="10455"/>
        <v>0</v>
      </c>
      <c r="AU3275" s="36">
        <f t="shared" si="10376"/>
        <v>195301.09555999999</v>
      </c>
      <c r="AV3275" s="36">
        <f t="shared" si="10377"/>
        <v>-8850.0625599999621</v>
      </c>
      <c r="AW3275" s="36">
        <f t="shared" si="10379"/>
        <v>207556.73300000004</v>
      </c>
      <c r="AX3275" s="36">
        <f t="shared" si="10380"/>
        <v>189862.89999999997</v>
      </c>
      <c r="AY3275" s="36">
        <f t="shared" si="10381"/>
        <v>189862.89999999997</v>
      </c>
      <c r="AZ3275" s="36">
        <f t="shared" ref="AZ3275:AZ3277" si="10456">AZ3276</f>
        <v>0</v>
      </c>
      <c r="BA3275" s="37">
        <f t="shared" si="10382"/>
        <v>95.831100038359068</v>
      </c>
      <c r="BB3275" s="20"/>
    </row>
    <row r="3276" spans="2:54" ht="31.2" x14ac:dyDescent="0.3">
      <c r="B3276" s="38" t="s">
        <v>1190</v>
      </c>
      <c r="C3276" s="38" t="s">
        <v>92</v>
      </c>
      <c r="D3276" s="38" t="s">
        <v>92</v>
      </c>
      <c r="E3276" s="39" t="str">
        <f t="shared" si="10375"/>
        <v>0505</v>
      </c>
      <c r="F3276" s="38" t="s">
        <v>655</v>
      </c>
      <c r="G3276" s="39"/>
      <c r="H3276" s="40" t="s">
        <v>656</v>
      </c>
      <c r="I3276" s="18">
        <f t="shared" si="10440"/>
        <v>164396.90000000002</v>
      </c>
      <c r="J3276" s="18">
        <f t="shared" si="10441"/>
        <v>164125.59999999998</v>
      </c>
      <c r="K3276" s="18">
        <f t="shared" si="10442"/>
        <v>164125.59999999998</v>
      </c>
      <c r="L3276" s="18">
        <f t="shared" si="10443"/>
        <v>0</v>
      </c>
      <c r="M3276" s="18">
        <f t="shared" si="10444"/>
        <v>0</v>
      </c>
      <c r="N3276" s="18">
        <f t="shared" si="10445"/>
        <v>0</v>
      </c>
      <c r="O3276" s="18">
        <f t="shared" ref="O3276:O3277" si="10457">O3277</f>
        <v>0</v>
      </c>
      <c r="P3276" s="18">
        <f t="shared" ref="P3276:P3277" si="10458">P3277</f>
        <v>948.43299999999999</v>
      </c>
      <c r="Q3276" s="18">
        <f t="shared" si="10422"/>
        <v>0</v>
      </c>
      <c r="R3276" s="18">
        <f t="shared" si="10423"/>
        <v>0</v>
      </c>
      <c r="S3276" s="18">
        <f t="shared" si="10424"/>
        <v>21105.7</v>
      </c>
      <c r="T3276" s="18">
        <f t="shared" si="10419"/>
        <v>186451.03300000002</v>
      </c>
      <c r="U3276" s="18">
        <f t="shared" si="10388"/>
        <v>164125.59999999998</v>
      </c>
      <c r="V3276" s="18">
        <f t="shared" si="10389"/>
        <v>164125.59999999998</v>
      </c>
      <c r="W3276" s="18">
        <f t="shared" si="10446"/>
        <v>21105.7</v>
      </c>
      <c r="X3276" s="18">
        <f t="shared" si="10447"/>
        <v>0</v>
      </c>
      <c r="Y3276" s="18">
        <f t="shared" si="10448"/>
        <v>0</v>
      </c>
      <c r="Z3276" s="18">
        <f t="shared" si="10449"/>
        <v>0</v>
      </c>
      <c r="AA3276" s="18">
        <f t="shared" si="10450"/>
        <v>25737.3</v>
      </c>
      <c r="AB3276" s="18">
        <f t="shared" si="10451"/>
        <v>0</v>
      </c>
      <c r="AC3276" s="18">
        <f t="shared" si="10452"/>
        <v>25737.3</v>
      </c>
      <c r="AD3276" s="18">
        <f t="shared" si="10453"/>
        <v>0</v>
      </c>
      <c r="AE3276" s="18">
        <f t="shared" si="10454"/>
        <v>0</v>
      </c>
      <c r="AF3276" s="41">
        <f t="shared" ref="AF3276:AF3277" si="10459">AF3277</f>
        <v>188048.658</v>
      </c>
      <c r="AG3276" s="41">
        <f t="shared" ref="AG3276:AG3277" si="10460">AG3277</f>
        <v>0</v>
      </c>
      <c r="AH3276" s="41">
        <f t="shared" ref="AH3276:AH3277" si="10461">AH3277</f>
        <v>0</v>
      </c>
      <c r="AI3276" s="41">
        <f t="shared" ref="AI3276:AI3277" si="10462">AI3277</f>
        <v>0</v>
      </c>
      <c r="AJ3276" s="41">
        <f t="shared" ref="AJ3276:AJ3277" si="10463">AJ3277</f>
        <v>0</v>
      </c>
      <c r="AK3276" s="41">
        <f t="shared" ref="AK3276:AK3277" si="10464">AK3277</f>
        <v>0</v>
      </c>
      <c r="AL3276" s="41">
        <f t="shared" ref="AL3276:AL3277" si="10465">AL3277</f>
        <v>179823.22031999996</v>
      </c>
      <c r="AM3276" s="41">
        <f t="shared" ref="AM3276:AM3277" si="10466">AM3277</f>
        <v>0</v>
      </c>
      <c r="AN3276" s="41">
        <f t="shared" ref="AN3276:AN3277" si="10467">AN3277</f>
        <v>0</v>
      </c>
      <c r="AO3276" s="14">
        <f t="shared" ref="AO3276:AO3277" si="10468">AO3277</f>
        <v>111960.10548999999</v>
      </c>
      <c r="AP3276" s="42">
        <f t="shared" ref="AP3276:AP3277" si="10469">AP3277</f>
        <v>188518.758</v>
      </c>
      <c r="AQ3276" s="42">
        <f t="shared" ref="AQ3276:AQ3277" si="10470">AQ3277</f>
        <v>0</v>
      </c>
      <c r="AR3276" s="42">
        <f t="shared" ref="AR3276:AR3277" si="10471">AR3277</f>
        <v>0</v>
      </c>
      <c r="AS3276" s="42">
        <f t="shared" ref="AS3276:AS3277" si="10472">AS3277</f>
        <v>0</v>
      </c>
      <c r="AT3276" s="42">
        <f t="shared" ref="AT3276:AT3277" si="10473">AT3277</f>
        <v>0</v>
      </c>
      <c r="AU3276" s="42">
        <f t="shared" si="10376"/>
        <v>188518.758</v>
      </c>
      <c r="AV3276" s="42">
        <f t="shared" si="10377"/>
        <v>-2067.7249999999767</v>
      </c>
      <c r="AW3276" s="42">
        <f t="shared" si="10379"/>
        <v>207556.73300000004</v>
      </c>
      <c r="AX3276" s="42">
        <f t="shared" si="10380"/>
        <v>189862.89999999997</v>
      </c>
      <c r="AY3276" s="42">
        <f t="shared" si="10381"/>
        <v>189862.89999999997</v>
      </c>
      <c r="AZ3276" s="42">
        <f t="shared" si="10456"/>
        <v>0</v>
      </c>
      <c r="BA3276" s="43">
        <f t="shared" si="10382"/>
        <v>95.625899292511818</v>
      </c>
      <c r="BB3276" s="20"/>
    </row>
    <row r="3277" spans="2:54" x14ac:dyDescent="0.3">
      <c r="B3277" s="38" t="s">
        <v>1190</v>
      </c>
      <c r="C3277" s="38" t="s">
        <v>92</v>
      </c>
      <c r="D3277" s="38" t="s">
        <v>92</v>
      </c>
      <c r="E3277" s="39" t="str">
        <f t="shared" si="10375"/>
        <v>0505</v>
      </c>
      <c r="F3277" s="38" t="s">
        <v>1033</v>
      </c>
      <c r="G3277" s="39"/>
      <c r="H3277" s="40" t="s">
        <v>49</v>
      </c>
      <c r="I3277" s="18">
        <f t="shared" si="10440"/>
        <v>164396.90000000002</v>
      </c>
      <c r="J3277" s="18">
        <f t="shared" si="10441"/>
        <v>164125.59999999998</v>
      </c>
      <c r="K3277" s="18">
        <f t="shared" si="10442"/>
        <v>164125.59999999998</v>
      </c>
      <c r="L3277" s="18">
        <f t="shared" si="10443"/>
        <v>0</v>
      </c>
      <c r="M3277" s="18">
        <f t="shared" si="10444"/>
        <v>0</v>
      </c>
      <c r="N3277" s="18">
        <f t="shared" si="10445"/>
        <v>0</v>
      </c>
      <c r="O3277" s="18">
        <f t="shared" si="10457"/>
        <v>0</v>
      </c>
      <c r="P3277" s="18">
        <f t="shared" si="10458"/>
        <v>948.43299999999999</v>
      </c>
      <c r="Q3277" s="18">
        <f t="shared" si="10422"/>
        <v>0</v>
      </c>
      <c r="R3277" s="18">
        <f t="shared" si="10423"/>
        <v>0</v>
      </c>
      <c r="S3277" s="18">
        <f t="shared" si="10424"/>
        <v>21105.7</v>
      </c>
      <c r="T3277" s="18">
        <f t="shared" si="10419"/>
        <v>186451.03300000002</v>
      </c>
      <c r="U3277" s="18">
        <f t="shared" si="10388"/>
        <v>164125.59999999998</v>
      </c>
      <c r="V3277" s="18">
        <f t="shared" si="10389"/>
        <v>164125.59999999998</v>
      </c>
      <c r="W3277" s="18">
        <f t="shared" si="10446"/>
        <v>21105.7</v>
      </c>
      <c r="X3277" s="18">
        <f t="shared" si="10447"/>
        <v>0</v>
      </c>
      <c r="Y3277" s="18">
        <f t="shared" si="10448"/>
        <v>0</v>
      </c>
      <c r="Z3277" s="18">
        <f t="shared" si="10449"/>
        <v>0</v>
      </c>
      <c r="AA3277" s="18">
        <f t="shared" si="10450"/>
        <v>25737.3</v>
      </c>
      <c r="AB3277" s="18">
        <f t="shared" si="10451"/>
        <v>0</v>
      </c>
      <c r="AC3277" s="18">
        <f t="shared" si="10452"/>
        <v>25737.3</v>
      </c>
      <c r="AD3277" s="18">
        <f t="shared" si="10453"/>
        <v>0</v>
      </c>
      <c r="AE3277" s="18">
        <f t="shared" si="10454"/>
        <v>0</v>
      </c>
      <c r="AF3277" s="41">
        <f t="shared" si="10459"/>
        <v>188048.658</v>
      </c>
      <c r="AG3277" s="41">
        <f t="shared" si="10460"/>
        <v>0</v>
      </c>
      <c r="AH3277" s="41">
        <f t="shared" si="10461"/>
        <v>0</v>
      </c>
      <c r="AI3277" s="41">
        <f t="shared" si="10462"/>
        <v>0</v>
      </c>
      <c r="AJ3277" s="41">
        <f t="shared" si="10463"/>
        <v>0</v>
      </c>
      <c r="AK3277" s="41">
        <f t="shared" si="10464"/>
        <v>0</v>
      </c>
      <c r="AL3277" s="41">
        <f t="shared" si="10465"/>
        <v>179823.22031999996</v>
      </c>
      <c r="AM3277" s="41">
        <f t="shared" si="10466"/>
        <v>0</v>
      </c>
      <c r="AN3277" s="41">
        <f t="shared" si="10467"/>
        <v>0</v>
      </c>
      <c r="AO3277" s="42">
        <f t="shared" si="10468"/>
        <v>111960.10548999999</v>
      </c>
      <c r="AP3277" s="42">
        <f t="shared" si="10469"/>
        <v>188518.758</v>
      </c>
      <c r="AQ3277" s="42">
        <f t="shared" si="10470"/>
        <v>0</v>
      </c>
      <c r="AR3277" s="42">
        <f t="shared" si="10471"/>
        <v>0</v>
      </c>
      <c r="AS3277" s="42">
        <f t="shared" si="10472"/>
        <v>0</v>
      </c>
      <c r="AT3277" s="42">
        <f t="shared" si="10473"/>
        <v>0</v>
      </c>
      <c r="AU3277" s="42">
        <f t="shared" si="10376"/>
        <v>188518.758</v>
      </c>
      <c r="AV3277" s="42">
        <f t="shared" si="10377"/>
        <v>-2067.7249999999767</v>
      </c>
      <c r="AW3277" s="42">
        <f t="shared" si="10379"/>
        <v>207556.73300000004</v>
      </c>
      <c r="AX3277" s="42">
        <f t="shared" si="10380"/>
        <v>189862.89999999997</v>
      </c>
      <c r="AY3277" s="42">
        <f t="shared" si="10381"/>
        <v>189862.89999999997</v>
      </c>
      <c r="AZ3277" s="42">
        <f t="shared" si="10456"/>
        <v>0</v>
      </c>
      <c r="BA3277" s="43">
        <f t="shared" si="10382"/>
        <v>95.625899292511818</v>
      </c>
      <c r="BB3277" s="20"/>
    </row>
    <row r="3278" spans="2:54" ht="62.4" x14ac:dyDescent="0.3">
      <c r="B3278" s="38" t="s">
        <v>1190</v>
      </c>
      <c r="C3278" s="38" t="s">
        <v>92</v>
      </c>
      <c r="D3278" s="38" t="s">
        <v>92</v>
      </c>
      <c r="E3278" s="39" t="str">
        <f t="shared" si="10375"/>
        <v>0505</v>
      </c>
      <c r="F3278" s="38" t="s">
        <v>1218</v>
      </c>
      <c r="G3278" s="39"/>
      <c r="H3278" s="40" t="s">
        <v>1219</v>
      </c>
      <c r="I3278" s="18">
        <f t="shared" ref="I3278:S3278" si="10474">I3284+I3279</f>
        <v>164396.90000000002</v>
      </c>
      <c r="J3278" s="18">
        <f t="shared" si="10474"/>
        <v>164125.59999999998</v>
      </c>
      <c r="K3278" s="18">
        <f t="shared" si="10474"/>
        <v>164125.59999999998</v>
      </c>
      <c r="L3278" s="18">
        <f t="shared" si="10474"/>
        <v>0</v>
      </c>
      <c r="M3278" s="18">
        <f t="shared" si="10474"/>
        <v>0</v>
      </c>
      <c r="N3278" s="18">
        <f t="shared" si="10474"/>
        <v>0</v>
      </c>
      <c r="O3278" s="18">
        <f t="shared" si="10474"/>
        <v>0</v>
      </c>
      <c r="P3278" s="18">
        <f t="shared" si="10474"/>
        <v>948.43299999999999</v>
      </c>
      <c r="Q3278" s="18">
        <f t="shared" si="10474"/>
        <v>0</v>
      </c>
      <c r="R3278" s="18">
        <f t="shared" si="10474"/>
        <v>0</v>
      </c>
      <c r="S3278" s="18">
        <f t="shared" si="10474"/>
        <v>21105.7</v>
      </c>
      <c r="T3278" s="18">
        <f t="shared" si="10419"/>
        <v>186451.03300000002</v>
      </c>
      <c r="U3278" s="18">
        <f t="shared" si="10388"/>
        <v>164125.59999999998</v>
      </c>
      <c r="V3278" s="18">
        <f t="shared" si="10389"/>
        <v>164125.59999999998</v>
      </c>
      <c r="W3278" s="18">
        <f t="shared" ref="W3278:AT3278" si="10475">W3284+W3279</f>
        <v>21105.7</v>
      </c>
      <c r="X3278" s="18">
        <f t="shared" si="10475"/>
        <v>0</v>
      </c>
      <c r="Y3278" s="18">
        <f t="shared" si="10475"/>
        <v>0</v>
      </c>
      <c r="Z3278" s="18">
        <f t="shared" si="10475"/>
        <v>0</v>
      </c>
      <c r="AA3278" s="18">
        <f t="shared" si="10475"/>
        <v>25737.3</v>
      </c>
      <c r="AB3278" s="18">
        <f t="shared" si="10475"/>
        <v>0</v>
      </c>
      <c r="AC3278" s="18">
        <f t="shared" si="10475"/>
        <v>25737.3</v>
      </c>
      <c r="AD3278" s="18">
        <f t="shared" si="10475"/>
        <v>0</v>
      </c>
      <c r="AE3278" s="18">
        <f t="shared" si="10475"/>
        <v>0</v>
      </c>
      <c r="AF3278" s="41">
        <f t="shared" si="10475"/>
        <v>188048.658</v>
      </c>
      <c r="AG3278" s="41">
        <f t="shared" si="10475"/>
        <v>0</v>
      </c>
      <c r="AH3278" s="41">
        <f t="shared" si="10475"/>
        <v>0</v>
      </c>
      <c r="AI3278" s="41">
        <f t="shared" si="10475"/>
        <v>0</v>
      </c>
      <c r="AJ3278" s="41">
        <f t="shared" si="10475"/>
        <v>0</v>
      </c>
      <c r="AK3278" s="41">
        <f t="shared" si="10475"/>
        <v>0</v>
      </c>
      <c r="AL3278" s="41">
        <f t="shared" si="10475"/>
        <v>179823.22031999996</v>
      </c>
      <c r="AM3278" s="41">
        <f t="shared" si="10475"/>
        <v>0</v>
      </c>
      <c r="AN3278" s="41">
        <f t="shared" si="10475"/>
        <v>0</v>
      </c>
      <c r="AO3278" s="14">
        <f t="shared" si="10475"/>
        <v>111960.10548999999</v>
      </c>
      <c r="AP3278" s="42">
        <f t="shared" si="10475"/>
        <v>188518.758</v>
      </c>
      <c r="AQ3278" s="42">
        <f t="shared" si="10475"/>
        <v>0</v>
      </c>
      <c r="AR3278" s="42">
        <f t="shared" si="10475"/>
        <v>0</v>
      </c>
      <c r="AS3278" s="42">
        <f t="shared" si="10475"/>
        <v>0</v>
      </c>
      <c r="AT3278" s="42">
        <f t="shared" si="10475"/>
        <v>0</v>
      </c>
      <c r="AU3278" s="42">
        <f t="shared" si="10376"/>
        <v>188518.758</v>
      </c>
      <c r="AV3278" s="42">
        <f t="shared" si="10377"/>
        <v>-2067.7249999999767</v>
      </c>
      <c r="AW3278" s="42">
        <f t="shared" si="10379"/>
        <v>207556.73300000004</v>
      </c>
      <c r="AX3278" s="42">
        <f t="shared" si="10380"/>
        <v>189862.89999999997</v>
      </c>
      <c r="AY3278" s="42">
        <f t="shared" si="10381"/>
        <v>189862.89999999997</v>
      </c>
      <c r="AZ3278" s="42">
        <f>AZ3284+AZ3279</f>
        <v>0</v>
      </c>
      <c r="BA3278" s="43">
        <f t="shared" si="10382"/>
        <v>95.625899292511818</v>
      </c>
      <c r="BB3278" s="20"/>
    </row>
    <row r="3279" spans="2:54" x14ac:dyDescent="0.3">
      <c r="B3279" s="38" t="s">
        <v>1190</v>
      </c>
      <c r="C3279" s="38" t="s">
        <v>92</v>
      </c>
      <c r="D3279" s="38" t="s">
        <v>92</v>
      </c>
      <c r="E3279" s="39" t="str">
        <f t="shared" si="10375"/>
        <v>0505</v>
      </c>
      <c r="F3279" s="38" t="s">
        <v>1220</v>
      </c>
      <c r="G3279" s="38"/>
      <c r="H3279" s="40" t="s">
        <v>65</v>
      </c>
      <c r="I3279" s="18">
        <f t="shared" ref="I3279:N3279" si="10476">I3280+I3281</f>
        <v>84718.700000000012</v>
      </c>
      <c r="J3279" s="18">
        <f t="shared" si="10476"/>
        <v>87133</v>
      </c>
      <c r="K3279" s="18">
        <f t="shared" si="10476"/>
        <v>87133</v>
      </c>
      <c r="L3279" s="18">
        <f t="shared" si="10476"/>
        <v>0</v>
      </c>
      <c r="M3279" s="18">
        <f t="shared" si="10476"/>
        <v>0</v>
      </c>
      <c r="N3279" s="18">
        <f t="shared" si="10476"/>
        <v>0</v>
      </c>
      <c r="O3279" s="18">
        <f>O3280+O3281+O3282+O3283</f>
        <v>0</v>
      </c>
      <c r="P3279" s="18">
        <f>P3280+P3281+P3282+P3283</f>
        <v>0</v>
      </c>
      <c r="Q3279" s="18">
        <f>Q3280+Q3281+Q3282+Q3283</f>
        <v>0</v>
      </c>
      <c r="R3279" s="18">
        <f>R3280+R3281+R3282+R3283</f>
        <v>0</v>
      </c>
      <c r="S3279" s="18">
        <f>S3280+S3281</f>
        <v>11958</v>
      </c>
      <c r="T3279" s="18">
        <f t="shared" si="10419"/>
        <v>96676.700000000012</v>
      </c>
      <c r="U3279" s="18">
        <f t="shared" si="10388"/>
        <v>87133</v>
      </c>
      <c r="V3279" s="18">
        <f t="shared" si="10389"/>
        <v>87133</v>
      </c>
      <c r="W3279" s="18">
        <f t="shared" ref="W3279:AE3279" si="10477">W3280+W3281</f>
        <v>11958</v>
      </c>
      <c r="X3279" s="18">
        <f t="shared" si="10477"/>
        <v>0</v>
      </c>
      <c r="Y3279" s="18">
        <f t="shared" si="10477"/>
        <v>0</v>
      </c>
      <c r="Z3279" s="18">
        <f t="shared" si="10477"/>
        <v>0</v>
      </c>
      <c r="AA3279" s="18">
        <f t="shared" si="10477"/>
        <v>14610.4</v>
      </c>
      <c r="AB3279" s="18">
        <f t="shared" si="10477"/>
        <v>0</v>
      </c>
      <c r="AC3279" s="18">
        <f t="shared" si="10477"/>
        <v>14610.4</v>
      </c>
      <c r="AD3279" s="18">
        <f t="shared" si="10477"/>
        <v>0</v>
      </c>
      <c r="AE3279" s="18">
        <f t="shared" si="10477"/>
        <v>0</v>
      </c>
      <c r="AF3279" s="41">
        <f t="shared" ref="AF3279:AT3279" si="10478">AF3280+AF3281+AF3282+AF3283</f>
        <v>98274.324999999997</v>
      </c>
      <c r="AG3279" s="41">
        <f t="shared" si="10478"/>
        <v>0</v>
      </c>
      <c r="AH3279" s="41">
        <f t="shared" si="10478"/>
        <v>0</v>
      </c>
      <c r="AI3279" s="41">
        <f t="shared" si="10478"/>
        <v>0</v>
      </c>
      <c r="AJ3279" s="41">
        <f t="shared" si="10478"/>
        <v>0</v>
      </c>
      <c r="AK3279" s="41">
        <f t="shared" si="10478"/>
        <v>0</v>
      </c>
      <c r="AL3279" s="41">
        <f t="shared" si="10478"/>
        <v>93313.182539999994</v>
      </c>
      <c r="AM3279" s="41">
        <f t="shared" si="10478"/>
        <v>0</v>
      </c>
      <c r="AN3279" s="41">
        <f t="shared" si="10478"/>
        <v>0</v>
      </c>
      <c r="AO3279" s="42">
        <f t="shared" si="10478"/>
        <v>59399.376679999994</v>
      </c>
      <c r="AP3279" s="42">
        <f t="shared" si="10478"/>
        <v>98744.425000000003</v>
      </c>
      <c r="AQ3279" s="42">
        <f t="shared" si="10478"/>
        <v>0</v>
      </c>
      <c r="AR3279" s="42">
        <f t="shared" si="10478"/>
        <v>0</v>
      </c>
      <c r="AS3279" s="42">
        <f t="shared" si="10478"/>
        <v>0</v>
      </c>
      <c r="AT3279" s="42">
        <f t="shared" si="10478"/>
        <v>0</v>
      </c>
      <c r="AU3279" s="42">
        <f t="shared" si="10376"/>
        <v>98744.425000000003</v>
      </c>
      <c r="AV3279" s="42">
        <f t="shared" si="10377"/>
        <v>-2067.7249999999913</v>
      </c>
      <c r="AW3279" s="42">
        <f t="shared" si="10379"/>
        <v>108634.70000000001</v>
      </c>
      <c r="AX3279" s="42">
        <f t="shared" si="10380"/>
        <v>101743.4</v>
      </c>
      <c r="AY3279" s="42">
        <f t="shared" si="10381"/>
        <v>101743.4</v>
      </c>
      <c r="AZ3279" s="42">
        <f>AZ3280+AZ3281</f>
        <v>0</v>
      </c>
      <c r="BA3279" s="43">
        <f t="shared" si="10382"/>
        <v>94.951740996440321</v>
      </c>
      <c r="BB3279" s="20"/>
    </row>
    <row r="3280" spans="2:54" ht="78" x14ac:dyDescent="0.3">
      <c r="B3280" s="38" t="s">
        <v>1190</v>
      </c>
      <c r="C3280" s="38" t="s">
        <v>92</v>
      </c>
      <c r="D3280" s="38" t="s">
        <v>92</v>
      </c>
      <c r="E3280" s="39" t="str">
        <f t="shared" si="10375"/>
        <v>0505</v>
      </c>
      <c r="F3280" s="38" t="s">
        <v>1220</v>
      </c>
      <c r="G3280" s="38" t="s">
        <v>66</v>
      </c>
      <c r="H3280" s="40" t="s">
        <v>67</v>
      </c>
      <c r="I3280" s="18">
        <v>78497.100000000006</v>
      </c>
      <c r="J3280" s="18">
        <v>80911.399999999994</v>
      </c>
      <c r="K3280" s="18">
        <v>80911.399999999994</v>
      </c>
      <c r="L3280" s="18"/>
      <c r="M3280" s="18"/>
      <c r="N3280" s="18"/>
      <c r="O3280" s="18">
        <v>0</v>
      </c>
      <c r="P3280" s="18">
        <v>0</v>
      </c>
      <c r="Q3280" s="18">
        <v>0</v>
      </c>
      <c r="R3280" s="18">
        <v>0</v>
      </c>
      <c r="S3280" s="18">
        <v>11958</v>
      </c>
      <c r="T3280" s="18">
        <f t="shared" si="10419"/>
        <v>90455.1</v>
      </c>
      <c r="U3280" s="18">
        <f t="shared" si="10388"/>
        <v>80911.399999999994</v>
      </c>
      <c r="V3280" s="18">
        <f t="shared" si="10389"/>
        <v>80911.399999999994</v>
      </c>
      <c r="W3280" s="18">
        <v>11958</v>
      </c>
      <c r="X3280" s="18"/>
      <c r="Y3280" s="18"/>
      <c r="Z3280" s="18"/>
      <c r="AA3280" s="18">
        <v>14610.4</v>
      </c>
      <c r="AB3280" s="18"/>
      <c r="AC3280" s="18">
        <v>14610.4</v>
      </c>
      <c r="AD3280" s="18"/>
      <c r="AE3280" s="18"/>
      <c r="AF3280" s="41">
        <v>88580.560079999996</v>
      </c>
      <c r="AG3280" s="41"/>
      <c r="AH3280" s="41">
        <v>0</v>
      </c>
      <c r="AI3280" s="41">
        <v>0</v>
      </c>
      <c r="AJ3280" s="41">
        <v>0</v>
      </c>
      <c r="AK3280" s="41">
        <v>0</v>
      </c>
      <c r="AL3280" s="41">
        <v>83923.217619999996</v>
      </c>
      <c r="AM3280" s="41">
        <v>0</v>
      </c>
      <c r="AN3280" s="41">
        <v>0</v>
      </c>
      <c r="AO3280" s="14">
        <v>52218.726179999998</v>
      </c>
      <c r="AP3280" s="42">
        <v>89680.613459999993</v>
      </c>
      <c r="AQ3280" s="42">
        <v>0</v>
      </c>
      <c r="AR3280" s="42">
        <v>0</v>
      </c>
      <c r="AS3280" s="42">
        <v>0</v>
      </c>
      <c r="AT3280" s="42">
        <v>0</v>
      </c>
      <c r="AU3280" s="42">
        <f t="shared" si="10376"/>
        <v>89680.613459999993</v>
      </c>
      <c r="AV3280" s="42">
        <f t="shared" si="10377"/>
        <v>774.48654000001261</v>
      </c>
      <c r="AW3280" s="42">
        <f t="shared" si="10379"/>
        <v>102413.1</v>
      </c>
      <c r="AX3280" s="42">
        <f t="shared" si="10380"/>
        <v>95521.799999999988</v>
      </c>
      <c r="AY3280" s="42">
        <f t="shared" si="10381"/>
        <v>95521.799999999988</v>
      </c>
      <c r="AZ3280" s="42"/>
      <c r="BA3280" s="43">
        <f t="shared" si="10382"/>
        <v>94.742252187394385</v>
      </c>
      <c r="BB3280" s="44"/>
    </row>
    <row r="3281" spans="2:54" ht="31.2" x14ac:dyDescent="0.3">
      <c r="B3281" s="38" t="s">
        <v>1190</v>
      </c>
      <c r="C3281" s="38" t="s">
        <v>92</v>
      </c>
      <c r="D3281" s="38" t="s">
        <v>92</v>
      </c>
      <c r="E3281" s="39" t="str">
        <f t="shared" si="10375"/>
        <v>0505</v>
      </c>
      <c r="F3281" s="38" t="s">
        <v>1220</v>
      </c>
      <c r="G3281" s="38" t="s">
        <v>54</v>
      </c>
      <c r="H3281" s="40" t="s">
        <v>55</v>
      </c>
      <c r="I3281" s="18">
        <v>6221.6</v>
      </c>
      <c r="J3281" s="18">
        <v>6221.6</v>
      </c>
      <c r="K3281" s="18">
        <v>6221.6</v>
      </c>
      <c r="L3281" s="18"/>
      <c r="M3281" s="18"/>
      <c r="N3281" s="18"/>
      <c r="O3281" s="18">
        <v>0</v>
      </c>
      <c r="P3281" s="18">
        <v>0</v>
      </c>
      <c r="Q3281" s="18">
        <v>0</v>
      </c>
      <c r="R3281" s="18">
        <v>0</v>
      </c>
      <c r="S3281" s="18"/>
      <c r="T3281" s="18">
        <f t="shared" si="10419"/>
        <v>6221.6</v>
      </c>
      <c r="U3281" s="18">
        <f t="shared" si="10388"/>
        <v>6221.6</v>
      </c>
      <c r="V3281" s="18">
        <f t="shared" si="10389"/>
        <v>6221.6</v>
      </c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41">
        <v>6241.5533800000003</v>
      </c>
      <c r="AG3281" s="41"/>
      <c r="AH3281" s="41">
        <v>0</v>
      </c>
      <c r="AI3281" s="41">
        <v>0</v>
      </c>
      <c r="AJ3281" s="41">
        <v>0</v>
      </c>
      <c r="AK3281" s="41">
        <v>0</v>
      </c>
      <c r="AL3281" s="41">
        <v>6057.7533800000001</v>
      </c>
      <c r="AM3281" s="41">
        <v>0</v>
      </c>
      <c r="AN3281" s="41">
        <v>0</v>
      </c>
      <c r="AO3281" s="42">
        <v>4338.4389600000004</v>
      </c>
      <c r="AP3281" s="42">
        <v>6221.6</v>
      </c>
      <c r="AQ3281" s="42">
        <v>0</v>
      </c>
      <c r="AR3281" s="42">
        <v>0</v>
      </c>
      <c r="AS3281" s="42">
        <v>0</v>
      </c>
      <c r="AT3281" s="42">
        <v>0</v>
      </c>
      <c r="AU3281" s="42">
        <f t="shared" si="10376"/>
        <v>6221.6</v>
      </c>
      <c r="AV3281" s="42">
        <f t="shared" si="10377"/>
        <v>0</v>
      </c>
      <c r="AW3281" s="42">
        <f t="shared" si="10379"/>
        <v>6221.6</v>
      </c>
      <c r="AX3281" s="42">
        <f t="shared" si="10380"/>
        <v>6221.6</v>
      </c>
      <c r="AY3281" s="42">
        <f t="shared" si="10381"/>
        <v>6221.6</v>
      </c>
      <c r="AZ3281" s="42"/>
      <c r="BA3281" s="43">
        <f t="shared" si="10382"/>
        <v>97.055220250315315</v>
      </c>
      <c r="BB3281" s="44"/>
    </row>
    <row r="3282" spans="2:54" x14ac:dyDescent="0.3">
      <c r="B3282" s="38" t="s">
        <v>1190</v>
      </c>
      <c r="C3282" s="38" t="s">
        <v>92</v>
      </c>
      <c r="D3282" s="38" t="s">
        <v>92</v>
      </c>
      <c r="E3282" s="39" t="str">
        <f t="shared" si="10375"/>
        <v>0505</v>
      </c>
      <c r="F3282" s="38" t="s">
        <v>1220</v>
      </c>
      <c r="G3282" s="38" t="s">
        <v>68</v>
      </c>
      <c r="H3282" s="40" t="s">
        <v>69</v>
      </c>
      <c r="I3282" s="18"/>
      <c r="J3282" s="18"/>
      <c r="K3282" s="18"/>
      <c r="L3282" s="18"/>
      <c r="M3282" s="18"/>
      <c r="N3282" s="18"/>
      <c r="O3282" s="18">
        <v>0</v>
      </c>
      <c r="P3282" s="18">
        <v>0</v>
      </c>
      <c r="Q3282" s="18">
        <v>0</v>
      </c>
      <c r="R3282" s="18">
        <v>0</v>
      </c>
      <c r="S3282" s="18"/>
      <c r="T3282" s="18">
        <f t="shared" si="10419"/>
        <v>0</v>
      </c>
      <c r="U3282" s="18">
        <v>0</v>
      </c>
      <c r="V3282" s="18">
        <v>0</v>
      </c>
      <c r="W3282" s="18">
        <v>0</v>
      </c>
      <c r="X3282" s="18">
        <v>0</v>
      </c>
      <c r="Y3282" s="18">
        <v>0</v>
      </c>
      <c r="Z3282" s="18">
        <v>0</v>
      </c>
      <c r="AA3282" s="18">
        <v>0</v>
      </c>
      <c r="AB3282" s="18">
        <v>0</v>
      </c>
      <c r="AC3282" s="18">
        <v>0</v>
      </c>
      <c r="AD3282" s="18">
        <v>0</v>
      </c>
      <c r="AE3282" s="18">
        <v>0</v>
      </c>
      <c r="AF3282" s="41">
        <v>2.5865399999999998</v>
      </c>
      <c r="AG3282" s="41"/>
      <c r="AH3282" s="41">
        <v>0</v>
      </c>
      <c r="AI3282" s="41">
        <v>0</v>
      </c>
      <c r="AJ3282" s="41">
        <v>0</v>
      </c>
      <c r="AK3282" s="41">
        <v>0</v>
      </c>
      <c r="AL3282" s="41">
        <v>2.5865399999999998</v>
      </c>
      <c r="AM3282" s="41">
        <v>0</v>
      </c>
      <c r="AN3282" s="41">
        <v>0</v>
      </c>
      <c r="AO3282" s="14">
        <v>2.5865399999999998</v>
      </c>
      <c r="AP3282" s="42">
        <v>2.5865399999999998</v>
      </c>
      <c r="AQ3282" s="42">
        <v>0</v>
      </c>
      <c r="AR3282" s="42">
        <v>0</v>
      </c>
      <c r="AS3282" s="42">
        <v>0</v>
      </c>
      <c r="AT3282" s="42">
        <v>0</v>
      </c>
      <c r="AU3282" s="42">
        <f t="shared" si="10376"/>
        <v>2.5865399999999998</v>
      </c>
      <c r="AV3282" s="42">
        <f t="shared" si="10377"/>
        <v>-2.5865399999999998</v>
      </c>
      <c r="AW3282" s="42"/>
      <c r="AX3282" s="42"/>
      <c r="AY3282" s="42"/>
      <c r="AZ3282" s="42"/>
      <c r="BA3282" s="43">
        <f t="shared" si="10382"/>
        <v>100</v>
      </c>
      <c r="BB3282" s="44"/>
    </row>
    <row r="3283" spans="2:54" x14ac:dyDescent="0.3">
      <c r="B3283" s="38" t="s">
        <v>1190</v>
      </c>
      <c r="C3283" s="38" t="s">
        <v>92</v>
      </c>
      <c r="D3283" s="38" t="s">
        <v>92</v>
      </c>
      <c r="E3283" s="39" t="str">
        <f t="shared" si="10375"/>
        <v>0505</v>
      </c>
      <c r="F3283" s="38" t="s">
        <v>1220</v>
      </c>
      <c r="G3283" s="38" t="s">
        <v>56</v>
      </c>
      <c r="H3283" s="40" t="s">
        <v>57</v>
      </c>
      <c r="I3283" s="18"/>
      <c r="J3283" s="18"/>
      <c r="K3283" s="18"/>
      <c r="L3283" s="18"/>
      <c r="M3283" s="18"/>
      <c r="N3283" s="18"/>
      <c r="O3283" s="18">
        <v>0</v>
      </c>
      <c r="P3283" s="18">
        <v>0</v>
      </c>
      <c r="Q3283" s="18">
        <v>0</v>
      </c>
      <c r="R3283" s="18">
        <v>0</v>
      </c>
      <c r="S3283" s="18"/>
      <c r="T3283" s="18">
        <f t="shared" si="10419"/>
        <v>0</v>
      </c>
      <c r="U3283" s="18">
        <v>0</v>
      </c>
      <c r="V3283" s="18">
        <v>0</v>
      </c>
      <c r="W3283" s="18">
        <v>0</v>
      </c>
      <c r="X3283" s="18">
        <v>0</v>
      </c>
      <c r="Y3283" s="18">
        <v>0</v>
      </c>
      <c r="Z3283" s="18">
        <v>0</v>
      </c>
      <c r="AA3283" s="18">
        <v>0</v>
      </c>
      <c r="AB3283" s="18">
        <v>0</v>
      </c>
      <c r="AC3283" s="18">
        <v>0</v>
      </c>
      <c r="AD3283" s="18">
        <v>0</v>
      </c>
      <c r="AE3283" s="18">
        <v>0</v>
      </c>
      <c r="AF3283" s="41">
        <v>3449.625</v>
      </c>
      <c r="AG3283" s="41"/>
      <c r="AH3283" s="41">
        <v>0</v>
      </c>
      <c r="AI3283" s="41">
        <v>0</v>
      </c>
      <c r="AJ3283" s="41">
        <v>0</v>
      </c>
      <c r="AK3283" s="41">
        <v>0</v>
      </c>
      <c r="AL3283" s="41">
        <v>3329.625</v>
      </c>
      <c r="AM3283" s="41">
        <v>0</v>
      </c>
      <c r="AN3283" s="41">
        <v>0</v>
      </c>
      <c r="AO3283" s="42">
        <v>2839.625</v>
      </c>
      <c r="AP3283" s="42">
        <v>2839.625</v>
      </c>
      <c r="AQ3283" s="42">
        <v>0</v>
      </c>
      <c r="AR3283" s="42">
        <v>0</v>
      </c>
      <c r="AS3283" s="42">
        <v>0</v>
      </c>
      <c r="AT3283" s="42">
        <v>0</v>
      </c>
      <c r="AU3283" s="42">
        <f t="shared" si="10376"/>
        <v>2839.625</v>
      </c>
      <c r="AV3283" s="42">
        <f t="shared" si="10377"/>
        <v>-2839.625</v>
      </c>
      <c r="AW3283" s="42"/>
      <c r="AX3283" s="42"/>
      <c r="AY3283" s="42"/>
      <c r="AZ3283" s="42"/>
      <c r="BA3283" s="43">
        <f t="shared" si="10382"/>
        <v>96.521361017501903</v>
      </c>
      <c r="BB3283" s="44"/>
    </row>
    <row r="3284" spans="2:54" ht="46.8" x14ac:dyDescent="0.3">
      <c r="B3284" s="38" t="s">
        <v>1190</v>
      </c>
      <c r="C3284" s="38" t="s">
        <v>92</v>
      </c>
      <c r="D3284" s="38" t="s">
        <v>92</v>
      </c>
      <c r="E3284" s="39" t="str">
        <f t="shared" si="10375"/>
        <v>0505</v>
      </c>
      <c r="F3284" s="38" t="s">
        <v>1221</v>
      </c>
      <c r="G3284" s="39"/>
      <c r="H3284" s="40" t="s">
        <v>71</v>
      </c>
      <c r="I3284" s="18">
        <f t="shared" ref="I3284:N3284" si="10479">I3285+I3286+I3288</f>
        <v>79678.2</v>
      </c>
      <c r="J3284" s="18">
        <f t="shared" si="10479"/>
        <v>76992.599999999991</v>
      </c>
      <c r="K3284" s="18">
        <f t="shared" si="10479"/>
        <v>76992.599999999991</v>
      </c>
      <c r="L3284" s="18">
        <f t="shared" si="10479"/>
        <v>0</v>
      </c>
      <c r="M3284" s="18">
        <f t="shared" si="10479"/>
        <v>0</v>
      </c>
      <c r="N3284" s="18">
        <f t="shared" si="10479"/>
        <v>0</v>
      </c>
      <c r="O3284" s="18">
        <f>O3285+O3286+O3288+O3287</f>
        <v>0</v>
      </c>
      <c r="P3284" s="18">
        <f>P3285+P3286+P3288+P3287</f>
        <v>948.43299999999999</v>
      </c>
      <c r="Q3284" s="18">
        <f>Q3285+Q3286+Q3288+Q3287</f>
        <v>0</v>
      </c>
      <c r="R3284" s="18">
        <f>R3285+R3286+R3288+R3287</f>
        <v>0</v>
      </c>
      <c r="S3284" s="18">
        <f>S3285+S3286+S3288</f>
        <v>9147.7000000000007</v>
      </c>
      <c r="T3284" s="18">
        <f t="shared" si="10419"/>
        <v>89774.332999999999</v>
      </c>
      <c r="U3284" s="18">
        <f t="shared" si="10388"/>
        <v>76992.599999999991</v>
      </c>
      <c r="V3284" s="18">
        <f t="shared" si="10389"/>
        <v>76992.599999999991</v>
      </c>
      <c r="W3284" s="18">
        <f t="shared" ref="W3284:AE3284" si="10480">W3285+W3286+W3288</f>
        <v>9147.7000000000007</v>
      </c>
      <c r="X3284" s="18">
        <f t="shared" si="10480"/>
        <v>0</v>
      </c>
      <c r="Y3284" s="18">
        <f t="shared" si="10480"/>
        <v>0</v>
      </c>
      <c r="Z3284" s="18">
        <f t="shared" si="10480"/>
        <v>0</v>
      </c>
      <c r="AA3284" s="18">
        <f t="shared" si="10480"/>
        <v>11126.9</v>
      </c>
      <c r="AB3284" s="18">
        <f t="shared" si="10480"/>
        <v>0</v>
      </c>
      <c r="AC3284" s="18">
        <f t="shared" si="10480"/>
        <v>11126.9</v>
      </c>
      <c r="AD3284" s="18">
        <f t="shared" si="10480"/>
        <v>0</v>
      </c>
      <c r="AE3284" s="18">
        <f t="shared" si="10480"/>
        <v>0</v>
      </c>
      <c r="AF3284" s="41">
        <f t="shared" ref="AF3284:AT3284" si="10481">AF3285+AF3286+AF3288+AF3287</f>
        <v>89774.332999999984</v>
      </c>
      <c r="AG3284" s="41">
        <f t="shared" si="10481"/>
        <v>0</v>
      </c>
      <c r="AH3284" s="41">
        <f t="shared" si="10481"/>
        <v>0</v>
      </c>
      <c r="AI3284" s="41">
        <f t="shared" si="10481"/>
        <v>0</v>
      </c>
      <c r="AJ3284" s="41">
        <f t="shared" si="10481"/>
        <v>0</v>
      </c>
      <c r="AK3284" s="41">
        <f t="shared" si="10481"/>
        <v>0</v>
      </c>
      <c r="AL3284" s="41">
        <f t="shared" si="10481"/>
        <v>86510.037779999984</v>
      </c>
      <c r="AM3284" s="41">
        <f t="shared" si="10481"/>
        <v>0</v>
      </c>
      <c r="AN3284" s="41">
        <f t="shared" si="10481"/>
        <v>0</v>
      </c>
      <c r="AO3284" s="14">
        <f t="shared" si="10481"/>
        <v>52560.728809999993</v>
      </c>
      <c r="AP3284" s="42">
        <f t="shared" si="10481"/>
        <v>89774.332999999999</v>
      </c>
      <c r="AQ3284" s="42">
        <f t="shared" si="10481"/>
        <v>0</v>
      </c>
      <c r="AR3284" s="42">
        <f t="shared" si="10481"/>
        <v>0</v>
      </c>
      <c r="AS3284" s="42">
        <f t="shared" si="10481"/>
        <v>0</v>
      </c>
      <c r="AT3284" s="42">
        <f t="shared" si="10481"/>
        <v>0</v>
      </c>
      <c r="AU3284" s="42">
        <f t="shared" si="10376"/>
        <v>89774.332999999999</v>
      </c>
      <c r="AV3284" s="42">
        <f t="shared" si="10377"/>
        <v>0</v>
      </c>
      <c r="AW3284" s="42">
        <f t="shared" si="10379"/>
        <v>98922.032999999996</v>
      </c>
      <c r="AX3284" s="42">
        <f t="shared" si="10380"/>
        <v>88119.499999999985</v>
      </c>
      <c r="AY3284" s="42">
        <f t="shared" si="10381"/>
        <v>88119.499999999985</v>
      </c>
      <c r="AZ3284" s="42">
        <f>AZ3285+AZ3286+AZ3288</f>
        <v>0</v>
      </c>
      <c r="BA3284" s="43">
        <f t="shared" si="10382"/>
        <v>96.363888083690924</v>
      </c>
      <c r="BB3284" s="20"/>
    </row>
    <row r="3285" spans="2:54" ht="78" x14ac:dyDescent="0.3">
      <c r="B3285" s="38" t="s">
        <v>1190</v>
      </c>
      <c r="C3285" s="38" t="s">
        <v>92</v>
      </c>
      <c r="D3285" s="38" t="s">
        <v>92</v>
      </c>
      <c r="E3285" s="39" t="str">
        <f t="shared" si="10375"/>
        <v>0505</v>
      </c>
      <c r="F3285" s="38" t="s">
        <v>1221</v>
      </c>
      <c r="G3285" s="38" t="s">
        <v>66</v>
      </c>
      <c r="H3285" s="40" t="s">
        <v>67</v>
      </c>
      <c r="I3285" s="18">
        <v>67145.3</v>
      </c>
      <c r="J3285" s="18">
        <v>69209.7</v>
      </c>
      <c r="K3285" s="18">
        <v>69209.7</v>
      </c>
      <c r="L3285" s="18"/>
      <c r="M3285" s="18"/>
      <c r="N3285" s="18"/>
      <c r="O3285" s="18">
        <v>0</v>
      </c>
      <c r="P3285" s="18">
        <v>0</v>
      </c>
      <c r="Q3285" s="18">
        <v>0</v>
      </c>
      <c r="R3285" s="18">
        <v>0</v>
      </c>
      <c r="S3285" s="18">
        <v>9147.7000000000007</v>
      </c>
      <c r="T3285" s="18">
        <f t="shared" si="10419"/>
        <v>76293</v>
      </c>
      <c r="U3285" s="18">
        <f t="shared" si="10388"/>
        <v>69209.7</v>
      </c>
      <c r="V3285" s="18">
        <f t="shared" si="10389"/>
        <v>69209.7</v>
      </c>
      <c r="W3285" s="18">
        <v>9147.7000000000007</v>
      </c>
      <c r="X3285" s="18"/>
      <c r="Y3285" s="18"/>
      <c r="Z3285" s="18"/>
      <c r="AA3285" s="18">
        <v>11126.9</v>
      </c>
      <c r="AB3285" s="18"/>
      <c r="AC3285" s="18">
        <v>11126.9</v>
      </c>
      <c r="AD3285" s="18"/>
      <c r="AE3285" s="18"/>
      <c r="AF3285" s="41">
        <v>77533.494909999994</v>
      </c>
      <c r="AG3285" s="41"/>
      <c r="AH3285" s="41">
        <v>0</v>
      </c>
      <c r="AI3285" s="41">
        <v>0</v>
      </c>
      <c r="AJ3285" s="41">
        <v>0</v>
      </c>
      <c r="AK3285" s="41">
        <v>0</v>
      </c>
      <c r="AL3285" s="41">
        <v>74269.199689999994</v>
      </c>
      <c r="AM3285" s="41">
        <v>0</v>
      </c>
      <c r="AN3285" s="41">
        <v>0</v>
      </c>
      <c r="AO3285" s="42">
        <v>48075.887170000002</v>
      </c>
      <c r="AP3285" s="42">
        <v>76286.566739999995</v>
      </c>
      <c r="AQ3285" s="42">
        <v>0</v>
      </c>
      <c r="AR3285" s="42">
        <v>0</v>
      </c>
      <c r="AS3285" s="42">
        <v>0</v>
      </c>
      <c r="AT3285" s="42">
        <v>0</v>
      </c>
      <c r="AU3285" s="42">
        <f t="shared" si="10376"/>
        <v>76286.566739999995</v>
      </c>
      <c r="AV3285" s="42">
        <f t="shared" si="10377"/>
        <v>6.433260000005248</v>
      </c>
      <c r="AW3285" s="42">
        <f t="shared" si="10379"/>
        <v>85440.7</v>
      </c>
      <c r="AX3285" s="42">
        <f t="shared" si="10380"/>
        <v>80336.599999999991</v>
      </c>
      <c r="AY3285" s="42">
        <f t="shared" si="10381"/>
        <v>80336.599999999991</v>
      </c>
      <c r="AZ3285" s="42"/>
      <c r="BA3285" s="43">
        <f t="shared" si="10382"/>
        <v>95.789825772991193</v>
      </c>
      <c r="BB3285" s="44"/>
    </row>
    <row r="3286" spans="2:54" ht="31.2" x14ac:dyDescent="0.3">
      <c r="B3286" s="38" t="s">
        <v>1190</v>
      </c>
      <c r="C3286" s="38" t="s">
        <v>92</v>
      </c>
      <c r="D3286" s="38" t="s">
        <v>92</v>
      </c>
      <c r="E3286" s="39" t="str">
        <f t="shared" si="10375"/>
        <v>0505</v>
      </c>
      <c r="F3286" s="38" t="s">
        <v>1221</v>
      </c>
      <c r="G3286" s="38" t="s">
        <v>54</v>
      </c>
      <c r="H3286" s="40" t="s">
        <v>55</v>
      </c>
      <c r="I3286" s="18">
        <v>12516.7</v>
      </c>
      <c r="J3286" s="18">
        <v>7766.7</v>
      </c>
      <c r="K3286" s="18">
        <v>7766.7</v>
      </c>
      <c r="L3286" s="18"/>
      <c r="M3286" s="18"/>
      <c r="N3286" s="18"/>
      <c r="O3286" s="18">
        <v>0</v>
      </c>
      <c r="P3286" s="18">
        <v>948.43299999999999</v>
      </c>
      <c r="Q3286" s="18">
        <v>0</v>
      </c>
      <c r="R3286" s="18">
        <v>0</v>
      </c>
      <c r="S3286" s="18"/>
      <c r="T3286" s="18">
        <f t="shared" si="10419"/>
        <v>13465.133000000002</v>
      </c>
      <c r="U3286" s="18">
        <f t="shared" si="10388"/>
        <v>7766.7</v>
      </c>
      <c r="V3286" s="18">
        <f t="shared" si="10389"/>
        <v>7766.7</v>
      </c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41">
        <v>12219.893480000001</v>
      </c>
      <c r="AG3286" s="41"/>
      <c r="AH3286" s="41">
        <v>0</v>
      </c>
      <c r="AI3286" s="41">
        <v>0</v>
      </c>
      <c r="AJ3286" s="41">
        <v>0</v>
      </c>
      <c r="AK3286" s="41">
        <v>0</v>
      </c>
      <c r="AL3286" s="41">
        <v>12219.893480000001</v>
      </c>
      <c r="AM3286" s="41">
        <v>0</v>
      </c>
      <c r="AN3286" s="41">
        <v>0</v>
      </c>
      <c r="AO3286" s="14">
        <v>4469.3863799999999</v>
      </c>
      <c r="AP3286" s="42">
        <v>13465.133</v>
      </c>
      <c r="AQ3286" s="42">
        <v>0</v>
      </c>
      <c r="AR3286" s="42">
        <v>0</v>
      </c>
      <c r="AS3286" s="42">
        <v>0</v>
      </c>
      <c r="AT3286" s="42">
        <v>0</v>
      </c>
      <c r="AU3286" s="42">
        <f t="shared" si="10376"/>
        <v>13465.133</v>
      </c>
      <c r="AV3286" s="42">
        <f t="shared" si="10377"/>
        <v>0</v>
      </c>
      <c r="AW3286" s="42">
        <f t="shared" si="10379"/>
        <v>13465.133000000002</v>
      </c>
      <c r="AX3286" s="42">
        <f t="shared" si="10380"/>
        <v>7766.7</v>
      </c>
      <c r="AY3286" s="42">
        <f t="shared" si="10381"/>
        <v>7766.7</v>
      </c>
      <c r="AZ3286" s="42"/>
      <c r="BA3286" s="43">
        <f t="shared" si="10382"/>
        <v>100</v>
      </c>
      <c r="BB3286" s="44"/>
    </row>
    <row r="3287" spans="2:54" x14ac:dyDescent="0.3">
      <c r="B3287" s="38" t="s">
        <v>1190</v>
      </c>
      <c r="C3287" s="38" t="s">
        <v>92</v>
      </c>
      <c r="D3287" s="38" t="s">
        <v>92</v>
      </c>
      <c r="E3287" s="39" t="str">
        <f t="shared" si="10375"/>
        <v>0505</v>
      </c>
      <c r="F3287" s="38" t="s">
        <v>1221</v>
      </c>
      <c r="G3287" s="38" t="s">
        <v>68</v>
      </c>
      <c r="H3287" s="40" t="s">
        <v>69</v>
      </c>
      <c r="I3287" s="18"/>
      <c r="J3287" s="18"/>
      <c r="K3287" s="18"/>
      <c r="L3287" s="18"/>
      <c r="M3287" s="18"/>
      <c r="N3287" s="18"/>
      <c r="O3287" s="18">
        <v>0</v>
      </c>
      <c r="P3287" s="18">
        <v>0</v>
      </c>
      <c r="Q3287" s="18">
        <v>0</v>
      </c>
      <c r="R3287" s="18">
        <v>0</v>
      </c>
      <c r="S3287" s="18"/>
      <c r="T3287" s="18">
        <f t="shared" si="10419"/>
        <v>0</v>
      </c>
      <c r="U3287" s="18">
        <v>0</v>
      </c>
      <c r="V3287" s="18">
        <v>0</v>
      </c>
      <c r="W3287" s="18">
        <v>0</v>
      </c>
      <c r="X3287" s="18">
        <v>0</v>
      </c>
      <c r="Y3287" s="18">
        <v>0</v>
      </c>
      <c r="Z3287" s="18">
        <v>0</v>
      </c>
      <c r="AA3287" s="18">
        <v>0</v>
      </c>
      <c r="AB3287" s="18">
        <v>0</v>
      </c>
      <c r="AC3287" s="18">
        <v>0</v>
      </c>
      <c r="AD3287" s="18">
        <v>0</v>
      </c>
      <c r="AE3287" s="18">
        <v>0</v>
      </c>
      <c r="AF3287" s="41">
        <v>8.9306099999999997</v>
      </c>
      <c r="AG3287" s="41"/>
      <c r="AH3287" s="41">
        <v>0</v>
      </c>
      <c r="AI3287" s="41">
        <v>0</v>
      </c>
      <c r="AJ3287" s="41">
        <v>0</v>
      </c>
      <c r="AK3287" s="41">
        <v>0</v>
      </c>
      <c r="AL3287" s="41">
        <v>8.9306099999999997</v>
      </c>
      <c r="AM3287" s="41">
        <v>0</v>
      </c>
      <c r="AN3287" s="41">
        <v>0</v>
      </c>
      <c r="AO3287" s="42">
        <v>6.4332599999999998</v>
      </c>
      <c r="AP3287" s="42">
        <v>6.4332599999999998</v>
      </c>
      <c r="AQ3287" s="42">
        <v>0</v>
      </c>
      <c r="AR3287" s="42">
        <v>0</v>
      </c>
      <c r="AS3287" s="42">
        <v>0</v>
      </c>
      <c r="AT3287" s="42">
        <v>0</v>
      </c>
      <c r="AU3287" s="42">
        <f t="shared" si="10376"/>
        <v>6.4332599999999998</v>
      </c>
      <c r="AV3287" s="42">
        <f t="shared" si="10377"/>
        <v>-6.4332599999999998</v>
      </c>
      <c r="AW3287" s="42"/>
      <c r="AX3287" s="42"/>
      <c r="AY3287" s="42"/>
      <c r="AZ3287" s="42"/>
      <c r="BA3287" s="43">
        <f t="shared" si="10382"/>
        <v>100</v>
      </c>
      <c r="BB3287" s="44"/>
    </row>
    <row r="3288" spans="2:54" x14ac:dyDescent="0.3">
      <c r="B3288" s="38" t="s">
        <v>1190</v>
      </c>
      <c r="C3288" s="38" t="s">
        <v>92</v>
      </c>
      <c r="D3288" s="38" t="s">
        <v>92</v>
      </c>
      <c r="E3288" s="39" t="str">
        <f t="shared" si="10375"/>
        <v>0505</v>
      </c>
      <c r="F3288" s="38" t="s">
        <v>1221</v>
      </c>
      <c r="G3288" s="38" t="s">
        <v>56</v>
      </c>
      <c r="H3288" s="40" t="s">
        <v>57</v>
      </c>
      <c r="I3288" s="18">
        <v>16.2</v>
      </c>
      <c r="J3288" s="18">
        <v>16.2</v>
      </c>
      <c r="K3288" s="18">
        <v>16.2</v>
      </c>
      <c r="L3288" s="18"/>
      <c r="M3288" s="18"/>
      <c r="N3288" s="18"/>
      <c r="O3288" s="18">
        <v>0</v>
      </c>
      <c r="P3288" s="18">
        <v>0</v>
      </c>
      <c r="Q3288" s="18">
        <v>0</v>
      </c>
      <c r="R3288" s="18">
        <v>0</v>
      </c>
      <c r="S3288" s="18"/>
      <c r="T3288" s="18">
        <f t="shared" si="10419"/>
        <v>16.2</v>
      </c>
      <c r="U3288" s="18">
        <f t="shared" si="10388"/>
        <v>16.2</v>
      </c>
      <c r="V3288" s="18">
        <f t="shared" si="10389"/>
        <v>16.2</v>
      </c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41">
        <v>12.013999999999999</v>
      </c>
      <c r="AG3288" s="41"/>
      <c r="AH3288" s="41">
        <v>0</v>
      </c>
      <c r="AI3288" s="41">
        <v>0</v>
      </c>
      <c r="AJ3288" s="41">
        <v>0</v>
      </c>
      <c r="AK3288" s="41">
        <v>0</v>
      </c>
      <c r="AL3288" s="41">
        <v>12.013999999999999</v>
      </c>
      <c r="AM3288" s="41">
        <v>0</v>
      </c>
      <c r="AN3288" s="41">
        <v>0</v>
      </c>
      <c r="AO3288" s="14">
        <v>9.0220000000000002</v>
      </c>
      <c r="AP3288" s="42">
        <v>16.2</v>
      </c>
      <c r="AQ3288" s="42">
        <v>0</v>
      </c>
      <c r="AR3288" s="42">
        <v>0</v>
      </c>
      <c r="AS3288" s="42">
        <v>0</v>
      </c>
      <c r="AT3288" s="42">
        <v>0</v>
      </c>
      <c r="AU3288" s="42">
        <f t="shared" si="10376"/>
        <v>16.2</v>
      </c>
      <c r="AV3288" s="42">
        <f t="shared" si="10377"/>
        <v>0</v>
      </c>
      <c r="AW3288" s="42">
        <f t="shared" si="10379"/>
        <v>16.2</v>
      </c>
      <c r="AX3288" s="42">
        <f t="shared" si="10380"/>
        <v>16.2</v>
      </c>
      <c r="AY3288" s="42">
        <f t="shared" si="10381"/>
        <v>16.2</v>
      </c>
      <c r="AZ3288" s="42"/>
      <c r="BA3288" s="43">
        <f t="shared" si="10382"/>
        <v>100</v>
      </c>
      <c r="BB3288" s="44"/>
    </row>
    <row r="3289" spans="2:54" ht="46.8" x14ac:dyDescent="0.3">
      <c r="B3289" s="38" t="s">
        <v>1190</v>
      </c>
      <c r="C3289" s="38" t="s">
        <v>92</v>
      </c>
      <c r="D3289" s="38" t="s">
        <v>92</v>
      </c>
      <c r="E3289" s="39" t="str">
        <f t="shared" si="10375"/>
        <v>0505</v>
      </c>
      <c r="F3289" s="38" t="s">
        <v>78</v>
      </c>
      <c r="G3289" s="39"/>
      <c r="H3289" s="40" t="s">
        <v>79</v>
      </c>
      <c r="I3289" s="18"/>
      <c r="J3289" s="18"/>
      <c r="K3289" s="18"/>
      <c r="L3289" s="18"/>
      <c r="M3289" s="18"/>
      <c r="N3289" s="18"/>
      <c r="O3289" s="18">
        <f t="shared" ref="O3289:O3291" si="10482">O3290</f>
        <v>0</v>
      </c>
      <c r="P3289" s="18">
        <f t="shared" ref="P3289:P3291" si="10483">P3290</f>
        <v>0</v>
      </c>
      <c r="Q3289" s="18"/>
      <c r="R3289" s="18"/>
      <c r="S3289" s="18"/>
      <c r="T3289" s="18">
        <f t="shared" si="10419"/>
        <v>0</v>
      </c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41">
        <f t="shared" ref="AF3289:AF3291" si="10484">AF3290</f>
        <v>9256.0927900000006</v>
      </c>
      <c r="AG3289" s="41">
        <f t="shared" ref="AG3289:AG3291" si="10485">AG3290</f>
        <v>0</v>
      </c>
      <c r="AH3289" s="41">
        <f t="shared" ref="AH3289:AH3291" si="10486">AH3290</f>
        <v>0</v>
      </c>
      <c r="AI3289" s="41">
        <f t="shared" ref="AI3289:AI3291" si="10487">AI3290</f>
        <v>0</v>
      </c>
      <c r="AJ3289" s="41">
        <f t="shared" ref="AJ3289:AJ3291" si="10488">AJ3290</f>
        <v>0</v>
      </c>
      <c r="AK3289" s="41">
        <f t="shared" ref="AK3289:AK3291" si="10489">AK3290</f>
        <v>0</v>
      </c>
      <c r="AL3289" s="41">
        <f t="shared" ref="AL3289:AL3291" si="10490">AL3290</f>
        <v>9256.0927900000006</v>
      </c>
      <c r="AM3289" s="41">
        <f t="shared" ref="AM3289:AM3291" si="10491">AM3290</f>
        <v>0</v>
      </c>
      <c r="AN3289" s="41">
        <f t="shared" ref="AN3289:AN3291" si="10492">AN3290</f>
        <v>0</v>
      </c>
      <c r="AO3289" s="42">
        <f t="shared" ref="AO3289:AO3291" si="10493">AO3290</f>
        <v>6580.0588200000002</v>
      </c>
      <c r="AP3289" s="42">
        <f t="shared" ref="AP3289:AP3291" si="10494">AP3290</f>
        <v>6782.3375599999999</v>
      </c>
      <c r="AQ3289" s="42">
        <f t="shared" ref="AQ3289:AQ3291" si="10495">AQ3290</f>
        <v>0</v>
      </c>
      <c r="AR3289" s="42">
        <f t="shared" ref="AR3289:AR3291" si="10496">AR3290</f>
        <v>0</v>
      </c>
      <c r="AS3289" s="42">
        <f t="shared" ref="AS3289:AS3291" si="10497">AS3290</f>
        <v>0</v>
      </c>
      <c r="AT3289" s="42">
        <f t="shared" ref="AT3289:AT3291" si="10498">AT3290</f>
        <v>0</v>
      </c>
      <c r="AU3289" s="42">
        <f t="shared" si="10376"/>
        <v>6782.3375599999999</v>
      </c>
      <c r="AV3289" s="42">
        <f t="shared" si="10377"/>
        <v>-6782.3375599999999</v>
      </c>
      <c r="AW3289" s="42"/>
      <c r="AX3289" s="42"/>
      <c r="AY3289" s="42"/>
      <c r="AZ3289" s="42"/>
      <c r="BA3289" s="43">
        <f t="shared" si="10382"/>
        <v>100</v>
      </c>
      <c r="BB3289" s="44"/>
    </row>
    <row r="3290" spans="2:54" ht="31.2" x14ac:dyDescent="0.3">
      <c r="B3290" s="38" t="s">
        <v>1190</v>
      </c>
      <c r="C3290" s="38" t="s">
        <v>92</v>
      </c>
      <c r="D3290" s="38" t="s">
        <v>92</v>
      </c>
      <c r="E3290" s="39" t="str">
        <f t="shared" si="10375"/>
        <v>0505</v>
      </c>
      <c r="F3290" s="38" t="s">
        <v>80</v>
      </c>
      <c r="G3290" s="39"/>
      <c r="H3290" s="40" t="s">
        <v>81</v>
      </c>
      <c r="I3290" s="18"/>
      <c r="J3290" s="18"/>
      <c r="K3290" s="18"/>
      <c r="L3290" s="18"/>
      <c r="M3290" s="18"/>
      <c r="N3290" s="18"/>
      <c r="O3290" s="18">
        <f t="shared" si="10482"/>
        <v>0</v>
      </c>
      <c r="P3290" s="18">
        <f t="shared" si="10483"/>
        <v>0</v>
      </c>
      <c r="Q3290" s="18"/>
      <c r="R3290" s="18"/>
      <c r="S3290" s="18"/>
      <c r="T3290" s="18">
        <f t="shared" si="10419"/>
        <v>0</v>
      </c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41">
        <f t="shared" si="10484"/>
        <v>9256.0927900000006</v>
      </c>
      <c r="AG3290" s="41">
        <f t="shared" si="10485"/>
        <v>0</v>
      </c>
      <c r="AH3290" s="41">
        <f t="shared" si="10486"/>
        <v>0</v>
      </c>
      <c r="AI3290" s="41">
        <f t="shared" si="10487"/>
        <v>0</v>
      </c>
      <c r="AJ3290" s="41">
        <f t="shared" si="10488"/>
        <v>0</v>
      </c>
      <c r="AK3290" s="41">
        <f t="shared" si="10489"/>
        <v>0</v>
      </c>
      <c r="AL3290" s="41">
        <f t="shared" si="10490"/>
        <v>9256.0927900000006</v>
      </c>
      <c r="AM3290" s="41">
        <f t="shared" si="10491"/>
        <v>0</v>
      </c>
      <c r="AN3290" s="41">
        <f t="shared" si="10492"/>
        <v>0</v>
      </c>
      <c r="AO3290" s="14">
        <f t="shared" si="10493"/>
        <v>6580.0588200000002</v>
      </c>
      <c r="AP3290" s="42">
        <f t="shared" si="10494"/>
        <v>6782.3375599999999</v>
      </c>
      <c r="AQ3290" s="42">
        <f t="shared" si="10495"/>
        <v>0</v>
      </c>
      <c r="AR3290" s="42">
        <f t="shared" si="10496"/>
        <v>0</v>
      </c>
      <c r="AS3290" s="42">
        <f t="shared" si="10497"/>
        <v>0</v>
      </c>
      <c r="AT3290" s="42">
        <f t="shared" si="10498"/>
        <v>0</v>
      </c>
      <c r="AU3290" s="42">
        <f t="shared" si="10376"/>
        <v>6782.3375599999999</v>
      </c>
      <c r="AV3290" s="42">
        <f t="shared" si="10377"/>
        <v>-6782.3375599999999</v>
      </c>
      <c r="AW3290" s="42"/>
      <c r="AX3290" s="42"/>
      <c r="AY3290" s="42"/>
      <c r="AZ3290" s="42"/>
      <c r="BA3290" s="43">
        <f t="shared" si="10382"/>
        <v>100</v>
      </c>
      <c r="BB3290" s="44"/>
    </row>
    <row r="3291" spans="2:54" ht="31.2" x14ac:dyDescent="0.3">
      <c r="B3291" s="38" t="s">
        <v>1190</v>
      </c>
      <c r="C3291" s="38" t="s">
        <v>92</v>
      </c>
      <c r="D3291" s="38" t="s">
        <v>92</v>
      </c>
      <c r="E3291" s="39" t="str">
        <f t="shared" si="10375"/>
        <v>0505</v>
      </c>
      <c r="F3291" s="38" t="s">
        <v>82</v>
      </c>
      <c r="G3291" s="39"/>
      <c r="H3291" s="40" t="s">
        <v>83</v>
      </c>
      <c r="I3291" s="18"/>
      <c r="J3291" s="18"/>
      <c r="K3291" s="18"/>
      <c r="L3291" s="18"/>
      <c r="M3291" s="18"/>
      <c r="N3291" s="18"/>
      <c r="O3291" s="18">
        <f t="shared" si="10482"/>
        <v>0</v>
      </c>
      <c r="P3291" s="18">
        <f t="shared" si="10483"/>
        <v>0</v>
      </c>
      <c r="Q3291" s="18"/>
      <c r="R3291" s="18"/>
      <c r="S3291" s="18"/>
      <c r="T3291" s="18">
        <f t="shared" si="10419"/>
        <v>0</v>
      </c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41">
        <f t="shared" si="10484"/>
        <v>9256.0927900000006</v>
      </c>
      <c r="AG3291" s="41">
        <f t="shared" si="10485"/>
        <v>0</v>
      </c>
      <c r="AH3291" s="41">
        <f t="shared" si="10486"/>
        <v>0</v>
      </c>
      <c r="AI3291" s="41">
        <f t="shared" si="10487"/>
        <v>0</v>
      </c>
      <c r="AJ3291" s="41">
        <f t="shared" si="10488"/>
        <v>0</v>
      </c>
      <c r="AK3291" s="41">
        <f t="shared" si="10489"/>
        <v>0</v>
      </c>
      <c r="AL3291" s="41">
        <f t="shared" si="10490"/>
        <v>9256.0927900000006</v>
      </c>
      <c r="AM3291" s="41">
        <f t="shared" si="10491"/>
        <v>0</v>
      </c>
      <c r="AN3291" s="41">
        <f t="shared" si="10492"/>
        <v>0</v>
      </c>
      <c r="AO3291" s="42">
        <f t="shared" si="10493"/>
        <v>6580.0588200000002</v>
      </c>
      <c r="AP3291" s="42">
        <f t="shared" si="10494"/>
        <v>6782.3375599999999</v>
      </c>
      <c r="AQ3291" s="42">
        <f t="shared" si="10495"/>
        <v>0</v>
      </c>
      <c r="AR3291" s="42">
        <f t="shared" si="10496"/>
        <v>0</v>
      </c>
      <c r="AS3291" s="42">
        <f t="shared" si="10497"/>
        <v>0</v>
      </c>
      <c r="AT3291" s="42">
        <f t="shared" si="10498"/>
        <v>0</v>
      </c>
      <c r="AU3291" s="42">
        <f t="shared" si="10376"/>
        <v>6782.3375599999999</v>
      </c>
      <c r="AV3291" s="42">
        <f t="shared" si="10377"/>
        <v>-6782.3375599999999</v>
      </c>
      <c r="AW3291" s="42"/>
      <c r="AX3291" s="42"/>
      <c r="AY3291" s="42"/>
      <c r="AZ3291" s="42"/>
      <c r="BA3291" s="43">
        <f t="shared" si="10382"/>
        <v>100</v>
      </c>
      <c r="BB3291" s="44"/>
    </row>
    <row r="3292" spans="2:54" x14ac:dyDescent="0.3">
      <c r="B3292" s="38" t="s">
        <v>1190</v>
      </c>
      <c r="C3292" s="38" t="s">
        <v>92</v>
      </c>
      <c r="D3292" s="38" t="s">
        <v>92</v>
      </c>
      <c r="E3292" s="39" t="str">
        <f t="shared" si="10375"/>
        <v>0505</v>
      </c>
      <c r="F3292" s="38" t="s">
        <v>82</v>
      </c>
      <c r="G3292" s="38" t="s">
        <v>56</v>
      </c>
      <c r="H3292" s="40" t="s">
        <v>57</v>
      </c>
      <c r="I3292" s="18"/>
      <c r="J3292" s="18"/>
      <c r="K3292" s="18"/>
      <c r="L3292" s="18"/>
      <c r="M3292" s="18"/>
      <c r="N3292" s="18"/>
      <c r="O3292" s="18">
        <v>0</v>
      </c>
      <c r="P3292" s="18">
        <v>0</v>
      </c>
      <c r="Q3292" s="18"/>
      <c r="R3292" s="18"/>
      <c r="S3292" s="18"/>
      <c r="T3292" s="18">
        <f t="shared" si="10419"/>
        <v>0</v>
      </c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41">
        <v>9256.0927900000006</v>
      </c>
      <c r="AG3292" s="41"/>
      <c r="AH3292" s="41">
        <v>0</v>
      </c>
      <c r="AI3292" s="41">
        <v>0</v>
      </c>
      <c r="AJ3292" s="41">
        <v>0</v>
      </c>
      <c r="AK3292" s="41">
        <v>0</v>
      </c>
      <c r="AL3292" s="41">
        <v>9256.0927900000006</v>
      </c>
      <c r="AM3292" s="41">
        <v>0</v>
      </c>
      <c r="AN3292" s="41">
        <v>0</v>
      </c>
      <c r="AO3292" s="14">
        <v>6580.0588200000002</v>
      </c>
      <c r="AP3292" s="42">
        <f>6616.90211+165.43545</f>
        <v>6782.3375599999999</v>
      </c>
      <c r="AQ3292" s="42">
        <v>0</v>
      </c>
      <c r="AR3292" s="42">
        <v>0</v>
      </c>
      <c r="AS3292" s="42">
        <v>0</v>
      </c>
      <c r="AT3292" s="42">
        <v>0</v>
      </c>
      <c r="AU3292" s="42">
        <f t="shared" si="10376"/>
        <v>6782.3375599999999</v>
      </c>
      <c r="AV3292" s="42">
        <f t="shared" si="10377"/>
        <v>-6782.3375599999999</v>
      </c>
      <c r="AW3292" s="42"/>
      <c r="AX3292" s="42"/>
      <c r="AY3292" s="42"/>
      <c r="AZ3292" s="42"/>
      <c r="BA3292" s="43">
        <f t="shared" si="10382"/>
        <v>100</v>
      </c>
      <c r="BB3292" s="44"/>
    </row>
    <row r="3293" spans="2:54" s="21" customFormat="1" x14ac:dyDescent="0.3">
      <c r="B3293" s="22" t="s">
        <v>1190</v>
      </c>
      <c r="C3293" s="22" t="s">
        <v>339</v>
      </c>
      <c r="D3293" s="22"/>
      <c r="E3293" s="23" t="str">
        <f t="shared" si="10375"/>
        <v>10</v>
      </c>
      <c r="F3293" s="22"/>
      <c r="G3293" s="22"/>
      <c r="H3293" s="24" t="s">
        <v>340</v>
      </c>
      <c r="I3293" s="25">
        <f t="shared" ref="I3293:S3293" si="10499">I3294+I3302</f>
        <v>648186.9</v>
      </c>
      <c r="J3293" s="25">
        <f t="shared" si="10499"/>
        <v>714514</v>
      </c>
      <c r="K3293" s="25">
        <f t="shared" si="10499"/>
        <v>804660.5</v>
      </c>
      <c r="L3293" s="25">
        <f t="shared" si="10499"/>
        <v>0</v>
      </c>
      <c r="M3293" s="25">
        <f t="shared" si="10499"/>
        <v>0</v>
      </c>
      <c r="N3293" s="25">
        <f t="shared" si="10499"/>
        <v>0</v>
      </c>
      <c r="O3293" s="25">
        <f t="shared" si="10499"/>
        <v>0</v>
      </c>
      <c r="P3293" s="25">
        <f t="shared" si="10499"/>
        <v>4136.4489999999996</v>
      </c>
      <c r="Q3293" s="25">
        <f t="shared" si="10499"/>
        <v>0</v>
      </c>
      <c r="R3293" s="25">
        <f t="shared" si="10499"/>
        <v>0</v>
      </c>
      <c r="S3293" s="25">
        <f t="shared" si="10499"/>
        <v>0</v>
      </c>
      <c r="T3293" s="25">
        <f t="shared" si="10419"/>
        <v>652323.34900000005</v>
      </c>
      <c r="U3293" s="25">
        <f t="shared" si="10388"/>
        <v>714514</v>
      </c>
      <c r="V3293" s="25">
        <f t="shared" si="10389"/>
        <v>804660.5</v>
      </c>
      <c r="W3293" s="25">
        <f t="shared" ref="W3293:AT3293" si="10500">W3294+W3302</f>
        <v>0</v>
      </c>
      <c r="X3293" s="25">
        <f t="shared" si="10500"/>
        <v>0</v>
      </c>
      <c r="Y3293" s="25">
        <f t="shared" si="10500"/>
        <v>0</v>
      </c>
      <c r="Z3293" s="25">
        <f t="shared" si="10500"/>
        <v>0</v>
      </c>
      <c r="AA3293" s="25">
        <f t="shared" si="10500"/>
        <v>0</v>
      </c>
      <c r="AB3293" s="25">
        <f t="shared" si="10500"/>
        <v>0</v>
      </c>
      <c r="AC3293" s="25">
        <f t="shared" si="10500"/>
        <v>0</v>
      </c>
      <c r="AD3293" s="25">
        <f t="shared" si="10500"/>
        <v>0</v>
      </c>
      <c r="AE3293" s="25">
        <f t="shared" si="10500"/>
        <v>0</v>
      </c>
      <c r="AF3293" s="26">
        <f t="shared" si="10500"/>
        <v>670439.92599999998</v>
      </c>
      <c r="AG3293" s="26">
        <f t="shared" si="10500"/>
        <v>0</v>
      </c>
      <c r="AH3293" s="26">
        <f t="shared" si="10500"/>
        <v>614799.22164999996</v>
      </c>
      <c r="AI3293" s="26">
        <f t="shared" si="10500"/>
        <v>0</v>
      </c>
      <c r="AJ3293" s="26">
        <f t="shared" si="10500"/>
        <v>610185.88462999999</v>
      </c>
      <c r="AK3293" s="26">
        <f t="shared" si="10500"/>
        <v>0</v>
      </c>
      <c r="AL3293" s="26">
        <f t="shared" si="10500"/>
        <v>667975.68652999995</v>
      </c>
      <c r="AM3293" s="26">
        <f t="shared" si="10500"/>
        <v>612454.56886</v>
      </c>
      <c r="AN3293" s="26">
        <f t="shared" si="10500"/>
        <v>607879.56973999995</v>
      </c>
      <c r="AO3293" s="27">
        <f t="shared" si="10500"/>
        <v>610810.54662000004</v>
      </c>
      <c r="AP3293" s="27">
        <f t="shared" si="10500"/>
        <v>681762.70692999999</v>
      </c>
      <c r="AQ3293" s="27">
        <f t="shared" si="10500"/>
        <v>0</v>
      </c>
      <c r="AR3293" s="27">
        <f t="shared" si="10500"/>
        <v>0</v>
      </c>
      <c r="AS3293" s="27">
        <f t="shared" si="10500"/>
        <v>0</v>
      </c>
      <c r="AT3293" s="27">
        <f t="shared" si="10500"/>
        <v>0</v>
      </c>
      <c r="AU3293" s="27">
        <f t="shared" si="10376"/>
        <v>681762.70692999999</v>
      </c>
      <c r="AV3293" s="27">
        <f t="shared" si="10377"/>
        <v>-29439.35792999994</v>
      </c>
      <c r="AW3293" s="27">
        <f t="shared" si="10379"/>
        <v>652323.34900000005</v>
      </c>
      <c r="AX3293" s="27">
        <f t="shared" si="10380"/>
        <v>714514</v>
      </c>
      <c r="AY3293" s="27">
        <f t="shared" si="10381"/>
        <v>804660.5</v>
      </c>
      <c r="AZ3293" s="27">
        <f>AZ3294+AZ3302</f>
        <v>0</v>
      </c>
      <c r="BA3293" s="28">
        <f t="shared" si="10382"/>
        <v>99.632444403378202</v>
      </c>
      <c r="BB3293" s="20"/>
    </row>
    <row r="3294" spans="2:54" s="30" customFormat="1" x14ac:dyDescent="0.3">
      <c r="B3294" s="31" t="s">
        <v>1190</v>
      </c>
      <c r="C3294" s="31" t="s">
        <v>339</v>
      </c>
      <c r="D3294" s="31" t="s">
        <v>84</v>
      </c>
      <c r="E3294" s="29" t="str">
        <f t="shared" si="10375"/>
        <v>1004</v>
      </c>
      <c r="F3294" s="31"/>
      <c r="G3294" s="31"/>
      <c r="H3294" s="32" t="s">
        <v>451</v>
      </c>
      <c r="I3294" s="33">
        <f t="shared" ref="I3294:I3296" si="10501">I3295</f>
        <v>604873.4</v>
      </c>
      <c r="J3294" s="33">
        <f t="shared" ref="J3294:J3296" si="10502">J3295</f>
        <v>671214.4</v>
      </c>
      <c r="K3294" s="33">
        <f t="shared" ref="K3294:K3296" si="10503">K3295</f>
        <v>760969.8</v>
      </c>
      <c r="L3294" s="33">
        <f t="shared" ref="L3294:L3296" si="10504">L3295</f>
        <v>0</v>
      </c>
      <c r="M3294" s="33">
        <f t="shared" ref="M3294:M3296" si="10505">M3295</f>
        <v>0</v>
      </c>
      <c r="N3294" s="33">
        <f t="shared" ref="N3294:N3296" si="10506">N3295</f>
        <v>0</v>
      </c>
      <c r="O3294" s="33">
        <f t="shared" ref="O3294:O3296" si="10507">O3295</f>
        <v>0</v>
      </c>
      <c r="P3294" s="33">
        <f t="shared" ref="P3294:P3296" si="10508">P3295</f>
        <v>0</v>
      </c>
      <c r="Q3294" s="33">
        <f t="shared" ref="Q3294:Q3296" si="10509">Q3295</f>
        <v>0</v>
      </c>
      <c r="R3294" s="33">
        <f t="shared" ref="R3294:R3296" si="10510">R3295</f>
        <v>0</v>
      </c>
      <c r="S3294" s="33">
        <f t="shared" ref="S3294:S3296" si="10511">S3295</f>
        <v>0</v>
      </c>
      <c r="T3294" s="33">
        <f t="shared" si="10419"/>
        <v>604873.4</v>
      </c>
      <c r="U3294" s="33">
        <f t="shared" si="10388"/>
        <v>671214.4</v>
      </c>
      <c r="V3294" s="33">
        <f t="shared" si="10389"/>
        <v>760969.8</v>
      </c>
      <c r="W3294" s="33">
        <f t="shared" ref="W3294:W3296" si="10512">W3295</f>
        <v>0</v>
      </c>
      <c r="X3294" s="33">
        <f t="shared" ref="X3294:X3296" si="10513">X3295</f>
        <v>0</v>
      </c>
      <c r="Y3294" s="33">
        <f t="shared" ref="Y3294:Y3296" si="10514">Y3295</f>
        <v>0</v>
      </c>
      <c r="Z3294" s="33">
        <f t="shared" ref="Z3294:Z3296" si="10515">Z3295</f>
        <v>0</v>
      </c>
      <c r="AA3294" s="33">
        <f t="shared" ref="AA3294:AA3296" si="10516">AA3295</f>
        <v>0</v>
      </c>
      <c r="AB3294" s="33">
        <f t="shared" ref="AB3294:AB3296" si="10517">AB3295</f>
        <v>0</v>
      </c>
      <c r="AC3294" s="33">
        <f t="shared" ref="AC3294:AC3296" si="10518">AC3295</f>
        <v>0</v>
      </c>
      <c r="AD3294" s="33">
        <f t="shared" ref="AD3294:AD3296" si="10519">AD3295</f>
        <v>0</v>
      </c>
      <c r="AE3294" s="33">
        <f t="shared" ref="AE3294:AE3296" si="10520">AE3295</f>
        <v>0</v>
      </c>
      <c r="AF3294" s="34">
        <f t="shared" ref="AF3294:AF3296" si="10521">AF3295</f>
        <v>610185.88462999999</v>
      </c>
      <c r="AG3294" s="34">
        <f t="shared" ref="AG3294:AG3296" si="10522">AG3295</f>
        <v>0</v>
      </c>
      <c r="AH3294" s="34">
        <f t="shared" ref="AH3294:AH3296" si="10523">AH3295</f>
        <v>610185.88462999999</v>
      </c>
      <c r="AI3294" s="34">
        <f t="shared" ref="AI3294:AI3296" si="10524">AI3295</f>
        <v>0</v>
      </c>
      <c r="AJ3294" s="34">
        <f t="shared" ref="AJ3294:AJ3296" si="10525">AJ3295</f>
        <v>610185.88462999999</v>
      </c>
      <c r="AK3294" s="34">
        <f t="shared" ref="AK3294:AK3296" si="10526">AK3295</f>
        <v>0</v>
      </c>
      <c r="AL3294" s="34">
        <f t="shared" ref="AL3294:AL3296" si="10527">AL3295</f>
        <v>607879.56973999995</v>
      </c>
      <c r="AM3294" s="34">
        <f t="shared" ref="AM3294:AM3296" si="10528">AM3295</f>
        <v>607879.56973999995</v>
      </c>
      <c r="AN3294" s="34">
        <f t="shared" ref="AN3294:AN3296" si="10529">AN3295</f>
        <v>607879.56973999995</v>
      </c>
      <c r="AO3294" s="35">
        <f t="shared" ref="AO3294:AO3296" si="10530">AO3295</f>
        <v>568069.10447000002</v>
      </c>
      <c r="AP3294" s="36">
        <f t="shared" ref="AP3294:AP3296" si="10531">AP3295</f>
        <v>607960.63858000003</v>
      </c>
      <c r="AQ3294" s="36">
        <f t="shared" ref="AQ3294:AQ3296" si="10532">AQ3295</f>
        <v>0</v>
      </c>
      <c r="AR3294" s="36">
        <f t="shared" ref="AR3294:AR3296" si="10533">AR3295</f>
        <v>0</v>
      </c>
      <c r="AS3294" s="36">
        <f t="shared" ref="AS3294:AS3296" si="10534">AS3295</f>
        <v>0</v>
      </c>
      <c r="AT3294" s="36">
        <f t="shared" ref="AT3294:AT3296" si="10535">AT3295</f>
        <v>0</v>
      </c>
      <c r="AU3294" s="36">
        <f t="shared" si="10376"/>
        <v>607960.63858000003</v>
      </c>
      <c r="AV3294" s="36">
        <f t="shared" si="10377"/>
        <v>-3087.2385800000047</v>
      </c>
      <c r="AW3294" s="36">
        <f t="shared" si="10379"/>
        <v>604873.4</v>
      </c>
      <c r="AX3294" s="36">
        <f t="shared" si="10380"/>
        <v>671214.4</v>
      </c>
      <c r="AY3294" s="36">
        <f t="shared" si="10381"/>
        <v>760969.8</v>
      </c>
      <c r="AZ3294" s="36">
        <f t="shared" ref="AZ3294:AZ3296" si="10536">AZ3295</f>
        <v>0</v>
      </c>
      <c r="BA3294" s="37">
        <f t="shared" si="10382"/>
        <v>99.622030769951593</v>
      </c>
      <c r="BB3294" s="20"/>
    </row>
    <row r="3295" spans="2:54" ht="31.2" x14ac:dyDescent="0.3">
      <c r="B3295" s="38" t="s">
        <v>1190</v>
      </c>
      <c r="C3295" s="38" t="s">
        <v>339</v>
      </c>
      <c r="D3295" s="38" t="s">
        <v>84</v>
      </c>
      <c r="E3295" s="39" t="str">
        <f t="shared" si="10375"/>
        <v>1004</v>
      </c>
      <c r="F3295" s="38" t="s">
        <v>655</v>
      </c>
      <c r="G3295" s="39"/>
      <c r="H3295" s="40" t="s">
        <v>656</v>
      </c>
      <c r="I3295" s="18">
        <f t="shared" si="10501"/>
        <v>604873.4</v>
      </c>
      <c r="J3295" s="18">
        <f t="shared" si="10502"/>
        <v>671214.4</v>
      </c>
      <c r="K3295" s="18">
        <f t="shared" si="10503"/>
        <v>760969.8</v>
      </c>
      <c r="L3295" s="18">
        <f t="shared" si="10504"/>
        <v>0</v>
      </c>
      <c r="M3295" s="18">
        <f t="shared" si="10505"/>
        <v>0</v>
      </c>
      <c r="N3295" s="18">
        <f t="shared" si="10506"/>
        <v>0</v>
      </c>
      <c r="O3295" s="18">
        <f t="shared" si="10507"/>
        <v>0</v>
      </c>
      <c r="P3295" s="18">
        <f t="shared" si="10508"/>
        <v>0</v>
      </c>
      <c r="Q3295" s="18">
        <f t="shared" si="10509"/>
        <v>0</v>
      </c>
      <c r="R3295" s="18">
        <f t="shared" si="10510"/>
        <v>0</v>
      </c>
      <c r="S3295" s="18">
        <f t="shared" si="10511"/>
        <v>0</v>
      </c>
      <c r="T3295" s="18">
        <f t="shared" si="10419"/>
        <v>604873.4</v>
      </c>
      <c r="U3295" s="18">
        <f t="shared" si="10388"/>
        <v>671214.4</v>
      </c>
      <c r="V3295" s="18">
        <f t="shared" si="10389"/>
        <v>760969.8</v>
      </c>
      <c r="W3295" s="18">
        <f t="shared" si="10512"/>
        <v>0</v>
      </c>
      <c r="X3295" s="18">
        <f t="shared" si="10513"/>
        <v>0</v>
      </c>
      <c r="Y3295" s="18">
        <f t="shared" si="10514"/>
        <v>0</v>
      </c>
      <c r="Z3295" s="18">
        <f t="shared" si="10515"/>
        <v>0</v>
      </c>
      <c r="AA3295" s="18">
        <f t="shared" si="10516"/>
        <v>0</v>
      </c>
      <c r="AB3295" s="18">
        <f t="shared" si="10517"/>
        <v>0</v>
      </c>
      <c r="AC3295" s="18">
        <f t="shared" si="10518"/>
        <v>0</v>
      </c>
      <c r="AD3295" s="18">
        <f t="shared" si="10519"/>
        <v>0</v>
      </c>
      <c r="AE3295" s="18">
        <f t="shared" si="10520"/>
        <v>0</v>
      </c>
      <c r="AF3295" s="41">
        <f t="shared" si="10521"/>
        <v>610185.88462999999</v>
      </c>
      <c r="AG3295" s="41">
        <f t="shared" si="10522"/>
        <v>0</v>
      </c>
      <c r="AH3295" s="41">
        <f t="shared" si="10523"/>
        <v>610185.88462999999</v>
      </c>
      <c r="AI3295" s="41">
        <f t="shared" si="10524"/>
        <v>0</v>
      </c>
      <c r="AJ3295" s="41">
        <f t="shared" si="10525"/>
        <v>610185.88462999999</v>
      </c>
      <c r="AK3295" s="41">
        <f t="shared" si="10526"/>
        <v>0</v>
      </c>
      <c r="AL3295" s="41">
        <f t="shared" si="10527"/>
        <v>607879.56973999995</v>
      </c>
      <c r="AM3295" s="41">
        <f t="shared" si="10528"/>
        <v>607879.56973999995</v>
      </c>
      <c r="AN3295" s="41">
        <f t="shared" si="10529"/>
        <v>607879.56973999995</v>
      </c>
      <c r="AO3295" s="42">
        <f t="shared" si="10530"/>
        <v>568069.10447000002</v>
      </c>
      <c r="AP3295" s="42">
        <f t="shared" si="10531"/>
        <v>607960.63858000003</v>
      </c>
      <c r="AQ3295" s="42">
        <f t="shared" si="10532"/>
        <v>0</v>
      </c>
      <c r="AR3295" s="42">
        <f t="shared" si="10533"/>
        <v>0</v>
      </c>
      <c r="AS3295" s="42">
        <f t="shared" si="10534"/>
        <v>0</v>
      </c>
      <c r="AT3295" s="42">
        <f t="shared" si="10535"/>
        <v>0</v>
      </c>
      <c r="AU3295" s="42">
        <f t="shared" si="10376"/>
        <v>607960.63858000003</v>
      </c>
      <c r="AV3295" s="42">
        <f t="shared" si="10377"/>
        <v>-3087.2385800000047</v>
      </c>
      <c r="AW3295" s="42">
        <f t="shared" si="10379"/>
        <v>604873.4</v>
      </c>
      <c r="AX3295" s="42">
        <f t="shared" si="10380"/>
        <v>671214.4</v>
      </c>
      <c r="AY3295" s="42">
        <f t="shared" si="10381"/>
        <v>760969.8</v>
      </c>
      <c r="AZ3295" s="42">
        <f t="shared" si="10536"/>
        <v>0</v>
      </c>
      <c r="BA3295" s="43">
        <f t="shared" si="10382"/>
        <v>99.622030769951593</v>
      </c>
      <c r="BB3295" s="20"/>
    </row>
    <row r="3296" spans="2:54" x14ac:dyDescent="0.3">
      <c r="B3296" s="38" t="s">
        <v>1190</v>
      </c>
      <c r="C3296" s="38" t="s">
        <v>339</v>
      </c>
      <c r="D3296" s="38" t="s">
        <v>84</v>
      </c>
      <c r="E3296" s="39" t="str">
        <f t="shared" si="10375"/>
        <v>1004</v>
      </c>
      <c r="F3296" s="38" t="s">
        <v>657</v>
      </c>
      <c r="G3296" s="39"/>
      <c r="H3296" s="40" t="s">
        <v>109</v>
      </c>
      <c r="I3296" s="18">
        <f t="shared" si="10501"/>
        <v>604873.4</v>
      </c>
      <c r="J3296" s="18">
        <f t="shared" si="10502"/>
        <v>671214.4</v>
      </c>
      <c r="K3296" s="18">
        <f t="shared" si="10503"/>
        <v>760969.8</v>
      </c>
      <c r="L3296" s="18">
        <f t="shared" si="10504"/>
        <v>0</v>
      </c>
      <c r="M3296" s="18">
        <f t="shared" si="10505"/>
        <v>0</v>
      </c>
      <c r="N3296" s="18">
        <f t="shared" si="10506"/>
        <v>0</v>
      </c>
      <c r="O3296" s="18">
        <f t="shared" si="10507"/>
        <v>0</v>
      </c>
      <c r="P3296" s="18">
        <f t="shared" si="10508"/>
        <v>0</v>
      </c>
      <c r="Q3296" s="18">
        <f t="shared" si="10509"/>
        <v>0</v>
      </c>
      <c r="R3296" s="18">
        <f t="shared" si="10510"/>
        <v>0</v>
      </c>
      <c r="S3296" s="18">
        <f t="shared" si="10511"/>
        <v>0</v>
      </c>
      <c r="T3296" s="18">
        <f t="shared" si="10419"/>
        <v>604873.4</v>
      </c>
      <c r="U3296" s="18">
        <f t="shared" si="10388"/>
        <v>671214.4</v>
      </c>
      <c r="V3296" s="18">
        <f t="shared" si="10389"/>
        <v>760969.8</v>
      </c>
      <c r="W3296" s="18">
        <f t="shared" si="10512"/>
        <v>0</v>
      </c>
      <c r="X3296" s="18">
        <f t="shared" si="10513"/>
        <v>0</v>
      </c>
      <c r="Y3296" s="18">
        <f t="shared" si="10514"/>
        <v>0</v>
      </c>
      <c r="Z3296" s="18">
        <f t="shared" si="10515"/>
        <v>0</v>
      </c>
      <c r="AA3296" s="18">
        <f t="shared" si="10516"/>
        <v>0</v>
      </c>
      <c r="AB3296" s="18">
        <f t="shared" si="10517"/>
        <v>0</v>
      </c>
      <c r="AC3296" s="18">
        <f t="shared" si="10518"/>
        <v>0</v>
      </c>
      <c r="AD3296" s="18">
        <f t="shared" si="10519"/>
        <v>0</v>
      </c>
      <c r="AE3296" s="18">
        <f t="shared" si="10520"/>
        <v>0</v>
      </c>
      <c r="AF3296" s="41">
        <f t="shared" si="10521"/>
        <v>610185.88462999999</v>
      </c>
      <c r="AG3296" s="41">
        <f t="shared" si="10522"/>
        <v>0</v>
      </c>
      <c r="AH3296" s="41">
        <f t="shared" si="10523"/>
        <v>610185.88462999999</v>
      </c>
      <c r="AI3296" s="41">
        <f t="shared" si="10524"/>
        <v>0</v>
      </c>
      <c r="AJ3296" s="41">
        <f t="shared" si="10525"/>
        <v>610185.88462999999</v>
      </c>
      <c r="AK3296" s="41">
        <f t="shared" si="10526"/>
        <v>0</v>
      </c>
      <c r="AL3296" s="41">
        <f t="shared" si="10527"/>
        <v>607879.56973999995</v>
      </c>
      <c r="AM3296" s="41">
        <f t="shared" si="10528"/>
        <v>607879.56973999995</v>
      </c>
      <c r="AN3296" s="41">
        <f t="shared" si="10529"/>
        <v>607879.56973999995</v>
      </c>
      <c r="AO3296" s="14">
        <f t="shared" si="10530"/>
        <v>568069.10447000002</v>
      </c>
      <c r="AP3296" s="42">
        <f t="shared" si="10531"/>
        <v>607960.63858000003</v>
      </c>
      <c r="AQ3296" s="42">
        <f t="shared" si="10532"/>
        <v>0</v>
      </c>
      <c r="AR3296" s="42">
        <f t="shared" si="10533"/>
        <v>0</v>
      </c>
      <c r="AS3296" s="42">
        <f t="shared" si="10534"/>
        <v>0</v>
      </c>
      <c r="AT3296" s="42">
        <f t="shared" si="10535"/>
        <v>0</v>
      </c>
      <c r="AU3296" s="42">
        <f t="shared" si="10376"/>
        <v>607960.63858000003</v>
      </c>
      <c r="AV3296" s="42">
        <f t="shared" si="10377"/>
        <v>-3087.2385800000047</v>
      </c>
      <c r="AW3296" s="42">
        <f t="shared" si="10379"/>
        <v>604873.4</v>
      </c>
      <c r="AX3296" s="42">
        <f t="shared" si="10380"/>
        <v>671214.4</v>
      </c>
      <c r="AY3296" s="42">
        <f t="shared" si="10381"/>
        <v>760969.8</v>
      </c>
      <c r="AZ3296" s="42">
        <f t="shared" si="10536"/>
        <v>0</v>
      </c>
      <c r="BA3296" s="43">
        <f t="shared" si="10382"/>
        <v>99.622030769951593</v>
      </c>
      <c r="BB3296" s="20"/>
    </row>
    <row r="3297" spans="2:54" ht="46.8" x14ac:dyDescent="0.3">
      <c r="B3297" s="38" t="s">
        <v>1190</v>
      </c>
      <c r="C3297" s="38" t="s">
        <v>339</v>
      </c>
      <c r="D3297" s="38" t="s">
        <v>84</v>
      </c>
      <c r="E3297" s="39" t="str">
        <f t="shared" si="10375"/>
        <v>1004</v>
      </c>
      <c r="F3297" s="38" t="s">
        <v>658</v>
      </c>
      <c r="G3297" s="39"/>
      <c r="H3297" s="40" t="s">
        <v>659</v>
      </c>
      <c r="I3297" s="18">
        <f t="shared" ref="I3297:S3297" si="10537">I3298+I3300</f>
        <v>604873.4</v>
      </c>
      <c r="J3297" s="18">
        <f t="shared" si="10537"/>
        <v>671214.4</v>
      </c>
      <c r="K3297" s="18">
        <f t="shared" si="10537"/>
        <v>760969.8</v>
      </c>
      <c r="L3297" s="18">
        <f t="shared" si="10537"/>
        <v>0</v>
      </c>
      <c r="M3297" s="18">
        <f t="shared" si="10537"/>
        <v>0</v>
      </c>
      <c r="N3297" s="18">
        <f t="shared" si="10537"/>
        <v>0</v>
      </c>
      <c r="O3297" s="18">
        <f t="shared" si="10537"/>
        <v>0</v>
      </c>
      <c r="P3297" s="18">
        <f t="shared" si="10537"/>
        <v>0</v>
      </c>
      <c r="Q3297" s="18">
        <f t="shared" si="10537"/>
        <v>0</v>
      </c>
      <c r="R3297" s="18">
        <f t="shared" si="10537"/>
        <v>0</v>
      </c>
      <c r="S3297" s="18">
        <f t="shared" si="10537"/>
        <v>0</v>
      </c>
      <c r="T3297" s="18">
        <f t="shared" si="10419"/>
        <v>604873.4</v>
      </c>
      <c r="U3297" s="18">
        <f t="shared" si="10388"/>
        <v>671214.4</v>
      </c>
      <c r="V3297" s="18">
        <f t="shared" si="10389"/>
        <v>760969.8</v>
      </c>
      <c r="W3297" s="18">
        <f t="shared" ref="W3297:AT3297" si="10538">W3298+W3300</f>
        <v>0</v>
      </c>
      <c r="X3297" s="18">
        <f t="shared" si="10538"/>
        <v>0</v>
      </c>
      <c r="Y3297" s="18">
        <f t="shared" si="10538"/>
        <v>0</v>
      </c>
      <c r="Z3297" s="18">
        <f t="shared" si="10538"/>
        <v>0</v>
      </c>
      <c r="AA3297" s="18">
        <f t="shared" si="10538"/>
        <v>0</v>
      </c>
      <c r="AB3297" s="18">
        <f t="shared" si="10538"/>
        <v>0</v>
      </c>
      <c r="AC3297" s="18">
        <f t="shared" si="10538"/>
        <v>0</v>
      </c>
      <c r="AD3297" s="18">
        <f t="shared" si="10538"/>
        <v>0</v>
      </c>
      <c r="AE3297" s="18">
        <f t="shared" si="10538"/>
        <v>0</v>
      </c>
      <c r="AF3297" s="41">
        <f t="shared" si="10538"/>
        <v>610185.88462999999</v>
      </c>
      <c r="AG3297" s="41">
        <f t="shared" si="10538"/>
        <v>0</v>
      </c>
      <c r="AH3297" s="41">
        <f t="shared" si="10538"/>
        <v>610185.88462999999</v>
      </c>
      <c r="AI3297" s="41">
        <f t="shared" si="10538"/>
        <v>0</v>
      </c>
      <c r="AJ3297" s="41">
        <f t="shared" si="10538"/>
        <v>610185.88462999999</v>
      </c>
      <c r="AK3297" s="41">
        <f t="shared" si="10538"/>
        <v>0</v>
      </c>
      <c r="AL3297" s="41">
        <f t="shared" si="10538"/>
        <v>607879.56973999995</v>
      </c>
      <c r="AM3297" s="41">
        <f t="shared" si="10538"/>
        <v>607879.56973999995</v>
      </c>
      <c r="AN3297" s="41">
        <f t="shared" si="10538"/>
        <v>607879.56973999995</v>
      </c>
      <c r="AO3297" s="42">
        <f t="shared" si="10538"/>
        <v>568069.10447000002</v>
      </c>
      <c r="AP3297" s="42">
        <f t="shared" si="10538"/>
        <v>607960.63858000003</v>
      </c>
      <c r="AQ3297" s="42">
        <f t="shared" si="10538"/>
        <v>0</v>
      </c>
      <c r="AR3297" s="42">
        <f t="shared" si="10538"/>
        <v>0</v>
      </c>
      <c r="AS3297" s="42">
        <f t="shared" si="10538"/>
        <v>0</v>
      </c>
      <c r="AT3297" s="42">
        <f t="shared" si="10538"/>
        <v>0</v>
      </c>
      <c r="AU3297" s="42">
        <f t="shared" si="10376"/>
        <v>607960.63858000003</v>
      </c>
      <c r="AV3297" s="42">
        <f t="shared" si="10377"/>
        <v>-3087.2385800000047</v>
      </c>
      <c r="AW3297" s="42">
        <f t="shared" si="10379"/>
        <v>604873.4</v>
      </c>
      <c r="AX3297" s="42">
        <f t="shared" si="10380"/>
        <v>671214.4</v>
      </c>
      <c r="AY3297" s="42">
        <f t="shared" si="10381"/>
        <v>760969.8</v>
      </c>
      <c r="AZ3297" s="42">
        <f>AZ3298+AZ3300</f>
        <v>0</v>
      </c>
      <c r="BA3297" s="43">
        <f t="shared" si="10382"/>
        <v>99.622030769951593</v>
      </c>
      <c r="BB3297" s="20"/>
    </row>
    <row r="3298" spans="2:54" ht="109.2" x14ac:dyDescent="0.3">
      <c r="B3298" s="38" t="s">
        <v>1190</v>
      </c>
      <c r="C3298" s="38" t="s">
        <v>339</v>
      </c>
      <c r="D3298" s="38" t="s">
        <v>84</v>
      </c>
      <c r="E3298" s="39" t="str">
        <f t="shared" si="10375"/>
        <v>1004</v>
      </c>
      <c r="F3298" s="38" t="s">
        <v>1222</v>
      </c>
      <c r="G3298" s="39"/>
      <c r="H3298" s="40" t="s">
        <v>1223</v>
      </c>
      <c r="I3298" s="18">
        <f t="shared" ref="I3298:S3298" si="10539">I3299</f>
        <v>314478.40000000002</v>
      </c>
      <c r="J3298" s="18">
        <f t="shared" si="10539"/>
        <v>379275.5</v>
      </c>
      <c r="K3298" s="18">
        <f t="shared" si="10539"/>
        <v>469030.9</v>
      </c>
      <c r="L3298" s="18">
        <f t="shared" si="10539"/>
        <v>0</v>
      </c>
      <c r="M3298" s="18">
        <f t="shared" si="10539"/>
        <v>0</v>
      </c>
      <c r="N3298" s="18">
        <f t="shared" si="10539"/>
        <v>0</v>
      </c>
      <c r="O3298" s="18">
        <f t="shared" si="10539"/>
        <v>0</v>
      </c>
      <c r="P3298" s="18">
        <f t="shared" si="10539"/>
        <v>0</v>
      </c>
      <c r="Q3298" s="18">
        <f t="shared" si="10539"/>
        <v>0</v>
      </c>
      <c r="R3298" s="18">
        <f t="shared" si="10539"/>
        <v>0</v>
      </c>
      <c r="S3298" s="18">
        <f t="shared" si="10539"/>
        <v>0</v>
      </c>
      <c r="T3298" s="18">
        <f t="shared" si="10419"/>
        <v>314478.40000000002</v>
      </c>
      <c r="U3298" s="18">
        <f t="shared" si="10388"/>
        <v>379275.5</v>
      </c>
      <c r="V3298" s="18">
        <f t="shared" si="10389"/>
        <v>469030.9</v>
      </c>
      <c r="W3298" s="18">
        <f t="shared" ref="W3298:AT3298" si="10540">W3299</f>
        <v>0</v>
      </c>
      <c r="X3298" s="18">
        <f t="shared" si="10540"/>
        <v>0</v>
      </c>
      <c r="Y3298" s="18">
        <f t="shared" si="10540"/>
        <v>0</v>
      </c>
      <c r="Z3298" s="18">
        <f t="shared" si="10540"/>
        <v>0</v>
      </c>
      <c r="AA3298" s="18">
        <f t="shared" si="10540"/>
        <v>0</v>
      </c>
      <c r="AB3298" s="18">
        <f t="shared" si="10540"/>
        <v>0</v>
      </c>
      <c r="AC3298" s="18">
        <f t="shared" si="10540"/>
        <v>0</v>
      </c>
      <c r="AD3298" s="18">
        <f t="shared" si="10540"/>
        <v>0</v>
      </c>
      <c r="AE3298" s="18">
        <f t="shared" si="10540"/>
        <v>0</v>
      </c>
      <c r="AF3298" s="41">
        <f t="shared" si="10540"/>
        <v>329930.17262999999</v>
      </c>
      <c r="AG3298" s="41">
        <f t="shared" si="10540"/>
        <v>0</v>
      </c>
      <c r="AH3298" s="41">
        <f t="shared" si="10540"/>
        <v>329930.17262999999</v>
      </c>
      <c r="AI3298" s="41">
        <f t="shared" si="10540"/>
        <v>0</v>
      </c>
      <c r="AJ3298" s="41">
        <f t="shared" si="10540"/>
        <v>329930.17262999999</v>
      </c>
      <c r="AK3298" s="41">
        <f t="shared" si="10540"/>
        <v>0</v>
      </c>
      <c r="AL3298" s="41">
        <f t="shared" si="10540"/>
        <v>327623.85774000001</v>
      </c>
      <c r="AM3298" s="41">
        <f t="shared" si="10540"/>
        <v>327623.85774000001</v>
      </c>
      <c r="AN3298" s="41">
        <f t="shared" si="10540"/>
        <v>327623.85774000001</v>
      </c>
      <c r="AO3298" s="14">
        <f t="shared" si="10540"/>
        <v>287813.39247000002</v>
      </c>
      <c r="AP3298" s="42">
        <f t="shared" si="10540"/>
        <v>327704.92658000003</v>
      </c>
      <c r="AQ3298" s="42">
        <f t="shared" si="10540"/>
        <v>0</v>
      </c>
      <c r="AR3298" s="42">
        <f t="shared" si="10540"/>
        <v>0</v>
      </c>
      <c r="AS3298" s="42">
        <f t="shared" si="10540"/>
        <v>0</v>
      </c>
      <c r="AT3298" s="42">
        <f t="shared" si="10540"/>
        <v>0</v>
      </c>
      <c r="AU3298" s="42">
        <f t="shared" si="10376"/>
        <v>327704.92658000003</v>
      </c>
      <c r="AV3298" s="42">
        <f t="shared" si="10377"/>
        <v>-13226.526580000005</v>
      </c>
      <c r="AW3298" s="42">
        <f t="shared" si="10379"/>
        <v>314478.40000000002</v>
      </c>
      <c r="AX3298" s="42">
        <f t="shared" si="10380"/>
        <v>379275.5</v>
      </c>
      <c r="AY3298" s="42">
        <f t="shared" si="10381"/>
        <v>469030.9</v>
      </c>
      <c r="AZ3298" s="42">
        <f>AZ3299</f>
        <v>0</v>
      </c>
      <c r="BA3298" s="43">
        <f t="shared" si="10382"/>
        <v>99.300968786329719</v>
      </c>
      <c r="BB3298" s="20"/>
    </row>
    <row r="3299" spans="2:54" ht="31.2" x14ac:dyDescent="0.3">
      <c r="B3299" s="38" t="s">
        <v>1190</v>
      </c>
      <c r="C3299" s="38" t="s">
        <v>339</v>
      </c>
      <c r="D3299" s="38" t="s">
        <v>84</v>
      </c>
      <c r="E3299" s="39" t="str">
        <f t="shared" si="10375"/>
        <v>1004</v>
      </c>
      <c r="F3299" s="38" t="s">
        <v>1222</v>
      </c>
      <c r="G3299" s="38" t="s">
        <v>114</v>
      </c>
      <c r="H3299" s="40" t="s">
        <v>115</v>
      </c>
      <c r="I3299" s="18">
        <v>314478.40000000002</v>
      </c>
      <c r="J3299" s="18">
        <v>379275.5</v>
      </c>
      <c r="K3299" s="18">
        <v>469030.9</v>
      </c>
      <c r="L3299" s="18"/>
      <c r="M3299" s="18"/>
      <c r="N3299" s="18"/>
      <c r="O3299" s="18">
        <v>0</v>
      </c>
      <c r="P3299" s="18">
        <v>0</v>
      </c>
      <c r="Q3299" s="18">
        <v>0</v>
      </c>
      <c r="R3299" s="18">
        <v>0</v>
      </c>
      <c r="S3299" s="18"/>
      <c r="T3299" s="18">
        <f t="shared" si="10419"/>
        <v>314478.40000000002</v>
      </c>
      <c r="U3299" s="18">
        <f t="shared" si="10388"/>
        <v>379275.5</v>
      </c>
      <c r="V3299" s="18">
        <f t="shared" si="10389"/>
        <v>469030.9</v>
      </c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41">
        <v>329930.17262999999</v>
      </c>
      <c r="AG3299" s="41"/>
      <c r="AH3299" s="41">
        <f>AF3299</f>
        <v>329930.17262999999</v>
      </c>
      <c r="AI3299" s="41">
        <f>AG3299</f>
        <v>0</v>
      </c>
      <c r="AJ3299" s="41">
        <f>AF3299</f>
        <v>329930.17262999999</v>
      </c>
      <c r="AK3299" s="41">
        <f>AG3299</f>
        <v>0</v>
      </c>
      <c r="AL3299" s="41">
        <v>327623.85774000001</v>
      </c>
      <c r="AM3299" s="41">
        <f>AL3299</f>
        <v>327623.85774000001</v>
      </c>
      <c r="AN3299" s="41">
        <f>AL3299</f>
        <v>327623.85774000001</v>
      </c>
      <c r="AO3299" s="42">
        <v>287813.39247000002</v>
      </c>
      <c r="AP3299" s="42">
        <v>327704.92658000003</v>
      </c>
      <c r="AQ3299" s="42">
        <v>0</v>
      </c>
      <c r="AR3299" s="42">
        <v>0</v>
      </c>
      <c r="AS3299" s="42">
        <v>0</v>
      </c>
      <c r="AT3299" s="42">
        <v>0</v>
      </c>
      <c r="AU3299" s="42">
        <f t="shared" si="10376"/>
        <v>327704.92658000003</v>
      </c>
      <c r="AV3299" s="42">
        <f t="shared" si="10377"/>
        <v>-13226.526580000005</v>
      </c>
      <c r="AW3299" s="42">
        <f t="shared" si="10379"/>
        <v>314478.40000000002</v>
      </c>
      <c r="AX3299" s="42">
        <f t="shared" si="10380"/>
        <v>379275.5</v>
      </c>
      <c r="AY3299" s="42">
        <f t="shared" si="10381"/>
        <v>469030.9</v>
      </c>
      <c r="AZ3299" s="42"/>
      <c r="BA3299" s="43">
        <f t="shared" si="10382"/>
        <v>99.300968786329719</v>
      </c>
      <c r="BB3299" s="44"/>
    </row>
    <row r="3300" spans="2:54" ht="62.4" x14ac:dyDescent="0.3">
      <c r="B3300" s="38" t="s">
        <v>1190</v>
      </c>
      <c r="C3300" s="38" t="s">
        <v>339</v>
      </c>
      <c r="D3300" s="38" t="s">
        <v>84</v>
      </c>
      <c r="E3300" s="39" t="str">
        <f t="shared" si="10375"/>
        <v>1004</v>
      </c>
      <c r="F3300" s="38" t="s">
        <v>1224</v>
      </c>
      <c r="G3300" s="39"/>
      <c r="H3300" s="40" t="s">
        <v>1225</v>
      </c>
      <c r="I3300" s="18">
        <f t="shared" ref="I3300:S3300" si="10541">I3301</f>
        <v>290395</v>
      </c>
      <c r="J3300" s="18">
        <f t="shared" si="10541"/>
        <v>291938.90000000002</v>
      </c>
      <c r="K3300" s="18">
        <f t="shared" si="10541"/>
        <v>291938.90000000002</v>
      </c>
      <c r="L3300" s="18">
        <f t="shared" si="10541"/>
        <v>0</v>
      </c>
      <c r="M3300" s="18">
        <f t="shared" si="10541"/>
        <v>0</v>
      </c>
      <c r="N3300" s="18">
        <f t="shared" si="10541"/>
        <v>0</v>
      </c>
      <c r="O3300" s="18">
        <f t="shared" si="10541"/>
        <v>0</v>
      </c>
      <c r="P3300" s="18">
        <f t="shared" si="10541"/>
        <v>0</v>
      </c>
      <c r="Q3300" s="18">
        <f t="shared" si="10541"/>
        <v>0</v>
      </c>
      <c r="R3300" s="18">
        <f t="shared" si="10541"/>
        <v>0</v>
      </c>
      <c r="S3300" s="18">
        <f t="shared" si="10541"/>
        <v>0</v>
      </c>
      <c r="T3300" s="18">
        <f t="shared" si="10419"/>
        <v>290395</v>
      </c>
      <c r="U3300" s="18">
        <f t="shared" si="10388"/>
        <v>291938.90000000002</v>
      </c>
      <c r="V3300" s="18">
        <f t="shared" si="10389"/>
        <v>291938.90000000002</v>
      </c>
      <c r="W3300" s="18">
        <f t="shared" ref="W3300:AT3300" si="10542">W3301</f>
        <v>0</v>
      </c>
      <c r="X3300" s="18">
        <f t="shared" si="10542"/>
        <v>0</v>
      </c>
      <c r="Y3300" s="18">
        <f t="shared" si="10542"/>
        <v>0</v>
      </c>
      <c r="Z3300" s="18">
        <f t="shared" si="10542"/>
        <v>0</v>
      </c>
      <c r="AA3300" s="18">
        <f t="shared" si="10542"/>
        <v>0</v>
      </c>
      <c r="AB3300" s="18">
        <f t="shared" si="10542"/>
        <v>0</v>
      </c>
      <c r="AC3300" s="18">
        <f t="shared" si="10542"/>
        <v>0</v>
      </c>
      <c r="AD3300" s="18">
        <f t="shared" si="10542"/>
        <v>0</v>
      </c>
      <c r="AE3300" s="18">
        <f t="shared" si="10542"/>
        <v>0</v>
      </c>
      <c r="AF3300" s="41">
        <f t="shared" si="10542"/>
        <v>280255.712</v>
      </c>
      <c r="AG3300" s="41">
        <f t="shared" si="10542"/>
        <v>0</v>
      </c>
      <c r="AH3300" s="41">
        <f t="shared" si="10542"/>
        <v>280255.712</v>
      </c>
      <c r="AI3300" s="41">
        <f t="shared" si="10542"/>
        <v>0</v>
      </c>
      <c r="AJ3300" s="41">
        <f t="shared" si="10542"/>
        <v>280255.712</v>
      </c>
      <c r="AK3300" s="41">
        <f t="shared" si="10542"/>
        <v>0</v>
      </c>
      <c r="AL3300" s="41">
        <f t="shared" si="10542"/>
        <v>280255.712</v>
      </c>
      <c r="AM3300" s="41">
        <f t="shared" si="10542"/>
        <v>280255.712</v>
      </c>
      <c r="AN3300" s="41">
        <f t="shared" si="10542"/>
        <v>280255.712</v>
      </c>
      <c r="AO3300" s="14">
        <f t="shared" si="10542"/>
        <v>280255.712</v>
      </c>
      <c r="AP3300" s="42">
        <f t="shared" si="10542"/>
        <v>280255.712</v>
      </c>
      <c r="AQ3300" s="42">
        <f t="shared" si="10542"/>
        <v>0</v>
      </c>
      <c r="AR3300" s="42">
        <f t="shared" si="10542"/>
        <v>0</v>
      </c>
      <c r="AS3300" s="42">
        <f t="shared" si="10542"/>
        <v>0</v>
      </c>
      <c r="AT3300" s="42">
        <f t="shared" si="10542"/>
        <v>0</v>
      </c>
      <c r="AU3300" s="42">
        <f t="shared" si="10376"/>
        <v>280255.712</v>
      </c>
      <c r="AV3300" s="42">
        <f t="shared" si="10377"/>
        <v>10139.288</v>
      </c>
      <c r="AW3300" s="42">
        <f t="shared" si="10379"/>
        <v>290395</v>
      </c>
      <c r="AX3300" s="42">
        <f t="shared" si="10380"/>
        <v>291938.90000000002</v>
      </c>
      <c r="AY3300" s="42">
        <f t="shared" si="10381"/>
        <v>291938.90000000002</v>
      </c>
      <c r="AZ3300" s="42">
        <f>AZ3301</f>
        <v>0</v>
      </c>
      <c r="BA3300" s="43">
        <f t="shared" si="10382"/>
        <v>100</v>
      </c>
      <c r="BB3300" s="20"/>
    </row>
    <row r="3301" spans="2:54" ht="31.2" x14ac:dyDescent="0.3">
      <c r="B3301" s="38" t="s">
        <v>1190</v>
      </c>
      <c r="C3301" s="38" t="s">
        <v>339</v>
      </c>
      <c r="D3301" s="38" t="s">
        <v>84</v>
      </c>
      <c r="E3301" s="39" t="str">
        <f t="shared" si="10375"/>
        <v>1004</v>
      </c>
      <c r="F3301" s="38" t="s">
        <v>1224</v>
      </c>
      <c r="G3301" s="38" t="s">
        <v>114</v>
      </c>
      <c r="H3301" s="40" t="s">
        <v>115</v>
      </c>
      <c r="I3301" s="18">
        <v>290395</v>
      </c>
      <c r="J3301" s="18">
        <v>291938.90000000002</v>
      </c>
      <c r="K3301" s="18">
        <v>291938.90000000002</v>
      </c>
      <c r="L3301" s="18"/>
      <c r="M3301" s="18"/>
      <c r="N3301" s="18"/>
      <c r="O3301" s="18">
        <v>0</v>
      </c>
      <c r="P3301" s="18">
        <v>0</v>
      </c>
      <c r="Q3301" s="18">
        <v>0</v>
      </c>
      <c r="R3301" s="18">
        <v>0</v>
      </c>
      <c r="S3301" s="18"/>
      <c r="T3301" s="18">
        <f t="shared" si="10419"/>
        <v>290395</v>
      </c>
      <c r="U3301" s="18">
        <f t="shared" si="10388"/>
        <v>291938.90000000002</v>
      </c>
      <c r="V3301" s="18">
        <f t="shared" si="10389"/>
        <v>291938.90000000002</v>
      </c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41">
        <v>280255.712</v>
      </c>
      <c r="AG3301" s="41"/>
      <c r="AH3301" s="41">
        <f>AF3301</f>
        <v>280255.712</v>
      </c>
      <c r="AI3301" s="41">
        <f>AG3301</f>
        <v>0</v>
      </c>
      <c r="AJ3301" s="41">
        <f>AF3301</f>
        <v>280255.712</v>
      </c>
      <c r="AK3301" s="41">
        <f>AG3301</f>
        <v>0</v>
      </c>
      <c r="AL3301" s="41">
        <v>280255.712</v>
      </c>
      <c r="AM3301" s="41">
        <f>AL3301</f>
        <v>280255.712</v>
      </c>
      <c r="AN3301" s="41">
        <f>AL3301</f>
        <v>280255.712</v>
      </c>
      <c r="AO3301" s="42">
        <v>280255.712</v>
      </c>
      <c r="AP3301" s="42">
        <v>280255.712</v>
      </c>
      <c r="AQ3301" s="42">
        <v>0</v>
      </c>
      <c r="AR3301" s="42">
        <v>0</v>
      </c>
      <c r="AS3301" s="42">
        <v>0</v>
      </c>
      <c r="AT3301" s="42">
        <v>0</v>
      </c>
      <c r="AU3301" s="42">
        <f t="shared" si="10376"/>
        <v>280255.712</v>
      </c>
      <c r="AV3301" s="42">
        <f t="shared" si="10377"/>
        <v>10139.288</v>
      </c>
      <c r="AW3301" s="42">
        <f t="shared" si="10379"/>
        <v>290395</v>
      </c>
      <c r="AX3301" s="42">
        <f t="shared" si="10380"/>
        <v>291938.90000000002</v>
      </c>
      <c r="AY3301" s="42">
        <f t="shared" si="10381"/>
        <v>291938.90000000002</v>
      </c>
      <c r="AZ3301" s="42"/>
      <c r="BA3301" s="43">
        <f t="shared" si="10382"/>
        <v>100</v>
      </c>
      <c r="BB3301" s="44"/>
    </row>
    <row r="3302" spans="2:54" s="30" customFormat="1" x14ac:dyDescent="0.3">
      <c r="B3302" s="31" t="s">
        <v>1190</v>
      </c>
      <c r="C3302" s="31" t="s">
        <v>339</v>
      </c>
      <c r="D3302" s="31" t="s">
        <v>118</v>
      </c>
      <c r="E3302" s="29" t="str">
        <f t="shared" si="10375"/>
        <v>1006</v>
      </c>
      <c r="F3302" s="31"/>
      <c r="G3302" s="29"/>
      <c r="H3302" s="32" t="s">
        <v>452</v>
      </c>
      <c r="I3302" s="33">
        <f t="shared" ref="I3302:S3302" si="10543">I3309+I3303</f>
        <v>43313.5</v>
      </c>
      <c r="J3302" s="33">
        <f t="shared" si="10543"/>
        <v>43299.6</v>
      </c>
      <c r="K3302" s="33">
        <f t="shared" si="10543"/>
        <v>43690.7</v>
      </c>
      <c r="L3302" s="33">
        <f t="shared" si="10543"/>
        <v>0</v>
      </c>
      <c r="M3302" s="33">
        <f t="shared" si="10543"/>
        <v>0</v>
      </c>
      <c r="N3302" s="33">
        <f t="shared" si="10543"/>
        <v>0</v>
      </c>
      <c r="O3302" s="33">
        <f t="shared" si="10543"/>
        <v>0</v>
      </c>
      <c r="P3302" s="33">
        <f t="shared" si="10543"/>
        <v>4136.4489999999996</v>
      </c>
      <c r="Q3302" s="33">
        <f t="shared" si="10543"/>
        <v>0</v>
      </c>
      <c r="R3302" s="33">
        <f t="shared" si="10543"/>
        <v>0</v>
      </c>
      <c r="S3302" s="33">
        <f t="shared" si="10543"/>
        <v>0</v>
      </c>
      <c r="T3302" s="33">
        <f t="shared" si="10419"/>
        <v>47449.949000000001</v>
      </c>
      <c r="U3302" s="33">
        <f t="shared" si="10388"/>
        <v>43299.6</v>
      </c>
      <c r="V3302" s="33">
        <f t="shared" si="10389"/>
        <v>43690.7</v>
      </c>
      <c r="W3302" s="33">
        <f t="shared" ref="W3302:AT3302" si="10544">W3309+W3303</f>
        <v>0</v>
      </c>
      <c r="X3302" s="33">
        <f t="shared" si="10544"/>
        <v>0</v>
      </c>
      <c r="Y3302" s="33">
        <f t="shared" si="10544"/>
        <v>0</v>
      </c>
      <c r="Z3302" s="33">
        <f t="shared" si="10544"/>
        <v>0</v>
      </c>
      <c r="AA3302" s="33">
        <f t="shared" si="10544"/>
        <v>0</v>
      </c>
      <c r="AB3302" s="33">
        <f t="shared" si="10544"/>
        <v>0</v>
      </c>
      <c r="AC3302" s="33">
        <f t="shared" si="10544"/>
        <v>0</v>
      </c>
      <c r="AD3302" s="33">
        <f t="shared" si="10544"/>
        <v>0</v>
      </c>
      <c r="AE3302" s="33">
        <f t="shared" si="10544"/>
        <v>0</v>
      </c>
      <c r="AF3302" s="34">
        <f t="shared" si="10544"/>
        <v>60254.041369999999</v>
      </c>
      <c r="AG3302" s="34">
        <f t="shared" si="10544"/>
        <v>0</v>
      </c>
      <c r="AH3302" s="34">
        <f t="shared" si="10544"/>
        <v>4613.3370199999999</v>
      </c>
      <c r="AI3302" s="34">
        <f t="shared" si="10544"/>
        <v>0</v>
      </c>
      <c r="AJ3302" s="34">
        <f t="shared" si="10544"/>
        <v>0</v>
      </c>
      <c r="AK3302" s="34">
        <f t="shared" si="10544"/>
        <v>0</v>
      </c>
      <c r="AL3302" s="34">
        <f t="shared" si="10544"/>
        <v>60096.11679</v>
      </c>
      <c r="AM3302" s="34">
        <f t="shared" si="10544"/>
        <v>4574.9991199999995</v>
      </c>
      <c r="AN3302" s="34">
        <f t="shared" si="10544"/>
        <v>0</v>
      </c>
      <c r="AO3302" s="35">
        <f t="shared" si="10544"/>
        <v>42741.442149999995</v>
      </c>
      <c r="AP3302" s="36">
        <f t="shared" si="10544"/>
        <v>73802.068350000001</v>
      </c>
      <c r="AQ3302" s="36">
        <f t="shared" si="10544"/>
        <v>0</v>
      </c>
      <c r="AR3302" s="36">
        <f t="shared" si="10544"/>
        <v>0</v>
      </c>
      <c r="AS3302" s="36">
        <f t="shared" si="10544"/>
        <v>0</v>
      </c>
      <c r="AT3302" s="36">
        <f t="shared" si="10544"/>
        <v>0</v>
      </c>
      <c r="AU3302" s="36">
        <f t="shared" si="10376"/>
        <v>73802.068350000001</v>
      </c>
      <c r="AV3302" s="36">
        <f t="shared" si="10377"/>
        <v>-26352.119350000001</v>
      </c>
      <c r="AW3302" s="36">
        <f t="shared" si="10379"/>
        <v>47449.949000000001</v>
      </c>
      <c r="AX3302" s="36">
        <f t="shared" si="10380"/>
        <v>43299.6</v>
      </c>
      <c r="AY3302" s="36">
        <f t="shared" si="10381"/>
        <v>43690.7</v>
      </c>
      <c r="AZ3302" s="36">
        <f>AZ3309+AZ3303</f>
        <v>0</v>
      </c>
      <c r="BA3302" s="37">
        <f t="shared" si="10382"/>
        <v>99.737902095180246</v>
      </c>
      <c r="BB3302" s="20"/>
    </row>
    <row r="3303" spans="2:54" ht="31.2" x14ac:dyDescent="0.3">
      <c r="B3303" s="38" t="s">
        <v>1190</v>
      </c>
      <c r="C3303" s="38" t="s">
        <v>339</v>
      </c>
      <c r="D3303" s="38" t="s">
        <v>118</v>
      </c>
      <c r="E3303" s="39" t="str">
        <f t="shared" si="10375"/>
        <v>1006</v>
      </c>
      <c r="F3303" s="38" t="s">
        <v>513</v>
      </c>
      <c r="G3303" s="39"/>
      <c r="H3303" s="40" t="s">
        <v>514</v>
      </c>
      <c r="I3303" s="18">
        <f t="shared" ref="I3303:I3305" si="10545">I3304</f>
        <v>38810.6</v>
      </c>
      <c r="J3303" s="18">
        <f t="shared" ref="J3303:J3305" si="10546">J3304</f>
        <v>38810.6</v>
      </c>
      <c r="K3303" s="18">
        <f t="shared" ref="K3303:K3305" si="10547">K3304</f>
        <v>38810.6</v>
      </c>
      <c r="L3303" s="18">
        <f t="shared" ref="L3303:L3305" si="10548">L3304</f>
        <v>0</v>
      </c>
      <c r="M3303" s="18">
        <f t="shared" ref="M3303:M3305" si="10549">M3304</f>
        <v>0</v>
      </c>
      <c r="N3303" s="18">
        <f t="shared" ref="N3303:N3305" si="10550">N3304</f>
        <v>0</v>
      </c>
      <c r="O3303" s="18">
        <f t="shared" ref="O3303:O3305" si="10551">O3304</f>
        <v>0</v>
      </c>
      <c r="P3303" s="18">
        <f t="shared" ref="P3303:P3305" si="10552">P3304</f>
        <v>4136.4489999999996</v>
      </c>
      <c r="Q3303" s="18">
        <f t="shared" ref="Q3303:Q3305" si="10553">Q3304</f>
        <v>0</v>
      </c>
      <c r="R3303" s="18">
        <f t="shared" ref="R3303:R3305" si="10554">R3304</f>
        <v>0</v>
      </c>
      <c r="S3303" s="18">
        <f t="shared" ref="S3303:S3305" si="10555">S3304</f>
        <v>0</v>
      </c>
      <c r="T3303" s="18">
        <f t="shared" si="10419"/>
        <v>42947.048999999999</v>
      </c>
      <c r="U3303" s="18">
        <f t="shared" si="10388"/>
        <v>38810.6</v>
      </c>
      <c r="V3303" s="18">
        <f t="shared" si="10389"/>
        <v>38810.6</v>
      </c>
      <c r="W3303" s="18">
        <f t="shared" ref="W3303:W3305" si="10556">W3304</f>
        <v>0</v>
      </c>
      <c r="X3303" s="18">
        <f t="shared" ref="X3303:X3305" si="10557">X3304</f>
        <v>0</v>
      </c>
      <c r="Y3303" s="18">
        <f t="shared" ref="Y3303:Y3305" si="10558">Y3304</f>
        <v>0</v>
      </c>
      <c r="Z3303" s="18">
        <f t="shared" ref="Z3303:Z3305" si="10559">Z3304</f>
        <v>0</v>
      </c>
      <c r="AA3303" s="18">
        <f t="shared" ref="AA3303:AA3305" si="10560">AA3304</f>
        <v>0</v>
      </c>
      <c r="AB3303" s="18">
        <f t="shared" ref="AB3303:AB3305" si="10561">AB3304</f>
        <v>0</v>
      </c>
      <c r="AC3303" s="18">
        <f t="shared" ref="AC3303:AC3305" si="10562">AC3304</f>
        <v>0</v>
      </c>
      <c r="AD3303" s="18">
        <f t="shared" ref="AD3303:AD3305" si="10563">AD3304</f>
        <v>0</v>
      </c>
      <c r="AE3303" s="18">
        <f t="shared" ref="AE3303:AE3305" si="10564">AE3304</f>
        <v>0</v>
      </c>
      <c r="AF3303" s="41">
        <f t="shared" ref="AF3303:AF3305" si="10565">AF3304</f>
        <v>55640.70435</v>
      </c>
      <c r="AG3303" s="41">
        <f t="shared" ref="AG3303:AG3305" si="10566">AG3304</f>
        <v>0</v>
      </c>
      <c r="AH3303" s="41">
        <f t="shared" ref="AH3303:AH3305" si="10567">AH3304</f>
        <v>0</v>
      </c>
      <c r="AI3303" s="41">
        <f t="shared" ref="AI3303:AI3305" si="10568">AI3304</f>
        <v>0</v>
      </c>
      <c r="AJ3303" s="41">
        <f t="shared" ref="AJ3303:AJ3305" si="10569">AJ3304</f>
        <v>0</v>
      </c>
      <c r="AK3303" s="41">
        <f t="shared" ref="AK3303:AK3305" si="10570">AK3304</f>
        <v>0</v>
      </c>
      <c r="AL3303" s="41">
        <f t="shared" ref="AL3303:AL3305" si="10571">AL3304</f>
        <v>55521.11767</v>
      </c>
      <c r="AM3303" s="41">
        <f t="shared" ref="AM3303:AM3305" si="10572">AM3304</f>
        <v>0</v>
      </c>
      <c r="AN3303" s="41">
        <f t="shared" ref="AN3303:AN3305" si="10573">AN3304</f>
        <v>0</v>
      </c>
      <c r="AO3303" s="42">
        <f t="shared" ref="AO3303:AO3305" si="10574">AO3304</f>
        <v>39856.066729999999</v>
      </c>
      <c r="AP3303" s="42">
        <f t="shared" ref="AP3303:AP3305" si="10575">AP3304</f>
        <v>69188.731329999995</v>
      </c>
      <c r="AQ3303" s="42">
        <f t="shared" ref="AQ3303:AQ3305" si="10576">AQ3304</f>
        <v>0</v>
      </c>
      <c r="AR3303" s="42">
        <f t="shared" ref="AR3303:AR3305" si="10577">AR3304</f>
        <v>0</v>
      </c>
      <c r="AS3303" s="42">
        <f t="shared" ref="AS3303:AS3305" si="10578">AS3304</f>
        <v>0</v>
      </c>
      <c r="AT3303" s="42">
        <f t="shared" ref="AT3303:AT3305" si="10579">AT3304</f>
        <v>0</v>
      </c>
      <c r="AU3303" s="42">
        <f t="shared" si="10376"/>
        <v>69188.731329999995</v>
      </c>
      <c r="AV3303" s="42">
        <f t="shared" si="10377"/>
        <v>-26241.682329999996</v>
      </c>
      <c r="AW3303" s="42">
        <f t="shared" si="10379"/>
        <v>42947.048999999999</v>
      </c>
      <c r="AX3303" s="42">
        <f t="shared" si="10380"/>
        <v>38810.6</v>
      </c>
      <c r="AY3303" s="42">
        <f t="shared" si="10381"/>
        <v>38810.6</v>
      </c>
      <c r="AZ3303" s="42">
        <f t="shared" ref="AZ3303:AZ3305" si="10580">AZ3304</f>
        <v>0</v>
      </c>
      <c r="BA3303" s="43">
        <f t="shared" si="10382"/>
        <v>99.785073389352235</v>
      </c>
      <c r="BB3303" s="20"/>
    </row>
    <row r="3304" spans="2:54" x14ac:dyDescent="0.3">
      <c r="B3304" s="38" t="s">
        <v>1190</v>
      </c>
      <c r="C3304" s="38" t="s">
        <v>339</v>
      </c>
      <c r="D3304" s="38" t="s">
        <v>118</v>
      </c>
      <c r="E3304" s="39" t="str">
        <f t="shared" si="10375"/>
        <v>1006</v>
      </c>
      <c r="F3304" s="38" t="s">
        <v>525</v>
      </c>
      <c r="G3304" s="39"/>
      <c r="H3304" s="40" t="s">
        <v>49</v>
      </c>
      <c r="I3304" s="18">
        <f t="shared" si="10545"/>
        <v>38810.6</v>
      </c>
      <c r="J3304" s="18">
        <f t="shared" si="10546"/>
        <v>38810.6</v>
      </c>
      <c r="K3304" s="18">
        <f t="shared" si="10547"/>
        <v>38810.6</v>
      </c>
      <c r="L3304" s="18">
        <f t="shared" si="10548"/>
        <v>0</v>
      </c>
      <c r="M3304" s="18">
        <f t="shared" si="10549"/>
        <v>0</v>
      </c>
      <c r="N3304" s="18">
        <f t="shared" si="10550"/>
        <v>0</v>
      </c>
      <c r="O3304" s="18">
        <f t="shared" si="10551"/>
        <v>0</v>
      </c>
      <c r="P3304" s="18">
        <f t="shared" si="10552"/>
        <v>4136.4489999999996</v>
      </c>
      <c r="Q3304" s="18">
        <f t="shared" si="10553"/>
        <v>0</v>
      </c>
      <c r="R3304" s="18">
        <f t="shared" si="10554"/>
        <v>0</v>
      </c>
      <c r="S3304" s="18">
        <f t="shared" si="10555"/>
        <v>0</v>
      </c>
      <c r="T3304" s="18">
        <f t="shared" si="10419"/>
        <v>42947.048999999999</v>
      </c>
      <c r="U3304" s="18">
        <f t="shared" si="10388"/>
        <v>38810.6</v>
      </c>
      <c r="V3304" s="18">
        <f t="shared" si="10389"/>
        <v>38810.6</v>
      </c>
      <c r="W3304" s="18">
        <f t="shared" si="10556"/>
        <v>0</v>
      </c>
      <c r="X3304" s="18">
        <f t="shared" si="10557"/>
        <v>0</v>
      </c>
      <c r="Y3304" s="18">
        <f t="shared" si="10558"/>
        <v>0</v>
      </c>
      <c r="Z3304" s="18">
        <f t="shared" si="10559"/>
        <v>0</v>
      </c>
      <c r="AA3304" s="18">
        <f t="shared" si="10560"/>
        <v>0</v>
      </c>
      <c r="AB3304" s="18">
        <f t="shared" si="10561"/>
        <v>0</v>
      </c>
      <c r="AC3304" s="18">
        <f t="shared" si="10562"/>
        <v>0</v>
      </c>
      <c r="AD3304" s="18">
        <f t="shared" si="10563"/>
        <v>0</v>
      </c>
      <c r="AE3304" s="18">
        <f t="shared" si="10564"/>
        <v>0</v>
      </c>
      <c r="AF3304" s="41">
        <f t="shared" si="10565"/>
        <v>55640.70435</v>
      </c>
      <c r="AG3304" s="41">
        <f t="shared" si="10566"/>
        <v>0</v>
      </c>
      <c r="AH3304" s="41">
        <f t="shared" si="10567"/>
        <v>0</v>
      </c>
      <c r="AI3304" s="41">
        <f t="shared" si="10568"/>
        <v>0</v>
      </c>
      <c r="AJ3304" s="41">
        <f t="shared" si="10569"/>
        <v>0</v>
      </c>
      <c r="AK3304" s="41">
        <f t="shared" si="10570"/>
        <v>0</v>
      </c>
      <c r="AL3304" s="41">
        <f t="shared" si="10571"/>
        <v>55521.11767</v>
      </c>
      <c r="AM3304" s="41">
        <f t="shared" si="10572"/>
        <v>0</v>
      </c>
      <c r="AN3304" s="41">
        <f t="shared" si="10573"/>
        <v>0</v>
      </c>
      <c r="AO3304" s="14">
        <f t="shared" si="10574"/>
        <v>39856.066729999999</v>
      </c>
      <c r="AP3304" s="42">
        <f t="shared" si="10575"/>
        <v>69188.731329999995</v>
      </c>
      <c r="AQ3304" s="42">
        <f t="shared" si="10576"/>
        <v>0</v>
      </c>
      <c r="AR3304" s="42">
        <f t="shared" si="10577"/>
        <v>0</v>
      </c>
      <c r="AS3304" s="42">
        <f t="shared" si="10578"/>
        <v>0</v>
      </c>
      <c r="AT3304" s="42">
        <f t="shared" si="10579"/>
        <v>0</v>
      </c>
      <c r="AU3304" s="42">
        <f t="shared" si="10376"/>
        <v>69188.731329999995</v>
      </c>
      <c r="AV3304" s="42">
        <f t="shared" si="10377"/>
        <v>-26241.682329999996</v>
      </c>
      <c r="AW3304" s="42">
        <f t="shared" si="10379"/>
        <v>42947.048999999999</v>
      </c>
      <c r="AX3304" s="42">
        <f t="shared" si="10380"/>
        <v>38810.6</v>
      </c>
      <c r="AY3304" s="42">
        <f t="shared" si="10381"/>
        <v>38810.6</v>
      </c>
      <c r="AZ3304" s="42">
        <f t="shared" si="10580"/>
        <v>0</v>
      </c>
      <c r="BA3304" s="43">
        <f t="shared" si="10382"/>
        <v>99.785073389352235</v>
      </c>
      <c r="BB3304" s="20"/>
    </row>
    <row r="3305" spans="2:54" ht="46.8" x14ac:dyDescent="0.3">
      <c r="B3305" s="38" t="s">
        <v>1190</v>
      </c>
      <c r="C3305" s="38" t="s">
        <v>339</v>
      </c>
      <c r="D3305" s="38" t="s">
        <v>118</v>
      </c>
      <c r="E3305" s="39" t="str">
        <f t="shared" si="10375"/>
        <v>1006</v>
      </c>
      <c r="F3305" s="38" t="s">
        <v>616</v>
      </c>
      <c r="G3305" s="39"/>
      <c r="H3305" s="40" t="s">
        <v>617</v>
      </c>
      <c r="I3305" s="18">
        <f t="shared" si="10545"/>
        <v>38810.6</v>
      </c>
      <c r="J3305" s="18">
        <f t="shared" si="10546"/>
        <v>38810.6</v>
      </c>
      <c r="K3305" s="18">
        <f t="shared" si="10547"/>
        <v>38810.6</v>
      </c>
      <c r="L3305" s="18">
        <f t="shared" si="10548"/>
        <v>0</v>
      </c>
      <c r="M3305" s="18">
        <f t="shared" si="10549"/>
        <v>0</v>
      </c>
      <c r="N3305" s="18">
        <f t="shared" si="10550"/>
        <v>0</v>
      </c>
      <c r="O3305" s="18">
        <f t="shared" si="10551"/>
        <v>0</v>
      </c>
      <c r="P3305" s="18">
        <f t="shared" si="10552"/>
        <v>4136.4489999999996</v>
      </c>
      <c r="Q3305" s="18">
        <f t="shared" si="10553"/>
        <v>0</v>
      </c>
      <c r="R3305" s="18">
        <f t="shared" si="10554"/>
        <v>0</v>
      </c>
      <c r="S3305" s="18">
        <f t="shared" si="10555"/>
        <v>0</v>
      </c>
      <c r="T3305" s="18">
        <f t="shared" si="10419"/>
        <v>42947.048999999999</v>
      </c>
      <c r="U3305" s="18">
        <f t="shared" si="10388"/>
        <v>38810.6</v>
      </c>
      <c r="V3305" s="18">
        <f t="shared" si="10389"/>
        <v>38810.6</v>
      </c>
      <c r="W3305" s="18">
        <f t="shared" si="10556"/>
        <v>0</v>
      </c>
      <c r="X3305" s="18">
        <f t="shared" si="10557"/>
        <v>0</v>
      </c>
      <c r="Y3305" s="18">
        <f t="shared" si="10558"/>
        <v>0</v>
      </c>
      <c r="Z3305" s="18">
        <f t="shared" si="10559"/>
        <v>0</v>
      </c>
      <c r="AA3305" s="18">
        <f t="shared" si="10560"/>
        <v>0</v>
      </c>
      <c r="AB3305" s="18">
        <f t="shared" si="10561"/>
        <v>0</v>
      </c>
      <c r="AC3305" s="18">
        <f t="shared" si="10562"/>
        <v>0</v>
      </c>
      <c r="AD3305" s="18">
        <f t="shared" si="10563"/>
        <v>0</v>
      </c>
      <c r="AE3305" s="18">
        <f t="shared" si="10564"/>
        <v>0</v>
      </c>
      <c r="AF3305" s="41">
        <f t="shared" si="10565"/>
        <v>55640.70435</v>
      </c>
      <c r="AG3305" s="41">
        <f t="shared" si="10566"/>
        <v>0</v>
      </c>
      <c r="AH3305" s="41">
        <f t="shared" si="10567"/>
        <v>0</v>
      </c>
      <c r="AI3305" s="41">
        <f t="shared" si="10568"/>
        <v>0</v>
      </c>
      <c r="AJ3305" s="41">
        <f t="shared" si="10569"/>
        <v>0</v>
      </c>
      <c r="AK3305" s="41">
        <f t="shared" si="10570"/>
        <v>0</v>
      </c>
      <c r="AL3305" s="41">
        <f t="shared" si="10571"/>
        <v>55521.11767</v>
      </c>
      <c r="AM3305" s="41">
        <f t="shared" si="10572"/>
        <v>0</v>
      </c>
      <c r="AN3305" s="41">
        <f t="shared" si="10573"/>
        <v>0</v>
      </c>
      <c r="AO3305" s="42">
        <f t="shared" si="10574"/>
        <v>39856.066729999999</v>
      </c>
      <c r="AP3305" s="42">
        <f t="shared" si="10575"/>
        <v>69188.731329999995</v>
      </c>
      <c r="AQ3305" s="42">
        <f t="shared" si="10576"/>
        <v>0</v>
      </c>
      <c r="AR3305" s="42">
        <f t="shared" si="10577"/>
        <v>0</v>
      </c>
      <c r="AS3305" s="42">
        <f t="shared" si="10578"/>
        <v>0</v>
      </c>
      <c r="AT3305" s="42">
        <f t="shared" si="10579"/>
        <v>0</v>
      </c>
      <c r="AU3305" s="42">
        <f t="shared" si="10376"/>
        <v>69188.731329999995</v>
      </c>
      <c r="AV3305" s="42">
        <f t="shared" si="10377"/>
        <v>-26241.682329999996</v>
      </c>
      <c r="AW3305" s="42">
        <f t="shared" si="10379"/>
        <v>42947.048999999999</v>
      </c>
      <c r="AX3305" s="42">
        <f t="shared" si="10380"/>
        <v>38810.6</v>
      </c>
      <c r="AY3305" s="42">
        <f t="shared" si="10381"/>
        <v>38810.6</v>
      </c>
      <c r="AZ3305" s="42">
        <f t="shared" si="10580"/>
        <v>0</v>
      </c>
      <c r="BA3305" s="43">
        <f t="shared" si="10382"/>
        <v>99.785073389352235</v>
      </c>
      <c r="BB3305" s="20"/>
    </row>
    <row r="3306" spans="2:54" ht="46.8" x14ac:dyDescent="0.3">
      <c r="B3306" s="38" t="s">
        <v>1190</v>
      </c>
      <c r="C3306" s="38" t="s">
        <v>339</v>
      </c>
      <c r="D3306" s="38" t="s">
        <v>118</v>
      </c>
      <c r="E3306" s="39" t="str">
        <f t="shared" ref="E3306:E3341" si="10581">CONCATENATE(C3306,D3306)</f>
        <v>1006</v>
      </c>
      <c r="F3306" s="38" t="s">
        <v>1226</v>
      </c>
      <c r="G3306" s="39"/>
      <c r="H3306" s="40" t="s">
        <v>1227</v>
      </c>
      <c r="I3306" s="18">
        <f t="shared" ref="I3306:N3306" si="10582">I3308</f>
        <v>38810.6</v>
      </c>
      <c r="J3306" s="18">
        <f t="shared" si="10582"/>
        <v>38810.6</v>
      </c>
      <c r="K3306" s="18">
        <f t="shared" si="10582"/>
        <v>38810.6</v>
      </c>
      <c r="L3306" s="18">
        <f t="shared" si="10582"/>
        <v>0</v>
      </c>
      <c r="M3306" s="18">
        <f t="shared" si="10582"/>
        <v>0</v>
      </c>
      <c r="N3306" s="18">
        <f t="shared" si="10582"/>
        <v>0</v>
      </c>
      <c r="O3306" s="18">
        <f>O3308+O3307</f>
        <v>0</v>
      </c>
      <c r="P3306" s="18">
        <f>P3308</f>
        <v>4136.4489999999996</v>
      </c>
      <c r="Q3306" s="18">
        <f>Q3308</f>
        <v>0</v>
      </c>
      <c r="R3306" s="18">
        <f>R3308</f>
        <v>0</v>
      </c>
      <c r="S3306" s="18">
        <f>S3308</f>
        <v>0</v>
      </c>
      <c r="T3306" s="18">
        <f t="shared" si="10419"/>
        <v>42947.048999999999</v>
      </c>
      <c r="U3306" s="18">
        <f t="shared" si="10388"/>
        <v>38810.6</v>
      </c>
      <c r="V3306" s="18">
        <f t="shared" si="10389"/>
        <v>38810.6</v>
      </c>
      <c r="W3306" s="18">
        <f t="shared" ref="W3306:AE3306" si="10583">W3308</f>
        <v>0</v>
      </c>
      <c r="X3306" s="18">
        <f t="shared" si="10583"/>
        <v>0</v>
      </c>
      <c r="Y3306" s="18">
        <f t="shared" si="10583"/>
        <v>0</v>
      </c>
      <c r="Z3306" s="18">
        <f t="shared" si="10583"/>
        <v>0</v>
      </c>
      <c r="AA3306" s="18">
        <f t="shared" si="10583"/>
        <v>0</v>
      </c>
      <c r="AB3306" s="18">
        <f t="shared" si="10583"/>
        <v>0</v>
      </c>
      <c r="AC3306" s="18">
        <f t="shared" si="10583"/>
        <v>0</v>
      </c>
      <c r="AD3306" s="18">
        <f t="shared" si="10583"/>
        <v>0</v>
      </c>
      <c r="AE3306" s="18">
        <f t="shared" si="10583"/>
        <v>0</v>
      </c>
      <c r="AF3306" s="41">
        <f t="shared" ref="AF3306:AT3306" si="10584">AF3308+AF3307</f>
        <v>55640.70435</v>
      </c>
      <c r="AG3306" s="41">
        <f t="shared" si="10584"/>
        <v>0</v>
      </c>
      <c r="AH3306" s="41">
        <f t="shared" si="10584"/>
        <v>0</v>
      </c>
      <c r="AI3306" s="41">
        <f t="shared" si="10584"/>
        <v>0</v>
      </c>
      <c r="AJ3306" s="41">
        <f t="shared" si="10584"/>
        <v>0</v>
      </c>
      <c r="AK3306" s="41">
        <f t="shared" si="10584"/>
        <v>0</v>
      </c>
      <c r="AL3306" s="41">
        <f t="shared" si="10584"/>
        <v>55521.11767</v>
      </c>
      <c r="AM3306" s="41">
        <f t="shared" si="10584"/>
        <v>0</v>
      </c>
      <c r="AN3306" s="41">
        <f t="shared" si="10584"/>
        <v>0</v>
      </c>
      <c r="AO3306" s="14">
        <f t="shared" si="10584"/>
        <v>39856.066729999999</v>
      </c>
      <c r="AP3306" s="42">
        <f t="shared" si="10584"/>
        <v>69188.731329999995</v>
      </c>
      <c r="AQ3306" s="42">
        <f t="shared" si="10584"/>
        <v>0</v>
      </c>
      <c r="AR3306" s="42">
        <f t="shared" si="10584"/>
        <v>0</v>
      </c>
      <c r="AS3306" s="42">
        <f t="shared" si="10584"/>
        <v>0</v>
      </c>
      <c r="AT3306" s="42">
        <f t="shared" si="10584"/>
        <v>0</v>
      </c>
      <c r="AU3306" s="42">
        <f t="shared" ref="AU3306:AU3342" si="10585">AP3306+AS3306+AT3306+AR3306+AQ3306</f>
        <v>69188.731329999995</v>
      </c>
      <c r="AV3306" s="42">
        <f t="shared" ref="AV3306:AV3342" si="10586">T3306-AU3306</f>
        <v>-26241.682329999996</v>
      </c>
      <c r="AW3306" s="42">
        <f t="shared" ref="AW3306:AW3342" si="10587">T3306+W3306+X3306+Y3306+Z3306</f>
        <v>42947.048999999999</v>
      </c>
      <c r="AX3306" s="42">
        <f t="shared" ref="AX3306:AX3342" si="10588">U3306+AA3306+AB3306</f>
        <v>38810.6</v>
      </c>
      <c r="AY3306" s="42">
        <f t="shared" ref="AY3306:AY3342" si="10589">V3306+AC3306+AE3306+AD3306</f>
        <v>38810.6</v>
      </c>
      <c r="AZ3306" s="42">
        <f>AZ3308</f>
        <v>0</v>
      </c>
      <c r="BA3306" s="43">
        <f t="shared" ref="BA3306:BA3342" si="10590">AL3306/AF3306*100</f>
        <v>99.785073389352235</v>
      </c>
      <c r="BB3306" s="20"/>
    </row>
    <row r="3307" spans="2:54" ht="31.2" x14ac:dyDescent="0.3">
      <c r="B3307" s="38" t="s">
        <v>1190</v>
      </c>
      <c r="C3307" s="38" t="s">
        <v>339</v>
      </c>
      <c r="D3307" s="38" t="s">
        <v>118</v>
      </c>
      <c r="E3307" s="39" t="str">
        <f t="shared" si="10581"/>
        <v>1006</v>
      </c>
      <c r="F3307" s="38" t="s">
        <v>1226</v>
      </c>
      <c r="G3307" s="38" t="s">
        <v>150</v>
      </c>
      <c r="H3307" s="40" t="s">
        <v>151</v>
      </c>
      <c r="I3307" s="18">
        <v>0</v>
      </c>
      <c r="J3307" s="18">
        <v>0</v>
      </c>
      <c r="K3307" s="18">
        <v>0</v>
      </c>
      <c r="L3307" s="18"/>
      <c r="M3307" s="18"/>
      <c r="N3307" s="18"/>
      <c r="O3307" s="18">
        <v>0</v>
      </c>
      <c r="P3307" s="18"/>
      <c r="Q3307" s="18"/>
      <c r="R3307" s="18"/>
      <c r="S3307" s="18"/>
      <c r="T3307" s="18">
        <f t="shared" si="10419"/>
        <v>0</v>
      </c>
      <c r="U3307" s="18">
        <v>0</v>
      </c>
      <c r="V3307" s="18">
        <v>0</v>
      </c>
      <c r="W3307" s="18">
        <v>0</v>
      </c>
      <c r="X3307" s="18">
        <v>0</v>
      </c>
      <c r="Y3307" s="18">
        <v>0</v>
      </c>
      <c r="Z3307" s="18">
        <v>0</v>
      </c>
      <c r="AA3307" s="18">
        <v>0</v>
      </c>
      <c r="AB3307" s="18">
        <v>0</v>
      </c>
      <c r="AC3307" s="18">
        <v>0</v>
      </c>
      <c r="AD3307" s="18">
        <v>0</v>
      </c>
      <c r="AE3307" s="18">
        <v>0</v>
      </c>
      <c r="AF3307" s="41">
        <v>0</v>
      </c>
      <c r="AG3307" s="41"/>
      <c r="AH3307" s="41">
        <v>0</v>
      </c>
      <c r="AI3307" s="41">
        <v>0</v>
      </c>
      <c r="AJ3307" s="41">
        <v>0</v>
      </c>
      <c r="AK3307" s="41">
        <v>0</v>
      </c>
      <c r="AL3307" s="41">
        <v>0</v>
      </c>
      <c r="AM3307" s="41">
        <v>0</v>
      </c>
      <c r="AN3307" s="41">
        <v>0</v>
      </c>
      <c r="AO3307" s="42">
        <v>0</v>
      </c>
      <c r="AP3307" s="42">
        <v>232.29599999999999</v>
      </c>
      <c r="AQ3307" s="42">
        <v>0</v>
      </c>
      <c r="AR3307" s="42">
        <v>0</v>
      </c>
      <c r="AS3307" s="42">
        <v>0</v>
      </c>
      <c r="AT3307" s="42">
        <v>0</v>
      </c>
      <c r="AU3307" s="42">
        <f t="shared" si="10585"/>
        <v>232.29599999999999</v>
      </c>
      <c r="AV3307" s="42">
        <f t="shared" si="10586"/>
        <v>-232.29599999999999</v>
      </c>
      <c r="AW3307" s="42"/>
      <c r="AX3307" s="42"/>
      <c r="AY3307" s="42"/>
      <c r="AZ3307" s="42"/>
      <c r="BA3307" s="43"/>
      <c r="BB3307" s="20">
        <v>0</v>
      </c>
    </row>
    <row r="3308" spans="2:54" x14ac:dyDescent="0.3">
      <c r="B3308" s="38" t="s">
        <v>1190</v>
      </c>
      <c r="C3308" s="38" t="s">
        <v>339</v>
      </c>
      <c r="D3308" s="38" t="s">
        <v>118</v>
      </c>
      <c r="E3308" s="39" t="str">
        <f t="shared" si="10581"/>
        <v>1006</v>
      </c>
      <c r="F3308" s="38" t="s">
        <v>1226</v>
      </c>
      <c r="G3308" s="38" t="s">
        <v>56</v>
      </c>
      <c r="H3308" s="40" t="s">
        <v>57</v>
      </c>
      <c r="I3308" s="18">
        <v>38810.6</v>
      </c>
      <c r="J3308" s="18">
        <v>38810.6</v>
      </c>
      <c r="K3308" s="18">
        <v>38810.6</v>
      </c>
      <c r="L3308" s="18"/>
      <c r="M3308" s="18"/>
      <c r="N3308" s="18"/>
      <c r="O3308" s="18">
        <v>0</v>
      </c>
      <c r="P3308" s="18">
        <v>4136.4489999999996</v>
      </c>
      <c r="Q3308" s="18">
        <v>0</v>
      </c>
      <c r="R3308" s="18">
        <v>0</v>
      </c>
      <c r="S3308" s="18"/>
      <c r="T3308" s="18">
        <f t="shared" si="10419"/>
        <v>42947.048999999999</v>
      </c>
      <c r="U3308" s="18">
        <f t="shared" si="10388"/>
        <v>38810.6</v>
      </c>
      <c r="V3308" s="18">
        <f t="shared" si="10389"/>
        <v>38810.6</v>
      </c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41">
        <v>55640.70435</v>
      </c>
      <c r="AG3308" s="41"/>
      <c r="AH3308" s="41">
        <v>0</v>
      </c>
      <c r="AI3308" s="41">
        <v>0</v>
      </c>
      <c r="AJ3308" s="41">
        <v>0</v>
      </c>
      <c r="AK3308" s="41">
        <v>0</v>
      </c>
      <c r="AL3308" s="41">
        <v>55521.11767</v>
      </c>
      <c r="AM3308" s="41">
        <v>0</v>
      </c>
      <c r="AN3308" s="41">
        <v>0</v>
      </c>
      <c r="AO3308" s="14">
        <v>39856.066729999999</v>
      </c>
      <c r="AP3308" s="42">
        <v>68956.435329999993</v>
      </c>
      <c r="AQ3308" s="42">
        <v>0</v>
      </c>
      <c r="AR3308" s="42">
        <v>0</v>
      </c>
      <c r="AS3308" s="42">
        <v>0</v>
      </c>
      <c r="AT3308" s="42">
        <v>0</v>
      </c>
      <c r="AU3308" s="42">
        <f t="shared" si="10585"/>
        <v>68956.435329999993</v>
      </c>
      <c r="AV3308" s="42">
        <f t="shared" si="10586"/>
        <v>-26009.386329999994</v>
      </c>
      <c r="AW3308" s="42">
        <f t="shared" si="10587"/>
        <v>42947.048999999999</v>
      </c>
      <c r="AX3308" s="42">
        <f t="shared" si="10588"/>
        <v>38810.6</v>
      </c>
      <c r="AY3308" s="42">
        <f t="shared" si="10589"/>
        <v>38810.6</v>
      </c>
      <c r="AZ3308" s="42"/>
      <c r="BA3308" s="43">
        <f t="shared" si="10590"/>
        <v>99.785073389352235</v>
      </c>
      <c r="BB3308" s="44"/>
    </row>
    <row r="3309" spans="2:54" ht="31.2" x14ac:dyDescent="0.3">
      <c r="B3309" s="38" t="s">
        <v>1190</v>
      </c>
      <c r="C3309" s="38" t="s">
        <v>339</v>
      </c>
      <c r="D3309" s="38" t="s">
        <v>118</v>
      </c>
      <c r="E3309" s="39" t="str">
        <f t="shared" si="10581"/>
        <v>1006</v>
      </c>
      <c r="F3309" s="38" t="s">
        <v>655</v>
      </c>
      <c r="G3309" s="39"/>
      <c r="H3309" s="40" t="s">
        <v>656</v>
      </c>
      <c r="I3309" s="18">
        <f t="shared" ref="I3309:I3310" si="10591">I3310</f>
        <v>4502.9000000000005</v>
      </c>
      <c r="J3309" s="18">
        <f t="shared" ref="J3309:J3310" si="10592">J3310</f>
        <v>4489</v>
      </c>
      <c r="K3309" s="18">
        <f t="shared" ref="K3309:K3310" si="10593">K3310</f>
        <v>4880.1000000000004</v>
      </c>
      <c r="L3309" s="18">
        <f t="shared" ref="L3309:L3310" si="10594">L3310</f>
        <v>0</v>
      </c>
      <c r="M3309" s="18">
        <f t="shared" ref="M3309:M3310" si="10595">M3310</f>
        <v>0</v>
      </c>
      <c r="N3309" s="18">
        <f t="shared" ref="N3309:N3310" si="10596">N3310</f>
        <v>0</v>
      </c>
      <c r="O3309" s="18">
        <f t="shared" ref="O3309:O3310" si="10597">O3310</f>
        <v>0</v>
      </c>
      <c r="P3309" s="18">
        <f t="shared" ref="P3309:P3310" si="10598">P3310</f>
        <v>0</v>
      </c>
      <c r="Q3309" s="18">
        <f t="shared" ref="Q3309:Q3310" si="10599">Q3310</f>
        <v>0</v>
      </c>
      <c r="R3309" s="18">
        <f t="shared" ref="R3309:R3310" si="10600">R3310</f>
        <v>0</v>
      </c>
      <c r="S3309" s="18">
        <f t="shared" ref="S3309:S3310" si="10601">S3310</f>
        <v>0</v>
      </c>
      <c r="T3309" s="18">
        <f t="shared" si="10419"/>
        <v>4502.9000000000005</v>
      </c>
      <c r="U3309" s="18">
        <f t="shared" si="10388"/>
        <v>4489</v>
      </c>
      <c r="V3309" s="18">
        <f t="shared" si="10389"/>
        <v>4880.1000000000004</v>
      </c>
      <c r="W3309" s="18">
        <f t="shared" ref="W3309:W3310" si="10602">W3310</f>
        <v>0</v>
      </c>
      <c r="X3309" s="18">
        <f t="shared" ref="X3309:X3310" si="10603">X3310</f>
        <v>0</v>
      </c>
      <c r="Y3309" s="18">
        <f t="shared" ref="Y3309:Y3310" si="10604">Y3310</f>
        <v>0</v>
      </c>
      <c r="Z3309" s="18">
        <f t="shared" ref="Z3309:Z3310" si="10605">Z3310</f>
        <v>0</v>
      </c>
      <c r="AA3309" s="18">
        <f t="shared" ref="AA3309:AA3310" si="10606">AA3310</f>
        <v>0</v>
      </c>
      <c r="AB3309" s="18">
        <f t="shared" ref="AB3309:AB3310" si="10607">AB3310</f>
        <v>0</v>
      </c>
      <c r="AC3309" s="18">
        <f t="shared" ref="AC3309:AC3310" si="10608">AC3310</f>
        <v>0</v>
      </c>
      <c r="AD3309" s="18">
        <f t="shared" ref="AD3309:AD3310" si="10609">AD3310</f>
        <v>0</v>
      </c>
      <c r="AE3309" s="18">
        <f t="shared" ref="AE3309:AE3310" si="10610">AE3310</f>
        <v>0</v>
      </c>
      <c r="AF3309" s="41">
        <f t="shared" ref="AF3309:AF3310" si="10611">AF3310</f>
        <v>4613.3370199999999</v>
      </c>
      <c r="AG3309" s="41">
        <f t="shared" ref="AG3309:AG3310" si="10612">AG3310</f>
        <v>0</v>
      </c>
      <c r="AH3309" s="41">
        <f t="shared" ref="AH3309:AH3310" si="10613">AH3310</f>
        <v>4613.3370199999999</v>
      </c>
      <c r="AI3309" s="41">
        <f t="shared" ref="AI3309:AI3310" si="10614">AI3310</f>
        <v>0</v>
      </c>
      <c r="AJ3309" s="41">
        <f t="shared" ref="AJ3309:AJ3310" si="10615">AJ3310</f>
        <v>0</v>
      </c>
      <c r="AK3309" s="41">
        <f t="shared" ref="AK3309:AK3310" si="10616">AK3310</f>
        <v>0</v>
      </c>
      <c r="AL3309" s="41">
        <f t="shared" ref="AL3309:AL3310" si="10617">AL3310</f>
        <v>4574.9991199999995</v>
      </c>
      <c r="AM3309" s="41">
        <f t="shared" ref="AM3309:AM3310" si="10618">AM3310</f>
        <v>4574.9991199999995</v>
      </c>
      <c r="AN3309" s="41">
        <f t="shared" ref="AN3309:AN3310" si="10619">AN3310</f>
        <v>0</v>
      </c>
      <c r="AO3309" s="42">
        <f t="shared" ref="AO3309:AO3310" si="10620">AO3310</f>
        <v>2885.3754199999998</v>
      </c>
      <c r="AP3309" s="42">
        <f t="shared" ref="AP3309:AP3310" si="10621">AP3310</f>
        <v>4613.3370199999999</v>
      </c>
      <c r="AQ3309" s="42">
        <f t="shared" ref="AQ3309:AQ3310" si="10622">AQ3310</f>
        <v>0</v>
      </c>
      <c r="AR3309" s="42">
        <f t="shared" ref="AR3309:AR3310" si="10623">AR3310</f>
        <v>0</v>
      </c>
      <c r="AS3309" s="42">
        <f t="shared" ref="AS3309:AS3310" si="10624">AS3310</f>
        <v>0</v>
      </c>
      <c r="AT3309" s="42">
        <f t="shared" ref="AT3309:AT3310" si="10625">AT3310</f>
        <v>0</v>
      </c>
      <c r="AU3309" s="42">
        <f t="shared" si="10585"/>
        <v>4613.3370199999999</v>
      </c>
      <c r="AV3309" s="42">
        <f t="shared" si="10586"/>
        <v>-110.43701999999939</v>
      </c>
      <c r="AW3309" s="42">
        <f t="shared" si="10587"/>
        <v>4502.9000000000005</v>
      </c>
      <c r="AX3309" s="42">
        <f t="shared" si="10588"/>
        <v>4489</v>
      </c>
      <c r="AY3309" s="42">
        <f t="shared" si="10589"/>
        <v>4880.1000000000004</v>
      </c>
      <c r="AZ3309" s="42">
        <f t="shared" ref="AZ3309:AZ3310" si="10626">AZ3310</f>
        <v>0</v>
      </c>
      <c r="BA3309" s="43">
        <f t="shared" si="10590"/>
        <v>99.168976820167359</v>
      </c>
      <c r="BB3309" s="20"/>
    </row>
    <row r="3310" spans="2:54" x14ac:dyDescent="0.3">
      <c r="B3310" s="38" t="s">
        <v>1190</v>
      </c>
      <c r="C3310" s="38" t="s">
        <v>339</v>
      </c>
      <c r="D3310" s="38" t="s">
        <v>118</v>
      </c>
      <c r="E3310" s="39" t="str">
        <f t="shared" si="10581"/>
        <v>1006</v>
      </c>
      <c r="F3310" s="38" t="s">
        <v>657</v>
      </c>
      <c r="G3310" s="39"/>
      <c r="H3310" s="40" t="s">
        <v>109</v>
      </c>
      <c r="I3310" s="18">
        <f t="shared" si="10591"/>
        <v>4502.9000000000005</v>
      </c>
      <c r="J3310" s="18">
        <f t="shared" si="10592"/>
        <v>4489</v>
      </c>
      <c r="K3310" s="18">
        <f t="shared" si="10593"/>
        <v>4880.1000000000004</v>
      </c>
      <c r="L3310" s="18">
        <f t="shared" si="10594"/>
        <v>0</v>
      </c>
      <c r="M3310" s="18">
        <f t="shared" si="10595"/>
        <v>0</v>
      </c>
      <c r="N3310" s="18">
        <f t="shared" si="10596"/>
        <v>0</v>
      </c>
      <c r="O3310" s="18">
        <f t="shared" si="10597"/>
        <v>0</v>
      </c>
      <c r="P3310" s="18">
        <f t="shared" si="10598"/>
        <v>0</v>
      </c>
      <c r="Q3310" s="18">
        <f t="shared" si="10599"/>
        <v>0</v>
      </c>
      <c r="R3310" s="18">
        <f t="shared" si="10600"/>
        <v>0</v>
      </c>
      <c r="S3310" s="18">
        <f t="shared" si="10601"/>
        <v>0</v>
      </c>
      <c r="T3310" s="18">
        <f t="shared" si="10419"/>
        <v>4502.9000000000005</v>
      </c>
      <c r="U3310" s="18">
        <f t="shared" si="10388"/>
        <v>4489</v>
      </c>
      <c r="V3310" s="18">
        <f t="shared" si="10389"/>
        <v>4880.1000000000004</v>
      </c>
      <c r="W3310" s="18">
        <f t="shared" si="10602"/>
        <v>0</v>
      </c>
      <c r="X3310" s="18">
        <f t="shared" si="10603"/>
        <v>0</v>
      </c>
      <c r="Y3310" s="18">
        <f t="shared" si="10604"/>
        <v>0</v>
      </c>
      <c r="Z3310" s="18">
        <f t="shared" si="10605"/>
        <v>0</v>
      </c>
      <c r="AA3310" s="18">
        <f t="shared" si="10606"/>
        <v>0</v>
      </c>
      <c r="AB3310" s="18">
        <f t="shared" si="10607"/>
        <v>0</v>
      </c>
      <c r="AC3310" s="18">
        <f t="shared" si="10608"/>
        <v>0</v>
      </c>
      <c r="AD3310" s="18">
        <f t="shared" si="10609"/>
        <v>0</v>
      </c>
      <c r="AE3310" s="18">
        <f t="shared" si="10610"/>
        <v>0</v>
      </c>
      <c r="AF3310" s="41">
        <f t="shared" si="10611"/>
        <v>4613.3370199999999</v>
      </c>
      <c r="AG3310" s="41">
        <f t="shared" si="10612"/>
        <v>0</v>
      </c>
      <c r="AH3310" s="41">
        <f t="shared" si="10613"/>
        <v>4613.3370199999999</v>
      </c>
      <c r="AI3310" s="41">
        <f t="shared" si="10614"/>
        <v>0</v>
      </c>
      <c r="AJ3310" s="41">
        <f t="shared" si="10615"/>
        <v>0</v>
      </c>
      <c r="AK3310" s="41">
        <f t="shared" si="10616"/>
        <v>0</v>
      </c>
      <c r="AL3310" s="41">
        <f t="shared" si="10617"/>
        <v>4574.9991199999995</v>
      </c>
      <c r="AM3310" s="41">
        <f t="shared" si="10618"/>
        <v>4574.9991199999995</v>
      </c>
      <c r="AN3310" s="41">
        <f t="shared" si="10619"/>
        <v>0</v>
      </c>
      <c r="AO3310" s="14">
        <f t="shared" si="10620"/>
        <v>2885.3754199999998</v>
      </c>
      <c r="AP3310" s="42">
        <f t="shared" si="10621"/>
        <v>4613.3370199999999</v>
      </c>
      <c r="AQ3310" s="42">
        <f t="shared" si="10622"/>
        <v>0</v>
      </c>
      <c r="AR3310" s="42">
        <f t="shared" si="10623"/>
        <v>0</v>
      </c>
      <c r="AS3310" s="42">
        <f t="shared" si="10624"/>
        <v>0</v>
      </c>
      <c r="AT3310" s="42">
        <f t="shared" si="10625"/>
        <v>0</v>
      </c>
      <c r="AU3310" s="42">
        <f t="shared" si="10585"/>
        <v>4613.3370199999999</v>
      </c>
      <c r="AV3310" s="42">
        <f t="shared" si="10586"/>
        <v>-110.43701999999939</v>
      </c>
      <c r="AW3310" s="42">
        <f t="shared" si="10587"/>
        <v>4502.9000000000005</v>
      </c>
      <c r="AX3310" s="42">
        <f t="shared" si="10588"/>
        <v>4489</v>
      </c>
      <c r="AY3310" s="42">
        <f t="shared" si="10589"/>
        <v>4880.1000000000004</v>
      </c>
      <c r="AZ3310" s="42">
        <f t="shared" si="10626"/>
        <v>0</v>
      </c>
      <c r="BA3310" s="43">
        <f t="shared" si="10590"/>
        <v>99.168976820167359</v>
      </c>
      <c r="BB3310" s="20"/>
    </row>
    <row r="3311" spans="2:54" ht="46.8" x14ac:dyDescent="0.3">
      <c r="B3311" s="38" t="s">
        <v>1190</v>
      </c>
      <c r="C3311" s="38" t="s">
        <v>339</v>
      </c>
      <c r="D3311" s="38" t="s">
        <v>118</v>
      </c>
      <c r="E3311" s="39" t="str">
        <f t="shared" si="10581"/>
        <v>1006</v>
      </c>
      <c r="F3311" s="38" t="s">
        <v>658</v>
      </c>
      <c r="G3311" s="39"/>
      <c r="H3311" s="40" t="s">
        <v>659</v>
      </c>
      <c r="I3311" s="18">
        <f t="shared" ref="I3311:S3311" si="10627">I3312+I3314</f>
        <v>4502.9000000000005</v>
      </c>
      <c r="J3311" s="18">
        <f t="shared" si="10627"/>
        <v>4489</v>
      </c>
      <c r="K3311" s="18">
        <f t="shared" si="10627"/>
        <v>4880.1000000000004</v>
      </c>
      <c r="L3311" s="18">
        <f t="shared" si="10627"/>
        <v>0</v>
      </c>
      <c r="M3311" s="18">
        <f t="shared" si="10627"/>
        <v>0</v>
      </c>
      <c r="N3311" s="18">
        <f t="shared" si="10627"/>
        <v>0</v>
      </c>
      <c r="O3311" s="18">
        <f t="shared" si="10627"/>
        <v>0</v>
      </c>
      <c r="P3311" s="18">
        <f t="shared" si="10627"/>
        <v>0</v>
      </c>
      <c r="Q3311" s="18">
        <f t="shared" si="10627"/>
        <v>0</v>
      </c>
      <c r="R3311" s="18">
        <f t="shared" si="10627"/>
        <v>0</v>
      </c>
      <c r="S3311" s="18">
        <f t="shared" si="10627"/>
        <v>0</v>
      </c>
      <c r="T3311" s="18">
        <f t="shared" si="10419"/>
        <v>4502.9000000000005</v>
      </c>
      <c r="U3311" s="18">
        <f t="shared" si="10388"/>
        <v>4489</v>
      </c>
      <c r="V3311" s="18">
        <f t="shared" si="10389"/>
        <v>4880.1000000000004</v>
      </c>
      <c r="W3311" s="18">
        <f t="shared" ref="W3311:AT3311" si="10628">W3312+W3314</f>
        <v>0</v>
      </c>
      <c r="X3311" s="18">
        <f t="shared" si="10628"/>
        <v>0</v>
      </c>
      <c r="Y3311" s="18">
        <f t="shared" si="10628"/>
        <v>0</v>
      </c>
      <c r="Z3311" s="18">
        <f t="shared" si="10628"/>
        <v>0</v>
      </c>
      <c r="AA3311" s="18">
        <f t="shared" si="10628"/>
        <v>0</v>
      </c>
      <c r="AB3311" s="18">
        <f t="shared" si="10628"/>
        <v>0</v>
      </c>
      <c r="AC3311" s="18">
        <f t="shared" si="10628"/>
        <v>0</v>
      </c>
      <c r="AD3311" s="18">
        <f t="shared" si="10628"/>
        <v>0</v>
      </c>
      <c r="AE3311" s="18">
        <f t="shared" si="10628"/>
        <v>0</v>
      </c>
      <c r="AF3311" s="41">
        <f t="shared" si="10628"/>
        <v>4613.3370199999999</v>
      </c>
      <c r="AG3311" s="41">
        <f t="shared" si="10628"/>
        <v>0</v>
      </c>
      <c r="AH3311" s="41">
        <f t="shared" si="10628"/>
        <v>4613.3370199999999</v>
      </c>
      <c r="AI3311" s="41">
        <f t="shared" si="10628"/>
        <v>0</v>
      </c>
      <c r="AJ3311" s="41">
        <f t="shared" si="10628"/>
        <v>0</v>
      </c>
      <c r="AK3311" s="41">
        <f t="shared" si="10628"/>
        <v>0</v>
      </c>
      <c r="AL3311" s="41">
        <f t="shared" si="10628"/>
        <v>4574.9991199999995</v>
      </c>
      <c r="AM3311" s="41">
        <f t="shared" si="10628"/>
        <v>4574.9991199999995</v>
      </c>
      <c r="AN3311" s="41">
        <f t="shared" si="10628"/>
        <v>0</v>
      </c>
      <c r="AO3311" s="42">
        <f t="shared" si="10628"/>
        <v>2885.3754199999998</v>
      </c>
      <c r="AP3311" s="42">
        <f t="shared" si="10628"/>
        <v>4613.3370199999999</v>
      </c>
      <c r="AQ3311" s="42">
        <f t="shared" si="10628"/>
        <v>0</v>
      </c>
      <c r="AR3311" s="42">
        <f t="shared" si="10628"/>
        <v>0</v>
      </c>
      <c r="AS3311" s="42">
        <f t="shared" si="10628"/>
        <v>0</v>
      </c>
      <c r="AT3311" s="42">
        <f t="shared" si="10628"/>
        <v>0</v>
      </c>
      <c r="AU3311" s="42">
        <f t="shared" si="10585"/>
        <v>4613.3370199999999</v>
      </c>
      <c r="AV3311" s="42">
        <f t="shared" si="10586"/>
        <v>-110.43701999999939</v>
      </c>
      <c r="AW3311" s="42">
        <f t="shared" si="10587"/>
        <v>4502.9000000000005</v>
      </c>
      <c r="AX3311" s="42">
        <f t="shared" si="10588"/>
        <v>4489</v>
      </c>
      <c r="AY3311" s="42">
        <f t="shared" si="10589"/>
        <v>4880.1000000000004</v>
      </c>
      <c r="AZ3311" s="42">
        <f>AZ3312+AZ3314</f>
        <v>0</v>
      </c>
      <c r="BA3311" s="43">
        <f t="shared" si="10590"/>
        <v>99.168976820167359</v>
      </c>
      <c r="BB3311" s="20"/>
    </row>
    <row r="3312" spans="2:54" ht="46.8" x14ac:dyDescent="0.3">
      <c r="B3312" s="38" t="s">
        <v>1190</v>
      </c>
      <c r="C3312" s="38" t="s">
        <v>339</v>
      </c>
      <c r="D3312" s="38" t="s">
        <v>118</v>
      </c>
      <c r="E3312" s="39" t="str">
        <f t="shared" si="10581"/>
        <v>1006</v>
      </c>
      <c r="F3312" s="38" t="s">
        <v>660</v>
      </c>
      <c r="G3312" s="39"/>
      <c r="H3312" s="40" t="s">
        <v>661</v>
      </c>
      <c r="I3312" s="18">
        <f t="shared" ref="I3312:S3312" si="10629">I3313</f>
        <v>304</v>
      </c>
      <c r="J3312" s="18">
        <f t="shared" si="10629"/>
        <v>337.4</v>
      </c>
      <c r="K3312" s="18">
        <f t="shared" si="10629"/>
        <v>382.5</v>
      </c>
      <c r="L3312" s="18">
        <f t="shared" si="10629"/>
        <v>0</v>
      </c>
      <c r="M3312" s="18">
        <f t="shared" si="10629"/>
        <v>0</v>
      </c>
      <c r="N3312" s="18">
        <f t="shared" si="10629"/>
        <v>0</v>
      </c>
      <c r="O3312" s="18">
        <f t="shared" si="10629"/>
        <v>0</v>
      </c>
      <c r="P3312" s="18">
        <f t="shared" si="10629"/>
        <v>0</v>
      </c>
      <c r="Q3312" s="18">
        <f t="shared" si="10629"/>
        <v>0</v>
      </c>
      <c r="R3312" s="18">
        <f t="shared" si="10629"/>
        <v>0</v>
      </c>
      <c r="S3312" s="18">
        <f t="shared" si="10629"/>
        <v>0</v>
      </c>
      <c r="T3312" s="18">
        <f t="shared" si="10419"/>
        <v>304</v>
      </c>
      <c r="U3312" s="18">
        <f t="shared" ref="U3312:U3342" si="10630">J3312+M3312</f>
        <v>337.4</v>
      </c>
      <c r="V3312" s="18">
        <f t="shared" ref="V3312:V3342" si="10631">K3312+N3312</f>
        <v>382.5</v>
      </c>
      <c r="W3312" s="18">
        <f t="shared" ref="W3312:AT3312" si="10632">W3313</f>
        <v>0</v>
      </c>
      <c r="X3312" s="18">
        <f t="shared" si="10632"/>
        <v>0</v>
      </c>
      <c r="Y3312" s="18">
        <f t="shared" si="10632"/>
        <v>0</v>
      </c>
      <c r="Z3312" s="18">
        <f t="shared" si="10632"/>
        <v>0</v>
      </c>
      <c r="AA3312" s="18">
        <f t="shared" si="10632"/>
        <v>0</v>
      </c>
      <c r="AB3312" s="18">
        <f t="shared" si="10632"/>
        <v>0</v>
      </c>
      <c r="AC3312" s="18">
        <f t="shared" si="10632"/>
        <v>0</v>
      </c>
      <c r="AD3312" s="18">
        <f t="shared" si="10632"/>
        <v>0</v>
      </c>
      <c r="AE3312" s="18">
        <f t="shared" si="10632"/>
        <v>0</v>
      </c>
      <c r="AF3312" s="41">
        <f t="shared" si="10632"/>
        <v>304.03701999999998</v>
      </c>
      <c r="AG3312" s="41">
        <f t="shared" si="10632"/>
        <v>0</v>
      </c>
      <c r="AH3312" s="41">
        <f t="shared" si="10632"/>
        <v>304.03701999999998</v>
      </c>
      <c r="AI3312" s="41">
        <f t="shared" si="10632"/>
        <v>0</v>
      </c>
      <c r="AJ3312" s="41">
        <f t="shared" si="10632"/>
        <v>0</v>
      </c>
      <c r="AK3312" s="41">
        <f t="shared" si="10632"/>
        <v>0</v>
      </c>
      <c r="AL3312" s="41">
        <f t="shared" si="10632"/>
        <v>300.64474000000001</v>
      </c>
      <c r="AM3312" s="41">
        <f t="shared" si="10632"/>
        <v>300.64474000000001</v>
      </c>
      <c r="AN3312" s="41">
        <f t="shared" si="10632"/>
        <v>0</v>
      </c>
      <c r="AO3312" s="14">
        <f t="shared" si="10632"/>
        <v>155.87269000000001</v>
      </c>
      <c r="AP3312" s="42">
        <f t="shared" si="10632"/>
        <v>304.03701999999998</v>
      </c>
      <c r="AQ3312" s="42">
        <f t="shared" si="10632"/>
        <v>0</v>
      </c>
      <c r="AR3312" s="42">
        <f t="shared" si="10632"/>
        <v>0</v>
      </c>
      <c r="AS3312" s="42">
        <f t="shared" si="10632"/>
        <v>0</v>
      </c>
      <c r="AT3312" s="42">
        <f t="shared" si="10632"/>
        <v>0</v>
      </c>
      <c r="AU3312" s="42">
        <f t="shared" si="10585"/>
        <v>304.03701999999998</v>
      </c>
      <c r="AV3312" s="42">
        <f t="shared" si="10586"/>
        <v>-3.7019999999984066E-2</v>
      </c>
      <c r="AW3312" s="42">
        <f t="shared" si="10587"/>
        <v>304</v>
      </c>
      <c r="AX3312" s="42">
        <f t="shared" si="10588"/>
        <v>337.4</v>
      </c>
      <c r="AY3312" s="42">
        <f t="shared" si="10589"/>
        <v>382.5</v>
      </c>
      <c r="AZ3312" s="42">
        <f>AZ3313</f>
        <v>0</v>
      </c>
      <c r="BA3312" s="43">
        <f t="shared" si="10590"/>
        <v>98.884254292454273</v>
      </c>
      <c r="BB3312" s="20"/>
    </row>
    <row r="3313" spans="2:54" ht="31.2" x14ac:dyDescent="0.3">
      <c r="B3313" s="38" t="s">
        <v>1190</v>
      </c>
      <c r="C3313" s="38" t="s">
        <v>339</v>
      </c>
      <c r="D3313" s="38" t="s">
        <v>118</v>
      </c>
      <c r="E3313" s="39" t="str">
        <f t="shared" si="10581"/>
        <v>1006</v>
      </c>
      <c r="F3313" s="38" t="s">
        <v>660</v>
      </c>
      <c r="G3313" s="38" t="s">
        <v>54</v>
      </c>
      <c r="H3313" s="40" t="s">
        <v>55</v>
      </c>
      <c r="I3313" s="18">
        <v>304</v>
      </c>
      <c r="J3313" s="18">
        <v>337.4</v>
      </c>
      <c r="K3313" s="18">
        <v>382.5</v>
      </c>
      <c r="L3313" s="18"/>
      <c r="M3313" s="18"/>
      <c r="N3313" s="18"/>
      <c r="O3313" s="18">
        <v>0</v>
      </c>
      <c r="P3313" s="18">
        <v>0</v>
      </c>
      <c r="Q3313" s="18">
        <v>0</v>
      </c>
      <c r="R3313" s="18">
        <v>0</v>
      </c>
      <c r="S3313" s="18"/>
      <c r="T3313" s="18">
        <f t="shared" si="10419"/>
        <v>304</v>
      </c>
      <c r="U3313" s="18">
        <f t="shared" si="10630"/>
        <v>337.4</v>
      </c>
      <c r="V3313" s="18">
        <f t="shared" si="10631"/>
        <v>382.5</v>
      </c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41">
        <v>304.03701999999998</v>
      </c>
      <c r="AG3313" s="41"/>
      <c r="AH3313" s="41">
        <f>AF3313</f>
        <v>304.03701999999998</v>
      </c>
      <c r="AI3313" s="41">
        <f>AG3313</f>
        <v>0</v>
      </c>
      <c r="AJ3313" s="41">
        <v>0</v>
      </c>
      <c r="AK3313" s="41">
        <v>0</v>
      </c>
      <c r="AL3313" s="41">
        <v>300.64474000000001</v>
      </c>
      <c r="AM3313" s="41">
        <f>AL3313</f>
        <v>300.64474000000001</v>
      </c>
      <c r="AN3313" s="41">
        <v>0</v>
      </c>
      <c r="AO3313" s="42">
        <v>155.87269000000001</v>
      </c>
      <c r="AP3313" s="42">
        <v>304.03701999999998</v>
      </c>
      <c r="AQ3313" s="42">
        <v>0</v>
      </c>
      <c r="AR3313" s="42">
        <v>0</v>
      </c>
      <c r="AS3313" s="42">
        <v>0</v>
      </c>
      <c r="AT3313" s="42">
        <v>0</v>
      </c>
      <c r="AU3313" s="42">
        <f t="shared" si="10585"/>
        <v>304.03701999999998</v>
      </c>
      <c r="AV3313" s="42">
        <f t="shared" si="10586"/>
        <v>-3.7019999999984066E-2</v>
      </c>
      <c r="AW3313" s="42">
        <f t="shared" si="10587"/>
        <v>304</v>
      </c>
      <c r="AX3313" s="42">
        <f t="shared" si="10588"/>
        <v>337.4</v>
      </c>
      <c r="AY3313" s="42">
        <f t="shared" si="10589"/>
        <v>382.5</v>
      </c>
      <c r="AZ3313" s="42"/>
      <c r="BA3313" s="43">
        <f t="shared" si="10590"/>
        <v>98.884254292454273</v>
      </c>
      <c r="BB3313" s="44"/>
    </row>
    <row r="3314" spans="2:54" ht="78" x14ac:dyDescent="0.3">
      <c r="B3314" s="38" t="s">
        <v>1190</v>
      </c>
      <c r="C3314" s="38" t="s">
        <v>339</v>
      </c>
      <c r="D3314" s="38" t="s">
        <v>118</v>
      </c>
      <c r="E3314" s="39" t="str">
        <f t="shared" si="10581"/>
        <v>1006</v>
      </c>
      <c r="F3314" s="38" t="s">
        <v>1228</v>
      </c>
      <c r="G3314" s="39"/>
      <c r="H3314" s="40" t="s">
        <v>1229</v>
      </c>
      <c r="I3314" s="18">
        <f t="shared" ref="I3314:S3314" si="10633">I3315+I3316</f>
        <v>4198.9000000000005</v>
      </c>
      <c r="J3314" s="18">
        <f t="shared" si="10633"/>
        <v>4151.6000000000004</v>
      </c>
      <c r="K3314" s="18">
        <f t="shared" si="10633"/>
        <v>4497.6000000000004</v>
      </c>
      <c r="L3314" s="18">
        <f t="shared" si="10633"/>
        <v>0</v>
      </c>
      <c r="M3314" s="18">
        <f t="shared" si="10633"/>
        <v>0</v>
      </c>
      <c r="N3314" s="18">
        <f t="shared" si="10633"/>
        <v>0</v>
      </c>
      <c r="O3314" s="18">
        <f t="shared" si="10633"/>
        <v>0</v>
      </c>
      <c r="P3314" s="18">
        <f t="shared" si="10633"/>
        <v>0</v>
      </c>
      <c r="Q3314" s="18">
        <f t="shared" si="10633"/>
        <v>0</v>
      </c>
      <c r="R3314" s="18">
        <f t="shared" si="10633"/>
        <v>0</v>
      </c>
      <c r="S3314" s="18">
        <f t="shared" si="10633"/>
        <v>0</v>
      </c>
      <c r="T3314" s="18">
        <f t="shared" si="10419"/>
        <v>4198.9000000000005</v>
      </c>
      <c r="U3314" s="18">
        <f t="shared" si="10630"/>
        <v>4151.6000000000004</v>
      </c>
      <c r="V3314" s="18">
        <f t="shared" si="10631"/>
        <v>4497.6000000000004</v>
      </c>
      <c r="W3314" s="18">
        <f t="shared" ref="W3314:AT3314" si="10634">W3315+W3316</f>
        <v>0</v>
      </c>
      <c r="X3314" s="18">
        <f t="shared" si="10634"/>
        <v>0</v>
      </c>
      <c r="Y3314" s="18">
        <f t="shared" si="10634"/>
        <v>0</v>
      </c>
      <c r="Z3314" s="18">
        <f t="shared" si="10634"/>
        <v>0</v>
      </c>
      <c r="AA3314" s="18">
        <f t="shared" si="10634"/>
        <v>0</v>
      </c>
      <c r="AB3314" s="18">
        <f t="shared" si="10634"/>
        <v>0</v>
      </c>
      <c r="AC3314" s="18">
        <f t="shared" si="10634"/>
        <v>0</v>
      </c>
      <c r="AD3314" s="18">
        <f t="shared" si="10634"/>
        <v>0</v>
      </c>
      <c r="AE3314" s="18">
        <f t="shared" si="10634"/>
        <v>0</v>
      </c>
      <c r="AF3314" s="41">
        <f t="shared" si="10634"/>
        <v>4309.3</v>
      </c>
      <c r="AG3314" s="41">
        <f t="shared" si="10634"/>
        <v>0</v>
      </c>
      <c r="AH3314" s="41">
        <f t="shared" si="10634"/>
        <v>4309.3</v>
      </c>
      <c r="AI3314" s="41">
        <f t="shared" si="10634"/>
        <v>0</v>
      </c>
      <c r="AJ3314" s="41">
        <f t="shared" si="10634"/>
        <v>0</v>
      </c>
      <c r="AK3314" s="41">
        <f t="shared" si="10634"/>
        <v>0</v>
      </c>
      <c r="AL3314" s="41">
        <f t="shared" si="10634"/>
        <v>4274.3543799999998</v>
      </c>
      <c r="AM3314" s="41">
        <f t="shared" si="10634"/>
        <v>4274.3543799999998</v>
      </c>
      <c r="AN3314" s="41">
        <f t="shared" si="10634"/>
        <v>0</v>
      </c>
      <c r="AO3314" s="14">
        <f t="shared" si="10634"/>
        <v>2729.5027299999997</v>
      </c>
      <c r="AP3314" s="42">
        <f t="shared" si="10634"/>
        <v>4309.3</v>
      </c>
      <c r="AQ3314" s="42">
        <f t="shared" si="10634"/>
        <v>0</v>
      </c>
      <c r="AR3314" s="42">
        <f t="shared" si="10634"/>
        <v>0</v>
      </c>
      <c r="AS3314" s="42">
        <f t="shared" si="10634"/>
        <v>0</v>
      </c>
      <c r="AT3314" s="42">
        <f t="shared" si="10634"/>
        <v>0</v>
      </c>
      <c r="AU3314" s="42">
        <f t="shared" si="10585"/>
        <v>4309.3</v>
      </c>
      <c r="AV3314" s="42">
        <f t="shared" si="10586"/>
        <v>-110.39999999999964</v>
      </c>
      <c r="AW3314" s="42">
        <f t="shared" si="10587"/>
        <v>4198.9000000000005</v>
      </c>
      <c r="AX3314" s="42">
        <f t="shared" si="10588"/>
        <v>4151.6000000000004</v>
      </c>
      <c r="AY3314" s="42">
        <f t="shared" si="10589"/>
        <v>4497.6000000000004</v>
      </c>
      <c r="AZ3314" s="42">
        <f>AZ3315+AZ3316</f>
        <v>0</v>
      </c>
      <c r="BA3314" s="43">
        <f t="shared" si="10590"/>
        <v>99.189065045366988</v>
      </c>
      <c r="BB3314" s="20"/>
    </row>
    <row r="3315" spans="2:54" ht="78" x14ac:dyDescent="0.3">
      <c r="B3315" s="38" t="s">
        <v>1190</v>
      </c>
      <c r="C3315" s="38" t="s">
        <v>339</v>
      </c>
      <c r="D3315" s="38" t="s">
        <v>118</v>
      </c>
      <c r="E3315" s="39" t="str">
        <f t="shared" si="10581"/>
        <v>1006</v>
      </c>
      <c r="F3315" s="38" t="s">
        <v>1228</v>
      </c>
      <c r="G3315" s="38" t="s">
        <v>66</v>
      </c>
      <c r="H3315" s="40" t="s">
        <v>67</v>
      </c>
      <c r="I3315" s="18">
        <v>4087.8</v>
      </c>
      <c r="J3315" s="18">
        <v>4044.9</v>
      </c>
      <c r="K3315" s="18">
        <v>4382</v>
      </c>
      <c r="L3315" s="18"/>
      <c r="M3315" s="18"/>
      <c r="N3315" s="18"/>
      <c r="O3315" s="18">
        <v>0</v>
      </c>
      <c r="P3315" s="18">
        <v>0</v>
      </c>
      <c r="Q3315" s="18">
        <v>0</v>
      </c>
      <c r="R3315" s="18">
        <v>0</v>
      </c>
      <c r="S3315" s="18"/>
      <c r="T3315" s="18">
        <f t="shared" si="10419"/>
        <v>4087.8</v>
      </c>
      <c r="U3315" s="18">
        <f t="shared" si="10630"/>
        <v>4044.9</v>
      </c>
      <c r="V3315" s="18">
        <f t="shared" si="10631"/>
        <v>4382</v>
      </c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41">
        <v>4029.35833</v>
      </c>
      <c r="AG3315" s="41"/>
      <c r="AH3315" s="41">
        <f t="shared" ref="AH3315:AH3316" si="10635">AF3315</f>
        <v>4029.35833</v>
      </c>
      <c r="AI3315" s="41">
        <f t="shared" ref="AI3315:AI3316" si="10636">AG3315</f>
        <v>0</v>
      </c>
      <c r="AJ3315" s="41">
        <v>0</v>
      </c>
      <c r="AK3315" s="41">
        <v>0</v>
      </c>
      <c r="AL3315" s="41">
        <v>4026.6127099999999</v>
      </c>
      <c r="AM3315" s="41">
        <f t="shared" ref="AM3315:AM3316" si="10637">AL3315</f>
        <v>4026.6127099999999</v>
      </c>
      <c r="AN3315" s="41">
        <v>0</v>
      </c>
      <c r="AO3315" s="42">
        <v>2657.0468799999999</v>
      </c>
      <c r="AP3315" s="42">
        <v>4198.2</v>
      </c>
      <c r="AQ3315" s="42">
        <v>0</v>
      </c>
      <c r="AR3315" s="42">
        <v>0</v>
      </c>
      <c r="AS3315" s="42">
        <v>0</v>
      </c>
      <c r="AT3315" s="42">
        <v>0</v>
      </c>
      <c r="AU3315" s="42">
        <f t="shared" si="10585"/>
        <v>4198.2</v>
      </c>
      <c r="AV3315" s="42">
        <f t="shared" si="10586"/>
        <v>-110.39999999999964</v>
      </c>
      <c r="AW3315" s="42">
        <f t="shared" si="10587"/>
        <v>4087.8</v>
      </c>
      <c r="AX3315" s="42">
        <f t="shared" si="10588"/>
        <v>4044.9</v>
      </c>
      <c r="AY3315" s="42">
        <f t="shared" si="10589"/>
        <v>4382</v>
      </c>
      <c r="AZ3315" s="42"/>
      <c r="BA3315" s="43">
        <f t="shared" si="10590"/>
        <v>99.931859621926449</v>
      </c>
      <c r="BB3315" s="44"/>
    </row>
    <row r="3316" spans="2:54" ht="31.2" x14ac:dyDescent="0.3">
      <c r="B3316" s="38" t="s">
        <v>1190</v>
      </c>
      <c r="C3316" s="38" t="s">
        <v>339</v>
      </c>
      <c r="D3316" s="38" t="s">
        <v>118</v>
      </c>
      <c r="E3316" s="39" t="str">
        <f t="shared" si="10581"/>
        <v>1006</v>
      </c>
      <c r="F3316" s="38" t="s">
        <v>1228</v>
      </c>
      <c r="G3316" s="38" t="s">
        <v>54</v>
      </c>
      <c r="H3316" s="40" t="s">
        <v>55</v>
      </c>
      <c r="I3316" s="18">
        <v>111.1</v>
      </c>
      <c r="J3316" s="18">
        <v>106.7</v>
      </c>
      <c r="K3316" s="18">
        <v>115.6</v>
      </c>
      <c r="L3316" s="18"/>
      <c r="M3316" s="18"/>
      <c r="N3316" s="18"/>
      <c r="O3316" s="18">
        <v>0</v>
      </c>
      <c r="P3316" s="18">
        <v>0</v>
      </c>
      <c r="Q3316" s="18">
        <v>0</v>
      </c>
      <c r="R3316" s="18">
        <v>0</v>
      </c>
      <c r="S3316" s="18"/>
      <c r="T3316" s="18">
        <f t="shared" si="10419"/>
        <v>111.1</v>
      </c>
      <c r="U3316" s="18">
        <f t="shared" si="10630"/>
        <v>106.7</v>
      </c>
      <c r="V3316" s="18">
        <f t="shared" si="10631"/>
        <v>115.6</v>
      </c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41">
        <v>279.94166999999999</v>
      </c>
      <c r="AG3316" s="41"/>
      <c r="AH3316" s="41">
        <f t="shared" si="10635"/>
        <v>279.94166999999999</v>
      </c>
      <c r="AI3316" s="41">
        <f t="shared" si="10636"/>
        <v>0</v>
      </c>
      <c r="AJ3316" s="41">
        <v>0</v>
      </c>
      <c r="AK3316" s="41">
        <v>0</v>
      </c>
      <c r="AL3316" s="41">
        <v>247.74167</v>
      </c>
      <c r="AM3316" s="41">
        <f t="shared" si="10637"/>
        <v>247.74167</v>
      </c>
      <c r="AN3316" s="41">
        <v>0</v>
      </c>
      <c r="AO3316" s="14">
        <v>72.455849999999998</v>
      </c>
      <c r="AP3316" s="42">
        <v>111.1</v>
      </c>
      <c r="AQ3316" s="42">
        <v>0</v>
      </c>
      <c r="AR3316" s="42">
        <v>0</v>
      </c>
      <c r="AS3316" s="42">
        <v>0</v>
      </c>
      <c r="AT3316" s="42">
        <v>0</v>
      </c>
      <c r="AU3316" s="42">
        <f t="shared" si="10585"/>
        <v>111.1</v>
      </c>
      <c r="AV3316" s="42">
        <f t="shared" si="10586"/>
        <v>0</v>
      </c>
      <c r="AW3316" s="42">
        <f t="shared" si="10587"/>
        <v>111.1</v>
      </c>
      <c r="AX3316" s="42">
        <f t="shared" si="10588"/>
        <v>106.7</v>
      </c>
      <c r="AY3316" s="42">
        <f t="shared" si="10589"/>
        <v>115.6</v>
      </c>
      <c r="AZ3316" s="42"/>
      <c r="BA3316" s="43">
        <f t="shared" si="10590"/>
        <v>88.49760380439254</v>
      </c>
      <c r="BB3316" s="44"/>
    </row>
    <row r="3317" spans="2:54" s="21" customFormat="1" ht="31.2" x14ac:dyDescent="0.3">
      <c r="B3317" s="22" t="s">
        <v>1230</v>
      </c>
      <c r="C3317" s="22"/>
      <c r="D3317" s="22"/>
      <c r="E3317" s="23" t="str">
        <f t="shared" si="10581"/>
        <v/>
      </c>
      <c r="F3317" s="22"/>
      <c r="G3317" s="22"/>
      <c r="H3317" s="24" t="s">
        <v>1231</v>
      </c>
      <c r="I3317" s="25">
        <f t="shared" ref="I3317:I3320" si="10638">I3318</f>
        <v>181601.3</v>
      </c>
      <c r="J3317" s="25">
        <f t="shared" ref="J3317:J3320" si="10639">J3318</f>
        <v>183702.2</v>
      </c>
      <c r="K3317" s="25">
        <f t="shared" ref="K3317:K3320" si="10640">K3318</f>
        <v>184232.2</v>
      </c>
      <c r="L3317" s="25">
        <f t="shared" ref="L3317:L3320" si="10641">L3318</f>
        <v>0</v>
      </c>
      <c r="M3317" s="25">
        <f t="shared" ref="M3317:M3320" si="10642">M3318</f>
        <v>0</v>
      </c>
      <c r="N3317" s="25">
        <f t="shared" ref="N3317:N3320" si="10643">N3318</f>
        <v>0</v>
      </c>
      <c r="O3317" s="25">
        <f t="shared" ref="O3317:O3318" si="10644">O3318</f>
        <v>0</v>
      </c>
      <c r="P3317" s="25">
        <f t="shared" ref="P3317:P3318" si="10645">P3318</f>
        <v>0</v>
      </c>
      <c r="Q3317" s="25">
        <f t="shared" ref="Q3317:Q3318" si="10646">Q3318</f>
        <v>0</v>
      </c>
      <c r="R3317" s="25">
        <f t="shared" ref="R3317:R3318" si="10647">R3318</f>
        <v>0</v>
      </c>
      <c r="S3317" s="25">
        <f t="shared" ref="S3317:S3320" si="10648">S3318</f>
        <v>20828.599999999999</v>
      </c>
      <c r="T3317" s="25">
        <f t="shared" si="10419"/>
        <v>202429.9</v>
      </c>
      <c r="U3317" s="25">
        <f t="shared" si="10630"/>
        <v>183702.2</v>
      </c>
      <c r="V3317" s="25">
        <f t="shared" si="10631"/>
        <v>184232.2</v>
      </c>
      <c r="W3317" s="25">
        <f t="shared" ref="W3317:W3320" si="10649">W3318</f>
        <v>20828.599999999999</v>
      </c>
      <c r="X3317" s="25">
        <f t="shared" ref="X3317:X3320" si="10650">X3318</f>
        <v>0</v>
      </c>
      <c r="Y3317" s="25">
        <f t="shared" ref="Y3317:Y3320" si="10651">Y3318</f>
        <v>0</v>
      </c>
      <c r="Z3317" s="25">
        <f t="shared" ref="Z3317:Z3320" si="10652">Z3318</f>
        <v>0</v>
      </c>
      <c r="AA3317" s="25">
        <f t="shared" ref="AA3317:AA3320" si="10653">AA3318</f>
        <v>25469.8</v>
      </c>
      <c r="AB3317" s="25">
        <f t="shared" ref="AB3317:AB3320" si="10654">AB3318</f>
        <v>0</v>
      </c>
      <c r="AC3317" s="25">
        <f t="shared" ref="AC3317:AC3320" si="10655">AC3318</f>
        <v>25469.8</v>
      </c>
      <c r="AD3317" s="25">
        <f t="shared" ref="AD3317:AD3320" si="10656">AD3318</f>
        <v>0</v>
      </c>
      <c r="AE3317" s="25">
        <f t="shared" ref="AE3317:AE3320" si="10657">AE3318</f>
        <v>0</v>
      </c>
      <c r="AF3317" s="26">
        <f t="shared" ref="AF3317:AF3318" si="10658">AF3318</f>
        <v>218606.55872</v>
      </c>
      <c r="AG3317" s="26">
        <f t="shared" ref="AG3317:AG3318" si="10659">AG3318</f>
        <v>0</v>
      </c>
      <c r="AH3317" s="26">
        <f t="shared" ref="AH3317:AH3318" si="10660">AH3318</f>
        <v>1885.6000799999999</v>
      </c>
      <c r="AI3317" s="26">
        <f t="shared" ref="AI3317:AI3318" si="10661">AI3318</f>
        <v>0</v>
      </c>
      <c r="AJ3317" s="26">
        <f t="shared" ref="AJ3317:AJ3318" si="10662">AJ3318</f>
        <v>0</v>
      </c>
      <c r="AK3317" s="26">
        <f t="shared" ref="AK3317:AK3318" si="10663">AK3318</f>
        <v>0</v>
      </c>
      <c r="AL3317" s="26">
        <f t="shared" ref="AL3317:AL3318" si="10664">AL3318</f>
        <v>210306.90393999999</v>
      </c>
      <c r="AM3317" s="26">
        <f t="shared" ref="AM3317:AM3318" si="10665">AM3318</f>
        <v>1885.6000799999999</v>
      </c>
      <c r="AN3317" s="26">
        <f t="shared" ref="AN3317:AN3318" si="10666">AN3318</f>
        <v>0</v>
      </c>
      <c r="AO3317" s="27">
        <f t="shared" ref="AO3317:AO3318" si="10667">AO3318</f>
        <v>142217.64646000002</v>
      </c>
      <c r="AP3317" s="27">
        <f t="shared" ref="AP3317:AP3318" si="10668">AP3318</f>
        <v>219251.26871999999</v>
      </c>
      <c r="AQ3317" s="27">
        <f t="shared" ref="AQ3317:AQ3318" si="10669">AQ3318</f>
        <v>0</v>
      </c>
      <c r="AR3317" s="27">
        <f t="shared" ref="AR3317:AR3318" si="10670">AR3318</f>
        <v>0</v>
      </c>
      <c r="AS3317" s="27">
        <f t="shared" ref="AS3317:AS3318" si="10671">AS3318</f>
        <v>0</v>
      </c>
      <c r="AT3317" s="27">
        <f t="shared" ref="AT3317:AT3318" si="10672">AT3318</f>
        <v>0</v>
      </c>
      <c r="AU3317" s="27">
        <f t="shared" si="10585"/>
        <v>219251.26871999999</v>
      </c>
      <c r="AV3317" s="27">
        <f t="shared" si="10586"/>
        <v>-16821.368719999999</v>
      </c>
      <c r="AW3317" s="27">
        <f t="shared" si="10587"/>
        <v>223258.5</v>
      </c>
      <c r="AX3317" s="27">
        <f t="shared" si="10588"/>
        <v>209172</v>
      </c>
      <c r="AY3317" s="27">
        <f t="shared" si="10589"/>
        <v>209702</v>
      </c>
      <c r="AZ3317" s="27">
        <f t="shared" ref="AZ3317:AZ3320" si="10673">AZ3318</f>
        <v>0</v>
      </c>
      <c r="BA3317" s="28">
        <f t="shared" si="10590"/>
        <v>96.203382538659071</v>
      </c>
      <c r="BB3317" s="20"/>
    </row>
    <row r="3318" spans="2:54" s="21" customFormat="1" x14ac:dyDescent="0.3">
      <c r="B3318" s="22" t="s">
        <v>1230</v>
      </c>
      <c r="C3318" s="22" t="s">
        <v>84</v>
      </c>
      <c r="D3318" s="22"/>
      <c r="E3318" s="23" t="str">
        <f t="shared" si="10581"/>
        <v>04</v>
      </c>
      <c r="F3318" s="22"/>
      <c r="G3318" s="22"/>
      <c r="H3318" s="24" t="s">
        <v>85</v>
      </c>
      <c r="I3318" s="25">
        <f t="shared" si="10638"/>
        <v>181601.3</v>
      </c>
      <c r="J3318" s="25">
        <f t="shared" si="10639"/>
        <v>183702.2</v>
      </c>
      <c r="K3318" s="25">
        <f t="shared" si="10640"/>
        <v>184232.2</v>
      </c>
      <c r="L3318" s="25">
        <f t="shared" si="10641"/>
        <v>0</v>
      </c>
      <c r="M3318" s="25">
        <f t="shared" si="10642"/>
        <v>0</v>
      </c>
      <c r="N3318" s="25">
        <f t="shared" si="10643"/>
        <v>0</v>
      </c>
      <c r="O3318" s="25">
        <f t="shared" si="10644"/>
        <v>0</v>
      </c>
      <c r="P3318" s="25">
        <f t="shared" si="10645"/>
        <v>0</v>
      </c>
      <c r="Q3318" s="25">
        <f t="shared" si="10646"/>
        <v>0</v>
      </c>
      <c r="R3318" s="25">
        <f t="shared" si="10647"/>
        <v>0</v>
      </c>
      <c r="S3318" s="25">
        <f t="shared" si="10648"/>
        <v>20828.599999999999</v>
      </c>
      <c r="T3318" s="25">
        <f t="shared" si="10419"/>
        <v>202429.9</v>
      </c>
      <c r="U3318" s="25">
        <f t="shared" si="10630"/>
        <v>183702.2</v>
      </c>
      <c r="V3318" s="25">
        <f t="shared" si="10631"/>
        <v>184232.2</v>
      </c>
      <c r="W3318" s="25">
        <f t="shared" si="10649"/>
        <v>20828.599999999999</v>
      </c>
      <c r="X3318" s="25">
        <f t="shared" si="10650"/>
        <v>0</v>
      </c>
      <c r="Y3318" s="25">
        <f t="shared" si="10651"/>
        <v>0</v>
      </c>
      <c r="Z3318" s="25">
        <f t="shared" si="10652"/>
        <v>0</v>
      </c>
      <c r="AA3318" s="25">
        <f t="shared" si="10653"/>
        <v>25469.8</v>
      </c>
      <c r="AB3318" s="25">
        <f t="shared" si="10654"/>
        <v>0</v>
      </c>
      <c r="AC3318" s="25">
        <f t="shared" si="10655"/>
        <v>25469.8</v>
      </c>
      <c r="AD3318" s="25">
        <f t="shared" si="10656"/>
        <v>0</v>
      </c>
      <c r="AE3318" s="25">
        <f t="shared" si="10657"/>
        <v>0</v>
      </c>
      <c r="AF3318" s="26">
        <f t="shared" si="10658"/>
        <v>218606.55872</v>
      </c>
      <c r="AG3318" s="26">
        <f t="shared" si="10659"/>
        <v>0</v>
      </c>
      <c r="AH3318" s="26">
        <f t="shared" si="10660"/>
        <v>1885.6000799999999</v>
      </c>
      <c r="AI3318" s="26">
        <f t="shared" si="10661"/>
        <v>0</v>
      </c>
      <c r="AJ3318" s="26">
        <f t="shared" si="10662"/>
        <v>0</v>
      </c>
      <c r="AK3318" s="26">
        <f t="shared" si="10663"/>
        <v>0</v>
      </c>
      <c r="AL3318" s="26">
        <f t="shared" si="10664"/>
        <v>210306.90393999999</v>
      </c>
      <c r="AM3318" s="26">
        <f t="shared" si="10665"/>
        <v>1885.6000799999999</v>
      </c>
      <c r="AN3318" s="26">
        <f t="shared" si="10666"/>
        <v>0</v>
      </c>
      <c r="AO3318" s="45">
        <f t="shared" si="10667"/>
        <v>142217.64646000002</v>
      </c>
      <c r="AP3318" s="27">
        <f t="shared" si="10668"/>
        <v>219251.26871999999</v>
      </c>
      <c r="AQ3318" s="27">
        <f t="shared" si="10669"/>
        <v>0</v>
      </c>
      <c r="AR3318" s="27">
        <f t="shared" si="10670"/>
        <v>0</v>
      </c>
      <c r="AS3318" s="27">
        <f t="shared" si="10671"/>
        <v>0</v>
      </c>
      <c r="AT3318" s="27">
        <f t="shared" si="10672"/>
        <v>0</v>
      </c>
      <c r="AU3318" s="27">
        <f t="shared" si="10585"/>
        <v>219251.26871999999</v>
      </c>
      <c r="AV3318" s="27">
        <f t="shared" si="10586"/>
        <v>-16821.368719999999</v>
      </c>
      <c r="AW3318" s="27">
        <f t="shared" si="10587"/>
        <v>223258.5</v>
      </c>
      <c r="AX3318" s="27">
        <f t="shared" si="10588"/>
        <v>209172</v>
      </c>
      <c r="AY3318" s="27">
        <f t="shared" si="10589"/>
        <v>209702</v>
      </c>
      <c r="AZ3318" s="27">
        <f t="shared" si="10673"/>
        <v>0</v>
      </c>
      <c r="BA3318" s="28">
        <f t="shared" si="10590"/>
        <v>96.203382538659071</v>
      </c>
      <c r="BB3318" s="20"/>
    </row>
    <row r="3319" spans="2:54" s="30" customFormat="1" x14ac:dyDescent="0.3">
      <c r="B3319" s="31" t="s">
        <v>1230</v>
      </c>
      <c r="C3319" s="31" t="s">
        <v>84</v>
      </c>
      <c r="D3319" s="31" t="s">
        <v>139</v>
      </c>
      <c r="E3319" s="29" t="str">
        <f t="shared" si="10581"/>
        <v>0412</v>
      </c>
      <c r="F3319" s="31"/>
      <c r="G3319" s="31"/>
      <c r="H3319" s="32" t="s">
        <v>140</v>
      </c>
      <c r="I3319" s="33">
        <f t="shared" si="10638"/>
        <v>181601.3</v>
      </c>
      <c r="J3319" s="33">
        <f t="shared" si="10639"/>
        <v>183702.2</v>
      </c>
      <c r="K3319" s="33">
        <f t="shared" si="10640"/>
        <v>184232.2</v>
      </c>
      <c r="L3319" s="33">
        <f t="shared" si="10641"/>
        <v>0</v>
      </c>
      <c r="M3319" s="33">
        <f t="shared" si="10642"/>
        <v>0</v>
      </c>
      <c r="N3319" s="33">
        <f t="shared" si="10643"/>
        <v>0</v>
      </c>
      <c r="O3319" s="33">
        <f>O3320+O3337</f>
        <v>0</v>
      </c>
      <c r="P3319" s="33">
        <f>P3320+P3337</f>
        <v>0</v>
      </c>
      <c r="Q3319" s="33">
        <f>Q3320+Q3337</f>
        <v>0</v>
      </c>
      <c r="R3319" s="33">
        <f>R3320+R3337</f>
        <v>0</v>
      </c>
      <c r="S3319" s="33">
        <f t="shared" si="10648"/>
        <v>20828.599999999999</v>
      </c>
      <c r="T3319" s="33">
        <f t="shared" si="10419"/>
        <v>202429.9</v>
      </c>
      <c r="U3319" s="33">
        <f t="shared" si="10630"/>
        <v>183702.2</v>
      </c>
      <c r="V3319" s="33">
        <f t="shared" si="10631"/>
        <v>184232.2</v>
      </c>
      <c r="W3319" s="33">
        <f t="shared" si="10649"/>
        <v>20828.599999999999</v>
      </c>
      <c r="X3319" s="33">
        <f t="shared" si="10650"/>
        <v>0</v>
      </c>
      <c r="Y3319" s="33">
        <f t="shared" si="10651"/>
        <v>0</v>
      </c>
      <c r="Z3319" s="33">
        <f t="shared" si="10652"/>
        <v>0</v>
      </c>
      <c r="AA3319" s="33">
        <f t="shared" si="10653"/>
        <v>25469.8</v>
      </c>
      <c r="AB3319" s="33">
        <f t="shared" si="10654"/>
        <v>0</v>
      </c>
      <c r="AC3319" s="33">
        <f t="shared" si="10655"/>
        <v>25469.8</v>
      </c>
      <c r="AD3319" s="33">
        <f t="shared" si="10656"/>
        <v>0</v>
      </c>
      <c r="AE3319" s="33">
        <f t="shared" si="10657"/>
        <v>0</v>
      </c>
      <c r="AF3319" s="34">
        <f t="shared" ref="AF3319:AT3319" si="10674">AF3320+AF3337</f>
        <v>218606.55872</v>
      </c>
      <c r="AG3319" s="34">
        <f t="shared" si="10674"/>
        <v>0</v>
      </c>
      <c r="AH3319" s="34">
        <f t="shared" si="10674"/>
        <v>1885.6000799999999</v>
      </c>
      <c r="AI3319" s="34">
        <f t="shared" si="10674"/>
        <v>0</v>
      </c>
      <c r="AJ3319" s="34">
        <f t="shared" si="10674"/>
        <v>0</v>
      </c>
      <c r="AK3319" s="34">
        <f t="shared" si="10674"/>
        <v>0</v>
      </c>
      <c r="AL3319" s="34">
        <f t="shared" si="10674"/>
        <v>210306.90393999999</v>
      </c>
      <c r="AM3319" s="34">
        <f t="shared" si="10674"/>
        <v>1885.6000799999999</v>
      </c>
      <c r="AN3319" s="34">
        <f t="shared" si="10674"/>
        <v>0</v>
      </c>
      <c r="AO3319" s="36">
        <f t="shared" si="10674"/>
        <v>142217.64646000002</v>
      </c>
      <c r="AP3319" s="36">
        <f t="shared" si="10674"/>
        <v>219251.26871999999</v>
      </c>
      <c r="AQ3319" s="36">
        <f t="shared" si="10674"/>
        <v>0</v>
      </c>
      <c r="AR3319" s="36">
        <f t="shared" si="10674"/>
        <v>0</v>
      </c>
      <c r="AS3319" s="36">
        <f t="shared" si="10674"/>
        <v>0</v>
      </c>
      <c r="AT3319" s="36">
        <f t="shared" si="10674"/>
        <v>0</v>
      </c>
      <c r="AU3319" s="36">
        <f t="shared" si="10585"/>
        <v>219251.26871999999</v>
      </c>
      <c r="AV3319" s="36">
        <f t="shared" si="10586"/>
        <v>-16821.368719999999</v>
      </c>
      <c r="AW3319" s="36">
        <f t="shared" si="10587"/>
        <v>223258.5</v>
      </c>
      <c r="AX3319" s="36">
        <f t="shared" si="10588"/>
        <v>209172</v>
      </c>
      <c r="AY3319" s="36">
        <f t="shared" si="10589"/>
        <v>209702</v>
      </c>
      <c r="AZ3319" s="36">
        <f t="shared" si="10673"/>
        <v>0</v>
      </c>
      <c r="BA3319" s="37">
        <f t="shared" si="10590"/>
        <v>96.203382538659071</v>
      </c>
      <c r="BB3319" s="20"/>
    </row>
    <row r="3320" spans="2:54" ht="31.2" x14ac:dyDescent="0.3">
      <c r="B3320" s="38" t="s">
        <v>1230</v>
      </c>
      <c r="C3320" s="38" t="s">
        <v>84</v>
      </c>
      <c r="D3320" s="38" t="s">
        <v>139</v>
      </c>
      <c r="E3320" s="39" t="str">
        <f t="shared" si="10581"/>
        <v>0412</v>
      </c>
      <c r="F3320" s="38" t="s">
        <v>1232</v>
      </c>
      <c r="G3320" s="39"/>
      <c r="H3320" s="40" t="s">
        <v>1233</v>
      </c>
      <c r="I3320" s="18">
        <f t="shared" si="10638"/>
        <v>181601.3</v>
      </c>
      <c r="J3320" s="18">
        <f t="shared" si="10639"/>
        <v>183702.2</v>
      </c>
      <c r="K3320" s="18">
        <f t="shared" si="10640"/>
        <v>184232.2</v>
      </c>
      <c r="L3320" s="18">
        <f t="shared" si="10641"/>
        <v>0</v>
      </c>
      <c r="M3320" s="18">
        <f t="shared" si="10642"/>
        <v>0</v>
      </c>
      <c r="N3320" s="18">
        <f t="shared" si="10643"/>
        <v>0</v>
      </c>
      <c r="O3320" s="18">
        <f>O3321</f>
        <v>0</v>
      </c>
      <c r="P3320" s="18">
        <f>P3321</f>
        <v>0</v>
      </c>
      <c r="Q3320" s="18">
        <f>Q3321</f>
        <v>0</v>
      </c>
      <c r="R3320" s="18">
        <f>R3321</f>
        <v>0</v>
      </c>
      <c r="S3320" s="18">
        <f t="shared" si="10648"/>
        <v>20828.599999999999</v>
      </c>
      <c r="T3320" s="18">
        <f t="shared" si="10419"/>
        <v>202429.9</v>
      </c>
      <c r="U3320" s="18">
        <f t="shared" si="10630"/>
        <v>183702.2</v>
      </c>
      <c r="V3320" s="18">
        <f t="shared" si="10631"/>
        <v>184232.2</v>
      </c>
      <c r="W3320" s="18">
        <f t="shared" si="10649"/>
        <v>20828.599999999999</v>
      </c>
      <c r="X3320" s="18">
        <f t="shared" si="10650"/>
        <v>0</v>
      </c>
      <c r="Y3320" s="18">
        <f t="shared" si="10651"/>
        <v>0</v>
      </c>
      <c r="Z3320" s="18">
        <f t="shared" si="10652"/>
        <v>0</v>
      </c>
      <c r="AA3320" s="18">
        <f t="shared" si="10653"/>
        <v>25469.8</v>
      </c>
      <c r="AB3320" s="18">
        <f t="shared" si="10654"/>
        <v>0</v>
      </c>
      <c r="AC3320" s="18">
        <f t="shared" si="10655"/>
        <v>25469.8</v>
      </c>
      <c r="AD3320" s="18">
        <f t="shared" si="10656"/>
        <v>0</v>
      </c>
      <c r="AE3320" s="18">
        <f t="shared" si="10657"/>
        <v>0</v>
      </c>
      <c r="AF3320" s="41">
        <f t="shared" ref="AF3320:AT3320" si="10675">AF3321</f>
        <v>200329.48483</v>
      </c>
      <c r="AG3320" s="41">
        <f t="shared" si="10675"/>
        <v>0</v>
      </c>
      <c r="AH3320" s="41">
        <f t="shared" si="10675"/>
        <v>1885.6000799999999</v>
      </c>
      <c r="AI3320" s="41">
        <f t="shared" si="10675"/>
        <v>0</v>
      </c>
      <c r="AJ3320" s="41">
        <f t="shared" si="10675"/>
        <v>0</v>
      </c>
      <c r="AK3320" s="41">
        <f t="shared" si="10675"/>
        <v>0</v>
      </c>
      <c r="AL3320" s="41">
        <f t="shared" si="10675"/>
        <v>192029.83004999999</v>
      </c>
      <c r="AM3320" s="41">
        <f t="shared" si="10675"/>
        <v>1885.6000799999999</v>
      </c>
      <c r="AN3320" s="41">
        <f t="shared" si="10675"/>
        <v>0</v>
      </c>
      <c r="AO3320" s="14">
        <f t="shared" si="10675"/>
        <v>126682.67782000001</v>
      </c>
      <c r="AP3320" s="42">
        <f t="shared" si="10675"/>
        <v>203650.30007999999</v>
      </c>
      <c r="AQ3320" s="42">
        <f t="shared" si="10675"/>
        <v>0</v>
      </c>
      <c r="AR3320" s="42">
        <f t="shared" si="10675"/>
        <v>0</v>
      </c>
      <c r="AS3320" s="42">
        <f t="shared" si="10675"/>
        <v>0</v>
      </c>
      <c r="AT3320" s="42">
        <f t="shared" si="10675"/>
        <v>0</v>
      </c>
      <c r="AU3320" s="42">
        <f t="shared" si="10585"/>
        <v>203650.30007999999</v>
      </c>
      <c r="AV3320" s="42">
        <f t="shared" si="10586"/>
        <v>-1220.4000799999922</v>
      </c>
      <c r="AW3320" s="42">
        <f t="shared" si="10587"/>
        <v>223258.5</v>
      </c>
      <c r="AX3320" s="42">
        <f t="shared" si="10588"/>
        <v>209172</v>
      </c>
      <c r="AY3320" s="42">
        <f t="shared" si="10589"/>
        <v>209702</v>
      </c>
      <c r="AZ3320" s="42">
        <f t="shared" si="10673"/>
        <v>0</v>
      </c>
      <c r="BA3320" s="43">
        <f t="shared" si="10590"/>
        <v>95.856997891726664</v>
      </c>
      <c r="BB3320" s="20"/>
    </row>
    <row r="3321" spans="2:54" x14ac:dyDescent="0.3">
      <c r="B3321" s="38" t="s">
        <v>1230</v>
      </c>
      <c r="C3321" s="38" t="s">
        <v>84</v>
      </c>
      <c r="D3321" s="38" t="s">
        <v>139</v>
      </c>
      <c r="E3321" s="39" t="str">
        <f t="shared" si="10581"/>
        <v>0412</v>
      </c>
      <c r="F3321" s="38" t="s">
        <v>1234</v>
      </c>
      <c r="G3321" s="39"/>
      <c r="H3321" s="40" t="s">
        <v>49</v>
      </c>
      <c r="I3321" s="18">
        <f t="shared" ref="I3321:S3321" si="10676">I3322+I3332</f>
        <v>181601.3</v>
      </c>
      <c r="J3321" s="18">
        <f t="shared" si="10676"/>
        <v>183702.2</v>
      </c>
      <c r="K3321" s="18">
        <f t="shared" si="10676"/>
        <v>184232.2</v>
      </c>
      <c r="L3321" s="18">
        <f t="shared" si="10676"/>
        <v>0</v>
      </c>
      <c r="M3321" s="18">
        <f t="shared" si="10676"/>
        <v>0</v>
      </c>
      <c r="N3321" s="18">
        <f t="shared" si="10676"/>
        <v>0</v>
      </c>
      <c r="O3321" s="18">
        <f t="shared" si="10676"/>
        <v>0</v>
      </c>
      <c r="P3321" s="18">
        <f t="shared" si="10676"/>
        <v>0</v>
      </c>
      <c r="Q3321" s="18">
        <f t="shared" si="10676"/>
        <v>0</v>
      </c>
      <c r="R3321" s="18">
        <f t="shared" si="10676"/>
        <v>0</v>
      </c>
      <c r="S3321" s="18">
        <f t="shared" si="10676"/>
        <v>20828.599999999999</v>
      </c>
      <c r="T3321" s="18">
        <f t="shared" si="10419"/>
        <v>202429.9</v>
      </c>
      <c r="U3321" s="18">
        <f t="shared" si="10630"/>
        <v>183702.2</v>
      </c>
      <c r="V3321" s="18">
        <f t="shared" si="10631"/>
        <v>184232.2</v>
      </c>
      <c r="W3321" s="18">
        <f t="shared" ref="W3321:AT3321" si="10677">W3322+W3332</f>
        <v>20828.599999999999</v>
      </c>
      <c r="X3321" s="18">
        <f t="shared" si="10677"/>
        <v>0</v>
      </c>
      <c r="Y3321" s="18">
        <f t="shared" si="10677"/>
        <v>0</v>
      </c>
      <c r="Z3321" s="18">
        <f t="shared" si="10677"/>
        <v>0</v>
      </c>
      <c r="AA3321" s="18">
        <f t="shared" si="10677"/>
        <v>25469.8</v>
      </c>
      <c r="AB3321" s="18">
        <f t="shared" si="10677"/>
        <v>0</v>
      </c>
      <c r="AC3321" s="18">
        <f t="shared" si="10677"/>
        <v>25469.8</v>
      </c>
      <c r="AD3321" s="18">
        <f t="shared" si="10677"/>
        <v>0</v>
      </c>
      <c r="AE3321" s="18">
        <f t="shared" si="10677"/>
        <v>0</v>
      </c>
      <c r="AF3321" s="41">
        <f t="shared" si="10677"/>
        <v>200329.48483</v>
      </c>
      <c r="AG3321" s="41">
        <f t="shared" si="10677"/>
        <v>0</v>
      </c>
      <c r="AH3321" s="41">
        <f t="shared" si="10677"/>
        <v>1885.6000799999999</v>
      </c>
      <c r="AI3321" s="41">
        <f t="shared" si="10677"/>
        <v>0</v>
      </c>
      <c r="AJ3321" s="41">
        <f t="shared" si="10677"/>
        <v>0</v>
      </c>
      <c r="AK3321" s="41">
        <f t="shared" si="10677"/>
        <v>0</v>
      </c>
      <c r="AL3321" s="41">
        <f t="shared" si="10677"/>
        <v>192029.83004999999</v>
      </c>
      <c r="AM3321" s="41">
        <f t="shared" si="10677"/>
        <v>1885.6000799999999</v>
      </c>
      <c r="AN3321" s="41">
        <f t="shared" si="10677"/>
        <v>0</v>
      </c>
      <c r="AO3321" s="42">
        <f t="shared" si="10677"/>
        <v>126682.67782000001</v>
      </c>
      <c r="AP3321" s="42">
        <f t="shared" si="10677"/>
        <v>203650.30007999999</v>
      </c>
      <c r="AQ3321" s="42">
        <f t="shared" si="10677"/>
        <v>0</v>
      </c>
      <c r="AR3321" s="42">
        <f t="shared" si="10677"/>
        <v>0</v>
      </c>
      <c r="AS3321" s="42">
        <f t="shared" si="10677"/>
        <v>0</v>
      </c>
      <c r="AT3321" s="42">
        <f t="shared" si="10677"/>
        <v>0</v>
      </c>
      <c r="AU3321" s="42">
        <f t="shared" si="10585"/>
        <v>203650.30007999999</v>
      </c>
      <c r="AV3321" s="42">
        <f t="shared" si="10586"/>
        <v>-1220.4000799999922</v>
      </c>
      <c r="AW3321" s="42">
        <f t="shared" si="10587"/>
        <v>223258.5</v>
      </c>
      <c r="AX3321" s="42">
        <f t="shared" si="10588"/>
        <v>209172</v>
      </c>
      <c r="AY3321" s="42">
        <f t="shared" si="10589"/>
        <v>209702</v>
      </c>
      <c r="AZ3321" s="42">
        <f>AZ3322+AZ3332</f>
        <v>0</v>
      </c>
      <c r="BA3321" s="43">
        <f t="shared" si="10590"/>
        <v>95.856997891726664</v>
      </c>
      <c r="BB3321" s="20"/>
    </row>
    <row r="3322" spans="2:54" ht="62.4" x14ac:dyDescent="0.3">
      <c r="B3322" s="38" t="s">
        <v>1230</v>
      </c>
      <c r="C3322" s="38" t="s">
        <v>84</v>
      </c>
      <c r="D3322" s="38" t="s">
        <v>139</v>
      </c>
      <c r="E3322" s="39" t="str">
        <f t="shared" si="10581"/>
        <v>0412</v>
      </c>
      <c r="F3322" s="38" t="s">
        <v>1235</v>
      </c>
      <c r="G3322" s="39"/>
      <c r="H3322" s="40" t="s">
        <v>1236</v>
      </c>
      <c r="I3322" s="18">
        <f t="shared" ref="I3322:S3322" si="10678">I3323+I3326+I3328+I3330</f>
        <v>39507.199999999997</v>
      </c>
      <c r="J3322" s="18">
        <f t="shared" si="10678"/>
        <v>37440.800000000003</v>
      </c>
      <c r="K3322" s="18">
        <f t="shared" si="10678"/>
        <v>37970.800000000003</v>
      </c>
      <c r="L3322" s="18">
        <f t="shared" si="10678"/>
        <v>0</v>
      </c>
      <c r="M3322" s="18">
        <f t="shared" si="10678"/>
        <v>0</v>
      </c>
      <c r="N3322" s="18">
        <f t="shared" si="10678"/>
        <v>0</v>
      </c>
      <c r="O3322" s="18">
        <f t="shared" si="10678"/>
        <v>0</v>
      </c>
      <c r="P3322" s="18">
        <f t="shared" si="10678"/>
        <v>0</v>
      </c>
      <c r="Q3322" s="18">
        <f t="shared" si="10678"/>
        <v>0</v>
      </c>
      <c r="R3322" s="18">
        <f t="shared" si="10678"/>
        <v>-738.37000000000012</v>
      </c>
      <c r="S3322" s="18">
        <f t="shared" si="10678"/>
        <v>0</v>
      </c>
      <c r="T3322" s="18">
        <f t="shared" si="10419"/>
        <v>38768.829999999994</v>
      </c>
      <c r="U3322" s="18">
        <f t="shared" si="10630"/>
        <v>37440.800000000003</v>
      </c>
      <c r="V3322" s="18">
        <f t="shared" si="10631"/>
        <v>37970.800000000003</v>
      </c>
      <c r="W3322" s="18">
        <f t="shared" ref="W3322:AT3322" si="10679">W3323+W3326+W3328+W3330</f>
        <v>0</v>
      </c>
      <c r="X3322" s="18">
        <f t="shared" si="10679"/>
        <v>0</v>
      </c>
      <c r="Y3322" s="18">
        <f t="shared" si="10679"/>
        <v>0</v>
      </c>
      <c r="Z3322" s="18">
        <f t="shared" si="10679"/>
        <v>0</v>
      </c>
      <c r="AA3322" s="18">
        <f t="shared" si="10679"/>
        <v>0</v>
      </c>
      <c r="AB3322" s="18">
        <f t="shared" si="10679"/>
        <v>0</v>
      </c>
      <c r="AC3322" s="18">
        <f t="shared" si="10679"/>
        <v>0</v>
      </c>
      <c r="AD3322" s="18">
        <f t="shared" si="10679"/>
        <v>0</v>
      </c>
      <c r="AE3322" s="18">
        <f t="shared" si="10679"/>
        <v>0</v>
      </c>
      <c r="AF3322" s="41">
        <f t="shared" si="10679"/>
        <v>37358.999119999993</v>
      </c>
      <c r="AG3322" s="41">
        <f t="shared" si="10679"/>
        <v>0</v>
      </c>
      <c r="AH3322" s="41">
        <f t="shared" si="10679"/>
        <v>1885.6000799999999</v>
      </c>
      <c r="AI3322" s="41">
        <f t="shared" si="10679"/>
        <v>0</v>
      </c>
      <c r="AJ3322" s="41">
        <f t="shared" si="10679"/>
        <v>0</v>
      </c>
      <c r="AK3322" s="41">
        <f t="shared" si="10679"/>
        <v>0</v>
      </c>
      <c r="AL3322" s="41">
        <f t="shared" si="10679"/>
        <v>36192.874320000003</v>
      </c>
      <c r="AM3322" s="41">
        <f t="shared" si="10679"/>
        <v>1885.6000799999999</v>
      </c>
      <c r="AN3322" s="41">
        <f t="shared" si="10679"/>
        <v>0</v>
      </c>
      <c r="AO3322" s="14">
        <f t="shared" si="10679"/>
        <v>24069.244129999999</v>
      </c>
      <c r="AP3322" s="42">
        <f t="shared" si="10679"/>
        <v>40588.430079999998</v>
      </c>
      <c r="AQ3322" s="42">
        <f t="shared" si="10679"/>
        <v>0</v>
      </c>
      <c r="AR3322" s="42">
        <f t="shared" si="10679"/>
        <v>0</v>
      </c>
      <c r="AS3322" s="42">
        <f t="shared" si="10679"/>
        <v>0</v>
      </c>
      <c r="AT3322" s="42">
        <f t="shared" si="10679"/>
        <v>0</v>
      </c>
      <c r="AU3322" s="42">
        <f t="shared" si="10585"/>
        <v>40588.430079999998</v>
      </c>
      <c r="AV3322" s="42">
        <f t="shared" si="10586"/>
        <v>-1819.6000800000038</v>
      </c>
      <c r="AW3322" s="42">
        <f t="shared" si="10587"/>
        <v>38768.829999999994</v>
      </c>
      <c r="AX3322" s="42">
        <f t="shared" si="10588"/>
        <v>37440.800000000003</v>
      </c>
      <c r="AY3322" s="42">
        <f t="shared" si="10589"/>
        <v>37970.800000000003</v>
      </c>
      <c r="AZ3322" s="42">
        <f>AZ3323+AZ3326+AZ3328+AZ3330</f>
        <v>0</v>
      </c>
      <c r="BA3322" s="43">
        <f t="shared" si="10590"/>
        <v>96.878597319338482</v>
      </c>
      <c r="BB3322" s="20"/>
    </row>
    <row r="3323" spans="2:54" x14ac:dyDescent="0.3">
      <c r="B3323" s="38" t="s">
        <v>1230</v>
      </c>
      <c r="C3323" s="38" t="s">
        <v>84</v>
      </c>
      <c r="D3323" s="38" t="s">
        <v>139</v>
      </c>
      <c r="E3323" s="39" t="str">
        <f t="shared" si="10581"/>
        <v>0412</v>
      </c>
      <c r="F3323" s="38" t="s">
        <v>1237</v>
      </c>
      <c r="G3323" s="39"/>
      <c r="H3323" s="40" t="s">
        <v>1238</v>
      </c>
      <c r="I3323" s="18">
        <f t="shared" ref="I3323:S3323" si="10680">I3324+I3325</f>
        <v>22555</v>
      </c>
      <c r="J3323" s="18">
        <f t="shared" si="10680"/>
        <v>22971.599999999999</v>
      </c>
      <c r="K3323" s="18">
        <f t="shared" si="10680"/>
        <v>23501.599999999999</v>
      </c>
      <c r="L3323" s="18">
        <f t="shared" si="10680"/>
        <v>0</v>
      </c>
      <c r="M3323" s="18">
        <f t="shared" si="10680"/>
        <v>0</v>
      </c>
      <c r="N3323" s="18">
        <f t="shared" si="10680"/>
        <v>0</v>
      </c>
      <c r="O3323" s="18">
        <f t="shared" si="10680"/>
        <v>0</v>
      </c>
      <c r="P3323" s="18">
        <f t="shared" si="10680"/>
        <v>0</v>
      </c>
      <c r="Q3323" s="18">
        <f t="shared" si="10680"/>
        <v>0</v>
      </c>
      <c r="R3323" s="18">
        <f t="shared" si="10680"/>
        <v>698.49999999999989</v>
      </c>
      <c r="S3323" s="18">
        <f t="shared" si="10680"/>
        <v>0</v>
      </c>
      <c r="T3323" s="18">
        <f t="shared" si="10419"/>
        <v>23253.5</v>
      </c>
      <c r="U3323" s="18">
        <f t="shared" si="10630"/>
        <v>22971.599999999999</v>
      </c>
      <c r="V3323" s="18">
        <f t="shared" si="10631"/>
        <v>23501.599999999999</v>
      </c>
      <c r="W3323" s="18">
        <f t="shared" ref="W3323:AT3323" si="10681">W3324+W3325</f>
        <v>0</v>
      </c>
      <c r="X3323" s="18">
        <f t="shared" si="10681"/>
        <v>0</v>
      </c>
      <c r="Y3323" s="18">
        <f t="shared" si="10681"/>
        <v>0</v>
      </c>
      <c r="Z3323" s="18">
        <f t="shared" si="10681"/>
        <v>0</v>
      </c>
      <c r="AA3323" s="18">
        <f t="shared" si="10681"/>
        <v>0</v>
      </c>
      <c r="AB3323" s="18">
        <f t="shared" si="10681"/>
        <v>0</v>
      </c>
      <c r="AC3323" s="18">
        <f t="shared" si="10681"/>
        <v>0</v>
      </c>
      <c r="AD3323" s="18">
        <f t="shared" si="10681"/>
        <v>0</v>
      </c>
      <c r="AE3323" s="18">
        <f t="shared" si="10681"/>
        <v>0</v>
      </c>
      <c r="AF3323" s="41">
        <f t="shared" si="10681"/>
        <v>22407.329749999997</v>
      </c>
      <c r="AG3323" s="41">
        <f t="shared" si="10681"/>
        <v>0</v>
      </c>
      <c r="AH3323" s="41">
        <f t="shared" si="10681"/>
        <v>0</v>
      </c>
      <c r="AI3323" s="41">
        <f t="shared" si="10681"/>
        <v>0</v>
      </c>
      <c r="AJ3323" s="41">
        <f t="shared" si="10681"/>
        <v>0</v>
      </c>
      <c r="AK3323" s="41">
        <f t="shared" si="10681"/>
        <v>0</v>
      </c>
      <c r="AL3323" s="41">
        <f t="shared" si="10681"/>
        <v>22407.328950000003</v>
      </c>
      <c r="AM3323" s="41">
        <f t="shared" si="10681"/>
        <v>0</v>
      </c>
      <c r="AN3323" s="41">
        <f t="shared" si="10681"/>
        <v>0</v>
      </c>
      <c r="AO3323" s="42">
        <f t="shared" si="10681"/>
        <v>15816.700400000002</v>
      </c>
      <c r="AP3323" s="42">
        <f t="shared" si="10681"/>
        <v>23252.228490000001</v>
      </c>
      <c r="AQ3323" s="42">
        <f t="shared" si="10681"/>
        <v>0</v>
      </c>
      <c r="AR3323" s="42">
        <f t="shared" si="10681"/>
        <v>0</v>
      </c>
      <c r="AS3323" s="42">
        <f t="shared" si="10681"/>
        <v>0</v>
      </c>
      <c r="AT3323" s="42">
        <f t="shared" si="10681"/>
        <v>0</v>
      </c>
      <c r="AU3323" s="42">
        <f t="shared" si="10585"/>
        <v>23252.228490000001</v>
      </c>
      <c r="AV3323" s="42">
        <f t="shared" si="10586"/>
        <v>1.2715099999986705</v>
      </c>
      <c r="AW3323" s="42">
        <f t="shared" si="10587"/>
        <v>23253.5</v>
      </c>
      <c r="AX3323" s="42">
        <f t="shared" si="10588"/>
        <v>22971.599999999999</v>
      </c>
      <c r="AY3323" s="42">
        <f t="shared" si="10589"/>
        <v>23501.599999999999</v>
      </c>
      <c r="AZ3323" s="42">
        <f>AZ3324+AZ3325</f>
        <v>0</v>
      </c>
      <c r="BA3323" s="43">
        <f t="shared" si="10590"/>
        <v>99.99999642973971</v>
      </c>
      <c r="BB3323" s="20"/>
    </row>
    <row r="3324" spans="2:54" ht="31.2" x14ac:dyDescent="0.3">
      <c r="B3324" s="38" t="s">
        <v>1230</v>
      </c>
      <c r="C3324" s="38" t="s">
        <v>84</v>
      </c>
      <c r="D3324" s="38" t="s">
        <v>139</v>
      </c>
      <c r="E3324" s="39" t="str">
        <f t="shared" si="10581"/>
        <v>0412</v>
      </c>
      <c r="F3324" s="38" t="s">
        <v>1237</v>
      </c>
      <c r="G3324" s="38" t="s">
        <v>54</v>
      </c>
      <c r="H3324" s="40" t="s">
        <v>55</v>
      </c>
      <c r="I3324" s="18">
        <v>21515.1</v>
      </c>
      <c r="J3324" s="18">
        <v>21933.5</v>
      </c>
      <c r="K3324" s="18">
        <v>22463.5</v>
      </c>
      <c r="L3324" s="18"/>
      <c r="M3324" s="18"/>
      <c r="N3324" s="18"/>
      <c r="O3324" s="18">
        <v>0</v>
      </c>
      <c r="P3324" s="18">
        <v>0</v>
      </c>
      <c r="Q3324" s="18">
        <v>0</v>
      </c>
      <c r="R3324" s="18">
        <f>1436.87-738.37</f>
        <v>698.49999999999989</v>
      </c>
      <c r="S3324" s="18"/>
      <c r="T3324" s="18">
        <f t="shared" si="10419"/>
        <v>22213.599999999999</v>
      </c>
      <c r="U3324" s="18">
        <f t="shared" si="10630"/>
        <v>21933.5</v>
      </c>
      <c r="V3324" s="18">
        <f t="shared" si="10631"/>
        <v>22463.5</v>
      </c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41">
        <v>21532.445749999999</v>
      </c>
      <c r="AG3324" s="41"/>
      <c r="AH3324" s="41">
        <v>0</v>
      </c>
      <c r="AI3324" s="41">
        <v>0</v>
      </c>
      <c r="AJ3324" s="41">
        <v>0</v>
      </c>
      <c r="AK3324" s="41">
        <v>0</v>
      </c>
      <c r="AL3324" s="41">
        <v>21532.444950000001</v>
      </c>
      <c r="AM3324" s="41">
        <v>0</v>
      </c>
      <c r="AN3324" s="41">
        <v>0</v>
      </c>
      <c r="AO3324" s="14">
        <v>15065.000400000001</v>
      </c>
      <c r="AP3324" s="42">
        <v>22324.32849</v>
      </c>
      <c r="AQ3324" s="42">
        <v>0</v>
      </c>
      <c r="AR3324" s="42">
        <v>0</v>
      </c>
      <c r="AS3324" s="42">
        <v>0</v>
      </c>
      <c r="AT3324" s="42">
        <v>0</v>
      </c>
      <c r="AU3324" s="42">
        <f t="shared" si="10585"/>
        <v>22324.32849</v>
      </c>
      <c r="AV3324" s="42">
        <f t="shared" si="10586"/>
        <v>-110.72849000000133</v>
      </c>
      <c r="AW3324" s="42">
        <f t="shared" si="10587"/>
        <v>22213.599999999999</v>
      </c>
      <c r="AX3324" s="42">
        <f t="shared" si="10588"/>
        <v>21933.5</v>
      </c>
      <c r="AY3324" s="42">
        <f t="shared" si="10589"/>
        <v>22463.5</v>
      </c>
      <c r="AZ3324" s="42"/>
      <c r="BA3324" s="43">
        <f t="shared" si="10590"/>
        <v>99.999996284676584</v>
      </c>
      <c r="BB3324" s="44"/>
    </row>
    <row r="3325" spans="2:54" x14ac:dyDescent="0.3">
      <c r="B3325" s="38" t="s">
        <v>1230</v>
      </c>
      <c r="C3325" s="38" t="s">
        <v>84</v>
      </c>
      <c r="D3325" s="38" t="s">
        <v>139</v>
      </c>
      <c r="E3325" s="39" t="str">
        <f t="shared" si="10581"/>
        <v>0412</v>
      </c>
      <c r="F3325" s="38" t="s">
        <v>1237</v>
      </c>
      <c r="G3325" s="38" t="s">
        <v>56</v>
      </c>
      <c r="H3325" s="40" t="s">
        <v>57</v>
      </c>
      <c r="I3325" s="18">
        <v>1039.9000000000001</v>
      </c>
      <c r="J3325" s="18">
        <v>1038.0999999999999</v>
      </c>
      <c r="K3325" s="18">
        <v>1038.0999999999999</v>
      </c>
      <c r="L3325" s="18"/>
      <c r="M3325" s="18"/>
      <c r="N3325" s="18"/>
      <c r="O3325" s="18">
        <v>0</v>
      </c>
      <c r="P3325" s="18">
        <v>0</v>
      </c>
      <c r="Q3325" s="18">
        <v>0</v>
      </c>
      <c r="R3325" s="18">
        <v>0</v>
      </c>
      <c r="S3325" s="18"/>
      <c r="T3325" s="18">
        <f t="shared" si="10419"/>
        <v>1039.9000000000001</v>
      </c>
      <c r="U3325" s="18">
        <f t="shared" si="10630"/>
        <v>1038.0999999999999</v>
      </c>
      <c r="V3325" s="18">
        <f t="shared" si="10631"/>
        <v>1038.0999999999999</v>
      </c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41">
        <v>874.88400000000001</v>
      </c>
      <c r="AG3325" s="41"/>
      <c r="AH3325" s="41">
        <v>0</v>
      </c>
      <c r="AI3325" s="41">
        <v>0</v>
      </c>
      <c r="AJ3325" s="41">
        <v>0</v>
      </c>
      <c r="AK3325" s="41">
        <v>0</v>
      </c>
      <c r="AL3325" s="41">
        <v>874.88400000000001</v>
      </c>
      <c r="AM3325" s="41">
        <v>0</v>
      </c>
      <c r="AN3325" s="41">
        <v>0</v>
      </c>
      <c r="AO3325" s="42">
        <v>751.7</v>
      </c>
      <c r="AP3325" s="42">
        <v>927.9</v>
      </c>
      <c r="AQ3325" s="42">
        <v>0</v>
      </c>
      <c r="AR3325" s="42">
        <v>0</v>
      </c>
      <c r="AS3325" s="42">
        <v>0</v>
      </c>
      <c r="AT3325" s="42">
        <v>0</v>
      </c>
      <c r="AU3325" s="42">
        <f t="shared" si="10585"/>
        <v>927.9</v>
      </c>
      <c r="AV3325" s="42">
        <f t="shared" si="10586"/>
        <v>112.00000000000011</v>
      </c>
      <c r="AW3325" s="42">
        <f t="shared" si="10587"/>
        <v>1039.9000000000001</v>
      </c>
      <c r="AX3325" s="42">
        <f t="shared" si="10588"/>
        <v>1038.0999999999999</v>
      </c>
      <c r="AY3325" s="42">
        <f t="shared" si="10589"/>
        <v>1038.0999999999999</v>
      </c>
      <c r="AZ3325" s="42"/>
      <c r="BA3325" s="43">
        <f t="shared" si="10590"/>
        <v>100</v>
      </c>
      <c r="BB3325" s="44"/>
    </row>
    <row r="3326" spans="2:54" x14ac:dyDescent="0.3">
      <c r="B3326" s="38" t="s">
        <v>1230</v>
      </c>
      <c r="C3326" s="38" t="s">
        <v>84</v>
      </c>
      <c r="D3326" s="38" t="s">
        <v>139</v>
      </c>
      <c r="E3326" s="39" t="str">
        <f t="shared" si="10581"/>
        <v>0412</v>
      </c>
      <c r="F3326" s="38" t="s">
        <v>1239</v>
      </c>
      <c r="G3326" s="39"/>
      <c r="H3326" s="40" t="s">
        <v>1240</v>
      </c>
      <c r="I3326" s="18">
        <f t="shared" ref="I3326:S3326" si="10682">I3327</f>
        <v>14469.2</v>
      </c>
      <c r="J3326" s="18">
        <f t="shared" si="10682"/>
        <v>14469.2</v>
      </c>
      <c r="K3326" s="18">
        <f t="shared" si="10682"/>
        <v>14469.2</v>
      </c>
      <c r="L3326" s="18">
        <f t="shared" si="10682"/>
        <v>0</v>
      </c>
      <c r="M3326" s="18">
        <f t="shared" si="10682"/>
        <v>0</v>
      </c>
      <c r="N3326" s="18">
        <f t="shared" si="10682"/>
        <v>0</v>
      </c>
      <c r="O3326" s="18">
        <f t="shared" si="10682"/>
        <v>0</v>
      </c>
      <c r="P3326" s="18">
        <f t="shared" si="10682"/>
        <v>0</v>
      </c>
      <c r="Q3326" s="18">
        <f t="shared" si="10682"/>
        <v>0</v>
      </c>
      <c r="R3326" s="18">
        <f t="shared" si="10682"/>
        <v>-1258.5</v>
      </c>
      <c r="S3326" s="18">
        <f t="shared" si="10682"/>
        <v>0</v>
      </c>
      <c r="T3326" s="18">
        <f t="shared" si="10419"/>
        <v>13210.7</v>
      </c>
      <c r="U3326" s="18">
        <f t="shared" si="10630"/>
        <v>14469.2</v>
      </c>
      <c r="V3326" s="18">
        <f t="shared" si="10631"/>
        <v>14469.2</v>
      </c>
      <c r="W3326" s="18">
        <f t="shared" ref="W3326:AT3326" si="10683">W3327</f>
        <v>0</v>
      </c>
      <c r="X3326" s="18">
        <f t="shared" si="10683"/>
        <v>0</v>
      </c>
      <c r="Y3326" s="18">
        <f t="shared" si="10683"/>
        <v>0</v>
      </c>
      <c r="Z3326" s="18">
        <f t="shared" si="10683"/>
        <v>0</v>
      </c>
      <c r="AA3326" s="18">
        <f t="shared" si="10683"/>
        <v>0</v>
      </c>
      <c r="AB3326" s="18">
        <f t="shared" si="10683"/>
        <v>0</v>
      </c>
      <c r="AC3326" s="18">
        <f t="shared" si="10683"/>
        <v>0</v>
      </c>
      <c r="AD3326" s="18">
        <f t="shared" si="10683"/>
        <v>0</v>
      </c>
      <c r="AE3326" s="18">
        <f t="shared" si="10683"/>
        <v>0</v>
      </c>
      <c r="AF3326" s="41">
        <f t="shared" si="10683"/>
        <v>10761.446970000001</v>
      </c>
      <c r="AG3326" s="41">
        <f t="shared" si="10683"/>
        <v>0</v>
      </c>
      <c r="AH3326" s="41">
        <f t="shared" si="10683"/>
        <v>0</v>
      </c>
      <c r="AI3326" s="41">
        <f t="shared" si="10683"/>
        <v>0</v>
      </c>
      <c r="AJ3326" s="41">
        <f t="shared" si="10683"/>
        <v>0</v>
      </c>
      <c r="AK3326" s="41">
        <f t="shared" si="10683"/>
        <v>0</v>
      </c>
      <c r="AL3326" s="41">
        <f t="shared" si="10683"/>
        <v>9595.3229699999993</v>
      </c>
      <c r="AM3326" s="41">
        <f t="shared" si="10683"/>
        <v>0</v>
      </c>
      <c r="AN3326" s="41">
        <f t="shared" si="10683"/>
        <v>0</v>
      </c>
      <c r="AO3326" s="14">
        <f t="shared" si="10683"/>
        <v>8252.5437299999994</v>
      </c>
      <c r="AP3326" s="42">
        <f t="shared" si="10683"/>
        <v>13145.97919</v>
      </c>
      <c r="AQ3326" s="42">
        <f t="shared" si="10683"/>
        <v>0</v>
      </c>
      <c r="AR3326" s="42">
        <f t="shared" si="10683"/>
        <v>0</v>
      </c>
      <c r="AS3326" s="42">
        <f t="shared" si="10683"/>
        <v>0</v>
      </c>
      <c r="AT3326" s="42">
        <f t="shared" si="10683"/>
        <v>0</v>
      </c>
      <c r="AU3326" s="42">
        <f t="shared" si="10585"/>
        <v>13145.97919</v>
      </c>
      <c r="AV3326" s="42">
        <f t="shared" si="10586"/>
        <v>64.720810000000711</v>
      </c>
      <c r="AW3326" s="42">
        <f t="shared" si="10587"/>
        <v>13210.7</v>
      </c>
      <c r="AX3326" s="42">
        <f t="shared" si="10588"/>
        <v>14469.2</v>
      </c>
      <c r="AY3326" s="42">
        <f t="shared" si="10589"/>
        <v>14469.2</v>
      </c>
      <c r="AZ3326" s="42">
        <f>AZ3327</f>
        <v>0</v>
      </c>
      <c r="BA3326" s="43">
        <f t="shared" si="10590"/>
        <v>89.163873564114198</v>
      </c>
      <c r="BB3326" s="20"/>
    </row>
    <row r="3327" spans="2:54" ht="31.2" x14ac:dyDescent="0.3">
      <c r="B3327" s="38" t="s">
        <v>1230</v>
      </c>
      <c r="C3327" s="38" t="s">
        <v>84</v>
      </c>
      <c r="D3327" s="38" t="s">
        <v>139</v>
      </c>
      <c r="E3327" s="39" t="str">
        <f t="shared" si="10581"/>
        <v>0412</v>
      </c>
      <c r="F3327" s="38" t="s">
        <v>1239</v>
      </c>
      <c r="G3327" s="38" t="s">
        <v>54</v>
      </c>
      <c r="H3327" s="40" t="s">
        <v>55</v>
      </c>
      <c r="I3327" s="18">
        <v>14469.2</v>
      </c>
      <c r="J3327" s="18">
        <v>14469.2</v>
      </c>
      <c r="K3327" s="18">
        <v>14469.2</v>
      </c>
      <c r="L3327" s="18"/>
      <c r="M3327" s="18"/>
      <c r="N3327" s="18"/>
      <c r="O3327" s="18">
        <v>0</v>
      </c>
      <c r="P3327" s="18">
        <v>0</v>
      </c>
      <c r="Q3327" s="18">
        <v>0</v>
      </c>
      <c r="R3327" s="18">
        <v>-1258.5</v>
      </c>
      <c r="S3327" s="18"/>
      <c r="T3327" s="18">
        <f t="shared" si="10419"/>
        <v>13210.7</v>
      </c>
      <c r="U3327" s="18">
        <f t="shared" si="10630"/>
        <v>14469.2</v>
      </c>
      <c r="V3327" s="18">
        <f t="shared" si="10631"/>
        <v>14469.2</v>
      </c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41">
        <v>10761.446970000001</v>
      </c>
      <c r="AG3327" s="41"/>
      <c r="AH3327" s="41">
        <v>0</v>
      </c>
      <c r="AI3327" s="41">
        <v>0</v>
      </c>
      <c r="AJ3327" s="41">
        <v>0</v>
      </c>
      <c r="AK3327" s="41">
        <v>0</v>
      </c>
      <c r="AL3327" s="41">
        <v>9595.3229699999993</v>
      </c>
      <c r="AM3327" s="41">
        <v>0</v>
      </c>
      <c r="AN3327" s="41">
        <v>0</v>
      </c>
      <c r="AO3327" s="42">
        <v>8252.5437299999994</v>
      </c>
      <c r="AP3327" s="42">
        <v>13145.97919</v>
      </c>
      <c r="AQ3327" s="42">
        <v>0</v>
      </c>
      <c r="AR3327" s="42">
        <v>0</v>
      </c>
      <c r="AS3327" s="42">
        <v>0</v>
      </c>
      <c r="AT3327" s="42">
        <v>0</v>
      </c>
      <c r="AU3327" s="42">
        <f t="shared" si="10585"/>
        <v>13145.97919</v>
      </c>
      <c r="AV3327" s="42">
        <f t="shared" si="10586"/>
        <v>64.720810000000711</v>
      </c>
      <c r="AW3327" s="42">
        <f t="shared" si="10587"/>
        <v>13210.7</v>
      </c>
      <c r="AX3327" s="42">
        <f t="shared" si="10588"/>
        <v>14469.2</v>
      </c>
      <c r="AY3327" s="42">
        <f t="shared" si="10589"/>
        <v>14469.2</v>
      </c>
      <c r="AZ3327" s="42"/>
      <c r="BA3327" s="43">
        <f t="shared" si="10590"/>
        <v>89.163873564114198</v>
      </c>
      <c r="BB3327" s="44"/>
    </row>
    <row r="3328" spans="2:54" x14ac:dyDescent="0.3">
      <c r="B3328" s="38" t="s">
        <v>1230</v>
      </c>
      <c r="C3328" s="38" t="s">
        <v>84</v>
      </c>
      <c r="D3328" s="38" t="s">
        <v>139</v>
      </c>
      <c r="E3328" s="39" t="str">
        <f t="shared" si="10581"/>
        <v>0412</v>
      </c>
      <c r="F3328" s="38" t="s">
        <v>1241</v>
      </c>
      <c r="G3328" s="39"/>
      <c r="H3328" s="40" t="s">
        <v>1242</v>
      </c>
      <c r="I3328" s="18">
        <f t="shared" ref="I3328:S3328" si="10684">I3329</f>
        <v>178.4</v>
      </c>
      <c r="J3328" s="18">
        <f t="shared" si="10684"/>
        <v>0</v>
      </c>
      <c r="K3328" s="18">
        <f t="shared" si="10684"/>
        <v>0</v>
      </c>
      <c r="L3328" s="18">
        <f t="shared" si="10684"/>
        <v>0</v>
      </c>
      <c r="M3328" s="18">
        <f t="shared" si="10684"/>
        <v>0</v>
      </c>
      <c r="N3328" s="18">
        <f t="shared" si="10684"/>
        <v>0</v>
      </c>
      <c r="O3328" s="18">
        <f t="shared" si="10684"/>
        <v>0</v>
      </c>
      <c r="P3328" s="18">
        <f t="shared" si="10684"/>
        <v>0</v>
      </c>
      <c r="Q3328" s="18">
        <f t="shared" si="10684"/>
        <v>0</v>
      </c>
      <c r="R3328" s="18">
        <f t="shared" si="10684"/>
        <v>-178.37</v>
      </c>
      <c r="S3328" s="18">
        <f t="shared" si="10684"/>
        <v>0</v>
      </c>
      <c r="T3328" s="18">
        <f t="shared" si="10419"/>
        <v>3.0000000000001137E-2</v>
      </c>
      <c r="U3328" s="18">
        <f t="shared" si="10630"/>
        <v>0</v>
      </c>
      <c r="V3328" s="18">
        <f t="shared" si="10631"/>
        <v>0</v>
      </c>
      <c r="W3328" s="18">
        <f t="shared" ref="W3328:AT3328" si="10685">W3329</f>
        <v>0</v>
      </c>
      <c r="X3328" s="18">
        <f t="shared" si="10685"/>
        <v>0</v>
      </c>
      <c r="Y3328" s="18">
        <f t="shared" si="10685"/>
        <v>0</v>
      </c>
      <c r="Z3328" s="18">
        <f t="shared" si="10685"/>
        <v>0</v>
      </c>
      <c r="AA3328" s="18">
        <f t="shared" si="10685"/>
        <v>0</v>
      </c>
      <c r="AB3328" s="18">
        <f t="shared" si="10685"/>
        <v>0</v>
      </c>
      <c r="AC3328" s="18">
        <f t="shared" si="10685"/>
        <v>0</v>
      </c>
      <c r="AD3328" s="18">
        <f t="shared" si="10685"/>
        <v>0</v>
      </c>
      <c r="AE3328" s="18">
        <f t="shared" si="10685"/>
        <v>0</v>
      </c>
      <c r="AF3328" s="41">
        <f t="shared" si="10685"/>
        <v>0</v>
      </c>
      <c r="AG3328" s="41">
        <f t="shared" si="10685"/>
        <v>0</v>
      </c>
      <c r="AH3328" s="41">
        <f t="shared" si="10685"/>
        <v>0</v>
      </c>
      <c r="AI3328" s="41">
        <f t="shared" si="10685"/>
        <v>0</v>
      </c>
      <c r="AJ3328" s="41">
        <f t="shared" si="10685"/>
        <v>0</v>
      </c>
      <c r="AK3328" s="41">
        <f t="shared" si="10685"/>
        <v>0</v>
      </c>
      <c r="AL3328" s="41">
        <f t="shared" si="10685"/>
        <v>0</v>
      </c>
      <c r="AM3328" s="41">
        <f t="shared" si="10685"/>
        <v>0</v>
      </c>
      <c r="AN3328" s="41">
        <f t="shared" si="10685"/>
        <v>0</v>
      </c>
      <c r="AO3328" s="14">
        <f t="shared" si="10685"/>
        <v>0</v>
      </c>
      <c r="AP3328" s="42">
        <f t="shared" si="10685"/>
        <v>0</v>
      </c>
      <c r="AQ3328" s="42">
        <f t="shared" si="10685"/>
        <v>0</v>
      </c>
      <c r="AR3328" s="42">
        <f t="shared" si="10685"/>
        <v>0</v>
      </c>
      <c r="AS3328" s="42">
        <f t="shared" si="10685"/>
        <v>0</v>
      </c>
      <c r="AT3328" s="42">
        <f t="shared" si="10685"/>
        <v>0</v>
      </c>
      <c r="AU3328" s="42">
        <f t="shared" si="10585"/>
        <v>0</v>
      </c>
      <c r="AV3328" s="42">
        <f t="shared" si="10586"/>
        <v>3.0000000000001137E-2</v>
      </c>
      <c r="AW3328" s="42">
        <f t="shared" si="10587"/>
        <v>3.0000000000001137E-2</v>
      </c>
      <c r="AX3328" s="42">
        <f t="shared" si="10588"/>
        <v>0</v>
      </c>
      <c r="AY3328" s="42">
        <f t="shared" si="10589"/>
        <v>0</v>
      </c>
      <c r="AZ3328" s="42">
        <f>AZ3329</f>
        <v>0</v>
      </c>
      <c r="BA3328" s="43"/>
      <c r="BB3328" s="20">
        <v>0</v>
      </c>
    </row>
    <row r="3329" spans="2:54" ht="31.2" x14ac:dyDescent="0.3">
      <c r="B3329" s="38" t="s">
        <v>1230</v>
      </c>
      <c r="C3329" s="38" t="s">
        <v>84</v>
      </c>
      <c r="D3329" s="38" t="s">
        <v>139</v>
      </c>
      <c r="E3329" s="39" t="str">
        <f t="shared" si="10581"/>
        <v>0412</v>
      </c>
      <c r="F3329" s="38" t="s">
        <v>1241</v>
      </c>
      <c r="G3329" s="38" t="s">
        <v>54</v>
      </c>
      <c r="H3329" s="40" t="s">
        <v>55</v>
      </c>
      <c r="I3329" s="18">
        <v>178.4</v>
      </c>
      <c r="J3329" s="18">
        <v>0</v>
      </c>
      <c r="K3329" s="18">
        <v>0</v>
      </c>
      <c r="L3329" s="18"/>
      <c r="M3329" s="18"/>
      <c r="N3329" s="18"/>
      <c r="O3329" s="18">
        <v>0</v>
      </c>
      <c r="P3329" s="18">
        <v>0</v>
      </c>
      <c r="Q3329" s="18">
        <v>0</v>
      </c>
      <c r="R3329" s="18">
        <v>-178.37</v>
      </c>
      <c r="S3329" s="18"/>
      <c r="T3329" s="18">
        <f t="shared" si="10419"/>
        <v>3.0000000000001137E-2</v>
      </c>
      <c r="U3329" s="18">
        <f t="shared" si="10630"/>
        <v>0</v>
      </c>
      <c r="V3329" s="18">
        <f t="shared" si="10631"/>
        <v>0</v>
      </c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41">
        <v>0</v>
      </c>
      <c r="AG3329" s="41"/>
      <c r="AH3329" s="41">
        <v>0</v>
      </c>
      <c r="AI3329" s="41">
        <v>0</v>
      </c>
      <c r="AJ3329" s="41">
        <v>0</v>
      </c>
      <c r="AK3329" s="41">
        <v>0</v>
      </c>
      <c r="AL3329" s="41">
        <v>0</v>
      </c>
      <c r="AM3329" s="41">
        <v>0</v>
      </c>
      <c r="AN3329" s="41">
        <v>0</v>
      </c>
      <c r="AO3329" s="42">
        <v>0</v>
      </c>
      <c r="AP3329" s="42">
        <v>0</v>
      </c>
      <c r="AQ3329" s="42">
        <v>0</v>
      </c>
      <c r="AR3329" s="42">
        <v>0</v>
      </c>
      <c r="AS3329" s="42">
        <v>0</v>
      </c>
      <c r="AT3329" s="42">
        <v>0</v>
      </c>
      <c r="AU3329" s="42">
        <f t="shared" si="10585"/>
        <v>0</v>
      </c>
      <c r="AV3329" s="42">
        <f t="shared" si="10586"/>
        <v>3.0000000000001137E-2</v>
      </c>
      <c r="AW3329" s="42">
        <f t="shared" si="10587"/>
        <v>3.0000000000001137E-2</v>
      </c>
      <c r="AX3329" s="42">
        <f t="shared" si="10588"/>
        <v>0</v>
      </c>
      <c r="AY3329" s="42">
        <f t="shared" si="10589"/>
        <v>0</v>
      </c>
      <c r="AZ3329" s="42"/>
      <c r="BA3329" s="43"/>
      <c r="BB3329" s="44">
        <v>0</v>
      </c>
    </row>
    <row r="3330" spans="2:54" ht="31.2" x14ac:dyDescent="0.3">
      <c r="B3330" s="38" t="s">
        <v>1230</v>
      </c>
      <c r="C3330" s="38" t="s">
        <v>84</v>
      </c>
      <c r="D3330" s="38" t="s">
        <v>139</v>
      </c>
      <c r="E3330" s="39" t="str">
        <f t="shared" si="10581"/>
        <v>0412</v>
      </c>
      <c r="F3330" s="38" t="s">
        <v>1243</v>
      </c>
      <c r="G3330" s="39"/>
      <c r="H3330" s="40" t="s">
        <v>1244</v>
      </c>
      <c r="I3330" s="18">
        <f t="shared" ref="I3330:S3330" si="10686">I3331</f>
        <v>2304.6</v>
      </c>
      <c r="J3330" s="18">
        <f t="shared" si="10686"/>
        <v>0</v>
      </c>
      <c r="K3330" s="18">
        <f t="shared" si="10686"/>
        <v>0</v>
      </c>
      <c r="L3330" s="18">
        <f t="shared" si="10686"/>
        <v>0</v>
      </c>
      <c r="M3330" s="18">
        <f t="shared" si="10686"/>
        <v>0</v>
      </c>
      <c r="N3330" s="18">
        <f t="shared" si="10686"/>
        <v>0</v>
      </c>
      <c r="O3330" s="18">
        <f t="shared" si="10686"/>
        <v>0</v>
      </c>
      <c r="P3330" s="18">
        <f t="shared" si="10686"/>
        <v>0</v>
      </c>
      <c r="Q3330" s="18">
        <f t="shared" si="10686"/>
        <v>0</v>
      </c>
      <c r="R3330" s="18">
        <f t="shared" si="10686"/>
        <v>0</v>
      </c>
      <c r="S3330" s="18">
        <f t="shared" si="10686"/>
        <v>0</v>
      </c>
      <c r="T3330" s="18">
        <f t="shared" ref="T3330:T3342" si="10687">I3330+L3330+S3330+R3330+Q3330+P3330+O3330</f>
        <v>2304.6</v>
      </c>
      <c r="U3330" s="18">
        <f t="shared" si="10630"/>
        <v>0</v>
      </c>
      <c r="V3330" s="18">
        <f t="shared" si="10631"/>
        <v>0</v>
      </c>
      <c r="W3330" s="18">
        <f t="shared" ref="W3330:AT3330" si="10688">W3331</f>
        <v>0</v>
      </c>
      <c r="X3330" s="18">
        <f t="shared" si="10688"/>
        <v>0</v>
      </c>
      <c r="Y3330" s="18">
        <f t="shared" si="10688"/>
        <v>0</v>
      </c>
      <c r="Z3330" s="18">
        <f t="shared" si="10688"/>
        <v>0</v>
      </c>
      <c r="AA3330" s="18">
        <f t="shared" si="10688"/>
        <v>0</v>
      </c>
      <c r="AB3330" s="18">
        <f t="shared" si="10688"/>
        <v>0</v>
      </c>
      <c r="AC3330" s="18">
        <f t="shared" si="10688"/>
        <v>0</v>
      </c>
      <c r="AD3330" s="18">
        <f t="shared" si="10688"/>
        <v>0</v>
      </c>
      <c r="AE3330" s="18">
        <f t="shared" si="10688"/>
        <v>0</v>
      </c>
      <c r="AF3330" s="41">
        <f t="shared" si="10688"/>
        <v>4190.2223999999997</v>
      </c>
      <c r="AG3330" s="41">
        <f t="shared" si="10688"/>
        <v>0</v>
      </c>
      <c r="AH3330" s="41">
        <f t="shared" si="10688"/>
        <v>1885.6000799999999</v>
      </c>
      <c r="AI3330" s="41">
        <f t="shared" si="10688"/>
        <v>0</v>
      </c>
      <c r="AJ3330" s="41">
        <f t="shared" si="10688"/>
        <v>0</v>
      </c>
      <c r="AK3330" s="41">
        <f t="shared" si="10688"/>
        <v>0</v>
      </c>
      <c r="AL3330" s="41">
        <f t="shared" si="10688"/>
        <v>4190.2223999999997</v>
      </c>
      <c r="AM3330" s="41">
        <f t="shared" si="10688"/>
        <v>1885.6000799999999</v>
      </c>
      <c r="AN3330" s="41">
        <f t="shared" si="10688"/>
        <v>0</v>
      </c>
      <c r="AO3330" s="14">
        <f t="shared" si="10688"/>
        <v>0</v>
      </c>
      <c r="AP3330" s="42">
        <f t="shared" si="10688"/>
        <v>4190.2223999999997</v>
      </c>
      <c r="AQ3330" s="42">
        <f t="shared" si="10688"/>
        <v>0</v>
      </c>
      <c r="AR3330" s="42">
        <f t="shared" si="10688"/>
        <v>0</v>
      </c>
      <c r="AS3330" s="42">
        <f t="shared" si="10688"/>
        <v>0</v>
      </c>
      <c r="AT3330" s="42">
        <f t="shared" si="10688"/>
        <v>0</v>
      </c>
      <c r="AU3330" s="42">
        <f t="shared" si="10585"/>
        <v>4190.2223999999997</v>
      </c>
      <c r="AV3330" s="42">
        <f t="shared" si="10586"/>
        <v>-1885.6223999999997</v>
      </c>
      <c r="AW3330" s="42">
        <f t="shared" si="10587"/>
        <v>2304.6</v>
      </c>
      <c r="AX3330" s="42">
        <f t="shared" si="10588"/>
        <v>0</v>
      </c>
      <c r="AY3330" s="42">
        <f t="shared" si="10589"/>
        <v>0</v>
      </c>
      <c r="AZ3330" s="42">
        <f>AZ3331</f>
        <v>0</v>
      </c>
      <c r="BA3330" s="43">
        <f t="shared" si="10590"/>
        <v>100</v>
      </c>
      <c r="BB3330" s="20"/>
    </row>
    <row r="3331" spans="2:54" ht="31.2" x14ac:dyDescent="0.3">
      <c r="B3331" s="38" t="s">
        <v>1230</v>
      </c>
      <c r="C3331" s="38" t="s">
        <v>84</v>
      </c>
      <c r="D3331" s="38" t="s">
        <v>139</v>
      </c>
      <c r="E3331" s="39" t="str">
        <f t="shared" si="10581"/>
        <v>0412</v>
      </c>
      <c r="F3331" s="38" t="s">
        <v>1243</v>
      </c>
      <c r="G3331" s="38" t="s">
        <v>54</v>
      </c>
      <c r="H3331" s="40" t="s">
        <v>55</v>
      </c>
      <c r="I3331" s="18">
        <v>2304.6</v>
      </c>
      <c r="J3331" s="18">
        <v>0</v>
      </c>
      <c r="K3331" s="18">
        <v>0</v>
      </c>
      <c r="L3331" s="18"/>
      <c r="M3331" s="18"/>
      <c r="N3331" s="18"/>
      <c r="O3331" s="18">
        <v>0</v>
      </c>
      <c r="P3331" s="18">
        <v>0</v>
      </c>
      <c r="Q3331" s="18">
        <v>0</v>
      </c>
      <c r="R3331" s="18">
        <v>0</v>
      </c>
      <c r="S3331" s="18"/>
      <c r="T3331" s="18">
        <f t="shared" si="10687"/>
        <v>2304.6</v>
      </c>
      <c r="U3331" s="18">
        <f t="shared" si="10630"/>
        <v>0</v>
      </c>
      <c r="V3331" s="18">
        <f t="shared" si="10631"/>
        <v>0</v>
      </c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41">
        <v>4190.2223999999997</v>
      </c>
      <c r="AG3331" s="41"/>
      <c r="AH3331" s="41">
        <v>1885.6000799999999</v>
      </c>
      <c r="AI3331" s="41">
        <v>0</v>
      </c>
      <c r="AJ3331" s="41">
        <v>0</v>
      </c>
      <c r="AK3331" s="41">
        <v>0</v>
      </c>
      <c r="AL3331" s="41">
        <v>4190.2223999999997</v>
      </c>
      <c r="AM3331" s="41">
        <v>1885.6000799999999</v>
      </c>
      <c r="AN3331" s="41">
        <v>0</v>
      </c>
      <c r="AO3331" s="42">
        <v>0</v>
      </c>
      <c r="AP3331" s="42">
        <v>4190.2223999999997</v>
      </c>
      <c r="AQ3331" s="42">
        <v>0</v>
      </c>
      <c r="AR3331" s="42">
        <v>0</v>
      </c>
      <c r="AS3331" s="42">
        <v>0</v>
      </c>
      <c r="AT3331" s="42">
        <v>0</v>
      </c>
      <c r="AU3331" s="42">
        <f t="shared" si="10585"/>
        <v>4190.2223999999997</v>
      </c>
      <c r="AV3331" s="42">
        <f t="shared" si="10586"/>
        <v>-1885.6223999999997</v>
      </c>
      <c r="AW3331" s="42">
        <f t="shared" si="10587"/>
        <v>2304.6</v>
      </c>
      <c r="AX3331" s="42">
        <f t="shared" si="10588"/>
        <v>0</v>
      </c>
      <c r="AY3331" s="42">
        <f t="shared" si="10589"/>
        <v>0</v>
      </c>
      <c r="AZ3331" s="42"/>
      <c r="BA3331" s="43">
        <f t="shared" si="10590"/>
        <v>100</v>
      </c>
      <c r="BB3331" s="44"/>
    </row>
    <row r="3332" spans="2:54" ht="46.8" x14ac:dyDescent="0.3">
      <c r="B3332" s="38" t="s">
        <v>1230</v>
      </c>
      <c r="C3332" s="38" t="s">
        <v>84</v>
      </c>
      <c r="D3332" s="38" t="s">
        <v>139</v>
      </c>
      <c r="E3332" s="39" t="str">
        <f t="shared" si="10581"/>
        <v>0412</v>
      </c>
      <c r="F3332" s="38" t="s">
        <v>1245</v>
      </c>
      <c r="G3332" s="38"/>
      <c r="H3332" s="40" t="s">
        <v>1246</v>
      </c>
      <c r="I3332" s="18">
        <f t="shared" ref="I3332:S3332" si="10689">I3333</f>
        <v>142094.1</v>
      </c>
      <c r="J3332" s="18">
        <f t="shared" si="10689"/>
        <v>146261.4</v>
      </c>
      <c r="K3332" s="18">
        <f t="shared" si="10689"/>
        <v>146261.4</v>
      </c>
      <c r="L3332" s="18">
        <f t="shared" si="10689"/>
        <v>0</v>
      </c>
      <c r="M3332" s="18">
        <f t="shared" si="10689"/>
        <v>0</v>
      </c>
      <c r="N3332" s="18">
        <f t="shared" si="10689"/>
        <v>0</v>
      </c>
      <c r="O3332" s="18">
        <f t="shared" si="10689"/>
        <v>0</v>
      </c>
      <c r="P3332" s="18">
        <f t="shared" si="10689"/>
        <v>0</v>
      </c>
      <c r="Q3332" s="18">
        <f t="shared" si="10689"/>
        <v>0</v>
      </c>
      <c r="R3332" s="18">
        <f t="shared" si="10689"/>
        <v>738.37</v>
      </c>
      <c r="S3332" s="18">
        <f t="shared" si="10689"/>
        <v>20828.599999999999</v>
      </c>
      <c r="T3332" s="18">
        <f t="shared" si="10687"/>
        <v>163661.07</v>
      </c>
      <c r="U3332" s="18">
        <f t="shared" si="10630"/>
        <v>146261.4</v>
      </c>
      <c r="V3332" s="18">
        <f t="shared" si="10631"/>
        <v>146261.4</v>
      </c>
      <c r="W3332" s="18">
        <f t="shared" ref="W3332:AT3332" si="10690">W3333</f>
        <v>20828.599999999999</v>
      </c>
      <c r="X3332" s="18">
        <f t="shared" si="10690"/>
        <v>0</v>
      </c>
      <c r="Y3332" s="18">
        <f t="shared" si="10690"/>
        <v>0</v>
      </c>
      <c r="Z3332" s="18">
        <f t="shared" si="10690"/>
        <v>0</v>
      </c>
      <c r="AA3332" s="18">
        <f t="shared" si="10690"/>
        <v>25469.8</v>
      </c>
      <c r="AB3332" s="18">
        <f t="shared" si="10690"/>
        <v>0</v>
      </c>
      <c r="AC3332" s="18">
        <f t="shared" si="10690"/>
        <v>25469.8</v>
      </c>
      <c r="AD3332" s="18">
        <f t="shared" si="10690"/>
        <v>0</v>
      </c>
      <c r="AE3332" s="18">
        <f t="shared" si="10690"/>
        <v>0</v>
      </c>
      <c r="AF3332" s="41">
        <f t="shared" si="10690"/>
        <v>162970.48571000001</v>
      </c>
      <c r="AG3332" s="41">
        <f t="shared" si="10690"/>
        <v>0</v>
      </c>
      <c r="AH3332" s="41">
        <f t="shared" si="10690"/>
        <v>0</v>
      </c>
      <c r="AI3332" s="41">
        <f t="shared" si="10690"/>
        <v>0</v>
      </c>
      <c r="AJ3332" s="41">
        <f t="shared" si="10690"/>
        <v>0</v>
      </c>
      <c r="AK3332" s="41">
        <f t="shared" si="10690"/>
        <v>0</v>
      </c>
      <c r="AL3332" s="41">
        <f t="shared" si="10690"/>
        <v>155836.95572999999</v>
      </c>
      <c r="AM3332" s="41">
        <f t="shared" si="10690"/>
        <v>0</v>
      </c>
      <c r="AN3332" s="41">
        <f t="shared" si="10690"/>
        <v>0</v>
      </c>
      <c r="AO3332" s="14">
        <f t="shared" si="10690"/>
        <v>102613.43369000001</v>
      </c>
      <c r="AP3332" s="42">
        <f t="shared" si="10690"/>
        <v>163061.87</v>
      </c>
      <c r="AQ3332" s="42">
        <f t="shared" si="10690"/>
        <v>0</v>
      </c>
      <c r="AR3332" s="42">
        <f t="shared" si="10690"/>
        <v>0</v>
      </c>
      <c r="AS3332" s="42">
        <f t="shared" si="10690"/>
        <v>0</v>
      </c>
      <c r="AT3332" s="42">
        <f t="shared" si="10690"/>
        <v>0</v>
      </c>
      <c r="AU3332" s="42">
        <f t="shared" si="10585"/>
        <v>163061.87</v>
      </c>
      <c r="AV3332" s="42">
        <f t="shared" si="10586"/>
        <v>599.20000000001164</v>
      </c>
      <c r="AW3332" s="42">
        <f t="shared" si="10587"/>
        <v>184489.67</v>
      </c>
      <c r="AX3332" s="42">
        <f t="shared" si="10588"/>
        <v>171731.19999999998</v>
      </c>
      <c r="AY3332" s="42">
        <f t="shared" si="10589"/>
        <v>171731.19999999998</v>
      </c>
      <c r="AZ3332" s="42">
        <f>AZ3333</f>
        <v>0</v>
      </c>
      <c r="BA3332" s="43">
        <f t="shared" si="10590"/>
        <v>95.622808664451128</v>
      </c>
      <c r="BB3332" s="20"/>
    </row>
    <row r="3333" spans="2:54" x14ac:dyDescent="0.3">
      <c r="B3333" s="38" t="s">
        <v>1230</v>
      </c>
      <c r="C3333" s="38" t="s">
        <v>84</v>
      </c>
      <c r="D3333" s="38" t="s">
        <v>139</v>
      </c>
      <c r="E3333" s="39" t="str">
        <f t="shared" si="10581"/>
        <v>0412</v>
      </c>
      <c r="F3333" s="38" t="s">
        <v>1247</v>
      </c>
      <c r="G3333" s="38"/>
      <c r="H3333" s="40" t="s">
        <v>65</v>
      </c>
      <c r="I3333" s="18">
        <f t="shared" ref="I3333:N3333" si="10691">I3334+I3335</f>
        <v>142094.1</v>
      </c>
      <c r="J3333" s="18">
        <f t="shared" si="10691"/>
        <v>146261.4</v>
      </c>
      <c r="K3333" s="18">
        <f t="shared" si="10691"/>
        <v>146261.4</v>
      </c>
      <c r="L3333" s="18">
        <f t="shared" si="10691"/>
        <v>0</v>
      </c>
      <c r="M3333" s="18">
        <f t="shared" si="10691"/>
        <v>0</v>
      </c>
      <c r="N3333" s="18">
        <f t="shared" si="10691"/>
        <v>0</v>
      </c>
      <c r="O3333" s="18">
        <f>O3334+O3335+O3336</f>
        <v>0</v>
      </c>
      <c r="P3333" s="18">
        <f>P3334+P3335</f>
        <v>0</v>
      </c>
      <c r="Q3333" s="18">
        <f>Q3334+Q3335</f>
        <v>0</v>
      </c>
      <c r="R3333" s="18">
        <f>R3334+R3335</f>
        <v>738.37</v>
      </c>
      <c r="S3333" s="18">
        <f>S3334+S3335</f>
        <v>20828.599999999999</v>
      </c>
      <c r="T3333" s="18">
        <f t="shared" si="10687"/>
        <v>163661.07</v>
      </c>
      <c r="U3333" s="18">
        <f t="shared" si="10630"/>
        <v>146261.4</v>
      </c>
      <c r="V3333" s="18">
        <f t="shared" si="10631"/>
        <v>146261.4</v>
      </c>
      <c r="W3333" s="18">
        <f t="shared" ref="W3333:AE3333" si="10692">W3334+W3335</f>
        <v>20828.599999999999</v>
      </c>
      <c r="X3333" s="18">
        <f t="shared" si="10692"/>
        <v>0</v>
      </c>
      <c r="Y3333" s="18">
        <f t="shared" si="10692"/>
        <v>0</v>
      </c>
      <c r="Z3333" s="18">
        <f t="shared" si="10692"/>
        <v>0</v>
      </c>
      <c r="AA3333" s="18">
        <f t="shared" si="10692"/>
        <v>25469.8</v>
      </c>
      <c r="AB3333" s="18">
        <f t="shared" si="10692"/>
        <v>0</v>
      </c>
      <c r="AC3333" s="18">
        <f t="shared" si="10692"/>
        <v>25469.8</v>
      </c>
      <c r="AD3333" s="18">
        <f t="shared" si="10692"/>
        <v>0</v>
      </c>
      <c r="AE3333" s="18">
        <f t="shared" si="10692"/>
        <v>0</v>
      </c>
      <c r="AF3333" s="41">
        <f t="shared" ref="AF3333:AT3333" si="10693">AF3334+AF3335+AF3336</f>
        <v>162970.48571000001</v>
      </c>
      <c r="AG3333" s="41">
        <f t="shared" si="10693"/>
        <v>0</v>
      </c>
      <c r="AH3333" s="41">
        <f t="shared" si="10693"/>
        <v>0</v>
      </c>
      <c r="AI3333" s="41">
        <f t="shared" si="10693"/>
        <v>0</v>
      </c>
      <c r="AJ3333" s="41">
        <f t="shared" si="10693"/>
        <v>0</v>
      </c>
      <c r="AK3333" s="41">
        <f t="shared" si="10693"/>
        <v>0</v>
      </c>
      <c r="AL3333" s="41">
        <f t="shared" si="10693"/>
        <v>155836.95572999999</v>
      </c>
      <c r="AM3333" s="41">
        <f t="shared" si="10693"/>
        <v>0</v>
      </c>
      <c r="AN3333" s="41">
        <f t="shared" si="10693"/>
        <v>0</v>
      </c>
      <c r="AO3333" s="42">
        <f t="shared" si="10693"/>
        <v>102613.43369000001</v>
      </c>
      <c r="AP3333" s="42">
        <f t="shared" si="10693"/>
        <v>163061.87</v>
      </c>
      <c r="AQ3333" s="42">
        <f t="shared" si="10693"/>
        <v>0</v>
      </c>
      <c r="AR3333" s="42">
        <f t="shared" si="10693"/>
        <v>0</v>
      </c>
      <c r="AS3333" s="42">
        <f t="shared" si="10693"/>
        <v>0</v>
      </c>
      <c r="AT3333" s="42">
        <f t="shared" si="10693"/>
        <v>0</v>
      </c>
      <c r="AU3333" s="42">
        <f t="shared" si="10585"/>
        <v>163061.87</v>
      </c>
      <c r="AV3333" s="42">
        <f t="shared" si="10586"/>
        <v>599.20000000001164</v>
      </c>
      <c r="AW3333" s="42">
        <f t="shared" si="10587"/>
        <v>184489.67</v>
      </c>
      <c r="AX3333" s="42">
        <f t="shared" si="10588"/>
        <v>171731.19999999998</v>
      </c>
      <c r="AY3333" s="42">
        <f t="shared" si="10589"/>
        <v>171731.19999999998</v>
      </c>
      <c r="AZ3333" s="42">
        <f>AZ3334+AZ3335</f>
        <v>0</v>
      </c>
      <c r="BA3333" s="43">
        <f t="shared" si="10590"/>
        <v>95.622808664451128</v>
      </c>
      <c r="BB3333" s="20"/>
    </row>
    <row r="3334" spans="2:54" ht="78" x14ac:dyDescent="0.3">
      <c r="B3334" s="38" t="s">
        <v>1230</v>
      </c>
      <c r="C3334" s="38" t="s">
        <v>84</v>
      </c>
      <c r="D3334" s="38" t="s">
        <v>139</v>
      </c>
      <c r="E3334" s="39" t="str">
        <f t="shared" si="10581"/>
        <v>0412</v>
      </c>
      <c r="F3334" s="38" t="s">
        <v>1247</v>
      </c>
      <c r="G3334" s="38" t="s">
        <v>66</v>
      </c>
      <c r="H3334" s="40" t="s">
        <v>67</v>
      </c>
      <c r="I3334" s="18">
        <v>135855.1</v>
      </c>
      <c r="J3334" s="18">
        <v>140022.39999999999</v>
      </c>
      <c r="K3334" s="18">
        <v>140022.39999999999</v>
      </c>
      <c r="L3334" s="18"/>
      <c r="M3334" s="18"/>
      <c r="N3334" s="18"/>
      <c r="O3334" s="18">
        <v>0</v>
      </c>
      <c r="P3334" s="18">
        <v>0</v>
      </c>
      <c r="Q3334" s="18">
        <v>0</v>
      </c>
      <c r="R3334" s="18">
        <v>0</v>
      </c>
      <c r="S3334" s="18">
        <v>20828.599999999999</v>
      </c>
      <c r="T3334" s="18">
        <f t="shared" si="10687"/>
        <v>156683.70000000001</v>
      </c>
      <c r="U3334" s="18">
        <f t="shared" si="10630"/>
        <v>140022.39999999999</v>
      </c>
      <c r="V3334" s="18">
        <f t="shared" si="10631"/>
        <v>140022.39999999999</v>
      </c>
      <c r="W3334" s="18">
        <v>20828.599999999999</v>
      </c>
      <c r="X3334" s="18"/>
      <c r="Y3334" s="18"/>
      <c r="Z3334" s="18"/>
      <c r="AA3334" s="18">
        <v>25469.8</v>
      </c>
      <c r="AB3334" s="18"/>
      <c r="AC3334" s="18">
        <v>25469.8</v>
      </c>
      <c r="AD3334" s="18"/>
      <c r="AE3334" s="18"/>
      <c r="AF3334" s="41">
        <v>156441.31442000001</v>
      </c>
      <c r="AG3334" s="41"/>
      <c r="AH3334" s="41">
        <v>0</v>
      </c>
      <c r="AI3334" s="41">
        <v>0</v>
      </c>
      <c r="AJ3334" s="41">
        <v>0</v>
      </c>
      <c r="AK3334" s="41">
        <v>0</v>
      </c>
      <c r="AL3334" s="41">
        <v>149307.78445000001</v>
      </c>
      <c r="AM3334" s="41">
        <v>0</v>
      </c>
      <c r="AN3334" s="41">
        <v>0</v>
      </c>
      <c r="AO3334" s="14">
        <v>98272.397089999999</v>
      </c>
      <c r="AP3334" s="42">
        <v>156081.74900000001</v>
      </c>
      <c r="AQ3334" s="42">
        <v>0</v>
      </c>
      <c r="AR3334" s="42">
        <v>0</v>
      </c>
      <c r="AS3334" s="42">
        <v>0</v>
      </c>
      <c r="AT3334" s="42">
        <v>0</v>
      </c>
      <c r="AU3334" s="42">
        <f t="shared" si="10585"/>
        <v>156081.74900000001</v>
      </c>
      <c r="AV3334" s="42">
        <f t="shared" si="10586"/>
        <v>601.95100000000093</v>
      </c>
      <c r="AW3334" s="42">
        <f t="shared" si="10587"/>
        <v>177512.30000000002</v>
      </c>
      <c r="AX3334" s="42">
        <f t="shared" si="10588"/>
        <v>165492.19999999998</v>
      </c>
      <c r="AY3334" s="42">
        <f t="shared" si="10589"/>
        <v>165492.19999999998</v>
      </c>
      <c r="AZ3334" s="42"/>
      <c r="BA3334" s="43">
        <f t="shared" si="10590"/>
        <v>95.440123987421558</v>
      </c>
      <c r="BB3334" s="44"/>
    </row>
    <row r="3335" spans="2:54" ht="31.2" x14ac:dyDescent="0.3">
      <c r="B3335" s="38" t="s">
        <v>1230</v>
      </c>
      <c r="C3335" s="38" t="s">
        <v>84</v>
      </c>
      <c r="D3335" s="38" t="s">
        <v>139</v>
      </c>
      <c r="E3335" s="39" t="str">
        <f t="shared" si="10581"/>
        <v>0412</v>
      </c>
      <c r="F3335" s="38" t="s">
        <v>1247</v>
      </c>
      <c r="G3335" s="38" t="s">
        <v>54</v>
      </c>
      <c r="H3335" s="40" t="s">
        <v>55</v>
      </c>
      <c r="I3335" s="18">
        <v>6239</v>
      </c>
      <c r="J3335" s="18">
        <v>6239</v>
      </c>
      <c r="K3335" s="18">
        <v>6239</v>
      </c>
      <c r="L3335" s="18"/>
      <c r="M3335" s="18"/>
      <c r="N3335" s="18"/>
      <c r="O3335" s="18">
        <v>0</v>
      </c>
      <c r="P3335" s="18">
        <v>0</v>
      </c>
      <c r="Q3335" s="18">
        <v>0</v>
      </c>
      <c r="R3335" s="18">
        <v>738.37</v>
      </c>
      <c r="S3335" s="18"/>
      <c r="T3335" s="18">
        <f t="shared" si="10687"/>
        <v>6977.37</v>
      </c>
      <c r="U3335" s="18">
        <f t="shared" si="10630"/>
        <v>6239</v>
      </c>
      <c r="V3335" s="18">
        <f t="shared" si="10631"/>
        <v>6239</v>
      </c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41">
        <v>6526.42029</v>
      </c>
      <c r="AG3335" s="41"/>
      <c r="AH3335" s="41">
        <v>0</v>
      </c>
      <c r="AI3335" s="41">
        <v>0</v>
      </c>
      <c r="AJ3335" s="41">
        <v>0</v>
      </c>
      <c r="AK3335" s="41">
        <v>0</v>
      </c>
      <c r="AL3335" s="41">
        <v>6526.4202800000003</v>
      </c>
      <c r="AM3335" s="41">
        <v>0</v>
      </c>
      <c r="AN3335" s="41">
        <v>0</v>
      </c>
      <c r="AO3335" s="42">
        <v>4338.2856000000002</v>
      </c>
      <c r="AP3335" s="42">
        <v>6977.37</v>
      </c>
      <c r="AQ3335" s="42">
        <v>0</v>
      </c>
      <c r="AR3335" s="42">
        <v>0</v>
      </c>
      <c r="AS3335" s="42">
        <v>0</v>
      </c>
      <c r="AT3335" s="42">
        <v>0</v>
      </c>
      <c r="AU3335" s="42">
        <f t="shared" si="10585"/>
        <v>6977.37</v>
      </c>
      <c r="AV3335" s="42">
        <f t="shared" si="10586"/>
        <v>0</v>
      </c>
      <c r="AW3335" s="42">
        <f t="shared" si="10587"/>
        <v>6977.37</v>
      </c>
      <c r="AX3335" s="42">
        <f t="shared" si="10588"/>
        <v>6239</v>
      </c>
      <c r="AY3335" s="42">
        <f t="shared" si="10589"/>
        <v>6239</v>
      </c>
      <c r="AZ3335" s="42"/>
      <c r="BA3335" s="43">
        <f t="shared" si="10590"/>
        <v>99.99999984677666</v>
      </c>
      <c r="BB3335" s="44"/>
    </row>
    <row r="3336" spans="2:54" x14ac:dyDescent="0.3">
      <c r="B3336" s="38" t="s">
        <v>1230</v>
      </c>
      <c r="C3336" s="38" t="s">
        <v>84</v>
      </c>
      <c r="D3336" s="38" t="s">
        <v>139</v>
      </c>
      <c r="E3336" s="39" t="str">
        <f t="shared" si="10581"/>
        <v>0412</v>
      </c>
      <c r="F3336" s="38" t="s">
        <v>1247</v>
      </c>
      <c r="G3336" s="38" t="s">
        <v>68</v>
      </c>
      <c r="H3336" s="40" t="s">
        <v>69</v>
      </c>
      <c r="I3336" s="18"/>
      <c r="J3336" s="18"/>
      <c r="K3336" s="18"/>
      <c r="L3336" s="18"/>
      <c r="M3336" s="18"/>
      <c r="N3336" s="18"/>
      <c r="O3336" s="18">
        <v>0</v>
      </c>
      <c r="P3336" s="18"/>
      <c r="Q3336" s="18"/>
      <c r="R3336" s="18"/>
      <c r="S3336" s="18"/>
      <c r="T3336" s="18">
        <f t="shared" si="10687"/>
        <v>0</v>
      </c>
      <c r="U3336" s="18">
        <v>0</v>
      </c>
      <c r="V3336" s="18">
        <v>0</v>
      </c>
      <c r="W3336" s="18">
        <v>0</v>
      </c>
      <c r="X3336" s="18">
        <v>0</v>
      </c>
      <c r="Y3336" s="18">
        <v>0</v>
      </c>
      <c r="Z3336" s="18">
        <v>0</v>
      </c>
      <c r="AA3336" s="18">
        <v>0</v>
      </c>
      <c r="AB3336" s="18">
        <v>0</v>
      </c>
      <c r="AC3336" s="18">
        <v>0</v>
      </c>
      <c r="AD3336" s="18">
        <v>0</v>
      </c>
      <c r="AE3336" s="18">
        <v>0</v>
      </c>
      <c r="AF3336" s="41">
        <v>2.7509999999999999</v>
      </c>
      <c r="AG3336" s="41"/>
      <c r="AH3336" s="41">
        <v>0</v>
      </c>
      <c r="AI3336" s="41">
        <v>0</v>
      </c>
      <c r="AJ3336" s="41">
        <v>0</v>
      </c>
      <c r="AK3336" s="41">
        <v>0</v>
      </c>
      <c r="AL3336" s="41">
        <v>2.7509999999999999</v>
      </c>
      <c r="AM3336" s="41">
        <v>0</v>
      </c>
      <c r="AN3336" s="41">
        <v>0</v>
      </c>
      <c r="AO3336" s="14">
        <v>2.7509999999999999</v>
      </c>
      <c r="AP3336" s="42">
        <v>2.7509999999999999</v>
      </c>
      <c r="AQ3336" s="42">
        <v>0</v>
      </c>
      <c r="AR3336" s="42">
        <v>0</v>
      </c>
      <c r="AS3336" s="42">
        <v>0</v>
      </c>
      <c r="AT3336" s="42">
        <v>0</v>
      </c>
      <c r="AU3336" s="42">
        <f t="shared" si="10585"/>
        <v>2.7509999999999999</v>
      </c>
      <c r="AV3336" s="42">
        <f t="shared" si="10586"/>
        <v>-2.7509999999999999</v>
      </c>
      <c r="AW3336" s="42"/>
      <c r="AX3336" s="42"/>
      <c r="AY3336" s="42"/>
      <c r="AZ3336" s="42"/>
      <c r="BA3336" s="43">
        <f t="shared" si="10590"/>
        <v>100</v>
      </c>
      <c r="BB3336" s="44"/>
    </row>
    <row r="3337" spans="2:54" ht="46.8" x14ac:dyDescent="0.3">
      <c r="B3337" s="38" t="s">
        <v>1230</v>
      </c>
      <c r="C3337" s="38" t="s">
        <v>84</v>
      </c>
      <c r="D3337" s="38" t="s">
        <v>139</v>
      </c>
      <c r="E3337" s="39" t="str">
        <f t="shared" si="10581"/>
        <v>0412</v>
      </c>
      <c r="F3337" s="38" t="s">
        <v>78</v>
      </c>
      <c r="G3337" s="39"/>
      <c r="H3337" s="40" t="s">
        <v>79</v>
      </c>
      <c r="I3337" s="18"/>
      <c r="J3337" s="18"/>
      <c r="K3337" s="18"/>
      <c r="L3337" s="18"/>
      <c r="M3337" s="18"/>
      <c r="N3337" s="18"/>
      <c r="O3337" s="18">
        <f t="shared" ref="O3337:O3339" si="10694">O3338</f>
        <v>0</v>
      </c>
      <c r="P3337" s="18">
        <f t="shared" ref="P3337:P3339" si="10695">P3338</f>
        <v>0</v>
      </c>
      <c r="Q3337" s="18">
        <f t="shared" ref="Q3337:Q3339" si="10696">Q3338</f>
        <v>0</v>
      </c>
      <c r="R3337" s="18">
        <f t="shared" ref="R3337:R3339" si="10697">R3338</f>
        <v>0</v>
      </c>
      <c r="S3337" s="18"/>
      <c r="T3337" s="18">
        <f t="shared" si="10687"/>
        <v>0</v>
      </c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41">
        <f t="shared" ref="AF3337:AF3339" si="10698">AF3338</f>
        <v>18277.07389</v>
      </c>
      <c r="AG3337" s="41">
        <f t="shared" ref="AG3337:AG3339" si="10699">AG3338</f>
        <v>0</v>
      </c>
      <c r="AH3337" s="41">
        <f t="shared" ref="AH3337:AH3339" si="10700">AH3338</f>
        <v>0</v>
      </c>
      <c r="AI3337" s="41">
        <f t="shared" ref="AI3337:AI3339" si="10701">AI3338</f>
        <v>0</v>
      </c>
      <c r="AJ3337" s="41">
        <f t="shared" ref="AJ3337:AJ3339" si="10702">AJ3338</f>
        <v>0</v>
      </c>
      <c r="AK3337" s="41">
        <f t="shared" ref="AK3337:AK3339" si="10703">AK3338</f>
        <v>0</v>
      </c>
      <c r="AL3337" s="41">
        <f t="shared" ref="AL3337:AL3339" si="10704">AL3338</f>
        <v>18277.07389</v>
      </c>
      <c r="AM3337" s="41">
        <f t="shared" ref="AM3337:AM3339" si="10705">AM3338</f>
        <v>0</v>
      </c>
      <c r="AN3337" s="41">
        <f t="shared" ref="AN3337:AN3339" si="10706">AN3338</f>
        <v>0</v>
      </c>
      <c r="AO3337" s="42">
        <f t="shared" ref="AO3337:AO3339" si="10707">AO3338</f>
        <v>15534.968639999999</v>
      </c>
      <c r="AP3337" s="42">
        <f t="shared" ref="AP3337:AP3339" si="10708">AP3338</f>
        <v>15600.968639999999</v>
      </c>
      <c r="AQ3337" s="42">
        <f t="shared" ref="AQ3337:AQ3339" si="10709">AQ3338</f>
        <v>0</v>
      </c>
      <c r="AR3337" s="42">
        <f t="shared" ref="AR3337:AR3339" si="10710">AR3338</f>
        <v>0</v>
      </c>
      <c r="AS3337" s="42">
        <f t="shared" ref="AS3337:AS3339" si="10711">AS3338</f>
        <v>0</v>
      </c>
      <c r="AT3337" s="42">
        <f t="shared" ref="AT3337:AT3339" si="10712">AT3338</f>
        <v>0</v>
      </c>
      <c r="AU3337" s="42">
        <f t="shared" si="10585"/>
        <v>15600.968639999999</v>
      </c>
      <c r="AV3337" s="42">
        <f t="shared" si="10586"/>
        <v>-15600.968639999999</v>
      </c>
      <c r="AW3337" s="42"/>
      <c r="AX3337" s="42"/>
      <c r="AY3337" s="42"/>
      <c r="AZ3337" s="42"/>
      <c r="BA3337" s="43">
        <f t="shared" si="10590"/>
        <v>100</v>
      </c>
      <c r="BB3337" s="44"/>
    </row>
    <row r="3338" spans="2:54" ht="31.2" x14ac:dyDescent="0.3">
      <c r="B3338" s="38" t="s">
        <v>1230</v>
      </c>
      <c r="C3338" s="38" t="s">
        <v>84</v>
      </c>
      <c r="D3338" s="38" t="s">
        <v>139</v>
      </c>
      <c r="E3338" s="39" t="str">
        <f t="shared" si="10581"/>
        <v>0412</v>
      </c>
      <c r="F3338" s="38" t="s">
        <v>80</v>
      </c>
      <c r="G3338" s="39"/>
      <c r="H3338" s="40" t="s">
        <v>81</v>
      </c>
      <c r="I3338" s="18"/>
      <c r="J3338" s="18"/>
      <c r="K3338" s="18"/>
      <c r="L3338" s="18"/>
      <c r="M3338" s="18"/>
      <c r="N3338" s="18"/>
      <c r="O3338" s="18">
        <f t="shared" si="10694"/>
        <v>0</v>
      </c>
      <c r="P3338" s="18">
        <f t="shared" si="10695"/>
        <v>0</v>
      </c>
      <c r="Q3338" s="18">
        <f t="shared" si="10696"/>
        <v>0</v>
      </c>
      <c r="R3338" s="18">
        <f t="shared" si="10697"/>
        <v>0</v>
      </c>
      <c r="S3338" s="18"/>
      <c r="T3338" s="18">
        <f t="shared" si="10687"/>
        <v>0</v>
      </c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41">
        <f t="shared" si="10698"/>
        <v>18277.07389</v>
      </c>
      <c r="AG3338" s="41">
        <f t="shared" si="10699"/>
        <v>0</v>
      </c>
      <c r="AH3338" s="41">
        <f t="shared" si="10700"/>
        <v>0</v>
      </c>
      <c r="AI3338" s="41">
        <f t="shared" si="10701"/>
        <v>0</v>
      </c>
      <c r="AJ3338" s="41">
        <f t="shared" si="10702"/>
        <v>0</v>
      </c>
      <c r="AK3338" s="41">
        <f t="shared" si="10703"/>
        <v>0</v>
      </c>
      <c r="AL3338" s="41">
        <f t="shared" si="10704"/>
        <v>18277.07389</v>
      </c>
      <c r="AM3338" s="41">
        <f t="shared" si="10705"/>
        <v>0</v>
      </c>
      <c r="AN3338" s="41">
        <f t="shared" si="10706"/>
        <v>0</v>
      </c>
      <c r="AO3338" s="14">
        <f t="shared" si="10707"/>
        <v>15534.968639999999</v>
      </c>
      <c r="AP3338" s="42">
        <f t="shared" si="10708"/>
        <v>15600.968639999999</v>
      </c>
      <c r="AQ3338" s="42">
        <f t="shared" si="10709"/>
        <v>0</v>
      </c>
      <c r="AR3338" s="42">
        <f t="shared" si="10710"/>
        <v>0</v>
      </c>
      <c r="AS3338" s="42">
        <f t="shared" si="10711"/>
        <v>0</v>
      </c>
      <c r="AT3338" s="42">
        <f t="shared" si="10712"/>
        <v>0</v>
      </c>
      <c r="AU3338" s="42">
        <f t="shared" si="10585"/>
        <v>15600.968639999999</v>
      </c>
      <c r="AV3338" s="42">
        <f t="shared" si="10586"/>
        <v>-15600.968639999999</v>
      </c>
      <c r="AW3338" s="42"/>
      <c r="AX3338" s="42"/>
      <c r="AY3338" s="42"/>
      <c r="AZ3338" s="42"/>
      <c r="BA3338" s="43">
        <f t="shared" si="10590"/>
        <v>100</v>
      </c>
      <c r="BB3338" s="44"/>
    </row>
    <row r="3339" spans="2:54" ht="31.2" x14ac:dyDescent="0.3">
      <c r="B3339" s="38" t="s">
        <v>1230</v>
      </c>
      <c r="C3339" s="38" t="s">
        <v>84</v>
      </c>
      <c r="D3339" s="38" t="s">
        <v>139</v>
      </c>
      <c r="E3339" s="39" t="str">
        <f t="shared" si="10581"/>
        <v>0412</v>
      </c>
      <c r="F3339" s="38" t="s">
        <v>82</v>
      </c>
      <c r="G3339" s="39"/>
      <c r="H3339" s="40" t="s">
        <v>83</v>
      </c>
      <c r="I3339" s="18"/>
      <c r="J3339" s="18"/>
      <c r="K3339" s="18"/>
      <c r="L3339" s="18"/>
      <c r="M3339" s="18"/>
      <c r="N3339" s="18"/>
      <c r="O3339" s="18">
        <f t="shared" si="10694"/>
        <v>0</v>
      </c>
      <c r="P3339" s="18">
        <f t="shared" si="10695"/>
        <v>0</v>
      </c>
      <c r="Q3339" s="18">
        <f t="shared" si="10696"/>
        <v>0</v>
      </c>
      <c r="R3339" s="18">
        <f t="shared" si="10697"/>
        <v>0</v>
      </c>
      <c r="S3339" s="18"/>
      <c r="T3339" s="18">
        <f t="shared" si="10687"/>
        <v>0</v>
      </c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41">
        <f t="shared" si="10698"/>
        <v>18277.07389</v>
      </c>
      <c r="AG3339" s="41">
        <f t="shared" si="10699"/>
        <v>0</v>
      </c>
      <c r="AH3339" s="41">
        <f t="shared" si="10700"/>
        <v>0</v>
      </c>
      <c r="AI3339" s="41">
        <f t="shared" si="10701"/>
        <v>0</v>
      </c>
      <c r="AJ3339" s="41">
        <f t="shared" si="10702"/>
        <v>0</v>
      </c>
      <c r="AK3339" s="41">
        <f t="shared" si="10703"/>
        <v>0</v>
      </c>
      <c r="AL3339" s="41">
        <f t="shared" si="10704"/>
        <v>18277.07389</v>
      </c>
      <c r="AM3339" s="41">
        <f t="shared" si="10705"/>
        <v>0</v>
      </c>
      <c r="AN3339" s="41">
        <f t="shared" si="10706"/>
        <v>0</v>
      </c>
      <c r="AO3339" s="42">
        <f t="shared" si="10707"/>
        <v>15534.968639999999</v>
      </c>
      <c r="AP3339" s="42">
        <f t="shared" si="10708"/>
        <v>15600.968639999999</v>
      </c>
      <c r="AQ3339" s="42">
        <f t="shared" si="10709"/>
        <v>0</v>
      </c>
      <c r="AR3339" s="42">
        <f t="shared" si="10710"/>
        <v>0</v>
      </c>
      <c r="AS3339" s="42">
        <f t="shared" si="10711"/>
        <v>0</v>
      </c>
      <c r="AT3339" s="42">
        <f t="shared" si="10712"/>
        <v>0</v>
      </c>
      <c r="AU3339" s="42">
        <f t="shared" si="10585"/>
        <v>15600.968639999999</v>
      </c>
      <c r="AV3339" s="42">
        <f t="shared" si="10586"/>
        <v>-15600.968639999999</v>
      </c>
      <c r="AW3339" s="42"/>
      <c r="AX3339" s="42"/>
      <c r="AY3339" s="42"/>
      <c r="AZ3339" s="42"/>
      <c r="BA3339" s="43">
        <f t="shared" si="10590"/>
        <v>100</v>
      </c>
      <c r="BB3339" s="44"/>
    </row>
    <row r="3340" spans="2:54" x14ac:dyDescent="0.3">
      <c r="B3340" s="38" t="s">
        <v>1230</v>
      </c>
      <c r="C3340" s="38" t="s">
        <v>84</v>
      </c>
      <c r="D3340" s="38" t="s">
        <v>139</v>
      </c>
      <c r="E3340" s="39" t="str">
        <f t="shared" si="10581"/>
        <v>0412</v>
      </c>
      <c r="F3340" s="38" t="s">
        <v>82</v>
      </c>
      <c r="G3340" s="38" t="s">
        <v>56</v>
      </c>
      <c r="H3340" s="40" t="s">
        <v>57</v>
      </c>
      <c r="I3340" s="18"/>
      <c r="J3340" s="18"/>
      <c r="K3340" s="18"/>
      <c r="L3340" s="18"/>
      <c r="M3340" s="18"/>
      <c r="N3340" s="18"/>
      <c r="O3340" s="18">
        <v>0</v>
      </c>
      <c r="P3340" s="18">
        <v>0</v>
      </c>
      <c r="Q3340" s="18">
        <v>0</v>
      </c>
      <c r="R3340" s="18">
        <v>0</v>
      </c>
      <c r="S3340" s="18"/>
      <c r="T3340" s="18">
        <f t="shared" si="10687"/>
        <v>0</v>
      </c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41">
        <v>18277.07389</v>
      </c>
      <c r="AG3340" s="41"/>
      <c r="AH3340" s="41">
        <v>0</v>
      </c>
      <c r="AI3340" s="41">
        <v>0</v>
      </c>
      <c r="AJ3340" s="41">
        <v>0</v>
      </c>
      <c r="AK3340" s="41">
        <v>0</v>
      </c>
      <c r="AL3340" s="41">
        <v>18277.07389</v>
      </c>
      <c r="AM3340" s="41">
        <v>0</v>
      </c>
      <c r="AN3340" s="41">
        <v>0</v>
      </c>
      <c r="AO3340" s="14">
        <v>15534.968639999999</v>
      </c>
      <c r="AP3340" s="42">
        <v>15600.968639999999</v>
      </c>
      <c r="AQ3340" s="42">
        <v>0</v>
      </c>
      <c r="AR3340" s="42">
        <v>0</v>
      </c>
      <c r="AS3340" s="42">
        <v>0</v>
      </c>
      <c r="AT3340" s="42">
        <v>0</v>
      </c>
      <c r="AU3340" s="42">
        <f t="shared" si="10585"/>
        <v>15600.968639999999</v>
      </c>
      <c r="AV3340" s="42">
        <f t="shared" si="10586"/>
        <v>-15600.968639999999</v>
      </c>
      <c r="AW3340" s="42"/>
      <c r="AX3340" s="42"/>
      <c r="AY3340" s="42"/>
      <c r="AZ3340" s="42"/>
      <c r="BA3340" s="43">
        <f t="shared" si="10590"/>
        <v>100</v>
      </c>
      <c r="BB3340" s="44"/>
    </row>
    <row r="3341" spans="2:54" x14ac:dyDescent="0.3">
      <c r="B3341" s="22" t="s">
        <v>1248</v>
      </c>
      <c r="C3341" s="22" t="s">
        <v>1249</v>
      </c>
      <c r="D3341" s="22" t="s">
        <v>1249</v>
      </c>
      <c r="E3341" s="23" t="str">
        <f t="shared" si="10581"/>
        <v>0000</v>
      </c>
      <c r="F3341" s="22" t="s">
        <v>1250</v>
      </c>
      <c r="G3341" s="22" t="s">
        <v>1248</v>
      </c>
      <c r="H3341" s="80" t="s">
        <v>1251</v>
      </c>
      <c r="I3341" s="18"/>
      <c r="J3341" s="25">
        <v>917955.2</v>
      </c>
      <c r="K3341" s="25">
        <v>1984395.4</v>
      </c>
      <c r="L3341" s="25"/>
      <c r="M3341" s="25">
        <v>59246.2</v>
      </c>
      <c r="N3341" s="25">
        <v>168390</v>
      </c>
      <c r="O3341" s="25">
        <v>0</v>
      </c>
      <c r="P3341" s="25">
        <v>0</v>
      </c>
      <c r="Q3341" s="25">
        <v>0</v>
      </c>
      <c r="R3341" s="25">
        <v>0</v>
      </c>
      <c r="S3341" s="25"/>
      <c r="T3341" s="25">
        <f t="shared" si="10687"/>
        <v>0</v>
      </c>
      <c r="U3341" s="25">
        <f t="shared" si="10630"/>
        <v>977201.39999999991</v>
      </c>
      <c r="V3341" s="25">
        <f t="shared" si="10631"/>
        <v>2152785.4</v>
      </c>
      <c r="W3341" s="25"/>
      <c r="X3341" s="25"/>
      <c r="Y3341" s="25"/>
      <c r="Z3341" s="25"/>
      <c r="AA3341" s="25"/>
      <c r="AB3341" s="25">
        <v>-28615.674999999999</v>
      </c>
      <c r="AC3341" s="25"/>
      <c r="AD3341" s="25"/>
      <c r="AE3341" s="25">
        <v>-209668.60500000001</v>
      </c>
      <c r="AF3341" s="26">
        <v>0</v>
      </c>
      <c r="AG3341" s="26">
        <v>0</v>
      </c>
      <c r="AH3341" s="26">
        <v>0</v>
      </c>
      <c r="AI3341" s="26">
        <v>0</v>
      </c>
      <c r="AJ3341" s="26">
        <v>0</v>
      </c>
      <c r="AK3341" s="26">
        <v>0</v>
      </c>
      <c r="AL3341" s="26">
        <v>0</v>
      </c>
      <c r="AM3341" s="26">
        <v>0</v>
      </c>
      <c r="AN3341" s="26">
        <v>0</v>
      </c>
      <c r="AO3341" s="27">
        <v>0</v>
      </c>
      <c r="AP3341" s="27">
        <v>0</v>
      </c>
      <c r="AQ3341" s="27">
        <v>0</v>
      </c>
      <c r="AR3341" s="27">
        <v>0</v>
      </c>
      <c r="AS3341" s="27">
        <v>0</v>
      </c>
      <c r="AT3341" s="27">
        <v>0</v>
      </c>
      <c r="AU3341" s="27">
        <f t="shared" si="10585"/>
        <v>0</v>
      </c>
      <c r="AV3341" s="27">
        <f t="shared" si="10586"/>
        <v>0</v>
      </c>
      <c r="AW3341" s="27">
        <f t="shared" si="10587"/>
        <v>0</v>
      </c>
      <c r="AX3341" s="27">
        <f t="shared" si="10588"/>
        <v>948585.72499999986</v>
      </c>
      <c r="AY3341" s="27">
        <f t="shared" si="10589"/>
        <v>1943116.7949999999</v>
      </c>
      <c r="AZ3341" s="27"/>
      <c r="BA3341" s="28"/>
      <c r="BB3341" s="20">
        <v>0</v>
      </c>
    </row>
    <row r="3342" spans="2:54" ht="18" customHeight="1" x14ac:dyDescent="0.3">
      <c r="B3342" s="94" t="s">
        <v>1252</v>
      </c>
      <c r="C3342" s="94"/>
      <c r="D3342" s="94"/>
      <c r="E3342" s="95"/>
      <c r="F3342" s="94"/>
      <c r="G3342" s="94"/>
      <c r="H3342" s="94"/>
      <c r="I3342" s="25">
        <f t="shared" ref="I3342:S3342" si="10713">I13+I100+I247+I419+I719+I881+I1074+I1253+I1416+I1598+I1765+I1921+I2038+I2182+I2374+I2617+I2724+I2857+I2921+I3213+I3317+I2773+I65+I120+I143+I2703+I3176+I3189+I3050+I3341</f>
        <v>58534818.900000006</v>
      </c>
      <c r="J3342" s="25">
        <f t="shared" si="10713"/>
        <v>61169605.199999996</v>
      </c>
      <c r="K3342" s="25">
        <f t="shared" si="10713"/>
        <v>58404099.29999999</v>
      </c>
      <c r="L3342" s="25">
        <f t="shared" si="10713"/>
        <v>319089.60000000003</v>
      </c>
      <c r="M3342" s="25">
        <f t="shared" si="10713"/>
        <v>323791.7</v>
      </c>
      <c r="N3342" s="25">
        <f t="shared" si="10713"/>
        <v>328405.40000000002</v>
      </c>
      <c r="O3342" s="25">
        <f t="shared" si="10713"/>
        <v>5.0931703299283981E-11</v>
      </c>
      <c r="P3342" s="25">
        <f t="shared" si="10713"/>
        <v>1.8189894035458565E-11</v>
      </c>
      <c r="Q3342" s="25">
        <f t="shared" si="10713"/>
        <v>689709.45099999988</v>
      </c>
      <c r="R3342" s="25">
        <f t="shared" si="10713"/>
        <v>893441.5959999999</v>
      </c>
      <c r="S3342" s="25">
        <f t="shared" si="10713"/>
        <v>3953276.53645</v>
      </c>
      <c r="T3342" s="25">
        <f t="shared" si="10687"/>
        <v>64390336.083450004</v>
      </c>
      <c r="U3342" s="25">
        <f t="shared" si="10630"/>
        <v>61493396.899999999</v>
      </c>
      <c r="V3342" s="25">
        <f t="shared" si="10631"/>
        <v>58732504.699999988</v>
      </c>
      <c r="W3342" s="25">
        <f t="shared" ref="W3342:AT3342" si="10714">W13+W100+W247+W419+W719+W881+W1074+W1253+W1416+W1598+W1765+W1921+W2038+W2182+W2374+W2617+W2724+W2857+W2921+W3213+W3317+W2773+W65+W120+W143+W2703+W3176+W3189+W3050+W3341</f>
        <v>854711.20799999975</v>
      </c>
      <c r="X3342" s="25">
        <f t="shared" si="10714"/>
        <v>0</v>
      </c>
      <c r="Y3342" s="25">
        <f t="shared" si="10714"/>
        <v>1.8189894035458565E-11</v>
      </c>
      <c r="Z3342" s="25">
        <f t="shared" si="10714"/>
        <v>3098565.3281500004</v>
      </c>
      <c r="AA3342" s="25">
        <f t="shared" si="10714"/>
        <v>901312.00000000012</v>
      </c>
      <c r="AB3342" s="25">
        <f t="shared" si="10714"/>
        <v>5.8207660913467407E-11</v>
      </c>
      <c r="AC3342" s="25">
        <f t="shared" si="10714"/>
        <v>959975.90000000026</v>
      </c>
      <c r="AD3342" s="25">
        <f t="shared" si="10714"/>
        <v>0</v>
      </c>
      <c r="AE3342" s="25">
        <f t="shared" si="10714"/>
        <v>0</v>
      </c>
      <c r="AF3342" s="26">
        <f t="shared" si="10714"/>
        <v>68968618.340817988</v>
      </c>
      <c r="AG3342" s="26">
        <f t="shared" si="10714"/>
        <v>0</v>
      </c>
      <c r="AH3342" s="26">
        <f t="shared" si="10714"/>
        <v>27772514.876469996</v>
      </c>
      <c r="AI3342" s="26">
        <f t="shared" si="10714"/>
        <v>0</v>
      </c>
      <c r="AJ3342" s="26">
        <f t="shared" si="10714"/>
        <v>6226099.0985199995</v>
      </c>
      <c r="AK3342" s="26">
        <f t="shared" si="10714"/>
        <v>0</v>
      </c>
      <c r="AL3342" s="26">
        <f t="shared" si="10714"/>
        <v>65125821.619690001</v>
      </c>
      <c r="AM3342" s="26">
        <f t="shared" si="10714"/>
        <v>26028932.523440003</v>
      </c>
      <c r="AN3342" s="26">
        <f t="shared" si="10714"/>
        <v>5496284.6844100002</v>
      </c>
      <c r="AO3342" s="27">
        <f t="shared" si="10714"/>
        <v>41484143.713339984</v>
      </c>
      <c r="AP3342" s="27">
        <f t="shared" si="10714"/>
        <v>69019360.58754003</v>
      </c>
      <c r="AQ3342" s="27">
        <f t="shared" si="10714"/>
        <v>5.0931703299283981E-11</v>
      </c>
      <c r="AR3342" s="27">
        <f t="shared" si="10714"/>
        <v>-153898.5</v>
      </c>
      <c r="AS3342" s="27">
        <f t="shared" si="10714"/>
        <v>-54951.620999999999</v>
      </c>
      <c r="AT3342" s="27">
        <f t="shared" si="10714"/>
        <v>0</v>
      </c>
      <c r="AU3342" s="27">
        <f t="shared" si="10585"/>
        <v>68810510.466540024</v>
      </c>
      <c r="AV3342" s="27">
        <f t="shared" si="10586"/>
        <v>-4420174.3830900192</v>
      </c>
      <c r="AW3342" s="27">
        <f t="shared" si="10587"/>
        <v>68343612.619599998</v>
      </c>
      <c r="AX3342" s="27">
        <f t="shared" si="10588"/>
        <v>62394708.899999999</v>
      </c>
      <c r="AY3342" s="27">
        <f t="shared" si="10589"/>
        <v>59692480.599999987</v>
      </c>
      <c r="AZ3342" s="27">
        <f>AZ13+AZ100+AZ247+AZ419+AZ719+AZ881+AZ1074+AZ1253+AZ1416+AZ1598+AZ1765+AZ1921+AZ2038+AZ2182+AZ2374+AZ2617+AZ2724+AZ2857+AZ2921+AZ3213+AZ3317+AZ2773+AZ65+AZ120+AZ143+AZ2703+AZ3176+AZ3189+AZ3050+AZ3341</f>
        <v>0</v>
      </c>
      <c r="BA3342" s="28">
        <f t="shared" si="10590"/>
        <v>94.428195295810809</v>
      </c>
      <c r="BB3342" s="20"/>
    </row>
    <row r="3344" spans="2:54" x14ac:dyDescent="0.3">
      <c r="B3344" s="81"/>
    </row>
    <row r="3345" spans="2:40" x14ac:dyDescent="0.3">
      <c r="B3345" s="82"/>
      <c r="AN3345" s="14" t="s">
        <v>1253</v>
      </c>
    </row>
    <row r="3349" spans="2:40" x14ac:dyDescent="0.3">
      <c r="B3349" s="82"/>
    </row>
    <row r="3350" spans="2:40" x14ac:dyDescent="0.3">
      <c r="B3350" s="82"/>
      <c r="AN3350" s="10" t="s">
        <v>1254</v>
      </c>
    </row>
  </sheetData>
  <sheetProtection password="CF5C" sheet="1" objects="1" scenarios="1"/>
  <mergeCells count="51">
    <mergeCell ref="B3342:H3342"/>
    <mergeCell ref="AL3:BA3"/>
    <mergeCell ref="AL4:BA4"/>
    <mergeCell ref="AY9:AY12"/>
    <mergeCell ref="AZ9:AZ12"/>
    <mergeCell ref="BA9:BA12"/>
    <mergeCell ref="AG10:AG12"/>
    <mergeCell ref="AH10:AI10"/>
    <mergeCell ref="AJ10:AK10"/>
    <mergeCell ref="AH11:AH12"/>
    <mergeCell ref="AI11:AI12"/>
    <mergeCell ref="AJ11:AJ12"/>
    <mergeCell ref="AK11:AK12"/>
    <mergeCell ref="AM11:AM12"/>
    <mergeCell ref="AN11:AN12"/>
    <mergeCell ref="AT9:AT12"/>
    <mergeCell ref="AU9:AU12"/>
    <mergeCell ref="AV9:AV12"/>
    <mergeCell ref="AW9:AW12"/>
    <mergeCell ref="AX9:AX12"/>
    <mergeCell ref="AO9:AO12"/>
    <mergeCell ref="AP9:AP12"/>
    <mergeCell ref="AQ9:AQ12"/>
    <mergeCell ref="AR9:AR12"/>
    <mergeCell ref="AS9:AS12"/>
    <mergeCell ref="V9:V12"/>
    <mergeCell ref="AF9:AF12"/>
    <mergeCell ref="AH9:AK9"/>
    <mergeCell ref="AL9:AL12"/>
    <mergeCell ref="AM9:AN10"/>
    <mergeCell ref="Q9:Q12"/>
    <mergeCell ref="R9:R12"/>
    <mergeCell ref="S9:S12"/>
    <mergeCell ref="T9:T12"/>
    <mergeCell ref="U9:U12"/>
    <mergeCell ref="AF1:BA1"/>
    <mergeCell ref="AF2:BA2"/>
    <mergeCell ref="B6:BA6"/>
    <mergeCell ref="B9:B12"/>
    <mergeCell ref="C9:C12"/>
    <mergeCell ref="D9:D12"/>
    <mergeCell ref="E9:E12"/>
    <mergeCell ref="F9:F12"/>
    <mergeCell ref="G9:G12"/>
    <mergeCell ref="H9:H12"/>
    <mergeCell ref="I9:I12"/>
    <mergeCell ref="J9:J12"/>
    <mergeCell ref="K9:K12"/>
    <mergeCell ref="L9:N9"/>
    <mergeCell ref="O9:O12"/>
    <mergeCell ref="P9:P12"/>
  </mergeCells>
  <pageMargins left="0.78740157480314965" right="0.39370078740157483" top="0.51181102362204722" bottom="0.59055118110236227" header="0.31496062992125984" footer="0.31496062992125984"/>
  <pageSetup paperSize="9" scale="61" fitToHeight="0" orientation="portrait" useFirstPageNumber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Колышкина Елена Владимировна</cp:lastModifiedBy>
  <cp:revision>47</cp:revision>
  <cp:lastPrinted>2026-05-27T05:00:12Z</cp:lastPrinted>
  <dcterms:modified xsi:type="dcterms:W3CDTF">2026-05-27T05:00:21Z</dcterms:modified>
</cp:coreProperties>
</file>